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25BFB8F-813A-42C5-98AC-DADFF03B328B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'ICE-ENA'!$B$14:$U$14</definedName>
    <definedName name="TABLE" localSheetId="8">'ICE-EPM'!$B$14:$U$15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'ICE-ENA'!$B$14:$U$14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L1" i="14"/>
  <c r="H2" i="14"/>
  <c r="L2" i="14"/>
  <c r="A3" i="14"/>
  <c r="H3" i="14"/>
  <c r="L3" i="14"/>
  <c r="H4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<sst xmlns="http://schemas.openxmlformats.org/spreadsheetml/2006/main" count="71217" uniqueCount="4826">
  <si>
    <t>US Gas Phy       TENN Z-0                07Jun01         USD/MM</t>
  </si>
  <si>
    <t>VE8466.1</t>
  </si>
  <si>
    <t>VE8468.1</t>
  </si>
  <si>
    <t>VE8469.1</t>
  </si>
  <si>
    <t>VE8470.1</t>
  </si>
  <si>
    <t>VE8487.1</t>
  </si>
  <si>
    <t>US Gas Phy Index NGI APC/ANR WillCo      Nov01-Mar02     USD/MM</t>
  </si>
  <si>
    <t>VE8496.1 / 832001</t>
  </si>
  <si>
    <t>VE8502.1</t>
  </si>
  <si>
    <t>VE8504.1</t>
  </si>
  <si>
    <t>VE8506.1</t>
  </si>
  <si>
    <t>VE8507.1</t>
  </si>
  <si>
    <t>VE8526.1</t>
  </si>
  <si>
    <t>VE8546.1</t>
  </si>
  <si>
    <t>VE8548.1</t>
  </si>
  <si>
    <t>VE8556.1</t>
  </si>
  <si>
    <t>VE8558.1</t>
  </si>
  <si>
    <t>VE8560.1</t>
  </si>
  <si>
    <t>VE8561.1</t>
  </si>
  <si>
    <t>VE8562.1</t>
  </si>
  <si>
    <t>VE8564.1</t>
  </si>
  <si>
    <t>VE8565.1</t>
  </si>
  <si>
    <t>VE8567.1</t>
  </si>
  <si>
    <t>VE8568.1</t>
  </si>
  <si>
    <t>VE8570.1</t>
  </si>
  <si>
    <t>VE8572.1</t>
  </si>
  <si>
    <t>VE8573.1</t>
  </si>
  <si>
    <t>craiggile</t>
  </si>
  <si>
    <t>DJDRALEX</t>
  </si>
  <si>
    <t>VE8575.1</t>
  </si>
  <si>
    <t>VE8576.1</t>
  </si>
  <si>
    <t>VE8579.1</t>
  </si>
  <si>
    <t>VE8581.1</t>
  </si>
  <si>
    <t>US Gas Phy       TENN 800                07-30Jun01      USD/MM</t>
  </si>
  <si>
    <t>VE8583.1</t>
  </si>
  <si>
    <t>VE8586.1</t>
  </si>
  <si>
    <t>POWELLCO</t>
  </si>
  <si>
    <t>VE8592.1 / 832017</t>
  </si>
  <si>
    <t>VE8593.1</t>
  </si>
  <si>
    <t>VE8594.1</t>
  </si>
  <si>
    <t>VE8598.1</t>
  </si>
  <si>
    <t>VE8599.1</t>
  </si>
  <si>
    <t>VE8601.1</t>
  </si>
  <si>
    <t>VE8603.1</t>
  </si>
  <si>
    <t>VE8604.1</t>
  </si>
  <si>
    <t>VE8610.1</t>
  </si>
  <si>
    <t>VE8611.1</t>
  </si>
  <si>
    <t>joshthomas</t>
  </si>
  <si>
    <t>VE8614.1</t>
  </si>
  <si>
    <t>VE8616.1</t>
  </si>
  <si>
    <t>VE8617.1</t>
  </si>
  <si>
    <t>VE8618.1</t>
  </si>
  <si>
    <t>VE8619.1</t>
  </si>
  <si>
    <t>VE8621.1</t>
  </si>
  <si>
    <t>georgiou</t>
  </si>
  <si>
    <t>VE8622.1</t>
  </si>
  <si>
    <t>VE8625.1</t>
  </si>
  <si>
    <t>VE8627.1</t>
  </si>
  <si>
    <t>VE8626.1</t>
  </si>
  <si>
    <t>VE8671.4</t>
  </si>
  <si>
    <t>VE8671.3</t>
  </si>
  <si>
    <t>fredallan</t>
  </si>
  <si>
    <t>VE8683.1</t>
  </si>
  <si>
    <t>US Gas Phy       APC/ANR WillCo          06Jun01         USD/MM</t>
  </si>
  <si>
    <t>VE5402.1</t>
  </si>
  <si>
    <t>VE5403.1</t>
  </si>
  <si>
    <t>VE5405.1</t>
  </si>
  <si>
    <t>DUDLEY22</t>
  </si>
  <si>
    <t>VE5407.1</t>
  </si>
  <si>
    <t>VE5406.1</t>
  </si>
  <si>
    <t>VE5408.1</t>
  </si>
  <si>
    <t>VE5410.1</t>
  </si>
  <si>
    <t>VE5411.1</t>
  </si>
  <si>
    <t>VE5412.1</t>
  </si>
  <si>
    <t>VE5413.1</t>
  </si>
  <si>
    <t>VE5414.1</t>
  </si>
  <si>
    <t>VE5415.1</t>
  </si>
  <si>
    <t>VE5416.1</t>
  </si>
  <si>
    <t>CAN Gas Phy      Hntgdn                  06Jun01         USD/MM</t>
  </si>
  <si>
    <t>VE5420.1</t>
  </si>
  <si>
    <t>VE5418.1</t>
  </si>
  <si>
    <t>US Gas Swap      Nymex                   Jul01           USD/MM-L</t>
  </si>
  <si>
    <t>VE5419.1</t>
  </si>
  <si>
    <t>VE5421.1</t>
  </si>
  <si>
    <t>VE5422.1</t>
  </si>
  <si>
    <t>VE5424.1</t>
  </si>
  <si>
    <t>US Gas Phy       Chi Peoples             06Jun01         USD/MM</t>
  </si>
  <si>
    <t>SPELLMAN</t>
  </si>
  <si>
    <t>VE5427.1</t>
  </si>
  <si>
    <t>VE5428.1</t>
  </si>
  <si>
    <t>VE5429.1</t>
  </si>
  <si>
    <t>VE5431.1</t>
  </si>
  <si>
    <t>US Gas Daily     NGPL Midcont            06-30Jun01      USD/MM</t>
  </si>
  <si>
    <t>VE5430.1</t>
  </si>
  <si>
    <t>Burlington Resources Trading Inc.</t>
  </si>
  <si>
    <t>brtrader06</t>
  </si>
  <si>
    <t>SHAWNSASK</t>
  </si>
  <si>
    <t>US Gas Phy       NBPL/ANR WillCo         06Jun01         USD/MM</t>
  </si>
  <si>
    <t>VE5433.1</t>
  </si>
  <si>
    <t>TECKERSLEY</t>
  </si>
  <si>
    <t>VE5434.1</t>
  </si>
  <si>
    <t>JFieber01</t>
  </si>
  <si>
    <t>ANDYCARTER</t>
  </si>
  <si>
    <t>VE5438.1</t>
  </si>
  <si>
    <t>US Pwr Phy Firm  Entergy Peak            Sep02           USD/MWh</t>
  </si>
  <si>
    <t>jpellegrin</t>
  </si>
  <si>
    <t>VE5441.1</t>
  </si>
  <si>
    <t>US Gas Phy       APC/VPC WillCo          06Jun01         USD/MM</t>
  </si>
  <si>
    <t>VE5443.1</t>
  </si>
  <si>
    <t>VE5442.1</t>
  </si>
  <si>
    <t>VE5446.1</t>
  </si>
  <si>
    <t>VE5444.1</t>
  </si>
  <si>
    <t>VE5447.1</t>
  </si>
  <si>
    <t>VE5445.1</t>
  </si>
  <si>
    <t>VE5449.1</t>
  </si>
  <si>
    <t>VE5451.1</t>
  </si>
  <si>
    <t>VE5450.1</t>
  </si>
  <si>
    <t>US Gas Phy Index GD/D TCO Pool           06Jun01         USD/MM</t>
  </si>
  <si>
    <t>VE5452.1</t>
  </si>
  <si>
    <t>VE5455.1</t>
  </si>
  <si>
    <t>VE5456.1</t>
  </si>
  <si>
    <t>VE5454.1</t>
  </si>
  <si>
    <t>Salt River Project Agricultural Improvement and Power District</t>
  </si>
  <si>
    <t>SRPTRADE</t>
  </si>
  <si>
    <t>VE5457.1</t>
  </si>
  <si>
    <t>US Pwr Phy Firm  PALVE Peak odd-lot      06Jun01         USD/MWh</t>
  </si>
  <si>
    <t>VE5460.1</t>
  </si>
  <si>
    <t>UK Dtd Brent vs. IPE Frontline</t>
  </si>
  <si>
    <t>DTD Brent vs.    IPE Frontline           Jan-Dec02       USD/bbl</t>
  </si>
  <si>
    <t>tukechar</t>
  </si>
  <si>
    <t>CGLAAS</t>
  </si>
  <si>
    <t>UK - ECTRIC - Crude Brent</t>
  </si>
  <si>
    <t>VE5461.1</t>
  </si>
  <si>
    <t>VE5465.1</t>
  </si>
  <si>
    <t>VE5466.1</t>
  </si>
  <si>
    <t>VE5467.1</t>
  </si>
  <si>
    <t>VE5469.1</t>
  </si>
  <si>
    <t>VE5470.1</t>
  </si>
  <si>
    <t>TMVCRV01</t>
  </si>
  <si>
    <t>VE5473.1</t>
  </si>
  <si>
    <t>VE5474.1</t>
  </si>
  <si>
    <t>VE5479.1</t>
  </si>
  <si>
    <t>AEC Storage and Hub Services, a business unit of Alberta Energy Company Ltd</t>
  </si>
  <si>
    <t>dgiesbre</t>
  </si>
  <si>
    <t>VE5484.1</t>
  </si>
  <si>
    <t>VE5482.1</t>
  </si>
  <si>
    <t>VE5481.1</t>
  </si>
  <si>
    <t>VE5485.1</t>
  </si>
  <si>
    <t>VE5487.1</t>
  </si>
  <si>
    <t>VE5490.1</t>
  </si>
  <si>
    <t>VE5494.1</t>
  </si>
  <si>
    <t>CAN Gas Phy      NIT                     06Jun01         CAD/GJ</t>
  </si>
  <si>
    <t>cdplante</t>
  </si>
  <si>
    <t>VE5498.1</t>
  </si>
  <si>
    <t>VE5497.1</t>
  </si>
  <si>
    <t>VE5499.1</t>
  </si>
  <si>
    <t>VE5500.1</t>
  </si>
  <si>
    <t>VE5501.1</t>
  </si>
  <si>
    <t>VE5503.1</t>
  </si>
  <si>
    <t>VE5502.1</t>
  </si>
  <si>
    <t>VE5506.1</t>
  </si>
  <si>
    <t>VE5504.1</t>
  </si>
  <si>
    <t>WILLIDEA</t>
  </si>
  <si>
    <t>VE5505.1</t>
  </si>
  <si>
    <t>VE5508.1</t>
  </si>
  <si>
    <t>VE5511.1</t>
  </si>
  <si>
    <t>VE5510.1</t>
  </si>
  <si>
    <t>VE5512.1</t>
  </si>
  <si>
    <t>VE5516.1</t>
  </si>
  <si>
    <t>VE5518.1</t>
  </si>
  <si>
    <t>US Gas Phy       Harper                  06Jun01         USD/MM</t>
  </si>
  <si>
    <t>VE5520.1</t>
  </si>
  <si>
    <t>VE5521.1</t>
  </si>
  <si>
    <t>VE5522.1</t>
  </si>
  <si>
    <t>Kinder Morgan Texas Pipeline, L.P.</t>
  </si>
  <si>
    <t>ADM25824</t>
  </si>
  <si>
    <t>VE5524.1</t>
  </si>
  <si>
    <t>CAN Gas Phy      NIT                     06-30Jun01      CAD/GJ</t>
  </si>
  <si>
    <t>VE5525.1</t>
  </si>
  <si>
    <t>kbennett1</t>
  </si>
  <si>
    <t>pplhourly3</t>
  </si>
  <si>
    <t>VE5527.1</t>
  </si>
  <si>
    <t>Barrett Resources Corporation</t>
  </si>
  <si>
    <t>BARRETT4</t>
  </si>
  <si>
    <t>VE5528.1</t>
  </si>
  <si>
    <t>US Pwr Phy Firm  Entergy Peak            Oct-Dec01       USD/MWh</t>
  </si>
  <si>
    <t>VE5529.1</t>
  </si>
  <si>
    <t>VE5530.1</t>
  </si>
  <si>
    <t>AEC Marketing (USA), Inc.</t>
  </si>
  <si>
    <t>brianday</t>
  </si>
  <si>
    <t>aliraza7</t>
  </si>
  <si>
    <t>VE5532.1</t>
  </si>
  <si>
    <t>VE5533.1</t>
  </si>
  <si>
    <t>VE5535.1</t>
  </si>
  <si>
    <t>BC Gas Utility Ltd.</t>
  </si>
  <si>
    <t>SHAWNHILL</t>
  </si>
  <si>
    <t>VE5537.1</t>
  </si>
  <si>
    <t>VE5546.1</t>
  </si>
  <si>
    <t>VE5544.1</t>
  </si>
  <si>
    <t>VE5545.1</t>
  </si>
  <si>
    <t>VE5548.1</t>
  </si>
  <si>
    <t>VE5553.1</t>
  </si>
  <si>
    <t>JEFFERYM</t>
  </si>
  <si>
    <t>VE5560.1</t>
  </si>
  <si>
    <t>VE5554.1</t>
  </si>
  <si>
    <t>VE5561.1</t>
  </si>
  <si>
    <t>VE5565.1</t>
  </si>
  <si>
    <t>VE5566.1</t>
  </si>
  <si>
    <t>VE5564.1</t>
  </si>
  <si>
    <t>VE5568.1</t>
  </si>
  <si>
    <t>VE5571.1</t>
  </si>
  <si>
    <t>VE5574.1</t>
  </si>
  <si>
    <t>VE5573.1</t>
  </si>
  <si>
    <t>VE5576.1</t>
  </si>
  <si>
    <t>VE5577.1</t>
  </si>
  <si>
    <t>VE5580.1</t>
  </si>
  <si>
    <t>VE5581.1</t>
  </si>
  <si>
    <t>VE5582.1</t>
  </si>
  <si>
    <t>VE5585.1</t>
  </si>
  <si>
    <t>dstevens</t>
  </si>
  <si>
    <t>VE5589.1</t>
  </si>
  <si>
    <t>VE5588.1</t>
  </si>
  <si>
    <t>US Gas Basis     ANR LA                  Jul01           USD/MM</t>
  </si>
  <si>
    <t>VE5591.1</t>
  </si>
  <si>
    <t>VE5593.1</t>
  </si>
  <si>
    <t>ROBPLATT2</t>
  </si>
  <si>
    <t>VE5594.1 / 830084</t>
  </si>
  <si>
    <t>VE5598.1</t>
  </si>
  <si>
    <t>VE5597.1</t>
  </si>
  <si>
    <t>US Gas Phy       NNG Demarc              06-30Jun01      USD/MM</t>
  </si>
  <si>
    <t>US Gas Basis     TETCO M3                Nov01-Mar02     USD/MM</t>
  </si>
  <si>
    <t>VE5603.1</t>
  </si>
  <si>
    <t>VE5605.1</t>
  </si>
  <si>
    <t>CAN Power Fin Swap</t>
  </si>
  <si>
    <t>CAN Pwr Swap     PPoA Flat               Oct-Dec01       CAD/MWh</t>
  </si>
  <si>
    <t>MWh (Canada)</t>
  </si>
  <si>
    <t>KELLYDUKA</t>
  </si>
  <si>
    <t>JZUFFER</t>
  </si>
  <si>
    <t>HEDGECDN</t>
  </si>
  <si>
    <t>VE5606.1</t>
  </si>
  <si>
    <t>VE5610.1</t>
  </si>
  <si>
    <t>VE5608.1</t>
  </si>
  <si>
    <t>CAN Gas Phy      Station 2               06Jun01         CAD/GJ</t>
  </si>
  <si>
    <t>VE5611.1</t>
  </si>
  <si>
    <t>VE5616.1</t>
  </si>
  <si>
    <t>VE5613.1</t>
  </si>
  <si>
    <t>Infinite Energy, Inc.</t>
  </si>
  <si>
    <t>ADM63308</t>
  </si>
  <si>
    <t>VE5620.1</t>
  </si>
  <si>
    <t>VE5621.1</t>
  </si>
  <si>
    <t>BEICHTEN</t>
  </si>
  <si>
    <t>VE5627.1</t>
  </si>
  <si>
    <t>VE5629.1</t>
  </si>
  <si>
    <t>VE5632.1</t>
  </si>
  <si>
    <t>VE5634.1</t>
  </si>
  <si>
    <t>VE5641.1</t>
  </si>
  <si>
    <t>VE5636.1</t>
  </si>
  <si>
    <t>VE5637.1</t>
  </si>
  <si>
    <t>US Gas Phy       PEPL Pool               06-30Jun01      USD/MM</t>
  </si>
  <si>
    <t>VE5639.1</t>
  </si>
  <si>
    <t>VE5640.1</t>
  </si>
  <si>
    <t>VE5645.1</t>
  </si>
  <si>
    <t>VE5643.1</t>
  </si>
  <si>
    <t>CLAMBIE</t>
  </si>
  <si>
    <t>VE5644.1</t>
  </si>
  <si>
    <t>VE5649.1</t>
  </si>
  <si>
    <t>VE5650.1</t>
  </si>
  <si>
    <t>CAN Gas Basis    AECO                    Nov02-Mar03     USD/MM</t>
  </si>
  <si>
    <t>VE5651.1</t>
  </si>
  <si>
    <t>VE5653.1</t>
  </si>
  <si>
    <t>Louis Dreyfus Plastics LLC</t>
  </si>
  <si>
    <t>US PurityEthane Phy Fwd</t>
  </si>
  <si>
    <t>US PuEthane Phy  MB Dia                  Jun01           c/Gl-b</t>
  </si>
  <si>
    <t>ADM07561</t>
  </si>
  <si>
    <t>WHICKS</t>
  </si>
  <si>
    <t>C2GC</t>
  </si>
  <si>
    <t>Enron Gas Liquids, Inc.</t>
  </si>
  <si>
    <t>VE5654.1</t>
  </si>
  <si>
    <t>VE5655.1</t>
  </si>
  <si>
    <t>VE5658.1</t>
  </si>
  <si>
    <t>VE5659.1</t>
  </si>
  <si>
    <t>VE5662.1</t>
  </si>
  <si>
    <t>VE5663.1</t>
  </si>
  <si>
    <t>US Gas Phy       Transco Z6 NY           Jul01           USD/MM</t>
  </si>
  <si>
    <t>VE5665.1 / 830201</t>
  </si>
  <si>
    <t>VE5666.1</t>
  </si>
  <si>
    <t>VE5667.1</t>
  </si>
  <si>
    <t>US Gas Basis     NGI Chicago             Jul01           USD/MM</t>
  </si>
  <si>
    <t>VE5670.1</t>
  </si>
  <si>
    <t>VE5671.1</t>
  </si>
  <si>
    <t>GER Pwr Phy FF   Ger Grd WDPK HV         07Jun01         EUR/MWh</t>
  </si>
  <si>
    <t>VE5672.1</t>
  </si>
  <si>
    <t>VE5678.1</t>
  </si>
  <si>
    <t>VE5680.1</t>
  </si>
  <si>
    <t>VE5682.1</t>
  </si>
  <si>
    <t>VE5681.1</t>
  </si>
  <si>
    <t>VE5683.1</t>
  </si>
  <si>
    <t>VE5684.1</t>
  </si>
  <si>
    <t>VE5685.1</t>
  </si>
  <si>
    <t>VE5687.1</t>
  </si>
  <si>
    <t>VE5686.1</t>
  </si>
  <si>
    <t>VE5689.1</t>
  </si>
  <si>
    <t>VE5688.1</t>
  </si>
  <si>
    <t>VE5692.1</t>
  </si>
  <si>
    <t>VE5694.1</t>
  </si>
  <si>
    <t>ADM80098</t>
  </si>
  <si>
    <t>VE5695.1</t>
  </si>
  <si>
    <t>VE5700.1</t>
  </si>
  <si>
    <t>US Pwr Phy Firm  COMED Peak              Aug01           USD/MWh</t>
  </si>
  <si>
    <t>VE5706.1</t>
  </si>
  <si>
    <t>VE5708.1</t>
  </si>
  <si>
    <t>US Pwr Phy Unp B ERCOT Peak              07-30Jun01      USD/MWh</t>
  </si>
  <si>
    <t>US Gas Fin Opt   NYMEX        EP3.5      Jul01           USD/MM-L</t>
  </si>
  <si>
    <t>RLFELSKE</t>
  </si>
  <si>
    <t>VE5711.1</t>
  </si>
  <si>
    <t>VE5714.1</t>
  </si>
  <si>
    <t>VE5719.1</t>
  </si>
  <si>
    <t>GILMORE2</t>
  </si>
  <si>
    <t>VE5720.1</t>
  </si>
  <si>
    <t>pgenegadam</t>
  </si>
  <si>
    <t>VE5722.1</t>
  </si>
  <si>
    <t>VE5721.1</t>
  </si>
  <si>
    <t>VE5727.1</t>
  </si>
  <si>
    <t>VE5724.1</t>
  </si>
  <si>
    <t>VE5734.1</t>
  </si>
  <si>
    <t>VE5736.1</t>
  </si>
  <si>
    <t>VE5738.1</t>
  </si>
  <si>
    <t>Talisman Energy Inc.</t>
  </si>
  <si>
    <t>CAN Gas Phy      Sumas                   06Jun01         USD/MM</t>
  </si>
  <si>
    <t>ADM94989</t>
  </si>
  <si>
    <t>VE5744.1</t>
  </si>
  <si>
    <t>VE5740.1</t>
  </si>
  <si>
    <t>VE5741.1</t>
  </si>
  <si>
    <t>VE5742.1</t>
  </si>
  <si>
    <t>VE5743.1</t>
  </si>
  <si>
    <t>Anadarko Canada Corporation</t>
  </si>
  <si>
    <t>sgrimbly</t>
  </si>
  <si>
    <t>VE5745.1</t>
  </si>
  <si>
    <t>VE5748.1</t>
  </si>
  <si>
    <t>VE5747.1</t>
  </si>
  <si>
    <t>VE5749.1</t>
  </si>
  <si>
    <t>VE5752.1</t>
  </si>
  <si>
    <t>VE5751.1</t>
  </si>
  <si>
    <t>BARRON01</t>
  </si>
  <si>
    <t>VE5755.1</t>
  </si>
  <si>
    <t>VE5756.1</t>
  </si>
  <si>
    <t>scoerverf</t>
  </si>
  <si>
    <t>VE5758.1</t>
  </si>
  <si>
    <t>VE5759.1</t>
  </si>
  <si>
    <t>jwalker1</t>
  </si>
  <si>
    <t>VE5760.1</t>
  </si>
  <si>
    <t>VE5763.1</t>
  </si>
  <si>
    <t>VE5764.1</t>
  </si>
  <si>
    <t>VE5766.1</t>
  </si>
  <si>
    <t>VE5769.1</t>
  </si>
  <si>
    <t>VE5771.1</t>
  </si>
  <si>
    <t>VE5770.1</t>
  </si>
  <si>
    <t>brtrader03</t>
  </si>
  <si>
    <t>VE5774.1</t>
  </si>
  <si>
    <t>VE5775.1</t>
  </si>
  <si>
    <t>US HeatOil2 Swap NYMEX HO CrkSpd         Q3 2001         USD/bl/m</t>
  </si>
  <si>
    <t>VE5776.1</t>
  </si>
  <si>
    <t>johnwest</t>
  </si>
  <si>
    <t>VE5779.1</t>
  </si>
  <si>
    <t>VE5780.1</t>
  </si>
  <si>
    <t>VE5783.1</t>
  </si>
  <si>
    <t>VE5786.1</t>
  </si>
  <si>
    <t>VE5785.1</t>
  </si>
  <si>
    <t>VE5788.1</t>
  </si>
  <si>
    <t>VE5791.1</t>
  </si>
  <si>
    <t>JRTHOMAS</t>
  </si>
  <si>
    <t>VE5792.1</t>
  </si>
  <si>
    <t>ANNBURKE</t>
  </si>
  <si>
    <t>Interstate Power Company</t>
  </si>
  <si>
    <t>ipca08239</t>
  </si>
  <si>
    <t>US Gas Phy       TETCO WLA               06-30Jun01      USD/MM</t>
  </si>
  <si>
    <t>VE5796.1</t>
  </si>
  <si>
    <t>VE5795.1</t>
  </si>
  <si>
    <t>VE5799.1</t>
  </si>
  <si>
    <t>mckennas</t>
  </si>
  <si>
    <t>VE5800.1</t>
  </si>
  <si>
    <t>US Gas Basis     Transco Z6 NY           Aug01           USD/MM</t>
  </si>
  <si>
    <t>VE5803.1</t>
  </si>
  <si>
    <t>VE5810.1</t>
  </si>
  <si>
    <t>VE5811.1</t>
  </si>
  <si>
    <t>VE5813.1</t>
  </si>
  <si>
    <t>jfortune</t>
  </si>
  <si>
    <t>VE5816.1</t>
  </si>
  <si>
    <t>VE5817.1</t>
  </si>
  <si>
    <t>VE5821.1</t>
  </si>
  <si>
    <t>VE5822.1</t>
  </si>
  <si>
    <t>ADM49438</t>
  </si>
  <si>
    <t>VE5820.1</t>
  </si>
  <si>
    <t>VE5826.1</t>
  </si>
  <si>
    <t>VE5823.1</t>
  </si>
  <si>
    <t>gregoryn</t>
  </si>
  <si>
    <t>VE5828.1</t>
  </si>
  <si>
    <t>VE5829.1</t>
  </si>
  <si>
    <t>US Gas Basis     PEPL                    Jul-Oct01       USD/MM</t>
  </si>
  <si>
    <t>VE5834.1</t>
  </si>
  <si>
    <t>VE5835.1</t>
  </si>
  <si>
    <t>VE5833.1</t>
  </si>
  <si>
    <t>VE5840.1</t>
  </si>
  <si>
    <t>VE5839.1</t>
  </si>
  <si>
    <t>VE5843.1</t>
  </si>
  <si>
    <t>VE5844.1</t>
  </si>
  <si>
    <t>VE5845.1</t>
  </si>
  <si>
    <t>VE5849.1</t>
  </si>
  <si>
    <t>VE5848.1</t>
  </si>
  <si>
    <t>US Gas Basis     NNG Demarc              Jul-Oct01       USD/MM</t>
  </si>
  <si>
    <t>VE5850.1</t>
  </si>
  <si>
    <t>ADM90030</t>
  </si>
  <si>
    <t>VE5851.1</t>
  </si>
  <si>
    <t>VE5854.1</t>
  </si>
  <si>
    <t>VE5853.1</t>
  </si>
  <si>
    <t>VE5856.1</t>
  </si>
  <si>
    <t>CRABTREE</t>
  </si>
  <si>
    <t>VE5855.1</t>
  </si>
  <si>
    <t>VE5859.1</t>
  </si>
  <si>
    <t>VE5860.1</t>
  </si>
  <si>
    <t>VE5863.1</t>
  </si>
  <si>
    <t>VE5864.1</t>
  </si>
  <si>
    <t>VE5867.1</t>
  </si>
  <si>
    <t>VE5872.1</t>
  </si>
  <si>
    <t>US Pwr Fin Swap  PJM W IntC HE12-23 EPT  05Jun01         USD/MWh</t>
  </si>
  <si>
    <t>meganhorne</t>
  </si>
  <si>
    <t>VE5873.1</t>
  </si>
  <si>
    <t>VE5875.1</t>
  </si>
  <si>
    <t>VE5876.1</t>
  </si>
  <si>
    <t>VE5877.1</t>
  </si>
  <si>
    <t>VE5879.1</t>
  </si>
  <si>
    <t>NAMHO123</t>
  </si>
  <si>
    <t>VE5880.1</t>
  </si>
  <si>
    <t>VE5881.1</t>
  </si>
  <si>
    <t>VE5885.1</t>
  </si>
  <si>
    <t>VE5884.1</t>
  </si>
  <si>
    <t>VE5888.1</t>
  </si>
  <si>
    <t>VE5886.1</t>
  </si>
  <si>
    <t>GCROWLEY</t>
  </si>
  <si>
    <t>VE5893.1</t>
  </si>
  <si>
    <t>VE5900.1</t>
  </si>
  <si>
    <t>VE5901.1</t>
  </si>
  <si>
    <t>shortterm</t>
  </si>
  <si>
    <t>Freundgord</t>
  </si>
  <si>
    <t>GER Pwr Phy FF   Ger Grd BASE HV         07Jun01         EUR/MWh</t>
  </si>
  <si>
    <t>VE5902.1</t>
  </si>
  <si>
    <t>VE5904.1</t>
  </si>
  <si>
    <t>VE5911.1</t>
  </si>
  <si>
    <t>VE5912.1</t>
  </si>
  <si>
    <t>VE5914.1</t>
  </si>
  <si>
    <t>VE5913.1</t>
  </si>
  <si>
    <t>phillips</t>
  </si>
  <si>
    <t>VE5915.1</t>
  </si>
  <si>
    <t>US Gas Basis     Waha                    Nov01-Mar02     USD/MM</t>
  </si>
  <si>
    <t>VE5917.1</t>
  </si>
  <si>
    <t>VE5919.1</t>
  </si>
  <si>
    <t>US Gas Phy       Transco St.65           06-30Jun01      USD/MM</t>
  </si>
  <si>
    <t>VE5924.1</t>
  </si>
  <si>
    <t>VE5929.1</t>
  </si>
  <si>
    <t>chrispower</t>
  </si>
  <si>
    <t>US Gas Fin Opt   NYMEX        EC4.5      Aug01           USD/MM-L</t>
  </si>
  <si>
    <t>VE5931.1</t>
  </si>
  <si>
    <t>Innogy PLC</t>
  </si>
  <si>
    <t>farrinpx</t>
  </si>
  <si>
    <t>VE5937.1</t>
  </si>
  <si>
    <t>VE5935.1</t>
  </si>
  <si>
    <t>VE5941.1</t>
  </si>
  <si>
    <t>VE5944.1</t>
  </si>
  <si>
    <t>VE5945.1</t>
  </si>
  <si>
    <t>US PLCapNNG Frm  Demarc29-Jnsvl R+C      06Jun01         USD/MM</t>
  </si>
  <si>
    <t>VE5947.1</t>
  </si>
  <si>
    <t>US Pwr Phy Firm  NEPOOL Peak             Jan-Feb02       USD/MWh</t>
  </si>
  <si>
    <t>US Gas Basis     TCO Pool                Nov01-Mar02     USD/MM</t>
  </si>
  <si>
    <t>BARRYVAN</t>
  </si>
  <si>
    <t>VE5948.1</t>
  </si>
  <si>
    <t>VE5949.1</t>
  </si>
  <si>
    <t>VE5957.1</t>
  </si>
  <si>
    <t>VE5958.1</t>
  </si>
  <si>
    <t>VE5960.1</t>
  </si>
  <si>
    <t>VE5962.1</t>
  </si>
  <si>
    <t>EPMELPsot</t>
  </si>
  <si>
    <t>jefffrenza</t>
  </si>
  <si>
    <t>VE5965.1</t>
  </si>
  <si>
    <t>VE5966.1</t>
  </si>
  <si>
    <t>US Gas Daily     Trunkline ELA           06-30Jun01      USD/MM</t>
  </si>
  <si>
    <t>VE5967.1</t>
  </si>
  <si>
    <t>VE5971.1</t>
  </si>
  <si>
    <t>VE5973.1</t>
  </si>
  <si>
    <t>US Gas Basis     TCO Pool                Oct01           USD/MM</t>
  </si>
  <si>
    <t>VE5974.1</t>
  </si>
  <si>
    <t>VE5977.1</t>
  </si>
  <si>
    <t>VE5978.1</t>
  </si>
  <si>
    <t>VE5983.1</t>
  </si>
  <si>
    <t>ADM02409</t>
  </si>
  <si>
    <t>VE5980.1</t>
  </si>
  <si>
    <t>VE5981.1</t>
  </si>
  <si>
    <t>VE5982.1</t>
  </si>
  <si>
    <t>US Pwr Phy Unp B ERCOT Peak              Jul-Aug02       USD/MWh</t>
  </si>
  <si>
    <t>VE5986.1</t>
  </si>
  <si>
    <t>VE5989.1</t>
  </si>
  <si>
    <t>VE5988.1</t>
  </si>
  <si>
    <t>VE5990.1</t>
  </si>
  <si>
    <t>VE5991.1</t>
  </si>
  <si>
    <t>VE5993.1</t>
  </si>
  <si>
    <t>gfischer</t>
  </si>
  <si>
    <t>VE5996.1</t>
  </si>
  <si>
    <t>VE5995.1</t>
  </si>
  <si>
    <t>VE5997.1</t>
  </si>
  <si>
    <t>VE5999.1</t>
  </si>
  <si>
    <t>VE6002.1</t>
  </si>
  <si>
    <t>VE6001.1</t>
  </si>
  <si>
    <t>VE6003.1</t>
  </si>
  <si>
    <t>VE6008.1</t>
  </si>
  <si>
    <t>VE6010.1</t>
  </si>
  <si>
    <t>VE6007.1</t>
  </si>
  <si>
    <t>VE6014.1</t>
  </si>
  <si>
    <t>VE6016.1</t>
  </si>
  <si>
    <t>VE6023.1</t>
  </si>
  <si>
    <t>US Gas Daily     TX E M3                 06-30Jun01      USD/MM</t>
  </si>
  <si>
    <t>VE6026.1</t>
  </si>
  <si>
    <t>VE6025.1</t>
  </si>
  <si>
    <t>VE6027.1</t>
  </si>
  <si>
    <t>US Gas Phy       FGT Z2                  06-30Jun01      USD/MM</t>
  </si>
  <si>
    <t>VE6031.1</t>
  </si>
  <si>
    <t>VE6034.1</t>
  </si>
  <si>
    <t>VE6035.1</t>
  </si>
  <si>
    <t>VE6033.1</t>
  </si>
  <si>
    <t>VE6037.1</t>
  </si>
  <si>
    <t>VE6039.1</t>
  </si>
  <si>
    <t>VE6040.1</t>
  </si>
  <si>
    <t>VE6046.1</t>
  </si>
  <si>
    <t>VE6049.1</t>
  </si>
  <si>
    <t>VE6055.1</t>
  </si>
  <si>
    <t>VE6051.1</t>
  </si>
  <si>
    <t>VE6052.1</t>
  </si>
  <si>
    <t>VE6058.1</t>
  </si>
  <si>
    <t>VE6057.1</t>
  </si>
  <si>
    <t>VE6060.1</t>
  </si>
  <si>
    <t>VE6061.1</t>
  </si>
  <si>
    <t>VE6064.1</t>
  </si>
  <si>
    <t>US Pwr Phy CAISO SP15 Peak               Apr-Jun02       USD/MWh</t>
  </si>
  <si>
    <t>VE6063.1</t>
  </si>
  <si>
    <t>VE6066.1</t>
  </si>
  <si>
    <t>VE6072.1</t>
  </si>
  <si>
    <t>VE6071.1</t>
  </si>
  <si>
    <t>VE6100.1</t>
  </si>
  <si>
    <t>VE6101.1</t>
  </si>
  <si>
    <t>VE6106.1</t>
  </si>
  <si>
    <t>SUNEETNPW</t>
  </si>
  <si>
    <t>VE6111.1</t>
  </si>
  <si>
    <t>VE6114.1</t>
  </si>
  <si>
    <t>VE6116.1</t>
  </si>
  <si>
    <t>jvaccaro</t>
  </si>
  <si>
    <t>VE6119.1</t>
  </si>
  <si>
    <t>VE6117.1</t>
  </si>
  <si>
    <t>VE6118.1</t>
  </si>
  <si>
    <t>VE6120.1</t>
  </si>
  <si>
    <t>VE6121.1</t>
  </si>
  <si>
    <t>VE6123.1</t>
  </si>
  <si>
    <t>robmoore</t>
  </si>
  <si>
    <t>VE6129.1</t>
  </si>
  <si>
    <t>VE6135.1</t>
  </si>
  <si>
    <t>VE6133.1</t>
  </si>
  <si>
    <t>VE6136.1</t>
  </si>
  <si>
    <t>VE6138.1</t>
  </si>
  <si>
    <t>knuppway</t>
  </si>
  <si>
    <t>VE6139.1</t>
  </si>
  <si>
    <t>VE6142.1</t>
  </si>
  <si>
    <t>VE6143.1</t>
  </si>
  <si>
    <t>VE6144.1</t>
  </si>
  <si>
    <t>VE6145.1</t>
  </si>
  <si>
    <t>VE6147.1</t>
  </si>
  <si>
    <t>US Gas Daily     COL Onshore             06-30Jun01      USD/MM</t>
  </si>
  <si>
    <t>VE6146.1</t>
  </si>
  <si>
    <t>VE6148.1</t>
  </si>
  <si>
    <t>VE6151.1</t>
  </si>
  <si>
    <t>VE6149.1</t>
  </si>
  <si>
    <t>VE6150.1</t>
  </si>
  <si>
    <t>VE6154.1</t>
  </si>
  <si>
    <t>VE6157.1</t>
  </si>
  <si>
    <t>VE6161.1</t>
  </si>
  <si>
    <t>VE6159.1</t>
  </si>
  <si>
    <t>VE6160.1</t>
  </si>
  <si>
    <t>VE6162.1</t>
  </si>
  <si>
    <t>SWOGGERJ</t>
  </si>
  <si>
    <t>jhollman1</t>
  </si>
  <si>
    <t>VE6163.1</t>
  </si>
  <si>
    <t>aepes205</t>
  </si>
  <si>
    <t>VE6165.1</t>
  </si>
  <si>
    <t>US Pwr Phy Firm  COMED Peak              Jul-Aug02       USD/MWh</t>
  </si>
  <si>
    <t>VE6164.1</t>
  </si>
  <si>
    <t>VE6167.1</t>
  </si>
  <si>
    <t>US Gas Phy       TCO Pool                Jul01           USD/MM</t>
  </si>
  <si>
    <t>VE6169.1 / 831037</t>
  </si>
  <si>
    <t>VE6173.1 / 831040</t>
  </si>
  <si>
    <t>VE6177.1</t>
  </si>
  <si>
    <t>VE6172.1</t>
  </si>
  <si>
    <t>VE6178.1</t>
  </si>
  <si>
    <t>VE6179.1</t>
  </si>
  <si>
    <t>VE6181.1</t>
  </si>
  <si>
    <t>VE6184.1</t>
  </si>
  <si>
    <t>VE6185.1</t>
  </si>
  <si>
    <t>VE6186.1</t>
  </si>
  <si>
    <t>VE6183.1</t>
  </si>
  <si>
    <t>VE6187.1</t>
  </si>
  <si>
    <t>VE6190.1</t>
  </si>
  <si>
    <t>VE6188.1</t>
  </si>
  <si>
    <t>VE6189.1</t>
  </si>
  <si>
    <t>VE6192.1</t>
  </si>
  <si>
    <t>VE6194.1</t>
  </si>
  <si>
    <t>VE6196.1</t>
  </si>
  <si>
    <t>VE6197.1</t>
  </si>
  <si>
    <t>VE6200.1</t>
  </si>
  <si>
    <t>JIMBARKER</t>
  </si>
  <si>
    <t>VE6202.1</t>
  </si>
  <si>
    <t>VE6205.1</t>
  </si>
  <si>
    <t>VE6204.1</t>
  </si>
  <si>
    <t>VE6206.1</t>
  </si>
  <si>
    <t>VE6209.1</t>
  </si>
  <si>
    <t>Dynegy Global Liquids, Inc.</t>
  </si>
  <si>
    <t>ADM74298</t>
  </si>
  <si>
    <t>VE6212.1</t>
  </si>
  <si>
    <t>ddunnavant</t>
  </si>
  <si>
    <t>VE6213.1</t>
  </si>
  <si>
    <t>VE6221.1</t>
  </si>
  <si>
    <t>VE6222.1</t>
  </si>
  <si>
    <t>VE6223.1</t>
  </si>
  <si>
    <t>VE6226.1</t>
  </si>
  <si>
    <t>VE6228.1</t>
  </si>
  <si>
    <t>VE6225.1</t>
  </si>
  <si>
    <t>VE6229.1</t>
  </si>
  <si>
    <t>VE6230.1</t>
  </si>
  <si>
    <t>ATCO Midstream Ltd.</t>
  </si>
  <si>
    <t>craigfishe</t>
  </si>
  <si>
    <t>VE6232.1</t>
  </si>
  <si>
    <t>VE6236.1</t>
  </si>
  <si>
    <t>VE6237.1</t>
  </si>
  <si>
    <t>VE6238.1</t>
  </si>
  <si>
    <t>VE6242.1</t>
  </si>
  <si>
    <t>VE6247.1</t>
  </si>
  <si>
    <t>VE6244.1</t>
  </si>
  <si>
    <t>VE6246.1</t>
  </si>
  <si>
    <t>VE6248.1</t>
  </si>
  <si>
    <t>VE6250.1</t>
  </si>
  <si>
    <t>VE6251.1</t>
  </si>
  <si>
    <t>VE6254.1</t>
  </si>
  <si>
    <t>VE6255.1</t>
  </si>
  <si>
    <t>VE6258.1</t>
  </si>
  <si>
    <t>VE6259.1</t>
  </si>
  <si>
    <t>VE6262.1</t>
  </si>
  <si>
    <t>VE6263.1</t>
  </si>
  <si>
    <t>Propane FOB Swap Sonatrach               Jul01           USD/mt</t>
  </si>
  <si>
    <t>bchrumka</t>
  </si>
  <si>
    <t>VE6269.1</t>
  </si>
  <si>
    <t>VE6273.1</t>
  </si>
  <si>
    <t>VE6275.1</t>
  </si>
  <si>
    <t>VE6276.1</t>
  </si>
  <si>
    <t>VE6278.1</t>
  </si>
  <si>
    <t>VE6283.1</t>
  </si>
  <si>
    <t>VE6288.1</t>
  </si>
  <si>
    <t>VE6289.1</t>
  </si>
  <si>
    <t>VE6290.1</t>
  </si>
  <si>
    <t>VE6296.1</t>
  </si>
  <si>
    <t>US PLCapNNG Frm  Demarc29-EDubq R+C      06Jun01         USD/MM</t>
  </si>
  <si>
    <t>VE6301.1</t>
  </si>
  <si>
    <t>VE6310.1</t>
  </si>
  <si>
    <t>VE6313.1</t>
  </si>
  <si>
    <t>VE6315.1</t>
  </si>
  <si>
    <t>VE6318.1</t>
  </si>
  <si>
    <t>VE6319.1</t>
  </si>
  <si>
    <t>VE6322.1</t>
  </si>
  <si>
    <t>VE6323.1</t>
  </si>
  <si>
    <t>VE6327.1</t>
  </si>
  <si>
    <t>VE6325.1</t>
  </si>
  <si>
    <t>VE6329.1</t>
  </si>
  <si>
    <t>VE6328.1</t>
  </si>
  <si>
    <t>VE6334.1</t>
  </si>
  <si>
    <t>VE6335.1</t>
  </si>
  <si>
    <t>vanrietst</t>
  </si>
  <si>
    <t>VE6336.1</t>
  </si>
  <si>
    <t>VE6337.1</t>
  </si>
  <si>
    <t>VE6339.1</t>
  </si>
  <si>
    <t>VE6338.1</t>
  </si>
  <si>
    <t>ADM74404</t>
  </si>
  <si>
    <t>VE6343.1</t>
  </si>
  <si>
    <t>abrabham</t>
  </si>
  <si>
    <t>VE6345.1</t>
  </si>
  <si>
    <t>VE6349.1</t>
  </si>
  <si>
    <t>VE6350.1</t>
  </si>
  <si>
    <t>VE6351.1</t>
  </si>
  <si>
    <t>VE6352.1</t>
  </si>
  <si>
    <t>VE6354.1</t>
  </si>
  <si>
    <t>VE6353.1</t>
  </si>
  <si>
    <t>VE6355.1</t>
  </si>
  <si>
    <t>VE6359.1</t>
  </si>
  <si>
    <t>VE6361.1</t>
  </si>
  <si>
    <t>mmc12345</t>
  </si>
  <si>
    <t>US Gas Basis     GD/D TETM3-HHub         06-30Jun01      USD/MM</t>
  </si>
  <si>
    <t>VE6362.1</t>
  </si>
  <si>
    <t>VE6364.1</t>
  </si>
  <si>
    <t>VE6365.1</t>
  </si>
  <si>
    <t>VE6367.1</t>
  </si>
  <si>
    <t>VE6368.1</t>
  </si>
  <si>
    <t>VE6369.1</t>
  </si>
  <si>
    <t>VE6374.1</t>
  </si>
  <si>
    <t>VE6373.1</t>
  </si>
  <si>
    <t>VE6376.1</t>
  </si>
  <si>
    <t>VE6377.1</t>
  </si>
  <si>
    <t>VE6379.1</t>
  </si>
  <si>
    <t>gturnbul</t>
  </si>
  <si>
    <t>VE6381.1</t>
  </si>
  <si>
    <t>VE6380.1</t>
  </si>
  <si>
    <t>smacphers</t>
  </si>
  <si>
    <t>VE6384.1</t>
  </si>
  <si>
    <t>VE6386.1</t>
  </si>
  <si>
    <t>VE6391.1</t>
  </si>
  <si>
    <t>VE6394.1</t>
  </si>
  <si>
    <t>VE6393.1</t>
  </si>
  <si>
    <t>VE6392.1</t>
  </si>
  <si>
    <t>VE6395.1</t>
  </si>
  <si>
    <t>VE6397.1</t>
  </si>
  <si>
    <t>VE6398.1</t>
  </si>
  <si>
    <t>US Pwr Phy Firm  COMED Peak              07-08Jun01      USD/MWh</t>
  </si>
  <si>
    <t>VE6399.1</t>
  </si>
  <si>
    <t>VE6401.1</t>
  </si>
  <si>
    <t>VE6402.1</t>
  </si>
  <si>
    <t>VE6404.1</t>
  </si>
  <si>
    <t>VE6403.1</t>
  </si>
  <si>
    <t>VE6407.1</t>
  </si>
  <si>
    <t>VE6406.1</t>
  </si>
  <si>
    <t>VE6412.1</t>
  </si>
  <si>
    <t>VE6413.1</t>
  </si>
  <si>
    <t>VE6420.1</t>
  </si>
  <si>
    <t>VE6424.1</t>
  </si>
  <si>
    <t>VE6430.1</t>
  </si>
  <si>
    <t>VE6436.1</t>
  </si>
  <si>
    <t>VE6437.1</t>
  </si>
  <si>
    <t>VE6443.1</t>
  </si>
  <si>
    <t>VE6447.1</t>
  </si>
  <si>
    <t>VE6446.1</t>
  </si>
  <si>
    <t>VE6448.1</t>
  </si>
  <si>
    <t>VE6450.1</t>
  </si>
  <si>
    <t>VE6452.1</t>
  </si>
  <si>
    <t>VE6454.1</t>
  </si>
  <si>
    <t>US Gas Daily     TENN 500                06-30Jun01      USD/MM</t>
  </si>
  <si>
    <t>VE6455.1</t>
  </si>
  <si>
    <t>VE6457.1</t>
  </si>
  <si>
    <t>VE6458.1</t>
  </si>
  <si>
    <t>VE6459.1</t>
  </si>
  <si>
    <t>VE6461.1</t>
  </si>
  <si>
    <t>johnpeter1</t>
  </si>
  <si>
    <t>VE6463.1</t>
  </si>
  <si>
    <t>TXU Europe Energy Trading Ltd.</t>
  </si>
  <si>
    <t>UK Gas Phy       NBP                     Jan-Mar04       p/th</t>
  </si>
  <si>
    <t>TXUGASCF</t>
  </si>
  <si>
    <t>VE6466.1</t>
  </si>
  <si>
    <t>VE6468.1</t>
  </si>
  <si>
    <t>VE6470.1</t>
  </si>
  <si>
    <t>VE6474.1</t>
  </si>
  <si>
    <t>VE6473.1</t>
  </si>
  <si>
    <t>VE6476.1</t>
  </si>
  <si>
    <t>VE6477.1</t>
  </si>
  <si>
    <t>VE6478.1</t>
  </si>
  <si>
    <t>VE6479.1</t>
  </si>
  <si>
    <t>VE6482.1</t>
  </si>
  <si>
    <t>VE6480.1</t>
  </si>
  <si>
    <t>VE6483.1</t>
  </si>
  <si>
    <t>VE6485.1</t>
  </si>
  <si>
    <t>VE6486.1</t>
  </si>
  <si>
    <t>rbrowne1</t>
  </si>
  <si>
    <t>VE6488.1</t>
  </si>
  <si>
    <t>VE6489.1</t>
  </si>
  <si>
    <t>VE6490.1</t>
  </si>
  <si>
    <t>VE6493.1</t>
  </si>
  <si>
    <t>US Pwr Phy Firm  SOCO Peak               Mar-Apr02       USD/MWh</t>
  </si>
  <si>
    <t>VE6497.1</t>
  </si>
  <si>
    <t>VE6495.1</t>
  </si>
  <si>
    <t>VE6496.1</t>
  </si>
  <si>
    <t>VE6498.1</t>
  </si>
  <si>
    <t>VE6502.1</t>
  </si>
  <si>
    <t>VE6503.1</t>
  </si>
  <si>
    <t>VE6506.1</t>
  </si>
  <si>
    <t>Reliant Energy HL&amp;P</t>
  </si>
  <si>
    <t>leeharthlp</t>
  </si>
  <si>
    <t>VE6509.1</t>
  </si>
  <si>
    <t>VE6510.1</t>
  </si>
  <si>
    <t>VE6513.1</t>
  </si>
  <si>
    <t>VE6512.1</t>
  </si>
  <si>
    <t>VE6516.1</t>
  </si>
  <si>
    <t>VE6517.1</t>
  </si>
  <si>
    <t>VE6519.1</t>
  </si>
  <si>
    <t>VE6520.1</t>
  </si>
  <si>
    <t>US Gas Basis     Dom APP                 Sep01           USD/MM</t>
  </si>
  <si>
    <t>txuetcck</t>
  </si>
  <si>
    <t>VE6522.1</t>
  </si>
  <si>
    <t>VE6524.1</t>
  </si>
  <si>
    <t>VE6527.1</t>
  </si>
  <si>
    <t>VE6525.1</t>
  </si>
  <si>
    <t>VE6528.1</t>
  </si>
  <si>
    <t>US Gas Phy       TETCO M3                Jul01           USD/MM</t>
  </si>
  <si>
    <t>Jamesjohn</t>
  </si>
  <si>
    <t>VE6535.1 / 831491</t>
  </si>
  <si>
    <t>DEMETRIOS</t>
  </si>
  <si>
    <t>VE6536.1</t>
  </si>
  <si>
    <t>VE6534.1</t>
  </si>
  <si>
    <t>VE6537.1</t>
  </si>
  <si>
    <t>DTD Brent vs.    IPE Frontline           Oct01           USD/bbl</t>
  </si>
  <si>
    <t>VE6539.1</t>
  </si>
  <si>
    <t>VE6541.1</t>
  </si>
  <si>
    <t>VE6543.1</t>
  </si>
  <si>
    <t>VE6544.1</t>
  </si>
  <si>
    <t>VE6546.1</t>
  </si>
  <si>
    <t>US Gas Basis     PEPL                    Jul01           USD/MM</t>
  </si>
  <si>
    <t>VE6550.1</t>
  </si>
  <si>
    <t>US Gas Basis     EP SanJuan              Apr-Oct02       USD/MM</t>
  </si>
  <si>
    <t>VE6548.1</t>
  </si>
  <si>
    <t>VE6551.1</t>
  </si>
  <si>
    <t>VE6549.1</t>
  </si>
  <si>
    <t>US Gas Phy       Dom SP TT               06-30Jun01      USD/MM</t>
  </si>
  <si>
    <t>VE6555.1 / 831505</t>
  </si>
  <si>
    <t>VE6554.1</t>
  </si>
  <si>
    <t>VE6558.1</t>
  </si>
  <si>
    <t>VE6560.1</t>
  </si>
  <si>
    <t>VE6559.1</t>
  </si>
  <si>
    <t>VE6562.1</t>
  </si>
  <si>
    <t>VE6566.1</t>
  </si>
  <si>
    <t>VE6565.1</t>
  </si>
  <si>
    <t>Amoco Oil Company</t>
  </si>
  <si>
    <t xml:space="preserve">US Propane FOB Phy Fwd </t>
  </si>
  <si>
    <t>US Prop FOB Phy  CONWY                   Jun01           c/Gl-b</t>
  </si>
  <si>
    <t>OLDBONES</t>
  </si>
  <si>
    <t>CSTORY</t>
  </si>
  <si>
    <t>EGLI-C3MW</t>
  </si>
  <si>
    <t>VE6568.1</t>
  </si>
  <si>
    <t>VE6570.1</t>
  </si>
  <si>
    <t>VE6569.1</t>
  </si>
  <si>
    <t>VE6572.1</t>
  </si>
  <si>
    <t>VE6574.1</t>
  </si>
  <si>
    <t>VE6577.1</t>
  </si>
  <si>
    <t>VE6573.1</t>
  </si>
  <si>
    <t>VE6578.1</t>
  </si>
  <si>
    <t>VE6581.1</t>
  </si>
  <si>
    <t>VE6582.1</t>
  </si>
  <si>
    <t>Noble Americas Corp.</t>
  </si>
  <si>
    <t>US MTBE Fin Swap</t>
  </si>
  <si>
    <t>US MTBE Swap     Platts GC WB            Jul01           USD/Gl-b</t>
  </si>
  <si>
    <t>ADM88961</t>
  </si>
  <si>
    <t>MTBE</t>
  </si>
  <si>
    <t>VE6585.1</t>
  </si>
  <si>
    <t>VE6583.1</t>
  </si>
  <si>
    <t>VE6587.1</t>
  </si>
  <si>
    <t>VE6586.1</t>
  </si>
  <si>
    <t>VE6589.1</t>
  </si>
  <si>
    <t>VE6590.1</t>
  </si>
  <si>
    <t>VE6588.1</t>
  </si>
  <si>
    <t>VE6591.1</t>
  </si>
  <si>
    <t>VE6593.1</t>
  </si>
  <si>
    <t>quantum3</t>
  </si>
  <si>
    <t>VE6594.1</t>
  </si>
  <si>
    <t>VE6597.1</t>
  </si>
  <si>
    <t>VE6598.1</t>
  </si>
  <si>
    <t>VE6600.1</t>
  </si>
  <si>
    <t>VE6603.1</t>
  </si>
  <si>
    <t>VE6608.1</t>
  </si>
  <si>
    <t>VE6610.1</t>
  </si>
  <si>
    <t>VE6609.1</t>
  </si>
  <si>
    <t>VE6612.1</t>
  </si>
  <si>
    <t>VE6611.1</t>
  </si>
  <si>
    <t>VE6617.1</t>
  </si>
  <si>
    <t>VE6616.1</t>
  </si>
  <si>
    <t>VE6618.1</t>
  </si>
  <si>
    <t>VE6620.1</t>
  </si>
  <si>
    <t>VE6624.1</t>
  </si>
  <si>
    <t>VE6626.1</t>
  </si>
  <si>
    <t>VE6627.1</t>
  </si>
  <si>
    <t>VE6631.1</t>
  </si>
  <si>
    <t>VE6633.1</t>
  </si>
  <si>
    <t>VE6632.1</t>
  </si>
  <si>
    <t>VE6638.1</t>
  </si>
  <si>
    <t>VE6636.1</t>
  </si>
  <si>
    <t>VE6637.1</t>
  </si>
  <si>
    <t>VE6641.1</t>
  </si>
  <si>
    <t>VE6643.1</t>
  </si>
  <si>
    <t>VE6642.1</t>
  </si>
  <si>
    <t>VE6644.1</t>
  </si>
  <si>
    <t>VE6646.1</t>
  </si>
  <si>
    <t>jennypoo</t>
  </si>
  <si>
    <t>VE6647.1</t>
  </si>
  <si>
    <t>VE6648.1</t>
  </si>
  <si>
    <t>VE6649.1</t>
  </si>
  <si>
    <t>VE6650.1</t>
  </si>
  <si>
    <t>VE6652.1</t>
  </si>
  <si>
    <t>VE6651.1</t>
  </si>
  <si>
    <t>VE6653.1</t>
  </si>
  <si>
    <t>Baytex Energy Ltd.</t>
  </si>
  <si>
    <t>ADM36992</t>
  </si>
  <si>
    <t>VE6660.1</t>
  </si>
  <si>
    <t>VE6656.1</t>
  </si>
  <si>
    <t>VE6663.1</t>
  </si>
  <si>
    <t>VE6665.1</t>
  </si>
  <si>
    <t>VE6670.1</t>
  </si>
  <si>
    <t>VE6666.1</t>
  </si>
  <si>
    <t>VE6668.1</t>
  </si>
  <si>
    <t>VE6669.1</t>
  </si>
  <si>
    <t>VE6673.1</t>
  </si>
  <si>
    <t>VE6675.1</t>
  </si>
  <si>
    <t>VE6677.1</t>
  </si>
  <si>
    <t>VE6678.1</t>
  </si>
  <si>
    <t>US Gas Fin Opt   NYMEX        EC4.25     Jul01           USD/MM-L</t>
  </si>
  <si>
    <t>VE6680.1</t>
  </si>
  <si>
    <t>VE6679.1</t>
  </si>
  <si>
    <t>VE6683.1</t>
  </si>
  <si>
    <t>VE6682.1</t>
  </si>
  <si>
    <t>VE6684.1</t>
  </si>
  <si>
    <t>skilpat1</t>
  </si>
  <si>
    <t>sharmafa</t>
  </si>
  <si>
    <t>US Pwr Phy Firm  NEPOOL Peak             Sep02           USD/MWh</t>
  </si>
  <si>
    <t>PowerMCP</t>
  </si>
  <si>
    <t>VE6685.1</t>
  </si>
  <si>
    <t>CAN Gas Basis    Sumas                   Oct01           USD/MM</t>
  </si>
  <si>
    <t>davidwest</t>
  </si>
  <si>
    <t>VE6686.1</t>
  </si>
  <si>
    <t>VE6687.1</t>
  </si>
  <si>
    <t>VE6688.1</t>
  </si>
  <si>
    <t>VE6691.1</t>
  </si>
  <si>
    <t>VE6690.1</t>
  </si>
  <si>
    <t>VE6694.1</t>
  </si>
  <si>
    <t>VE6695.1</t>
  </si>
  <si>
    <t>VE6697.1</t>
  </si>
  <si>
    <t>VE6698.1</t>
  </si>
  <si>
    <t>VE6702.1</t>
  </si>
  <si>
    <t>VE6701.1</t>
  </si>
  <si>
    <t>VE6704.1</t>
  </si>
  <si>
    <t>VE6703.1</t>
  </si>
  <si>
    <t>VE6705.1</t>
  </si>
  <si>
    <t>LAWRENCED</t>
  </si>
  <si>
    <t>VE6706.1</t>
  </si>
  <si>
    <t>VE6707.1</t>
  </si>
  <si>
    <t>VE6712.1</t>
  </si>
  <si>
    <t>VE6711.1</t>
  </si>
  <si>
    <t>VE6713.1</t>
  </si>
  <si>
    <t>VE6714.1</t>
  </si>
  <si>
    <t>VE6716.1</t>
  </si>
  <si>
    <t>VE6720.1</t>
  </si>
  <si>
    <t>VE6719.1</t>
  </si>
  <si>
    <t>VE6718.1</t>
  </si>
  <si>
    <t>VE6721.1</t>
  </si>
  <si>
    <t>VE6722.1</t>
  </si>
  <si>
    <t>VE6726.1</t>
  </si>
  <si>
    <t>VE6725.1</t>
  </si>
  <si>
    <t>VE6728.1</t>
  </si>
  <si>
    <t>VE6727.1</t>
  </si>
  <si>
    <t>VE6732.1</t>
  </si>
  <si>
    <t>VE6731.1</t>
  </si>
  <si>
    <t>VE6733.1</t>
  </si>
  <si>
    <t>VE6737.1</t>
  </si>
  <si>
    <t>VE6739.1</t>
  </si>
  <si>
    <t>VE6741.1</t>
  </si>
  <si>
    <t>VE6742.1</t>
  </si>
  <si>
    <t>VE6744.1</t>
  </si>
  <si>
    <t>VE6743.1</t>
  </si>
  <si>
    <t>VE6745.1</t>
  </si>
  <si>
    <t>VE6746.1</t>
  </si>
  <si>
    <t>VE6749.1</t>
  </si>
  <si>
    <t>VE6751.1</t>
  </si>
  <si>
    <t>VE6752.1</t>
  </si>
  <si>
    <t>VE6754.1</t>
  </si>
  <si>
    <t>crudebrew</t>
  </si>
  <si>
    <t>VE6756.1</t>
  </si>
  <si>
    <t>VE6759.1</t>
  </si>
  <si>
    <t>VE6762.1</t>
  </si>
  <si>
    <t>VE6761.1</t>
  </si>
  <si>
    <t>VE6763.1</t>
  </si>
  <si>
    <t>VE6766.1</t>
  </si>
  <si>
    <t>VE6767.1</t>
  </si>
  <si>
    <t>herbpetr</t>
  </si>
  <si>
    <t>VE6768.1</t>
  </si>
  <si>
    <t>VE6769.1</t>
  </si>
  <si>
    <t>VE6770.1</t>
  </si>
  <si>
    <t>VE6771.1</t>
  </si>
  <si>
    <t>ADM97800</t>
  </si>
  <si>
    <t>VE6773.1</t>
  </si>
  <si>
    <t>VE6775.1</t>
  </si>
  <si>
    <t>VE6774.1</t>
  </si>
  <si>
    <t>VE6778.1</t>
  </si>
  <si>
    <t>VE6776.1</t>
  </si>
  <si>
    <t>COLUMBUS00</t>
  </si>
  <si>
    <t>kschwartz</t>
  </si>
  <si>
    <t>VE6783.1</t>
  </si>
  <si>
    <t>VE6782.1</t>
  </si>
  <si>
    <t>VE6785.1</t>
  </si>
  <si>
    <t>VE6786.1</t>
  </si>
  <si>
    <t>VE6788.1</t>
  </si>
  <si>
    <t>VE6789.1</t>
  </si>
  <si>
    <t>VE6790.1</t>
  </si>
  <si>
    <t>US Gas Fin Opt   NYMEX        EC4.5      Jul01           USD/MM-L</t>
  </si>
  <si>
    <t>VE6792.1</t>
  </si>
  <si>
    <t>VE6794.1</t>
  </si>
  <si>
    <t>VE6793.1</t>
  </si>
  <si>
    <t>VE6800.1</t>
  </si>
  <si>
    <t>VE6801.1</t>
  </si>
  <si>
    <t>VE6802.1</t>
  </si>
  <si>
    <t>VE6803.1</t>
  </si>
  <si>
    <t>VE6805.1</t>
  </si>
  <si>
    <t>VE6806.1</t>
  </si>
  <si>
    <t>VE6807.1</t>
  </si>
  <si>
    <t>VE6808.1</t>
  </si>
  <si>
    <t>US Pwr Phy Firm  PALVE Peak              07-30Jun01      USD/MWh</t>
  </si>
  <si>
    <t>VE6809.1</t>
  </si>
  <si>
    <t>VE6814.1</t>
  </si>
  <si>
    <t>VE6816.1</t>
  </si>
  <si>
    <t>VE6817.1</t>
  </si>
  <si>
    <t>US Pwr Phy CAISO SP15 Peak               07-30Jun01      USD/MWh</t>
  </si>
  <si>
    <t>VE6820.1</t>
  </si>
  <si>
    <t>JCARROLL</t>
  </si>
  <si>
    <t>VE6822.1</t>
  </si>
  <si>
    <t>Tampa International Forest Products, Inc.</t>
  </si>
  <si>
    <t>ClickPaper.com, L.L.Corest Products, Inc.</t>
  </si>
  <si>
    <t>Lumber</t>
  </si>
  <si>
    <t>US West SPF Lumber Phy</t>
  </si>
  <si>
    <t>US West SPF Phy  2x4 Std&amp;Btr CHI Rail    05Jun01         USD/MBF</t>
  </si>
  <si>
    <t>Thousand Board Feet</t>
  </si>
  <si>
    <t>ADM81953</t>
  </si>
  <si>
    <t>JJACOBS</t>
  </si>
  <si>
    <t>Lumber-Spot</t>
  </si>
  <si>
    <t>JJ-0373</t>
  </si>
  <si>
    <t>VE6823.1</t>
  </si>
  <si>
    <t>VE6826.1</t>
  </si>
  <si>
    <t>VE6830.1</t>
  </si>
  <si>
    <t>VE6829.1</t>
  </si>
  <si>
    <t>VE6828.1</t>
  </si>
  <si>
    <t>US Pwr Phy CAISO NP15 OffPk              Jul01           USD/MWh</t>
  </si>
  <si>
    <t>barthjones</t>
  </si>
  <si>
    <t>VE6831.1</t>
  </si>
  <si>
    <t>VE6833.1</t>
  </si>
  <si>
    <t>VE6838.1</t>
  </si>
  <si>
    <t>VE6843.1</t>
  </si>
  <si>
    <t>VE6845.1</t>
  </si>
  <si>
    <t>VE6846.1</t>
  </si>
  <si>
    <t>VE6847.1</t>
  </si>
  <si>
    <t>BEL Gas Phy      ZEE HUB                 Aug01           p/th</t>
  </si>
  <si>
    <t>VE6852.1</t>
  </si>
  <si>
    <t>VE6853.1</t>
  </si>
  <si>
    <t>VE6855.1</t>
  </si>
  <si>
    <t>susjones</t>
  </si>
  <si>
    <t>VE6854.1</t>
  </si>
  <si>
    <t>VE6857.1</t>
  </si>
  <si>
    <t>US Gas Basis     NGI SoBord PG&amp;E Top     Aug01           USD/MM</t>
  </si>
  <si>
    <t>VE6858.1</t>
  </si>
  <si>
    <t>Elf Trading SA</t>
  </si>
  <si>
    <t>UK Brent Swap</t>
  </si>
  <si>
    <t>UK Brent Swap    IPE                     Jul-Sep01       USD/bl/m</t>
  </si>
  <si>
    <t>4matheron</t>
  </si>
  <si>
    <t>ADM50837</t>
  </si>
  <si>
    <t>VE6861.1</t>
  </si>
  <si>
    <t>VE6862.1</t>
  </si>
  <si>
    <t>US Gas Daily     Transco St.65           06-30Jun01      USD/MM</t>
  </si>
  <si>
    <t>VE6863.1</t>
  </si>
  <si>
    <t>VE6864.1</t>
  </si>
  <si>
    <t>VE6866.1</t>
  </si>
  <si>
    <t>VE6865.1</t>
  </si>
  <si>
    <t>VE6867.1</t>
  </si>
  <si>
    <t>pces5095</t>
  </si>
  <si>
    <t>VE6868.1</t>
  </si>
  <si>
    <t>VE6871.1</t>
  </si>
  <si>
    <t>VE6872.1</t>
  </si>
  <si>
    <t>VE6875.1</t>
  </si>
  <si>
    <t>VE6873.1</t>
  </si>
  <si>
    <t>VE6877.1</t>
  </si>
  <si>
    <t>VE6876.1</t>
  </si>
  <si>
    <t>VE6880.1</t>
  </si>
  <si>
    <t>VE6882.1</t>
  </si>
  <si>
    <t>US Gas Basis     ColGulf LA              Nov01-Mar02     USD/MM</t>
  </si>
  <si>
    <t>VE6884.1</t>
  </si>
  <si>
    <t>VE6886.1</t>
  </si>
  <si>
    <t>VE6889.1</t>
  </si>
  <si>
    <t>VE6888.1</t>
  </si>
  <si>
    <t>VE6893.1</t>
  </si>
  <si>
    <t>Duke Energy Merchants LLC</t>
  </si>
  <si>
    <t>US Benzene Swap  CMAI Spot               Oct-Dec01       USD/Gl-b</t>
  </si>
  <si>
    <t>ADM161912</t>
  </si>
  <si>
    <t>VE6895.1</t>
  </si>
  <si>
    <t>VE6896.1</t>
  </si>
  <si>
    <t>VE6905.1</t>
  </si>
  <si>
    <t>COWELLRON</t>
  </si>
  <si>
    <t>VE6906.1</t>
  </si>
  <si>
    <t>VE6908.1</t>
  </si>
  <si>
    <t>PANDIT12</t>
  </si>
  <si>
    <t>vincewes</t>
  </si>
  <si>
    <t>VE6913.1</t>
  </si>
  <si>
    <t>VE6917.1</t>
  </si>
  <si>
    <t>VE6920.1</t>
  </si>
  <si>
    <t>VE6922.1</t>
  </si>
  <si>
    <t>VE6923.1</t>
  </si>
  <si>
    <t>VE6924.1</t>
  </si>
  <si>
    <t>VE6925.1</t>
  </si>
  <si>
    <t>CWOOLGAR</t>
  </si>
  <si>
    <t>VE6927.1</t>
  </si>
  <si>
    <t>VE6933.1</t>
  </si>
  <si>
    <t>VE6936.1</t>
  </si>
  <si>
    <t>VE6938.1</t>
  </si>
  <si>
    <t>CAN Gas Basis    Sumas                   Nov02-Mar03     USD/MM</t>
  </si>
  <si>
    <t>Houtenda</t>
  </si>
  <si>
    <t>VE6939.1</t>
  </si>
  <si>
    <t>VE6943.1</t>
  </si>
  <si>
    <t>VE6947.1</t>
  </si>
  <si>
    <t>VE6956.1</t>
  </si>
  <si>
    <t>VE6959.1</t>
  </si>
  <si>
    <t>VE6960.1</t>
  </si>
  <si>
    <t>vitoljor</t>
  </si>
  <si>
    <t>MCMULLAN</t>
  </si>
  <si>
    <t>Duke Energy International Trading and Marketing (UK) Limited</t>
  </si>
  <si>
    <t>BEL Gas Phy      ZEE HUB                 Jan-Mar02       p/th</t>
  </si>
  <si>
    <t>PRBEYNON</t>
  </si>
  <si>
    <t>BEL Gas Phy      ZEE HUB                 Apr-Sep02       p/th</t>
  </si>
  <si>
    <t>BEL Gas Phy      ZEE HUB                 Oct-Dec02       p/th</t>
  </si>
  <si>
    <t>VE6964.1</t>
  </si>
  <si>
    <t>VE6967.1</t>
  </si>
  <si>
    <t>VE6969.1</t>
  </si>
  <si>
    <t>VE6978.1</t>
  </si>
  <si>
    <t>VE6982.1</t>
  </si>
  <si>
    <t>VE6991.1</t>
  </si>
  <si>
    <t>AQUILA1038</t>
  </si>
  <si>
    <t>VE6996.1</t>
  </si>
  <si>
    <t>AMELIATSUI</t>
  </si>
  <si>
    <t>VE7000.1</t>
  </si>
  <si>
    <t>VE6998.1</t>
  </si>
  <si>
    <t>JEANHALL</t>
  </si>
  <si>
    <t>VE7003.1</t>
  </si>
  <si>
    <t>VE7004.1</t>
  </si>
  <si>
    <t>VE7005.1</t>
  </si>
  <si>
    <t>VE7006.1</t>
  </si>
  <si>
    <t>Georgia-Pacific Corporation</t>
  </si>
  <si>
    <t>ClickPaper.com, L.L.Cration</t>
  </si>
  <si>
    <t>US SYP Lumber Phy</t>
  </si>
  <si>
    <t>US SYP Phy       2x6 #2 HOU Truck        60Day           USD/MBF</t>
  </si>
  <si>
    <t>JJ-0374</t>
  </si>
  <si>
    <t>VE7011.1</t>
  </si>
  <si>
    <t>VE7015.1</t>
  </si>
  <si>
    <t>VE7017.1</t>
  </si>
  <si>
    <t>VE7018.1</t>
  </si>
  <si>
    <t>CAN Gas PhyBasis Dawn                    Apr-Oct02       USD/MM</t>
  </si>
  <si>
    <t>VE7019.1 / 831747</t>
  </si>
  <si>
    <t>VE7022.1</t>
  </si>
  <si>
    <t>VE7023.1</t>
  </si>
  <si>
    <t>VE7026.1</t>
  </si>
  <si>
    <t>VE7027.1</t>
  </si>
  <si>
    <t>US Gas Phy Index TETCO M3 NL1            Jul01           USD/MM</t>
  </si>
  <si>
    <t>VE7028.1 / 831756</t>
  </si>
  <si>
    <t>US Gas Phy Index IF TETCO M3             Jul01           USD/MM</t>
  </si>
  <si>
    <t>VE7029.1 / 831754</t>
  </si>
  <si>
    <t>VE7034.1</t>
  </si>
  <si>
    <t>VE7035.1</t>
  </si>
  <si>
    <t>VE7036.1</t>
  </si>
  <si>
    <t>VE7037.1</t>
  </si>
  <si>
    <t>VE7038.1</t>
  </si>
  <si>
    <t>VE7039.1</t>
  </si>
  <si>
    <t>VE7040.1</t>
  </si>
  <si>
    <t>VE7041.1</t>
  </si>
  <si>
    <t>VE7042.1</t>
  </si>
  <si>
    <t>VE7043.1</t>
  </si>
  <si>
    <t>VE7046.1</t>
  </si>
  <si>
    <t>VE7047.1</t>
  </si>
  <si>
    <t>Texaco International Trader, Inc. care of Texaco Limited</t>
  </si>
  <si>
    <t>EDOUARDLD</t>
  </si>
  <si>
    <t>Hainesdaf</t>
  </si>
  <si>
    <t>VE7052.1</t>
  </si>
  <si>
    <t>VE7055.1</t>
  </si>
  <si>
    <t>VE7056.1</t>
  </si>
  <si>
    <t>VE7061.1</t>
  </si>
  <si>
    <t>VE7064.1</t>
  </si>
  <si>
    <t>VE7066.1</t>
  </si>
  <si>
    <t>VE7067.1</t>
  </si>
  <si>
    <t>Statoil Marketing &amp; Trading (US) Inc.</t>
  </si>
  <si>
    <t>US UNL Gasoline Fin Spread</t>
  </si>
  <si>
    <t>US UNL Gasoline  NYMEX UnlGas CrkSpd     Q3 2001         USD/bl/m</t>
  </si>
  <si>
    <t>ADM40752</t>
  </si>
  <si>
    <t>VE7068.1</t>
  </si>
  <si>
    <t>VE7073.1</t>
  </si>
  <si>
    <t>VE7075.1</t>
  </si>
  <si>
    <t>VE7076.1</t>
  </si>
  <si>
    <t>VE7077.1</t>
  </si>
  <si>
    <t>VE7080.1</t>
  </si>
  <si>
    <t>VE7083.1</t>
  </si>
  <si>
    <t>VE7085.1</t>
  </si>
  <si>
    <t>VE7084.1</t>
  </si>
  <si>
    <t>VE7086.1</t>
  </si>
  <si>
    <t>VE7087.1</t>
  </si>
  <si>
    <t>VE7088.1</t>
  </si>
  <si>
    <t>US Gas Daily     HHub                    07-30Jun01      USD/MM</t>
  </si>
  <si>
    <t>VE7090.1</t>
  </si>
  <si>
    <t>VE7091.1</t>
  </si>
  <si>
    <t>VE7096.1</t>
  </si>
  <si>
    <t>VE7098.1</t>
  </si>
  <si>
    <t>VE7099.1</t>
  </si>
  <si>
    <t>VE7100.1</t>
  </si>
  <si>
    <t>VE7101.1</t>
  </si>
  <si>
    <t>VE7102.1</t>
  </si>
  <si>
    <t>VE7104.1</t>
  </si>
  <si>
    <t>VE7105.1</t>
  </si>
  <si>
    <t>VE7107.1</t>
  </si>
  <si>
    <t>VE7108.1</t>
  </si>
  <si>
    <t>US Gas Daily     EP Permian              07-30Jun01      USD/MM</t>
  </si>
  <si>
    <t>VE7111.1</t>
  </si>
  <si>
    <t>VE7114.1</t>
  </si>
  <si>
    <t>VE7113.1</t>
  </si>
  <si>
    <t>VE7115.1</t>
  </si>
  <si>
    <t>VE7119.1</t>
  </si>
  <si>
    <t>VE7120.1</t>
  </si>
  <si>
    <t>VE7118.1</t>
  </si>
  <si>
    <t>VE7121.1</t>
  </si>
  <si>
    <t>VE7122.1</t>
  </si>
  <si>
    <t>US Gas Fin Opt   NYMEX        EP4.0      Aug01           USD/MM-L</t>
  </si>
  <si>
    <t>VE7124.1</t>
  </si>
  <si>
    <t>VE7123.1</t>
  </si>
  <si>
    <t>VE7127.1</t>
  </si>
  <si>
    <t>VE7126.1</t>
  </si>
  <si>
    <t>VE7129.1</t>
  </si>
  <si>
    <t>VE7131.1</t>
  </si>
  <si>
    <t>VE7132.1</t>
  </si>
  <si>
    <t>VE7133.1</t>
  </si>
  <si>
    <t>VE7137.1</t>
  </si>
  <si>
    <t>US Gas Fin Opt   NYMEX        EC4.0      Aug01           USD/MM-L</t>
  </si>
  <si>
    <t>VE7138.1</t>
  </si>
  <si>
    <t>US Gas Basis     Tenn-LA                 Jul-Oct01       USD/MM</t>
  </si>
  <si>
    <t>VE7140.1</t>
  </si>
  <si>
    <t>VE7141.1</t>
  </si>
  <si>
    <t>VE7143.1</t>
  </si>
  <si>
    <t>VE7144.1</t>
  </si>
  <si>
    <t>VE7145.1</t>
  </si>
  <si>
    <t>PARISOIL</t>
  </si>
  <si>
    <t>VE7162.1</t>
  </si>
  <si>
    <t>VE7161.1</t>
  </si>
  <si>
    <t>HECTORMI</t>
  </si>
  <si>
    <t>VE7165.1</t>
  </si>
  <si>
    <t>VE7167.1</t>
  </si>
  <si>
    <t>VE7170.1</t>
  </si>
  <si>
    <t>VE7172.1</t>
  </si>
  <si>
    <t>VE7174.1</t>
  </si>
  <si>
    <t>VE7176.1</t>
  </si>
  <si>
    <t>Hallbrianf</t>
  </si>
  <si>
    <t>VE7175.1</t>
  </si>
  <si>
    <t>VE7178.1</t>
  </si>
  <si>
    <t>VE7179.1</t>
  </si>
  <si>
    <t>VE7180.1</t>
  </si>
  <si>
    <t>VE7181.1</t>
  </si>
  <si>
    <t>VE7184.1</t>
  </si>
  <si>
    <t>VE7185.1</t>
  </si>
  <si>
    <t>VE7189.1</t>
  </si>
  <si>
    <t>VE7190.1</t>
  </si>
  <si>
    <t>VE7192.1</t>
  </si>
  <si>
    <t>VE7193.1</t>
  </si>
  <si>
    <t>US Gas Fin Opt   NYMEX        EP3.75     Aug01           USD/MM-L</t>
  </si>
  <si>
    <t>VE7199.1</t>
  </si>
  <si>
    <t>VE7196.1</t>
  </si>
  <si>
    <t>VE7201.1</t>
  </si>
  <si>
    <t>VE7203.1</t>
  </si>
  <si>
    <t>VE7209.1</t>
  </si>
  <si>
    <t>VE7206.1</t>
  </si>
  <si>
    <t>VE7210.1</t>
  </si>
  <si>
    <t>VE7212.1</t>
  </si>
  <si>
    <t>VE7213.1</t>
  </si>
  <si>
    <t>VE7216.1</t>
  </si>
  <si>
    <t>VE7217.1</t>
  </si>
  <si>
    <t>VE7219.1</t>
  </si>
  <si>
    <t>US Pwr Fin Swap  ISO NE HE14-23 EPT      05Jun01         USD/MWh</t>
  </si>
  <si>
    <t>24hrdesk2</t>
  </si>
  <si>
    <t>VE7224.1</t>
  </si>
  <si>
    <t>VE7223.1</t>
  </si>
  <si>
    <t>VE7226.1</t>
  </si>
  <si>
    <t>VE7225.1</t>
  </si>
  <si>
    <t>VE7227.1</t>
  </si>
  <si>
    <t>US Gas Basis     TGT Z-SL                Jul-Oct01       USD/MM</t>
  </si>
  <si>
    <t>VE7228.1</t>
  </si>
  <si>
    <t>VE7234.1</t>
  </si>
  <si>
    <t>VE7231.1</t>
  </si>
  <si>
    <t>VE7232.1</t>
  </si>
  <si>
    <t>VE7233.1</t>
  </si>
  <si>
    <t>VE7235.1</t>
  </si>
  <si>
    <t>VE7237.1</t>
  </si>
  <si>
    <t>VE7238.1</t>
  </si>
  <si>
    <t>VE7240.1</t>
  </si>
  <si>
    <t>VE7239.1</t>
  </si>
  <si>
    <t>VE7242.1</t>
  </si>
  <si>
    <t>VE7245.1</t>
  </si>
  <si>
    <t>VE7248.1</t>
  </si>
  <si>
    <t>VE7249.1</t>
  </si>
  <si>
    <t>VE7251.1 / 831798</t>
  </si>
  <si>
    <t>VE7253.1</t>
  </si>
  <si>
    <t>VE7257.1</t>
  </si>
  <si>
    <t>VE7258.1</t>
  </si>
  <si>
    <t>natricher</t>
  </si>
  <si>
    <t>VE7259.1</t>
  </si>
  <si>
    <t>VE7261.1</t>
  </si>
  <si>
    <t>VE7265.1</t>
  </si>
  <si>
    <t>VE7266.1</t>
  </si>
  <si>
    <t>VE7267.1</t>
  </si>
  <si>
    <t>VE7269.1</t>
  </si>
  <si>
    <t>VE7271.1</t>
  </si>
  <si>
    <t>VE7270.1</t>
  </si>
  <si>
    <t>VE7272.1</t>
  </si>
  <si>
    <t>VE7274.1</t>
  </si>
  <si>
    <t>VE7275.1</t>
  </si>
  <si>
    <t>VE7276.1</t>
  </si>
  <si>
    <t>VE7278.1</t>
  </si>
  <si>
    <t>VE7281.1</t>
  </si>
  <si>
    <t>VE7283.1</t>
  </si>
  <si>
    <t>VE7287.1</t>
  </si>
  <si>
    <t>VE7288.1</t>
  </si>
  <si>
    <t>VE7289.1</t>
  </si>
  <si>
    <t>VE7291.1</t>
  </si>
  <si>
    <t>VE7292.1</t>
  </si>
  <si>
    <t>VE7294.1</t>
  </si>
  <si>
    <t>VE7296.1</t>
  </si>
  <si>
    <t>VE7298.1</t>
  </si>
  <si>
    <t>VE7299.1</t>
  </si>
  <si>
    <t>VE7301.1</t>
  </si>
  <si>
    <t>VE7302.1</t>
  </si>
  <si>
    <t>VE7303.1</t>
  </si>
  <si>
    <t>VE7305.1</t>
  </si>
  <si>
    <t>VE7306.1</t>
  </si>
  <si>
    <t>VE7307.1</t>
  </si>
  <si>
    <t>VE7309.1</t>
  </si>
  <si>
    <t>VE7310.1</t>
  </si>
  <si>
    <t>VE7312.1</t>
  </si>
  <si>
    <t>US Pwr Phy Firm  TVA Peak                Jul01           USD/MWh</t>
  </si>
  <si>
    <t>VE7314.1</t>
  </si>
  <si>
    <t>VE7316.1</t>
  </si>
  <si>
    <t>VE7320.1</t>
  </si>
  <si>
    <t>VE7321.1</t>
  </si>
  <si>
    <t>VE7322.1</t>
  </si>
  <si>
    <t>VE7325.1</t>
  </si>
  <si>
    <t>VE7324.1</t>
  </si>
  <si>
    <t>VE7327.1</t>
  </si>
  <si>
    <t>VE7326.1</t>
  </si>
  <si>
    <t>VE7331.1</t>
  </si>
  <si>
    <t>VE7330.1</t>
  </si>
  <si>
    <t>VE7334.1</t>
  </si>
  <si>
    <t>VE7333.1</t>
  </si>
  <si>
    <t>VE7336.1</t>
  </si>
  <si>
    <t>VE7338.1</t>
  </si>
  <si>
    <t>VE7340.1</t>
  </si>
  <si>
    <t>VE7339.1</t>
  </si>
  <si>
    <t>VE7341.1</t>
  </si>
  <si>
    <t>VE7347.1</t>
  </si>
  <si>
    <t>JOHNNELSON</t>
  </si>
  <si>
    <t>VE7348.1</t>
  </si>
  <si>
    <t>VE7349.1</t>
  </si>
  <si>
    <t>US Gas Daily     PG&amp;E CtyGate            07-30Jun01      USD/MM</t>
  </si>
  <si>
    <t>SHIREMAN</t>
  </si>
  <si>
    <t>VE7350.1</t>
  </si>
  <si>
    <t>VE7351.1</t>
  </si>
  <si>
    <t>VE7352.1</t>
  </si>
  <si>
    <t>VE7353.1</t>
  </si>
  <si>
    <t>VE7357.1</t>
  </si>
  <si>
    <t>VE7364.1</t>
  </si>
  <si>
    <t>VE7370.1</t>
  </si>
  <si>
    <t>VE7373.1</t>
  </si>
  <si>
    <t>VE7374.1</t>
  </si>
  <si>
    <t>VE7375.1</t>
  </si>
  <si>
    <t>VE7377.1</t>
  </si>
  <si>
    <t>VE7381.1</t>
  </si>
  <si>
    <t>VE7382.1</t>
  </si>
  <si>
    <t>US Gas Daily     NNG Ventura             07-30Jun01      USD/MM</t>
  </si>
  <si>
    <t>VE7383.1</t>
  </si>
  <si>
    <t>VE7386.1</t>
  </si>
  <si>
    <t>VE7387.1</t>
  </si>
  <si>
    <t>VE7388.1</t>
  </si>
  <si>
    <t>VE7391.1</t>
  </si>
  <si>
    <t>US Gas Phy       Transco Z6 NY           07-30Jun01      USD/MM</t>
  </si>
  <si>
    <t>US Gas Basis     NGPL TXOK               Nov01-Mar02     USD/MM</t>
  </si>
  <si>
    <t>EPMELPmh</t>
  </si>
  <si>
    <t>VE7397.1</t>
  </si>
  <si>
    <t>VE7399.1</t>
  </si>
  <si>
    <t>VE7398.1</t>
  </si>
  <si>
    <t>US Pwr Fin Swap  PJM W IntC Peak         07-08Jun01      USD/MWh</t>
  </si>
  <si>
    <t>VE7404.1</t>
  </si>
  <si>
    <t>VE7406.1</t>
  </si>
  <si>
    <t>VE7412.1</t>
  </si>
  <si>
    <t>US Gas Daily     HSC                     07-30Jun01      USD/MM</t>
  </si>
  <si>
    <t>VE7413.1</t>
  </si>
  <si>
    <t>VE7422.1</t>
  </si>
  <si>
    <t>VE7424.1</t>
  </si>
  <si>
    <t>VE7425.1</t>
  </si>
  <si>
    <t>US Gas Phy       TETCO M3                07-30Jun01      USD/MM</t>
  </si>
  <si>
    <t>VE7431.1</t>
  </si>
  <si>
    <t>VE7435.1</t>
  </si>
  <si>
    <t>VE7437.1</t>
  </si>
  <si>
    <t>Zinc LME Reg.    Contract                15Aug01         USD/mt-L</t>
  </si>
  <si>
    <t>VE7441.1</t>
  </si>
  <si>
    <t>VE7443.1</t>
  </si>
  <si>
    <t>VE7444.1</t>
  </si>
  <si>
    <t>VE7446.1</t>
  </si>
  <si>
    <t>VE7452.1</t>
  </si>
  <si>
    <t>VE7454.1</t>
  </si>
  <si>
    <t>VE7457.1</t>
  </si>
  <si>
    <t>CAN Gas PhyIndex Hntgdn IF Sumas         Jul01           USD/MM</t>
  </si>
  <si>
    <t>VE7460.1</t>
  </si>
  <si>
    <t>US Pwr Phy Firm  COMED Peak              Jan-Dec02       USD/MWh</t>
  </si>
  <si>
    <t>JUBRANEES</t>
  </si>
  <si>
    <t>VE7463.1</t>
  </si>
  <si>
    <t>VE7464.1</t>
  </si>
  <si>
    <t>VE7465.1</t>
  </si>
  <si>
    <t>VE7472.1</t>
  </si>
  <si>
    <t>VE7473.1</t>
  </si>
  <si>
    <t>SARNSBY1</t>
  </si>
  <si>
    <t>VE7474.1</t>
  </si>
  <si>
    <t>VE7477.1</t>
  </si>
  <si>
    <t>VE7480.1 / 831852</t>
  </si>
  <si>
    <t>VE7486.1</t>
  </si>
  <si>
    <t>US Pwr Fin Swap  ISO NY Z-A Peak         07Jun01         USD/MWh</t>
  </si>
  <si>
    <t>VE7490.1</t>
  </si>
  <si>
    <t>VE7492.1</t>
  </si>
  <si>
    <t>VE7498.1</t>
  </si>
  <si>
    <t>US Pwr Fin Swap  ISO NY Z-G Peak         07Jun01         USD/MWh</t>
  </si>
  <si>
    <t>VE7501.1</t>
  </si>
  <si>
    <t>VE7502.1</t>
  </si>
  <si>
    <t>VE7504.1</t>
  </si>
  <si>
    <t>PowerTRH</t>
  </si>
  <si>
    <t>US Gas Phy       Dom SP TT               07-30Jun01      USD/MM</t>
  </si>
  <si>
    <t>VE7511.1</t>
  </si>
  <si>
    <t>US Gas Phy       TETCO ELA               07-30Jun01      USD/MM</t>
  </si>
  <si>
    <t>VE7518.1</t>
  </si>
  <si>
    <t>VE7523.1</t>
  </si>
  <si>
    <t>US Gas Phy       HeHub                   07Jun01         USD/MM</t>
  </si>
  <si>
    <t>VE7533.1</t>
  </si>
  <si>
    <t>VE7535.1</t>
  </si>
  <si>
    <t>VE7540.1</t>
  </si>
  <si>
    <t>VE7542.1</t>
  </si>
  <si>
    <t>VE7543.1</t>
  </si>
  <si>
    <t>VE7544.1</t>
  </si>
  <si>
    <t>VE7548.1</t>
  </si>
  <si>
    <t>VE7549.1</t>
  </si>
  <si>
    <t>VE7552.1</t>
  </si>
  <si>
    <t>VE7553.1</t>
  </si>
  <si>
    <t>VE7554.1</t>
  </si>
  <si>
    <t>US Gas Phy       Transco St.65           07Jun01         USD/MM</t>
  </si>
  <si>
    <t>US Gas Phy       TGT Z-SL                07Jun01         USD/MM</t>
  </si>
  <si>
    <t>VE7557.1</t>
  </si>
  <si>
    <t>VE7558.1</t>
  </si>
  <si>
    <t>VE7559.1</t>
  </si>
  <si>
    <t>VE7560.1 / 831880</t>
  </si>
  <si>
    <t>VE7564.1</t>
  </si>
  <si>
    <t>US Pwr Phy Firm  TVA Peak                07-08Jun01      USD/MWh</t>
  </si>
  <si>
    <t>gillespie1</t>
  </si>
  <si>
    <t>US Pwr Phy Unp B ERCOT Peak              07-08Jun01      USD/MWh</t>
  </si>
  <si>
    <t>matthunter</t>
  </si>
  <si>
    <t>VE7584.1 / 831889</t>
  </si>
  <si>
    <t>VE7585.1</t>
  </si>
  <si>
    <t>VE7586.1</t>
  </si>
  <si>
    <t>VE7587.1 / 831891</t>
  </si>
  <si>
    <t>VE7588.1</t>
  </si>
  <si>
    <t>VE7590.1</t>
  </si>
  <si>
    <t>US Gas Phy       Dom SP TT               07Jun01         USD/MM</t>
  </si>
  <si>
    <t>VE7592.1 / 831895</t>
  </si>
  <si>
    <t>VE7595.1</t>
  </si>
  <si>
    <t>VE7596.1</t>
  </si>
  <si>
    <t>VE7599.1</t>
  </si>
  <si>
    <t>VE7600.1</t>
  </si>
  <si>
    <t>US Gas Daily     EP SanJuan              07-30Jun01      USD/MM</t>
  </si>
  <si>
    <t>VE7603.1</t>
  </si>
  <si>
    <t>VE7619.1</t>
  </si>
  <si>
    <t>VE7620.1</t>
  </si>
  <si>
    <t>VE7623.1</t>
  </si>
  <si>
    <t>VE7628.1</t>
  </si>
  <si>
    <t>VE7627.1</t>
  </si>
  <si>
    <t>VE7629.1</t>
  </si>
  <si>
    <t>VE7630.1</t>
  </si>
  <si>
    <t>VE7631.1</t>
  </si>
  <si>
    <t>US Pwr Phy Firm  NEPOOL Peak             07-30Jun01      USD/MWh</t>
  </si>
  <si>
    <t>VE7633.1</t>
  </si>
  <si>
    <t>VE7635.1</t>
  </si>
  <si>
    <t>VE7637.1</t>
  </si>
  <si>
    <t>VE7647.1 / 831899</t>
  </si>
  <si>
    <t>VE7649.1</t>
  </si>
  <si>
    <t>VE7652.1</t>
  </si>
  <si>
    <t>VE7654.1</t>
  </si>
  <si>
    <t>VE7655.1</t>
  </si>
  <si>
    <t>VE7656.1</t>
  </si>
  <si>
    <t>VE7657.1</t>
  </si>
  <si>
    <t>CAN Gas Phy      Dawn                    07-30Jun01      USD/MM</t>
  </si>
  <si>
    <t>VE7659.1</t>
  </si>
  <si>
    <t>VE7660.1</t>
  </si>
  <si>
    <t>VE7663.1</t>
  </si>
  <si>
    <t>US Gas Phy       TETCO ELA               07Jun01         USD/MM</t>
  </si>
  <si>
    <t>VE7665.1</t>
  </si>
  <si>
    <t>VE7666.1</t>
  </si>
  <si>
    <t>US Jet Kero Swap GC vs NYMEX HO          Q2 2002         c/Gl-b</t>
  </si>
  <si>
    <t>VE7668.1</t>
  </si>
  <si>
    <t>VE7669.1</t>
  </si>
  <si>
    <t>VE7670.1</t>
  </si>
  <si>
    <t>VE7674.1</t>
  </si>
  <si>
    <t>VE7675.1</t>
  </si>
  <si>
    <t>US Pwr Fin Swap  Cin MWD Peak            Oct-Dec01       USD/MWh</t>
  </si>
  <si>
    <t>kentpower</t>
  </si>
  <si>
    <t>US Pwr Fin Swap  Cin MWD Peak            Jan-Feb02       USD/MWh</t>
  </si>
  <si>
    <t>VE7685.1</t>
  </si>
  <si>
    <t>VE7686.1</t>
  </si>
  <si>
    <t>VE7687.1</t>
  </si>
  <si>
    <t>VE7688.1</t>
  </si>
  <si>
    <t>VE7689.1</t>
  </si>
  <si>
    <t>VE7690.1</t>
  </si>
  <si>
    <t>US Prop FOB Phy  Bushton                 Jun01           c/Gl-b</t>
  </si>
  <si>
    <t>DEATHERAG1</t>
  </si>
  <si>
    <t>VE7691.1</t>
  </si>
  <si>
    <t>VE7692.1</t>
  </si>
  <si>
    <t>VE7693.1</t>
  </si>
  <si>
    <t>US Gas Daily     IF GD/D Waha            Jul01           USD/MM</t>
  </si>
  <si>
    <t>VE7694.1</t>
  </si>
  <si>
    <t>VE7695.1</t>
  </si>
  <si>
    <t>VE7696.1</t>
  </si>
  <si>
    <t>VE7697.1</t>
  </si>
  <si>
    <t>VE7698.1</t>
  </si>
  <si>
    <t>VE7700.1</t>
  </si>
  <si>
    <t>VE7701.1</t>
  </si>
  <si>
    <t>US Gas Daily     HSC                     Jul01           USD/MM</t>
  </si>
  <si>
    <t>VE7702.1</t>
  </si>
  <si>
    <t>VE7704.1</t>
  </si>
  <si>
    <t>VE7703.1</t>
  </si>
  <si>
    <t>VE7706.1</t>
  </si>
  <si>
    <t>VE7705.1</t>
  </si>
  <si>
    <t>US Pwr Phy CAISO NP15 Peak               07-30Jun01      USD/MWh</t>
  </si>
  <si>
    <t>VE7708.1</t>
  </si>
  <si>
    <t>VE7709.1</t>
  </si>
  <si>
    <t>VE7710.1</t>
  </si>
  <si>
    <t>VE7711.1</t>
  </si>
  <si>
    <t>VE7713.1</t>
  </si>
  <si>
    <t>VE7714.1</t>
  </si>
  <si>
    <t>VE7715.1</t>
  </si>
  <si>
    <t>VE7716.1</t>
  </si>
  <si>
    <t>US Gas Phy       HeHub                   07-30Jun01      USD/MM</t>
  </si>
  <si>
    <t>VE7718.1</t>
  </si>
  <si>
    <t>VE7719.1</t>
  </si>
  <si>
    <t>US East Power Phy Fwd EES (EES INTERNAL ONLY)</t>
  </si>
  <si>
    <t>US Pwr Phy EES   COMED Peak              Jan-Dec05       USD/MWh</t>
  </si>
  <si>
    <t>CHUCKDECK</t>
  </si>
  <si>
    <t>VE7725.1</t>
  </si>
  <si>
    <t>VE7726.1</t>
  </si>
  <si>
    <t>VE7727.1</t>
  </si>
  <si>
    <t>VE7728.1</t>
  </si>
  <si>
    <t>VE7731.1</t>
  </si>
  <si>
    <t>US Gas Phy       TCO Pool                07-30Jun01      USD/MM</t>
  </si>
  <si>
    <t>VE7737.1</t>
  </si>
  <si>
    <t>VE7738.1</t>
  </si>
  <si>
    <t>VE7741.1</t>
  </si>
  <si>
    <t>VE7742.1</t>
  </si>
  <si>
    <t>US Gas Phy       Transco Z6 NY           07Jun01         USD/MM</t>
  </si>
  <si>
    <t>US Gas Phy       TETCO M3                07Jun01         USD/MM</t>
  </si>
  <si>
    <t>VE7744.1</t>
  </si>
  <si>
    <t>US Gas Basis     Dom APP                 Nov01-Mar02     USD/MM</t>
  </si>
  <si>
    <t>VE7745.1</t>
  </si>
  <si>
    <t>VE7749.1</t>
  </si>
  <si>
    <t>VE7747.1</t>
  </si>
  <si>
    <t>ADM18276</t>
  </si>
  <si>
    <t>VE7751.1</t>
  </si>
  <si>
    <t>VE7750.1</t>
  </si>
  <si>
    <t>VE7753.1</t>
  </si>
  <si>
    <t>VE7755.1</t>
  </si>
  <si>
    <t>VE7758.1</t>
  </si>
  <si>
    <t>VE7760.1</t>
  </si>
  <si>
    <t>esansing</t>
  </si>
  <si>
    <t>VE7764.1</t>
  </si>
  <si>
    <t>VE7769.1</t>
  </si>
  <si>
    <t>VE7772.1</t>
  </si>
  <si>
    <t>VE7775.1</t>
  </si>
  <si>
    <t>VE7787.1</t>
  </si>
  <si>
    <t>VE7789.1</t>
  </si>
  <si>
    <t>VE7791.1</t>
  </si>
  <si>
    <t>VE7794.1</t>
  </si>
  <si>
    <t>US Gas Basis     ANR OK                  Jul01           USD/MM</t>
  </si>
  <si>
    <t>VE7795.1</t>
  </si>
  <si>
    <t>VE7796.1</t>
  </si>
  <si>
    <t>Amerex Natural Gas I,L.P.</t>
  </si>
  <si>
    <t>GLEE1234</t>
  </si>
  <si>
    <t>VE7797.1</t>
  </si>
  <si>
    <t>VE7798.1</t>
  </si>
  <si>
    <t>VE7799.1</t>
  </si>
  <si>
    <t>VE7801.1</t>
  </si>
  <si>
    <t>VE7802.1</t>
  </si>
  <si>
    <t>VE7803.1</t>
  </si>
  <si>
    <t>VE7804.1</t>
  </si>
  <si>
    <t>VE7807.1</t>
  </si>
  <si>
    <t>VE7812.1</t>
  </si>
  <si>
    <t>VE7811.1</t>
  </si>
  <si>
    <t>VE7813.1</t>
  </si>
  <si>
    <t>VE7814.1</t>
  </si>
  <si>
    <t>VE7816.1</t>
  </si>
  <si>
    <t>VE7815.1</t>
  </si>
  <si>
    <t>VE7817.1</t>
  </si>
  <si>
    <t>US Gas Daily     FGT Z2                  07-30Jun01      USD/MM</t>
  </si>
  <si>
    <t>VE7818.1</t>
  </si>
  <si>
    <t>VE7819.1</t>
  </si>
  <si>
    <t>VE7820.1</t>
  </si>
  <si>
    <t>US Gas Phy       COL Onshore             07-30Jun01      USD/MM</t>
  </si>
  <si>
    <t>VE7824.1</t>
  </si>
  <si>
    <t>US Gas Phy       TCO Pool                07Jun01         USD/MM</t>
  </si>
  <si>
    <t>VE7825.1</t>
  </si>
  <si>
    <t>VE7826.1</t>
  </si>
  <si>
    <t>VE7828.1</t>
  </si>
  <si>
    <t>US Gas Daily     SoCal                   07-30Jun01      USD/MM</t>
  </si>
  <si>
    <t>VE7827.1</t>
  </si>
  <si>
    <t>VE7831.1</t>
  </si>
  <si>
    <t>VE7837.1</t>
  </si>
  <si>
    <t>VE7841.1</t>
  </si>
  <si>
    <t>VE7842.1</t>
  </si>
  <si>
    <t>VE7846.1</t>
  </si>
  <si>
    <t>VE7847.1</t>
  </si>
  <si>
    <t>VE7849.1</t>
  </si>
  <si>
    <t>toddbrown</t>
  </si>
  <si>
    <t>VE7853.1</t>
  </si>
  <si>
    <t>VE7860.1</t>
  </si>
  <si>
    <t>TOMCARLSON</t>
  </si>
  <si>
    <t>VE7862.1</t>
  </si>
  <si>
    <t>VE7863.1</t>
  </si>
  <si>
    <t>VE7869.1</t>
  </si>
  <si>
    <t>VE7871.1</t>
  </si>
  <si>
    <t>VE7875.1</t>
  </si>
  <si>
    <t>VE7879.1</t>
  </si>
  <si>
    <t>VE7881.1</t>
  </si>
  <si>
    <t>VE7883.1</t>
  </si>
  <si>
    <t>VE7885.1</t>
  </si>
  <si>
    <t>VE7888.1</t>
  </si>
  <si>
    <t>VE7894.1 / 831942</t>
  </si>
  <si>
    <t>VE7895.1</t>
  </si>
  <si>
    <t>VE7897.1</t>
  </si>
  <si>
    <t>VE7898.1</t>
  </si>
  <si>
    <t>VE7900.1</t>
  </si>
  <si>
    <t>US HeatOil2 Swap NYMEX HO CrkSpd         Q2 2002         USD/bl/m</t>
  </si>
  <si>
    <t>VE7899.1</t>
  </si>
  <si>
    <t>VE7901.1</t>
  </si>
  <si>
    <t>VE7902.1</t>
  </si>
  <si>
    <t>US Pwr Fin Swap  PJM W IntC HE16-23 EPT  05Jun01         USD/MWh</t>
  </si>
  <si>
    <t>VE7906.1</t>
  </si>
  <si>
    <t>VE7905.1</t>
  </si>
  <si>
    <t>VE7908.1</t>
  </si>
  <si>
    <t>VE7910.1</t>
  </si>
  <si>
    <t>VE7918.1</t>
  </si>
  <si>
    <t>VE7917.1</t>
  </si>
  <si>
    <t>VE7920.1</t>
  </si>
  <si>
    <t>VE7922.1</t>
  </si>
  <si>
    <t>VE7923.1</t>
  </si>
  <si>
    <t>VE7924.1</t>
  </si>
  <si>
    <t>VE7925.1</t>
  </si>
  <si>
    <t>VE7926.1</t>
  </si>
  <si>
    <t>VE7927.1</t>
  </si>
  <si>
    <t>US Gas Phy       TENN 800                07Jun01         USD/MM</t>
  </si>
  <si>
    <t>VE7936.1</t>
  </si>
  <si>
    <t>VE7938.1</t>
  </si>
  <si>
    <t>VE7939.1</t>
  </si>
  <si>
    <t>VE7941.1</t>
  </si>
  <si>
    <t>VE7945.1</t>
  </si>
  <si>
    <t>US Gas Phy       NNG Demarc              07-30Jun01      USD/MM</t>
  </si>
  <si>
    <t>VE7950.1</t>
  </si>
  <si>
    <t>VE7949.1</t>
  </si>
  <si>
    <t>VE7954.1</t>
  </si>
  <si>
    <t>VE7953.1</t>
  </si>
  <si>
    <t>VE7958.1</t>
  </si>
  <si>
    <t>VE7960.1</t>
  </si>
  <si>
    <t>VE7961.1</t>
  </si>
  <si>
    <t>VE7962.1</t>
  </si>
  <si>
    <t>VE7964.1</t>
  </si>
  <si>
    <t>VE7965.1</t>
  </si>
  <si>
    <t>VE7974.1</t>
  </si>
  <si>
    <t>AQUILA1085</t>
  </si>
  <si>
    <t>VE7980.1</t>
  </si>
  <si>
    <t>VE7979.1</t>
  </si>
  <si>
    <t>VE7982.1</t>
  </si>
  <si>
    <t>US Wthr CDD Swap BOS 100/20K             Jul01           USD/CDD</t>
  </si>
  <si>
    <t>VE7986.1</t>
  </si>
  <si>
    <t>VE7987.1</t>
  </si>
  <si>
    <t>VE7991.1</t>
  </si>
  <si>
    <t>US Gas Daily     Waha                    07-30Jun01      USD/MM</t>
  </si>
  <si>
    <t>VE7994.1</t>
  </si>
  <si>
    <t>VE8001.1</t>
  </si>
  <si>
    <t>bf162233</t>
  </si>
  <si>
    <t>VE8005.1</t>
  </si>
  <si>
    <t>VE8006.1</t>
  </si>
  <si>
    <t>VE8007.1</t>
  </si>
  <si>
    <t>VE8009.1</t>
  </si>
  <si>
    <t>VE8008.1</t>
  </si>
  <si>
    <t>VE8015.1</t>
  </si>
  <si>
    <t>VE8020.1</t>
  </si>
  <si>
    <t>VE8022.1</t>
  </si>
  <si>
    <t>VE8023.1</t>
  </si>
  <si>
    <t>VE8024.1</t>
  </si>
  <si>
    <t>VE8026.1</t>
  </si>
  <si>
    <t>US Gas Phy       FGT Z2                  07Jun01         USD/MM</t>
  </si>
  <si>
    <t>CRUDEKEITH</t>
  </si>
  <si>
    <t>VE8028.1</t>
  </si>
  <si>
    <t>VE8029.1</t>
  </si>
  <si>
    <t>VE8030.1</t>
  </si>
  <si>
    <t>US Pwr Fin Swap  PJM W IntC HE17-23 EPT  05Jun01         USD/MWh</t>
  </si>
  <si>
    <t>VE8033.1</t>
  </si>
  <si>
    <t>mitchellj</t>
  </si>
  <si>
    <t>VE8034.1</t>
  </si>
  <si>
    <t>VE8036.1</t>
  </si>
  <si>
    <t>VE8039.1</t>
  </si>
  <si>
    <t>US Pwr Phy Firm  Cinergy Peak            07Jun01         USD/MWh</t>
  </si>
  <si>
    <t>borislibma</t>
  </si>
  <si>
    <t>VE8047.1</t>
  </si>
  <si>
    <t>VE8048.1</t>
  </si>
  <si>
    <t>VE8053.1</t>
  </si>
  <si>
    <t>VE8056.1</t>
  </si>
  <si>
    <t>VE8069.1</t>
  </si>
  <si>
    <t>US Gas Basis     NGI Chicago             Nov01-Mar02     USD/MM</t>
  </si>
  <si>
    <t>VE8070.1</t>
  </si>
  <si>
    <t>VE8071.1</t>
  </si>
  <si>
    <t>VE8073.1</t>
  </si>
  <si>
    <t>VE8078.1</t>
  </si>
  <si>
    <t>VE8079.1</t>
  </si>
  <si>
    <t>VE8086.1</t>
  </si>
  <si>
    <t>VE8091.1</t>
  </si>
  <si>
    <t>US Pwr Phy Firm  PJM-W Peak              07Jun01         USD/MWh</t>
  </si>
  <si>
    <t>Dennen Steel Corp.</t>
  </si>
  <si>
    <t>Steel</t>
  </si>
  <si>
    <t>US Steel Hot Rolled Fin Swap</t>
  </si>
  <si>
    <t>US HR Steel Swap PMAG                    Jul01-Jun02     USD/NTm</t>
  </si>
  <si>
    <t>Net Ton/month</t>
  </si>
  <si>
    <t>ADM21552</t>
  </si>
  <si>
    <t>KODONNEL</t>
  </si>
  <si>
    <t>Steel-SHRC</t>
  </si>
  <si>
    <t>VE8094.1</t>
  </si>
  <si>
    <t>US Pwr Phy Firm  COMED Peak              07-30Jun01      USD/MWh</t>
  </si>
  <si>
    <t>cortmcmeel</t>
  </si>
  <si>
    <t>VE8096.1</t>
  </si>
  <si>
    <t>VE8098.1</t>
  </si>
  <si>
    <t>VE8104.1</t>
  </si>
  <si>
    <t>VE8117.1</t>
  </si>
  <si>
    <t>VE8134.1</t>
  </si>
  <si>
    <t>VE8137.1</t>
  </si>
  <si>
    <t>VE8141.1</t>
  </si>
  <si>
    <t>VE8152.1</t>
  </si>
  <si>
    <t>VE8160.1</t>
  </si>
  <si>
    <t>VE8163.1</t>
  </si>
  <si>
    <t>briangrant</t>
  </si>
  <si>
    <t>VE8201.1</t>
  </si>
  <si>
    <t>VE8216.1</t>
  </si>
  <si>
    <t>VE8217.1 / 831968</t>
  </si>
  <si>
    <t>VE8218.1 / 831970</t>
  </si>
  <si>
    <t>VE8223.1</t>
  </si>
  <si>
    <t>VE8242.1</t>
  </si>
  <si>
    <t>VE8244.1</t>
  </si>
  <si>
    <t>VE8260.1</t>
  </si>
  <si>
    <t>VE8265.1</t>
  </si>
  <si>
    <t>US Pwr Phy Firm  PJM-W OffPk             07Jun01         USD/MWh</t>
  </si>
  <si>
    <t>VE8323.1</t>
  </si>
  <si>
    <t>VE8329.1</t>
  </si>
  <si>
    <t>VE8330.1</t>
  </si>
  <si>
    <t>VE8335.1</t>
  </si>
  <si>
    <t>VE8336.1</t>
  </si>
  <si>
    <t>US Pwr Fin Swap  ISO NY Z-J Peak         Jul-Aug01       USD/MWh</t>
  </si>
  <si>
    <t>VE8339.1</t>
  </si>
  <si>
    <t>US Pwr Fin Swap  PJM W IntC Peak         07Jun01         USD/MWh</t>
  </si>
  <si>
    <t>MERISONG</t>
  </si>
  <si>
    <t xml:space="preserve"> </t>
  </si>
  <si>
    <t>VE8347.1</t>
  </si>
  <si>
    <t>VE8348.1</t>
  </si>
  <si>
    <t>VE8350.1</t>
  </si>
  <si>
    <t>VE8351.1</t>
  </si>
  <si>
    <t>US Gas Phy       TranscoZ6NNY            Jul01           USD/MM</t>
  </si>
  <si>
    <t>VE8354.1 / 831990</t>
  </si>
  <si>
    <t>VE8355.1</t>
  </si>
  <si>
    <t>awaes123</t>
  </si>
  <si>
    <t>VE8358.1</t>
  </si>
  <si>
    <t>US Pwr Phy Firm  Mid-C Peak              07-30Jun01      USD/MWh</t>
  </si>
  <si>
    <t>VE8457.1</t>
  </si>
  <si>
    <t>VE8461.1</t>
  </si>
  <si>
    <t>VE8462.1</t>
  </si>
  <si>
    <t>CAN Gas Straddle Option</t>
  </si>
  <si>
    <t>CAN NG Stdle Opt NIT Monthly ES5.2       Aug01           CAD/GJ</t>
  </si>
  <si>
    <t>stefaniuk</t>
  </si>
  <si>
    <t>JDISTUR</t>
  </si>
  <si>
    <t>FT-CAND-EGSC-OP</t>
  </si>
  <si>
    <t>VE8464.1</t>
  </si>
  <si>
    <t>JPRITCH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</si>
  <si>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</si>
  <si>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</si>
  <si>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</si>
  <si>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</si>
  <si>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</si>
  <si>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US Wthr CDD Swap LIT 100/20K             Jun01           USD/CDD</t>
  </si>
  <si>
    <t>stusthom</t>
  </si>
  <si>
    <t>pmjacobs</t>
  </si>
  <si>
    <t>JEFFSENIOR</t>
  </si>
  <si>
    <t>dfulghum</t>
  </si>
  <si>
    <t>JKPECL02</t>
  </si>
  <si>
    <t>bobsteele</t>
  </si>
  <si>
    <t>US Gas Basis     EP SanJuan              Aug01           USD/MM</t>
  </si>
  <si>
    <r>
      <t> Trade Dates:  </t>
    </r>
    <r>
      <rPr>
        <sz val="8"/>
        <color indexed="8"/>
        <rFont val="Verdana"/>
        <family val="2"/>
      </rPr>
      <t>Jun-5-01 thru Jun-5-01</t>
    </r>
  </si>
  <si>
    <t>Jun-05-01 15:44 GMT</t>
  </si>
  <si>
    <t>Jun-05-01 18:00 GMT</t>
  </si>
  <si>
    <t>Jun-05-01 14:37 GMT</t>
  </si>
  <si>
    <t>Jun-05-01 18:20 GMT</t>
  </si>
  <si>
    <t>Jun-05-01 18:56 GMT</t>
  </si>
  <si>
    <t>Jun-05-01 17:04 GMT</t>
  </si>
  <si>
    <t>    Crude Diff - Dated/Brent 1st line swap - Bal Month</t>
  </si>
  <si>
    <t>Jun-05-01 16:45 GMT</t>
  </si>
  <si>
    <t>    Crude Diff - Dated/Brent 1st line swap - Sep01</t>
  </si>
  <si>
    <t>Jun-05-01 09:43 GMT</t>
  </si>
  <si>
    <t>    Crude Diff - Dated/Brent 1st line swap - Oct01</t>
  </si>
  <si>
    <t>Jun-05-01 12:16 GMT</t>
  </si>
  <si>
    <t>    Crude Diff - Dated/Brent 1st line swap - Q4 01</t>
  </si>
  <si>
    <t>Jun-05-01 12:25 GMT</t>
  </si>
  <si>
    <t>    Crude Diff - Dated/Brent 1st line swap - Q2 02</t>
  </si>
  <si>
    <t>Q2 02</t>
  </si>
  <si>
    <t>Jun-05-01 13:41 GMT</t>
  </si>
  <si>
    <t>Jun-05-01 15:48 GMT</t>
  </si>
  <si>
    <t>Jun-05-01 18:18 GMT</t>
  </si>
  <si>
    <t>    Crude Diff - WTI 1st line swap/Brent 1st line swap - Q3 02</t>
  </si>
  <si>
    <t>Jun-05-01 07:52 GMT</t>
  </si>
  <si>
    <t>    Crude Diff - WTI 1st line swap/Brent 1st line swap - Q4 02</t>
  </si>
  <si>
    <t>Q4 02</t>
  </si>
  <si>
    <t>Jun-05-01 14:24 GMT</t>
  </si>
  <si>
    <t>Jun-05-01 14:23 GMT</t>
  </si>
  <si>
    <t>    Fuel Oil - 1% NYH Cargo swap - Bal Month</t>
  </si>
  <si>
    <t>Jun-05-01 09:30 GMT</t>
  </si>
  <si>
    <t>Jun-05-01 03:11 GMT</t>
  </si>
  <si>
    <t>    Fuel Oil - 180cst Sing swap - Aug01</t>
  </si>
  <si>
    <t>Jun-05-01 02:44 GMT</t>
  </si>
  <si>
    <t>    Fuel Oil - 180cst Sing swap - Q3 01</t>
  </si>
  <si>
    <t>Jun-05-01 02:46 GMT</t>
  </si>
  <si>
    <t>    Fuel Oil - 180cst Sing swap - Q4 01</t>
  </si>
  <si>
    <t>Fuel Oil Crack</t>
  </si>
  <si>
    <t>    Fuel Oil Crack - 3.5% Rdam Barges/Brent 1st line swap - Q4 01</t>
  </si>
  <si>
    <t>Jun-05-01 15:38 GMT</t>
  </si>
  <si>
    <t>    Fuel Oil Diff - 1% NWE FOB Cargo swap/3.5% Rdam Barges swap - Q4 01</t>
  </si>
  <si>
    <t>Jun-05-01 10:41 GMT</t>
  </si>
  <si>
    <t>    Gasoil Crack - GO 1st line/Brent 1st line swap - Q3 01</t>
  </si>
  <si>
    <t>Jun-05-01 14:11 GMT</t>
  </si>
  <si>
    <t>    Gasoil Crack - GO 1st line/Brent 1st line swap - Q4 01</t>
  </si>
  <si>
    <t>    Gasoil Diff - GO Rdam Barges/GO 1st line swap - Sep01</t>
  </si>
  <si>
    <t>Jun-05-01 10:45 GMT</t>
  </si>
  <si>
    <t>Jun-05-01 09:22 GMT</t>
  </si>
  <si>
    <t>    Gasoil Diff - EN590 MED CIF/GO 1st line swap - Jul01</t>
  </si>
  <si>
    <t>Jun-05-01 09:50 GMT</t>
  </si>
  <si>
    <t>    Gasoil Diff - EN590 MED CIF/GO 1st line swap - Aug01</t>
  </si>
  <si>
    <t>    Gasoil Diff - EN590 MED CIF/GO 1st line swap - Sep01</t>
  </si>
  <si>
    <t>Jun-05-01 09:49 GMT</t>
  </si>
  <si>
    <t>    Gasoil Diff - EN590 NWE CIF/GO 1st line swap - Jul01</t>
  </si>
  <si>
    <t>Jun-05-01 09:52 GMT</t>
  </si>
  <si>
    <t>    Gasoil Diff - EN590 NWE CIF/GO 1st line swap - Aug01</t>
  </si>
  <si>
    <t>    Gasoil Diff - EN590 NWE CIF/GO 1st line swap - Oct01</t>
  </si>
  <si>
    <t>Jun-05-01 09:25 GMT</t>
  </si>
  <si>
    <t>Jun-05-01 10:20 GMT</t>
  </si>
  <si>
    <t>Jun-05-01 10:46 GMT</t>
  </si>
  <si>
    <t>    Gasoline - Rdam Barges Eurograde swap - Jul01</t>
  </si>
  <si>
    <t>Jun-05-01 16:24 GMT</t>
  </si>
  <si>
    <t>    Gasoline - Rdam Barges Eurograde swap - Aug01</t>
  </si>
  <si>
    <t>Jun-05-01 16:04 GMT</t>
  </si>
  <si>
    <t>    Gasoline - Rdam Barges Eurograde swap - Sep01</t>
  </si>
  <si>
    <t>Jun-05-01 14:51 GMT</t>
  </si>
  <si>
    <t>    Gasoline - Rdam Barges Eurograde swap - Oct01</t>
  </si>
  <si>
    <t>Jun-05-01 14:50 GMT</t>
  </si>
  <si>
    <t>    Jet Fuel Diff - NWE CIF Cargo/GO 1st line swap - Bal Month</t>
  </si>
  <si>
    <t>Jun-05-01 15:20 GMT</t>
  </si>
  <si>
    <t>    Jet Fuel Diff - NWE CIF Cargo/GO 1st line swap - Q3 01</t>
  </si>
  <si>
    <t>Jun-05-01 11:07 GMT</t>
  </si>
  <si>
    <t>Jun-05-01 12:38 GMT</t>
  </si>
  <si>
    <t>    Jet Fuel Diff - NWE CIF Cargo/GO 1st line swap - Q1 02</t>
  </si>
  <si>
    <t>Q1 02</t>
  </si>
  <si>
    <t>Jun-05-01 15:29 GMT</t>
  </si>
  <si>
    <t>Jun-05-01 14:57 GMT</t>
  </si>
  <si>
    <t>    Naphtha Crack - Naphtha NWE CIF Cargo/Brent 1st line swap - Q4 01</t>
  </si>
  <si>
    <t>Jun-05-01 16:20 GMT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</si>
  <si>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</si>
  <si>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</si>
  <si>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</si>
  <si>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</si>
  <si>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</si>
  <si>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</si>
  <si>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Jun-05-01 14:09 GMT</t>
  </si>
  <si>
    <t>Crude - WTI 1st line swap - Q1 02</t>
  </si>
  <si>
    <t>Jun-05-01 14:05 GMT</t>
  </si>
  <si>
    <t>Crude - Brent 1st line swap - Q3 01</t>
  </si>
  <si>
    <t>Jun-05-01 18:16 GMT</t>
  </si>
  <si>
    <t>Crude - Brent 1st line swap - Q4 01</t>
  </si>
  <si>
    <t>Jun-05-01 14:10 GMT</t>
  </si>
  <si>
    <t>Crude - Brent 1st line swap - Cal 02</t>
  </si>
  <si>
    <t>Straddle</t>
  </si>
  <si>
    <t>Jun-05-01 17:01 GMT</t>
  </si>
  <si>
    <t>Gasoil</t>
  </si>
  <si>
    <t>Gasoil - GO 1st line swap - Q3 01</t>
  </si>
  <si>
    <t>Jun-05-01 14:08 GMT</t>
  </si>
  <si>
    <t>Gasoil - GO 1st line swap - Q4 01</t>
  </si>
  <si>
    <t>Jun-05-01 14:19 GMT</t>
  </si>
  <si>
    <t>TOTAL SWAPS</t>
  </si>
  <si>
    <t>TOTAL OIL VOL</t>
  </si>
  <si>
    <t>    Fin Swap-Peak - NYPOOL J - Sep01</t>
  </si>
  <si>
    <t>Jun-05-01 13:16 GMT</t>
  </si>
  <si>
    <t>    Fin Swap-Peak - NYPOOL A - Next Day</t>
  </si>
  <si>
    <t>Jun-05-01 12:34 GMT</t>
  </si>
  <si>
    <t>Jun-05-01 16:30 GMT</t>
  </si>
  <si>
    <t>    Fin Swap-Peak - NYPOOL A - Q4 01</t>
  </si>
  <si>
    <t>Jun-05-01 14:53 GMT</t>
  </si>
  <si>
    <t>Jun-05-01 11:24 GMT</t>
  </si>
  <si>
    <t>Jun-05-01 13:03 GMT</t>
  </si>
  <si>
    <t>    Fin Swap-Peak - NYPOOL G - Jul01</t>
  </si>
  <si>
    <t>Jun-05-01 14:02 GMT</t>
  </si>
  <si>
    <t>    Fin Swap-Peak - NYPOOL G - Q4 01</t>
  </si>
  <si>
    <t>Jun-05-01 13:40 GMT</t>
  </si>
  <si>
    <t>    Firm-LD Off-Peak - SP-15 Off-Peak - Jul01</t>
  </si>
  <si>
    <t>Jun-05-01 13:27 GMT</t>
  </si>
  <si>
    <t>    Firm-LD Off-Peak - SP-15 Off-Peak - Sep01</t>
  </si>
  <si>
    <t>Jun-05-01 14:07 GMT</t>
  </si>
  <si>
    <t>Jun-05-01 13:35 GMT</t>
  </si>
  <si>
    <t>Jun-05-01 14:22 GMT</t>
  </si>
  <si>
    <t>Jun-05-01 19:07 GMT</t>
  </si>
  <si>
    <t>Jun-05-01 20:07 GMT</t>
  </si>
  <si>
    <t>Jun-05-01 22:22 GMT</t>
  </si>
  <si>
    <t>Jun-05-01 20:29 GMT</t>
  </si>
  <si>
    <t>Jun-05-01 19:57 GMT</t>
  </si>
  <si>
    <t>Jun-05-01 18:17 GMT</t>
  </si>
  <si>
    <t>Jun-05-01 20:56 GMT</t>
  </si>
  <si>
    <t>    Firm-LD Peak - Cin - Q4 02</t>
  </si>
  <si>
    <t>Jun-05-01 18:53 GMT</t>
  </si>
  <si>
    <t>Jun-05-01 16:10 GMT</t>
  </si>
  <si>
    <t>Jun-05-01 13:43 GMT</t>
  </si>
  <si>
    <t>Jun-05-01 13:05 GMT</t>
  </si>
  <si>
    <t>    Firm-LD Peak - Comed - Sep01</t>
  </si>
  <si>
    <t>Jun-05-01 13:47 GMT</t>
  </si>
  <si>
    <t>Jun-05-01 14:58 GMT</t>
  </si>
  <si>
    <t>Jun-05-01 17:38 GMT</t>
  </si>
  <si>
    <t>Jun-05-01 19:05 GMT</t>
  </si>
  <si>
    <t>    Firm-LD Peak - Ent - Bal Month</t>
  </si>
  <si>
    <t>Jun-05-01 13:34 GMT</t>
  </si>
  <si>
    <t>    Firm-LD Peak - Ent - Sep01</t>
  </si>
  <si>
    <t>Jun-05-01 18:11 GMT</t>
  </si>
  <si>
    <t>    Firm-LD Peak - Ent - Mar02-Apr02</t>
  </si>
  <si>
    <t>Mar02-Apr02</t>
  </si>
  <si>
    <t>Jun-05-01 19:42 GMT</t>
  </si>
  <si>
    <t>    Firm-LD Peak - Ent - Sep02</t>
  </si>
  <si>
    <t>    Firm-LD Peak - Ent - Cal 03</t>
  </si>
  <si>
    <t>Jun-05-01 15:19 GMT</t>
  </si>
  <si>
    <t>    Firm-LD Peak - Mid C - Next Day</t>
  </si>
  <si>
    <t>Jun-05-01 13:12 GMT</t>
  </si>
  <si>
    <t>    Firm-LD Peak - NP-15 - Sep01</t>
  </si>
  <si>
    <t>Jun-05-01 17:33 GMT</t>
  </si>
  <si>
    <t>    Firm-LD Peak - Nepool - Custom</t>
  </si>
  <si>
    <t>Jun-05-01 16:53 GMT</t>
  </si>
  <si>
    <t>Jun-05-01 13:26 GMT</t>
  </si>
  <si>
    <t>Jun-05-01 14:00 GMT</t>
  </si>
  <si>
    <t>    Firm-LD Peak - Nepool - Jul01</t>
  </si>
  <si>
    <t>Jun-05-01 12:21 GMT</t>
  </si>
  <si>
    <t>    Firm-LD Peak - Nepool - Jul01-Aug01</t>
  </si>
  <si>
    <t>Jun-05-01 13:31 GMT</t>
  </si>
  <si>
    <t>Jun-05-01 18:30 GMT</t>
  </si>
  <si>
    <t>Jun-05-01 19:44 GMT</t>
  </si>
  <si>
    <t>    Firm-LD Peak - Nepool - Jan02-Feb02</t>
  </si>
  <si>
    <t>Jun-05-01 15:05 GMT</t>
  </si>
  <si>
    <t>Jun-05-01 18:31 GMT</t>
  </si>
  <si>
    <t>Jun-05-01 18:59 GMT</t>
  </si>
  <si>
    <t>Jun-05-01 12:28 GMT</t>
  </si>
  <si>
    <t>Jun-05-01 19:12 GMT</t>
  </si>
  <si>
    <t>    Firm-LD Peak - PJM-W - Mar02-Apr02</t>
  </si>
  <si>
    <t>Jun-05-01 18:10 GMT</t>
  </si>
  <si>
    <t>    Firm-LD Peak - PJM-W - Jul02-Aug02</t>
  </si>
  <si>
    <t>Jun-05-01 13:15 GMT</t>
  </si>
  <si>
    <t>Jun-05-01 21:28 GMT</t>
  </si>
  <si>
    <t>    Firm-LD Peak - Palo - Aug01</t>
  </si>
  <si>
    <t>Jun-05-01 14:42 GMT</t>
  </si>
  <si>
    <t>    Firm-LD Peak - Palo - Q1 02</t>
  </si>
  <si>
    <t>Jun-05-01 13:44 GMT</t>
  </si>
  <si>
    <t>    Firm-LD Peak - SP-15 - Sep01</t>
  </si>
  <si>
    <t>    Firm-LD Peak - SP-15 - Q4 01</t>
  </si>
  <si>
    <t>Jun-05-01 14:13 GMT</t>
  </si>
  <si>
    <t>    Firm-LD Peak - SP-15 - Q4 02</t>
  </si>
  <si>
    <t>Jun-05-01 12:31 GMT</t>
  </si>
  <si>
    <t>Jun-05-01 18:54 GMT</t>
  </si>
  <si>
    <t>    Firm-LD Peak - Ercot UBU - Next Day</t>
  </si>
  <si>
    <t>Jun-05-01 12:32 GMT</t>
  </si>
  <si>
    <t>    Firm-LD Peak - Ercot UBU - Q4 01</t>
  </si>
  <si>
    <t>    Firm-LD Peak - Ercot UBU - Mar02-Apr02</t>
  </si>
  <si>
    <t>Jun-05-01 14:52 GMT</t>
  </si>
  <si>
    <t>Jun-05-01 15:18 GMT</t>
  </si>
  <si>
    <t>NG Firm Phys, BS, LD1</t>
  </si>
  <si>
    <t>    NG Firm Phys, BS, LD1 - Dawn - Jul01-Oct01</t>
  </si>
  <si>
    <t>Jun-05-01 14:03 GMT</t>
  </si>
  <si>
    <t>    NG Firm Phys, FP - ANR-SW - Next Day Gas</t>
  </si>
  <si>
    <t>Jun-05-01 13:01 GMT</t>
  </si>
  <si>
    <t>Jun-05-01 15:09 GMT</t>
  </si>
  <si>
    <t>    NG Firm Phys, FP - Cheyenne - Next Day Gas</t>
  </si>
  <si>
    <t>Jun-05-01 13:28 GMT</t>
  </si>
  <si>
    <t>Jun-05-01 21:00 GMT</t>
  </si>
  <si>
    <t>Jun-05-01 14:41 GMT</t>
  </si>
  <si>
    <t>Jun-05-01 14:06 GMT</t>
  </si>
  <si>
    <t>Jun-05-01 13:37 GMT</t>
  </si>
  <si>
    <t>Jun-05-01 14:46 GMT</t>
  </si>
  <si>
    <t>Jun-05-01 15:06 GMT</t>
  </si>
  <si>
    <t>Jun-05-01 14:28 GMT</t>
  </si>
  <si>
    <t>Jun-05-01 13:49 GMT</t>
  </si>
  <si>
    <t>    NG Firm Phys, FP - FGT-Z2 - Next Day Gas</t>
  </si>
  <si>
    <t>Jun-05-01 20:55 GMT</t>
  </si>
  <si>
    <t>Jun-05-01 14:16 GMT</t>
  </si>
  <si>
    <t>Jun-05-01 14:17 GMT</t>
  </si>
  <si>
    <t>Jun-05-01 14:30 GMT</t>
  </si>
  <si>
    <t>Jun-05-01 15:26 GMT</t>
  </si>
  <si>
    <t>    NG Firm Phys, FP - NGPL-STX - Next Day Gas</t>
  </si>
  <si>
    <t>Jun-05-01 14:56 GMT</t>
  </si>
  <si>
    <t>Jun-05-01 13:56 GMT</t>
  </si>
  <si>
    <t>Jun-05-01 13:07 GMT</t>
  </si>
  <si>
    <t>    NG Firm Phys, FP - Socal-Topock - Next Day Gas</t>
  </si>
  <si>
    <t>Jun-05-01 14:20 GMT</t>
  </si>
  <si>
    <t>Jun-05-01 15:34 GMT</t>
  </si>
  <si>
    <t>Jun-05-01 15:17 GMT</t>
  </si>
  <si>
    <t>Jun-05-01 14:26 GMT</t>
  </si>
  <si>
    <t>Jun-05-01 13:50 GMT</t>
  </si>
  <si>
    <t>Jun-05-01 14:47 GMT</t>
  </si>
  <si>
    <t>Jun-05-01 12:56 GMT</t>
  </si>
  <si>
    <t>Jun-05-01 20:34 GMT</t>
  </si>
  <si>
    <t>Jun-05-01 13:36 GMT</t>
  </si>
  <si>
    <t>Jun-05-01 14:21 GMT</t>
  </si>
  <si>
    <t>Jun-05-01 14:44 GMT</t>
  </si>
  <si>
    <t>    NG Firm Phys, ID, GDD - TCO - Custom</t>
  </si>
  <si>
    <t>Jun-05-01 21:04 GMT</t>
  </si>
  <si>
    <t>    NG Firm Phys, ID, GDD - TCO - Next Day Gas</t>
  </si>
  <si>
    <t>Jun-05-01 14:40 GMT</t>
  </si>
  <si>
    <t>Jun-05-01 13:29 GMT</t>
  </si>
  <si>
    <t>Jun-05-01 14:04 GMT</t>
  </si>
  <si>
    <t>Jun-05-01 13:51 GMT</t>
  </si>
  <si>
    <t>Jun-05-01 20:35 GMT</t>
  </si>
  <si>
    <t>    NG Firm Phys, ID, GDD - Mich - Next Day Gas</t>
  </si>
  <si>
    <t>Jun-05-01 12:35 GMT</t>
  </si>
  <si>
    <t>Jun-05-01 13:14 GMT</t>
  </si>
  <si>
    <t>Jun-05-01 13:33 GMT</t>
  </si>
  <si>
    <t>    NG Firm Phys, ID, GDD - NGPL-STX - Next Day Gas</t>
  </si>
  <si>
    <t>Jun-05-01 13:19 GMT</t>
  </si>
  <si>
    <t>    NG Firm Phys, ID, GDD - Panhandle - Next Day Gas</t>
  </si>
  <si>
    <t>Jun-05-01 19:49 GMT</t>
  </si>
  <si>
    <t>Jun-05-01 19:45 GMT</t>
  </si>
  <si>
    <t>    NG Firm Phys, ID, GDD - Transco Z-6 (NY) - Next Day Gas</t>
  </si>
  <si>
    <t>Jun-05-01 13:20 GMT</t>
  </si>
  <si>
    <t>    NG Firm Phys, ID, GDD - Transco Z-6 (non-NY) - Next Day Gas</t>
  </si>
  <si>
    <t>Jun-05-01 12:57 GMT</t>
  </si>
  <si>
    <t>    NG Firm Phys, ID, GDM - Mich - Apr02-Oct02</t>
  </si>
  <si>
    <t>    NG Firm Phys, ID, IF - ANR-SW - Jul01-Oct01</t>
  </si>
  <si>
    <t>Jun-05-01 12:48 GMT</t>
  </si>
  <si>
    <t>    NG Firm Phys, ID, IF - Tenn-5L - Nov01-Mar02</t>
  </si>
  <si>
    <t>Jun-05-01 13:30 GMT</t>
  </si>
  <si>
    <t>    NG Firm Phys, ID, IF - Tenn-8L - Nov01-Mar02</t>
  </si>
  <si>
    <t>    NG Firm Phys, ID, IF - Tran 65 - Jul01</t>
  </si>
  <si>
    <t>Jun-05-01 13:06 GMT</t>
  </si>
  <si>
    <t>    NG Firm Phys, ID, IF - Tran 65 - Nov01-Mar02</t>
  </si>
  <si>
    <t>Jun-05-01 16:57 GMT</t>
  </si>
  <si>
    <t>    NG Firm Phys, ID, IF - Ventura - Nov01-Mar02</t>
  </si>
  <si>
    <t>Jun-05-01 18:25 GMT</t>
  </si>
  <si>
    <t>NG Firm Phys, ID, NGI</t>
  </si>
  <si>
    <t>    NG Firm Phys, ID, NGI - NGPL-Nicor - Nov01-Mar02</t>
  </si>
  <si>
    <t>Jun-05-01 15:39 GMT</t>
  </si>
  <si>
    <t>    NG Fin BS, LD1 for CGPR - AB-NIT - Aug01</t>
  </si>
  <si>
    <t>Jun-05-01 21:50 GMT</t>
  </si>
  <si>
    <t>    NG Fin BS, LD1 for GDM - Mich - Oct01</t>
  </si>
  <si>
    <t>Jun-05-01 17:50 GMT</t>
  </si>
  <si>
    <t>    NG Fin BS, LD1 for IF - ANR-SW - Jul01-Oct01</t>
  </si>
  <si>
    <t>    NG Fin BS, LD1 for IF - ANR-SE-G - Jul01</t>
  </si>
  <si>
    <t>    NG Fin BS, LD1 for IF - CIG-ML - Nov01</t>
  </si>
  <si>
    <t>Jun-05-01 15:57 GMT</t>
  </si>
  <si>
    <t>    NG Fin BS, LD1 for IF - CIG-ML - Dec01</t>
  </si>
  <si>
    <t>    NG Fin BS, LD1 for IF - TCO - Jul01</t>
  </si>
  <si>
    <t>    NG Fin BS, LD1 for IF - TCO - Sep01</t>
  </si>
  <si>
    <t>    NG Fin BS, LD1 for IF - TCO - Oct01</t>
  </si>
  <si>
    <t>Jun-05-01 16:23 GMT</t>
  </si>
  <si>
    <t>    NG Fin BS, LD1 for IF - TCO - Jul01-Oct01</t>
  </si>
  <si>
    <t>Jun-05-01 18:03 GMT</t>
  </si>
  <si>
    <t>    NG Fin BS, LD1 for IF - TCO - Dec01</t>
  </si>
  <si>
    <t>Jun-05-01 14:55 GMT</t>
  </si>
  <si>
    <t>    NG Fin BS, LD1 for IF - TCO - Nov01-Mar02</t>
  </si>
  <si>
    <t>Jun-05-01 18:45 GMT</t>
  </si>
  <si>
    <t>Jun-05-01 19:25 GMT</t>
  </si>
  <si>
    <t>Jun-05-01 17:51 GMT</t>
  </si>
  <si>
    <t>    NG Fin BS, LD1 for IF - CNG-SP - Aug01</t>
  </si>
  <si>
    <t>Jun-05-01 19:43 GMT</t>
  </si>
  <si>
    <t>Jun-05-01 15:59 GMT</t>
  </si>
  <si>
    <t>    NG Fin BS, LD1 for IF - CNG-SP - Jul01-Oct01</t>
  </si>
  <si>
    <t>    NG Fin BS, LD1 for IF - Henry - Nov01-Mar02</t>
  </si>
  <si>
    <t>Jun-05-01 14:15 GMT</t>
  </si>
  <si>
    <t>    NG Fin BS, LD1 for IF - Henry - Apr02-Oct02</t>
  </si>
  <si>
    <t>    NG Fin BS, LD1 for IF - HSC - Sep01</t>
  </si>
  <si>
    <t>Jun-05-01 14:27 GMT</t>
  </si>
  <si>
    <t>    NG Fin BS, LD1 for IF - NGPL-LA - Nov01-Mar02</t>
  </si>
  <si>
    <t>Jun-05-01 13:57 GMT</t>
  </si>
  <si>
    <t>    NG Fin BS, LD1 for IF - Sumas - Jul01</t>
  </si>
  <si>
    <t>Jun-05-01 14:01 GMT</t>
  </si>
  <si>
    <t>Jun-05-01 13:22 GMT</t>
  </si>
  <si>
    <t>    NG Fin BS, LD1 for IF - NW-Rockies - Nov01-Mar02</t>
  </si>
  <si>
    <t>Jun-05-01 16:00 GMT</t>
  </si>
  <si>
    <t>    NG Fin BS, LD1 for IF - Panhandle - Jul01</t>
  </si>
  <si>
    <t>Jun-05-01 18:24 GMT</t>
  </si>
  <si>
    <t>    NG Fin BS, LD1 for IF - Perm - Aug01</t>
  </si>
  <si>
    <t>Jun-05-01 15:53 GMT</t>
  </si>
  <si>
    <t>    NG Fin BS, LD1 for IF - Perm - Nov01-Mar02</t>
  </si>
  <si>
    <t>Jun-05-01 18:44 GMT</t>
  </si>
  <si>
    <t>Jun-05-01 18:32 GMT</t>
  </si>
  <si>
    <t>Jun-05-01 19:35 GMT</t>
  </si>
  <si>
    <t>    NG Fin BS, LD1 for IF - TET M3 - Jul01</t>
  </si>
  <si>
    <t>    NG Fin BS, LD1 for IF - TET M3 - Apr02-Oct02</t>
  </si>
  <si>
    <t>Jun-05-01 15:51 GMT</t>
  </si>
  <si>
    <t>Jun-05-01 18:07 GMT</t>
  </si>
  <si>
    <t>    NG Fin BS, LD1 for IF - Tran 65 - Jul01-Oct01</t>
  </si>
  <si>
    <t>    NG Fin BS, LD1 for IF - Transco Z6 (NY) - Jul01-Oct01</t>
  </si>
  <si>
    <t>Jun-05-01 20:46 GMT</t>
  </si>
  <si>
    <t>    NG Fin BS, LD1 for IF - Trunk LA - Jul01</t>
  </si>
  <si>
    <t>Jun-05-01 14:36 GMT</t>
  </si>
  <si>
    <t>    NG Fin BS, LD1 for NGI - Chicago - Jul01</t>
  </si>
  <si>
    <t>Jun-05-01 17:47 GMT</t>
  </si>
  <si>
    <t>Jun-05-01 17:57 GMT</t>
  </si>
  <si>
    <t>    NG Fin BS, LD1 for NGI - Socal - Aug01</t>
  </si>
  <si>
    <t>Jun-05-01 19:59 GMT</t>
  </si>
  <si>
    <t>    NG Fin BS, LD1 for NGI - Socal - Sep01</t>
  </si>
  <si>
    <t>    NG Fin BS, LD1 for NGI - Socal - Q3 01</t>
  </si>
  <si>
    <t>    NG Fin BS, LD1 for NGI - Socal - Oct01</t>
  </si>
  <si>
    <t>Jun-05-01 18:19 GMT</t>
  </si>
  <si>
    <t>    NG Fin Sw Swap, FP for GDD - HSC - Bal Month Gas</t>
  </si>
  <si>
    <t>Jun-05-01 13:48 GMT</t>
  </si>
  <si>
    <t>    NG Fin Sw Swap, FP for GDD - PG&amp;E-Citygate - Bal Month Gas</t>
  </si>
  <si>
    <t>Jun-05-01 15:50 GMT</t>
  </si>
  <si>
    <t>    NG Fin Sw Swap, FP for GDD - Socal - Bal Month Gas</t>
  </si>
  <si>
    <t>Jun-05-01 20:59 GMT</t>
  </si>
  <si>
    <t>Jun-05-01 16:02 GMT</t>
  </si>
  <si>
    <t>Jun-05-01 20:49 GMT</t>
  </si>
  <si>
    <t>    NG Fin, FP for LD1 - Henry - Oct01</t>
  </si>
  <si>
    <t>Jun-05-01 21:11 GMT</t>
  </si>
  <si>
    <t>Jun-05-01 21:14 GMT</t>
  </si>
  <si>
    <t> Trade Dates:   Jun-5-01 thru Jun-5-01</t>
  </si>
  <si>
    <t>Transco Z-6 (non-NY)</t>
  </si>
  <si>
    <t>Transco Z-6 (NY)</t>
  </si>
  <si>
    <t>El Paso Merchant Energy L.P.</t>
  </si>
  <si>
    <t>TET ELA</t>
  </si>
  <si>
    <t>Goodell, S</t>
  </si>
  <si>
    <t>Mich</t>
  </si>
  <si>
    <t>Jul-01-01</t>
  </si>
  <si>
    <t>Oct-31-01</t>
  </si>
  <si>
    <t>Storey, G</t>
  </si>
  <si>
    <t>Dawn</t>
  </si>
  <si>
    <t>Duke Energy Marketing L.P.</t>
  </si>
  <si>
    <t>Oct-01-01</t>
  </si>
  <si>
    <t>AB-NIT</t>
  </si>
  <si>
    <t>Aug-01-01</t>
  </si>
  <si>
    <t>Aug-31-01</t>
  </si>
  <si>
    <t>Jun-05-01   Deals</t>
  </si>
  <si>
    <t>Jun-18-01</t>
  </si>
  <si>
    <t>Duke Energy Trading and Marketing LLC</t>
  </si>
  <si>
    <t>Jul-31-01</t>
  </si>
  <si>
    <t>Motley, M</t>
  </si>
  <si>
    <t>Jun-07-01</t>
  </si>
  <si>
    <t>Jun-08-01</t>
  </si>
  <si>
    <t>Constellation Power Source Inc.</t>
  </si>
  <si>
    <t>Herndon, R</t>
  </si>
  <si>
    <t>ng.Natural Gas Pipeline, Mid-Continent</t>
  </si>
  <si>
    <t>08:25 A.M.</t>
  </si>
  <si>
    <t>08:45 A.M.</t>
  </si>
  <si>
    <t>09:21 A.M.</t>
  </si>
  <si>
    <t>09:30 A.M.</t>
  </si>
  <si>
    <t>ng.Panhandle (PEPL)</t>
  </si>
  <si>
    <t>09:07 A.M.</t>
  </si>
  <si>
    <t>09:39 A.M.</t>
  </si>
  <si>
    <t>DYNBTAM</t>
  </si>
  <si>
    <t>08:37 A.M.</t>
  </si>
  <si>
    <t>pwr.June 02</t>
  </si>
  <si>
    <t>10:07 A.M.</t>
  </si>
  <si>
    <t>pwr.Mar-Apr02</t>
  </si>
  <si>
    <t>DYNVFOR</t>
  </si>
  <si>
    <t>pwr.NONFIRM</t>
  </si>
  <si>
    <t>pwr.IP/TVA</t>
  </si>
  <si>
    <t>pwr.Hourly Power</t>
  </si>
  <si>
    <t>10:03 A.M.</t>
  </si>
  <si>
    <t>HE 13 CPT</t>
  </si>
  <si>
    <t>10:59 A.M.</t>
  </si>
  <si>
    <t>12:04 P.M.</t>
  </si>
  <si>
    <t>SG HSFO Diff</t>
  </si>
  <si>
    <t>SG HSFO Diff     Platts 180-380          Jul01           USD/mt</t>
  </si>
  <si>
    <t>VE4786.1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</si>
  <si>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</si>
  <si>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</si>
  <si>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</si>
  <si>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</si>
  <si>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</si>
  <si>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</si>
  <si>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</si>
  <si>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</si>
  <si>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</si>
  <si>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</si>
  <si>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</si>
  <si>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GER Pwr Phy FF   Ger Grd WDPK HV         06Jun01         EUR/MWh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</si>
  <si>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</si>
  <si>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</si>
  <si>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</si>
  <si>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</si>
  <si>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</si>
  <si>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</si>
  <si>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GER Pwr Phy FF   Ger Grd BASE HV         06Jun01         EUR/MWh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</si>
  <si>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</si>
  <si>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</si>
  <si>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</si>
  <si>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</si>
  <si>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</si>
  <si>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</si>
  <si>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</si>
  <si>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FR Pwr Phy FF    Fr Grd BASE             06Jun01         EUR/MWh</t>
  </si>
  <si>
    <t>jurggilgen</t>
  </si>
  <si>
    <t>SBROD</t>
  </si>
  <si>
    <t>Kraftuebertragungswerke Rheinfelden AG</t>
  </si>
  <si>
    <t>ADM63720</t>
  </si>
  <si>
    <t>EDF Trading Limited</t>
  </si>
  <si>
    <t>WYNANDBG</t>
  </si>
  <si>
    <t>jamieclark</t>
  </si>
  <si>
    <t>FR Pwr Phy FF    Fr Grd WDPK             06Jun01         EUR/MWh</t>
  </si>
  <si>
    <t>johnrosai</t>
  </si>
  <si>
    <t>Energie Ouest Suisse</t>
  </si>
  <si>
    <t>CH Power Phy Fwd Firm</t>
  </si>
  <si>
    <t>CH Pwr Phy FF    NAT 00-06 HV            06Jun01         EUR/MWh</t>
  </si>
  <si>
    <t>Norbert131</t>
  </si>
  <si>
    <t>EHOKMARK</t>
  </si>
  <si>
    <t>Osterreichische Bundesbahnen</t>
  </si>
  <si>
    <t>AUT Power Phy Fwd Firm</t>
  </si>
  <si>
    <t>AUT Pwr Phy FF   AUT WDPK HV             06Jun01         EUR/MWh</t>
  </si>
  <si>
    <t>ULLRICH01</t>
  </si>
  <si>
    <t>GTUHY</t>
  </si>
  <si>
    <t>Osterreichische Elektrizitats Wirtschaft AG</t>
  </si>
  <si>
    <t>AUT Pwr Phy FF   AUT BASE HV             06Jun01         EUR/MWh</t>
  </si>
  <si>
    <t>houtzmelit</t>
  </si>
  <si>
    <t>Electrabel SA</t>
  </si>
  <si>
    <t>GER Pwr Phy FF   Ger Grd WDPK HV         Oct-Dec01       EUR/MWh</t>
  </si>
  <si>
    <t>EDSOLARI</t>
  </si>
  <si>
    <t>AMANCEBO</t>
  </si>
  <si>
    <t>GER Pwr Phy FF   Ger Grd BASE HV         Nov01           EUR/MWh</t>
  </si>
  <si>
    <t>Vorarlberger Kraftwerke AG</t>
  </si>
  <si>
    <t>vkwhandel</t>
  </si>
  <si>
    <t>Hamburgische Electricitats-Werke AG</t>
  </si>
  <si>
    <t>nordicel</t>
  </si>
  <si>
    <t>Elektrizitatswerk der Stadt Bern</t>
  </si>
  <si>
    <t>ADM86965</t>
  </si>
  <si>
    <t>Bewag AG</t>
  </si>
  <si>
    <t>antebewag</t>
  </si>
  <si>
    <t>ADM03777</t>
  </si>
  <si>
    <t>Cargill International S.A.</t>
  </si>
  <si>
    <t>tjturney</t>
  </si>
  <si>
    <t>CH Pwr Phy FF    NAT WDPK HV             06Jun01         EUR/MWh</t>
  </si>
  <si>
    <t>edmmonod</t>
  </si>
  <si>
    <t>CH Pwr Phy FF    NAT BASE HV             06Jun01         EUR/MWh</t>
  </si>
  <si>
    <t>knablmanfr</t>
  </si>
  <si>
    <t>MS3366990</t>
  </si>
  <si>
    <t>Stadtwerke Leipzig GmbH</t>
  </si>
  <si>
    <t>schmerler</t>
  </si>
  <si>
    <t>GER Pwr Phy FF   Ger Grd BASE HV         Aug01           EUR/MWh</t>
  </si>
  <si>
    <t>MVVTRADER5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</si>
  <si>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</si>
  <si>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</si>
  <si>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</si>
  <si>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</si>
  <si>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</si>
  <si>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MVVTRADER8</t>
  </si>
  <si>
    <t>GER Pwr Phy FF   Ger Grd WDPK HV         Jul01           EUR/MWh</t>
  </si>
  <si>
    <t>baldieman</t>
  </si>
  <si>
    <t>Schweizerische Bundesbahnen SBB AG</t>
  </si>
  <si>
    <t>ei100326</t>
  </si>
  <si>
    <t>JMAUMONT</t>
  </si>
  <si>
    <t>Mirant Europe BV</t>
  </si>
  <si>
    <t>patrickfh</t>
  </si>
  <si>
    <t>ely7653z</t>
  </si>
  <si>
    <t>Elektrizitatswerke der Stadt Zurich</t>
  </si>
  <si>
    <t>michaela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</si>
  <si>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</si>
  <si>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</si>
  <si>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</si>
  <si>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</si>
  <si>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</si>
  <si>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</si>
  <si>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</si>
  <si>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AUT Pwr Phy FF   AUT 00-06 HV            06Jun01         EUR/MWh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</si>
  <si>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</si>
  <si>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</si>
  <si>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</si>
  <si>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</si>
  <si>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</si>
  <si>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</si>
  <si>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oslotrad01</t>
  </si>
  <si>
    <t>ESEIDEL</t>
  </si>
  <si>
    <t>Nordic Pwr Swap  SYS BASE                GU26 2001       NOK/MWh</t>
  </si>
  <si>
    <t>cordimoore</t>
  </si>
  <si>
    <t>UK Gas Phy       NBP                     06-08Jun01      p/th</t>
  </si>
  <si>
    <t>CH Pwr Phy FF    NAT 20-24 HV            06Jun01         EUR/MWh</t>
  </si>
  <si>
    <t>Elektrizitats-Gesellschaft Laufenburg AG</t>
  </si>
  <si>
    <t>willi123</t>
  </si>
  <si>
    <t>GER Pwr Phy FF   Ger Grd WDPK HV         11-15Jun01      EUR/MWh</t>
  </si>
  <si>
    <t>boulanbr</t>
  </si>
  <si>
    <t>schellenbe</t>
  </si>
  <si>
    <t>GREGORYG</t>
  </si>
  <si>
    <t>andygard</t>
  </si>
  <si>
    <t>UK Gas Phy       NBP                     07-30Jun01      p/th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</si>
  <si>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</si>
  <si>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</si>
  <si>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</si>
  <si>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</si>
  <si>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</si>
  <si>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</si>
  <si>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CALLINAN</t>
  </si>
  <si>
    <t>UK Gas Phy       NBP                     06Jun01         p/th</t>
  </si>
  <si>
    <t>bxa64041</t>
  </si>
  <si>
    <t>PETERFRIT</t>
  </si>
  <si>
    <t>Sucden (UK) Ltd.</t>
  </si>
  <si>
    <t>LMEDESK1</t>
  </si>
  <si>
    <t>GER Pwr Phy FF   Ger Grd BASE HV         Jul01           EUR/MWh</t>
  </si>
  <si>
    <t>baby2001</t>
  </si>
  <si>
    <t>SWAINROB</t>
  </si>
  <si>
    <t>mdoconnor</t>
  </si>
  <si>
    <t>holcombe</t>
  </si>
  <si>
    <t>bengtbengt</t>
  </si>
  <si>
    <t>BEL Gas Phy      ZEE HUB                 Jul01           p/th</t>
  </si>
  <si>
    <t>Cu LME Reg.      Contract                15Aug01         USD/mt-L</t>
  </si>
  <si>
    <t>bengreen</t>
  </si>
  <si>
    <t>BEL Gas Phy Fwd Zee IZT Ent</t>
  </si>
  <si>
    <t>BEL Gas Phy      ZEE IZT ENT             09-10Jun01      p/th</t>
  </si>
  <si>
    <t>NJARENTZ</t>
  </si>
  <si>
    <t>BEL Gas Phy      ZEE HUB                 06-08Jun01       p/th</t>
  </si>
  <si>
    <t>GER Pwr Phy FF   Ger Grd BASE HV         Oct01           EUR/MWh</t>
  </si>
  <si>
    <t>just1bewag</t>
  </si>
  <si>
    <t>Essent Energy Trading B.V.</t>
  </si>
  <si>
    <t>franktenv2</t>
  </si>
  <si>
    <t>builderbob</t>
  </si>
  <si>
    <t>UK Gas Phy       NBP                     Apr-Sep03       p/th</t>
  </si>
  <si>
    <t>GER Pwr Phy FF   Ger Grd BASE HV         Jan-Dec03       EUR/MWh</t>
  </si>
  <si>
    <t>UK Gas Phy       NBP                     Oct-Dec03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</si>
  <si>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</si>
  <si>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</si>
  <si>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</si>
  <si>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</si>
  <si>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</si>
  <si>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</si>
  <si>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</si>
  <si>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MVVTRADER7</t>
  </si>
  <si>
    <t>BEL Gas Phy      ZEE HUB                 09-10Jun01      p/th</t>
  </si>
  <si>
    <t>erichnef</t>
  </si>
  <si>
    <t>VE4827.1</t>
  </si>
  <si>
    <t>VE4828.1</t>
  </si>
  <si>
    <t>VE4829.1</t>
  </si>
  <si>
    <t>HELLENEK</t>
  </si>
  <si>
    <t>Tin LME Reg.     Contract                18Jul01         USD/mt-L</t>
  </si>
  <si>
    <t>lxk64040</t>
  </si>
  <si>
    <t>RICHARDR</t>
  </si>
  <si>
    <t>UK Pwr Phy       445 Trans Inc BASE      Sum 02          GBP/MWh</t>
  </si>
  <si>
    <t>BEL Gas Phy      ZEE HUB                 06Jun01         p/th</t>
  </si>
  <si>
    <t>Al LME Reg.      Contract                07Jun01         USD/mt-L</t>
  </si>
  <si>
    <t>Zinc LME Reg.    Contract                07Jun01         USD/mt-L</t>
  </si>
  <si>
    <t>PWILKES</t>
  </si>
  <si>
    <t>CHRISHILL</t>
  </si>
  <si>
    <t>BEL Gas Phy      ZEE HUB                 11-15Jun01      p/th</t>
  </si>
  <si>
    <t>WHISKERS</t>
  </si>
  <si>
    <t>E&amp;T Energie Handelsgesellschaft m.b.H.</t>
  </si>
  <si>
    <t>AUT Pwr Phy FF   AUT WDPK HV             11-15Jun01      EUR/MWh</t>
  </si>
  <si>
    <t>braunsdor1</t>
  </si>
  <si>
    <t>TIWAG - Tiroler Wasserkraftwerke Aktiengesellschaft</t>
  </si>
  <si>
    <t>GER Pwr Phy FF   Ger Grd BASE HV         Jan-Mar02       EUR/MWh</t>
  </si>
  <si>
    <t>ADM72105</t>
  </si>
  <si>
    <t>VE4859.1</t>
  </si>
  <si>
    <t>VE4860.1</t>
  </si>
  <si>
    <t>BEL Gas Phy      ZEE HUB                 Jul-Sep01       p/th</t>
  </si>
  <si>
    <t>thompsonp</t>
  </si>
  <si>
    <t>DAVIDWALK</t>
  </si>
  <si>
    <t>Alfa Kraft AB</t>
  </si>
  <si>
    <t>Nordic Pwr Swap  SYS BASE                GU27 2001       NOK/MWh</t>
  </si>
  <si>
    <t>ADM56370</t>
  </si>
  <si>
    <t>US Pwr Fin Swap  PJM W IntC HE09-23 EPT  05Jun01         USD/MWh</t>
  </si>
  <si>
    <t>VE4868.1</t>
  </si>
  <si>
    <t>Coryton Energy Company Ltd</t>
  </si>
  <si>
    <t>ADM90732</t>
  </si>
  <si>
    <t>VE4873.1</t>
  </si>
  <si>
    <t>VE4874.1</t>
  </si>
  <si>
    <t>VE4878.1</t>
  </si>
  <si>
    <t>VE4879.1</t>
  </si>
  <si>
    <t>VE4880.1</t>
  </si>
  <si>
    <t>VE4881.1</t>
  </si>
  <si>
    <t>VE4882.1</t>
  </si>
  <si>
    <t>VE4884.1</t>
  </si>
  <si>
    <t>VE4885.1</t>
  </si>
  <si>
    <t>US Pwr Phy Firm  Entergy Peak            06Jun01         USD/MWh</t>
  </si>
  <si>
    <t>US Pwr Phy Firm  PJM-W Peak              06Jun01         USD/MWh</t>
  </si>
  <si>
    <t>US Pwr Fin Swap  PJM W IntC Peak         06Jun01         USD/MWh</t>
  </si>
  <si>
    <t>ross1234</t>
  </si>
  <si>
    <t>VE4890.1</t>
  </si>
  <si>
    <t>US Pwr Phy Firm  COMED Peak              06Jun01         USD/MWh</t>
  </si>
  <si>
    <t>VE4894.1</t>
  </si>
  <si>
    <t>VE4896.1</t>
  </si>
  <si>
    <t>US Pwr Phy Firm  PJM-W Peak              Mar-Apr02       USD/MWh</t>
  </si>
  <si>
    <t>US Pwr Phy Firm  Cinergy Peak            06Jun01         USD/MWh</t>
  </si>
  <si>
    <t>VE4898.1</t>
  </si>
  <si>
    <t>US Pwr Phy Firm  TVA Peak                06Jun01         USD/MWh</t>
  </si>
  <si>
    <t>VE4901.1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</si>
  <si>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</si>
  <si>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</si>
  <si>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</si>
  <si>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</si>
  <si>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</si>
  <si>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</si>
  <si>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VE4903.1</t>
  </si>
  <si>
    <t>VE4904.1</t>
  </si>
  <si>
    <t>VE4906.1</t>
  </si>
  <si>
    <t>VE4907.1</t>
  </si>
  <si>
    <t>ERICYAO2</t>
  </si>
  <si>
    <t>US Pwr Phy Firm  Cinergy Peak            May02           USD/MWh</t>
  </si>
  <si>
    <t>Billiton Marketing AG</t>
  </si>
  <si>
    <t>ADM94436</t>
  </si>
  <si>
    <t>US Pwr Phy Unp B ERCOT Peak              06Jun01         USD/MWh</t>
  </si>
  <si>
    <t>mikeharrar</t>
  </si>
  <si>
    <t>VE4908.1</t>
  </si>
  <si>
    <t>VE4910.1</t>
  </si>
  <si>
    <t>VE4912.1</t>
  </si>
  <si>
    <t>stsingas</t>
  </si>
  <si>
    <t>PATRICKH</t>
  </si>
  <si>
    <t>US Pwr Fin Swap  ISO NY Z-J Peak         07-30Jun01      USD/MWh</t>
  </si>
  <si>
    <t>agillespie</t>
  </si>
  <si>
    <t>Tenaska Power Services Co.</t>
  </si>
  <si>
    <t>ADM55282</t>
  </si>
  <si>
    <t>US Pwr Fin Swap  ISO NY Z-G Peak         07-30Jun01      USD/MWh</t>
  </si>
  <si>
    <t>GER Pwr Phy FF   Ger Grd BASE HV         11-17Jun01      EUR/MWh</t>
  </si>
  <si>
    <t>bucht00001</t>
  </si>
  <si>
    <t>VE4914.1</t>
  </si>
  <si>
    <t>VE4915.1</t>
  </si>
  <si>
    <t>CHASEALLEN</t>
  </si>
  <si>
    <t>VE4916.1</t>
  </si>
  <si>
    <t>US Pwr Phy Firm  COMED Peak              Jul01           USD/MWh</t>
  </si>
  <si>
    <t>VE4918.1</t>
  </si>
  <si>
    <t>VE4920.1</t>
  </si>
  <si>
    <t>MDDEANE1</t>
  </si>
  <si>
    <t>US Pwr Phy Firm  COMED Off-Peak          06Jun01         USD/MWh</t>
  </si>
  <si>
    <t>jacques200</t>
  </si>
  <si>
    <t>paulzhan</t>
  </si>
  <si>
    <t>US Pwr Fin Swap  ISO NY Z-J Peak         06Jun01         USD/MWh</t>
  </si>
  <si>
    <t>TOOLEDAV</t>
  </si>
  <si>
    <t>US Pwr Phy Firm  PJM-W Peak              07-08Jun01      USD/MWh</t>
  </si>
  <si>
    <t>NYSPower</t>
  </si>
  <si>
    <t>VE4923.1</t>
  </si>
  <si>
    <t>CHRYARROW</t>
  </si>
  <si>
    <t>willswartz</t>
  </si>
  <si>
    <t>VE4924.1</t>
  </si>
  <si>
    <t>VE4928.1</t>
  </si>
  <si>
    <t>VE4930.1</t>
  </si>
  <si>
    <t>US Pwr Phy Firm  PJM-W OffPk             06Jun01         USD/MWh</t>
  </si>
  <si>
    <t>VE4932.1</t>
  </si>
  <si>
    <t>US Pwr Phy Firm  Entergy Peak            Aug01           USD/MWh</t>
  </si>
  <si>
    <t>US Pwr Phy Firm  Entergy Peak            Jul01           USD/MWh</t>
  </si>
  <si>
    <t>mwestbro</t>
  </si>
  <si>
    <t>US Pwr Fin Swap  ISO NY Z-J Peak         Oct-Dec01       USD/MWh</t>
  </si>
  <si>
    <t>beautaylor</t>
  </si>
  <si>
    <t>VE4938.1</t>
  </si>
  <si>
    <t>VE4943.1</t>
  </si>
  <si>
    <t>US Pwr Phy Firm  PJM-W Peak              07-30Jun01      USD/MWh</t>
  </si>
  <si>
    <t>seanoneal</t>
  </si>
  <si>
    <t>VE4944.1</t>
  </si>
  <si>
    <t>VE4945.1</t>
  </si>
  <si>
    <t>VE4947.1</t>
  </si>
  <si>
    <t>VE4949.1</t>
  </si>
  <si>
    <t>US Pwr Phy Firm  Entergy Peak            07-30Jun01      USD/MWh</t>
  </si>
  <si>
    <t>VE4951.1</t>
  </si>
  <si>
    <t>VE4953.1</t>
  </si>
  <si>
    <t>US Pwr Phy Unp B ERCOT Peak              Oct-Dec02       USD/MWh</t>
  </si>
  <si>
    <t>VE4954.1</t>
  </si>
  <si>
    <t>VE4955.1</t>
  </si>
  <si>
    <t>TIMMING1</t>
  </si>
  <si>
    <t>ADM49879</t>
  </si>
  <si>
    <t>VE4960.1</t>
  </si>
  <si>
    <t>VE4961.1</t>
  </si>
  <si>
    <t>VE4965.1</t>
  </si>
  <si>
    <t>VE4966.1</t>
  </si>
  <si>
    <t>VE4971.1</t>
  </si>
  <si>
    <t>VE4973.1</t>
  </si>
  <si>
    <t>US Pwr Phy Firm  PJM-W Peak              Oct-Dec02       USD/MWh</t>
  </si>
  <si>
    <t>VE4974.1</t>
  </si>
  <si>
    <t>VE4976.1</t>
  </si>
  <si>
    <t>VE4977.1</t>
  </si>
  <si>
    <t>US Gas Phy       ANR SE Trans            06Jun01         USD/MM</t>
  </si>
  <si>
    <t>VE4980.1</t>
  </si>
  <si>
    <t>VE4981.1</t>
  </si>
  <si>
    <t>US Gas Phy       NGPL LA Pool            06Jun01         USD/MM</t>
  </si>
  <si>
    <t>US Gas Phy       Trunkline ELA           06Jun01         USD/MM</t>
  </si>
  <si>
    <t>US Gas Phy       Trunkline WLA           06Jun01         USD/MM</t>
  </si>
  <si>
    <t>VE4984.1</t>
  </si>
  <si>
    <t>VE4985.1</t>
  </si>
  <si>
    <t>VE4987.1</t>
  </si>
  <si>
    <t>VE4986.1</t>
  </si>
  <si>
    <t>VE4988.1</t>
  </si>
  <si>
    <t>VE4989.1</t>
  </si>
  <si>
    <t>US Gas Phy       NGPL NICOR              06Jun01         USD/MM</t>
  </si>
  <si>
    <t>VE4990.1</t>
  </si>
  <si>
    <t>VE4991.1</t>
  </si>
  <si>
    <t>VE4992.1</t>
  </si>
  <si>
    <t>VE4993.1</t>
  </si>
  <si>
    <t>Florida Power &amp; Light Company</t>
  </si>
  <si>
    <t>rajlall2</t>
  </si>
  <si>
    <t>VE4994.1</t>
  </si>
  <si>
    <t>VE4995.1</t>
  </si>
  <si>
    <t>US Pwr Phy Firm  Cinergy OffPk           06Jun01         USD/MWh</t>
  </si>
  <si>
    <t>US Pwr Phy Firm  Cinergy Peak            07-30Jun01      USD/MWh</t>
  </si>
  <si>
    <t>VE4998.1</t>
  </si>
  <si>
    <t>ADM13269</t>
  </si>
  <si>
    <t>VE4999.1</t>
  </si>
  <si>
    <t>phank00001</t>
  </si>
  <si>
    <t>US Pwr Phy Firm  Cinergy Peak            Oct-Dec02       USD/MWh</t>
  </si>
  <si>
    <t>US Gas Phy       NNG Ventura             06Jun01         USD/MM</t>
  </si>
  <si>
    <t>US Gas Phy       NNG Demarc              06Jun01         USD/MM</t>
  </si>
  <si>
    <t>US Gas Phy       ANR SW Pool             06Jun01         USD/MM</t>
  </si>
  <si>
    <t>VE5004.1</t>
  </si>
  <si>
    <t>VE5005.1</t>
  </si>
  <si>
    <t>csaponaro1</t>
  </si>
  <si>
    <t>US Gas Phy       NGPL Midcont            06Jun01         USD/MM</t>
  </si>
  <si>
    <t>VE5006.1</t>
  </si>
  <si>
    <t>US Gas Phy       PEPL Pool               06Jun01         USD/MM</t>
  </si>
  <si>
    <t>ADM28225</t>
  </si>
  <si>
    <t>US Gas Phy       TranscoZ6NNY            06Jun01         USD/MM</t>
  </si>
  <si>
    <t>VE5007.1</t>
  </si>
  <si>
    <t>KRISTINKK</t>
  </si>
  <si>
    <t>VE5011.1</t>
  </si>
  <si>
    <t>US Pwr Phy Firm  PJM-W Peak              Jun02           USD/MWh</t>
  </si>
  <si>
    <t>VE5012.1</t>
  </si>
  <si>
    <t>US Pwr Phy Unp B ERCOT Peak              Sep02           USD/MWh</t>
  </si>
  <si>
    <t>MSMI1234</t>
  </si>
  <si>
    <t>US Gas Phy       Transco St.65           06Jun01         USD/MM</t>
  </si>
  <si>
    <t>VE5013.1</t>
  </si>
  <si>
    <t>US Gas Daily     KatyPltTailgate         06-30Jun01      USD/MM</t>
  </si>
  <si>
    <t>VE5014.1</t>
  </si>
  <si>
    <t>VE5016.1</t>
  </si>
  <si>
    <t>VE5017.1</t>
  </si>
  <si>
    <t>VE5018.1</t>
  </si>
  <si>
    <t>VE5020.1</t>
  </si>
  <si>
    <t>US Gas Phy       NGPL TxOkGCPool         06Jun01         USD/MM</t>
  </si>
  <si>
    <t>US Gas Phy       TETCO M3                06Jun01         USD/MM</t>
  </si>
  <si>
    <t>VE5021.1</t>
  </si>
  <si>
    <t>VE5022.1</t>
  </si>
  <si>
    <t>VE5024.1</t>
  </si>
  <si>
    <t>US Pwr Fin Swap  ISO NY Z-A Peak         07-08Jun01      USD/MWh</t>
  </si>
  <si>
    <t>VE5025.1</t>
  </si>
  <si>
    <t>VE5027.1</t>
  </si>
  <si>
    <t>AQUILA1008</t>
  </si>
  <si>
    <t>VE5026.1</t>
  </si>
  <si>
    <t>US Pwr Phy Unp B ERCOT Peak              Jul01           USD/MWh</t>
  </si>
  <si>
    <t>US Pwr Phy Unp B ERCOT Peak              Aug01           USD/MWh</t>
  </si>
  <si>
    <t>VE5030.1</t>
  </si>
  <si>
    <t>VE5031.1</t>
  </si>
  <si>
    <t>VE5033.1</t>
  </si>
  <si>
    <t>AROSENBERG</t>
  </si>
  <si>
    <t>VE5035.1</t>
  </si>
  <si>
    <t>US Pwr Phy Firm  PJM-W Peak              Jan-Dec02       USD/MWh</t>
  </si>
  <si>
    <t>VE5036.1</t>
  </si>
  <si>
    <t>US Gas Basis     GD/M Mich Con           Nov01-Mar02     USD/MM</t>
  </si>
  <si>
    <t>BISHOP00</t>
  </si>
  <si>
    <t>VE5037.1</t>
  </si>
  <si>
    <t>US Gas Phy       PG&amp;E CtyGte             06Jun01         USD/MM</t>
  </si>
  <si>
    <t>VE5039.1</t>
  </si>
  <si>
    <t>US Pwr Phy Firm  SOCO Peak               06Jun01         USD/MWh</t>
  </si>
  <si>
    <t>VE5040.1</t>
  </si>
  <si>
    <t>US Gas Phy       NGPL NIPSCO             06Jun01         USD/MM</t>
  </si>
  <si>
    <t>US Gas Phy       PGT Malin               06Jun01         USD/MM</t>
  </si>
  <si>
    <t>EPMELPwlh</t>
  </si>
  <si>
    <t>CANADANW3</t>
  </si>
  <si>
    <t>US Gas Phy       Opal                    06Jun01         USD/MM</t>
  </si>
  <si>
    <t>US Pwr Phy Firm  NEPOOL Peak             Aug01           USD/MWh</t>
  </si>
  <si>
    <t>HERNDON1</t>
  </si>
  <si>
    <t>US Gas Phy       TGT Z-SL                06Jun01         USD/MM</t>
  </si>
  <si>
    <t>US Gas Phy       Cheyenne Hub            06Jun01         USD/MM</t>
  </si>
  <si>
    <t>GINOGINO</t>
  </si>
  <si>
    <t>VE5041.1</t>
  </si>
  <si>
    <t>US Gas Phy       WIC                     06Jun01         USD/MM</t>
  </si>
  <si>
    <t>US Gas Phy       CIG Mainline            06Jun01         USD/MM</t>
  </si>
  <si>
    <t>VE5042.1</t>
  </si>
  <si>
    <t>VE5043.1</t>
  </si>
  <si>
    <t>VE5044.1</t>
  </si>
  <si>
    <t>US Gas Phy       SoCal EHR               06Jun01         USD/MM</t>
  </si>
  <si>
    <t>US Pwr Phy Firm  Mid-C Peak              06Jun01         USD/MWh</t>
  </si>
  <si>
    <t>VE5047.1</t>
  </si>
  <si>
    <t>US Pwr Phy CAISO NP15 OffPk              06Jun01         USD/MWh</t>
  </si>
  <si>
    <t>VE5051.1</t>
  </si>
  <si>
    <t>US Pwr Phy Firm  Cinergy Peak            07-08Jun01      USD/MWh</t>
  </si>
  <si>
    <t>US Pwr Phy Firm  Mid-C OffPk             06Jun01         USD/MWh</t>
  </si>
  <si>
    <t>US Pwr Phy Firm  PALVE OffPk             06Jun01         USD/MWh</t>
  </si>
  <si>
    <t>Eugene Water &amp; Electric Board</t>
  </si>
  <si>
    <t>Katrinas</t>
  </si>
  <si>
    <t>US Pwr Phy CAISO SP15 Peak               06Jun01         USD/MWh</t>
  </si>
  <si>
    <t>mdehaven</t>
  </si>
  <si>
    <t>MRBECKNER</t>
  </si>
  <si>
    <t>US Gas Phy       EPNG SoCal Topk         06Jun01         USD/MM</t>
  </si>
  <si>
    <t>VE5068.1</t>
  </si>
  <si>
    <t>US Pwr Phy Firm  COMED Peak              Mar-Apr02       USD/MWh</t>
  </si>
  <si>
    <t>caroltrent</t>
  </si>
  <si>
    <t>US Pwr Phy Firm  COB N/S Peak            06Jun01         USD/MWh</t>
  </si>
  <si>
    <t>US Gas Phy       Mich Con                06Jun01         USD/MM</t>
  </si>
  <si>
    <t>LG&amp;E Energy Marketing Inc.</t>
  </si>
  <si>
    <t>MSCH1234</t>
  </si>
  <si>
    <t>US Gas Phy       Consumers Pwr           06Jun01         USD/MM</t>
  </si>
  <si>
    <t>US Gas Phy       EPNG Keystone           06Jun01         USD/MM</t>
  </si>
  <si>
    <t>US Pwr Phy Firm  COMED Peak              May02           USD/MWh</t>
  </si>
  <si>
    <t>Ostenfjeldske Kraftomsetning - Oko Kraft AS</t>
  </si>
  <si>
    <t>Nordic Pwr Swap  SYS BASE                Win1 02         NOK/MWh</t>
  </si>
  <si>
    <t>JOJTRADE</t>
  </si>
  <si>
    <t>US Pwr Phy CAISO NP15 Peak               06Jun01         USD/MWh</t>
  </si>
  <si>
    <t>US Pwr Phy Firm  COMED Peak              Jun02           USD/MWh</t>
  </si>
  <si>
    <t>US Pwr Phy CAISO SP15 OffPk              06Jun01         USD/MWh</t>
  </si>
  <si>
    <t>VE5074.1</t>
  </si>
  <si>
    <t>VE5077.1</t>
  </si>
  <si>
    <t>VE5078.1</t>
  </si>
  <si>
    <t>US Gas Phy       ExxonKaty               06Jun01         USD/MM</t>
  </si>
  <si>
    <t>VE5079.1</t>
  </si>
  <si>
    <t>VE5082.1</t>
  </si>
  <si>
    <t>US Gas Daily     Kern River/Opal         06-30Jun01      USD/MM</t>
  </si>
  <si>
    <t>West-NW</t>
  </si>
  <si>
    <t>VE5084.1</t>
  </si>
  <si>
    <t>VE5087.1</t>
  </si>
  <si>
    <t>US Pwr Fin Swap  PJM W IntC HE11-23 EPT  05Jun01         USD/MWh</t>
  </si>
  <si>
    <t>VE5088.1</t>
  </si>
  <si>
    <t>EPRIME26</t>
  </si>
  <si>
    <t>US Gas Phy       HeHub                   06-30Jun01      USD/MM</t>
  </si>
  <si>
    <t>VE5091.1</t>
  </si>
  <si>
    <t>US Gas Phy       NGPL STX                06Jun01         USD/MM</t>
  </si>
  <si>
    <t>US Gas Phy       OGT                     06Jun01         USD/MM</t>
  </si>
  <si>
    <t>VE5113.1</t>
  </si>
  <si>
    <t>shipmanp</t>
  </si>
  <si>
    <t>US Gas Phy       EP Blanco Avg           06Jun01         USD/MM</t>
  </si>
  <si>
    <t>VE5138.1</t>
  </si>
  <si>
    <t>US Gas Basis     EP SanJuan              Oct01           USD/MM</t>
  </si>
  <si>
    <t>VE5146.1</t>
  </si>
  <si>
    <t>kcaes123</t>
  </si>
  <si>
    <t>US Pwr Phy Firm  TVA Peak                07-30Jun01      USD/MWh</t>
  </si>
  <si>
    <t>Northern California Power Agency</t>
  </si>
  <si>
    <t>US Pwr Phy CAISO NP15 OffPk odd-lot      06Jun01         USD/MWh</t>
  </si>
  <si>
    <t>ADM30236</t>
  </si>
  <si>
    <t>timnhanna</t>
  </si>
  <si>
    <t>US Gas Phy       Waha                    06Jun01         USD/MM</t>
  </si>
  <si>
    <t>VE5172.1</t>
  </si>
  <si>
    <t>DWILKINS</t>
  </si>
  <si>
    <t>VE5174.1</t>
  </si>
  <si>
    <t>US Gas Phy Index TransZ6NNY NL1          Jul01           USD/MM</t>
  </si>
  <si>
    <t>VE5179.1 / 829237</t>
  </si>
  <si>
    <t>VE5181.1 / 829240</t>
  </si>
  <si>
    <t>VE5182.1</t>
  </si>
  <si>
    <t>VE5184.1</t>
  </si>
  <si>
    <t>beckettmel</t>
  </si>
  <si>
    <t>amdizona</t>
  </si>
  <si>
    <t>johnmorris</t>
  </si>
  <si>
    <t>VE5192.1</t>
  </si>
  <si>
    <t>AQUILA1037</t>
  </si>
  <si>
    <t>VE5191.1</t>
  </si>
  <si>
    <t>Public Service Company Of New Mexico</t>
  </si>
  <si>
    <t>BOBWINN1</t>
  </si>
  <si>
    <t>CAN Gas Phy      Dawn                    06Jun01         USD/MM</t>
  </si>
  <si>
    <t>VE5194.1</t>
  </si>
  <si>
    <t>STMURPHY</t>
  </si>
  <si>
    <t>VE5193.1</t>
  </si>
  <si>
    <t>VE5196.1</t>
  </si>
  <si>
    <t>kyleross</t>
  </si>
  <si>
    <t>aarchuleta</t>
  </si>
  <si>
    <t>VE5198.1</t>
  </si>
  <si>
    <t>EOL3PTREE</t>
  </si>
  <si>
    <t>VE5199.1</t>
  </si>
  <si>
    <t>US Gas Phy       TGT Z-SL                06-30Jun01      USD/MM</t>
  </si>
  <si>
    <t>VE5206.1</t>
  </si>
  <si>
    <t>VE5212.1</t>
  </si>
  <si>
    <t>US Gas Phy       COL Onshore             06-30Jun01      USD/MM</t>
  </si>
  <si>
    <t>US Gas Daily     ANR LA                  06-30Jun01      USD/MM</t>
  </si>
  <si>
    <t>VE5215.1</t>
  </si>
  <si>
    <t>US Gas Phy       TENN Z-0                06Jun01         USD/MM</t>
  </si>
  <si>
    <t>VE5225.1</t>
  </si>
  <si>
    <t>VE5239.1</t>
  </si>
  <si>
    <t>US Gas Daily     Transco Z6 NY           06-30Jun01      USD/MM</t>
  </si>
  <si>
    <t>VE5240.1</t>
  </si>
  <si>
    <t>VE5242.1</t>
  </si>
  <si>
    <t>VE5243.1</t>
  </si>
  <si>
    <t>KAPLANFRED</t>
  </si>
  <si>
    <t>VE5244.1</t>
  </si>
  <si>
    <t>VE5245.1</t>
  </si>
  <si>
    <t>US Pwr Phy CAISO SP15 Peak odd-lot       06Jun01         USD/MWh</t>
  </si>
  <si>
    <t>VE5247.1</t>
  </si>
  <si>
    <t>US Pwr Phy Firm  COB N/S OffPk           06Jun01         USD/MWh</t>
  </si>
  <si>
    <t>jlukas00</t>
  </si>
  <si>
    <t>VE5253.1</t>
  </si>
  <si>
    <t>mkprime1</t>
  </si>
  <si>
    <t>giordano</t>
  </si>
  <si>
    <t>VE5254.1</t>
  </si>
  <si>
    <t>paulcoode</t>
  </si>
  <si>
    <t>txuetcdb</t>
  </si>
  <si>
    <t>jromita73</t>
  </si>
  <si>
    <t>mattray1</t>
  </si>
  <si>
    <t>US Gas Daily     Chicago                 06-30Jun01      USD/MM</t>
  </si>
  <si>
    <t>VE5257.1</t>
  </si>
  <si>
    <t>US Gas Phy       Dom SP TT               06Jun01         USD/MM</t>
  </si>
  <si>
    <t>US Gas Phy       PG&amp;E Topock             06Jun01         USD/MM</t>
  </si>
  <si>
    <t>VE5261.1</t>
  </si>
  <si>
    <t>US Pwr Phy Firm  SOCO Peak               Jul-Aug02       USD/MWh</t>
  </si>
  <si>
    <t>US Gas Phy       Carthage                06Jun01         USD/MM</t>
  </si>
  <si>
    <t>VE5262.1</t>
  </si>
  <si>
    <t>US Pwr Phy Firm  SOCO Peak               07-08Jun01      USD/MWh</t>
  </si>
  <si>
    <t>WGRDANFOX</t>
  </si>
  <si>
    <t>US Pwr Phy Firm  NEPOOL Peak             07-08Jun01      USD/MWh</t>
  </si>
  <si>
    <t>US Gas Phy       TETCO STX               06Jun01         USD/MM</t>
  </si>
  <si>
    <t>VE5279.1</t>
  </si>
  <si>
    <t>VE5283.1</t>
  </si>
  <si>
    <t>ROBPLATT</t>
  </si>
  <si>
    <t>joeknauth</t>
  </si>
  <si>
    <t>US Pwr Phy Firm  PALVE OffPk             Aug01           USD/MWh</t>
  </si>
  <si>
    <t>oilderiv</t>
  </si>
  <si>
    <t>AQUILA1012</t>
  </si>
  <si>
    <t>VE5284.1</t>
  </si>
  <si>
    <t>VE5285.1</t>
  </si>
  <si>
    <t>VE5287.1</t>
  </si>
  <si>
    <t>lflowers</t>
  </si>
  <si>
    <t>ccarlton</t>
  </si>
  <si>
    <t>VE5289.1</t>
  </si>
  <si>
    <t>CAN Gas Phy      Parkway                 06Jun01         USD/MM</t>
  </si>
  <si>
    <t>VE5290.1</t>
  </si>
  <si>
    <t>US Pwr Phy Firm  4 Co 345 Peak           06Jun01         USD/MWh</t>
  </si>
  <si>
    <t>adamlewis</t>
  </si>
  <si>
    <t>US Pwr Phy CAISO SP15 Peak               Jan-Mar02       USD/MWh</t>
  </si>
  <si>
    <t>VE5297.1</t>
  </si>
  <si>
    <t>VE5301.1</t>
  </si>
  <si>
    <t>VE5302.1</t>
  </si>
  <si>
    <t>US Pwr Fin Swap  ISO NY Z-G Peak         07-08Jun01      USD/MWh</t>
  </si>
  <si>
    <t>VE5304.1</t>
  </si>
  <si>
    <t>sharibri</t>
  </si>
  <si>
    <t>VE5305.1</t>
  </si>
  <si>
    <t>VE5307.1</t>
  </si>
  <si>
    <t>VE5308.1</t>
  </si>
  <si>
    <t>VE5309.1</t>
  </si>
  <si>
    <t>tolladur</t>
  </si>
  <si>
    <t>US Pwr Phy CAISO NP15 Peak               Jan-Mar02       USD/MWh</t>
  </si>
  <si>
    <t>VE5312.1</t>
  </si>
  <si>
    <t>VE5314.1</t>
  </si>
  <si>
    <t>US Pwr Phy Firm  Mead 230 Peak           06Jun01         USD/MWh</t>
  </si>
  <si>
    <t>US Pwr Phy Firm  SOCO Peak               May02           USD/MWh</t>
  </si>
  <si>
    <t>CAN Gas Phy      Iroquois, TCPL          06Jun01         USD/MM</t>
  </si>
  <si>
    <t>JBULRICH</t>
  </si>
  <si>
    <t>US Gas Phy       ANR SE Gath             06Jun01         USD/MM</t>
  </si>
  <si>
    <t>US Gas Daily     ANR OK                  06-30Jun01      USD/MM</t>
  </si>
  <si>
    <t>VE5316.1</t>
  </si>
  <si>
    <t>VE5317.1</t>
  </si>
  <si>
    <t>US Pwr Fin Swap  ISO NY Z-A Peak         07-30Jun01      USD/MWh</t>
  </si>
  <si>
    <t>VE5319.1</t>
  </si>
  <si>
    <t>VE5320.1</t>
  </si>
  <si>
    <t>VE5321.1</t>
  </si>
  <si>
    <t>frankfield</t>
  </si>
  <si>
    <t>VE5323.1</t>
  </si>
  <si>
    <t>VE5324.1</t>
  </si>
  <si>
    <t>Sacramento Municipal Utility District</t>
  </si>
  <si>
    <t>kevinhart</t>
  </si>
  <si>
    <t>VE5325.1</t>
  </si>
  <si>
    <t>US Pwr Phy CAISO SP15 OffPk odd-lot      06Jun01         USD/MWh</t>
  </si>
  <si>
    <t>VE5326.1</t>
  </si>
  <si>
    <t>VE5329.1</t>
  </si>
  <si>
    <t>Energieunion Aktiengesellschaft</t>
  </si>
  <si>
    <t>GER Pwr Phy FF   Ger Grd WDPK HV         Jul-Sep01       EUR/MWh</t>
  </si>
  <si>
    <t>EUTrading3</t>
  </si>
  <si>
    <t>US Pwr Phy Firm  NEPOOL Peak             Jul01           USD/MWh</t>
  </si>
  <si>
    <t>VE5334.1</t>
  </si>
  <si>
    <t>VE5337.1</t>
  </si>
  <si>
    <t>VE5338.1</t>
  </si>
  <si>
    <t>VE5339.1</t>
  </si>
  <si>
    <t>WILLWRIGHT</t>
  </si>
  <si>
    <t>aepes209</t>
  </si>
  <si>
    <t>VE5341.1</t>
  </si>
  <si>
    <t>VE5342.1</t>
  </si>
  <si>
    <t>DMKIBLER</t>
  </si>
  <si>
    <t>VE5344.1</t>
  </si>
  <si>
    <t>VE5345.1</t>
  </si>
  <si>
    <t>E.ON Trading GmbH (Munich)</t>
  </si>
  <si>
    <t>eontrdalb</t>
  </si>
  <si>
    <t>VE5352.1</t>
  </si>
  <si>
    <t>VE5359.1</t>
  </si>
  <si>
    <t>VE5361.1</t>
  </si>
  <si>
    <t>VE5365.1</t>
  </si>
  <si>
    <t>VE5366.1</t>
  </si>
  <si>
    <t>VE5368.1</t>
  </si>
  <si>
    <t>US Gas Phy       TENN 800                06Jun01         USD/MM</t>
  </si>
  <si>
    <t>aepes202</t>
  </si>
  <si>
    <t>johndarm</t>
  </si>
  <si>
    <t>VE5370.1</t>
  </si>
  <si>
    <t>aepes212</t>
  </si>
  <si>
    <t>VE5372.1</t>
  </si>
  <si>
    <t>jayhawks</t>
  </si>
  <si>
    <t>VE5373.1</t>
  </si>
  <si>
    <t>CAN Gas Phy      Niagara, TCPL           06Jun01         USD/MM</t>
  </si>
  <si>
    <t>VE5379.1</t>
  </si>
  <si>
    <t>VE5381.1</t>
  </si>
  <si>
    <t>VE5382.1</t>
  </si>
  <si>
    <t>VE5380.1</t>
  </si>
  <si>
    <t>VE5384.1</t>
  </si>
  <si>
    <t>KFLOVELESS</t>
  </si>
  <si>
    <t>Quekchin</t>
  </si>
  <si>
    <t>VE5385.1</t>
  </si>
  <si>
    <t>VE5386.1</t>
  </si>
  <si>
    <t>US Gas Phy       NBPL/Nicor              06Jun01         USD/MM</t>
  </si>
  <si>
    <t>terryl00</t>
  </si>
  <si>
    <t>VE5387.1</t>
  </si>
  <si>
    <t>US Gas Daily     NGPL LA                 06-30Jun01      USD/MM</t>
  </si>
  <si>
    <t>EPMELPctk</t>
  </si>
  <si>
    <t>VE5388.1</t>
  </si>
  <si>
    <t>VE5391.1</t>
  </si>
  <si>
    <t>jayknobl</t>
  </si>
  <si>
    <t>US Gas Fin Opt   NYMEX        EP3.25     Jul01           USD/MM-L</t>
  </si>
  <si>
    <t>VE5394.1</t>
  </si>
  <si>
    <t>jeffwelch</t>
  </si>
  <si>
    <t>VE5395.1</t>
  </si>
  <si>
    <t>VE5397.1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</si>
  <si>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</si>
  <si>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</si>
  <si>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</si>
  <si>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</si>
  <si>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</si>
  <si>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</si>
  <si>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</si>
  <si>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</si>
  <si>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</si>
  <si>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</si>
  <si>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</si>
  <si>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</si>
  <si>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</si>
  <si>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</si>
  <si>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</si>
  <si>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</si>
  <si>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</si>
  <si>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</si>
  <si>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</si>
  <si>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</si>
  <si>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</si>
  <si>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</si>
  <si>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</si>
  <si>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</si>
  <si>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</si>
  <si>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</si>
  <si>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</si>
  <si>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</si>
  <si>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</si>
  <si>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</si>
  <si>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</si>
  <si>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</si>
  <si>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</si>
  <si>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</si>
  <si>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</si>
  <si>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</si>
  <si>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</si>
  <si>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</si>
  <si>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</si>
  <si>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</si>
  <si>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</si>
  <si>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</si>
  <si>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</si>
  <si>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</si>
  <si>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</si>
  <si>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beckster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</si>
  <si>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</si>
  <si>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</si>
  <si>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</si>
  <si>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</si>
  <si>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</si>
  <si>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</si>
  <si>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</si>
  <si>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</si>
  <si>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</si>
  <si>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</si>
  <si>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</si>
  <si>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</si>
  <si>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</si>
  <si>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</si>
  <si>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</si>
  <si>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</si>
  <si>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</si>
  <si>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</si>
  <si>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</si>
  <si>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</si>
  <si>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</si>
  <si>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</si>
  <si>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</si>
  <si>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</si>
  <si>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</si>
  <si>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</si>
  <si>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</si>
  <si>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</si>
  <si>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</si>
  <si>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</si>
  <si>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</si>
  <si>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</si>
  <si>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</si>
  <si>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</si>
  <si>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</si>
  <si>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</si>
  <si>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</si>
  <si>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</si>
  <si>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</si>
  <si>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</si>
  <si>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</si>
  <si>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</si>
  <si>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</si>
  <si>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</si>
  <si>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</si>
  <si>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</si>
  <si>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</si>
  <si>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</si>
  <si>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</si>
  <si>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</si>
  <si>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</si>
  <si>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</si>
  <si>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</si>
  <si>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</si>
  <si>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</si>
  <si>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</si>
  <si>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</si>
  <si>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</si>
  <si>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</si>
  <si>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</si>
  <si>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</si>
  <si>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</si>
  <si>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</si>
  <si>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</si>
  <si>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</si>
  <si>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</si>
  <si>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</si>
  <si>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</si>
  <si>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</si>
  <si>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</si>
  <si>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</si>
  <si>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</si>
  <si>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</si>
  <si>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</si>
  <si>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</si>
  <si>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</si>
  <si>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</si>
  <si>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</si>
  <si>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</si>
  <si>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</si>
  <si>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</si>
  <si>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</si>
  <si>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</si>
  <si>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</si>
  <si>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</si>
  <si>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</si>
  <si>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</si>
  <si>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</si>
  <si>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</si>
  <si>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</si>
  <si>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</si>
  <si>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</si>
  <si>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</si>
  <si>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</si>
  <si>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</si>
  <si>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</si>
  <si>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</si>
  <si>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</si>
  <si>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</si>
  <si>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</si>
  <si>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</si>
  <si>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</si>
  <si>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</si>
  <si>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</si>
  <si>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</si>
  <si>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</si>
  <si>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</si>
  <si>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</si>
  <si>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</si>
  <si>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</si>
  <si>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</si>
  <si>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</si>
  <si>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</si>
  <si>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</si>
  <si>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</si>
  <si>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</si>
  <si>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</si>
  <si>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</si>
  <si>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</si>
  <si>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</si>
  <si>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</si>
  <si>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</si>
  <si>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</si>
  <si>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</si>
  <si>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</si>
  <si>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</si>
  <si>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</si>
  <si>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</si>
  <si>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</si>
  <si>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</si>
  <si>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</si>
  <si>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</si>
  <si>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</si>
  <si>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</si>
  <si>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</si>
  <si>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</si>
  <si>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</si>
  <si>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</si>
  <si>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</si>
  <si>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</si>
  <si>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</si>
  <si>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</si>
  <si>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</si>
  <si>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</si>
  <si>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</si>
  <si>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</si>
  <si>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</si>
  <si>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</si>
  <si>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</si>
  <si>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</si>
  <si>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</si>
  <si>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</si>
  <si>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</si>
  <si>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</si>
  <si>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</si>
  <si>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</si>
  <si>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</si>
  <si>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</si>
  <si>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</si>
  <si>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</si>
  <si>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</si>
  <si>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</si>
  <si>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</si>
  <si>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</si>
  <si>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</si>
  <si>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</si>
  <si>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</si>
  <si>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</si>
  <si>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</si>
  <si>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</si>
  <si>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</si>
  <si>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</si>
  <si>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</si>
  <si>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</si>
  <si>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</si>
  <si>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</si>
  <si>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</si>
  <si>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</si>
  <si>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</si>
  <si>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</si>
  <si>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</si>
  <si>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</si>
  <si>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</si>
  <si>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</si>
  <si>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</si>
  <si>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</si>
  <si>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</si>
  <si>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</si>
  <si>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</si>
  <si>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</si>
  <si>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</si>
  <si>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</si>
  <si>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</si>
  <si>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</si>
  <si>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</si>
  <si>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</si>
  <si>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</si>
  <si>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</si>
  <si>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</si>
  <si>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</si>
  <si>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</si>
  <si>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</si>
  <si>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</si>
  <si>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</si>
  <si>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</si>
  <si>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</si>
  <si>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</si>
  <si>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</si>
  <si>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</si>
  <si>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</si>
  <si>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</si>
  <si>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</si>
  <si>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</si>
  <si>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</si>
  <si>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</si>
  <si>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</si>
  <si>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</si>
  <si>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</si>
  <si>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</si>
  <si>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</si>
  <si>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</si>
  <si>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</si>
  <si>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</si>
  <si>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</si>
  <si>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</si>
  <si>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</si>
  <si>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</si>
  <si>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</si>
  <si>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</si>
  <si>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</si>
  <si>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</si>
  <si>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</si>
  <si>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</si>
  <si>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</si>
  <si>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</si>
  <si>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</si>
  <si>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</si>
  <si>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</si>
  <si>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</si>
  <si>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</si>
  <si>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</si>
  <si>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</si>
  <si>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</si>
  <si>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</si>
  <si>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</si>
  <si>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</si>
  <si>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</si>
  <si>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</si>
  <si>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</si>
  <si>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</si>
  <si>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</si>
  <si>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</si>
  <si>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</si>
  <si>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</si>
  <si>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</si>
  <si>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</si>
  <si>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AQUILA1047</t>
  </si>
  <si>
    <t>bigzeke1</t>
  </si>
  <si>
    <t>US Pwr Phy Firm  TVA Peak                Jan-Feb02       USD/MWh</t>
  </si>
  <si>
    <t>NOVERO777</t>
  </si>
  <si>
    <t>Lewellyn</t>
  </si>
  <si>
    <t>CAN Gas PhyBasis Dawn                    Jul01           USD/MM</t>
  </si>
  <si>
    <t>Schlenkerc</t>
  </si>
  <si>
    <t>txuetcje</t>
  </si>
  <si>
    <t>dealjunkie</t>
  </si>
  <si>
    <t>TC2SHANDY</t>
  </si>
  <si>
    <t>ADM67150</t>
  </si>
  <si>
    <t>POSEJPALI2</t>
  </si>
  <si>
    <t>DLCATMAN</t>
  </si>
  <si>
    <t>Exchange</t>
  </si>
  <si>
    <t>EPMELPcmb</t>
  </si>
  <si>
    <t>WATTS002</t>
  </si>
  <si>
    <t>aepsvc130</t>
  </si>
  <si>
    <t>STEVEWAUGH</t>
  </si>
  <si>
    <t>LRAT1234</t>
  </si>
  <si>
    <t>pstrange</t>
  </si>
  <si>
    <t>tbeggans</t>
  </si>
  <si>
    <t>aepsvc136</t>
  </si>
  <si>
    <t>shduster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</si>
  <si>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</si>
  <si>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</si>
  <si>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</si>
  <si>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</si>
  <si>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</si>
  <si>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</si>
  <si>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</si>
  <si>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</si>
  <si>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</si>
  <si>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DICKERSON2</t>
  </si>
  <si>
    <t>jackmanp</t>
  </si>
  <si>
    <t>ALANZIEPE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</si>
  <si>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</si>
  <si>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</si>
  <si>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</si>
  <si>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</si>
  <si>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</si>
  <si>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</si>
  <si>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</si>
  <si>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</si>
  <si>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</si>
  <si>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</si>
  <si>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</si>
  <si>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</si>
  <si>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</si>
  <si>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</si>
  <si>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</si>
  <si>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</si>
  <si>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</si>
  <si>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</si>
  <si>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</si>
  <si>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</si>
  <si>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</si>
  <si>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</si>
  <si>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</si>
  <si>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</si>
  <si>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</si>
  <si>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</si>
  <si>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</si>
  <si>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</si>
  <si>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</si>
  <si>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</si>
  <si>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</si>
  <si>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</si>
  <si>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</si>
  <si>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</si>
  <si>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</si>
  <si>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</si>
  <si>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</si>
  <si>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</si>
  <si>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</si>
  <si>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</si>
  <si>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</si>
  <si>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</si>
  <si>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</si>
  <si>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</si>
  <si>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</si>
  <si>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</si>
  <si>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</si>
  <si>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</si>
  <si>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</si>
  <si>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</si>
  <si>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FERMIS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</si>
  <si>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</si>
  <si>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</si>
  <si>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</si>
  <si>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</si>
  <si>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</si>
  <si>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</si>
  <si>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</si>
  <si>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</si>
  <si>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</si>
  <si>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</si>
  <si>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</si>
  <si>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</si>
  <si>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</si>
  <si>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</si>
  <si>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</si>
  <si>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</si>
  <si>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</si>
  <si>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</si>
  <si>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Al LME Reg.      Contract                18Jul01         USD/mt-L</t>
  </si>
  <si>
    <t>Propane CIF Fin Swap</t>
  </si>
  <si>
    <t>TWALLAC</t>
  </si>
  <si>
    <t>UK - European Propane</t>
  </si>
  <si>
    <t>Toyota Tsusho Metals Limited</t>
  </si>
  <si>
    <t>ADM90670</t>
  </si>
  <si>
    <t>stonerman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</si>
  <si>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</si>
  <si>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</si>
  <si>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</si>
  <si>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</si>
  <si>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</si>
  <si>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</si>
  <si>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</si>
  <si>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</si>
  <si>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</si>
  <si>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</si>
  <si>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</si>
  <si>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</si>
  <si>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</si>
  <si>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</si>
  <si>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</si>
  <si>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</si>
  <si>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</si>
  <si>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</si>
  <si>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</si>
  <si>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</si>
  <si>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</si>
  <si>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</si>
  <si>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</si>
  <si>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</si>
  <si>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</si>
  <si>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</si>
  <si>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</si>
  <si>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</si>
  <si>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</si>
  <si>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</si>
  <si>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</si>
  <si>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</si>
  <si>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</si>
  <si>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</si>
  <si>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</si>
  <si>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</si>
  <si>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</si>
  <si>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</si>
  <si>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</si>
  <si>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</si>
  <si>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</si>
  <si>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</si>
  <si>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</si>
  <si>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MACGROIN</t>
  </si>
  <si>
    <t>elizabeth</t>
  </si>
  <si>
    <t>BBRADLEY</t>
  </si>
  <si>
    <t>KELLYADAM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</si>
  <si>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</si>
  <si>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</si>
  <si>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</si>
  <si>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</si>
  <si>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</si>
  <si>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</si>
  <si>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</si>
  <si>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</si>
  <si>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</si>
  <si>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</si>
  <si>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</si>
  <si>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</si>
  <si>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</si>
  <si>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</si>
  <si>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</si>
  <si>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</si>
  <si>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</si>
  <si>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</si>
  <si>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</si>
  <si>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</si>
  <si>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</si>
  <si>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dvjohnson1</t>
  </si>
  <si>
    <t>LAVIELLE</t>
  </si>
  <si>
    <t>aepes222</t>
  </si>
  <si>
    <t>pces5038</t>
  </si>
  <si>
    <t>timriordan</t>
  </si>
  <si>
    <t>NUIEBJOP</t>
  </si>
  <si>
    <t>BIGBRADLY</t>
  </si>
  <si>
    <t>PowerMAS</t>
  </si>
  <si>
    <t>JCARDIFF</t>
  </si>
  <si>
    <t>US Pwr Phy CAISO NP15 Peak               Oct-Dec01       USD/MWh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</si>
  <si>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</si>
  <si>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</si>
  <si>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</si>
  <si>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</si>
  <si>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</si>
  <si>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</si>
  <si>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</si>
  <si>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</si>
  <si>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</si>
  <si>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</si>
  <si>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</si>
  <si>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</si>
  <si>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</si>
  <si>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</si>
  <si>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</si>
  <si>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</si>
  <si>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</si>
  <si>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</si>
  <si>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</si>
  <si>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</si>
  <si>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</si>
  <si>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</si>
  <si>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</si>
  <si>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</si>
  <si>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</si>
  <si>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</si>
  <si>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NG Fin BS, LD1 for CGPR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</si>
  <si>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</si>
  <si>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</si>
  <si>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</si>
  <si>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</si>
  <si>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</si>
  <si>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</si>
  <si>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</si>
  <si>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CAN Gas Phy Basis Firm East &lt; or = 1Mo</t>
  </si>
  <si>
    <t>US Gas Basis     EP Permian              Jul01           USD/MM</t>
  </si>
  <si>
    <t>BP Canada Energy Company</t>
  </si>
  <si>
    <t>US Gas Basis     NGI Chicago             Jul-Oct01       USD/MM</t>
  </si>
  <si>
    <t>rkaes123</t>
  </si>
  <si>
    <t>RSAHA</t>
  </si>
  <si>
    <t>AQUILA1080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</si>
  <si>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</si>
  <si>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</si>
  <si>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</si>
  <si>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</si>
  <si>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</si>
  <si>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</si>
  <si>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</si>
  <si>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US Gas Phy Index TransZ6NY NL1           Jul01           USD/MM</t>
  </si>
  <si>
    <t>NICKSUMMS1</t>
  </si>
  <si>
    <t>Anderson Exploration</t>
  </si>
  <si>
    <t>mdelaney</t>
  </si>
  <si>
    <t>US Pwr Phy CAISO SP15 Peak               Oct-Dec01       USD/MWh</t>
  </si>
  <si>
    <t>Central Illinois Light Company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</si>
  <si>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</si>
  <si>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</si>
  <si>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</si>
  <si>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</si>
  <si>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</si>
  <si>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</si>
  <si>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</si>
  <si>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</si>
  <si>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</si>
  <si>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</si>
  <si>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quinnejc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</si>
  <si>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</si>
  <si>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</si>
  <si>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</si>
  <si>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</si>
  <si>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</si>
  <si>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</si>
  <si>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</si>
  <si>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</si>
  <si>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</si>
  <si>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</si>
  <si>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</si>
  <si>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</si>
  <si>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</si>
  <si>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</si>
  <si>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</si>
  <si>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</si>
  <si>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</si>
  <si>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</si>
  <si>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</si>
  <si>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</si>
  <si>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</si>
  <si>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</si>
  <si>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</si>
  <si>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</si>
  <si>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</si>
  <si>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pcornish</t>
  </si>
  <si>
    <t>ADM66058</t>
  </si>
  <si>
    <t>Agip (UK) Limited</t>
  </si>
  <si>
    <t>ADM42088</t>
  </si>
  <si>
    <t>BP Gas Marketing Limited</t>
  </si>
  <si>
    <t>ADM37670</t>
  </si>
  <si>
    <t>Koch Metals as Agent and on behalf of Koch Hydrocarbons  Co.</t>
  </si>
  <si>
    <t>ADM88717</t>
  </si>
  <si>
    <t>RGULHATI</t>
  </si>
  <si>
    <t>TRAVERSE99</t>
  </si>
  <si>
    <t>Coxclay1</t>
  </si>
  <si>
    <t>jjohnson</t>
  </si>
  <si>
    <t>VJDACIMO</t>
  </si>
  <si>
    <t>AlisaRich</t>
  </si>
  <si>
    <t>OTCDESK7</t>
  </si>
  <si>
    <t>cschaffer</t>
  </si>
  <si>
    <t>US Gas Basis     Dom APP                 Jul01           USD/MM</t>
  </si>
  <si>
    <t>US Gas Fin Opt   NYMEX        EC4.0      Jul01           USD/MM-L</t>
  </si>
  <si>
    <t>ADM48147</t>
  </si>
  <si>
    <t>US Gas Basis     Dom APP                 Oct01           USD/MM</t>
  </si>
  <si>
    <t>aepsvc134</t>
  </si>
  <si>
    <t>Q3 02</t>
  </si>
  <si>
    <t>    Fuel Oil - 180cst Sing swap - Bal Month</t>
  </si>
  <si>
    <t>    Gasoline - Rdam Barges Eurograde swap - Bal Month</t>
  </si>
  <si>
    <t>    Fin Swap-Peak - NYPOOL G - Bal Week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</si>
  <si>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</si>
  <si>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</si>
  <si>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</si>
  <si>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</si>
  <si>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</si>
  <si>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</si>
  <si>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</si>
  <si>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</si>
  <si>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</si>
  <si>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</si>
  <si>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NGPL-AM - Next Day Gas</t>
  </si>
  <si>
    <t>    NG Firm Phys, FP - TET-STX - Next Day Gas</t>
  </si>
  <si>
    <t>    NG Firm Phys, FP - Transco Z-6 (non-NY) - Next Day Gas</t>
  </si>
  <si>
    <t>    NG Firm Phys, ID, GDD - FGT-Z2 -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</si>
  <si>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</si>
  <si>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</si>
  <si>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</si>
  <si>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</si>
  <si>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SP-15 Off-Peak</t>
  </si>
  <si>
    <t>Jun-05-01</t>
  </si>
  <si>
    <t>Jun-11-01</t>
  </si>
  <si>
    <t>Jun-15-01</t>
  </si>
  <si>
    <t>ng.Northern Natural Demarc</t>
  </si>
  <si>
    <t>pwr.Jan-Feb 02</t>
  </si>
  <si>
    <t>UK Gas Phy       NBP                     Sep01           p/th</t>
  </si>
  <si>
    <t>UK Gas Phy       NBP                     Jul-Sep01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</si>
  <si>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</si>
  <si>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</si>
  <si>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</si>
  <si>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</si>
  <si>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</si>
  <si>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</si>
  <si>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</si>
  <si>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</si>
  <si>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</si>
  <si>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</si>
  <si>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</si>
  <si>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</si>
  <si>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</si>
  <si>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</si>
  <si>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</si>
  <si>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</si>
  <si>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</si>
  <si>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</si>
  <si>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</si>
  <si>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</si>
  <si>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</si>
  <si>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</si>
  <si>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</si>
  <si>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</si>
  <si>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</si>
  <si>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CUPCAKE1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</si>
  <si>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</si>
  <si>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</si>
  <si>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</si>
  <si>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</si>
  <si>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</si>
  <si>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</si>
  <si>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</si>
  <si>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</si>
  <si>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</si>
  <si>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</si>
  <si>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</si>
  <si>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</si>
  <si>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</si>
  <si>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</si>
  <si>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</si>
  <si>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</si>
  <si>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</si>
  <si>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</si>
  <si>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</si>
  <si>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</si>
  <si>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</si>
  <si>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</si>
  <si>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</si>
  <si>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</si>
  <si>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</si>
  <si>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</si>
  <si>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</si>
  <si>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</si>
  <si>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</si>
  <si>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</si>
  <si>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</si>
  <si>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</si>
  <si>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</si>
  <si>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</si>
  <si>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</si>
  <si>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</si>
  <si>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</si>
  <si>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</si>
  <si>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</si>
  <si>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</si>
  <si>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</si>
  <si>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</si>
  <si>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</si>
  <si>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</si>
  <si>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</si>
  <si>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</si>
  <si>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</si>
  <si>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</si>
  <si>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</si>
  <si>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</si>
  <si>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</si>
  <si>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</si>
  <si>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</si>
  <si>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</si>
  <si>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</si>
  <si>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</si>
  <si>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</si>
  <si>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</si>
  <si>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</si>
  <si>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</si>
  <si>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</si>
  <si>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</si>
  <si>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</si>
  <si>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</si>
  <si>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</si>
  <si>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</si>
  <si>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</si>
  <si>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</si>
  <si>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</si>
  <si>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</si>
  <si>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</si>
  <si>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</si>
  <si>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</si>
  <si>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</si>
  <si>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</si>
  <si>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</si>
  <si>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</si>
  <si>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</si>
  <si>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</si>
  <si>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</si>
  <si>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</si>
  <si>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</si>
  <si>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</si>
  <si>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</si>
  <si>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</si>
  <si>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</si>
  <si>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</si>
  <si>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</si>
  <si>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</si>
  <si>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</si>
  <si>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</si>
  <si>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</si>
  <si>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</si>
  <si>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</si>
  <si>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</si>
  <si>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MARKGRAM01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</si>
  <si>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</si>
  <si>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</si>
  <si>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</si>
  <si>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</si>
  <si>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</si>
  <si>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</si>
  <si>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</si>
  <si>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</si>
  <si>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</si>
  <si>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</si>
  <si>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</si>
  <si>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</si>
  <si>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</si>
  <si>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</si>
  <si>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</si>
  <si>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</si>
  <si>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</si>
  <si>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</si>
  <si>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</si>
  <si>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</si>
  <si>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</si>
  <si>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</si>
  <si>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</si>
  <si>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</si>
  <si>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</si>
  <si>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</si>
  <si>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</si>
  <si>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</si>
  <si>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</si>
  <si>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</si>
  <si>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</si>
  <si>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</si>
  <si>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</si>
  <si>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</si>
  <si>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</si>
  <si>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</si>
  <si>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</si>
  <si>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</si>
  <si>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</si>
  <si>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</si>
  <si>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</si>
  <si>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</si>
  <si>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</si>
  <si>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</si>
  <si>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</si>
  <si>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</si>
  <si>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</si>
  <si>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</si>
  <si>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</si>
  <si>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</si>
  <si>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</si>
  <si>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</si>
  <si>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</si>
  <si>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</si>
  <si>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</si>
  <si>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</si>
  <si>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</si>
  <si>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</si>
  <si>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</si>
  <si>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</si>
  <si>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</si>
  <si>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</si>
  <si>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</si>
  <si>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</si>
  <si>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</si>
  <si>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</si>
  <si>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</si>
  <si>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</si>
  <si>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</si>
  <si>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</si>
  <si>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</si>
  <si>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</si>
  <si>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</si>
  <si>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</si>
  <si>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</si>
  <si>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</si>
  <si>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</si>
  <si>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</si>
  <si>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</si>
  <si>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</si>
  <si>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</si>
  <si>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</si>
  <si>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</si>
  <si>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</si>
  <si>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</si>
  <si>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</si>
  <si>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</si>
  <si>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</si>
  <si>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</si>
  <si>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</si>
  <si>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</si>
  <si>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</si>
  <si>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</si>
  <si>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</si>
  <si>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</si>
  <si>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</si>
  <si>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</si>
  <si>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</si>
  <si>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</si>
  <si>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</si>
  <si>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</si>
  <si>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</si>
  <si>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</si>
  <si>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</si>
  <si>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</si>
  <si>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</si>
  <si>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</si>
  <si>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</si>
  <si>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</si>
  <si>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</si>
  <si>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</si>
  <si>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</si>
  <si>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</si>
  <si>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</si>
  <si>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</si>
  <si>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</si>
  <si>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</si>
  <si>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</si>
  <si>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</si>
  <si>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</si>
  <si>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</si>
  <si>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</si>
  <si>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</si>
  <si>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</si>
  <si>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</si>
  <si>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</si>
  <si>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</si>
  <si>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</si>
  <si>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</si>
  <si>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</si>
  <si>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</si>
  <si>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</si>
  <si>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</si>
  <si>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</si>
  <si>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</si>
  <si>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</si>
  <si>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</si>
  <si>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</si>
  <si>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</si>
  <si>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</si>
  <si>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</si>
  <si>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</si>
  <si>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</si>
  <si>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</si>
  <si>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</si>
  <si>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</si>
  <si>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</si>
  <si>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</si>
  <si>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</si>
  <si>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</si>
  <si>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</si>
  <si>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</si>
  <si>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</si>
  <si>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</si>
  <si>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</si>
  <si>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</si>
  <si>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</si>
  <si>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</si>
  <si>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</si>
  <si>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</si>
  <si>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</si>
  <si>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</si>
  <si>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</si>
  <si>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</si>
  <si>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</si>
  <si>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</si>
  <si>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</si>
  <si>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</si>
  <si>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</si>
  <si>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</si>
  <si>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</si>
  <si>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</si>
  <si>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</si>
  <si>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</si>
  <si>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</si>
  <si>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</si>
  <si>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</si>
  <si>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</si>
  <si>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</si>
  <si>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</si>
  <si>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</si>
  <si>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</si>
  <si>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</si>
  <si>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</si>
  <si>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</si>
  <si>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</si>
  <si>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</si>
  <si>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</si>
  <si>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</si>
  <si>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</si>
  <si>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</si>
  <si>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</si>
  <si>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</si>
  <si>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</si>
  <si>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</si>
  <si>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</si>
  <si>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</si>
  <si>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</si>
  <si>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</si>
  <si>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</si>
  <si>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</si>
  <si>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</si>
  <si>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</si>
  <si>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</si>
  <si>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</si>
  <si>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</si>
  <si>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</si>
  <si>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</si>
  <si>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</si>
  <si>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</si>
  <si>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</si>
  <si>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</si>
  <si>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</si>
  <si>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</si>
  <si>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</si>
  <si>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</si>
  <si>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</si>
  <si>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</si>
  <si>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</si>
  <si>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</si>
  <si>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</si>
  <si>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</si>
  <si>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</si>
  <si>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</si>
  <si>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</si>
  <si>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</si>
  <si>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</si>
  <si>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</si>
  <si>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</si>
  <si>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</si>
  <si>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</si>
  <si>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</si>
  <si>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</si>
  <si>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</si>
  <si>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</si>
  <si>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</si>
  <si>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</si>
  <si>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</si>
  <si>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</si>
  <si>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</si>
  <si>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</si>
  <si>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</si>
  <si>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</si>
  <si>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</si>
  <si>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</si>
  <si>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</si>
  <si>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</si>
  <si>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</si>
  <si>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</si>
  <si>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</si>
  <si>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</si>
  <si>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</si>
  <si>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</si>
  <si>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</si>
  <si>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</si>
  <si>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</si>
  <si>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</si>
  <si>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</si>
  <si>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</si>
  <si>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</si>
  <si>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</si>
  <si>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</si>
  <si>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</si>
  <si>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</si>
  <si>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</si>
  <si>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</si>
  <si>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</si>
  <si>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</si>
  <si>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</si>
  <si>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</si>
  <si>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</si>
  <si>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</si>
  <si>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</si>
  <si>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US UNL Gasoline  Platts GC               Aug01           c/Gl-b</t>
  </si>
  <si>
    <t>US Gas Basis     GD/D TZ6NY-HHub         Jul01           USD/MM</t>
  </si>
  <si>
    <t>(blank) Total</t>
  </si>
  <si>
    <t>Firm-LD Off-Peak Total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</si>
  <si>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</si>
  <si>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</si>
  <si>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</si>
  <si>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</si>
  <si>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</si>
  <si>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</si>
  <si>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US Pwr Phy Firm  SOCO Peak               Sep01           USD/MWh</t>
  </si>
  <si>
    <t>mellissemp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</si>
  <si>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</si>
  <si>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</si>
  <si>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</si>
  <si>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</si>
  <si>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</si>
  <si>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</si>
  <si>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COMED Peak              Jan-Feb02       USD/MWh</t>
  </si>
  <si>
    <t>US Pwr Phy Firm  Cinergy Peak            Mar-Apr02       USD/MWh</t>
  </si>
  <si>
    <t>US Pwr Phy Firm  Cinergy Peak            11-15Jun01      USD/MWh</t>
  </si>
  <si>
    <t>WICKLUND</t>
  </si>
  <si>
    <t>US Gas Basis     Transco Z6 NY           Sep01           USD/MM</t>
  </si>
  <si>
    <t>midmark5</t>
  </si>
  <si>
    <t>waggonerva</t>
  </si>
  <si>
    <t>perryperg</t>
  </si>
  <si>
    <t>DAVSMITH</t>
  </si>
  <si>
    <t>ADM68727</t>
  </si>
  <si>
    <t>ADM07644</t>
  </si>
  <si>
    <t>ADM78101</t>
  </si>
  <si>
    <t>Vitol S.A. Inc.</t>
  </si>
  <si>
    <t>ADM53337</t>
  </si>
  <si>
    <t>burkomja</t>
  </si>
  <si>
    <t>PacifiCorp Power Marketing, Inc.</t>
  </si>
  <si>
    <t>ADM12529</t>
  </si>
  <si>
    <t>WEBBORN1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</si>
  <si>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</si>
  <si>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</si>
  <si>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</si>
  <si>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</si>
  <si>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</si>
  <si>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</si>
  <si>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</si>
  <si>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</si>
  <si>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Duke Energy Field Services Marketing, LLC</t>
  </si>
  <si>
    <t>DEFSCHRIS</t>
  </si>
  <si>
    <t>dutchdav</t>
  </si>
  <si>
    <t>CCHAMBER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</si>
  <si>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</si>
  <si>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</si>
  <si>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</si>
  <si>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</si>
  <si>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</si>
  <si>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</si>
  <si>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</si>
  <si>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</si>
  <si>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JONEYSSEN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</si>
  <si>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</si>
  <si>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</si>
  <si>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</si>
  <si>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</si>
  <si>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</si>
  <si>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</si>
  <si>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</si>
  <si>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</si>
  <si>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</si>
  <si>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</si>
  <si>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</si>
  <si>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</si>
  <si>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</si>
  <si>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</si>
  <si>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</si>
  <si>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</si>
  <si>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</si>
  <si>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</si>
  <si>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</si>
  <si>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</si>
  <si>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DOCONNER</t>
  </si>
  <si>
    <t>RSandherr</t>
  </si>
  <si>
    <t>EASTDESK6</t>
  </si>
  <si>
    <t>scoerver</t>
  </si>
  <si>
    <t>robmacinc</t>
  </si>
  <si>
    <t>kimhead1</t>
  </si>
  <si>
    <t>Hallbrian1</t>
  </si>
  <si>
    <t>NMENEN01</t>
  </si>
  <si>
    <t>AltaGas Services Inc.</t>
  </si>
  <si>
    <t>ADM57700</t>
  </si>
  <si>
    <t>Lenmore Inc</t>
  </si>
  <si>
    <t>CAN Gas PhyBasis Dawn                    Jul-Oct01       USD/MM</t>
  </si>
  <si>
    <t>bpadavidh</t>
  </si>
  <si>
    <t>    NG Fin BS, LD1 for IF - NW-Rockies - Sep01</t>
  </si>
  <si>
    <t>    NG Fin BS, LD1 for IF - Perm - Q3 01</t>
  </si>
  <si>
    <t>    NG Fin BS, LD1 for IF - TET ELA - Jul01</t>
  </si>
  <si>
    <t>    NG Fin BS, LD1 for IF - TGT-SL - Jul01</t>
  </si>
  <si>
    <t>    NG Fin BS, LD1 for IF - Waha - Jul01</t>
  </si>
  <si>
    <t>    NG Fin, FP for LD1 - Henry - Sep01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</si>
  <si>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</si>
  <si>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</si>
  <si>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</si>
  <si>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</si>
  <si>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</si>
  <si>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</si>
  <si>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</si>
  <si>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</si>
  <si>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</si>
  <si>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</si>
  <si>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</si>
  <si>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ALHOGUET</t>
  </si>
  <si>
    <t>alfsalti</t>
  </si>
  <si>
    <t>AQUILA1017</t>
  </si>
  <si>
    <t>FRANCISA</t>
  </si>
  <si>
    <t>pcessturm</t>
  </si>
  <si>
    <t>BRUMSTEVE</t>
  </si>
  <si>
    <t>DANNAYLOR</t>
  </si>
  <si>
    <t>glawrence</t>
  </si>
  <si>
    <t>ADM08839</t>
  </si>
  <si>
    <t>jtompkins</t>
  </si>
  <si>
    <t>nickelman</t>
  </si>
  <si>
    <t>PHAROAHP</t>
  </si>
  <si>
    <t>UK Gas Phy       NBP                     09-10Jun01      p/th</t>
  </si>
  <si>
    <t>NATHANDAY</t>
  </si>
  <si>
    <t>FRANCESCOC</t>
  </si>
  <si>
    <t>JAMESBAIN</t>
  </si>
  <si>
    <t>London Electricity plc</t>
  </si>
  <si>
    <t>js735105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</si>
  <si>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</si>
  <si>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</si>
  <si>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</si>
  <si>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</si>
  <si>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</si>
  <si>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</si>
  <si>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anilshah</t>
  </si>
  <si>
    <t>realtime</t>
  </si>
  <si>
    <t>CJJS5515</t>
  </si>
  <si>
    <t>briankrall</t>
  </si>
  <si>
    <t>jrobertson</t>
  </si>
  <si>
    <t>callahan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</si>
  <si>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</si>
  <si>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</si>
  <si>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</si>
  <si>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</si>
  <si>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</si>
  <si>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</si>
  <si>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</si>
  <si>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</si>
  <si>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US Pwr Fin Swap  PJM W IntC Peak         11-15Jun01      USD/MWh</t>
  </si>
  <si>
    <t>US Pwr Phy Firm  Entergy Peak            May02           USD/MWh</t>
  </si>
  <si>
    <t>aepsvc121</t>
  </si>
  <si>
    <t>bgarnett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</si>
  <si>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</si>
  <si>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</si>
  <si>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</si>
  <si>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</si>
  <si>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blicejeff</t>
  </si>
  <si>
    <t>US Pwr Fin Swap  ISO NY Z-J Peak         Sep01           USD/MWh</t>
  </si>
  <si>
    <t>US Pwr Phy Firm  PJM-W Peak              Sep02           USD/MWh</t>
  </si>
  <si>
    <t>jefffoose1</t>
  </si>
  <si>
    <t>mstegall</t>
  </si>
  <si>
    <t>Webbmatt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</si>
  <si>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</si>
  <si>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</si>
  <si>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</si>
  <si>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</si>
  <si>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KKETTLER</t>
  </si>
  <si>
    <t>US Pwr Phy Firm  TVA Peak                11-15Jun01      USD/MWh</t>
  </si>
  <si>
    <t>adamirick</t>
  </si>
  <si>
    <t>US Gas Daily     HHub                    06-30Jun01      USD/MM</t>
  </si>
  <si>
    <t>US Pwr Phy Firm  TVA Peak                Oct-Dec01       USD/MWh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</si>
  <si>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</si>
  <si>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</si>
  <si>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</si>
  <si>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</si>
  <si>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</si>
  <si>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</si>
  <si>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</si>
  <si>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</si>
  <si>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</si>
  <si>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</si>
  <si>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</si>
  <si>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KRBARBER</t>
  </si>
  <si>
    <t>JEFFREYONG</t>
  </si>
  <si>
    <t>UK Gas Phy       NBP                     05Jun01         p/th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</si>
  <si>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</si>
  <si>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</si>
  <si>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</si>
  <si>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</si>
  <si>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</si>
  <si>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</si>
  <si>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</si>
  <si>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</si>
  <si>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</si>
  <si>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US Gas Basis     ANR OK                  Jul-Oct01       USD/MM</t>
  </si>
  <si>
    <t>anthonyarc</t>
  </si>
  <si>
    <t>powermax</t>
  </si>
  <si>
    <t>sandihek</t>
  </si>
  <si>
    <t>CLECO Corporation</t>
  </si>
  <si>
    <t>cstockman</t>
  </si>
  <si>
    <t>Seattle City Light</t>
  </si>
  <si>
    <t>LLCONRAD</t>
  </si>
  <si>
    <t>ADM67446</t>
  </si>
  <si>
    <t>brianhurst</t>
  </si>
  <si>
    <t>darylbrown</t>
  </si>
  <si>
    <t>bmmmills</t>
  </si>
  <si>
    <t>aepsvc135</t>
  </si>
  <si>
    <t>FCONTR12</t>
  </si>
  <si>
    <t>US Pwr Phy CAISO NP15 Peak               Aug01           USD/MWh</t>
  </si>
  <si>
    <t>ttw00001</t>
  </si>
  <si>
    <t>Equitable Energy L.L.C.</t>
  </si>
  <si>
    <t>ADM28155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</si>
  <si>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</si>
  <si>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</si>
  <si>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</si>
  <si>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</si>
  <si>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</si>
  <si>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</si>
  <si>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</si>
  <si>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</si>
  <si>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</si>
  <si>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</si>
  <si>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US Pwr Phy CAISO SP15 Peak               Oct-Dec02       USD/MWh</t>
  </si>
  <si>
    <t>US Pwr Phy CAISO SP15 OffPk              Aug01           USD/MWh</t>
  </si>
  <si>
    <t>pces5051</t>
  </si>
  <si>
    <t>ROALVAREZ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</si>
  <si>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</si>
  <si>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</si>
  <si>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</si>
  <si>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</si>
  <si>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</si>
  <si>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</si>
  <si>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</si>
  <si>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</si>
  <si>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</si>
  <si>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</si>
  <si>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</si>
  <si>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</si>
  <si>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</si>
  <si>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</si>
  <si>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</si>
  <si>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</si>
  <si>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</si>
  <si>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</si>
  <si>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</si>
  <si>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</si>
  <si>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</si>
  <si>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</si>
  <si>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</si>
  <si>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</si>
  <si>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</si>
  <si>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</si>
  <si>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</si>
  <si>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Summit Natural Gas, LLP</t>
  </si>
  <si>
    <t>ADM05645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</si>
  <si>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</si>
  <si>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</si>
  <si>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</si>
  <si>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</si>
  <si>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</si>
  <si>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</si>
  <si>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</si>
  <si>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</si>
  <si>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</si>
  <si>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anadarko12</t>
  </si>
  <si>
    <t>Robbinsk</t>
  </si>
  <si>
    <t>bradkibbe</t>
  </si>
  <si>
    <t>marissa2</t>
  </si>
  <si>
    <t>JSTANTON</t>
  </si>
  <si>
    <t>rjvandam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</si>
  <si>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</si>
  <si>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</si>
  <si>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</si>
  <si>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</si>
  <si>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</si>
  <si>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</si>
  <si>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</si>
  <si>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</si>
  <si>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</si>
  <si>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</si>
  <si>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</si>
  <si>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</si>
  <si>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</si>
  <si>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</si>
  <si>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</si>
  <si>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</si>
  <si>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</si>
  <si>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</si>
  <si>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DWS19640</t>
  </si>
  <si>
    <t>GMAGEE01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</si>
  <si>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</si>
  <si>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</si>
  <si>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</si>
  <si>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</si>
  <si>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</si>
  <si>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</si>
  <si>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</si>
  <si>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</si>
  <si>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</si>
  <si>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</si>
  <si>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</si>
  <si>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</si>
  <si>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</si>
  <si>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</si>
  <si>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</si>
  <si>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</si>
  <si>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</si>
  <si>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</si>
  <si>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</si>
  <si>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</si>
  <si>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</si>
  <si>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</si>
  <si>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</si>
  <si>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</si>
  <si>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</si>
  <si>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</si>
  <si>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</si>
  <si>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</si>
  <si>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</si>
  <si>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</si>
  <si>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dbecker1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</si>
  <si>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</si>
  <si>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</si>
  <si>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</si>
  <si>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</si>
  <si>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</si>
  <si>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</si>
  <si>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</si>
  <si>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</si>
  <si>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</si>
  <si>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</si>
  <si>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</si>
  <si>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</si>
  <si>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</si>
  <si>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</si>
  <si>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</si>
  <si>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</si>
  <si>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</si>
  <si>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</si>
  <si>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</si>
  <si>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</si>
  <si>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</si>
  <si>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</si>
  <si>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</si>
  <si>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</si>
  <si>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</si>
  <si>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</si>
  <si>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</si>
  <si>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</si>
  <si>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</si>
  <si>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</si>
  <si>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</si>
  <si>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</si>
  <si>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</si>
  <si>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</si>
  <si>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</si>
  <si>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</si>
  <si>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</si>
  <si>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</si>
  <si>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</si>
  <si>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</si>
  <si>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</si>
  <si>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</si>
  <si>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</si>
  <si>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</si>
  <si>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</si>
  <si>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</si>
  <si>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</si>
  <si>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</si>
  <si>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</si>
  <si>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</si>
  <si>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</si>
  <si>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</si>
  <si>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</si>
  <si>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</si>
  <si>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</si>
  <si>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</si>
  <si>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</si>
  <si>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ADM61910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</si>
  <si>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</si>
  <si>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</si>
  <si>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</si>
  <si>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</si>
  <si>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</si>
  <si>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</si>
  <si>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</si>
  <si>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</si>
  <si>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</si>
  <si>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</si>
  <si>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</si>
  <si>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</si>
  <si>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</si>
  <si>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</si>
  <si>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</si>
  <si>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</si>
  <si>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</si>
  <si>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</si>
  <si>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</si>
  <si>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</si>
  <si>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</si>
  <si>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</si>
  <si>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</si>
  <si>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</si>
  <si>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</si>
  <si>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</si>
  <si>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</si>
  <si>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</si>
  <si>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</si>
  <si>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</si>
  <si>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</si>
  <si>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</si>
  <si>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</si>
  <si>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</si>
  <si>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</si>
  <si>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</si>
  <si>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</si>
  <si>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</si>
  <si>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</si>
  <si>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</si>
  <si>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</si>
  <si>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</si>
  <si>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</si>
  <si>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</si>
  <si>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</si>
  <si>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</si>
  <si>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</si>
  <si>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</si>
  <si>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</si>
  <si>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</si>
  <si>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</si>
  <si>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</si>
  <si>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</si>
  <si>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</si>
  <si>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</si>
  <si>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</si>
  <si>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</si>
  <si>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</si>
  <si>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</si>
  <si>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</si>
  <si>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</si>
  <si>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</si>
  <si>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</si>
  <si>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</si>
  <si>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</si>
  <si>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</si>
  <si>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</si>
  <si>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</si>
  <si>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</si>
  <si>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</si>
  <si>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</si>
  <si>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</si>
  <si>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</si>
  <si>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</si>
  <si>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</si>
  <si>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</si>
  <si>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</si>
  <si>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</si>
  <si>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</si>
  <si>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</si>
  <si>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</si>
  <si>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</si>
  <si>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</si>
  <si>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</si>
  <si>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</si>
  <si>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</si>
  <si>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</si>
  <si>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</si>
  <si>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</si>
  <si>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</si>
  <si>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</si>
  <si>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</si>
  <si>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</si>
  <si>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</si>
  <si>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</si>
  <si>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</si>
  <si>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</si>
  <si>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</si>
  <si>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</si>
  <si>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</si>
  <si>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</si>
  <si>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</si>
  <si>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</si>
  <si>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</si>
  <si>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</si>
  <si>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</si>
  <si>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</si>
  <si>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</si>
  <si>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</si>
  <si>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</si>
  <si>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</si>
  <si>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</si>
  <si>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</si>
  <si>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</si>
  <si>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</si>
  <si>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</si>
  <si>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</si>
  <si>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</si>
  <si>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</si>
  <si>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</si>
  <si>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</si>
  <si>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</si>
  <si>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</si>
  <si>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</si>
  <si>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</si>
  <si>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</si>
  <si>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</si>
  <si>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</si>
  <si>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</si>
  <si>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</si>
  <si>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</si>
  <si>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</si>
  <si>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</si>
  <si>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</si>
  <si>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</si>
  <si>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</si>
  <si>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</si>
  <si>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</si>
  <si>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</si>
  <si>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</si>
  <si>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</si>
  <si>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</si>
  <si>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</si>
  <si>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</si>
  <si>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</si>
  <si>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</si>
  <si>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</si>
  <si>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</si>
  <si>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</si>
  <si>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</si>
  <si>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</si>
  <si>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</si>
  <si>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</si>
  <si>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</si>
  <si>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</si>
  <si>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</si>
  <si>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</si>
  <si>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</si>
  <si>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</si>
  <si>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</si>
  <si>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</si>
  <si>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</si>
  <si>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</si>
  <si>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</si>
  <si>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</si>
  <si>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</si>
  <si>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</si>
  <si>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</si>
  <si>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</si>
  <si>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</si>
  <si>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</si>
  <si>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</si>
  <si>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</si>
  <si>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</si>
  <si>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</si>
  <si>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</si>
  <si>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</si>
  <si>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</si>
  <si>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</si>
  <si>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</si>
  <si>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</si>
  <si>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</si>
  <si>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</si>
  <si>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</si>
  <si>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</si>
  <si>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</si>
  <si>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</si>
  <si>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</si>
  <si>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</si>
  <si>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</si>
  <si>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</si>
  <si>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</si>
  <si>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</si>
  <si>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</si>
  <si>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</si>
  <si>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</si>
  <si>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</si>
  <si>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</si>
  <si>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</si>
  <si>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</si>
  <si>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</si>
  <si>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</si>
  <si>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</si>
  <si>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</si>
  <si>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</si>
  <si>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</si>
  <si>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</si>
  <si>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</si>
  <si>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</si>
  <si>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</si>
  <si>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</si>
  <si>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</si>
  <si>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</si>
  <si>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</si>
  <si>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</si>
  <si>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</si>
  <si>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</si>
  <si>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</si>
  <si>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</si>
  <si>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</si>
  <si>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</si>
  <si>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</si>
  <si>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</si>
  <si>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</si>
  <si>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</si>
  <si>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</si>
  <si>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</si>
  <si>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</si>
  <si>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</si>
  <si>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</si>
  <si>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</si>
  <si>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</si>
  <si>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</si>
  <si>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</si>
  <si>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</si>
  <si>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</si>
  <si>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</si>
  <si>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</si>
  <si>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</si>
  <si>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</si>
  <si>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</si>
  <si>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</si>
  <si>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</si>
  <si>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</si>
  <si>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</si>
  <si>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</si>
  <si>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</si>
  <si>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</si>
  <si>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</si>
  <si>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</si>
  <si>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</si>
  <si>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</si>
  <si>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</si>
  <si>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</si>
  <si>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</si>
  <si>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</si>
  <si>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</si>
  <si>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</si>
  <si>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</si>
  <si>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</si>
  <si>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</si>
  <si>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</si>
  <si>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</si>
  <si>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</si>
  <si>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</si>
  <si>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</si>
  <si>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</si>
  <si>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</si>
  <si>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</si>
  <si>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</si>
  <si>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</si>
  <si>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</si>
  <si>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</si>
  <si>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</si>
  <si>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</si>
  <si>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</si>
  <si>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</si>
  <si>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</si>
  <si>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</si>
  <si>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</si>
  <si>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</si>
  <si>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</si>
  <si>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</si>
  <si>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</si>
  <si>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</si>
  <si>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</si>
  <si>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</si>
  <si>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</si>
  <si>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</si>
  <si>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</si>
  <si>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</si>
  <si>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</si>
  <si>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</si>
  <si>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</si>
  <si>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</si>
  <si>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</si>
  <si>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</si>
  <si>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</si>
  <si>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</si>
  <si>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</si>
  <si>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</si>
  <si>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</si>
  <si>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</si>
  <si>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</si>
  <si>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</si>
  <si>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</si>
  <si>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</si>
  <si>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</si>
  <si>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</si>
  <si>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</si>
  <si>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</si>
  <si>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</si>
  <si>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</si>
  <si>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</si>
  <si>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</si>
  <si>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</si>
  <si>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</si>
  <si>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</si>
  <si>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</si>
  <si>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</si>
  <si>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</si>
  <si>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</si>
  <si>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</si>
  <si>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</si>
  <si>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</si>
  <si>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</si>
  <si>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</si>
  <si>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</si>
  <si>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</si>
  <si>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</si>
  <si>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</si>
  <si>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</si>
  <si>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</si>
  <si>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</si>
  <si>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</si>
  <si>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</si>
  <si>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</si>
  <si>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</si>
  <si>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</si>
  <si>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</si>
  <si>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</si>
  <si>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</si>
  <si>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</si>
  <si>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</si>
  <si>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</si>
  <si>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</si>
  <si>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</si>
  <si>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</si>
  <si>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</si>
  <si>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</si>
  <si>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</si>
  <si>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</si>
  <si>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</si>
  <si>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</si>
  <si>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</si>
  <si>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</si>
  <si>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</si>
  <si>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</si>
  <si>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</si>
  <si>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</si>
  <si>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</si>
  <si>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</si>
  <si>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</si>
  <si>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</si>
  <si>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</si>
  <si>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</si>
  <si>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</si>
  <si>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</si>
  <si>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</si>
  <si>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</si>
  <si>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</si>
  <si>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</si>
  <si>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</si>
  <si>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</si>
  <si>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</si>
  <si>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</si>
  <si>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</si>
  <si>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</si>
  <si>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</si>
  <si>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</si>
  <si>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</si>
  <si>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</si>
  <si>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</si>
  <si>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</si>
  <si>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</si>
  <si>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</si>
  <si>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</si>
  <si>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</si>
  <si>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TMVMET01</t>
  </si>
  <si>
    <t>brucewest</t>
  </si>
  <si>
    <t>CAN Gas Phy      NIT                     05Jun01         CAD/GJ</t>
  </si>
  <si>
    <t>US Pwr Fin Swap  ISO NE Peak             Sep01           USD/MWh</t>
  </si>
  <si>
    <t>UETINGAS02</t>
  </si>
  <si>
    <t>COLEYGAYNO</t>
  </si>
  <si>
    <t>McMillanL</t>
  </si>
  <si>
    <t>txuetcdc</t>
  </si>
  <si>
    <t>KEVMASEK</t>
  </si>
  <si>
    <t>MOOREROB</t>
  </si>
  <si>
    <t>US Gas Basis     NNG Demarc              Jul01           USD/MM</t>
  </si>
  <si>
    <t>terwilson</t>
  </si>
  <si>
    <t>jwilmotte</t>
  </si>
  <si>
    <t>LYONSTIM</t>
  </si>
  <si>
    <t>Ashland Specialty Chemicals Company</t>
  </si>
  <si>
    <t>ADM07229</t>
  </si>
  <si>
    <t>US Pwr Phy Firm  PJM-W Peak              Jul-Aug02       USD/MWh</t>
  </si>
  <si>
    <t>US Gas Fin Opt   NYMEX        EP4.0      Jul01           USD/MM-L</t>
  </si>
  <si>
    <t>EPMELPbag</t>
  </si>
  <si>
    <t>Wild Goose Storage Inc.</t>
  </si>
  <si>
    <t>daberle3</t>
  </si>
  <si>
    <t>blfrench</t>
  </si>
  <si>
    <t>US Gas Fin Opt   NYMEX        EC5.0      Aug01           USD/MM-L</t>
  </si>
  <si>
    <t>benninger</t>
  </si>
  <si>
    <t>ksharbert</t>
  </si>
  <si>
    <t>CAN Gas PhyBasis Dawn                    Nov01-Mar02     USD/MM</t>
  </si>
  <si>
    <t>aplander</t>
  </si>
  <si>
    <t>conoverc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</si>
  <si>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</si>
  <si>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</si>
  <si>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</si>
  <si>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</si>
  <si>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</si>
  <si>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</si>
  <si>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</si>
  <si>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</si>
  <si>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</si>
  <si>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</si>
  <si>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KBENJAMIN1</t>
  </si>
  <si>
    <t>CECILPARK</t>
  </si>
  <si>
    <t>ADM04583</t>
  </si>
  <si>
    <t>US Gas Basis     TCO Pool                Sep01           USD/MM</t>
  </si>
  <si>
    <t>US Pwr Phy Firm  NEPOOL Peak             06Jun01         USD/MWh</t>
  </si>
  <si>
    <t>Scottish Power UK plc</t>
  </si>
  <si>
    <t>GREGORMCD</t>
  </si>
  <si>
    <t>FT-KATY</t>
  </si>
  <si>
    <t>US Gas Basis     HSC                     Aug01           USD/MM</t>
  </si>
  <si>
    <t>STEVEHANCE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</si>
  <si>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</si>
  <si>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</si>
  <si>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</si>
  <si>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</si>
  <si>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RICHEASON</t>
  </si>
  <si>
    <t>US Pwr Phy Unp B ERCOT Peak              11-15Jun01      USD/MWh</t>
  </si>
  <si>
    <t>US Gas Basis     GD/M Mich Con           Jul01           USD/MM</t>
  </si>
  <si>
    <t>pfreyre2</t>
  </si>
  <si>
    <t>patriciac</t>
  </si>
  <si>
    <t>US Pwr Phy CAISO SP15 Peak               Jan-Dec03       USD/MWh</t>
  </si>
  <si>
    <t>US Wthr CDD Swap DSM 100/20K             Jul01           USD/CDD</t>
  </si>
  <si>
    <t>EOLSMGR</t>
  </si>
  <si>
    <t>UK Propane FOB Fin Swap - BPAP/Sonatrach</t>
  </si>
  <si>
    <t>CAN Gas Phy Index Firm West &lt; or = 1Mo</t>
  </si>
  <si>
    <t>AA3366990</t>
  </si>
  <si>
    <t>BRHUNTER</t>
  </si>
  <si>
    <t>HDESTEFA</t>
  </si>
  <si>
    <t>MNGUYE2</t>
  </si>
  <si>
    <t>MACDONAJ</t>
  </si>
  <si>
    <t>US Gas Daily     Waha                    06-30Jun01      USD/MM</t>
  </si>
  <si>
    <t>sthevenot1</t>
  </si>
  <si>
    <t>US Gas Daily     EP Permian              06-30Jun01      USD/MM</t>
  </si>
  <si>
    <t>GOZBOB12</t>
  </si>
  <si>
    <t>US Gas Daily     NNG Ventura             06-30Jun01      USD/MM</t>
  </si>
  <si>
    <t>US Wthr CDD Swap ORD 100/20K             Jul01           USD/CDD</t>
  </si>
  <si>
    <t>US Pwr Phy Firm  PALVE Peak              Jan-Mar02       USD/MWh</t>
  </si>
  <si>
    <t>US Gas Daily     NNG Demarc              06-30Jun01      USD/MM</t>
  </si>
  <si>
    <t>US Gas Daily     PG&amp;E CtyGate            06-30Jun01      USD/MM</t>
  </si>
  <si>
    <t>hellmanc</t>
  </si>
  <si>
    <t>CAN Gas Phy      Dawn                    06-30Jun01      USD/MM</t>
  </si>
  <si>
    <t>US Gas Daily     Mich Con                06-30Jun01      USD/MM</t>
  </si>
  <si>
    <t>mattdagst</t>
  </si>
  <si>
    <t>FROSTYCT</t>
  </si>
  <si>
    <t>US Pwr Phy Firm  PALVE OffPk             Jul01           USD/MWh</t>
  </si>
  <si>
    <t>US Pwr Fin Swap  ISO NY Z-A Peak         06Jun01         USD/MWh</t>
  </si>
  <si>
    <t>US Pwr Fin Swap  ISO NY Z-G Peak         06Jun01         USD/MWh</t>
  </si>
  <si>
    <t>US Gas Basis     NNG Ventura             Jul-Oct01       USD/MM</t>
  </si>
  <si>
    <t>US Gas Daily     HSC                     06-30Jun01      USD/MM</t>
  </si>
  <si>
    <t>US Gas Daily     PEPL                    06-30Jun01      USD/MM</t>
  </si>
  <si>
    <t>robdecard</t>
  </si>
  <si>
    <t>ADM59980</t>
  </si>
  <si>
    <t>US Pwr Phy Firm  COMED Peak              11-15Jun01      USD/MWh</t>
  </si>
  <si>
    <t>US Gas Phy       TCO Pool                06Jun01         USD/MM</t>
  </si>
  <si>
    <t>US Gas Phy       HeHub                   06Jun01         USD/MM</t>
  </si>
  <si>
    <t>Carolina Power &amp; Light Company</t>
  </si>
  <si>
    <t>US Gas Basis     TETCO M3                Aug01           USD/MM</t>
  </si>
  <si>
    <t>nigpatter</t>
  </si>
  <si>
    <t>US Gas Daily     NGPL TXOK East          06-30Jun01      USD/MM</t>
  </si>
  <si>
    <t>lafrance</t>
  </si>
  <si>
    <t>US Gas Phy       FGT Z2                  06Jun01         USD/MM</t>
  </si>
  <si>
    <t>wiselyan</t>
  </si>
  <si>
    <t>bernbroph</t>
  </si>
  <si>
    <t>LEEMDRAGE</t>
  </si>
  <si>
    <t>abrahamsd</t>
  </si>
  <si>
    <t>US Gas Basis     TCO Pool                Jul01           USD/MM</t>
  </si>
  <si>
    <t>HALUKNOYIN</t>
  </si>
  <si>
    <t>US Pwr Phy Firm  Entergy Peak            Jan-Dec03       USD/MWh</t>
  </si>
  <si>
    <t>US Gas Phy       TENN 500                06Jun01         USD/MM</t>
  </si>
  <si>
    <t>DAVIDBLACK</t>
  </si>
  <si>
    <t>JEFFAVERY</t>
  </si>
  <si>
    <t>US Gas Phy       COL Onshore             06Jun01         USD/MM</t>
  </si>
  <si>
    <t>US Gas Daily     SoCal                   06-30Jun01      USD/MM</t>
  </si>
  <si>
    <t>US Gas Phy       TCO Pool                06-30Jun01      USD/MM</t>
  </si>
  <si>
    <t>US Gas Basis     Transco Z6 NY           Jul01           USD/MM</t>
  </si>
  <si>
    <t>US Gas Daily     EP SanJuan              06-30Jun01      USD/MM</t>
  </si>
  <si>
    <t>ADM66046</t>
  </si>
  <si>
    <t>US Pwr Phy CAISO SP15 Peak               Jul01           USD/MWh</t>
  </si>
  <si>
    <t>US Gas Phy       TETCO WLA               06Jun01         USD/MM</t>
  </si>
  <si>
    <t>US Gas Basis     TETCO ELA               Jul01           USD/MM</t>
  </si>
  <si>
    <t>US Gas Phy       TETCO ELA               06Jun01         USD/MM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</si>
  <si>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</si>
  <si>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</si>
  <si>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</si>
  <si>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US Gas Basis     TCO Pool                Aug01           USD/MM</t>
  </si>
  <si>
    <t>US Pwr Phy CAISO NP15 OffPk              Aug01           USD/MWh</t>
  </si>
  <si>
    <t>US Benzene Fin Swap</t>
  </si>
  <si>
    <t>CLEBROC</t>
  </si>
  <si>
    <t>Benzene</t>
  </si>
  <si>
    <t>Parkerjam</t>
  </si>
  <si>
    <t>CARASPICER</t>
  </si>
  <si>
    <t>KEVINGRADY</t>
  </si>
  <si>
    <t>JARMENTA1</t>
  </si>
  <si>
    <t>US Pwr Phy Firm  PALVE Peak              06Jun01         USD/MWh</t>
  </si>
  <si>
    <t>US Gas Basis     NGPL LA                 Nov01-Mar02     USD/MM</t>
  </si>
  <si>
    <t>SCISORCHAN</t>
  </si>
  <si>
    <t>True Quote LLC</t>
  </si>
  <si>
    <t>EXCHTQ00</t>
  </si>
  <si>
    <t>US Gas Phy       Transco Z6 NY           06Jun01         USD/MM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</si>
  <si>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</si>
  <si>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</si>
  <si>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</si>
  <si>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</si>
  <si>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</si>
  <si>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</si>
  <si>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</si>
  <si>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</si>
  <si>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</si>
  <si>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</si>
  <si>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</si>
  <si>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    Fuel Oil - 180cst Sing swap - Jul01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</si>
  <si>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</si>
  <si>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</si>
  <si>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</si>
  <si>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</si>
  <si>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</si>
  <si>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</si>
  <si>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</si>
  <si>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</si>
  <si>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</si>
  <si>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</si>
  <si>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</si>
  <si>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</si>
  <si>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</si>
  <si>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</si>
  <si>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</si>
  <si>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</si>
  <si>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</si>
  <si>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</si>
  <si>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</si>
  <si>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</si>
  <si>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</si>
  <si>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</si>
  <si>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</si>
  <si>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</si>
  <si>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</si>
  <si>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</si>
  <si>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</si>
  <si>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</si>
  <si>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</si>
  <si>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</si>
  <si>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</si>
  <si>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</si>
  <si>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</si>
  <si>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</si>
  <si>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</si>
  <si>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</si>
  <si>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</si>
  <si>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</si>
  <si>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</si>
  <si>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</si>
  <si>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</si>
  <si>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</si>
  <si>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</si>
  <si>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</si>
  <si>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</si>
  <si>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</si>
  <si>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</si>
  <si>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</si>
  <si>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</si>
  <si>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</si>
  <si>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</si>
  <si>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Q4 01</t>
  </si>
  <si>
    <t>    Crude - Brent 1st line swap - Cal 02</t>
  </si>
  <si>
    <t>    Crude - WTI 1st line swap - Cal 02</t>
  </si>
  <si>
    <t>    Crude Diff - WTI 1st line swap/Brent 1st line swap - Q4 01</t>
  </si>
  <si>
    <t>    Crude Diff - WTI 1st line swap/Brent 1st line swap - Cal 03</t>
  </si>
  <si>
    <t>Fuel Oil Diff</t>
  </si>
  <si>
    <t>    Gasoil Diff - GO Rdam Barges/GO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</si>
  <si>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</si>
  <si>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</si>
  <si>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</si>
  <si>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Next Day</t>
  </si>
  <si>
    <t>    Fin Swap-Peak - NYPOOL G - Sep01</t>
  </si>
  <si>
    <t>    Firm-LD Off-Peak - Mid C Off-Peak - Next Day Off-Peak</t>
  </si>
  <si>
    <t>    Firm-LD Peak - Cin - Jul01</t>
  </si>
  <si>
    <t>    Firm-LD Peak - Cin - Jul03-Aug03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</si>
  <si>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</si>
  <si>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</si>
  <si>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</si>
  <si>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</si>
  <si>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</si>
  <si>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</si>
  <si>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</si>
  <si>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</si>
  <si>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</si>
  <si>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</si>
  <si>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</si>
  <si>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</si>
  <si>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FP - PG&amp;E-Topock - Next Day Gas</t>
  </si>
  <si>
    <t>    NG Firm Phys, ID, GDD - Cons Pwr - Next Day Gas</t>
  </si>
  <si>
    <t>    NG Firm Phys, ID, GDD - Exxon Katy - Next Day Gas</t>
  </si>
  <si>
    <t>    NG Firm Phys, ID, GDD - NGPL-Mid - Next Day Gas</t>
  </si>
  <si>
    <t>    NG Firm Phys, ID, GDD - PGLC - Next Day Gas</t>
  </si>
  <si>
    <t>    NG Firm Phys, ID, GDD - Sonat-T1 - Next Day Gas</t>
  </si>
  <si>
    <t>    NG Firm Phys, ID, GDD - Tenn-Z0 - Next Day Gas</t>
  </si>
  <si>
    <t>    NG Firm Phys, ID, GDD - Waha - Next Day Gas</t>
  </si>
  <si>
    <t>    NG Fin BS, LD1 for GDM - Mich - Jul01</t>
  </si>
  <si>
    <t>    NG Fin BS, LD1 for IF - CG-ONSH - Jul01</t>
  </si>
  <si>
    <t>    NG Fin BS, LD1 for IF - CG-ONSH - Jul01-Oct01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</si>
</sst>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9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0" fontId="12" fillId="0" borderId="0" xfId="0" applyFont="1" applyAlignment="1">
      <alignment horizontal="right"/>
    </xf>
    <xf numFmtId="165" fontId="3" fillId="11" borderId="37" xfId="0" applyNumberFormat="1" applyFont="1" applyFill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D3-490A-BBE4-445DDF0F4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8968351"/>
        <c:axId val="1"/>
      </c:barChart>
      <c:dateAx>
        <c:axId val="57896835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896835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4-4BFA-A25A-DB5D1856FD74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4-4BFA-A25A-DB5D1856F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864639"/>
        <c:axId val="1"/>
      </c:barChart>
      <c:dateAx>
        <c:axId val="75086463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086463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1-4663-A997-B46B39EFDED4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1-4663-A997-B46B39EFD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859839"/>
        <c:axId val="1"/>
      </c:barChart>
      <c:dateAx>
        <c:axId val="75085983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085983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3-4B9F-A21D-7C161BD19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860799"/>
        <c:axId val="1"/>
      </c:barChart>
      <c:dateAx>
        <c:axId val="75086079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086079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2A21A145-4ECD-4284-E7A3-75A747312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BC78356B-CD5A-C0F5-02D6-292E54B3E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1661396B-40B2-B0E6-4F64-49D79C645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3576A882-73DD-197F-6323-B94CE472C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8.362616087965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2">
        <s v="Metals"/>
        <s v="Oil Products"/>
        <s v="Power"/>
        <s v="Natural Gas"/>
        <s v="Crude"/>
        <s v="LPG"/>
        <s v="Gas Pipeline Capacity"/>
        <s v="Lumber"/>
        <s v="Petchems"/>
        <s v="Weather"/>
        <s v="Steel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31"/>
        <n v="93"/>
        <n v="92"/>
        <n v="30"/>
        <n v="8"/>
        <n v="90"/>
        <n v="3"/>
        <n v="5"/>
        <n v="2"/>
        <n v="24"/>
        <n v="183"/>
        <n v="365"/>
        <n v="28"/>
        <n v="182"/>
        <n v="61"/>
        <n v="62"/>
        <n v="7"/>
        <n v="151"/>
        <n v="25"/>
        <n v="123"/>
        <n v="121"/>
        <n v="59"/>
        <n v="214"/>
        <n v="12"/>
        <e v="#N/A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36027" maxValue="1344019"/>
    </cacheField>
    <cacheField name="Transaction Time" numFmtId="0">
      <sharedItems containsDate="1" containsString="0" containsBlank="1" minDate="2001-06-04T18:02:14" maxDate="2001-06-05T23:40:31"/>
    </cacheField>
    <cacheField name="Counterparty Name" numFmtId="0">
      <sharedItems containsBlank="1"/>
    </cacheField>
    <cacheField name="External Party" numFmtId="0">
      <sharedItems containsBlank="1" count="8">
        <m/>
        <s v="APB Energy, Inc."/>
        <s v="Natsource LLC"/>
        <s v="Amerex Power, Ltd."/>
        <s v="True Quote LLC"/>
        <s v="ClickPaper.com, L.L.Corest Products, Inc."/>
        <s v="ClickPaper.com, L.L.Cration"/>
        <s v="Amerex Natural Gas I,L.P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9" maxValue="5364" count="6">
        <m/>
        <n v="5361"/>
        <n v="5362"/>
        <n v="5364"/>
        <n v="189"/>
        <n v="190"/>
      </sharedItems>
    </cacheField>
    <cacheField name="Commodity Group" numFmtId="0">
      <sharedItems containsBlank="1" count="12">
        <s v="Metals"/>
        <s v="Oil Products"/>
        <s v="Power"/>
        <s v="Natural Gas"/>
        <s v="Crude"/>
        <s v="LPG"/>
        <s v="Gas Pipeline Capacity"/>
        <s v="Lumber"/>
        <s v="Petchems"/>
        <s v="Weather"/>
        <s v="Steel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4">
        <s v="LME Registered 25 mt Lot"/>
        <s v="mt"/>
        <s v="MWh"/>
        <s v="LME Registered 5 mt LOT"/>
        <s v="LME Registered 6 mt Lot"/>
        <s v="therm"/>
        <s v="LME Registered 20 mt LOT"/>
        <s v="IPE mt"/>
        <s v="Barrel per month"/>
        <s v="IPE Barrels"/>
        <s v="MMBtu"/>
        <s v="GJ"/>
        <s v="MMBtu/Lots (Options)"/>
        <s v="Barrel"/>
        <s v="MWh (Canada)"/>
        <s v="Gallon"/>
        <s v="Barrel per day"/>
        <s v="Thousand Board Feet"/>
        <s v="Cooling Degree Day"/>
        <s v="Net Ton/month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  <s v="Crack bl/m" u="1"/>
        <s v="COMEX Physical Copper Lots" u="1"/>
        <s v="Pound" u="1"/>
        <s v="Metric Tons (+/- 5%)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2549999999999999" maxValue="7155"/>
    </cacheField>
    <cacheField name="External User ID" numFmtId="0">
      <sharedItems containsBlank="1" containsMixedTypes="1" containsNumber="1" containsInteger="1" minValue="10041965" maxValue="10041965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BOND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Enron Gas Liquids, Inc."/>
        <s v="EOL NNG"/>
        <s v="Enron Reserve Acquisition Corp."/>
        <m/>
      </sharedItems>
    </cacheField>
    <cacheField name="Deal ID" numFmtId="0">
      <sharedItems containsBlank="1" containsMixedTypes="1" containsNumber="1" minValue="41175" maxValue="2170021"/>
    </cacheField>
    <cacheField name="Begin Date" numFmtId="0">
      <sharedItems containsDate="1" containsString="0" containsBlank="1" minDate="2001-06-01T00:00:00" maxDate="2005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8.370926157404" createdVersion="1" recordCount="13">
  <cacheSource type="worksheet">
    <worksheetSource ref="A15:T28" sheet="ICE-ENA"/>
  </cacheSource>
  <cacheFields count="20">
    <cacheField name="Trade Date " numFmtId="0">
      <sharedItems count="1">
        <s v="Jun-05-01"/>
      </sharedItems>
    </cacheField>
    <cacheField name="Deal ID " numFmtId="0">
      <sharedItems containsSemiMixedTypes="0" containsString="0" containsNumber="1" containsInteger="1" minValue="139668780" maxValue="943273545" count="13">
        <n v="176237547"/>
        <n v="145839595"/>
        <n v="843001924"/>
        <n v="187365533"/>
        <n v="139668780"/>
        <n v="541009997"/>
        <n v="400267562"/>
        <n v="206343091"/>
        <n v="539247282"/>
        <n v="195851429"/>
        <n v="854083736"/>
        <n v="943273545"/>
        <n v="149233145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GDM"/>
        <s v="NG Firm Phys, BS, LD1"/>
        <s v="NG Fin BS, LD1 for CGPR"/>
        <s v="NG Fin BS, LD1 for IF" u="1"/>
        <s v="NG Fin, FP for LD1" u="1"/>
        <s v="NG Fin BS, LD1 for NGI" u="1"/>
        <s v="NG Fin Sw Swap, FP for GDD" u="1"/>
        <s v="Heating Oil" u="1"/>
        <s v="Heating Oil Option" u="1"/>
        <s v="Crude" u="1"/>
      </sharedItems>
    </cacheField>
    <cacheField name="Hub " numFmtId="0">
      <sharedItems count="6">
        <s v="Transco Z-6 (non-NY)"/>
        <s v="Transco Z-6 (NY)"/>
        <s v="TET ELA"/>
        <s v="Mich"/>
        <s v="Dawn"/>
        <s v="AB-NIT"/>
      </sharedItems>
    </cacheField>
    <cacheField name="Strip " numFmtId="0">
      <sharedItems containsDate="1" containsMixedTypes="1" minDate="2001-08-01T00:00:00" maxDate="2001-10-02T00:00:00" count="4">
        <s v="Next Day Gas"/>
        <s v="Jul01-Oct01"/>
        <d v="2001-10-01T00:00:00"/>
        <d v="2001-08-01T00:00:00"/>
      </sharedItems>
    </cacheField>
    <cacheField name="START" numFmtId="0">
      <sharedItems count="4">
        <s v="Jun-06-01"/>
        <s v="Jul-01-01"/>
        <s v="Oct-01-01"/>
        <s v="Aug-01-01"/>
      </sharedItems>
    </cacheField>
    <cacheField name="END" numFmtId="0">
      <sharedItems count="3">
        <s v="Jun-06-01"/>
        <s v="Oct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Mirant Americas Energy Marketing, LP"/>
        <s v="El Paso Merchant Energy L.P."/>
        <s v="AEP Energy Services, Inc."/>
        <s v="Duke Energy Marketing L.P."/>
        <s v="Conoco Inc."/>
      </sharedItems>
    </cacheField>
    <cacheField name="Price " numFmtId="0">
      <sharedItems containsSemiMixedTypes="0" containsString="0" containsNumber="1" minValue="-0.46" maxValue="4.3099999999999996" count="13">
        <n v="-2.5000000000000001E-3"/>
        <n v="4.3099999999999996"/>
        <n v="4.3"/>
        <n v="-5.0000000000000001E-3"/>
        <n v="0"/>
        <n v="3.9550000000000001"/>
        <n v="4.28"/>
        <n v="0.115"/>
        <n v="7.4999999999999997E-2"/>
        <n v="0.1225"/>
        <n v="4.25"/>
        <n v="0.1125"/>
        <n v="-0.46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10000"/>
        <n v="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230000" count="6">
        <n v="10000"/>
        <n v="5000"/>
        <n v="615000"/>
        <n v="310000"/>
        <n v="1230000"/>
        <n v="155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7">
        <s v="Pimenov, V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8.370702777778" createdVersion="1" recordCount="18">
  <cacheSource type="worksheet">
    <worksheetSource ref="A16:T34" sheet="ICE-EPM"/>
  </cacheSource>
  <cacheFields count="20">
    <cacheField name="Trade Date " numFmtId="0">
      <sharedItems count="1">
        <s v="Jun-05-01"/>
      </sharedItems>
    </cacheField>
    <cacheField name="Deal ID " numFmtId="0">
      <sharedItems containsSemiMixedTypes="0" containsString="0" containsNumber="1" containsInteger="1" minValue="107535809" maxValue="31269431063" count="18">
        <n v="177141692"/>
        <n v="31269431063"/>
        <n v="560156822"/>
        <n v="717505897"/>
        <n v="183745489"/>
        <n v="184682913"/>
        <n v="209024505"/>
        <n v="764546880"/>
        <n v="197261931"/>
        <n v="133492946"/>
        <n v="667583759"/>
        <n v="206657511"/>
        <n v="847445488"/>
        <n v="810719198"/>
        <n v="110109983"/>
        <n v="161124284"/>
        <n v="542027409"/>
        <n v="107535809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5">
        <s v="Cin"/>
        <s v="TVA"/>
        <s v="Ent"/>
        <s v="SP-15 Off-Peak"/>
        <s v="Comed"/>
      </sharedItems>
    </cacheField>
    <cacheField name="Strip " numFmtId="0">
      <sharedItems containsDate="1" containsMixedTypes="1" minDate="2001-07-01T00:00:00" maxDate="2001-09-02T00:00:00" count="8">
        <s v="Custom"/>
        <s v="Next Week"/>
        <s v="Next Day"/>
        <d v="2001-07-01T00:00:00"/>
        <d v="2001-09-01T00:00:00"/>
        <s v="Bal Week"/>
        <s v="Bal Month"/>
        <s v="Jul01-Aug01"/>
      </sharedItems>
    </cacheField>
    <cacheField name="START" numFmtId="0">
      <sharedItems count="6">
        <s v="Jun-18-01"/>
        <s v="Jun-11-01"/>
        <s v="Jun-06-01"/>
        <s v="Jul-01-01"/>
        <s v="Sep-01-01"/>
        <s v="Jun-07-01"/>
      </sharedItems>
    </cacheField>
    <cacheField name="END" numFmtId="0">
      <sharedItems count="7">
        <s v="Jun-29-01"/>
        <s v="Jun-15-01"/>
        <s v="Jun-06-01"/>
        <s v="Jul-31-01"/>
        <s v="Sep-30-01"/>
        <s v="Jun-08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7">
        <s v="Duke Energy Trading and Marketing LLC"/>
        <s v="American Electric Power Service Corp."/>
        <s v="Cinergy Services, Inc."/>
        <s v="Cargill-Alliant, LLC"/>
        <s v="Northern Indiana Public Service Company"/>
        <s v="Reliant Energy Services, Inc."/>
        <s v="Constellation Power Source Inc."/>
      </sharedItems>
    </cacheField>
    <cacheField name="Price " numFmtId="0">
      <sharedItems containsSemiMixedTypes="0" containsString="0" containsNumber="1" minValue="23.5" maxValue="79.5" count="15">
        <n v="54"/>
        <n v="39"/>
        <n v="24.25"/>
        <n v="32.25"/>
        <n v="23.5"/>
        <n v="39.75"/>
        <n v="75"/>
        <n v="25"/>
        <n v="26"/>
        <n v="65"/>
        <n v="47.5"/>
        <n v="44.45"/>
        <n v="44"/>
        <n v="77"/>
        <n v="79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0" count="3">
        <n v="50"/>
        <n v="25"/>
        <n v="500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68000" count="9">
        <n v="8000"/>
        <n v="4000"/>
        <n v="800"/>
        <n v="8600"/>
        <n v="8400"/>
        <n v="1600"/>
        <n v="13600"/>
        <n v="35200"/>
        <n v="1680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Motley, M"/>
        <s v="Herndon, R"/>
        <s v="Richter, J" u="1"/>
        <s v="Stalford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8.370325000004" createdVersion="1" recordCount="7">
  <cacheSource type="worksheet">
    <worksheetSource ref="A10:Y17" sheet="DD-ENA"/>
  </cacheSource>
  <cacheFields count="25">
    <cacheField name="Enron Trader" numFmtId="0">
      <sharedItems count="16"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1">
        <s v="ENEkelli"/>
      </sharedItems>
    </cacheField>
    <cacheField name="Dynegy User Name " numFmtId="0">
      <sharedItems count="1"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erm End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ransaction Time " numFmtId="0">
      <sharedItems count="6">
        <s v="08:25 A.M."/>
        <s v="08:45 A.M."/>
        <s v="09:21 A.M."/>
        <s v="09:30 A.M."/>
        <s v="09:07 A.M."/>
        <s v="09:39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835" maxValue="3.9125000000000001" count="7">
        <n v="3.9024999999999999"/>
        <n v="3.9125000000000001"/>
        <n v="3.835"/>
        <n v="3.84"/>
        <n v="3.89"/>
        <n v="3.8875000000000002"/>
        <n v="3.8824999999999998"/>
      </sharedItems>
    </cacheField>
    <cacheField name="Deal Number " numFmtId="0">
      <sharedItems containsSemiMixedTypes="0" containsString="0" containsNumber="1" containsInteger="1" minValue="34864" maxValue="35036" count="7">
        <n v="34864"/>
        <n v="34899"/>
        <n v="34997"/>
        <n v="35017"/>
        <n v="34965"/>
        <n v="34998"/>
        <n v="3503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8.370199884259" createdVersion="1" recordCount="6">
  <cacheSource type="worksheet">
    <worksheetSource ref="A9:AA15" sheet="DD-EPM"/>
  </cacheSource>
  <cacheFields count="27">
    <cacheField name="Enron Trader" numFmtId="0">
      <sharedItems count="6">
        <s v="Clint Dean"/>
        <s v="Don Baughman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2" maxValue="16" count="4">
        <n v="16"/>
        <n v="12"/>
        <n v="13"/>
        <n v="14"/>
      </sharedItems>
    </cacheField>
    <cacheField name="Period" numFmtId="0">
      <sharedItems containsSemiMixedTypes="0" containsString="0" containsNumber="1" containsInteger="1" minValue="1" maxValue="61" count="4">
        <n v="59"/>
        <n v="30"/>
        <n v="61"/>
        <n v="1"/>
      </sharedItems>
    </cacheField>
    <cacheField name="Total Volume" numFmtId="0">
      <sharedItems containsSemiMixedTypes="0" containsString="0" containsNumber="1" containsInteger="1" minValue="600" maxValue="48800" count="6">
        <n v="47200"/>
        <n v="24000"/>
        <n v="48800"/>
        <n v="600"/>
        <n v="650"/>
        <n v="700"/>
      </sharedItems>
    </cacheField>
    <cacheField name="Notional Value" numFmtId="0">
      <sharedItems containsSemiMixedTypes="0" containsString="0" containsNumber="1" containsInteger="1" minValue="15000" maxValue="1829000" count="6">
        <n v="1829000"/>
        <n v="1014000"/>
        <n v="1683600"/>
        <n v="15000"/>
        <n v="22750"/>
        <n v="26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DBAUGHMANPHY"/>
      </sharedItems>
    </cacheField>
    <cacheField name="Dynegy User Name " numFmtId="0">
      <sharedItems count="2">
        <s v="DYNBTAM"/>
        <s v="DYNVF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IP/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June 02"/>
        <s v="pwr.Mar-Apr02"/>
        <s v="pwr.Hourly Power"/>
      </sharedItems>
    </cacheField>
    <cacheField name="Term Start Date " numFmtId="0">
      <sharedItems containsSemiMixedTypes="0" containsNonDate="0" containsDate="1" containsString="0" minDate="2001-06-05T00:00:00" maxDate="2002-06-02T00:00:00" count="4">
        <d v="2002-01-01T00:00:00"/>
        <d v="2002-06-01T00:00:00"/>
        <d v="2002-03-01T00:00:00"/>
        <d v="2001-06-05T00:00:00"/>
      </sharedItems>
    </cacheField>
    <cacheField name="Term End Date " numFmtId="0">
      <sharedItems containsSemiMixedTypes="0" containsNonDate="0" containsDate="1" containsString="0" minDate="2001-06-05T00:00:00" maxDate="2002-07-01T00:00:00" count="4">
        <d v="2002-02-28T00:00:00"/>
        <d v="2002-06-30T00:00:00"/>
        <d v="2002-04-30T00:00:00"/>
        <d v="2001-06-05T00:00:00"/>
      </sharedItems>
    </cacheField>
    <cacheField name="Delivery Time " numFmtId="0">
      <sharedItems count="4">
        <s v="HE7-22CPT"/>
        <s v="HE 12 CPT"/>
        <s v="HE 13 CPT"/>
        <s v="HE 14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ransaction Time " numFmtId="0">
      <sharedItems count="5">
        <s v="08:37 A.M."/>
        <s v="10:07 A.M."/>
        <s v="10:03 A.M."/>
        <s v="10:59 A.M."/>
        <s v="12:04 P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5" maxValue="42.25" count="6">
        <n v="38.75"/>
        <n v="42.25"/>
        <n v="34.5"/>
        <n v="25"/>
        <n v="35"/>
        <n v="38"/>
      </sharedItems>
    </cacheField>
    <cacheField name="Deal Number " numFmtId="0">
      <sharedItems containsSemiMixedTypes="0" containsString="0" containsNumber="1" containsInteger="1" minValue="34882" maxValue="35124" count="6">
        <n v="34882"/>
        <n v="35081"/>
        <n v="35082"/>
        <n v="35071"/>
        <n v="35114"/>
        <n v="351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36027"/>
    <d v="2001-06-04T18:02:14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pcornish"/>
    <s v="KGWOZDZ"/>
    <s v="Enron Metals Trading System"/>
    <x v="0"/>
    <x v="0"/>
    <n v="2167317"/>
    <m/>
  </r>
  <r>
    <x v="0"/>
    <x v="0"/>
    <x v="0"/>
    <x v="0"/>
    <n v="20"/>
    <n v="1336034"/>
    <d v="2001-06-04T20:08:06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FRANCISA"/>
    <s v="TCHENG"/>
    <s v="Enron Metals Trading System"/>
    <x v="0"/>
    <x v="0"/>
    <n v="2167315"/>
    <m/>
  </r>
  <r>
    <x v="0"/>
    <x v="0"/>
    <x v="0"/>
    <x v="0"/>
    <n v="20"/>
    <n v="1336050"/>
    <d v="2001-06-04T21:55:30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37670"/>
    <s v="TCHENG"/>
    <s v="Enron Metals Trading System"/>
    <x v="0"/>
    <x v="0"/>
    <n v="2167313"/>
    <m/>
  </r>
  <r>
    <x v="0"/>
    <x v="1"/>
    <x v="0"/>
    <x v="1"/>
    <n v="155000"/>
    <n v="1336051"/>
    <d v="2001-06-04T21:55:44"/>
    <s v="Morgan Stanley Capital Group, Inc."/>
    <x v="0"/>
    <x v="0"/>
    <x v="0"/>
    <x v="1"/>
    <s v="SG HSFO Diff"/>
    <s v="SG HSFO Diff     Platts 180-380          Jul01           USD/mt"/>
    <n v="5000"/>
    <m/>
    <x v="0"/>
    <x v="1"/>
    <x v="0"/>
    <n v="6"/>
    <s v="alfsalti"/>
    <s v="HWONG"/>
    <s v="Singapore - European Resid 3%"/>
    <x v="1"/>
    <x v="1"/>
    <s v="VE4786.1"/>
    <d v="2001-07-01T00:00:00"/>
  </r>
  <r>
    <x v="0"/>
    <x v="1"/>
    <x v="0"/>
    <x v="1"/>
    <n v="155000"/>
    <n v="1336053"/>
    <d v="2001-06-04T22:11:23"/>
    <s v="Koch Refining International Pte. Ltd."/>
    <x v="0"/>
    <x v="0"/>
    <x v="0"/>
    <x v="1"/>
    <s v="SG HSFO Swap"/>
    <s v="SG HSFO Swap     Platts AP 180           Jul01           USD/mt"/>
    <n v="5000"/>
    <m/>
    <x v="0"/>
    <x v="1"/>
    <x v="0"/>
    <n v="140"/>
    <s v="CHUCKGRI"/>
    <s v="HWONG"/>
    <s v="Singapore - European Resid 3%"/>
    <x v="2"/>
    <x v="1"/>
    <n v="113471"/>
    <d v="2001-07-01T00:00:00"/>
  </r>
  <r>
    <x v="0"/>
    <x v="2"/>
    <x v="0"/>
    <x v="2"/>
    <n v="930"/>
    <n v="1336057"/>
    <d v="2001-06-05T00:45:37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9.75"/>
    <s v="ADM98993"/>
    <s v="FFROSE"/>
    <s v="ENE- Nordic Power Book"/>
    <x v="3"/>
    <x v="2"/>
    <n v="1336057"/>
    <d v="2001-10-01T00:00:00"/>
  </r>
  <r>
    <x v="0"/>
    <x v="2"/>
    <x v="1"/>
    <x v="0"/>
    <n v="25"/>
    <n v="1336058"/>
    <d v="2001-06-05T01:01:46"/>
    <s v="MVV Energie AG"/>
    <x v="0"/>
    <x v="0"/>
    <x v="0"/>
    <x v="2"/>
    <s v="GER Power Phy Fwd Ffrm"/>
    <s v="GER Pwr Phy FF   Ger Grd WDPK HV         06Jun01         EUR/MWh"/>
    <n v="25"/>
    <m/>
    <x v="0"/>
    <x v="2"/>
    <x v="2"/>
    <n v="32.5"/>
    <s v="MVVTRADER6"/>
    <s v="MHELLERM"/>
    <s v="UK - ECTRL - Continental Power Book"/>
    <x v="4"/>
    <x v="3"/>
    <n v="110320.1"/>
    <d v="2001-06-06T21:00:01"/>
  </r>
  <r>
    <x v="0"/>
    <x v="2"/>
    <x v="1"/>
    <x v="0"/>
    <n v="25"/>
    <n v="1336059"/>
    <d v="2001-06-05T01:01:54"/>
    <s v="Sempra Energy Europe Ltd"/>
    <x v="0"/>
    <x v="0"/>
    <x v="0"/>
    <x v="2"/>
    <s v="GER Power Phy Fwd Ffrm"/>
    <s v="GER Pwr Phy FF   Ger Grd BASE HV         06Jun01         EUR/MWh"/>
    <n v="25"/>
    <m/>
    <x v="0"/>
    <x v="2"/>
    <x v="2"/>
    <n v="24"/>
    <s v="ochanini"/>
    <s v="MHELLERM"/>
    <s v="UK - ECTRL - Continental Power Book"/>
    <x v="4"/>
    <x v="3"/>
    <n v="110321.1"/>
    <d v="2001-06-06T21:00:01"/>
  </r>
  <r>
    <x v="0"/>
    <x v="2"/>
    <x v="1"/>
    <x v="0"/>
    <n v="25"/>
    <n v="1336060"/>
    <d v="2001-06-05T01:03:23"/>
    <s v="Entrade GmbH"/>
    <x v="0"/>
    <x v="0"/>
    <x v="0"/>
    <x v="2"/>
    <s v="GER Power Phy Fwd Ffrm"/>
    <s v="GER Pwr Phy FF   Ger Grd WDPK HV         06Jun01         EUR/MWh"/>
    <n v="25"/>
    <m/>
    <x v="0"/>
    <x v="2"/>
    <x v="2"/>
    <n v="31.75"/>
    <s v="ADM73836"/>
    <s v="MHELLERM"/>
    <s v="UK - ECTRL - Continental Power Book"/>
    <x v="4"/>
    <x v="3"/>
    <n v="110322.1"/>
    <d v="2001-06-06T21:00:01"/>
  </r>
  <r>
    <x v="0"/>
    <x v="2"/>
    <x v="1"/>
    <x v="0"/>
    <n v="25"/>
    <n v="1336061"/>
    <d v="2001-06-05T01:04:48"/>
    <s v="Kom-Strom AG"/>
    <x v="0"/>
    <x v="0"/>
    <x v="0"/>
    <x v="2"/>
    <s v="GER Power Phy Fwd Ffrm"/>
    <s v="GER Pwr Phy FF   Ger Grd WDPK HV         06Jun01         EUR/MWh"/>
    <m/>
    <n v="25"/>
    <x v="0"/>
    <x v="2"/>
    <x v="2"/>
    <n v="32"/>
    <s v="ADM39033"/>
    <s v="MHELLERM"/>
    <s v="UK - ECTRL - Continental Power Book"/>
    <x v="4"/>
    <x v="3"/>
    <n v="110323.1"/>
    <d v="2001-06-06T21:00:01"/>
  </r>
  <r>
    <x v="0"/>
    <x v="2"/>
    <x v="1"/>
    <x v="0"/>
    <n v="25"/>
    <n v="1336062"/>
    <d v="2001-06-05T01:05:24"/>
    <s v="BKW-FMB Energie AG"/>
    <x v="0"/>
    <x v="0"/>
    <x v="0"/>
    <x v="2"/>
    <s v="FR Pwr Phy FF"/>
    <s v="FR Pwr Phy FF    Fr Grd BASE             06Jun01         EUR/MWh"/>
    <n v="25"/>
    <m/>
    <x v="0"/>
    <x v="2"/>
    <x v="2"/>
    <n v="23.2"/>
    <s v="jurggilgen"/>
    <s v="SBROD"/>
    <s v="UK - ECTRL - Continental Power Book"/>
    <x v="4"/>
    <x v="3"/>
    <n v="110324.1"/>
    <d v="2001-06-06T21:00:01"/>
  </r>
  <r>
    <x v="0"/>
    <x v="2"/>
    <x v="1"/>
    <x v="0"/>
    <n v="20"/>
    <n v="1336063"/>
    <d v="2001-06-05T01:05:25"/>
    <s v="Kraftuebertragungswerke Rheinfelden AG"/>
    <x v="0"/>
    <x v="0"/>
    <x v="0"/>
    <x v="2"/>
    <s v="GER Power Phy Fwd Ffrm"/>
    <s v="GER Pwr Phy FF   Ger Grd WDPK HV         06Jun01         EUR/MWh"/>
    <m/>
    <n v="20"/>
    <x v="0"/>
    <x v="2"/>
    <x v="2"/>
    <n v="32.700000000000003"/>
    <s v="ADM63720"/>
    <s v="MHELLERM"/>
    <s v="UK - ECTRL - Continental Power Book"/>
    <x v="4"/>
    <x v="3"/>
    <n v="110325.1"/>
    <d v="2001-06-06T21:00:01"/>
  </r>
  <r>
    <x v="0"/>
    <x v="2"/>
    <x v="1"/>
    <x v="0"/>
    <n v="15"/>
    <n v="1336064"/>
    <d v="2001-06-05T01:07:52"/>
    <s v="EDF Trading Limited"/>
    <x v="0"/>
    <x v="0"/>
    <x v="0"/>
    <x v="2"/>
    <s v="GER Power Phy Fwd Ffrm"/>
    <s v="GER Pwr Phy FF   Ger Grd BASE HV         06Jun01         EUR/MWh"/>
    <m/>
    <n v="15"/>
    <x v="0"/>
    <x v="2"/>
    <x v="2"/>
    <n v="24"/>
    <s v="WYNANDBG"/>
    <s v="MHELLERM"/>
    <s v="UK - ECTRL - Continental Power Book"/>
    <x v="4"/>
    <x v="3"/>
    <n v="110326.1"/>
    <d v="2001-06-06T21:00:01"/>
  </r>
  <r>
    <x v="0"/>
    <x v="2"/>
    <x v="1"/>
    <x v="0"/>
    <n v="25"/>
    <n v="1336065"/>
    <d v="2001-06-05T01:08:16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"/>
    <s v="jamieclark"/>
    <s v="MHELLERM"/>
    <s v="UK - ECTRL - Continental Power Book"/>
    <x v="4"/>
    <x v="3"/>
    <n v="110327.1"/>
    <d v="2001-06-06T21:00:01"/>
  </r>
  <r>
    <x v="0"/>
    <x v="2"/>
    <x v="1"/>
    <x v="0"/>
    <n v="25"/>
    <n v="1336066"/>
    <d v="2001-06-05T01:08:55"/>
    <s v="Kom-Strom AG"/>
    <x v="0"/>
    <x v="0"/>
    <x v="0"/>
    <x v="2"/>
    <s v="GER Power Phy Fwd Ffrm"/>
    <s v="GER Pwr Phy FF   Ger Grd BASE HV         06Jun01         EUR/MWh"/>
    <m/>
    <n v="25"/>
    <x v="0"/>
    <x v="2"/>
    <x v="2"/>
    <n v="24.25"/>
    <s v="ADM39033"/>
    <s v="MHELLERM"/>
    <s v="UK - ECTRL - Continental Power Book"/>
    <x v="4"/>
    <x v="3"/>
    <n v="110328.1"/>
    <d v="2001-06-06T21:00:01"/>
  </r>
  <r>
    <x v="0"/>
    <x v="2"/>
    <x v="1"/>
    <x v="0"/>
    <n v="25"/>
    <n v="1336067"/>
    <d v="2001-06-05T01:09:03"/>
    <s v="AEP Energy Services Ltd"/>
    <x v="0"/>
    <x v="0"/>
    <x v="0"/>
    <x v="2"/>
    <s v="FR Pwr Phy FF"/>
    <s v="FR Pwr Phy FF    Fr Grd WDPK             06Jun01         EUR/MWh"/>
    <m/>
    <n v="25"/>
    <x v="0"/>
    <x v="2"/>
    <x v="2"/>
    <n v="33.4"/>
    <s v="johnrosai"/>
    <s v="SBROD"/>
    <s v="UK - ECTRL - Continental Power Book"/>
    <x v="4"/>
    <x v="3"/>
    <n v="110329.1"/>
    <d v="2001-06-06T21:00:01"/>
  </r>
  <r>
    <x v="0"/>
    <x v="2"/>
    <x v="1"/>
    <x v="0"/>
    <n v="25"/>
    <n v="1336068"/>
    <d v="2001-06-05T01:09:19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.5"/>
    <s v="jamieclark"/>
    <s v="MHELLERM"/>
    <s v="UK - ECTRL - Continental Power Book"/>
    <x v="4"/>
    <x v="3"/>
    <n v="110330.1"/>
    <d v="2001-06-06T21:00:01"/>
  </r>
  <r>
    <x v="0"/>
    <x v="2"/>
    <x v="1"/>
    <x v="0"/>
    <n v="50"/>
    <n v="1336069"/>
    <d v="2001-06-05T01:09:23"/>
    <s v="Energie Ouest Suisse"/>
    <x v="0"/>
    <x v="0"/>
    <x v="0"/>
    <x v="2"/>
    <s v="CH Power Phy Fwd Firm"/>
    <s v="CH Pwr Phy FF    NAT 00-06 HV            06Jun01         EUR/MWh"/>
    <m/>
    <n v="50"/>
    <x v="0"/>
    <x v="2"/>
    <x v="2"/>
    <n v="10.5"/>
    <s v="Norbert131"/>
    <s v="EHOKMARK"/>
    <s v="UK - ECTRL - Continental Power Book"/>
    <x v="4"/>
    <x v="3"/>
    <n v="110331.1"/>
    <d v="2001-06-06T21:00:01"/>
  </r>
  <r>
    <x v="0"/>
    <x v="0"/>
    <x v="0"/>
    <x v="0"/>
    <n v="20"/>
    <n v="1336070"/>
    <d v="2001-06-05T01:09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11"/>
    <m/>
  </r>
  <r>
    <x v="0"/>
    <x v="2"/>
    <x v="1"/>
    <x v="0"/>
    <n v="25"/>
    <n v="1336071"/>
    <d v="2001-06-05T01:10:37"/>
    <s v="Osterreichische Bundesbahnen"/>
    <x v="0"/>
    <x v="0"/>
    <x v="0"/>
    <x v="2"/>
    <s v="AUT Power Phy Fwd Firm"/>
    <s v="AUT Pwr Phy FF   AUT WDPK HV             06Jun01         EUR/MWh"/>
    <n v="25"/>
    <m/>
    <x v="0"/>
    <x v="2"/>
    <x v="2"/>
    <n v="33.299999999999997"/>
    <s v="ULLRICH01"/>
    <s v="GTUHY"/>
    <s v="UK - ECTRL - Continental Power Book"/>
    <x v="4"/>
    <x v="3"/>
    <n v="110332.1"/>
    <d v="2001-06-06T21:00:01"/>
  </r>
  <r>
    <x v="0"/>
    <x v="2"/>
    <x v="1"/>
    <x v="0"/>
    <n v="25"/>
    <n v="1336072"/>
    <d v="2001-06-05T01:10:39"/>
    <s v="Osterreichische Elektrizitats Wirtschaft AG"/>
    <x v="0"/>
    <x v="0"/>
    <x v="0"/>
    <x v="2"/>
    <s v="AUT Power Phy Fwd Firm"/>
    <s v="AUT Pwr Phy FF   AUT BASE HV             06Jun01         EUR/MWh"/>
    <n v="25"/>
    <m/>
    <x v="0"/>
    <x v="2"/>
    <x v="2"/>
    <n v="24.35"/>
    <s v="houtzmelit"/>
    <s v="GTUHY"/>
    <s v="UK - ECTRL - Continental Power Book"/>
    <x v="4"/>
    <x v="3"/>
    <n v="110333.1"/>
    <d v="2001-06-06T21:00:01"/>
  </r>
  <r>
    <x v="0"/>
    <x v="2"/>
    <x v="1"/>
    <x v="3"/>
    <n v="2300"/>
    <n v="1336073"/>
    <d v="2001-06-05T01:10:59"/>
    <s v="Electrabel SA"/>
    <x v="0"/>
    <x v="0"/>
    <x v="0"/>
    <x v="2"/>
    <s v="GER Power Phy Fwd Ffrm"/>
    <s v="GER Pwr Phy FF   Ger Grd WDPK HV         Oct-Dec01       EUR/MWh"/>
    <m/>
    <n v="25"/>
    <x v="0"/>
    <x v="2"/>
    <x v="2"/>
    <n v="33.700000000000003"/>
    <s v="EDSOLARI"/>
    <s v="AMANCEBO"/>
    <s v="UK - ECTRL - Continental Power Book"/>
    <x v="4"/>
    <x v="3"/>
    <n v="110334.1"/>
    <d v="2001-10-01T00:00:00"/>
  </r>
  <r>
    <x v="0"/>
    <x v="2"/>
    <x v="1"/>
    <x v="4"/>
    <n v="750"/>
    <n v="1336074"/>
    <d v="2001-06-05T01:11:04"/>
    <s v="Electrabel SA"/>
    <x v="0"/>
    <x v="0"/>
    <x v="0"/>
    <x v="2"/>
    <s v="GER Power Phy Fwd Ffrm"/>
    <s v="GER Pwr Phy FF   Ger Grd BASE HV         Nov01           EUR/MWh"/>
    <m/>
    <n v="25"/>
    <x v="0"/>
    <x v="2"/>
    <x v="2"/>
    <n v="26.8"/>
    <s v="EDSOLARI"/>
    <s v="AMANCEBO"/>
    <s v="UK - ECTRL - Continental Power Book"/>
    <x v="4"/>
    <x v="3"/>
    <n v="110335.1"/>
    <d v="2001-11-01T00:00:00"/>
  </r>
  <r>
    <x v="0"/>
    <x v="2"/>
    <x v="1"/>
    <x v="0"/>
    <n v="25"/>
    <n v="1336075"/>
    <d v="2001-06-05T01:11:54"/>
    <s v="Vorarlberger Kraftwerke AG"/>
    <x v="0"/>
    <x v="0"/>
    <x v="0"/>
    <x v="2"/>
    <s v="AUT Power Phy Fwd Firm"/>
    <s v="AUT Pwr Phy FF   AUT BASE HV             06Jun01         EUR/MWh"/>
    <n v="25"/>
    <m/>
    <x v="0"/>
    <x v="2"/>
    <x v="2"/>
    <n v="24.3"/>
    <s v="vkwhandel"/>
    <s v="GTUHY"/>
    <s v="UK - ECTRL - Continental Power Book"/>
    <x v="4"/>
    <x v="3"/>
    <n v="110336.1"/>
    <d v="2001-06-06T21:00:01"/>
  </r>
  <r>
    <x v="0"/>
    <x v="2"/>
    <x v="1"/>
    <x v="0"/>
    <n v="25"/>
    <n v="1336076"/>
    <d v="2001-06-05T01:12:33"/>
    <s v="Hamburgische Electricitats-Werke AG"/>
    <x v="0"/>
    <x v="0"/>
    <x v="0"/>
    <x v="2"/>
    <s v="GER Power Phy Fwd Ffrm"/>
    <s v="GER Pwr Phy FF   Ger Grd WDPK HV         06Jun01         EUR/MWh"/>
    <m/>
    <n v="25"/>
    <x v="0"/>
    <x v="2"/>
    <x v="2"/>
    <n v="33.9"/>
    <s v="nordicel"/>
    <s v="MHELLERM"/>
    <s v="UK - ECTRL - Continental Power Book"/>
    <x v="4"/>
    <x v="3"/>
    <n v="110337.1"/>
    <d v="2001-06-06T21:00:01"/>
  </r>
  <r>
    <x v="0"/>
    <x v="2"/>
    <x v="1"/>
    <x v="0"/>
    <n v="25"/>
    <n v="1336077"/>
    <d v="2001-06-05T01:16:47"/>
    <s v="Kom-Strom AG"/>
    <x v="0"/>
    <x v="0"/>
    <x v="0"/>
    <x v="2"/>
    <s v="GER Power Phy Fwd Ffrm"/>
    <s v="GER Pwr Phy FF   Ger Grd WDPK HV         06Jun01         EUR/MWh"/>
    <n v="25"/>
    <m/>
    <x v="0"/>
    <x v="2"/>
    <x v="2"/>
    <n v="33.799999999999997"/>
    <s v="ADM39033"/>
    <s v="MHELLERM"/>
    <s v="UK - ECTRL - Continental Power Book"/>
    <x v="4"/>
    <x v="3"/>
    <n v="110338.1"/>
    <d v="2001-06-06T21:00:01"/>
  </r>
  <r>
    <x v="0"/>
    <x v="2"/>
    <x v="1"/>
    <x v="0"/>
    <n v="25"/>
    <n v="1336078"/>
    <d v="2001-06-05T01:17:51"/>
    <s v="Entrade GmbH"/>
    <x v="0"/>
    <x v="0"/>
    <x v="0"/>
    <x v="2"/>
    <s v="GER Power Phy Fwd Ffrm"/>
    <s v="GER Pwr Phy FF   Ger Grd WDPK HV         06Jun01         EUR/MWh"/>
    <n v="25"/>
    <m/>
    <x v="0"/>
    <x v="2"/>
    <x v="2"/>
    <n v="33.5"/>
    <s v="ADM73836"/>
    <s v="MHELLERM"/>
    <s v="UK - ECTRL - Continental Power Book"/>
    <x v="4"/>
    <x v="3"/>
    <n v="110339.1"/>
    <d v="2001-06-06T21:00:01"/>
  </r>
  <r>
    <x v="0"/>
    <x v="2"/>
    <x v="1"/>
    <x v="0"/>
    <n v="25"/>
    <n v="1336079"/>
    <d v="2001-06-05T01:18:09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.700000000000003"/>
    <s v="jamieclark"/>
    <s v="MHELLERM"/>
    <s v="UK - ECTRL - Continental Power Book"/>
    <x v="4"/>
    <x v="3"/>
    <n v="110340.1"/>
    <d v="2001-06-06T21:00:01"/>
  </r>
  <r>
    <x v="0"/>
    <x v="2"/>
    <x v="1"/>
    <x v="0"/>
    <n v="25"/>
    <n v="1336080"/>
    <d v="2001-06-05T01:18:38"/>
    <s v="Elektrizitatswerk der Stadt Bern"/>
    <x v="0"/>
    <x v="0"/>
    <x v="0"/>
    <x v="2"/>
    <s v="CH Power Phy Fwd Firm"/>
    <s v="CH Pwr Phy FF    NAT 00-06 HV            06Jun01         EUR/MWh"/>
    <m/>
    <n v="25"/>
    <x v="0"/>
    <x v="2"/>
    <x v="2"/>
    <n v="10.8"/>
    <s v="ADM86965"/>
    <s v="EHOKMARK"/>
    <s v="UK - ECTRL - Continental Power Book"/>
    <x v="4"/>
    <x v="3"/>
    <n v="110342.1"/>
    <d v="2001-06-06T21:00:01"/>
  </r>
  <r>
    <x v="0"/>
    <x v="2"/>
    <x v="1"/>
    <x v="0"/>
    <n v="25"/>
    <n v="1336081"/>
    <d v="2001-06-05T01:19:01"/>
    <s v="Bewag AG"/>
    <x v="0"/>
    <x v="0"/>
    <x v="0"/>
    <x v="2"/>
    <s v="GER Power Phy Fwd Ffrm"/>
    <s v="GER Pwr Phy FF   Ger Grd WDPK HV         06Jun01         EUR/MWh"/>
    <m/>
    <n v="25"/>
    <x v="0"/>
    <x v="2"/>
    <x v="2"/>
    <n v="33.9"/>
    <s v="antebewag"/>
    <s v="MHELLERM"/>
    <s v="UK - ECTRL - Continental Power Book"/>
    <x v="4"/>
    <x v="3"/>
    <n v="110344.1"/>
    <d v="2001-06-06T21:00:01"/>
  </r>
  <r>
    <x v="0"/>
    <x v="0"/>
    <x v="0"/>
    <x v="0"/>
    <n v="20"/>
    <n v="1336082"/>
    <d v="2001-06-05T01:19:3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03777"/>
    <s v="BMARCHAN"/>
    <s v="Enron Metals Trading System"/>
    <x v="0"/>
    <x v="0"/>
    <n v="2167309"/>
    <m/>
  </r>
  <r>
    <x v="0"/>
    <x v="0"/>
    <x v="0"/>
    <x v="0"/>
    <n v="20"/>
    <n v="1336083"/>
    <d v="2001-06-05T01:19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07"/>
    <m/>
  </r>
  <r>
    <x v="0"/>
    <x v="2"/>
    <x v="1"/>
    <x v="0"/>
    <n v="25"/>
    <n v="1336084"/>
    <d v="2001-06-05T01:22:11"/>
    <s v="Cargill International S.A."/>
    <x v="0"/>
    <x v="0"/>
    <x v="0"/>
    <x v="2"/>
    <s v="GER Power Phy Fwd Ffrm"/>
    <s v="GER Pwr Phy FF   Ger Grd WDPK HV         06Jun01         EUR/MWh"/>
    <m/>
    <n v="25"/>
    <x v="0"/>
    <x v="2"/>
    <x v="2"/>
    <n v="33.9"/>
    <s v="tjturney"/>
    <s v="MHELLERM"/>
    <s v="UK - ECTRL - Continental Power Book"/>
    <x v="4"/>
    <x v="3"/>
    <n v="110347.1"/>
    <d v="2001-06-06T21:00:01"/>
  </r>
  <r>
    <x v="0"/>
    <x v="2"/>
    <x v="1"/>
    <x v="0"/>
    <n v="25"/>
    <n v="1336085"/>
    <d v="2001-06-05T01:22:41"/>
    <s v="Cargill International S.A."/>
    <x v="0"/>
    <x v="0"/>
    <x v="0"/>
    <x v="2"/>
    <s v="GER Power Phy Fwd Ffrm"/>
    <s v="GER Pwr Phy FF   Ger Grd BASE HV         06Jun01         EUR/MWh"/>
    <n v="25"/>
    <m/>
    <x v="0"/>
    <x v="2"/>
    <x v="2"/>
    <n v="24.4"/>
    <s v="tjturney"/>
    <s v="MHELLERM"/>
    <s v="UK - ECTRL - Continental Power Book"/>
    <x v="4"/>
    <x v="3"/>
    <n v="110348.1"/>
    <d v="2001-06-06T21:00:01"/>
  </r>
  <r>
    <x v="0"/>
    <x v="2"/>
    <x v="1"/>
    <x v="0"/>
    <n v="50"/>
    <n v="1336086"/>
    <d v="2001-06-05T01:22:45"/>
    <s v="Energie Ouest Suisse"/>
    <x v="0"/>
    <x v="0"/>
    <x v="0"/>
    <x v="2"/>
    <s v="CH Power Phy Fwd Firm"/>
    <s v="CH Pwr Phy FF    NAT WDPK HV             06Jun01         EUR/MWh"/>
    <n v="50"/>
    <m/>
    <x v="0"/>
    <x v="2"/>
    <x v="2"/>
    <n v="33.700000000000003"/>
    <s v="edmmonod"/>
    <s v="EHOKMARK"/>
    <s v="UK - ECTRL - Continental Power Book"/>
    <x v="4"/>
    <x v="3"/>
    <n v="110349.1"/>
    <d v="2001-06-06T21:00:01"/>
  </r>
  <r>
    <x v="0"/>
    <x v="2"/>
    <x v="1"/>
    <x v="0"/>
    <n v="25"/>
    <n v="1336087"/>
    <d v="2001-06-05T01:24:42"/>
    <s v="Elektrizitatswerk der Stadt Bern"/>
    <x v="0"/>
    <x v="0"/>
    <x v="0"/>
    <x v="2"/>
    <s v="CH Power Phy Fwd Firm"/>
    <s v="CH Pwr Phy FF    NAT WDPK HV             06Jun01         EUR/MWh"/>
    <n v="25"/>
    <m/>
    <x v="0"/>
    <x v="2"/>
    <x v="2"/>
    <n v="33.6"/>
    <s v="ADM86965"/>
    <s v="EHOKMARK"/>
    <s v="UK - ECTRL - Continental Power Book"/>
    <x v="4"/>
    <x v="3"/>
    <n v="110350.1"/>
    <d v="2001-06-06T21:00:01"/>
  </r>
  <r>
    <x v="0"/>
    <x v="2"/>
    <x v="1"/>
    <x v="0"/>
    <n v="25"/>
    <n v="1336088"/>
    <d v="2001-06-05T01:25:39"/>
    <s v="Cargill International S.A."/>
    <x v="0"/>
    <x v="0"/>
    <x v="0"/>
    <x v="2"/>
    <s v="GER Power Phy Fwd Ffrm"/>
    <s v="GER Pwr Phy FF   Ger Grd WDPK HV         06Jun01         EUR/MWh"/>
    <m/>
    <n v="25"/>
    <x v="0"/>
    <x v="2"/>
    <x v="2"/>
    <n v="34"/>
    <s v="tjturney"/>
    <s v="MHELLERM"/>
    <s v="UK - ECTRL - Continental Power Book"/>
    <x v="4"/>
    <x v="3"/>
    <n v="110351.1"/>
    <d v="2001-06-06T21:00:01"/>
  </r>
  <r>
    <x v="0"/>
    <x v="0"/>
    <x v="0"/>
    <x v="0"/>
    <n v="20"/>
    <n v="1336089"/>
    <d v="2001-06-05T01:2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305"/>
    <m/>
  </r>
  <r>
    <x v="0"/>
    <x v="0"/>
    <x v="0"/>
    <x v="0"/>
    <n v="20"/>
    <n v="1336090"/>
    <d v="2001-06-05T01:28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03"/>
    <m/>
  </r>
  <r>
    <x v="0"/>
    <x v="0"/>
    <x v="0"/>
    <x v="0"/>
    <n v="20"/>
    <n v="1336092"/>
    <d v="2001-06-05T01:28:4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67299"/>
    <m/>
  </r>
  <r>
    <x v="0"/>
    <x v="0"/>
    <x v="0"/>
    <x v="0"/>
    <n v="20"/>
    <n v="1336091"/>
    <d v="2001-06-05T01:28:4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301"/>
    <m/>
  </r>
  <r>
    <x v="0"/>
    <x v="0"/>
    <x v="0"/>
    <x v="0"/>
    <n v="20"/>
    <n v="1336093"/>
    <d v="2001-06-05T01:2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297"/>
    <m/>
  </r>
  <r>
    <x v="0"/>
    <x v="2"/>
    <x v="1"/>
    <x v="0"/>
    <n v="50"/>
    <n v="1336094"/>
    <d v="2001-06-05T01:32:05"/>
    <s v="BKW-FMB Energie AG"/>
    <x v="0"/>
    <x v="0"/>
    <x v="0"/>
    <x v="2"/>
    <s v="CH Power Phy Fwd Firm"/>
    <s v="CH Pwr Phy FF    NAT 00-06 HV            06Jun01         EUR/MWh"/>
    <n v="50"/>
    <m/>
    <x v="0"/>
    <x v="2"/>
    <x v="2"/>
    <n v="10.6"/>
    <s v="jurggilgen"/>
    <s v="EHOKMARK"/>
    <s v="UK - ECTRL - Continental Power Book"/>
    <x v="4"/>
    <x v="3"/>
    <n v="110355.1"/>
    <d v="2001-06-06T21:00:01"/>
  </r>
  <r>
    <x v="0"/>
    <x v="2"/>
    <x v="1"/>
    <x v="0"/>
    <n v="50"/>
    <n v="1336095"/>
    <d v="2001-06-05T01:33:38"/>
    <s v="Energie Ouest Suisse"/>
    <x v="0"/>
    <x v="0"/>
    <x v="0"/>
    <x v="2"/>
    <s v="CH Power Phy Fwd Firm"/>
    <s v="CH Pwr Phy FF    NAT BASE HV             06Jun01         EUR/MWh"/>
    <n v="50"/>
    <m/>
    <x v="0"/>
    <x v="2"/>
    <x v="2"/>
    <n v="24.1"/>
    <s v="Norbert131"/>
    <s v="EHOKMARK"/>
    <s v="UK - ECTRL - Continental Power Book"/>
    <x v="4"/>
    <x v="3"/>
    <n v="110356.1"/>
    <d v="2001-06-06T21:00:01"/>
  </r>
  <r>
    <x v="0"/>
    <x v="2"/>
    <x v="1"/>
    <x v="0"/>
    <n v="25"/>
    <n v="1336096"/>
    <d v="2001-06-05T01:33:39"/>
    <s v="Osterreichische Elektrizitats Wirtschaft AG"/>
    <x v="0"/>
    <x v="0"/>
    <x v="0"/>
    <x v="2"/>
    <s v="AUT Power Phy Fwd Firm"/>
    <s v="AUT Pwr Phy FF   AUT BASE HV             06Jun01         EUR/MWh"/>
    <n v="25"/>
    <m/>
    <x v="0"/>
    <x v="2"/>
    <x v="2"/>
    <n v="24.15"/>
    <s v="knablmanfr"/>
    <s v="GTUHY"/>
    <s v="UK - ECTRL - Continental Power Book"/>
    <x v="4"/>
    <x v="3"/>
    <n v="110357.1"/>
    <d v="2001-06-06T21:00:01"/>
  </r>
  <r>
    <x v="0"/>
    <x v="2"/>
    <x v="1"/>
    <x v="0"/>
    <n v="25"/>
    <n v="1336097"/>
    <d v="2001-06-05T01:33:55"/>
    <s v="Aquila Energy Limited"/>
    <x v="0"/>
    <x v="0"/>
    <x v="0"/>
    <x v="2"/>
    <s v="GER Power Phy Fwd Ffrm"/>
    <s v="GER Pwr Phy FF   Ger Grd BASE HV         06Jun01         EUR/MWh"/>
    <n v="25"/>
    <m/>
    <x v="0"/>
    <x v="2"/>
    <x v="2"/>
    <n v="24"/>
    <s v="MS3366990"/>
    <s v="MHELLERM"/>
    <s v="UK - ECTRL - Continental Power Book"/>
    <x v="4"/>
    <x v="3"/>
    <n v="110358.1"/>
    <d v="2001-06-06T21:00:01"/>
  </r>
  <r>
    <x v="0"/>
    <x v="2"/>
    <x v="1"/>
    <x v="0"/>
    <n v="10"/>
    <n v="1336098"/>
    <d v="2001-06-05T01:34:21"/>
    <s v="Stadtwerke Leipzig GmbH"/>
    <x v="0"/>
    <x v="0"/>
    <x v="0"/>
    <x v="2"/>
    <s v="GER Power Phy Fwd Ffrm"/>
    <s v="GER Pwr Phy FF   Ger Grd WDPK HV         06Jun01         EUR/MWh"/>
    <n v="10"/>
    <m/>
    <x v="0"/>
    <x v="2"/>
    <x v="2"/>
    <n v="33.799999999999997"/>
    <s v="schmerler"/>
    <s v="MHELLERM"/>
    <s v="UK - ECTRL - Continental Power Book"/>
    <x v="4"/>
    <x v="3"/>
    <n v="110359.1"/>
    <d v="2001-06-06T21:00:01"/>
  </r>
  <r>
    <x v="0"/>
    <x v="2"/>
    <x v="1"/>
    <x v="0"/>
    <n v="25"/>
    <n v="1336099"/>
    <d v="2001-06-05T01:35:13"/>
    <s v="Vorarlberger Kraftwerke AG"/>
    <x v="0"/>
    <x v="0"/>
    <x v="0"/>
    <x v="2"/>
    <s v="AUT Power Phy Fwd Firm"/>
    <s v="AUT Pwr Phy FF   AUT WDPK HV             06Jun01         EUR/MWh"/>
    <n v="25"/>
    <m/>
    <x v="0"/>
    <x v="2"/>
    <x v="2"/>
    <n v="33.799999999999997"/>
    <s v="vkwhandel"/>
    <s v="GTUHY"/>
    <s v="UK - ECTRL - Continental Power Book"/>
    <x v="4"/>
    <x v="3"/>
    <n v="110360.1"/>
    <d v="2001-06-06T21:00:01"/>
  </r>
  <r>
    <x v="0"/>
    <x v="2"/>
    <x v="1"/>
    <x v="1"/>
    <n v="775"/>
    <n v="1336100"/>
    <d v="2001-06-05T01:36:02"/>
    <s v="MVV Energie AG"/>
    <x v="0"/>
    <x v="0"/>
    <x v="0"/>
    <x v="2"/>
    <s v="GER Power Phy Fwd Ffrm"/>
    <s v="GER Pwr Phy FF   Ger Grd BASE HV         Aug01           EUR/MWh"/>
    <m/>
    <n v="25"/>
    <x v="0"/>
    <x v="2"/>
    <x v="2"/>
    <n v="19.5"/>
    <s v="MVVTRADER5"/>
    <s v="MHELLERM"/>
    <s v="UK - ECTRL - Continental Power Book"/>
    <x v="4"/>
    <x v="3"/>
    <n v="110361.1"/>
    <d v="2001-08-01T00:00:00"/>
  </r>
  <r>
    <x v="0"/>
    <x v="2"/>
    <x v="1"/>
    <x v="0"/>
    <n v="20"/>
    <n v="1336101"/>
    <d v="2001-06-05T01:36:22"/>
    <s v="Raetia Energie AG"/>
    <x v="0"/>
    <x v="0"/>
    <x v="0"/>
    <x v="2"/>
    <s v="CH Power Phy Fwd Firm"/>
    <s v="CH Pwr Phy FF    NAT WDPK HV             06Jun01         EUR/MWh"/>
    <n v="20"/>
    <m/>
    <x v="0"/>
    <x v="2"/>
    <x v="2"/>
    <n v="33.6"/>
    <s v="ADM39110"/>
    <s v="EHOKMARK"/>
    <s v="UK - ECTRL - Continental Power Book"/>
    <x v="4"/>
    <x v="3"/>
    <n v="110362.1"/>
    <d v="2001-06-06T21:00:01"/>
  </r>
  <r>
    <x v="0"/>
    <x v="2"/>
    <x v="1"/>
    <x v="3"/>
    <n v="2300"/>
    <n v="1336102"/>
    <d v="2001-06-05T01:36:26"/>
    <s v="Electrabel SA"/>
    <x v="0"/>
    <x v="0"/>
    <x v="0"/>
    <x v="2"/>
    <s v="GER Power Phy Fwd Ffrm"/>
    <s v="GER Pwr Phy FF   Ger Grd BASE HV         Jul-Sep01       EUR/MWh"/>
    <m/>
    <n v="25"/>
    <x v="0"/>
    <x v="2"/>
    <x v="2"/>
    <n v="20.399999999999999"/>
    <s v="EDSOLARI"/>
    <s v="MHELLERM"/>
    <s v="UK - ECTRL - Continental Power Book"/>
    <x v="4"/>
    <x v="3"/>
    <n v="110363.1"/>
    <d v="2001-07-01T00:00:00"/>
  </r>
  <r>
    <x v="0"/>
    <x v="2"/>
    <x v="1"/>
    <x v="4"/>
    <n v="750"/>
    <n v="1336103"/>
    <d v="2001-06-05T01:36:57"/>
    <s v="AEP Energy Services Ltd"/>
    <x v="0"/>
    <x v="0"/>
    <x v="0"/>
    <x v="2"/>
    <s v="GER Power Phy Fwd Ffrm"/>
    <s v="GER Pwr Phy FF   Ger Grd WDPK HV         Sep01           EUR/MWh"/>
    <m/>
    <n v="25"/>
    <x v="0"/>
    <x v="2"/>
    <x v="2"/>
    <n v="30.8"/>
    <s v="johnrosai"/>
    <s v="MHELLERM"/>
    <s v="UK - ECTRL - Continental Power Book"/>
    <x v="4"/>
    <x v="3"/>
    <n v="110364.1"/>
    <d v="2001-09-01T00:00:00"/>
  </r>
  <r>
    <x v="0"/>
    <x v="2"/>
    <x v="1"/>
    <x v="4"/>
    <n v="750"/>
    <n v="1336104"/>
    <d v="2001-06-05T01:37:09"/>
    <s v="MVV Energie AG"/>
    <x v="0"/>
    <x v="0"/>
    <x v="0"/>
    <x v="2"/>
    <s v="GER Power Phy Fwd Ffrm"/>
    <s v="GER Pwr Phy FF   Ger Grd BASE HV         Sep01           EUR/MWh"/>
    <m/>
    <n v="25"/>
    <x v="0"/>
    <x v="2"/>
    <x v="2"/>
    <n v="22.3"/>
    <s v="MVVTRADER8"/>
    <s v="MHELLERM"/>
    <s v="UK - ECTRL - Continental Power Book"/>
    <x v="4"/>
    <x v="3"/>
    <n v="110365.1"/>
    <d v="2001-09-01T00:00:00"/>
  </r>
  <r>
    <x v="0"/>
    <x v="2"/>
    <x v="1"/>
    <x v="1"/>
    <n v="775"/>
    <n v="1336105"/>
    <d v="2001-06-05T01:37:17"/>
    <s v="Cargill International S.A."/>
    <x v="0"/>
    <x v="0"/>
    <x v="0"/>
    <x v="2"/>
    <s v="GER Power Phy Fwd Ffrm"/>
    <s v="GER Pwr Phy FF   Ger Grd WDPK HV         Jul01           EUR/MWh"/>
    <m/>
    <n v="25"/>
    <x v="0"/>
    <x v="2"/>
    <x v="2"/>
    <n v="28.15"/>
    <s v="tjturney"/>
    <s v="MHELLERM"/>
    <s v="UK - ECTRL - Continental Power Book"/>
    <x v="4"/>
    <x v="3"/>
    <n v="110366.1"/>
    <d v="2001-07-01T00:00:00"/>
  </r>
  <r>
    <x v="0"/>
    <x v="0"/>
    <x v="0"/>
    <x v="0"/>
    <n v="10"/>
    <n v="1336106"/>
    <d v="2001-06-05T01:37:2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LEEMDRAGE"/>
    <s v="BMARCHAN"/>
    <s v="Enron Metals Trading System"/>
    <x v="0"/>
    <x v="0"/>
    <n v="2167295"/>
    <m/>
  </r>
  <r>
    <x v="0"/>
    <x v="0"/>
    <x v="0"/>
    <x v="0"/>
    <n v="20"/>
    <n v="1336107"/>
    <d v="2001-06-05T01:37:58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37670"/>
    <s v="BMARCHAN"/>
    <s v="Enron Metals Trading System"/>
    <x v="0"/>
    <x v="0"/>
    <n v="2167293"/>
    <m/>
  </r>
  <r>
    <x v="0"/>
    <x v="0"/>
    <x v="0"/>
    <x v="0"/>
    <n v="10"/>
    <n v="1336108"/>
    <d v="2001-06-05T01:38:11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baldieman"/>
    <s v="BMARCHAN"/>
    <s v="Enron Metals Trading System"/>
    <x v="0"/>
    <x v="0"/>
    <n v="2167291"/>
    <m/>
  </r>
  <r>
    <x v="0"/>
    <x v="2"/>
    <x v="1"/>
    <x v="0"/>
    <n v="40"/>
    <n v="1336109"/>
    <d v="2001-06-05T01:38:18"/>
    <s v="Schweizerische Bundesbahnen SBB AG"/>
    <x v="0"/>
    <x v="0"/>
    <x v="0"/>
    <x v="2"/>
    <s v="CH Power Phy Fwd Firm"/>
    <s v="CH Pwr Phy FF    NAT WDPK HV             06Jun01         EUR/MWh"/>
    <n v="40"/>
    <m/>
    <x v="0"/>
    <x v="2"/>
    <x v="2"/>
    <n v="33.6"/>
    <s v="ei100326"/>
    <s v="EHOKMARK"/>
    <s v="UK - ECTRL - Continental Power Book"/>
    <x v="4"/>
    <x v="3"/>
    <n v="110367.1"/>
    <d v="2001-06-06T21:00:01"/>
  </r>
  <r>
    <x v="0"/>
    <x v="2"/>
    <x v="1"/>
    <x v="0"/>
    <n v="25"/>
    <n v="1336110"/>
    <d v="2001-06-05T01:38:22"/>
    <s v="MVV Energie AG"/>
    <x v="0"/>
    <x v="0"/>
    <x v="0"/>
    <x v="2"/>
    <s v="GER Power Phy Fwd Ffrm"/>
    <s v="GER Pwr Phy FF   Ger Grd WDPK HV         06Jun01         EUR/MWh"/>
    <m/>
    <n v="25"/>
    <x v="0"/>
    <x v="2"/>
    <x v="2"/>
    <n v="33.9"/>
    <s v="MVVTRADER6"/>
    <s v="MHELLERM"/>
    <s v="UK - ECTRL - Continental Power Book"/>
    <x v="4"/>
    <x v="3"/>
    <n v="110368.1"/>
    <d v="2001-06-06T21:00:01"/>
  </r>
  <r>
    <x v="0"/>
    <x v="2"/>
    <x v="1"/>
    <x v="0"/>
    <n v="50"/>
    <n v="1336111"/>
    <d v="2001-06-05T01:38:29"/>
    <s v="BKW-FMB Energie AG"/>
    <x v="0"/>
    <x v="0"/>
    <x v="0"/>
    <x v="2"/>
    <s v="CH Power Phy Fwd Firm"/>
    <s v="CH Pwr Phy FF    NAT BASE HV             06Jun01         EUR/MWh"/>
    <n v="50"/>
    <m/>
    <x v="0"/>
    <x v="2"/>
    <x v="2"/>
    <n v="23.75"/>
    <s v="jurggilgen"/>
    <s v="EHOKMARK"/>
    <s v="UK - ECTRL - Continental Power Book"/>
    <x v="4"/>
    <x v="3"/>
    <n v="110369.1"/>
    <d v="2001-06-06T21:00:01"/>
  </r>
  <r>
    <x v="0"/>
    <x v="2"/>
    <x v="1"/>
    <x v="0"/>
    <n v="25"/>
    <n v="1336112"/>
    <d v="2001-06-05T01:41:02"/>
    <s v="TotalFinaElf Gas and Power Limited"/>
    <x v="0"/>
    <x v="0"/>
    <x v="0"/>
    <x v="2"/>
    <s v="FR Pwr Phy FF"/>
    <s v="FR Pwr Phy FF    Fr Grd BASE             06Jun01         EUR/MWh"/>
    <m/>
    <n v="25"/>
    <x v="0"/>
    <x v="2"/>
    <x v="2"/>
    <n v="24.3"/>
    <s v="JMAUMONT"/>
    <s v="SBROD"/>
    <s v="UK - ECTRL - Continental Power Book"/>
    <x v="4"/>
    <x v="3"/>
    <n v="110370.1"/>
    <d v="2001-06-06T21:00:01"/>
  </r>
  <r>
    <x v="0"/>
    <x v="2"/>
    <x v="1"/>
    <x v="0"/>
    <n v="25"/>
    <n v="1336113"/>
    <d v="2001-06-05T01:42:12"/>
    <s v="Mirant Europe BV"/>
    <x v="0"/>
    <x v="0"/>
    <x v="0"/>
    <x v="2"/>
    <s v="GER Power Phy Fwd Ffrm"/>
    <s v="GER Pwr Phy FF   Ger Grd BASE HV         06Jun01         EUR/MWh"/>
    <m/>
    <n v="25"/>
    <x v="0"/>
    <x v="2"/>
    <x v="2"/>
    <n v="24.15"/>
    <s v="patrickfh"/>
    <s v="MHELLERM"/>
    <s v="UK - ECTRL - Continental Power Book"/>
    <x v="4"/>
    <x v="3"/>
    <n v="110371.1"/>
    <d v="2001-06-06T21:00:01"/>
  </r>
  <r>
    <x v="0"/>
    <x v="2"/>
    <x v="1"/>
    <x v="4"/>
    <n v="750"/>
    <n v="1336114"/>
    <d v="2001-06-05T01:42:20"/>
    <s v="Electrabel SA"/>
    <x v="0"/>
    <x v="0"/>
    <x v="0"/>
    <x v="2"/>
    <s v="GER Power Phy Fwd Ffrm"/>
    <s v="GER Pwr Phy FF   Ger Grd WDPK HV         Sep01           EUR/MWh"/>
    <m/>
    <n v="25"/>
    <x v="0"/>
    <x v="2"/>
    <x v="2"/>
    <n v="31"/>
    <s v="EDSOLARI"/>
    <s v="MHELLERM"/>
    <s v="UK - ECTRL - Continental Power Book"/>
    <x v="4"/>
    <x v="3"/>
    <n v="110372.1"/>
    <d v="2001-09-01T00:00:00"/>
  </r>
  <r>
    <x v="0"/>
    <x v="0"/>
    <x v="0"/>
    <x v="0"/>
    <n v="4"/>
    <n v="1336116"/>
    <d v="2001-06-05T01:42:38"/>
    <s v="ABN AMRO Futures Limited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63233"/>
    <s v="BMARCHAN"/>
    <s v="Enron Metals Trading System"/>
    <x v="0"/>
    <x v="0"/>
    <n v="2167287"/>
    <m/>
  </r>
  <r>
    <x v="0"/>
    <x v="0"/>
    <x v="0"/>
    <x v="0"/>
    <n v="20"/>
    <n v="1336115"/>
    <d v="2001-06-05T01:42:38"/>
    <s v="Amalgamated Metal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29"/>
    <s v="ely7653z"/>
    <s v="ATURNER"/>
    <s v="Enron Metals Trading System"/>
    <x v="0"/>
    <x v="0"/>
    <n v="2167289"/>
    <m/>
  </r>
  <r>
    <x v="0"/>
    <x v="0"/>
    <x v="0"/>
    <x v="0"/>
    <n v="16"/>
    <n v="1336117"/>
    <d v="2001-06-05T01:43:12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72"/>
    <s v="ADM08839"/>
    <s v="BMARCHAN"/>
    <s v="Enron Metals Trading System"/>
    <x v="0"/>
    <x v="0"/>
    <n v="2167285"/>
    <m/>
  </r>
  <r>
    <x v="0"/>
    <x v="0"/>
    <x v="0"/>
    <x v="0"/>
    <n v="14"/>
    <n v="1336118"/>
    <d v="2001-06-05T01:44:08"/>
    <s v="ED &amp; F Man International Limited"/>
    <x v="0"/>
    <x v="0"/>
    <x v="0"/>
    <x v="0"/>
    <s v="Copper LME Registered Contract"/>
    <s v="Cu LME Reg.      Contract                3 Month         USD/mt-L"/>
    <m/>
    <n v="14"/>
    <x v="0"/>
    <x v="0"/>
    <x v="0"/>
    <n v="1673"/>
    <s v="baldieman"/>
    <s v="BMARCHAN"/>
    <s v="Enron Metals Trading System"/>
    <x v="0"/>
    <x v="0"/>
    <n v="2167283"/>
    <m/>
  </r>
  <r>
    <x v="0"/>
    <x v="0"/>
    <x v="0"/>
    <x v="0"/>
    <n v="5"/>
    <n v="1336119"/>
    <d v="2001-06-05T01:44:10"/>
    <s v="GNI Limited"/>
    <x v="0"/>
    <x v="0"/>
    <x v="0"/>
    <x v="0"/>
    <s v="Zinc LME Registered Contract"/>
    <s v="Zinc LME Reg.    Contract                3 Month         USD/mt-L"/>
    <n v="5"/>
    <m/>
    <x v="0"/>
    <x v="0"/>
    <x v="0"/>
    <n v="928"/>
    <s v="ADM59084"/>
    <s v="ATURNER"/>
    <s v="Enron Metals Trading System"/>
    <x v="0"/>
    <x v="0"/>
    <n v="2167281"/>
    <m/>
  </r>
  <r>
    <x v="0"/>
    <x v="0"/>
    <x v="0"/>
    <x v="0"/>
    <n v="20"/>
    <n v="1336120"/>
    <d v="2001-06-05T01:45:57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279"/>
    <m/>
  </r>
  <r>
    <x v="0"/>
    <x v="2"/>
    <x v="1"/>
    <x v="0"/>
    <n v="20"/>
    <n v="1336121"/>
    <d v="2001-06-05T01:46:20"/>
    <s v="Schweizerische Bundesbahnen SBB AG"/>
    <x v="0"/>
    <x v="0"/>
    <x v="0"/>
    <x v="2"/>
    <s v="CH Power Phy Fwd Firm"/>
    <s v="CH Pwr Phy FF    NAT 00-06 HV            06Jun01         EUR/MWh"/>
    <n v="20"/>
    <m/>
    <x v="0"/>
    <x v="2"/>
    <x v="2"/>
    <n v="10.5"/>
    <s v="ei100326"/>
    <s v="EHOKMARK"/>
    <s v="UK - ECTRL - Continental Power Book"/>
    <x v="4"/>
    <x v="3"/>
    <n v="110377.1"/>
    <d v="2001-06-06T21:00:01"/>
  </r>
  <r>
    <x v="0"/>
    <x v="0"/>
    <x v="0"/>
    <x v="0"/>
    <n v="20"/>
    <n v="1336122"/>
    <d v="2001-06-05T01:48:3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08839"/>
    <s v="BMARCHAN"/>
    <s v="Enron Metals Trading System"/>
    <x v="0"/>
    <x v="0"/>
    <n v="2167327"/>
    <m/>
  </r>
  <r>
    <x v="0"/>
    <x v="2"/>
    <x v="1"/>
    <x v="0"/>
    <n v="25"/>
    <n v="1336123"/>
    <d v="2001-06-05T01:48:43"/>
    <s v="MVV Energie AG"/>
    <x v="0"/>
    <x v="0"/>
    <x v="0"/>
    <x v="2"/>
    <s v="GER Power Phy Fwd Ffrm"/>
    <s v="GER Pwr Phy FF   Ger Grd BASE HV         06Jun01         EUR/MWh"/>
    <n v="25"/>
    <m/>
    <x v="0"/>
    <x v="2"/>
    <x v="2"/>
    <n v="24"/>
    <s v="MVVTRADER6"/>
    <s v="MHELLERM"/>
    <s v="UK - ECTRL - Continental Power Book"/>
    <x v="4"/>
    <x v="3"/>
    <n v="110381.1"/>
    <d v="2001-06-06T21:00:01"/>
  </r>
  <r>
    <x v="0"/>
    <x v="2"/>
    <x v="1"/>
    <x v="0"/>
    <n v="100"/>
    <n v="1336124"/>
    <d v="2001-06-05T01:49:02"/>
    <s v="Elektrizitatswerke der Stadt Zurich"/>
    <x v="0"/>
    <x v="0"/>
    <x v="0"/>
    <x v="2"/>
    <s v="CH Power Phy Fwd Firm"/>
    <s v="CH Pwr Phy FF    NAT 00-06 HV            06Jun01         EUR/MWh"/>
    <n v="100"/>
    <m/>
    <x v="0"/>
    <x v="2"/>
    <x v="2"/>
    <n v="10.3"/>
    <s v="michaela"/>
    <s v="EHOKMARK"/>
    <s v="UK - ECTRL - Continental Power Book"/>
    <x v="4"/>
    <x v="3"/>
    <n v="110382.1"/>
    <d v="2001-06-06T21:00:01"/>
  </r>
  <r>
    <x v="0"/>
    <x v="0"/>
    <x v="0"/>
    <x v="0"/>
    <n v="4"/>
    <n v="1336125"/>
    <d v="2001-06-05T01:49:05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0"/>
    <s v="ADM26133"/>
    <s v="BMARCHAN"/>
    <s v="Enron Metals Trading System"/>
    <x v="0"/>
    <x v="0"/>
    <n v="2167351"/>
    <m/>
  </r>
  <r>
    <x v="0"/>
    <x v="2"/>
    <x v="1"/>
    <x v="0"/>
    <n v="25"/>
    <n v="1336126"/>
    <d v="2001-06-05T01:49:43"/>
    <s v="BKW-FMB Energie AG"/>
    <x v="0"/>
    <x v="0"/>
    <x v="0"/>
    <x v="2"/>
    <s v="FR Pwr Phy FF"/>
    <s v="FR Pwr Phy FF    Fr Grd BASE             06Jun01         EUR/MWh"/>
    <n v="25"/>
    <m/>
    <x v="0"/>
    <x v="2"/>
    <x v="2"/>
    <n v="23.9"/>
    <s v="jurggilgen"/>
    <s v="SBROD"/>
    <s v="UK - ECTRL - Continental Power Book"/>
    <x v="4"/>
    <x v="3"/>
    <n v="110384.1"/>
    <d v="2001-06-06T21:00:01"/>
  </r>
  <r>
    <x v="0"/>
    <x v="2"/>
    <x v="1"/>
    <x v="0"/>
    <n v="25"/>
    <n v="1336127"/>
    <d v="2001-06-05T01:51:59"/>
    <s v="TotalFinaElf Gas and Power Limited"/>
    <x v="0"/>
    <x v="0"/>
    <x v="0"/>
    <x v="2"/>
    <s v="GER Power Phy Fwd Ffrm"/>
    <s v="GER Pwr Phy FF   Ger Grd BASE HV         06Jun01         EUR/MWh"/>
    <n v="25"/>
    <m/>
    <x v="0"/>
    <x v="2"/>
    <x v="2"/>
    <n v="24"/>
    <s v="JMAUMONT"/>
    <s v="MHELLERM"/>
    <s v="UK - ECTRL - Continental Power Book"/>
    <x v="4"/>
    <x v="3"/>
    <n v="110395.1"/>
    <d v="2001-06-06T21:00:01"/>
  </r>
  <r>
    <x v="0"/>
    <x v="2"/>
    <x v="1"/>
    <x v="0"/>
    <n v="25"/>
    <n v="1336128"/>
    <d v="2001-06-05T01:52:05"/>
    <s v="TotalFinaElf Gas and Power Limited"/>
    <x v="0"/>
    <x v="0"/>
    <x v="0"/>
    <x v="2"/>
    <s v="FR Pwr Phy FF"/>
    <s v="FR Pwr Phy FF    Fr Grd BASE             06Jun01         EUR/MWh"/>
    <m/>
    <n v="25"/>
    <x v="0"/>
    <x v="2"/>
    <x v="2"/>
    <n v="24.3"/>
    <s v="JMAUMONT"/>
    <s v="SBROD"/>
    <s v="UK - ECTRL - Continental Power Book"/>
    <x v="4"/>
    <x v="3"/>
    <n v="110396.1"/>
    <d v="2001-06-06T21:00:01"/>
  </r>
  <r>
    <x v="0"/>
    <x v="2"/>
    <x v="1"/>
    <x v="0"/>
    <n v="20"/>
    <n v="1336129"/>
    <d v="2001-06-05T01:53:01"/>
    <s v="Schweizerische Bundesbahnen SBB AG"/>
    <x v="0"/>
    <x v="0"/>
    <x v="0"/>
    <x v="2"/>
    <s v="CH Power Phy Fwd Firm"/>
    <s v="CH Pwr Phy FF    NAT WDPK HV             06Jun01         EUR/MWh"/>
    <n v="20"/>
    <m/>
    <x v="0"/>
    <x v="2"/>
    <x v="2"/>
    <n v="33.6"/>
    <s v="ei100326"/>
    <s v="EHOKMARK"/>
    <s v="UK - ECTRL - Continental Power Book"/>
    <x v="4"/>
    <x v="3"/>
    <n v="110397.1"/>
    <d v="2001-06-06T21:00:01"/>
  </r>
  <r>
    <x v="0"/>
    <x v="2"/>
    <x v="1"/>
    <x v="0"/>
    <n v="25"/>
    <n v="1336130"/>
    <d v="2001-06-05T01:53:20"/>
    <s v="Nuon Energy Trade &amp; Wholesale NV"/>
    <x v="0"/>
    <x v="0"/>
    <x v="0"/>
    <x v="2"/>
    <s v="GER Power Phy Fwd Ffrm"/>
    <s v="GER Pwr Phy FF   Ger Grd WDPK HV         06Jun01         EUR/MWh"/>
    <n v="25"/>
    <m/>
    <x v="0"/>
    <x v="2"/>
    <x v="2"/>
    <n v="33.85"/>
    <s v="vincent01"/>
    <s v="MHELLERM"/>
    <s v="UK - ECTRL - Continental Power Book"/>
    <x v="4"/>
    <x v="3"/>
    <n v="110398.1"/>
    <d v="2001-06-06T21:00:01"/>
  </r>
  <r>
    <x v="0"/>
    <x v="0"/>
    <x v="0"/>
    <x v="0"/>
    <n v="10"/>
    <n v="1336131"/>
    <d v="2001-06-05T01:53:4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83160"/>
    <s v="BMARCHAN"/>
    <s v="Enron Metals Trading System"/>
    <x v="0"/>
    <x v="0"/>
    <n v="2167437"/>
    <m/>
  </r>
  <r>
    <x v="0"/>
    <x v="0"/>
    <x v="0"/>
    <x v="0"/>
    <n v="6"/>
    <n v="1336132"/>
    <d v="2001-06-05T01:53:56"/>
    <s v="Golly Hott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72"/>
    <s v="ADM83160"/>
    <s v="BMARCHAN"/>
    <s v="Enron Metals Trading System"/>
    <x v="0"/>
    <x v="0"/>
    <n v="2167441"/>
    <m/>
  </r>
  <r>
    <x v="0"/>
    <x v="2"/>
    <x v="1"/>
    <x v="0"/>
    <n v="25"/>
    <n v="1336133"/>
    <d v="2001-06-05T01:55:36"/>
    <s v="Petro Carbo Chem GmbH"/>
    <x v="0"/>
    <x v="0"/>
    <x v="0"/>
    <x v="2"/>
    <s v="GER Power Phy Fwd Ffrm"/>
    <s v="GER Pwr Phy FF   Ger Grd BASE HV         06Jun01         EUR/MWh"/>
    <n v="25"/>
    <m/>
    <x v="0"/>
    <x v="2"/>
    <x v="2"/>
    <n v="23.9"/>
    <s v="ADM02151"/>
    <s v="MHELLERM"/>
    <s v="UK - ECTRL - Continental Power Book"/>
    <x v="4"/>
    <x v="3"/>
    <n v="110399.1"/>
    <d v="2001-06-06T21:00:01"/>
  </r>
  <r>
    <x v="0"/>
    <x v="2"/>
    <x v="1"/>
    <x v="1"/>
    <n v="775"/>
    <n v="1336134"/>
    <d v="2001-06-05T01:56:51"/>
    <s v="Aquila Energy Limited"/>
    <x v="0"/>
    <x v="0"/>
    <x v="0"/>
    <x v="2"/>
    <s v="GER Power Phy Fwd Ffrm"/>
    <s v="GER Pwr Phy FF   Ger Grd WDPK HV         Aug01           EUR/MWh"/>
    <m/>
    <n v="25"/>
    <x v="0"/>
    <x v="2"/>
    <x v="2"/>
    <n v="27.45"/>
    <s v="JC3366990"/>
    <s v="MHELLERM"/>
    <s v="UK - ECTRL - Continental Power Book"/>
    <x v="4"/>
    <x v="3"/>
    <n v="110400.1"/>
    <d v="2001-08-01T00:00:00"/>
  </r>
  <r>
    <x v="0"/>
    <x v="2"/>
    <x v="1"/>
    <x v="0"/>
    <n v="10"/>
    <n v="1336135"/>
    <d v="2001-06-05T01:57:04"/>
    <s v="Elektrizitatswerk der Stadt Bern"/>
    <x v="0"/>
    <x v="0"/>
    <x v="0"/>
    <x v="2"/>
    <s v="CH Power Phy Fwd Firm"/>
    <s v="CH Pwr Phy FF    NAT BASE HV             06Jun01         EUR/MWh"/>
    <n v="10"/>
    <m/>
    <x v="0"/>
    <x v="2"/>
    <x v="2"/>
    <n v="23.6"/>
    <s v="ADM86965"/>
    <s v="EHOKMARK"/>
    <s v="UK - ECTRL - Continental Power Book"/>
    <x v="4"/>
    <x v="3"/>
    <n v="110401.1"/>
    <d v="2001-06-06T21:00:01"/>
  </r>
  <r>
    <x v="0"/>
    <x v="0"/>
    <x v="0"/>
    <x v="0"/>
    <n v="14"/>
    <n v="1336136"/>
    <d v="2001-06-05T01:57:11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1"/>
    <s v="ADM08839"/>
    <s v="BMARCHAN"/>
    <s v="Enron Metals Trading System"/>
    <x v="0"/>
    <x v="0"/>
    <n v="2167443"/>
    <m/>
  </r>
  <r>
    <x v="0"/>
    <x v="2"/>
    <x v="1"/>
    <x v="0"/>
    <n v="50"/>
    <n v="1336137"/>
    <d v="2001-06-05T01:59:48"/>
    <s v="Elektrizitatswerke der Stadt Zurich"/>
    <x v="0"/>
    <x v="0"/>
    <x v="0"/>
    <x v="2"/>
    <s v="CH Power Phy Fwd Firm"/>
    <s v="CH Pwr Phy FF    NAT WDPK HV             06Jun01         EUR/MWh"/>
    <n v="50"/>
    <m/>
    <x v="0"/>
    <x v="2"/>
    <x v="2"/>
    <n v="33.6"/>
    <s v="michaela"/>
    <s v="EHOKMARK"/>
    <s v="UK - ECTRL - Continental Power Book"/>
    <x v="4"/>
    <x v="3"/>
    <n v="110403.1"/>
    <d v="2001-06-06T21:00:01"/>
  </r>
  <r>
    <x v="0"/>
    <x v="2"/>
    <x v="1"/>
    <x v="0"/>
    <n v="25"/>
    <n v="1336138"/>
    <d v="2001-06-05T02:00:38"/>
    <s v="Vorarlberger Kraftwerke AG"/>
    <x v="0"/>
    <x v="0"/>
    <x v="0"/>
    <x v="2"/>
    <s v="AUT Power Phy Fwd Firm"/>
    <s v="AUT Pwr Phy FF   AUT 00-06 HV            06Jun01         EUR/MWh"/>
    <m/>
    <n v="25"/>
    <x v="0"/>
    <x v="2"/>
    <x v="2"/>
    <n v="11.2"/>
    <s v="vkwhandel"/>
    <s v="GTUHY"/>
    <s v="UK - ECTRL - Continental Power Book"/>
    <x v="4"/>
    <x v="3"/>
    <n v="110404.1"/>
    <d v="2001-06-06T21:00:01"/>
  </r>
  <r>
    <x v="0"/>
    <x v="0"/>
    <x v="0"/>
    <x v="0"/>
    <n v="20"/>
    <n v="1336139"/>
    <d v="2001-06-05T02:01:2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BRUMSTEVE"/>
    <s v="BMARCHAN"/>
    <s v="Enron Metals Trading System"/>
    <x v="0"/>
    <x v="0"/>
    <n v="2167445"/>
    <m/>
  </r>
  <r>
    <x v="0"/>
    <x v="0"/>
    <x v="0"/>
    <x v="0"/>
    <n v="20"/>
    <n v="1336142"/>
    <d v="2001-06-05T02:03:0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ridielrp"/>
    <s v="BMARCHAN"/>
    <s v="Enron Metals Trading System"/>
    <x v="0"/>
    <x v="0"/>
    <n v="2167453"/>
    <m/>
  </r>
  <r>
    <x v="0"/>
    <x v="0"/>
    <x v="0"/>
    <x v="0"/>
    <n v="10"/>
    <n v="1336144"/>
    <d v="2001-06-05T02:03:30"/>
    <s v="The Bank of Nova Scotia"/>
    <x v="0"/>
    <x v="0"/>
    <x v="0"/>
    <x v="0"/>
    <s v="Tin LME Registered Contract"/>
    <s v="Tin LME Reg.     Contract                3 Month         USD/mt-L"/>
    <n v="10"/>
    <m/>
    <x v="0"/>
    <x v="3"/>
    <x v="0"/>
    <n v="4930"/>
    <s v="FISHBOYS"/>
    <s v="JGORDON1"/>
    <s v="Enron Metals Trading System"/>
    <x v="0"/>
    <x v="0"/>
    <n v="2167455"/>
    <m/>
  </r>
  <r>
    <x v="0"/>
    <x v="0"/>
    <x v="0"/>
    <x v="0"/>
    <n v="20"/>
    <n v="1336145"/>
    <d v="2001-06-05T02:05:0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pornstar"/>
    <s v="BMARCHAN"/>
    <s v="Enron Metals Trading System"/>
    <x v="0"/>
    <x v="0"/>
    <n v="2167457"/>
    <m/>
  </r>
  <r>
    <x v="0"/>
    <x v="0"/>
    <x v="0"/>
    <x v="0"/>
    <n v="12"/>
    <n v="1336146"/>
    <d v="2001-06-05T02:05:25"/>
    <s v="Manro Haydan Trading"/>
    <x v="0"/>
    <x v="0"/>
    <x v="0"/>
    <x v="0"/>
    <s v="Copper LME Registered Contract"/>
    <s v="Cu LME Reg.      Contract                3 Month         USD/mt-L"/>
    <n v="12"/>
    <m/>
    <x v="0"/>
    <x v="0"/>
    <x v="0"/>
    <n v="1671"/>
    <s v="ADM51397"/>
    <s v="BMARCHAN"/>
    <s v="Enron Metals Trading System"/>
    <x v="0"/>
    <x v="0"/>
    <n v="2167459"/>
    <m/>
  </r>
  <r>
    <x v="0"/>
    <x v="0"/>
    <x v="0"/>
    <x v="0"/>
    <n v="8"/>
    <n v="1336147"/>
    <d v="2001-06-05T02:05:40"/>
    <s v="J. Aron &amp; Company"/>
    <x v="0"/>
    <x v="0"/>
    <x v="0"/>
    <x v="0"/>
    <s v="Copper LME Registered Contract"/>
    <s v="Cu LME Reg.      Contract                3 Month         USD/mt-L"/>
    <n v="8"/>
    <m/>
    <x v="0"/>
    <x v="0"/>
    <x v="0"/>
    <n v="1671"/>
    <s v="ADM08839"/>
    <s v="BMARCHAN"/>
    <s v="Enron Metals Trading System"/>
    <x v="0"/>
    <x v="0"/>
    <n v="2167461"/>
    <m/>
  </r>
  <r>
    <x v="0"/>
    <x v="0"/>
    <x v="0"/>
    <x v="0"/>
    <n v="20"/>
    <n v="1336148"/>
    <d v="2001-06-05T02:05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08839"/>
    <s v="BMARCHAN"/>
    <s v="Enron Metals Trading System"/>
    <x v="0"/>
    <x v="0"/>
    <n v="2167465"/>
    <m/>
  </r>
  <r>
    <x v="0"/>
    <x v="0"/>
    <x v="0"/>
    <x v="0"/>
    <n v="5"/>
    <n v="1336149"/>
    <d v="2001-06-05T02:05:52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08"/>
    <s v="NATHANDAY"/>
    <s v="BMARCHAN"/>
    <s v="Enron Metals Trading System"/>
    <x v="0"/>
    <x v="0"/>
    <n v="2167463"/>
    <m/>
  </r>
  <r>
    <x v="0"/>
    <x v="2"/>
    <x v="1"/>
    <x v="0"/>
    <n v="50"/>
    <n v="1336150"/>
    <d v="2001-06-05T02:06:11"/>
    <s v="Energie Ouest Suisse"/>
    <x v="0"/>
    <x v="0"/>
    <x v="0"/>
    <x v="2"/>
    <s v="CH Power Phy Fwd Firm"/>
    <s v="CH Pwr Phy FF    NAT 00-06 HV            06Jun01         EUR/MWh"/>
    <m/>
    <n v="50"/>
    <x v="0"/>
    <x v="2"/>
    <x v="2"/>
    <n v="10.6"/>
    <s v="edmmonod"/>
    <s v="EHOKMARK"/>
    <s v="UK - ECTRL - Continental Power Book"/>
    <x v="4"/>
    <x v="3"/>
    <n v="110405.1"/>
    <d v="2001-06-06T21:00:01"/>
  </r>
  <r>
    <x v="0"/>
    <x v="0"/>
    <x v="0"/>
    <x v="0"/>
    <n v="20"/>
    <n v="1336151"/>
    <d v="2001-06-05T02:07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BRUMSTEVE"/>
    <s v="BMARCHAN"/>
    <s v="Enron Metals Trading System"/>
    <x v="0"/>
    <x v="0"/>
    <n v="2167467"/>
    <m/>
  </r>
  <r>
    <x v="0"/>
    <x v="2"/>
    <x v="1"/>
    <x v="4"/>
    <n v="750"/>
    <n v="1336152"/>
    <d v="2001-06-05T02:07:32"/>
    <s v="EDF Trading Limited"/>
    <x v="0"/>
    <x v="0"/>
    <x v="0"/>
    <x v="2"/>
    <s v="GER Power Phy Fwd Ffrm"/>
    <s v="GER Pwr Phy FF   Ger Grd BASE HV         Sep01           EUR/MWh"/>
    <n v="25"/>
    <m/>
    <x v="0"/>
    <x v="2"/>
    <x v="2"/>
    <n v="22.2"/>
    <s v="PALLANCY"/>
    <s v="MHELLERM"/>
    <s v="UK - ECTRL - Continental Power Book"/>
    <x v="4"/>
    <x v="3"/>
    <n v="110406.1"/>
    <d v="2001-09-01T00:00:00"/>
  </r>
  <r>
    <x v="0"/>
    <x v="0"/>
    <x v="0"/>
    <x v="0"/>
    <n v="1"/>
    <n v="1336153"/>
    <d v="2001-06-05T02:07:56"/>
    <s v="ADM Investor Services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07"/>
    <s v="ALANZIEPE"/>
    <s v="BMARCHAN"/>
    <s v="Enron Metals Trading System"/>
    <x v="0"/>
    <x v="0"/>
    <n v="2167469"/>
    <m/>
  </r>
  <r>
    <x v="0"/>
    <x v="0"/>
    <x v="0"/>
    <x v="0"/>
    <n v="4"/>
    <n v="1336154"/>
    <d v="2001-06-05T02:08:08"/>
    <s v="J. Aron &amp; Company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VANDESBO"/>
    <s v="BMARCHAN"/>
    <s v="Enron Metals Trading System"/>
    <x v="0"/>
    <x v="0"/>
    <n v="2167471"/>
    <m/>
  </r>
  <r>
    <x v="0"/>
    <x v="0"/>
    <x v="0"/>
    <x v="0"/>
    <n v="20"/>
    <n v="1336155"/>
    <d v="2001-06-05T02:08:1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BRUMSTEVE"/>
    <s v="BMARCHAN"/>
    <s v="Enron Metals Trading System"/>
    <x v="0"/>
    <x v="0"/>
    <n v="2167473"/>
    <m/>
  </r>
  <r>
    <x v="0"/>
    <x v="2"/>
    <x v="1"/>
    <x v="0"/>
    <n v="60"/>
    <n v="1336156"/>
    <d v="2001-06-05T02:08:16"/>
    <s v="Elektrizitatswerke der Stadt Zurich"/>
    <x v="0"/>
    <x v="0"/>
    <x v="0"/>
    <x v="2"/>
    <s v="CH Power Phy Fwd Firm"/>
    <s v="CH Pwr Phy FF    NAT WDPK HV             06Jun01         EUR/MWh"/>
    <n v="60"/>
    <m/>
    <x v="0"/>
    <x v="2"/>
    <x v="2"/>
    <n v="33.4"/>
    <s v="michaela"/>
    <s v="EHOKMARK"/>
    <s v="UK - ECTRL - Continental Power Book"/>
    <x v="4"/>
    <x v="3"/>
    <n v="110407.1"/>
    <d v="2001-06-06T21:00:01"/>
  </r>
  <r>
    <x v="0"/>
    <x v="0"/>
    <x v="0"/>
    <x v="0"/>
    <n v="20"/>
    <n v="1336157"/>
    <d v="2001-06-05T02:08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67475"/>
    <m/>
  </r>
  <r>
    <x v="0"/>
    <x v="0"/>
    <x v="0"/>
    <x v="0"/>
    <n v="15"/>
    <n v="1336158"/>
    <d v="2001-06-05T02:09:04"/>
    <s v="J. Aron &amp; Company"/>
    <x v="0"/>
    <x v="0"/>
    <x v="0"/>
    <x v="0"/>
    <s v="Zinc LME Registered Contract"/>
    <s v="Zinc LME Reg.    Contract                3 Month         USD/mt-L"/>
    <n v="15"/>
    <m/>
    <x v="0"/>
    <x v="0"/>
    <x v="0"/>
    <n v="928"/>
    <s v="ADM08839"/>
    <s v="ATURNER"/>
    <s v="Enron Metals Trading System"/>
    <x v="0"/>
    <x v="0"/>
    <n v="2167477"/>
    <m/>
  </r>
  <r>
    <x v="0"/>
    <x v="0"/>
    <x v="0"/>
    <x v="0"/>
    <n v="10"/>
    <n v="1336159"/>
    <d v="2001-06-05T02:09:1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6975"/>
    <s v="VANDESBO"/>
    <s v="ATURNER"/>
    <s v="Enron Metals Trading System"/>
    <x v="0"/>
    <x v="0"/>
    <n v="2167479"/>
    <m/>
  </r>
  <r>
    <x v="0"/>
    <x v="0"/>
    <x v="0"/>
    <x v="0"/>
    <n v="10"/>
    <n v="1336160"/>
    <d v="2001-06-05T02:09:26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6960"/>
    <s v="VANDESBO"/>
    <s v="ATURNER"/>
    <s v="Enron Metals Trading System"/>
    <x v="0"/>
    <x v="0"/>
    <n v="2167481"/>
    <m/>
  </r>
  <r>
    <x v="0"/>
    <x v="0"/>
    <x v="0"/>
    <x v="0"/>
    <n v="10"/>
    <n v="1336162"/>
    <d v="2001-06-05T02:14:24"/>
    <s v="AIG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70"/>
    <s v="HART1201"/>
    <s v="ATURNER"/>
    <s v="Enron Metals Trading System"/>
    <x v="0"/>
    <x v="0"/>
    <n v="2167489"/>
    <m/>
  </r>
  <r>
    <x v="0"/>
    <x v="0"/>
    <x v="0"/>
    <x v="0"/>
    <n v="20"/>
    <n v="1336163"/>
    <d v="2001-06-05T02:16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ADM01803"/>
    <s v="BMARCHAN"/>
    <s v="Enron Metals Trading System"/>
    <x v="0"/>
    <x v="0"/>
    <n v="2167495"/>
    <m/>
  </r>
  <r>
    <x v="0"/>
    <x v="0"/>
    <x v="0"/>
    <x v="0"/>
    <n v="20"/>
    <n v="1336164"/>
    <d v="2001-06-05T02:17:5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jtompkins"/>
    <s v="BMARCHAN"/>
    <s v="Enron Metals Trading System"/>
    <x v="0"/>
    <x v="0"/>
    <n v="2167499"/>
    <m/>
  </r>
  <r>
    <x v="0"/>
    <x v="0"/>
    <x v="0"/>
    <x v="0"/>
    <n v="1"/>
    <n v="1336165"/>
    <d v="2001-06-05T02:18:10"/>
    <s v="Macquarie Bank Ltd"/>
    <x v="0"/>
    <x v="0"/>
    <x v="0"/>
    <x v="0"/>
    <s v="Copper LME Registered Contract"/>
    <s v="Cu LME Reg.      Contract                3 Month         USD/mt-L"/>
    <m/>
    <n v="1"/>
    <x v="0"/>
    <x v="0"/>
    <x v="0"/>
    <n v="1671"/>
    <s v="ADM01803"/>
    <s v="BMARCHAN"/>
    <s v="Enron Metals Trading System"/>
    <x v="0"/>
    <x v="0"/>
    <n v="2167501"/>
    <m/>
  </r>
  <r>
    <x v="0"/>
    <x v="0"/>
    <x v="0"/>
    <x v="0"/>
    <n v="20"/>
    <n v="1336166"/>
    <d v="2001-06-05T02:19:2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IMONEVANS"/>
    <s v="BMARCHAN"/>
    <s v="Enron Metals Trading System"/>
    <x v="0"/>
    <x v="0"/>
    <n v="2167508"/>
    <m/>
  </r>
  <r>
    <x v="0"/>
    <x v="0"/>
    <x v="0"/>
    <x v="0"/>
    <n v="10"/>
    <n v="1336167"/>
    <d v="2001-06-05T02:21:46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5"/>
    <s v="aarongiles"/>
    <s v="ATURNER"/>
    <s v="Enron Metals Trading System"/>
    <x v="0"/>
    <x v="0"/>
    <n v="2167518"/>
    <m/>
  </r>
  <r>
    <x v="0"/>
    <x v="2"/>
    <x v="1"/>
    <x v="0"/>
    <n v="10"/>
    <n v="1336168"/>
    <d v="2001-06-05T02:22:33"/>
    <s v="Statkraft Energy Deutschland GmbH"/>
    <x v="0"/>
    <x v="0"/>
    <x v="0"/>
    <x v="2"/>
    <s v="GER Power Phy Fwd Ffrm"/>
    <s v="GER Pwr Phy FF   Ger Grd WDPK HV         06Jun01         EUR/MWh"/>
    <m/>
    <n v="10"/>
    <x v="0"/>
    <x v="2"/>
    <x v="2"/>
    <n v="34.15"/>
    <s v="miwilges"/>
    <s v="MHELLERM"/>
    <s v="UK - ECTRL - Continental Power Book"/>
    <x v="4"/>
    <x v="3"/>
    <n v="110418.1"/>
    <d v="2001-06-06T21:00:01"/>
  </r>
  <r>
    <x v="0"/>
    <x v="0"/>
    <x v="0"/>
    <x v="0"/>
    <n v="10"/>
    <n v="1336169"/>
    <d v="2001-06-05T02:23:17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6970"/>
    <s v="jtompkins"/>
    <s v="ATURNER"/>
    <s v="Enron Metals Trading System"/>
    <x v="0"/>
    <x v="0"/>
    <n v="2167527"/>
    <m/>
  </r>
  <r>
    <x v="0"/>
    <x v="0"/>
    <x v="0"/>
    <x v="0"/>
    <n v="5"/>
    <n v="1336170"/>
    <d v="2001-06-05T02:25:07"/>
    <s v="The Bank of Nova Scotia"/>
    <x v="0"/>
    <x v="0"/>
    <x v="0"/>
    <x v="0"/>
    <s v="Tin LME Registered Contract"/>
    <s v="Tin LME Reg.     Contract                3 Month         USD/mt-L"/>
    <n v="5"/>
    <m/>
    <x v="0"/>
    <x v="3"/>
    <x v="0"/>
    <n v="4925"/>
    <s v="FISHBOYS"/>
    <s v="JGORDON1"/>
    <s v="Enron Metals Trading System"/>
    <x v="0"/>
    <x v="0"/>
    <n v="2167529"/>
    <m/>
  </r>
  <r>
    <x v="0"/>
    <x v="0"/>
    <x v="0"/>
    <x v="0"/>
    <n v="20"/>
    <n v="1336171"/>
    <d v="2001-06-05T02:28:3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7540"/>
    <m/>
  </r>
  <r>
    <x v="0"/>
    <x v="0"/>
    <x v="0"/>
    <x v="0"/>
    <n v="10"/>
    <n v="1336172"/>
    <d v="2001-06-05T02:28:3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5"/>
    <s v="aarongiles"/>
    <s v="ATURNER"/>
    <s v="Enron Metals Trading System"/>
    <x v="0"/>
    <x v="0"/>
    <n v="2167542"/>
    <m/>
  </r>
  <r>
    <x v="0"/>
    <x v="2"/>
    <x v="0"/>
    <x v="5"/>
    <n v="400"/>
    <n v="1336173"/>
    <d v="2001-06-05T02:28:57"/>
    <s v="Electrabel Nordic AS"/>
    <x v="0"/>
    <x v="0"/>
    <x v="0"/>
    <x v="2"/>
    <s v="Nordic Power Financial Swap"/>
    <s v="Nordic Pwr Swap  SYS BASE                GU25 2001       NOK/MWh"/>
    <n v="50"/>
    <m/>
    <x v="0"/>
    <x v="2"/>
    <x v="1"/>
    <n v="205"/>
    <s v="oslotrad01"/>
    <s v="ESEIDEL"/>
    <s v="ENE- Nordic Power Book"/>
    <x v="3"/>
    <x v="2"/>
    <n v="1336173"/>
    <d v="2001-06-18T00:00:00"/>
  </r>
  <r>
    <x v="0"/>
    <x v="2"/>
    <x v="0"/>
    <x v="5"/>
    <n v="400"/>
    <n v="1336174"/>
    <d v="2001-06-05T02:29:00"/>
    <s v="Electrabel Nordic AS"/>
    <x v="0"/>
    <x v="0"/>
    <x v="0"/>
    <x v="2"/>
    <s v="Nordic Power Financial Swap"/>
    <s v="Nordic Pwr Swap  SYS BASE                GU26 2001       NOK/MWh"/>
    <n v="50"/>
    <m/>
    <x v="0"/>
    <x v="2"/>
    <x v="1"/>
    <n v="205"/>
    <s v="oslotrad01"/>
    <s v="ESEIDEL"/>
    <s v="ENE- Nordic Power Book"/>
    <x v="3"/>
    <x v="2"/>
    <n v="1336174"/>
    <d v="2001-06-25T00:00:00"/>
  </r>
  <r>
    <x v="0"/>
    <x v="0"/>
    <x v="0"/>
    <x v="0"/>
    <n v="20"/>
    <n v="1336175"/>
    <d v="2001-06-05T02:29:0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ornstar"/>
    <s v="BMARCHAN"/>
    <s v="Enron Metals Trading System"/>
    <x v="0"/>
    <x v="0"/>
    <n v="2167544"/>
    <m/>
  </r>
  <r>
    <x v="0"/>
    <x v="3"/>
    <x v="1"/>
    <x v="6"/>
    <n v="2250000"/>
    <n v="1336176"/>
    <d v="2001-06-05T02:29:2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5"/>
    <s v="cordimoore"/>
    <s v="AFAIRLE"/>
    <s v="Non Affiliate Gas Book"/>
    <x v="5"/>
    <x v="3"/>
    <n v="106305"/>
    <d v="2002-01-01T00:00:00"/>
  </r>
  <r>
    <x v="0"/>
    <x v="3"/>
    <x v="1"/>
    <x v="3"/>
    <n v="2300000"/>
    <n v="1336177"/>
    <d v="2001-06-05T02:30:1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6"/>
    <s v="AA3366990"/>
    <s v="AFAIRLE"/>
    <s v="Non Affiliate Gas Book"/>
    <x v="5"/>
    <x v="3"/>
    <n v="106306"/>
    <d v="2001-10-01T00:00:00"/>
  </r>
  <r>
    <x v="0"/>
    <x v="3"/>
    <x v="1"/>
    <x v="1"/>
    <n v="775000"/>
    <n v="1336178"/>
    <d v="2001-06-05T02:30:27"/>
    <s v="Fortum Gas Ltd."/>
    <x v="0"/>
    <x v="0"/>
    <x v="0"/>
    <x v="3"/>
    <s v="UK Gas Phy Fwd NBP"/>
    <s v="UK Gas Phy       NBP                     Jul01           p/th"/>
    <m/>
    <n v="25000"/>
    <x v="0"/>
    <x v="5"/>
    <x v="3"/>
    <n v="21.15"/>
    <s v="ahhavvas"/>
    <s v="AFAIRLE"/>
    <s v="Non Affiliate Gas Book"/>
    <x v="5"/>
    <x v="3"/>
    <n v="106307"/>
    <d v="2001-07-01T21:00:01"/>
  </r>
  <r>
    <x v="0"/>
    <x v="3"/>
    <x v="1"/>
    <x v="3"/>
    <n v="2300000"/>
    <n v="1336179"/>
    <d v="2001-06-05T02:30:31"/>
    <s v="AEP Energy Services Ltd"/>
    <x v="0"/>
    <x v="0"/>
    <x v="0"/>
    <x v="3"/>
    <s v="UK Gas Phy Fwd NBP"/>
    <s v="UK Gas Phy       NBP                     Jul-Sep01       p/th"/>
    <m/>
    <n v="25000"/>
    <x v="0"/>
    <x v="5"/>
    <x v="3"/>
    <n v="20.95"/>
    <s v="nikkigoode"/>
    <s v="AFAIRLE"/>
    <s v="Non Affiliate Gas Book"/>
    <x v="5"/>
    <x v="3"/>
    <n v="106308"/>
    <d v="2001-07-01T00:00:00"/>
  </r>
  <r>
    <x v="0"/>
    <x v="0"/>
    <x v="0"/>
    <x v="0"/>
    <n v="20"/>
    <n v="1336180"/>
    <d v="2001-06-05T02:31:40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83160"/>
    <s v="BMARCHAN"/>
    <s v="Enron Metals Trading System"/>
    <x v="0"/>
    <x v="0"/>
    <n v="2167546"/>
    <m/>
  </r>
  <r>
    <x v="0"/>
    <x v="0"/>
    <x v="0"/>
    <x v="0"/>
    <n v="10"/>
    <n v="1336181"/>
    <d v="2001-06-05T02:33:24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6970"/>
    <s v="jtompkins"/>
    <s v="ATURNER"/>
    <s v="Enron Metals Trading System"/>
    <x v="0"/>
    <x v="0"/>
    <n v="2167548"/>
    <m/>
  </r>
  <r>
    <x v="0"/>
    <x v="3"/>
    <x v="1"/>
    <x v="0"/>
    <n v="50000"/>
    <n v="1336183"/>
    <d v="2001-06-05T02:34:38"/>
    <s v="AEP Energy Services Ltd"/>
    <x v="0"/>
    <x v="0"/>
    <x v="0"/>
    <x v="3"/>
    <s v="UK Gas Phy Fwd NBP"/>
    <s v="UK Gas Phy       NBP                     05Jun01         p/th"/>
    <n v="50000"/>
    <m/>
    <x v="0"/>
    <x v="5"/>
    <x v="3"/>
    <n v="21.35"/>
    <s v="psheffield"/>
    <s v="MNICHOLA"/>
    <s v="Non Affiliate Gas Book"/>
    <x v="5"/>
    <x v="3"/>
    <n v="106309"/>
    <d v="2001-06-05T21:00:01"/>
  </r>
  <r>
    <x v="0"/>
    <x v="0"/>
    <x v="0"/>
    <x v="0"/>
    <n v="10"/>
    <n v="1336182"/>
    <d v="2001-06-05T02:34:38"/>
    <s v="AIG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0"/>
    <s v="HART1201"/>
    <s v="ATURNER"/>
    <s v="Enron Metals Trading System"/>
    <x v="0"/>
    <x v="0"/>
    <n v="2167550"/>
    <m/>
  </r>
  <r>
    <x v="0"/>
    <x v="3"/>
    <x v="1"/>
    <x v="7"/>
    <n v="150000"/>
    <n v="1336184"/>
    <d v="2001-06-05T02:35:45"/>
    <s v="Fortum Gas Ltd."/>
    <x v="0"/>
    <x v="0"/>
    <x v="0"/>
    <x v="3"/>
    <s v="UK Gas Phy Fwd NBP"/>
    <s v="UK Gas Phy       NBP                     06-08Jun01      p/th"/>
    <m/>
    <n v="50000"/>
    <x v="0"/>
    <x v="5"/>
    <x v="3"/>
    <n v="21.4"/>
    <s v="ahhavvas"/>
    <s v="MNICHOLA"/>
    <s v="Non Affiliate Gas Book"/>
    <x v="5"/>
    <x v="3"/>
    <n v="106310"/>
    <d v="2001-06-06T21:00:01"/>
  </r>
  <r>
    <x v="0"/>
    <x v="0"/>
    <x v="0"/>
    <x v="0"/>
    <n v="20"/>
    <n v="1336185"/>
    <d v="2001-06-05T02:36:2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560"/>
    <m/>
  </r>
  <r>
    <x v="0"/>
    <x v="2"/>
    <x v="1"/>
    <x v="0"/>
    <n v="10"/>
    <n v="1336186"/>
    <d v="2001-06-05T02:36:57"/>
    <s v="Schweizerische Bundesbahnen SBB AG"/>
    <x v="0"/>
    <x v="0"/>
    <x v="0"/>
    <x v="2"/>
    <s v="CH Power Phy Fwd Firm"/>
    <s v="CH Pwr Phy FF    NAT 00-06 HV            06Jun01         EUR/MWh"/>
    <n v="10"/>
    <m/>
    <x v="0"/>
    <x v="2"/>
    <x v="2"/>
    <n v="10.4"/>
    <s v="ei100326"/>
    <s v="EHOKMARK"/>
    <s v="UK - ECTRL - Continental Power Book"/>
    <x v="4"/>
    <x v="3"/>
    <n v="110432.1"/>
    <d v="2001-06-06T21:00:01"/>
  </r>
  <r>
    <x v="0"/>
    <x v="2"/>
    <x v="1"/>
    <x v="0"/>
    <n v="15"/>
    <n v="1336187"/>
    <d v="2001-06-05T02:37:43"/>
    <s v="Schweizerische Bundesbahnen SBB AG"/>
    <x v="0"/>
    <x v="0"/>
    <x v="0"/>
    <x v="2"/>
    <s v="CH Power Phy Fwd Firm"/>
    <s v="CH Pwr Phy FF    NAT 20-24 HV            06Jun01         EUR/MWh"/>
    <n v="15"/>
    <m/>
    <x v="0"/>
    <x v="2"/>
    <x v="2"/>
    <n v="18.850000000000001"/>
    <s v="ei100326"/>
    <s v="EHOKMARK"/>
    <s v="UK - ECTRL - Continental Power Book"/>
    <x v="4"/>
    <x v="3"/>
    <n v="110433.1"/>
    <d v="2001-06-06T21:00:01"/>
  </r>
  <r>
    <x v="0"/>
    <x v="0"/>
    <x v="0"/>
    <x v="0"/>
    <n v="4"/>
    <n v="1336188"/>
    <d v="2001-06-05T02:37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5"/>
    <s v="marknunn1"/>
    <s v="BMARCHAN"/>
    <s v="Enron Metals Trading System"/>
    <x v="0"/>
    <x v="0"/>
    <n v="2167562"/>
    <m/>
  </r>
  <r>
    <x v="0"/>
    <x v="3"/>
    <x v="1"/>
    <x v="0"/>
    <n v="50000"/>
    <n v="1336189"/>
    <d v="2001-06-05T02:38:00"/>
    <s v="AEP Energy Services Ltd"/>
    <x v="0"/>
    <x v="0"/>
    <x v="0"/>
    <x v="3"/>
    <s v="UK Gas Phy Fwd NBP"/>
    <s v="UK Gas Phy       NBP                     05Jun01         p/th"/>
    <n v="50000"/>
    <m/>
    <x v="0"/>
    <x v="5"/>
    <x v="3"/>
    <n v="21.05"/>
    <s v="psheffield"/>
    <s v="MNICHOLA"/>
    <s v="Non Affiliate Gas Book"/>
    <x v="5"/>
    <x v="3"/>
    <n v="106311"/>
    <d v="2001-06-05T21:00:01"/>
  </r>
  <r>
    <x v="0"/>
    <x v="0"/>
    <x v="0"/>
    <x v="0"/>
    <n v="5"/>
    <n v="1336190"/>
    <d v="2001-06-05T02:38:00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3"/>
    <x v="0"/>
    <n v="4925"/>
    <s v="PAULDODGE"/>
    <s v="JGORDON1"/>
    <s v="Enron Metals Trading System"/>
    <x v="0"/>
    <x v="0"/>
    <n v="2167564"/>
    <m/>
  </r>
  <r>
    <x v="0"/>
    <x v="2"/>
    <x v="1"/>
    <x v="0"/>
    <n v="25"/>
    <n v="1336191"/>
    <d v="2001-06-05T02:38:48"/>
    <s v="Hamburgische Electricitats-Werke AG"/>
    <x v="0"/>
    <x v="0"/>
    <x v="0"/>
    <x v="2"/>
    <s v="GER Power Phy Fwd Ffrm"/>
    <s v="GER Pwr Phy FF   Ger Grd BASE HV         06Jun01         EUR/MWh"/>
    <m/>
    <n v="25"/>
    <x v="0"/>
    <x v="2"/>
    <x v="2"/>
    <n v="24.45"/>
    <s v="nordicel"/>
    <s v="MHELLERM"/>
    <s v="UK - ECTRL - Continental Power Book"/>
    <x v="4"/>
    <x v="3"/>
    <n v="110437.1"/>
    <d v="2001-06-06T21:00:01"/>
  </r>
  <r>
    <x v="0"/>
    <x v="0"/>
    <x v="0"/>
    <x v="0"/>
    <n v="20"/>
    <n v="1336192"/>
    <d v="2001-06-05T02:39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01018"/>
    <s v="JGORDON1"/>
    <s v="Enron Metals Trading System"/>
    <x v="0"/>
    <x v="0"/>
    <n v="2167566"/>
    <m/>
  </r>
  <r>
    <x v="0"/>
    <x v="0"/>
    <x v="0"/>
    <x v="0"/>
    <n v="10"/>
    <n v="1336193"/>
    <d v="2001-06-05T02:39:44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3"/>
    <x v="0"/>
    <n v="4915"/>
    <s v="SIMONEVANS"/>
    <s v="JGORDON1"/>
    <s v="Enron Metals Trading System"/>
    <x v="0"/>
    <x v="0"/>
    <n v="2167568"/>
    <m/>
  </r>
  <r>
    <x v="0"/>
    <x v="0"/>
    <x v="0"/>
    <x v="0"/>
    <n v="16"/>
    <n v="1336194"/>
    <d v="2001-06-05T02:40:52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05"/>
    <s v="jtompkins"/>
    <s v="BMARCHAN"/>
    <s v="Enron Metals Trading System"/>
    <x v="0"/>
    <x v="0"/>
    <n v="2167570"/>
    <m/>
  </r>
  <r>
    <x v="0"/>
    <x v="0"/>
    <x v="0"/>
    <x v="0"/>
    <n v="1"/>
    <n v="1336195"/>
    <d v="2001-06-05T02:41:51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6970"/>
    <s v="marknunn1"/>
    <s v="ATURNER"/>
    <s v="Enron Metals Trading System"/>
    <x v="0"/>
    <x v="0"/>
    <n v="2167572"/>
    <m/>
  </r>
  <r>
    <x v="0"/>
    <x v="0"/>
    <x v="0"/>
    <x v="0"/>
    <n v="20"/>
    <n v="1336196"/>
    <d v="2001-06-05T02:42:38"/>
    <s v="Toyota Tsusho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ADM90670"/>
    <s v="JGORDON1"/>
    <s v="Enron Metals Trading System"/>
    <x v="0"/>
    <x v="0"/>
    <n v="2167574"/>
    <m/>
  </r>
  <r>
    <x v="0"/>
    <x v="0"/>
    <x v="0"/>
    <x v="0"/>
    <n v="20"/>
    <n v="1336197"/>
    <d v="2001-06-05T02:44:24"/>
    <s v="Toyota Tsusho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ADM90670"/>
    <s v="JGORDON1"/>
    <s v="Enron Metals Trading System"/>
    <x v="0"/>
    <x v="0"/>
    <n v="2167576"/>
    <m/>
  </r>
  <r>
    <x v="0"/>
    <x v="0"/>
    <x v="0"/>
    <x v="0"/>
    <n v="2"/>
    <n v="1336198"/>
    <d v="2001-06-05T02:44:48"/>
    <s v="Manro Haydan Trading"/>
    <x v="0"/>
    <x v="0"/>
    <x v="0"/>
    <x v="0"/>
    <s v="Nickel LME Registered Contract"/>
    <s v="Ni LME Reg.      Contract                3 Month         USD/mt-L"/>
    <n v="2"/>
    <m/>
    <x v="0"/>
    <x v="4"/>
    <x v="0"/>
    <n v="6970"/>
    <s v="NATHANDAY"/>
    <s v="ATURNER"/>
    <s v="Enron Metals Trading System"/>
    <x v="0"/>
    <x v="0"/>
    <n v="2167578"/>
    <m/>
  </r>
  <r>
    <x v="0"/>
    <x v="0"/>
    <x v="0"/>
    <x v="0"/>
    <n v="3"/>
    <n v="1336199"/>
    <d v="2001-06-05T02:45:10"/>
    <s v="Sogemin Metals Ltd."/>
    <x v="0"/>
    <x v="0"/>
    <x v="0"/>
    <x v="0"/>
    <s v="Lead LME Registered Contract"/>
    <s v="Lead LME Reg.    Contract                3 Month         USD/mt-L"/>
    <n v="3"/>
    <m/>
    <x v="0"/>
    <x v="0"/>
    <x v="0"/>
    <n v="462"/>
    <s v="TRD01018"/>
    <s v="JGORDON1"/>
    <s v="Enron Metals Trading System"/>
    <x v="0"/>
    <x v="0"/>
    <n v="2167580"/>
    <m/>
  </r>
  <r>
    <x v="0"/>
    <x v="0"/>
    <x v="0"/>
    <x v="0"/>
    <n v="7"/>
    <n v="1336200"/>
    <d v="2001-06-05T02:46:08"/>
    <s v="J. Aron &amp; Company"/>
    <x v="0"/>
    <x v="0"/>
    <x v="0"/>
    <x v="0"/>
    <s v="Nickel LME Registered Contract"/>
    <s v="Ni LME Reg.      Contract                3 Month         USD/mt-L"/>
    <n v="7"/>
    <m/>
    <x v="0"/>
    <x v="4"/>
    <x v="0"/>
    <n v="6970"/>
    <s v="VANDESBO"/>
    <s v="ATURNER"/>
    <s v="Enron Metals Trading System"/>
    <x v="0"/>
    <x v="0"/>
    <n v="2167582"/>
    <m/>
  </r>
  <r>
    <x v="0"/>
    <x v="0"/>
    <x v="0"/>
    <x v="0"/>
    <n v="17"/>
    <n v="1336201"/>
    <d v="2001-06-05T02:47:53"/>
    <s v="Refco Overseas Ltd"/>
    <x v="0"/>
    <x v="0"/>
    <x v="0"/>
    <x v="0"/>
    <s v="Lead LME Registered Contract"/>
    <s v="Lead LME Reg.    Contract                3 Month         USD/mt-L"/>
    <n v="17"/>
    <m/>
    <x v="0"/>
    <x v="0"/>
    <x v="0"/>
    <n v="462"/>
    <s v="brotherton"/>
    <s v="JGORDON1"/>
    <s v="Enron Metals Trading System"/>
    <x v="0"/>
    <x v="0"/>
    <n v="2167584"/>
    <m/>
  </r>
  <r>
    <x v="0"/>
    <x v="2"/>
    <x v="1"/>
    <x v="0"/>
    <n v="50"/>
    <n v="1336203"/>
    <d v="2001-06-05T02:48:23"/>
    <s v="Elektrizitats-Gesellschaft Laufenburg AG"/>
    <x v="0"/>
    <x v="0"/>
    <x v="0"/>
    <x v="2"/>
    <s v="CH Power Phy Fwd Firm"/>
    <s v="CH Pwr Phy FF    NAT 20-24 HV            06Jun01         EUR/MWh"/>
    <m/>
    <n v="50"/>
    <x v="0"/>
    <x v="2"/>
    <x v="2"/>
    <n v="19.25"/>
    <s v="willi123"/>
    <s v="EHOKMARK"/>
    <s v="UK - ECTRL - Continental Power Book"/>
    <x v="4"/>
    <x v="3"/>
    <n v="110458.1"/>
    <d v="2001-06-06T21:00:01"/>
  </r>
  <r>
    <x v="0"/>
    <x v="2"/>
    <x v="1"/>
    <x v="8"/>
    <n v="125"/>
    <n v="1336204"/>
    <d v="2001-06-05T02:50:02"/>
    <s v="BP Gas Marketing Limited"/>
    <x v="0"/>
    <x v="0"/>
    <x v="0"/>
    <x v="2"/>
    <s v="GER Power Phy Fwd Ffrm"/>
    <s v="GER Pwr Phy FF   Ger Grd WDPK HV         11-15Jun01      EUR/MWh"/>
    <m/>
    <n v="25"/>
    <x v="0"/>
    <x v="2"/>
    <x v="2"/>
    <n v="30.25"/>
    <s v="boulanbr"/>
    <s v="MHELLERM"/>
    <s v="UK - ECTRL - Continental Power Book"/>
    <x v="4"/>
    <x v="3"/>
    <n v="110462.1"/>
    <d v="2001-06-11T21:00:00"/>
  </r>
  <r>
    <x v="0"/>
    <x v="2"/>
    <x v="1"/>
    <x v="0"/>
    <n v="50"/>
    <n v="1336205"/>
    <d v="2001-06-05T02:53:16"/>
    <s v="Elektrizitats-Gesellschaft Laufenburg AG"/>
    <x v="0"/>
    <x v="0"/>
    <x v="0"/>
    <x v="2"/>
    <s v="CH Power Phy Fwd Firm"/>
    <s v="CH Pwr Phy FF    NAT 00-06 HV            06Jun01         EUR/MWh"/>
    <m/>
    <n v="50"/>
    <x v="0"/>
    <x v="2"/>
    <x v="2"/>
    <n v="10.75"/>
    <s v="schellenbe"/>
    <s v="EHOKMARK"/>
    <s v="UK - ECTRL - Continental Power Book"/>
    <x v="4"/>
    <x v="3"/>
    <n v="110465.1"/>
    <d v="2001-06-06T21:00:01"/>
  </r>
  <r>
    <x v="0"/>
    <x v="0"/>
    <x v="0"/>
    <x v="0"/>
    <n v="20"/>
    <n v="1336206"/>
    <d v="2001-06-05T02:53:17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DIGITDEEP"/>
    <s v="BMARCHAN"/>
    <s v="Enron Metals Trading System"/>
    <x v="0"/>
    <x v="0"/>
    <n v="2167601"/>
    <m/>
  </r>
  <r>
    <x v="0"/>
    <x v="0"/>
    <x v="0"/>
    <x v="0"/>
    <n v="20"/>
    <n v="1336207"/>
    <d v="2001-06-05T02:53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7605"/>
    <m/>
  </r>
  <r>
    <x v="0"/>
    <x v="0"/>
    <x v="0"/>
    <x v="0"/>
    <n v="20"/>
    <n v="1336208"/>
    <d v="2001-06-05T02:54:1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arongiles"/>
    <s v="BMARCHAN"/>
    <s v="Enron Metals Trading System"/>
    <x v="0"/>
    <x v="0"/>
    <n v="2167608"/>
    <m/>
  </r>
  <r>
    <x v="0"/>
    <x v="0"/>
    <x v="0"/>
    <x v="0"/>
    <n v="19"/>
    <n v="1336209"/>
    <d v="2001-06-05T02:54:15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67"/>
    <s v="ADM08839"/>
    <s v="BMARCHAN"/>
    <s v="Enron Metals Trading System"/>
    <x v="0"/>
    <x v="0"/>
    <n v="2167610"/>
    <m/>
  </r>
  <r>
    <x v="0"/>
    <x v="0"/>
    <x v="0"/>
    <x v="0"/>
    <n v="20"/>
    <n v="1336210"/>
    <d v="2001-06-05T02:54:19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ADM51397"/>
    <s v="BMARCHAN"/>
    <s v="Enron Metals Trading System"/>
    <x v="0"/>
    <x v="0"/>
    <n v="2167612"/>
    <m/>
  </r>
  <r>
    <x v="0"/>
    <x v="3"/>
    <x v="1"/>
    <x v="6"/>
    <n v="2250000"/>
    <n v="1336211"/>
    <d v="2001-06-05T02:54:22"/>
    <s v="Electrabel SA"/>
    <x v="0"/>
    <x v="0"/>
    <x v="0"/>
    <x v="3"/>
    <s v="UK Gas Phy Fwd NBP"/>
    <s v="UK Gas Phy       NBP                     Jan-Mar02       p/th"/>
    <m/>
    <n v="25000"/>
    <x v="0"/>
    <x v="5"/>
    <x v="3"/>
    <n v="26.45"/>
    <s v="GREGORYG"/>
    <s v="AFAIRLE"/>
    <s v="Non Affiliate Gas Book"/>
    <x v="5"/>
    <x v="3"/>
    <n v="106312"/>
    <d v="2002-01-01T00:00:00"/>
  </r>
  <r>
    <x v="0"/>
    <x v="0"/>
    <x v="0"/>
    <x v="0"/>
    <n v="20"/>
    <n v="1336212"/>
    <d v="2001-06-05T02:5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VANDESBO"/>
    <s v="BMARCHAN"/>
    <s v="Enron Metals Trading System"/>
    <x v="0"/>
    <x v="0"/>
    <n v="2167615"/>
    <m/>
  </r>
  <r>
    <x v="0"/>
    <x v="0"/>
    <x v="0"/>
    <x v="0"/>
    <n v="5"/>
    <n v="1336213"/>
    <d v="2001-06-05T02:54:37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marknunn1"/>
    <s v="BMARCHAN"/>
    <s v="Enron Metals Trading System"/>
    <x v="0"/>
    <x v="0"/>
    <n v="2167617"/>
    <m/>
  </r>
  <r>
    <x v="0"/>
    <x v="0"/>
    <x v="0"/>
    <x v="0"/>
    <n v="5"/>
    <n v="1336214"/>
    <d v="2001-06-05T02:56:35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NATHANDAY"/>
    <s v="BMARCHAN"/>
    <s v="Enron Metals Trading System"/>
    <x v="0"/>
    <x v="0"/>
    <n v="2167625"/>
    <m/>
  </r>
  <r>
    <x v="0"/>
    <x v="0"/>
    <x v="0"/>
    <x v="0"/>
    <n v="10"/>
    <n v="1336215"/>
    <d v="2001-06-05T02:56:5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75"/>
    <s v="aarongiles"/>
    <s v="ATURNER"/>
    <s v="Enron Metals Trading System"/>
    <x v="0"/>
    <x v="0"/>
    <n v="2167629"/>
    <m/>
  </r>
  <r>
    <x v="0"/>
    <x v="3"/>
    <x v="1"/>
    <x v="3"/>
    <n v="2300000"/>
    <n v="1336216"/>
    <d v="2001-06-05T02:58:53"/>
    <s v="Electrabel SA"/>
    <x v="0"/>
    <x v="0"/>
    <x v="0"/>
    <x v="3"/>
    <s v="UK Gas Phy Fwd NBP"/>
    <s v="UK Gas Phy       NBP                     Oct-Dec01       p/th"/>
    <m/>
    <n v="25000"/>
    <x v="0"/>
    <x v="5"/>
    <x v="3"/>
    <n v="24.65"/>
    <s v="GREGORYG"/>
    <s v="AFAIRLE"/>
    <s v="Non Affiliate Gas Book"/>
    <x v="5"/>
    <x v="3"/>
    <n v="106315"/>
    <d v="2001-10-01T00:00:00"/>
  </r>
  <r>
    <x v="0"/>
    <x v="0"/>
    <x v="0"/>
    <x v="0"/>
    <n v="10"/>
    <n v="1336217"/>
    <d v="2001-06-05T03:00:2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02"/>
    <s v="ADM51397"/>
    <s v="BMARCHAN"/>
    <s v="Enron Metals Trading System"/>
    <x v="0"/>
    <x v="0"/>
    <n v="2167631"/>
    <m/>
  </r>
  <r>
    <x v="0"/>
    <x v="0"/>
    <x v="0"/>
    <x v="0"/>
    <n v="20"/>
    <n v="1336218"/>
    <d v="2001-06-05T03:0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stonerman"/>
    <s v="BMARCHAN"/>
    <s v="Enron Metals Trading System"/>
    <x v="0"/>
    <x v="0"/>
    <n v="2167633"/>
    <m/>
  </r>
  <r>
    <x v="0"/>
    <x v="0"/>
    <x v="0"/>
    <x v="0"/>
    <n v="20"/>
    <n v="1336220"/>
    <d v="2001-06-05T03:02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BRUMSTEVE"/>
    <s v="BMARCHAN"/>
    <s v="Enron Metals Trading System"/>
    <x v="0"/>
    <x v="0"/>
    <n v="2167639"/>
    <m/>
  </r>
  <r>
    <x v="0"/>
    <x v="0"/>
    <x v="0"/>
    <x v="0"/>
    <n v="20"/>
    <n v="1336221"/>
    <d v="2001-06-05T03:02:1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stonerman"/>
    <s v="BMARCHAN"/>
    <s v="Enron Metals Trading System"/>
    <x v="0"/>
    <x v="0"/>
    <n v="2167641"/>
    <m/>
  </r>
  <r>
    <x v="0"/>
    <x v="0"/>
    <x v="0"/>
    <x v="0"/>
    <n v="20"/>
    <n v="1336223"/>
    <d v="2001-06-05T03:02:2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jtompkins"/>
    <s v="BMARCHAN"/>
    <s v="Enron Metals Trading System"/>
    <x v="0"/>
    <x v="0"/>
    <n v="2167647"/>
    <m/>
  </r>
  <r>
    <x v="0"/>
    <x v="3"/>
    <x v="1"/>
    <x v="9"/>
    <n v="100000"/>
    <n v="1336224"/>
    <d v="2001-06-05T03:02:46"/>
    <s v="Agip (UK) Limited"/>
    <x v="0"/>
    <x v="0"/>
    <x v="0"/>
    <x v="3"/>
    <s v="UK Gas Phy Fwd NBP"/>
    <s v="UK Gas Phy       NBP                     09-10Jun01      p/th"/>
    <m/>
    <n v="50000"/>
    <x v="0"/>
    <x v="5"/>
    <x v="3"/>
    <n v="20.399999999999999"/>
    <s v="ADM42088"/>
    <s v="MNICHOLA"/>
    <s v="Non Affiliate Gas Book"/>
    <x v="5"/>
    <x v="3"/>
    <n v="106317"/>
    <d v="2001-06-09T21:00:01"/>
  </r>
  <r>
    <x v="0"/>
    <x v="3"/>
    <x v="1"/>
    <x v="6"/>
    <n v="2250000"/>
    <n v="1336225"/>
    <d v="2001-06-05T03:03:03"/>
    <s v="Alliance Gas Limited"/>
    <x v="0"/>
    <x v="0"/>
    <x v="0"/>
    <x v="3"/>
    <s v="UK Gas Phy Fwd NBP"/>
    <s v="UK Gas Phy       NBP                     Jan-Mar03       p/th"/>
    <m/>
    <n v="25000"/>
    <x v="0"/>
    <x v="5"/>
    <x v="3"/>
    <n v="25.35"/>
    <s v="RICHARDW"/>
    <s v="AFAIRLE"/>
    <s v="Non Affiliate Gas Book"/>
    <x v="5"/>
    <x v="3"/>
    <n v="106318"/>
    <d v="2003-01-01T00:00:00"/>
  </r>
  <r>
    <x v="0"/>
    <x v="3"/>
    <x v="1"/>
    <x v="1"/>
    <n v="775000"/>
    <n v="1336226"/>
    <d v="2001-06-05T03:03:28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5"/>
    <x v="3"/>
    <n v="106319"/>
    <d v="2001-07-01T21:00:01"/>
  </r>
  <r>
    <x v="0"/>
    <x v="0"/>
    <x v="0"/>
    <x v="0"/>
    <n v="20"/>
    <n v="1336227"/>
    <d v="2001-06-05T03:03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VANDESBO"/>
    <s v="BMARCHAN"/>
    <s v="Enron Metals Trading System"/>
    <x v="0"/>
    <x v="0"/>
    <n v="2167649"/>
    <m/>
  </r>
  <r>
    <x v="0"/>
    <x v="0"/>
    <x v="0"/>
    <x v="0"/>
    <n v="20"/>
    <n v="1336228"/>
    <d v="2001-06-05T03:03:4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stonerman"/>
    <s v="BMARCHAN"/>
    <s v="Enron Metals Trading System"/>
    <x v="0"/>
    <x v="0"/>
    <n v="2167651"/>
    <m/>
  </r>
  <r>
    <x v="0"/>
    <x v="3"/>
    <x v="1"/>
    <x v="9"/>
    <n v="100000"/>
    <n v="1336229"/>
    <d v="2001-06-05T03:04:42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55"/>
    <s v="tommacal"/>
    <s v="MNICHOLA"/>
    <s v="Non Affiliate Gas Book"/>
    <x v="5"/>
    <x v="3"/>
    <n v="106320"/>
    <d v="2001-06-09T21:00:01"/>
  </r>
  <r>
    <x v="0"/>
    <x v="3"/>
    <x v="1"/>
    <x v="10"/>
    <n v="1200000"/>
    <n v="1336230"/>
    <d v="2001-06-05T03:04:57"/>
    <s v="AEP Energy Services Ltd"/>
    <x v="0"/>
    <x v="0"/>
    <x v="0"/>
    <x v="3"/>
    <s v="UK Gas Phy Fwd NBP"/>
    <s v="UK Gas Phy       NBP                     07-30Jun01      p/th"/>
    <m/>
    <n v="50000"/>
    <x v="0"/>
    <x v="5"/>
    <x v="3"/>
    <n v="21.35"/>
    <s v="psheffield"/>
    <s v="MNICHOLA"/>
    <s v="Non Affiliate Gas Book"/>
    <x v="5"/>
    <x v="3"/>
    <n v="106321"/>
    <d v="2001-06-07T21:00:01"/>
  </r>
  <r>
    <x v="0"/>
    <x v="0"/>
    <x v="0"/>
    <x v="0"/>
    <n v="20"/>
    <n v="1336231"/>
    <d v="2001-06-05T03:05:06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3233"/>
    <s v="BMARCHAN"/>
    <s v="Enron Metals Trading System"/>
    <x v="0"/>
    <x v="0"/>
    <n v="2167653"/>
    <m/>
  </r>
  <r>
    <x v="0"/>
    <x v="3"/>
    <x v="1"/>
    <x v="3"/>
    <n v="2300000"/>
    <n v="1336232"/>
    <d v="2001-06-05T03:07:17"/>
    <s v="PowerGen UK Plc"/>
    <x v="0"/>
    <x v="0"/>
    <x v="0"/>
    <x v="3"/>
    <s v="UK Gas Phy Fwd NBP"/>
    <s v="UK Gas Phy       NBP                     Oct-Dec02       p/th"/>
    <m/>
    <n v="25000"/>
    <x v="0"/>
    <x v="5"/>
    <x v="3"/>
    <n v="24.125"/>
    <s v="halstga1"/>
    <s v="AFAIRLE"/>
    <s v="Non Affiliate Gas Book"/>
    <x v="5"/>
    <x v="3"/>
    <n v="106322"/>
    <d v="2002-10-01T00:00:00"/>
  </r>
  <r>
    <x v="0"/>
    <x v="0"/>
    <x v="0"/>
    <x v="0"/>
    <n v="4"/>
    <n v="1336233"/>
    <d v="2001-06-05T03:08:16"/>
    <s v="Alusuisse Trading AG"/>
    <x v="0"/>
    <x v="0"/>
    <x v="0"/>
    <x v="0"/>
    <s v="Aluminum LME Registered Contract"/>
    <s v="Al LME Reg.      Contract                15Aug01         USD/mt-L"/>
    <n v="4"/>
    <m/>
    <x v="0"/>
    <x v="0"/>
    <x v="0"/>
    <n v="1499"/>
    <s v="ADM11909"/>
    <s v="BMARCHAN"/>
    <s v="Enron Metals Trading System"/>
    <x v="0"/>
    <x v="0"/>
    <n v="2167662"/>
    <d v="2001-08-15T00:00:00"/>
  </r>
  <r>
    <x v="0"/>
    <x v="3"/>
    <x v="1"/>
    <x v="7"/>
    <n v="150000"/>
    <n v="1336234"/>
    <d v="2001-06-05T03:08:38"/>
    <s v="Accord Energy Ltd."/>
    <x v="0"/>
    <x v="0"/>
    <x v="0"/>
    <x v="3"/>
    <s v="UK Gas Phy Fwd NBP"/>
    <s v="UK Gas Phy       NBP                     06-08Jun01      p/th"/>
    <m/>
    <n v="50000"/>
    <x v="0"/>
    <x v="5"/>
    <x v="3"/>
    <n v="21.55"/>
    <s v="tommacal"/>
    <s v="MNICHOLA"/>
    <s v="Non Affiliate Gas Book"/>
    <x v="5"/>
    <x v="3"/>
    <n v="106323"/>
    <d v="2001-06-06T21:00:01"/>
  </r>
  <r>
    <x v="0"/>
    <x v="3"/>
    <x v="1"/>
    <x v="0"/>
    <n v="50000"/>
    <n v="1336235"/>
    <d v="2001-06-05T03:08:56"/>
    <s v="EDF Trading Limited"/>
    <x v="0"/>
    <x v="0"/>
    <x v="0"/>
    <x v="3"/>
    <s v="UK Gas Phy Fwd NBP"/>
    <s v="UK Gas Phy       NBP                     05Jun01         p/th"/>
    <m/>
    <n v="50000"/>
    <x v="0"/>
    <x v="5"/>
    <x v="3"/>
    <n v="21"/>
    <s v="CALLINAN"/>
    <s v="MNICHOLA"/>
    <s v="Non Affiliate Gas Book"/>
    <x v="5"/>
    <x v="3"/>
    <n v="106325"/>
    <d v="2001-06-05T21:00:01"/>
  </r>
  <r>
    <x v="0"/>
    <x v="3"/>
    <x v="1"/>
    <x v="0"/>
    <n v="50000"/>
    <n v="1336236"/>
    <d v="2001-06-05T03:09:30"/>
    <s v="EDF Trading Limited"/>
    <x v="0"/>
    <x v="0"/>
    <x v="0"/>
    <x v="3"/>
    <s v="UK Gas Phy Fwd NBP"/>
    <s v="UK Gas Phy       NBP                     06Jun01         p/th"/>
    <m/>
    <n v="50000"/>
    <x v="0"/>
    <x v="5"/>
    <x v="3"/>
    <n v="21.5"/>
    <s v="CALLINAN"/>
    <s v="MNICHOLA"/>
    <s v="Non Affiliate Gas Book"/>
    <x v="5"/>
    <x v="3"/>
    <n v="106326"/>
    <d v="2001-06-06T21:00:01"/>
  </r>
  <r>
    <x v="0"/>
    <x v="2"/>
    <x v="1"/>
    <x v="8"/>
    <n v="125"/>
    <n v="1336237"/>
    <d v="2001-06-05T03:09:35"/>
    <s v="Aquila Energy Limited"/>
    <x v="0"/>
    <x v="0"/>
    <x v="0"/>
    <x v="2"/>
    <s v="GER Power Phy Fwd Ffrm"/>
    <s v="GER Pwr Phy FF   Ger Grd WDPK HV         11-15Jun01      EUR/MWh"/>
    <m/>
    <n v="25"/>
    <x v="0"/>
    <x v="2"/>
    <x v="2"/>
    <n v="31"/>
    <s v="MS3366990"/>
    <s v="MHELLERM"/>
    <s v="UK - ECTRL - Continental Power Book"/>
    <x v="4"/>
    <x v="3"/>
    <n v="110467.1"/>
    <d v="2001-06-11T21:00:00"/>
  </r>
  <r>
    <x v="0"/>
    <x v="3"/>
    <x v="1"/>
    <x v="3"/>
    <n v="2300000"/>
    <n v="1336238"/>
    <d v="2001-06-05T03:09:56"/>
    <s v="Accord Energy Ltd."/>
    <x v="0"/>
    <x v="0"/>
    <x v="0"/>
    <x v="3"/>
    <s v="UK Gas Phy Fwd NBP"/>
    <s v="UK Gas Phy       NBP                     Oct-Dec01       p/th"/>
    <n v="25000"/>
    <m/>
    <x v="0"/>
    <x v="5"/>
    <x v="3"/>
    <n v="24.625"/>
    <s v="cordimoore"/>
    <s v="AFAIRLE"/>
    <s v="Non Affiliate Gas Book"/>
    <x v="5"/>
    <x v="3"/>
    <n v="106328"/>
    <d v="2001-10-01T00:00:00"/>
  </r>
  <r>
    <x v="0"/>
    <x v="3"/>
    <x v="1"/>
    <x v="3"/>
    <n v="2300000"/>
    <n v="1336239"/>
    <d v="2001-06-05T03:10:18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625"/>
    <s v="bxa64041"/>
    <s v="AFAIRLE"/>
    <s v="Non Affiliate Gas Book"/>
    <x v="5"/>
    <x v="3"/>
    <n v="106329"/>
    <d v="2001-10-01T00:00:00"/>
  </r>
  <r>
    <x v="0"/>
    <x v="0"/>
    <x v="0"/>
    <x v="0"/>
    <n v="20"/>
    <n v="1336240"/>
    <d v="2001-06-05T03:10:39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onerman"/>
    <s v="BMARCHAN"/>
    <s v="Enron Metals Trading System"/>
    <x v="0"/>
    <x v="0"/>
    <n v="2167675"/>
    <m/>
  </r>
  <r>
    <x v="0"/>
    <x v="0"/>
    <x v="0"/>
    <x v="0"/>
    <n v="16"/>
    <n v="1336241"/>
    <d v="2001-06-05T03:10:49"/>
    <s v="Manro Haydan Trading"/>
    <x v="0"/>
    <x v="0"/>
    <x v="0"/>
    <x v="0"/>
    <s v="Aluminum LME Registered Contract"/>
    <s v="Al LME Reg.      Contract                3 Month         USD/mt-L"/>
    <n v="16"/>
    <m/>
    <x v="0"/>
    <x v="0"/>
    <x v="0"/>
    <n v="1504"/>
    <s v="ADM51397"/>
    <s v="BMARCHAN"/>
    <s v="Enron Metals Trading System"/>
    <x v="0"/>
    <x v="0"/>
    <n v="2167677"/>
    <m/>
  </r>
  <r>
    <x v="0"/>
    <x v="0"/>
    <x v="0"/>
    <x v="0"/>
    <n v="20"/>
    <n v="1336242"/>
    <d v="2001-06-05T03:11:0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onerman"/>
    <s v="BMARCHAN"/>
    <s v="Enron Metals Trading System"/>
    <x v="0"/>
    <x v="0"/>
    <n v="2167679"/>
    <m/>
  </r>
  <r>
    <x v="0"/>
    <x v="3"/>
    <x v="1"/>
    <x v="9"/>
    <n v="100000"/>
    <n v="1336243"/>
    <d v="2001-06-05T03:11:21"/>
    <s v="Agip (UK) Limited"/>
    <x v="0"/>
    <x v="0"/>
    <x v="0"/>
    <x v="3"/>
    <s v="UK Gas Phy Fwd NBP"/>
    <s v="UK Gas Phy       NBP                     09-10Jun01      p/th"/>
    <n v="50000"/>
    <m/>
    <x v="0"/>
    <x v="5"/>
    <x v="3"/>
    <n v="20.5"/>
    <s v="ADM42088"/>
    <s v="MNICHOLA"/>
    <s v="Non Affiliate Gas Book"/>
    <x v="5"/>
    <x v="3"/>
    <n v="106331"/>
    <d v="2001-06-09T21:00:01"/>
  </r>
  <r>
    <x v="0"/>
    <x v="0"/>
    <x v="0"/>
    <x v="0"/>
    <n v="14"/>
    <n v="1336244"/>
    <d v="2001-06-05T03:11:26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04"/>
    <s v="ADM51397"/>
    <s v="BMARCHAN"/>
    <s v="Enron Metals Trading System"/>
    <x v="0"/>
    <x v="0"/>
    <n v="2167681"/>
    <m/>
  </r>
  <r>
    <x v="0"/>
    <x v="2"/>
    <x v="1"/>
    <x v="8"/>
    <n v="125"/>
    <n v="1336245"/>
    <d v="2001-06-05T03:11:30"/>
    <s v="TotalFinaElf Gas and Power Limited"/>
    <x v="0"/>
    <x v="0"/>
    <x v="0"/>
    <x v="2"/>
    <s v="GER Power Phy Fwd Ffrm"/>
    <s v="GER Pwr Phy FF   Ger Grd WDPK HV         11-15Jun01      EUR/MWh"/>
    <m/>
    <n v="25"/>
    <x v="0"/>
    <x v="2"/>
    <x v="2"/>
    <n v="31.5"/>
    <s v="PETERFRIT"/>
    <s v="MHELLERM"/>
    <s v="UK - ECTRL - Continental Power Book"/>
    <x v="4"/>
    <x v="3"/>
    <n v="110471.1"/>
    <d v="2001-06-11T21:00:00"/>
  </r>
  <r>
    <x v="0"/>
    <x v="0"/>
    <x v="0"/>
    <x v="0"/>
    <n v="10"/>
    <n v="1336246"/>
    <d v="2001-06-05T03:12:08"/>
    <s v="Refco Overseas Ltd"/>
    <x v="0"/>
    <x v="0"/>
    <x v="0"/>
    <x v="0"/>
    <s v="Nickel LME Registered Contract"/>
    <s v="Ni LME Reg.      Contract                3 Month         USD/mt-L"/>
    <m/>
    <n v="10"/>
    <x v="0"/>
    <x v="4"/>
    <x v="0"/>
    <n v="6990"/>
    <s v="jtompkins"/>
    <s v="ATURNER"/>
    <s v="Enron Metals Trading System"/>
    <x v="0"/>
    <x v="0"/>
    <n v="2167689"/>
    <m/>
  </r>
  <r>
    <x v="0"/>
    <x v="0"/>
    <x v="0"/>
    <x v="0"/>
    <n v="6"/>
    <n v="1336247"/>
    <d v="2001-06-05T03:12:14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04"/>
    <s v="DIGITDEEP"/>
    <s v="BMARCHAN"/>
    <s v="Enron Metals Trading System"/>
    <x v="0"/>
    <x v="0"/>
    <n v="2167691"/>
    <m/>
  </r>
  <r>
    <x v="0"/>
    <x v="0"/>
    <x v="0"/>
    <x v="0"/>
    <n v="20"/>
    <n v="1336248"/>
    <d v="2001-06-05T03:12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DIGITDEEP"/>
    <s v="BMARCHAN"/>
    <s v="Enron Metals Trading System"/>
    <x v="0"/>
    <x v="0"/>
    <n v="2167693"/>
    <m/>
  </r>
  <r>
    <x v="0"/>
    <x v="3"/>
    <x v="1"/>
    <x v="7"/>
    <n v="150000"/>
    <n v="1336249"/>
    <d v="2001-06-05T03:12:41"/>
    <s v="BNP Paribas"/>
    <x v="0"/>
    <x v="0"/>
    <x v="0"/>
    <x v="3"/>
    <s v="UK Gas Phy Fwd NBP"/>
    <s v="UK Gas Phy       NBP                     06-08Jun01      p/th"/>
    <m/>
    <n v="50000"/>
    <x v="0"/>
    <x v="5"/>
    <x v="3"/>
    <n v="21.65"/>
    <s v="DARRENL01"/>
    <s v="MNICHOLA"/>
    <s v="Non Affiliate Gas Book"/>
    <x v="5"/>
    <x v="3"/>
    <n v="106332"/>
    <d v="2001-06-06T21:00:01"/>
  </r>
  <r>
    <x v="0"/>
    <x v="0"/>
    <x v="0"/>
    <x v="0"/>
    <n v="10"/>
    <n v="1336252"/>
    <d v="2001-06-05T03:13:58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ADM51397"/>
    <s v="BMARCHAN"/>
    <s v="Enron Metals Trading System"/>
    <x v="0"/>
    <x v="0"/>
    <n v="2167705"/>
    <m/>
  </r>
  <r>
    <x v="0"/>
    <x v="3"/>
    <x v="1"/>
    <x v="1"/>
    <n v="775000"/>
    <n v="1336256"/>
    <d v="2001-06-05T03:14:48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.225000000000001"/>
    <s v="nikkigoode"/>
    <s v="AFAIRLE"/>
    <s v="Non Affiliate Gas Book"/>
    <x v="5"/>
    <x v="3"/>
    <n v="106334"/>
    <d v="2001-07-01T21:00:01"/>
  </r>
  <r>
    <x v="0"/>
    <x v="0"/>
    <x v="0"/>
    <x v="0"/>
    <n v="10"/>
    <n v="1336257"/>
    <d v="2001-06-05T03:14:49"/>
    <s v="Sucden (UK) Ltd."/>
    <x v="0"/>
    <x v="0"/>
    <x v="0"/>
    <x v="0"/>
    <s v="Tin LME Registered Contract"/>
    <s v="Tin LME Reg.     Contract                3 Month         USD/mt-L"/>
    <m/>
    <n v="10"/>
    <x v="0"/>
    <x v="3"/>
    <x v="0"/>
    <n v="4925"/>
    <s v="LMEDESK1"/>
    <s v="JGORDON1"/>
    <s v="Enron Metals Trading System"/>
    <x v="0"/>
    <x v="0"/>
    <n v="2167718"/>
    <m/>
  </r>
  <r>
    <x v="0"/>
    <x v="0"/>
    <x v="0"/>
    <x v="0"/>
    <n v="10"/>
    <n v="1336258"/>
    <d v="2001-06-05T03:14:5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johnmanfld"/>
    <s v="BMARCHAN"/>
    <s v="Enron Metals Trading System"/>
    <x v="0"/>
    <x v="0"/>
    <n v="2167720"/>
    <m/>
  </r>
  <r>
    <x v="0"/>
    <x v="2"/>
    <x v="1"/>
    <x v="1"/>
    <n v="775"/>
    <n v="1336260"/>
    <d v="2001-06-05T03:15:04"/>
    <s v="Kom-Strom AG"/>
    <x v="0"/>
    <x v="0"/>
    <x v="0"/>
    <x v="2"/>
    <s v="GER Power Phy Fwd Ffrm"/>
    <s v="GER Pwr Phy FF   Ger Grd BASE HV         Jul01           EUR/MWh"/>
    <m/>
    <n v="25"/>
    <x v="0"/>
    <x v="2"/>
    <x v="2"/>
    <n v="20"/>
    <s v="baby2001"/>
    <s v="MHELLERM"/>
    <s v="UK - ECTRL - Continental Power Book"/>
    <x v="4"/>
    <x v="3"/>
    <n v="110479.1"/>
    <d v="2001-07-01T00:00:00"/>
  </r>
  <r>
    <x v="0"/>
    <x v="3"/>
    <x v="1"/>
    <x v="4"/>
    <n v="750000"/>
    <n v="1336261"/>
    <d v="2001-06-05T03:15:17"/>
    <s v="BNP Paribas"/>
    <x v="0"/>
    <x v="0"/>
    <x v="0"/>
    <x v="3"/>
    <s v="UK Gas Phy Fwd NBP"/>
    <s v="UK Gas Phy       NBP                     Sep01           p/th"/>
    <m/>
    <n v="25000"/>
    <x v="0"/>
    <x v="5"/>
    <x v="3"/>
    <n v="20.375"/>
    <s v="DARRENL01"/>
    <s v="AFAIRLE"/>
    <s v="Non Affiliate Gas Book"/>
    <x v="5"/>
    <x v="3"/>
    <n v="106335"/>
    <d v="2001-09-01T21:00:01"/>
  </r>
  <r>
    <x v="0"/>
    <x v="0"/>
    <x v="0"/>
    <x v="0"/>
    <n v="10"/>
    <n v="1336263"/>
    <d v="2001-06-05T03:15:3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BRUMSTEVE"/>
    <s v="BMARCHAN"/>
    <s v="Enron Metals Trading System"/>
    <x v="0"/>
    <x v="0"/>
    <n v="2167729"/>
    <m/>
  </r>
  <r>
    <x v="0"/>
    <x v="0"/>
    <x v="0"/>
    <x v="0"/>
    <n v="10"/>
    <n v="1336264"/>
    <d v="2001-06-05T03:15:5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84566"/>
    <s v="BMARCHAN"/>
    <s v="Enron Metals Trading System"/>
    <x v="0"/>
    <x v="0"/>
    <n v="2167731"/>
    <m/>
  </r>
  <r>
    <x v="0"/>
    <x v="0"/>
    <x v="0"/>
    <x v="0"/>
    <n v="10"/>
    <n v="1336265"/>
    <d v="2001-06-05T03:16:07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030"/>
    <s v="VANDESBO"/>
    <s v="ATURNER"/>
    <s v="Enron Metals Trading System"/>
    <x v="0"/>
    <x v="0"/>
    <n v="2167733"/>
    <m/>
  </r>
  <r>
    <x v="0"/>
    <x v="0"/>
    <x v="0"/>
    <x v="0"/>
    <n v="10"/>
    <n v="1336266"/>
    <d v="2001-06-05T03:16:13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045"/>
    <s v="VANDESBO"/>
    <s v="ATURNER"/>
    <s v="Enron Metals Trading System"/>
    <x v="0"/>
    <x v="0"/>
    <n v="2167735"/>
    <m/>
  </r>
  <r>
    <x v="0"/>
    <x v="0"/>
    <x v="0"/>
    <x v="0"/>
    <n v="20"/>
    <n v="1336267"/>
    <d v="2001-06-05T03:16:2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SWAINROB"/>
    <s v="BMARCHAN"/>
    <s v="Enron Metals Trading System"/>
    <x v="0"/>
    <x v="0"/>
    <n v="2167737"/>
    <m/>
  </r>
  <r>
    <x v="0"/>
    <x v="0"/>
    <x v="0"/>
    <x v="0"/>
    <n v="20"/>
    <n v="1336268"/>
    <d v="2001-06-05T03:1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7739"/>
    <m/>
  </r>
  <r>
    <x v="0"/>
    <x v="0"/>
    <x v="0"/>
    <x v="0"/>
    <n v="20"/>
    <n v="1336269"/>
    <d v="2001-06-05T03:16:3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7743"/>
    <m/>
  </r>
  <r>
    <x v="0"/>
    <x v="0"/>
    <x v="0"/>
    <x v="0"/>
    <n v="20"/>
    <n v="1336270"/>
    <d v="2001-06-05T03:16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745"/>
    <m/>
  </r>
  <r>
    <x v="0"/>
    <x v="0"/>
    <x v="0"/>
    <x v="0"/>
    <n v="20"/>
    <n v="1336271"/>
    <d v="2001-06-05T03:16:4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johnmanfld"/>
    <s v="BMARCHAN"/>
    <s v="Enron Metals Trading System"/>
    <x v="0"/>
    <x v="0"/>
    <n v="2167747"/>
    <m/>
  </r>
  <r>
    <x v="0"/>
    <x v="0"/>
    <x v="0"/>
    <x v="0"/>
    <n v="20"/>
    <n v="1336272"/>
    <d v="2001-06-05T03:16:5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johnmanfld"/>
    <s v="BMARCHAN"/>
    <s v="Enron Metals Trading System"/>
    <x v="0"/>
    <x v="0"/>
    <n v="2167749"/>
    <m/>
  </r>
  <r>
    <x v="0"/>
    <x v="0"/>
    <x v="0"/>
    <x v="0"/>
    <n v="10"/>
    <n v="1336273"/>
    <d v="2001-06-05T03:16:59"/>
    <s v="Refco Overseas Ltd"/>
    <x v="0"/>
    <x v="0"/>
    <x v="0"/>
    <x v="0"/>
    <s v="Alum Alloy LME Registered Contract"/>
    <s v="Al Alloy LME Reg Contract                3 Month         USD/mt-L"/>
    <m/>
    <n v="10"/>
    <x v="0"/>
    <x v="6"/>
    <x v="0"/>
    <n v="1252"/>
    <s v="brotherton"/>
    <s v="JGORDON1"/>
    <s v="Enron Metals Trading System"/>
    <x v="0"/>
    <x v="0"/>
    <n v="2167751"/>
    <m/>
  </r>
  <r>
    <x v="0"/>
    <x v="0"/>
    <x v="0"/>
    <x v="0"/>
    <n v="20"/>
    <n v="1336274"/>
    <d v="2001-06-05T03:17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753"/>
    <m/>
  </r>
  <r>
    <x v="0"/>
    <x v="0"/>
    <x v="0"/>
    <x v="0"/>
    <n v="20"/>
    <n v="1336275"/>
    <d v="2001-06-05T03:17:3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BRUMSTEVE"/>
    <s v="BMARCHAN"/>
    <s v="Enron Metals Trading System"/>
    <x v="0"/>
    <x v="0"/>
    <n v="2167755"/>
    <m/>
  </r>
  <r>
    <x v="0"/>
    <x v="0"/>
    <x v="0"/>
    <x v="0"/>
    <n v="20"/>
    <n v="1336276"/>
    <d v="2001-06-05T03:17:3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BRUMSTEVE"/>
    <s v="BMARCHAN"/>
    <s v="Enron Metals Trading System"/>
    <x v="0"/>
    <x v="0"/>
    <n v="2167757"/>
    <m/>
  </r>
  <r>
    <x v="0"/>
    <x v="0"/>
    <x v="0"/>
    <x v="0"/>
    <n v="6"/>
    <n v="1336277"/>
    <d v="2001-06-05T03:17:48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672"/>
    <s v="ADM59084"/>
    <s v="BMARCHAN"/>
    <s v="Enron Metals Trading System"/>
    <x v="0"/>
    <x v="0"/>
    <n v="2167761"/>
    <m/>
  </r>
  <r>
    <x v="0"/>
    <x v="0"/>
    <x v="0"/>
    <x v="0"/>
    <n v="20"/>
    <n v="1336278"/>
    <d v="2001-06-05T03:17:4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arongiles"/>
    <s v="BMARCHAN"/>
    <s v="Enron Metals Trading System"/>
    <x v="0"/>
    <x v="0"/>
    <n v="2167759"/>
    <m/>
  </r>
  <r>
    <x v="0"/>
    <x v="0"/>
    <x v="0"/>
    <x v="0"/>
    <n v="20"/>
    <n v="1336279"/>
    <d v="2001-06-05T03:18:0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7763"/>
    <m/>
  </r>
  <r>
    <x v="0"/>
    <x v="0"/>
    <x v="0"/>
    <x v="0"/>
    <n v="4"/>
    <n v="1336280"/>
    <d v="2001-06-05T03:18:07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marknunn1"/>
    <s v="BMARCHAN"/>
    <s v="Enron Metals Trading System"/>
    <x v="0"/>
    <x v="0"/>
    <n v="2167765"/>
    <m/>
  </r>
  <r>
    <x v="0"/>
    <x v="0"/>
    <x v="0"/>
    <x v="0"/>
    <n v="20"/>
    <n v="1336281"/>
    <d v="2001-06-05T03:18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7767"/>
    <m/>
  </r>
  <r>
    <x v="0"/>
    <x v="0"/>
    <x v="0"/>
    <x v="0"/>
    <n v="5"/>
    <n v="1336282"/>
    <d v="2001-06-05T03:18:30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doconnor"/>
    <s v="BMARCHAN"/>
    <s v="Enron Metals Trading System"/>
    <x v="0"/>
    <x v="0"/>
    <n v="2167769"/>
    <m/>
  </r>
  <r>
    <x v="0"/>
    <x v="0"/>
    <x v="0"/>
    <x v="0"/>
    <n v="10"/>
    <n v="1336283"/>
    <d v="2001-06-05T03:18:34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40"/>
    <s v="nickelman"/>
    <s v="ATURNER"/>
    <s v="Enron Metals Trading System"/>
    <x v="0"/>
    <x v="0"/>
    <n v="2167771"/>
    <m/>
  </r>
  <r>
    <x v="0"/>
    <x v="0"/>
    <x v="0"/>
    <x v="0"/>
    <n v="2"/>
    <n v="1336284"/>
    <d v="2001-06-05T03:18:57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2"/>
    <s v="ADM84566"/>
    <s v="BMARCHAN"/>
    <s v="Enron Metals Trading System"/>
    <x v="0"/>
    <x v="0"/>
    <n v="2167773"/>
    <m/>
  </r>
  <r>
    <x v="0"/>
    <x v="0"/>
    <x v="0"/>
    <x v="0"/>
    <n v="3"/>
    <n v="1336285"/>
    <d v="2001-06-05T03:19:08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ADM26133"/>
    <s v="BMARCHAN"/>
    <s v="Enron Metals Trading System"/>
    <x v="0"/>
    <x v="0"/>
    <n v="2167775"/>
    <m/>
  </r>
  <r>
    <x v="0"/>
    <x v="0"/>
    <x v="0"/>
    <x v="0"/>
    <n v="20"/>
    <n v="1336286"/>
    <d v="2001-06-05T03:19:4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BRUMSTEVE"/>
    <s v="BMARCHAN"/>
    <s v="Enron Metals Trading System"/>
    <x v="0"/>
    <x v="0"/>
    <n v="2167777"/>
    <m/>
  </r>
  <r>
    <x v="0"/>
    <x v="0"/>
    <x v="0"/>
    <x v="0"/>
    <n v="20"/>
    <n v="1336287"/>
    <d v="2001-06-05T03:20:2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HART1201"/>
    <s v="BMARCHAN"/>
    <s v="Enron Metals Trading System"/>
    <x v="0"/>
    <x v="0"/>
    <n v="2167781"/>
    <m/>
  </r>
  <r>
    <x v="0"/>
    <x v="0"/>
    <x v="0"/>
    <x v="0"/>
    <n v="20"/>
    <n v="1336288"/>
    <d v="2001-06-05T03:2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08839"/>
    <s v="BMARCHAN"/>
    <s v="Enron Metals Trading System"/>
    <x v="0"/>
    <x v="0"/>
    <n v="2167783"/>
    <m/>
  </r>
  <r>
    <x v="0"/>
    <x v="0"/>
    <x v="0"/>
    <x v="0"/>
    <n v="10"/>
    <n v="1336289"/>
    <d v="2001-06-05T03:21:58"/>
    <s v="Sogemin Metals Ltd."/>
    <x v="0"/>
    <x v="0"/>
    <x v="0"/>
    <x v="0"/>
    <s v="Alum Alloy LME Registered Contract"/>
    <s v="Al Alloy LME Reg Contract                3 Month         USD/mt-L"/>
    <n v="10"/>
    <m/>
    <x v="0"/>
    <x v="6"/>
    <x v="0"/>
    <n v="1251"/>
    <s v="TRD01018"/>
    <s v="JGORDON1"/>
    <s v="Enron Metals Trading System"/>
    <x v="0"/>
    <x v="0"/>
    <n v="2167785"/>
    <m/>
  </r>
  <r>
    <x v="0"/>
    <x v="0"/>
    <x v="0"/>
    <x v="0"/>
    <n v="5"/>
    <n v="1336290"/>
    <d v="2001-06-05T03:23:37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40"/>
    <s v="holcombe"/>
    <s v="ATURNER"/>
    <s v="Enron Metals Trading System"/>
    <x v="0"/>
    <x v="0"/>
    <n v="2167787"/>
    <m/>
  </r>
  <r>
    <x v="0"/>
    <x v="0"/>
    <x v="0"/>
    <x v="0"/>
    <n v="5"/>
    <n v="1336291"/>
    <d v="2001-06-05T03:23:4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40"/>
    <s v="aarongiles"/>
    <s v="ATURNER"/>
    <s v="Enron Metals Trading System"/>
    <x v="0"/>
    <x v="0"/>
    <n v="2167789"/>
    <m/>
  </r>
  <r>
    <x v="0"/>
    <x v="0"/>
    <x v="0"/>
    <x v="0"/>
    <n v="16"/>
    <n v="1336292"/>
    <d v="2001-06-05T03:24:59"/>
    <s v="The Bank of Nova Scotia"/>
    <x v="0"/>
    <x v="0"/>
    <x v="0"/>
    <x v="0"/>
    <s v="Aluminum LME Registered Contract"/>
    <s v="Al LME Reg.      Contract                3 Month         USD/mt-L"/>
    <m/>
    <n v="16"/>
    <x v="0"/>
    <x v="0"/>
    <x v="0"/>
    <n v="1508"/>
    <s v="FISHBOYS"/>
    <s v="BMARCHAN"/>
    <s v="Enron Metals Trading System"/>
    <x v="0"/>
    <x v="0"/>
    <n v="2167791"/>
    <m/>
  </r>
  <r>
    <x v="0"/>
    <x v="2"/>
    <x v="1"/>
    <x v="1"/>
    <n v="775"/>
    <n v="1336293"/>
    <d v="2001-06-05T03:25:45"/>
    <s v="Energie Ouest Suisse"/>
    <x v="0"/>
    <x v="0"/>
    <x v="0"/>
    <x v="2"/>
    <s v="GER Power Phy Fwd Ffrm"/>
    <s v="GER Pwr Phy FF   Ger Grd BASE HV         Jul01           EUR/MWh"/>
    <n v="25"/>
    <m/>
    <x v="0"/>
    <x v="2"/>
    <x v="2"/>
    <n v="19.899999999999999"/>
    <s v="bengtbengt"/>
    <s v="MHELLERM"/>
    <s v="UK - ECTRL - Continental Power Book"/>
    <x v="4"/>
    <x v="3"/>
    <n v="110502.1"/>
    <d v="2001-07-01T00:00:00"/>
  </r>
  <r>
    <x v="0"/>
    <x v="0"/>
    <x v="0"/>
    <x v="0"/>
    <n v="20"/>
    <n v="1336294"/>
    <d v="2001-06-05T03:27:39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brotherton"/>
    <s v="JGORDON1"/>
    <s v="Enron Metals Trading System"/>
    <x v="0"/>
    <x v="0"/>
    <n v="2167798"/>
    <m/>
  </r>
  <r>
    <x v="0"/>
    <x v="0"/>
    <x v="0"/>
    <x v="0"/>
    <n v="1"/>
    <n v="1336295"/>
    <d v="2001-06-05T03:27:50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030"/>
    <s v="NATHANDAY"/>
    <s v="ATURNER"/>
    <s v="Enron Metals Trading System"/>
    <x v="0"/>
    <x v="0"/>
    <n v="2167800"/>
    <m/>
  </r>
  <r>
    <x v="0"/>
    <x v="0"/>
    <x v="0"/>
    <x v="0"/>
    <n v="4"/>
    <n v="1336297"/>
    <d v="2001-06-05T03:28:01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6"/>
    <s v="marknunn1"/>
    <s v="BMARCHAN"/>
    <s v="Enron Metals Trading System"/>
    <x v="0"/>
    <x v="0"/>
    <n v="2167804"/>
    <m/>
  </r>
  <r>
    <x v="0"/>
    <x v="0"/>
    <x v="0"/>
    <x v="0"/>
    <n v="5"/>
    <n v="1336298"/>
    <d v="2001-06-05T03:28:42"/>
    <s v="Standard Bank London Limited"/>
    <x v="0"/>
    <x v="0"/>
    <x v="0"/>
    <x v="0"/>
    <s v="Nickel LME Registered Contract"/>
    <s v="Ni LME Reg.      Contract                3 Month         USD/mt-L"/>
    <n v="5"/>
    <m/>
    <x v="0"/>
    <x v="4"/>
    <x v="0"/>
    <n v="7030"/>
    <s v="MACDONAJ"/>
    <s v="ATURNER"/>
    <s v="Enron Metals Trading System"/>
    <x v="0"/>
    <x v="0"/>
    <n v="2167806"/>
    <m/>
  </r>
  <r>
    <x v="0"/>
    <x v="0"/>
    <x v="0"/>
    <x v="0"/>
    <n v="4"/>
    <n v="1336299"/>
    <d v="2001-06-05T03:28:49"/>
    <s v="Chase Manhatt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030"/>
    <s v="holcombe"/>
    <s v="ATURNER"/>
    <s v="Enron Metals Trading System"/>
    <x v="0"/>
    <x v="0"/>
    <n v="2167808"/>
    <m/>
  </r>
  <r>
    <x v="0"/>
    <x v="3"/>
    <x v="1"/>
    <x v="1"/>
    <n v="775000"/>
    <n v="1336300"/>
    <d v="2001-06-05T03:28:51"/>
    <s v="Accord Energy Ltd."/>
    <x v="0"/>
    <x v="0"/>
    <x v="0"/>
    <x v="3"/>
    <s v="BEL Gas Phy Fwd Zee HUB"/>
    <s v="BEL Gas Phy      ZEE HUB                 Jul01           p/th"/>
    <n v="25000"/>
    <m/>
    <x v="0"/>
    <x v="5"/>
    <x v="3"/>
    <n v="21.4"/>
    <s v="andygard"/>
    <s v="DFURNER"/>
    <s v="Continental Gas Book"/>
    <x v="5"/>
    <x v="3"/>
    <n v="106338"/>
    <d v="2001-07-01T21:00:01"/>
  </r>
  <r>
    <x v="0"/>
    <x v="3"/>
    <x v="1"/>
    <x v="1"/>
    <n v="775000"/>
    <n v="1336301"/>
    <d v="2001-06-05T03:28:58"/>
    <s v="Accord Energy Ltd."/>
    <x v="0"/>
    <x v="0"/>
    <x v="0"/>
    <x v="3"/>
    <s v="UK Gas Phy Fwd NBP"/>
    <s v="UK Gas Phy       NBP                     Jul01           p/th"/>
    <n v="25000"/>
    <m/>
    <x v="0"/>
    <x v="5"/>
    <x v="3"/>
    <n v="21.2"/>
    <s v="andygard"/>
    <s v="AFAIRLE"/>
    <s v="Non Affiliate Gas Book"/>
    <x v="5"/>
    <x v="3"/>
    <n v="106339"/>
    <d v="2001-07-01T21:00:01"/>
  </r>
  <r>
    <x v="0"/>
    <x v="0"/>
    <x v="0"/>
    <x v="0"/>
    <n v="10"/>
    <n v="1336302"/>
    <d v="2001-06-05T03:33:24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5.75"/>
    <s v="DANP1202"/>
    <s v="BMARCHAN"/>
    <s v="Enron Metals Trading System"/>
    <x v="0"/>
    <x v="0"/>
    <n v="2167816"/>
    <d v="2001-08-15T15:32:00"/>
  </r>
  <r>
    <x v="0"/>
    <x v="0"/>
    <x v="0"/>
    <x v="0"/>
    <n v="10"/>
    <n v="1336303"/>
    <d v="2001-06-05T03:33:31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6.75"/>
    <s v="DANP1202"/>
    <s v="BMARCHAN"/>
    <s v="Enron Metals Trading System"/>
    <x v="0"/>
    <x v="0"/>
    <n v="2167818"/>
    <d v="2001-08-15T15:32:00"/>
  </r>
  <r>
    <x v="0"/>
    <x v="0"/>
    <x v="0"/>
    <x v="0"/>
    <n v="10"/>
    <n v="1336304"/>
    <d v="2001-06-05T03:33:48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6.75"/>
    <s v="DANP1202"/>
    <s v="BMARCHAN"/>
    <s v="Enron Metals Trading System"/>
    <x v="0"/>
    <x v="0"/>
    <n v="2167820"/>
    <d v="2001-08-15T15:32:00"/>
  </r>
  <r>
    <x v="0"/>
    <x v="0"/>
    <x v="0"/>
    <x v="0"/>
    <n v="10"/>
    <n v="1336305"/>
    <d v="2001-06-05T03:38:00"/>
    <s v="Refco Overseas Ltd"/>
    <x v="0"/>
    <x v="0"/>
    <x v="0"/>
    <x v="0"/>
    <s v="Nickel LME Registered Contract"/>
    <s v="Ni LME Reg.      Contract                3 Month         USD/mt-L"/>
    <m/>
    <n v="10"/>
    <x v="0"/>
    <x v="4"/>
    <x v="0"/>
    <n v="7045"/>
    <s v="glawrence"/>
    <s v="ATURNER"/>
    <s v="Enron Metals Trading System"/>
    <x v="0"/>
    <x v="0"/>
    <n v="2167830"/>
    <m/>
  </r>
  <r>
    <x v="0"/>
    <x v="0"/>
    <x v="0"/>
    <x v="0"/>
    <n v="20"/>
    <n v="1336306"/>
    <d v="2001-06-05T03:38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832"/>
    <m/>
  </r>
  <r>
    <x v="0"/>
    <x v="3"/>
    <x v="1"/>
    <x v="8"/>
    <n v="250000"/>
    <n v="1336307"/>
    <d v="2001-06-05T03:39:23"/>
    <s v="Sempra Energy Europe Ltd"/>
    <x v="0"/>
    <x v="0"/>
    <x v="0"/>
    <x v="3"/>
    <s v="UK Gas Phy Fwd NBP"/>
    <s v="UK Gas Phy       NBP WkD                 11-15Jun01      p/th"/>
    <n v="50000"/>
    <m/>
    <x v="0"/>
    <x v="5"/>
    <x v="3"/>
    <n v="21.45"/>
    <s v="bengreen"/>
    <s v="MNICHOLA"/>
    <s v="Non Affiliate Gas Book"/>
    <x v="5"/>
    <x v="3"/>
    <n v="106358"/>
    <d v="2001-06-11T21:00:01"/>
  </r>
  <r>
    <x v="0"/>
    <x v="3"/>
    <x v="1"/>
    <x v="9"/>
    <n v="200000"/>
    <n v="1336309"/>
    <d v="2001-06-05T03:40:58"/>
    <s v="Accord Energy Ltd."/>
    <x v="0"/>
    <x v="0"/>
    <x v="0"/>
    <x v="3"/>
    <s v="BEL Gas Phy Fwd Zee IZT Ent"/>
    <s v="BEL Gas Phy      ZEE IZT ENT             09-10Jun01      p/th"/>
    <n v="100000"/>
    <m/>
    <x v="0"/>
    <x v="5"/>
    <x v="3"/>
    <n v="20.7"/>
    <s v="tommacal"/>
    <s v="DFURNER"/>
    <s v="Continental Gas Book"/>
    <x v="5"/>
    <x v="3"/>
    <n v="106359"/>
    <d v="2001-06-09T21:00:01"/>
  </r>
  <r>
    <x v="0"/>
    <x v="0"/>
    <x v="0"/>
    <x v="0"/>
    <n v="20"/>
    <n v="1336310"/>
    <d v="2001-06-05T03:41:1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BRUMSTEVE"/>
    <s v="BMARCHAN"/>
    <s v="Enron Metals Trading System"/>
    <x v="0"/>
    <x v="0"/>
    <n v="2167838"/>
    <m/>
  </r>
  <r>
    <x v="0"/>
    <x v="3"/>
    <x v="1"/>
    <x v="6"/>
    <n v="2250000"/>
    <n v="1336311"/>
    <d v="2001-06-05T03:41:48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75000000000001"/>
    <s v="cordimoore"/>
    <s v="AFAIRLE"/>
    <s v="Non Affiliate Gas Book"/>
    <x v="5"/>
    <x v="3"/>
    <n v="106345"/>
    <d v="2002-01-01T00:00:00"/>
  </r>
  <r>
    <x v="0"/>
    <x v="3"/>
    <x v="1"/>
    <x v="1"/>
    <n v="775000"/>
    <n v="1336312"/>
    <d v="2001-06-05T03:44:13"/>
    <s v="Accord Energy Ltd."/>
    <x v="0"/>
    <x v="0"/>
    <x v="0"/>
    <x v="3"/>
    <s v="UK Gas Phy Fwd NBP"/>
    <s v="UK Gas Phy       NBP                     Aug01           p/th"/>
    <m/>
    <n v="25000"/>
    <x v="0"/>
    <x v="5"/>
    <x v="3"/>
    <n v="21.324999999999999"/>
    <s v="andygard"/>
    <s v="AFAIRLE"/>
    <s v="Non Affiliate Gas Book"/>
    <x v="5"/>
    <x v="3"/>
    <n v="106346"/>
    <d v="2001-08-01T21:00:01"/>
  </r>
  <r>
    <x v="0"/>
    <x v="0"/>
    <x v="0"/>
    <x v="0"/>
    <n v="7"/>
    <n v="1336313"/>
    <d v="2001-06-05T03:44:33"/>
    <s v="Manro Haydan Trading"/>
    <x v="0"/>
    <x v="0"/>
    <x v="0"/>
    <x v="0"/>
    <s v="Aluminum LME Registered Contract"/>
    <s v="Al LME Reg.      Contract                3 Month         USD/mt-L"/>
    <m/>
    <n v="7"/>
    <x v="0"/>
    <x v="0"/>
    <x v="0"/>
    <n v="1510"/>
    <s v="NATHANDAY"/>
    <s v="BMARCHAN"/>
    <s v="Enron Metals Trading System"/>
    <x v="0"/>
    <x v="0"/>
    <n v="2167840"/>
    <m/>
  </r>
  <r>
    <x v="0"/>
    <x v="3"/>
    <x v="1"/>
    <x v="1"/>
    <n v="775000"/>
    <n v="1336314"/>
    <d v="2001-06-05T03:47:18"/>
    <s v="Sempra Energy Europe Ltd"/>
    <x v="0"/>
    <x v="0"/>
    <x v="0"/>
    <x v="3"/>
    <s v="UK Gas Phy Fwd NBP"/>
    <s v="UK Gas Phy       NBP                     Aug01           p/th"/>
    <m/>
    <n v="25000"/>
    <x v="0"/>
    <x v="5"/>
    <x v="3"/>
    <n v="21.35"/>
    <s v="NJARENTZ"/>
    <s v="AFAIRLE"/>
    <s v="Non Affiliate Gas Book"/>
    <x v="5"/>
    <x v="3"/>
    <n v="106347"/>
    <d v="2001-08-01T21:00:01"/>
  </r>
  <r>
    <x v="0"/>
    <x v="0"/>
    <x v="0"/>
    <x v="0"/>
    <n v="4"/>
    <n v="1336315"/>
    <d v="2001-06-05T03:47:3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0"/>
    <s v="marknunn1"/>
    <s v="BMARCHAN"/>
    <s v="Enron Metals Trading System"/>
    <x v="0"/>
    <x v="0"/>
    <n v="2167844"/>
    <m/>
  </r>
  <r>
    <x v="0"/>
    <x v="0"/>
    <x v="0"/>
    <x v="0"/>
    <n v="10"/>
    <n v="1336317"/>
    <d v="2001-06-05T03:48:43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3161"/>
    <s v="BMARCHAN"/>
    <s v="Enron Metals Trading System"/>
    <x v="0"/>
    <x v="0"/>
    <n v="2167848"/>
    <m/>
  </r>
  <r>
    <x v="0"/>
    <x v="1"/>
    <x v="0"/>
    <x v="4"/>
    <n v="150000"/>
    <n v="1336318"/>
    <d v="2001-06-05T03:48:44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6"/>
    <s v="christoph"/>
    <s v="CMAHONE"/>
    <s v="UK - ECTRIC - Lite Gasoil"/>
    <x v="2"/>
    <x v="4"/>
    <n v="113476"/>
    <d v="2001-06-01T00:00:00"/>
  </r>
  <r>
    <x v="0"/>
    <x v="2"/>
    <x v="1"/>
    <x v="8"/>
    <n v="125"/>
    <n v="1336319"/>
    <d v="2001-06-05T03:50:44"/>
    <s v="Cargill International S.A."/>
    <x v="0"/>
    <x v="0"/>
    <x v="0"/>
    <x v="2"/>
    <s v="GER Power Phy Fwd Ffrm"/>
    <s v="GER Pwr Phy FF   Ger Grd WDPK HV         11-15Jun01      EUR/MWh"/>
    <n v="25"/>
    <m/>
    <x v="0"/>
    <x v="2"/>
    <x v="2"/>
    <n v="31.5"/>
    <s v="tjturney"/>
    <s v="MHELLERM"/>
    <s v="UK - ECTRL - Continental Power Book"/>
    <x v="4"/>
    <x v="3"/>
    <n v="110528.1"/>
    <d v="2001-06-11T21:00:00"/>
  </r>
  <r>
    <x v="0"/>
    <x v="0"/>
    <x v="0"/>
    <x v="0"/>
    <n v="7"/>
    <n v="1336321"/>
    <d v="2001-06-05T03:50:55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674"/>
    <s v="ADM26133"/>
    <s v="BMARCHAN"/>
    <s v="Enron Metals Trading System"/>
    <x v="0"/>
    <x v="0"/>
    <n v="2167857"/>
    <m/>
  </r>
  <r>
    <x v="0"/>
    <x v="0"/>
    <x v="0"/>
    <x v="0"/>
    <n v="16"/>
    <n v="1336322"/>
    <d v="2001-06-05T03:51:19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10"/>
    <s v="ADM08839"/>
    <s v="BMARCHAN"/>
    <s v="Enron Metals Trading System"/>
    <x v="0"/>
    <x v="0"/>
    <n v="2167860"/>
    <m/>
  </r>
  <r>
    <x v="0"/>
    <x v="0"/>
    <x v="0"/>
    <x v="0"/>
    <n v="20"/>
    <n v="1336323"/>
    <d v="2001-06-05T03:51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ADM08839"/>
    <s v="BMARCHAN"/>
    <s v="Enron Metals Trading System"/>
    <x v="0"/>
    <x v="0"/>
    <n v="2167863"/>
    <m/>
  </r>
  <r>
    <x v="0"/>
    <x v="0"/>
    <x v="0"/>
    <x v="0"/>
    <n v="10"/>
    <n v="1336325"/>
    <d v="2001-06-05T03:51:54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67868"/>
    <m/>
  </r>
  <r>
    <x v="0"/>
    <x v="0"/>
    <x v="0"/>
    <x v="0"/>
    <n v="10"/>
    <n v="1336326"/>
    <d v="2001-06-05T03:51:58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085"/>
    <s v="jamesbuff"/>
    <s v="ATURNER"/>
    <s v="Enron Metals Trading System"/>
    <x v="0"/>
    <x v="0"/>
    <n v="2167870"/>
    <m/>
  </r>
  <r>
    <x v="0"/>
    <x v="0"/>
    <x v="0"/>
    <x v="0"/>
    <n v="10"/>
    <n v="1336327"/>
    <d v="2001-06-05T03:52:33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080"/>
    <s v="MACDONAJ"/>
    <s v="ATURNER"/>
    <s v="Enron Metals Trading System"/>
    <x v="0"/>
    <x v="0"/>
    <n v="2167876"/>
    <m/>
  </r>
  <r>
    <x v="0"/>
    <x v="3"/>
    <x v="1"/>
    <x v="7"/>
    <n v="300000"/>
    <n v="1336328"/>
    <d v="2001-06-05T03:53:05"/>
    <s v="Accord Energy Ltd."/>
    <x v="0"/>
    <x v="0"/>
    <x v="0"/>
    <x v="3"/>
    <s v="BEL Gas Phy Fwd Zee HUB"/>
    <s v="BEL Gas Phy      ZEE HUB                 06-08Jun01       p/th"/>
    <n v="100000"/>
    <m/>
    <x v="0"/>
    <x v="5"/>
    <x v="3"/>
    <n v="21.75"/>
    <s v="tommacal"/>
    <s v="DFURNER"/>
    <s v="Continental Gas Book"/>
    <x v="5"/>
    <x v="3"/>
    <n v="106353"/>
    <d v="2001-06-06T21:00:01"/>
  </r>
  <r>
    <x v="0"/>
    <x v="2"/>
    <x v="1"/>
    <x v="1"/>
    <n v="775"/>
    <n v="1336329"/>
    <d v="2001-06-05T03:55:04"/>
    <s v="Bewag AG"/>
    <x v="0"/>
    <x v="0"/>
    <x v="0"/>
    <x v="2"/>
    <s v="GER Power Phy Fwd Ffrm"/>
    <s v="GER Pwr Phy FF   Ger Grd BASE HV         Oct01           EUR/MWh"/>
    <m/>
    <n v="25"/>
    <x v="0"/>
    <x v="2"/>
    <x v="2"/>
    <n v="24.25"/>
    <s v="just1bewag"/>
    <s v="AMANCEBO"/>
    <s v="UK - ECTRL - Continental Power Book"/>
    <x v="4"/>
    <x v="3"/>
    <n v="110534.1"/>
    <d v="2001-10-01T00:00:00"/>
  </r>
  <r>
    <x v="0"/>
    <x v="1"/>
    <x v="0"/>
    <x v="4"/>
    <n v="150000"/>
    <n v="1336330"/>
    <d v="2001-06-05T03:55:37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6"/>
    <s v="christoph"/>
    <s v="CMAHONE"/>
    <s v="UK - ECTRIC - Lite Gasoil"/>
    <x v="2"/>
    <x v="4"/>
    <n v="113479"/>
    <d v="2001-06-01T00:00:00"/>
  </r>
  <r>
    <x v="0"/>
    <x v="3"/>
    <x v="1"/>
    <x v="7"/>
    <n v="150000"/>
    <n v="1336331"/>
    <d v="2001-06-05T03:56:52"/>
    <s v="Essent Energy Trading B.V."/>
    <x v="0"/>
    <x v="0"/>
    <x v="0"/>
    <x v="3"/>
    <s v="BEL Gas Phy Fwd Zee HUB"/>
    <s v="BEL Gas Phy      ZEE HUB                 06-08Jun01       p/th"/>
    <n v="50000"/>
    <m/>
    <x v="0"/>
    <x v="5"/>
    <x v="3"/>
    <n v="21.7"/>
    <s v="franktenv2"/>
    <s v="DFURNER"/>
    <s v="Continental Gas Book"/>
    <x v="5"/>
    <x v="3"/>
    <n v="106354"/>
    <d v="2001-06-06T21:00:01"/>
  </r>
  <r>
    <x v="0"/>
    <x v="0"/>
    <x v="0"/>
    <x v="0"/>
    <n v="10"/>
    <n v="1336332"/>
    <d v="2001-06-05T03:57:48"/>
    <s v="ADM Investor Services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STEVEWAUGH"/>
    <s v="BMARCHAN"/>
    <s v="Enron Metals Trading System"/>
    <x v="0"/>
    <x v="0"/>
    <n v="2167909"/>
    <m/>
  </r>
  <r>
    <x v="0"/>
    <x v="3"/>
    <x v="1"/>
    <x v="6"/>
    <n v="2250000"/>
    <n v="1336333"/>
    <d v="2001-06-05T03:58:33"/>
    <s v="Alliance Gas Limited"/>
    <x v="0"/>
    <x v="0"/>
    <x v="0"/>
    <x v="3"/>
    <s v="UK Gas Phy Fwd NBP"/>
    <s v="UK Gas Phy       NBP                     Jan-Mar03       p/th"/>
    <m/>
    <n v="25000"/>
    <x v="0"/>
    <x v="5"/>
    <x v="3"/>
    <n v="25.35"/>
    <s v="FRANCESCOC"/>
    <s v="AFAIRLE"/>
    <s v="Non Affiliate Gas Book"/>
    <x v="5"/>
    <x v="3"/>
    <n v="106355"/>
    <d v="2003-01-01T00:00:00"/>
  </r>
  <r>
    <x v="0"/>
    <x v="3"/>
    <x v="1"/>
    <x v="3"/>
    <n v="2300000"/>
    <n v="1336334"/>
    <d v="2001-06-05T03:58:40"/>
    <s v="RWE Trading GmbH"/>
    <x v="0"/>
    <x v="0"/>
    <x v="0"/>
    <x v="3"/>
    <s v="UK Gas Phy Fwd NBP"/>
    <s v="UK Gas Phy       NBP                     Oct-Dec01       p/th"/>
    <m/>
    <n v="25000"/>
    <x v="0"/>
    <x v="5"/>
    <x v="3"/>
    <n v="24.725000000000001"/>
    <s v="builderbob"/>
    <s v="AFAIRLE"/>
    <s v="Non Affiliate Gas Book"/>
    <x v="5"/>
    <x v="3"/>
    <n v="106356"/>
    <d v="2001-10-01T00:00:00"/>
  </r>
  <r>
    <x v="0"/>
    <x v="2"/>
    <x v="1"/>
    <x v="4"/>
    <n v="750"/>
    <n v="1336335"/>
    <d v="2001-06-05T03:58:43"/>
    <s v="Kom-Strom AG"/>
    <x v="0"/>
    <x v="0"/>
    <x v="0"/>
    <x v="2"/>
    <s v="GER Power Phy Fwd Ffrm"/>
    <s v="GER Pwr Phy FF   Ger Grd BASE HV         Sep01           EUR/MWh"/>
    <m/>
    <n v="25"/>
    <x v="0"/>
    <x v="2"/>
    <x v="2"/>
    <n v="22.4"/>
    <s v="baby2001"/>
    <s v="MHELLERM"/>
    <s v="UK - ECTRL - Continental Power Book"/>
    <x v="4"/>
    <x v="3"/>
    <n v="110540.1"/>
    <d v="2001-09-01T00:00:00"/>
  </r>
  <r>
    <x v="0"/>
    <x v="3"/>
    <x v="1"/>
    <x v="3"/>
    <n v="2300000"/>
    <n v="1336336"/>
    <d v="2001-06-05T03:59:26"/>
    <s v="Alliance Gas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FRANCESCOC"/>
    <s v="AFAIRLE"/>
    <s v="Non Affiliate Gas Book"/>
    <x v="5"/>
    <x v="3"/>
    <n v="106357"/>
    <d v="2002-10-01T00:00:00"/>
  </r>
  <r>
    <x v="0"/>
    <x v="3"/>
    <x v="1"/>
    <x v="6"/>
    <n v="2250000"/>
    <n v="1336337"/>
    <d v="2001-06-05T04:04:39"/>
    <s v="Morgan Stanley Capital Group, Inc."/>
    <x v="0"/>
    <x v="0"/>
    <x v="0"/>
    <x v="3"/>
    <s v="UK Gas Phy Fwd NBP"/>
    <s v="UK Gas Phy       NBP                     Jan-Mar03       p/th"/>
    <m/>
    <n v="25000"/>
    <x v="0"/>
    <x v="5"/>
    <x v="3"/>
    <n v="25.375"/>
    <s v="MORGAN7633"/>
    <s v="AFAIRLE"/>
    <s v="Non Affiliate Gas Book"/>
    <x v="5"/>
    <x v="3"/>
    <n v="106364"/>
    <d v="2003-01-01T00:00:00"/>
  </r>
  <r>
    <x v="0"/>
    <x v="3"/>
    <x v="1"/>
    <x v="6"/>
    <n v="2250000"/>
    <n v="1336338"/>
    <d v="2001-06-05T04:05:03"/>
    <s v="Morgan Stanley Capital Group, Inc."/>
    <x v="0"/>
    <x v="0"/>
    <x v="0"/>
    <x v="3"/>
    <s v="UK Gas Phy Fwd NBP"/>
    <s v="UK Gas Phy       NBP                     Jan-Mar03       p/th"/>
    <m/>
    <n v="25000"/>
    <x v="0"/>
    <x v="5"/>
    <x v="3"/>
    <n v="25.4"/>
    <s v="MORGAN7633"/>
    <s v="AFAIRLE"/>
    <s v="Non Affiliate Gas Book"/>
    <x v="5"/>
    <x v="3"/>
    <n v="106365"/>
    <d v="2003-01-01T00:00:00"/>
  </r>
  <r>
    <x v="0"/>
    <x v="0"/>
    <x v="0"/>
    <x v="0"/>
    <n v="10"/>
    <n v="1336339"/>
    <d v="2001-06-05T04:05:25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65"/>
    <s v="BARRYGERSH"/>
    <s v="ATURNER"/>
    <s v="Enron Metals Trading System"/>
    <x v="0"/>
    <x v="0"/>
    <n v="2167927"/>
    <m/>
  </r>
  <r>
    <x v="0"/>
    <x v="3"/>
    <x v="1"/>
    <x v="11"/>
    <n v="4575000"/>
    <n v="1336340"/>
    <d v="2001-06-05T04:05:56"/>
    <s v="PowerGen UK Plc"/>
    <x v="0"/>
    <x v="0"/>
    <x v="0"/>
    <x v="3"/>
    <s v="UK Gas Phy Fwd NBP"/>
    <s v="UK Gas Phy       NBP                     Apr-Sep03       p/th"/>
    <m/>
    <n v="25000"/>
    <x v="0"/>
    <x v="5"/>
    <x v="3"/>
    <n v="20"/>
    <s v="halstga1"/>
    <s v="AFAIRLE"/>
    <s v="Non Affiliate Gas Book"/>
    <x v="5"/>
    <x v="3"/>
    <n v="106366"/>
    <d v="2003-04-01T00:00:00"/>
  </r>
  <r>
    <x v="0"/>
    <x v="2"/>
    <x v="1"/>
    <x v="12"/>
    <n v="9125"/>
    <n v="1336341"/>
    <d v="2001-06-05T04:06:42"/>
    <s v="Electrabel SA"/>
    <x v="0"/>
    <x v="0"/>
    <x v="0"/>
    <x v="2"/>
    <s v="GER Power Phy Fwd Ffrm"/>
    <s v="GER Pwr Phy FF   Ger Grd BASE HV         Jan-Dec03       EUR/MWh"/>
    <m/>
    <n v="25"/>
    <x v="0"/>
    <x v="2"/>
    <x v="2"/>
    <n v="24"/>
    <s v="EDSOLARI"/>
    <s v="AMANCEBO"/>
    <s v="UK - ECTRL - Continental Power Book"/>
    <x v="4"/>
    <x v="3"/>
    <n v="110554.1"/>
    <d v="2003-01-01T00:00:00"/>
  </r>
  <r>
    <x v="0"/>
    <x v="3"/>
    <x v="1"/>
    <x v="3"/>
    <n v="2300000"/>
    <n v="1336342"/>
    <d v="2001-06-05T04:06:51"/>
    <s v="PowerGen UK Plc"/>
    <x v="0"/>
    <x v="0"/>
    <x v="0"/>
    <x v="3"/>
    <s v="UK Gas Phy Fwd NBP"/>
    <s v="UK Gas Phy       NBP                     Oct-Dec03       p/th"/>
    <m/>
    <n v="25000"/>
    <x v="0"/>
    <x v="5"/>
    <x v="3"/>
    <n v="22.2"/>
    <s v="halstga1"/>
    <s v="AFAIRLE"/>
    <s v="Non Affiliate Gas Book"/>
    <x v="5"/>
    <x v="3"/>
    <n v="106367"/>
    <d v="2003-10-01T00:00:00"/>
  </r>
  <r>
    <x v="0"/>
    <x v="2"/>
    <x v="1"/>
    <x v="13"/>
    <n v="560"/>
    <n v="1336344"/>
    <d v="2001-06-05T04:09:41"/>
    <s v="Axia Energy Europe Limited"/>
    <x v="0"/>
    <x v="0"/>
    <x v="0"/>
    <x v="2"/>
    <s v="UK Power Phy Sch 5 Exc"/>
    <s v="UK Pwr Phy       445 Trans Inc BASE      Aug01           GBP/MWh"/>
    <m/>
    <n v="20"/>
    <x v="0"/>
    <x v="2"/>
    <x v="3"/>
    <n v="17.8"/>
    <s v="rupestanna"/>
    <s v="NJACKSON"/>
    <s v="UK-Power-Phy-Term-ECTRL-Production"/>
    <x v="6"/>
    <x v="4"/>
    <n v="110561.1"/>
    <d v="2001-07-30T00:00:00"/>
  </r>
  <r>
    <x v="0"/>
    <x v="1"/>
    <x v="0"/>
    <x v="4"/>
    <n v="150000"/>
    <n v="1336345"/>
    <d v="2001-06-05T04:10:28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6"/>
    <s v="christoph"/>
    <s v="CMAHONE"/>
    <s v="UK - ECTRIC - Lite Gasoil"/>
    <x v="2"/>
    <x v="4"/>
    <n v="113481"/>
    <d v="2001-06-01T00:00:00"/>
  </r>
  <r>
    <x v="0"/>
    <x v="0"/>
    <x v="0"/>
    <x v="0"/>
    <n v="3"/>
    <n v="1336346"/>
    <d v="2001-06-05T04:11:44"/>
    <s v="Standard Bank London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HILLIPSM"/>
    <s v="BMARCHAN"/>
    <s v="Enron Metals Trading System"/>
    <x v="0"/>
    <x v="0"/>
    <n v="2167930"/>
    <m/>
  </r>
  <r>
    <x v="0"/>
    <x v="1"/>
    <x v="0"/>
    <x v="4"/>
    <n v="150000"/>
    <n v="1336347"/>
    <d v="2001-06-05T04:11:52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6.25"/>
    <s v="christoph"/>
    <s v="CMAHONE"/>
    <s v="UK - ECTRIC - Lite Gasoil"/>
    <x v="2"/>
    <x v="4"/>
    <n v="113482"/>
    <d v="2001-06-01T00:00:00"/>
  </r>
  <r>
    <x v="0"/>
    <x v="0"/>
    <x v="0"/>
    <x v="0"/>
    <n v="10"/>
    <n v="1336348"/>
    <d v="2001-06-05T04:14:52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NDYMARSH"/>
    <s v="BMARCHAN"/>
    <s v="Enron Metals Trading System"/>
    <x v="0"/>
    <x v="0"/>
    <n v="2167937"/>
    <m/>
  </r>
  <r>
    <x v="0"/>
    <x v="0"/>
    <x v="0"/>
    <x v="0"/>
    <n v="9"/>
    <n v="1336349"/>
    <d v="2001-06-05T04:15:03"/>
    <s v="Koch Metals Trading Limited"/>
    <x v="0"/>
    <x v="0"/>
    <x v="0"/>
    <x v="0"/>
    <s v="Aluminum LME Registered Contract"/>
    <s v="Al LME Reg.      Contract                3 Month         USD/mt-L"/>
    <m/>
    <n v="9"/>
    <x v="0"/>
    <x v="0"/>
    <x v="0"/>
    <n v="1510"/>
    <s v="ADM79905"/>
    <s v="BMARCHAN"/>
    <s v="Enron Metals Trading System"/>
    <x v="0"/>
    <x v="0"/>
    <n v="2167939"/>
    <m/>
  </r>
  <r>
    <x v="0"/>
    <x v="0"/>
    <x v="0"/>
    <x v="0"/>
    <n v="10"/>
    <n v="1336350"/>
    <d v="2001-06-05T04:15:12"/>
    <s v="Simsen Metals Company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37670"/>
    <s v="BMARCHAN"/>
    <s v="Enron Metals Trading System"/>
    <x v="0"/>
    <x v="0"/>
    <n v="2167941"/>
    <m/>
  </r>
  <r>
    <x v="0"/>
    <x v="0"/>
    <x v="0"/>
    <x v="0"/>
    <n v="10"/>
    <n v="1336351"/>
    <d v="2001-06-05T04:15:3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NITASKJON"/>
    <s v="BMARCHAN"/>
    <s v="Enron Metals Trading System"/>
    <x v="0"/>
    <x v="0"/>
    <n v="2167943"/>
    <m/>
  </r>
  <r>
    <x v="1"/>
    <x v="4"/>
    <x v="0"/>
    <x v="0"/>
    <n v="50000"/>
    <n v="1336352"/>
    <d v="2001-06-05T04:16:16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doncastur"/>
    <s v="GWHALLE"/>
    <s v="WTI-GW-NXC1"/>
    <x v="2"/>
    <x v="5"/>
    <n v="113484"/>
    <d v="2001-07-01T00:00:00"/>
  </r>
  <r>
    <x v="0"/>
    <x v="4"/>
    <x v="0"/>
    <x v="1"/>
    <n v="775000"/>
    <n v="1336354"/>
    <d v="2001-06-05T04:17:31"/>
    <s v="Petredec Limited"/>
    <x v="0"/>
    <x v="0"/>
    <x v="0"/>
    <x v="4"/>
    <s v="UK IPE Brent Swap "/>
    <s v="UK Brent Swap    IPE PEN                 Jul01           USD/bbl"/>
    <n v="25000"/>
    <m/>
    <x v="0"/>
    <x v="9"/>
    <x v="0"/>
    <n v="29.19"/>
    <s v="ADM21507"/>
    <s v="MJONES2"/>
    <s v="UK - ECTRIC - Crude D-Brent"/>
    <x v="2"/>
    <x v="4"/>
    <n v="113488"/>
    <d v="2001-07-01T00:00:00"/>
  </r>
  <r>
    <x v="0"/>
    <x v="3"/>
    <x v="1"/>
    <x v="9"/>
    <n v="200000"/>
    <n v="1336355"/>
    <d v="2001-06-05T04:19:45"/>
    <s v="Accord Energy Ltd."/>
    <x v="0"/>
    <x v="0"/>
    <x v="0"/>
    <x v="3"/>
    <s v="BEL Gas Phy Fwd Zee IZT Ent"/>
    <s v="BEL Gas Phy      ZEE IZT ENT             09-10Jun01      p/th"/>
    <n v="100000"/>
    <m/>
    <x v="0"/>
    <x v="5"/>
    <x v="3"/>
    <n v="20.7"/>
    <s v="tommacal"/>
    <s v="DFURNER"/>
    <s v="Continental Gas Book"/>
    <x v="5"/>
    <x v="3"/>
    <n v="106372"/>
    <d v="2001-06-09T21:00:01"/>
  </r>
  <r>
    <x v="0"/>
    <x v="0"/>
    <x v="0"/>
    <x v="0"/>
    <n v="20"/>
    <n v="1336357"/>
    <d v="2001-06-05T04:23:42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975"/>
    <m/>
  </r>
  <r>
    <x v="0"/>
    <x v="0"/>
    <x v="0"/>
    <x v="0"/>
    <n v="20"/>
    <n v="1336358"/>
    <d v="2001-06-05T04:24:3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arongiles"/>
    <s v="BMARCHAN"/>
    <s v="Enron Metals Trading System"/>
    <x v="0"/>
    <x v="0"/>
    <n v="2167979"/>
    <m/>
  </r>
  <r>
    <x v="0"/>
    <x v="3"/>
    <x v="1"/>
    <x v="7"/>
    <n v="150000"/>
    <n v="1336363"/>
    <d v="2001-06-05T04:25:32"/>
    <s v="Cinergy Global Trading Limited"/>
    <x v="0"/>
    <x v="0"/>
    <x v="0"/>
    <x v="3"/>
    <s v="UK Gas Phy Fwd NBP"/>
    <s v="UK Gas Phy       NBP                     06-08Jun01      p/th"/>
    <n v="50000"/>
    <m/>
    <x v="0"/>
    <x v="5"/>
    <x v="3"/>
    <n v="21.5"/>
    <s v="DSTHOMAS1"/>
    <s v="MNICHOLA"/>
    <s v="Non Affiliate Gas Book"/>
    <x v="5"/>
    <x v="3"/>
    <n v="106373"/>
    <d v="2001-06-06T21:00:01"/>
  </r>
  <r>
    <x v="0"/>
    <x v="0"/>
    <x v="0"/>
    <x v="0"/>
    <n v="10"/>
    <n v="1336367"/>
    <d v="2001-06-05T04:26:4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ADM26133"/>
    <s v="BMARCHAN"/>
    <s v="Enron Metals Trading System"/>
    <x v="0"/>
    <x v="0"/>
    <n v="2167985"/>
    <m/>
  </r>
  <r>
    <x v="0"/>
    <x v="0"/>
    <x v="0"/>
    <x v="0"/>
    <n v="10"/>
    <n v="1336368"/>
    <d v="2001-06-05T04:26:58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28"/>
    <s v="ADM51397"/>
    <s v="ATURNER"/>
    <s v="Enron Metals Trading System"/>
    <x v="0"/>
    <x v="0"/>
    <n v="2167987"/>
    <m/>
  </r>
  <r>
    <x v="0"/>
    <x v="0"/>
    <x v="0"/>
    <x v="0"/>
    <n v="10"/>
    <n v="1336372"/>
    <d v="2001-06-05T04:28:29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DANP1202"/>
    <s v="BMARCHAN"/>
    <s v="Enron Metals Trading System"/>
    <x v="0"/>
    <x v="0"/>
    <n v="2167997"/>
    <m/>
  </r>
  <r>
    <x v="0"/>
    <x v="0"/>
    <x v="0"/>
    <x v="0"/>
    <n v="6"/>
    <n v="1336373"/>
    <d v="2001-06-05T04:29:08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4"/>
    <x v="0"/>
    <n v="7090"/>
    <s v="aarongiles"/>
    <s v="ATURNER"/>
    <s v="Enron Metals Trading System"/>
    <x v="0"/>
    <x v="0"/>
    <n v="2167999"/>
    <m/>
  </r>
  <r>
    <x v="1"/>
    <x v="4"/>
    <x v="0"/>
    <x v="0"/>
    <n v="40000"/>
    <n v="1336375"/>
    <d v="2001-06-05T04:30:08"/>
    <s v="J. Aron &amp; Company"/>
    <x v="0"/>
    <x v="0"/>
    <x v="0"/>
    <x v="4"/>
    <s v="US Crude WTI Fin Swap "/>
    <s v="US WTI Swap      Nymex LD                Jul01           USD/bl/m"/>
    <n v="40000"/>
    <m/>
    <x v="0"/>
    <x v="8"/>
    <x v="0"/>
    <n v="28.2"/>
    <s v="doncastur"/>
    <s v="GWHALLE"/>
    <s v="WTI-GW-NXC1"/>
    <x v="2"/>
    <x v="5"/>
    <n v="113492"/>
    <d v="2001-07-01T00:00:00"/>
  </r>
  <r>
    <x v="0"/>
    <x v="0"/>
    <x v="0"/>
    <x v="0"/>
    <n v="20"/>
    <n v="1336376"/>
    <d v="2001-06-05T04:30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68001"/>
    <m/>
  </r>
  <r>
    <x v="0"/>
    <x v="0"/>
    <x v="0"/>
    <x v="0"/>
    <n v="4"/>
    <n v="1336377"/>
    <d v="2001-06-05T04:32:09"/>
    <s v="Macquarie Bank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ADM01803"/>
    <s v="BMARCHAN"/>
    <s v="Enron Metals Trading System"/>
    <x v="0"/>
    <x v="0"/>
    <n v="2168003"/>
    <m/>
  </r>
  <r>
    <x v="0"/>
    <x v="2"/>
    <x v="1"/>
    <x v="8"/>
    <n v="125"/>
    <n v="1336378"/>
    <d v="2001-06-05T04:32:42"/>
    <s v="Kom-Strom AG"/>
    <x v="0"/>
    <x v="0"/>
    <x v="0"/>
    <x v="2"/>
    <s v="GER Power Phy Fwd Ffrm"/>
    <s v="GER Pwr Phy FF   Ger Grd WDPK HV         11-15Jun01      EUR/MWh"/>
    <n v="25"/>
    <m/>
    <x v="0"/>
    <x v="2"/>
    <x v="2"/>
    <n v="31.2"/>
    <s v="ADM39033"/>
    <s v="MHELLERM"/>
    <s v="UK - ECTRL - Continental Power Book"/>
    <x v="4"/>
    <x v="3"/>
    <n v="110571.1"/>
    <d v="2001-06-11T21:00:00"/>
  </r>
  <r>
    <x v="0"/>
    <x v="0"/>
    <x v="0"/>
    <x v="0"/>
    <n v="20"/>
    <n v="1336380"/>
    <d v="2001-06-05T04:34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arongiles"/>
    <s v="BMARCHAN"/>
    <s v="Enron Metals Trading System"/>
    <x v="0"/>
    <x v="0"/>
    <n v="2168015"/>
    <m/>
  </r>
  <r>
    <x v="0"/>
    <x v="0"/>
    <x v="0"/>
    <x v="0"/>
    <n v="20"/>
    <n v="1336381"/>
    <d v="2001-06-05T04:34:4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NITASKJON"/>
    <s v="BMARCHAN"/>
    <s v="Enron Metals Trading System"/>
    <x v="0"/>
    <x v="0"/>
    <n v="2168021"/>
    <m/>
  </r>
  <r>
    <x v="0"/>
    <x v="0"/>
    <x v="0"/>
    <x v="0"/>
    <n v="4"/>
    <n v="1336382"/>
    <d v="2001-06-05T04:35:06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00"/>
    <s v="aarongiles"/>
    <s v="ATURNER"/>
    <s v="Enron Metals Trading System"/>
    <x v="0"/>
    <x v="0"/>
    <n v="2168026"/>
    <m/>
  </r>
  <r>
    <x v="0"/>
    <x v="0"/>
    <x v="0"/>
    <x v="0"/>
    <n v="1"/>
    <n v="1336383"/>
    <d v="2001-06-05T04:37:20"/>
    <s v="Sogemin Metals Ltd."/>
    <x v="0"/>
    <x v="0"/>
    <x v="0"/>
    <x v="0"/>
    <s v="Aluminum LME Registered Contract"/>
    <s v="Al LME Reg.      Contract                3 Month         USD/mt-L"/>
    <m/>
    <n v="1"/>
    <x v="0"/>
    <x v="0"/>
    <x v="0"/>
    <n v="1511"/>
    <s v="TRD01018"/>
    <s v="BMARCHAN"/>
    <s v="Enron Metals Trading System"/>
    <x v="0"/>
    <x v="0"/>
    <n v="2168047"/>
    <m/>
  </r>
  <r>
    <x v="0"/>
    <x v="0"/>
    <x v="0"/>
    <x v="0"/>
    <n v="20"/>
    <n v="1336384"/>
    <d v="2001-06-05T04:38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08839"/>
    <s v="BMARCHAN"/>
    <s v="Enron Metals Trading System"/>
    <x v="0"/>
    <x v="0"/>
    <n v="2168056"/>
    <m/>
  </r>
  <r>
    <x v="0"/>
    <x v="5"/>
    <x v="0"/>
    <x v="1"/>
    <n v="62000"/>
    <n v="1336385"/>
    <d v="2001-06-05T04:38:49"/>
    <s v="Koch Metals as Agent and on behalf of Koch Hydrocarbons  Co."/>
    <x v="0"/>
    <x v="0"/>
    <x v="0"/>
    <x v="5"/>
    <s v="Propane CIF Fin Swap"/>
    <s v="Propane CIF Swap Argus ARA (lg)          Jul01           USD/mt"/>
    <n v="2000"/>
    <m/>
    <x v="0"/>
    <x v="1"/>
    <x v="0"/>
    <n v="270"/>
    <s v="ADM88717"/>
    <s v="TWALLAC"/>
    <s v="UK - European Propane"/>
    <x v="2"/>
    <x v="4"/>
    <n v="113494"/>
    <d v="2001-07-01T21:00:01"/>
  </r>
  <r>
    <x v="0"/>
    <x v="0"/>
    <x v="0"/>
    <x v="0"/>
    <n v="10"/>
    <n v="1336388"/>
    <d v="2001-06-05T04:40:43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85"/>
    <s v="nickelman"/>
    <s v="ATURNER"/>
    <s v="Enron Metals Trading System"/>
    <x v="0"/>
    <x v="0"/>
    <n v="2168061"/>
    <m/>
  </r>
  <r>
    <x v="0"/>
    <x v="0"/>
    <x v="0"/>
    <x v="0"/>
    <n v="19"/>
    <n v="1336389"/>
    <d v="2001-06-05T04:40:50"/>
    <s v="Manro Haydan Trading"/>
    <x v="0"/>
    <x v="0"/>
    <x v="0"/>
    <x v="0"/>
    <s v="Aluminum LME Registered Contract"/>
    <s v="Al LME Reg.      Contract                3 Month         USD/mt-L"/>
    <m/>
    <n v="19"/>
    <x v="0"/>
    <x v="0"/>
    <x v="0"/>
    <n v="1511"/>
    <s v="ADM51397"/>
    <s v="BMARCHAN"/>
    <s v="Enron Metals Trading System"/>
    <x v="0"/>
    <x v="0"/>
    <n v="2168063"/>
    <m/>
  </r>
  <r>
    <x v="0"/>
    <x v="0"/>
    <x v="0"/>
    <x v="0"/>
    <n v="20"/>
    <n v="1336390"/>
    <d v="2001-06-05T04:41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FBEUZELIN"/>
    <s v="BMARCHAN"/>
    <s v="Enron Metals Trading System"/>
    <x v="0"/>
    <x v="0"/>
    <n v="2168065"/>
    <m/>
  </r>
  <r>
    <x v="1"/>
    <x v="4"/>
    <x v="0"/>
    <x v="0"/>
    <n v="50000"/>
    <n v="1336391"/>
    <d v="2001-06-05T04:41:34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2"/>
    <x v="5"/>
    <n v="113495"/>
    <d v="2001-07-01T00:00:00"/>
  </r>
  <r>
    <x v="0"/>
    <x v="0"/>
    <x v="0"/>
    <x v="0"/>
    <n v="10"/>
    <n v="1336392"/>
    <d v="2001-06-05T04:44:37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27"/>
    <s v="JAMESBAIN"/>
    <s v="ATURNER"/>
    <s v="Enron Metals Trading System"/>
    <x v="0"/>
    <x v="0"/>
    <n v="2168067"/>
    <m/>
  </r>
  <r>
    <x v="0"/>
    <x v="3"/>
    <x v="1"/>
    <x v="9"/>
    <n v="100000"/>
    <n v="1336393"/>
    <d v="2001-06-05T04:44:48"/>
    <s v="Cinergy Global Trading Limited"/>
    <x v="0"/>
    <x v="0"/>
    <x v="0"/>
    <x v="3"/>
    <s v="UK Gas Phy Fwd NBP"/>
    <s v="UK Gas Phy       NBP                     09-10Jun01      p/th"/>
    <n v="50000"/>
    <m/>
    <x v="0"/>
    <x v="5"/>
    <x v="3"/>
    <n v="20.399999999999999"/>
    <s v="DSTHOMAS1"/>
    <s v="MNICHOLA"/>
    <s v="Non Affiliate Gas Book"/>
    <x v="5"/>
    <x v="3"/>
    <n v="106376"/>
    <d v="2001-06-09T21:00:01"/>
  </r>
  <r>
    <x v="0"/>
    <x v="2"/>
    <x v="1"/>
    <x v="9"/>
    <n v="50"/>
    <n v="1336394"/>
    <d v="2001-06-05T04:45:13"/>
    <s v="Kom-Strom AG"/>
    <x v="0"/>
    <x v="0"/>
    <x v="0"/>
    <x v="2"/>
    <s v="GER Power Phy Fwd Ffrm"/>
    <s v="GER Pwr Phy FF   Ger Grd BASE HV         09-10Jun01      EUR/MWh"/>
    <m/>
    <n v="25"/>
    <x v="0"/>
    <x v="2"/>
    <x v="2"/>
    <n v="13.1"/>
    <s v="ADM39033"/>
    <s v="MHELLERM"/>
    <s v="UK - ECTRL - Continental Power Book"/>
    <x v="4"/>
    <x v="3"/>
    <n v="110579.1"/>
    <d v="2001-06-09T21:00:00"/>
  </r>
  <r>
    <x v="0"/>
    <x v="0"/>
    <x v="0"/>
    <x v="0"/>
    <n v="4"/>
    <n v="1336395"/>
    <d v="2001-06-05T04:45:18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090"/>
    <s v="aarongiles"/>
    <s v="ATURNER"/>
    <s v="Enron Metals Trading System"/>
    <x v="0"/>
    <x v="0"/>
    <n v="2168069"/>
    <m/>
  </r>
  <r>
    <x v="0"/>
    <x v="0"/>
    <x v="0"/>
    <x v="0"/>
    <n v="10"/>
    <n v="1336396"/>
    <d v="2001-06-05T04:45:19"/>
    <s v="Cargill Investor Services Ltd"/>
    <x v="0"/>
    <x v="0"/>
    <x v="0"/>
    <x v="0"/>
    <s v="Zinc LME Registered Contract"/>
    <s v="Zinc LME Reg.    Contract                3 Month         USD/mt-L"/>
    <n v="10"/>
    <m/>
    <x v="0"/>
    <x v="0"/>
    <x v="0"/>
    <n v="927"/>
    <s v="ADM66058"/>
    <s v="ATURNER"/>
    <s v="Enron Metals Trading System"/>
    <x v="0"/>
    <x v="0"/>
    <n v="2168071"/>
    <m/>
  </r>
  <r>
    <x v="0"/>
    <x v="2"/>
    <x v="1"/>
    <x v="9"/>
    <n v="50"/>
    <n v="1336397"/>
    <d v="2001-06-05T04:45:56"/>
    <s v="MVV Energie AG"/>
    <x v="0"/>
    <x v="0"/>
    <x v="0"/>
    <x v="2"/>
    <s v="GER Power Phy Fwd Ffrm"/>
    <s v="GER Pwr Phy FF   Ger Grd BASE HV         09-10Jun01      EUR/MWh"/>
    <m/>
    <n v="25"/>
    <x v="0"/>
    <x v="2"/>
    <x v="2"/>
    <n v="13.2"/>
    <s v="MVVTRADER7"/>
    <s v="MHELLERM"/>
    <s v="UK - ECTRL - Continental Power Book"/>
    <x v="4"/>
    <x v="3"/>
    <n v="110580.1"/>
    <d v="2001-06-09T21:00:00"/>
  </r>
  <r>
    <x v="0"/>
    <x v="0"/>
    <x v="0"/>
    <x v="0"/>
    <n v="20"/>
    <n v="1336398"/>
    <d v="2001-06-05T04:46:1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8073"/>
    <m/>
  </r>
  <r>
    <x v="0"/>
    <x v="0"/>
    <x v="0"/>
    <x v="0"/>
    <n v="16"/>
    <n v="1336399"/>
    <d v="2001-06-05T04:47:23"/>
    <s v="GNI Limited"/>
    <x v="0"/>
    <x v="0"/>
    <x v="0"/>
    <x v="0"/>
    <s v="Copper LME Registered Contract"/>
    <s v="Cu LME Reg.      Contract                3 Month         USD/mt-L"/>
    <m/>
    <n v="16"/>
    <x v="0"/>
    <x v="0"/>
    <x v="0"/>
    <n v="1676"/>
    <s v="ADM59084"/>
    <s v="BMARCHAN"/>
    <s v="Enron Metals Trading System"/>
    <x v="0"/>
    <x v="0"/>
    <n v="2168075"/>
    <m/>
  </r>
  <r>
    <x v="0"/>
    <x v="3"/>
    <x v="1"/>
    <x v="9"/>
    <n v="150000"/>
    <n v="1336400"/>
    <d v="2001-06-05T04:48:15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65"/>
    <s v="tommacal"/>
    <s v="DFURNER"/>
    <s v="Continental Gas Book"/>
    <x v="5"/>
    <x v="3"/>
    <n v="106377"/>
    <d v="2001-06-09T21:00:01"/>
  </r>
  <r>
    <x v="0"/>
    <x v="0"/>
    <x v="0"/>
    <x v="0"/>
    <n v="6"/>
    <n v="1336401"/>
    <d v="2001-06-05T04:48:40"/>
    <s v="Barclays Bank PLC"/>
    <x v="0"/>
    <x v="0"/>
    <x v="0"/>
    <x v="0"/>
    <s v="Nickel LME Registered Contract"/>
    <s v="Ni LME Reg.      Contract                3 Month         USD/mt-L"/>
    <m/>
    <n v="6"/>
    <x v="0"/>
    <x v="4"/>
    <x v="0"/>
    <n v="7090"/>
    <s v="pridielrp"/>
    <s v="ATURNER"/>
    <s v="Enron Metals Trading System"/>
    <x v="0"/>
    <x v="0"/>
    <n v="2168077"/>
    <m/>
  </r>
  <r>
    <x v="0"/>
    <x v="1"/>
    <x v="0"/>
    <x v="4"/>
    <n v="150000"/>
    <n v="1336403"/>
    <d v="2001-06-05T04:49:23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75"/>
    <s v="christoph"/>
    <s v="CMAHONE"/>
    <s v="UK - ECTRIC - Lite Gasoil"/>
    <x v="2"/>
    <x v="4"/>
    <n v="113497"/>
    <d v="2001-06-01T00:00:00"/>
  </r>
  <r>
    <x v="0"/>
    <x v="3"/>
    <x v="1"/>
    <x v="9"/>
    <n v="150000"/>
    <n v="1336404"/>
    <d v="2001-06-05T04:49:32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6"/>
    <s v="tommacal"/>
    <s v="DFURNER"/>
    <s v="Continental Gas Book"/>
    <x v="5"/>
    <x v="3"/>
    <n v="106378"/>
    <d v="2001-06-09T21:00:01"/>
  </r>
  <r>
    <x v="0"/>
    <x v="2"/>
    <x v="1"/>
    <x v="1"/>
    <n v="775"/>
    <n v="1336406"/>
    <d v="2001-06-05T04:52:02"/>
    <s v="BKW-FMB Energie AG"/>
    <x v="0"/>
    <x v="0"/>
    <x v="0"/>
    <x v="2"/>
    <s v="GER Power Phy Fwd Ffrm"/>
    <s v="GER Pwr Phy FF   Ger Grd BASE HV         Aug01           EUR/MWh"/>
    <m/>
    <n v="25"/>
    <x v="0"/>
    <x v="2"/>
    <x v="2"/>
    <n v="19.8"/>
    <s v="erichnef"/>
    <s v="MHELLERM"/>
    <s v="UK - ECTRL - Continental Power Book"/>
    <x v="4"/>
    <x v="3"/>
    <n v="110584.1"/>
    <d v="2001-08-01T00:00:00"/>
  </r>
  <r>
    <x v="1"/>
    <x v="4"/>
    <x v="0"/>
    <x v="0"/>
    <n v="50000"/>
    <n v="1336407"/>
    <d v="2001-06-05T04:52:39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16"/>
    <s v="doncastur"/>
    <s v="GWHALLE"/>
    <s v="WTI-GW-NXC1"/>
    <x v="2"/>
    <x v="5"/>
    <n v="113498"/>
    <d v="2001-07-01T00:00:00"/>
  </r>
  <r>
    <x v="1"/>
    <x v="3"/>
    <x v="0"/>
    <x v="1"/>
    <n v="310000"/>
    <n v="1336409"/>
    <d v="2001-06-05T04:55:46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7"/>
    <s v="AQUILA1074"/>
    <s v="JARNOLD"/>
    <s v="NG-Price"/>
    <x v="1"/>
    <x v="5"/>
    <s v="VE4827.1"/>
    <d v="2001-07-01T21:00:00"/>
  </r>
  <r>
    <x v="0"/>
    <x v="0"/>
    <x v="0"/>
    <x v="0"/>
    <n v="10"/>
    <n v="1336410"/>
    <d v="2001-06-05T04:56:00"/>
    <s v="Triland Metals Limited"/>
    <x v="0"/>
    <x v="0"/>
    <x v="0"/>
    <x v="0"/>
    <s v="Tin LME Registered Contract"/>
    <s v="Tin LME Reg.     Contract                3 Month         USD/mt-L"/>
    <m/>
    <n v="10"/>
    <x v="0"/>
    <x v="3"/>
    <x v="0"/>
    <n v="4945"/>
    <s v="ADM06610"/>
    <s v="JGORDON1"/>
    <s v="Enron Metals Trading System"/>
    <x v="0"/>
    <x v="0"/>
    <n v="2168080"/>
    <m/>
  </r>
  <r>
    <x v="1"/>
    <x v="3"/>
    <x v="0"/>
    <x v="1"/>
    <n v="310000"/>
    <n v="1336411"/>
    <d v="2001-06-05T04:56:14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65"/>
    <s v="AQUILA1074"/>
    <s v="JARNOLD"/>
    <s v="NG-Price"/>
    <x v="1"/>
    <x v="5"/>
    <s v="VE4828.1"/>
    <d v="2001-07-01T21:00:00"/>
  </r>
  <r>
    <x v="1"/>
    <x v="3"/>
    <x v="0"/>
    <x v="1"/>
    <n v="310000"/>
    <n v="1336412"/>
    <d v="2001-06-05T04:56:36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6"/>
    <s v="AQUILA1074"/>
    <s v="JARNOLD"/>
    <s v="NG-Price"/>
    <x v="1"/>
    <x v="5"/>
    <s v="VE4829.1"/>
    <d v="2001-07-01T21:00:00"/>
  </r>
  <r>
    <x v="0"/>
    <x v="0"/>
    <x v="0"/>
    <x v="0"/>
    <n v="10"/>
    <n v="1336413"/>
    <d v="2001-06-05T04:57:19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80"/>
    <s v="nickelman"/>
    <s v="ATURNER"/>
    <s v="Enron Metals Trading System"/>
    <x v="0"/>
    <x v="0"/>
    <n v="2168082"/>
    <m/>
  </r>
  <r>
    <x v="0"/>
    <x v="0"/>
    <x v="0"/>
    <x v="0"/>
    <n v="20"/>
    <n v="1336414"/>
    <d v="2001-06-05T04:58:3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glawrence"/>
    <s v="BMARCHAN"/>
    <s v="Enron Metals Trading System"/>
    <x v="0"/>
    <x v="0"/>
    <n v="2168094"/>
    <m/>
  </r>
  <r>
    <x v="0"/>
    <x v="0"/>
    <x v="0"/>
    <x v="0"/>
    <n v="20"/>
    <n v="1336415"/>
    <d v="2001-06-05T04:59:1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HELLENEK"/>
    <s v="BMARCHAN"/>
    <s v="Enron Metals Trading System"/>
    <x v="0"/>
    <x v="0"/>
    <n v="2168104"/>
    <m/>
  </r>
  <r>
    <x v="0"/>
    <x v="0"/>
    <x v="0"/>
    <x v="0"/>
    <n v="20"/>
    <n v="1336416"/>
    <d v="2001-06-05T04:59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68106"/>
    <m/>
  </r>
  <r>
    <x v="0"/>
    <x v="0"/>
    <x v="0"/>
    <x v="0"/>
    <n v="20"/>
    <n v="1336417"/>
    <d v="2001-06-05T04:59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08839"/>
    <s v="BMARCHAN"/>
    <s v="Enron Metals Trading System"/>
    <x v="0"/>
    <x v="0"/>
    <n v="2168110"/>
    <m/>
  </r>
  <r>
    <x v="0"/>
    <x v="0"/>
    <x v="0"/>
    <x v="0"/>
    <n v="20"/>
    <n v="1336418"/>
    <d v="2001-06-05T05:01:21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WAINROB"/>
    <s v="BMARCHAN"/>
    <s v="Enron Metals Trading System"/>
    <x v="0"/>
    <x v="0"/>
    <n v="2168112"/>
    <m/>
  </r>
  <r>
    <x v="0"/>
    <x v="0"/>
    <x v="0"/>
    <x v="0"/>
    <n v="15"/>
    <n v="1336419"/>
    <d v="2001-06-05T05:01:33"/>
    <s v="Hydro Aluminium AS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HELLENEK"/>
    <s v="BMARCHAN"/>
    <s v="Enron Metals Trading System"/>
    <x v="0"/>
    <x v="0"/>
    <n v="2168114"/>
    <m/>
  </r>
  <r>
    <x v="0"/>
    <x v="2"/>
    <x v="1"/>
    <x v="1"/>
    <n v="775"/>
    <n v="1336421"/>
    <d v="2001-06-05T05:02:40"/>
    <s v="Bewag AG"/>
    <x v="0"/>
    <x v="0"/>
    <x v="0"/>
    <x v="2"/>
    <s v="GER Power Phy Fwd Ffrm"/>
    <s v="GER Pwr Phy FF   Ger Grd BASE HV         Jul01           EUR/MWh"/>
    <m/>
    <n v="25"/>
    <x v="0"/>
    <x v="2"/>
    <x v="2"/>
    <n v="20.100000000000001"/>
    <s v="antebewag"/>
    <s v="MHELLERM"/>
    <s v="UK - ECTRL - Continental Power Book"/>
    <x v="4"/>
    <x v="3"/>
    <n v="110605.1"/>
    <d v="2001-07-01T00:00:00"/>
  </r>
  <r>
    <x v="0"/>
    <x v="0"/>
    <x v="0"/>
    <x v="0"/>
    <n v="6"/>
    <n v="1336422"/>
    <d v="2001-06-05T05:02:52"/>
    <s v="Sogemin Metals Ltd."/>
    <x v="0"/>
    <x v="0"/>
    <x v="0"/>
    <x v="0"/>
    <s v="Lead LME Registered Contract"/>
    <s v="Lead LME Reg.    Contract                3 Month         USD/mt-L"/>
    <n v="6"/>
    <m/>
    <x v="0"/>
    <x v="0"/>
    <x v="0"/>
    <n v="462"/>
    <s v="TRD01018"/>
    <s v="JGORDON1"/>
    <s v="Enron Metals Trading System"/>
    <x v="0"/>
    <x v="0"/>
    <n v="2168118"/>
    <m/>
  </r>
  <r>
    <x v="0"/>
    <x v="0"/>
    <x v="0"/>
    <x v="0"/>
    <n v="10"/>
    <n v="1336423"/>
    <d v="2001-06-05T05:02:53"/>
    <s v="Amalgamated Metal Trading Limited"/>
    <x v="0"/>
    <x v="0"/>
    <x v="0"/>
    <x v="0"/>
    <s v="Tin LME Registered Contract"/>
    <s v="Tin LME Reg.     Contract                18Jul01         USD/mt-L"/>
    <m/>
    <n v="10"/>
    <x v="0"/>
    <x v="3"/>
    <x v="0"/>
    <n v="5020"/>
    <s v="ely7653z"/>
    <s v="JGORDON1"/>
    <s v="Enron Metals Trading System"/>
    <x v="0"/>
    <x v="0"/>
    <n v="2168120"/>
    <d v="2001-07-18T11:44:00"/>
  </r>
  <r>
    <x v="0"/>
    <x v="2"/>
    <x v="1"/>
    <x v="14"/>
    <n v="3640"/>
    <n v="1336424"/>
    <d v="2001-06-05T05:03:54"/>
    <s v="El Paso Merchant Energy Europe Ltd"/>
    <x v="0"/>
    <x v="0"/>
    <x v="0"/>
    <x v="2"/>
    <s v="UK Power Phy Sch 5 Exc"/>
    <s v="UK Pwr Phy       445 Trans Inc BASE      Win 01          GBP/MWh"/>
    <n v="20"/>
    <m/>
    <x v="0"/>
    <x v="2"/>
    <x v="3"/>
    <n v="21.59"/>
    <s v="lxk64040"/>
    <s v="NJACKSON"/>
    <s v="UK-Power-Phy-Term-ECTRL-Production"/>
    <x v="6"/>
    <x v="4"/>
    <n v="110607.1"/>
    <d v="2001-10-01T00:00:00"/>
  </r>
  <r>
    <x v="0"/>
    <x v="2"/>
    <x v="1"/>
    <x v="14"/>
    <n v="3640"/>
    <n v="1336425"/>
    <d v="2001-06-05T05:04:02"/>
    <s v="El Paso Merchant Energy Europe Ltd"/>
    <x v="0"/>
    <x v="0"/>
    <x v="0"/>
    <x v="2"/>
    <s v="UK Power Phy Sch 5 Exc"/>
    <s v="UK Pwr Phy       445 Trans Inc BASE      Win 01          GBP/MWh"/>
    <n v="20"/>
    <m/>
    <x v="0"/>
    <x v="2"/>
    <x v="3"/>
    <n v="21.59"/>
    <s v="lxk64040"/>
    <s v="NJACKSON"/>
    <s v="UK-Power-Phy-Term-ECTRL-Production"/>
    <x v="6"/>
    <x v="4"/>
    <n v="110608.1"/>
    <d v="2001-10-01T00:00:00"/>
  </r>
  <r>
    <x v="0"/>
    <x v="0"/>
    <x v="0"/>
    <x v="0"/>
    <n v="10"/>
    <n v="1336426"/>
    <d v="2001-06-05T05:06:1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00"/>
    <s v="BRUMSTEVE"/>
    <s v="ATURNER"/>
    <s v="Enron Metals Trading System"/>
    <x v="0"/>
    <x v="0"/>
    <n v="2168122"/>
    <m/>
  </r>
  <r>
    <x v="0"/>
    <x v="0"/>
    <x v="0"/>
    <x v="0"/>
    <n v="20"/>
    <n v="1336427"/>
    <d v="2001-06-05T05:08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arongiles"/>
    <s v="BMARCHAN"/>
    <s v="Enron Metals Trading System"/>
    <x v="0"/>
    <x v="0"/>
    <n v="2168124"/>
    <m/>
  </r>
  <r>
    <x v="0"/>
    <x v="0"/>
    <x v="0"/>
    <x v="0"/>
    <n v="10"/>
    <n v="1336428"/>
    <d v="2001-06-05T05:08:2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95"/>
    <s v="aarongiles"/>
    <s v="ATURNER"/>
    <s v="Enron Metals Trading System"/>
    <x v="0"/>
    <x v="0"/>
    <n v="2168126"/>
    <m/>
  </r>
  <r>
    <x v="0"/>
    <x v="3"/>
    <x v="1"/>
    <x v="0"/>
    <n v="50000"/>
    <n v="1336429"/>
    <d v="2001-06-05T05:08:31"/>
    <s v="EDF Trading Limited"/>
    <x v="0"/>
    <x v="0"/>
    <x v="0"/>
    <x v="3"/>
    <s v="UK Gas Phy Fwd NBP"/>
    <s v="UK Gas Phy       NBP                     06Jun01         p/th"/>
    <n v="50000"/>
    <m/>
    <x v="0"/>
    <x v="5"/>
    <x v="3"/>
    <n v="21.4"/>
    <s v="RICHARDR"/>
    <s v="MNICHOLA"/>
    <s v="Non Affiliate Gas Book"/>
    <x v="5"/>
    <x v="3"/>
    <n v="106385"/>
    <d v="2001-06-06T21:00:01"/>
  </r>
  <r>
    <x v="0"/>
    <x v="2"/>
    <x v="1"/>
    <x v="14"/>
    <n v="3640"/>
    <n v="1336430"/>
    <d v="2001-06-05T05:09:11"/>
    <s v="Axia Energy Europe Limited"/>
    <x v="0"/>
    <x v="0"/>
    <x v="0"/>
    <x v="2"/>
    <s v="UK Power Phy Sch 5 Exc"/>
    <s v="UK Pwr Phy       445 Trans Inc BASE      Sum 02          GBP/MWh"/>
    <n v="20"/>
    <m/>
    <x v="0"/>
    <x v="2"/>
    <x v="3"/>
    <n v="18.399999999999999"/>
    <s v="rupestanna"/>
    <s v="NJACKSON"/>
    <s v="UK-Power-Phy-Term-ECTRL-Production"/>
    <x v="6"/>
    <x v="4"/>
    <n v="110612.1"/>
    <d v="2002-04-01T00:00:00"/>
  </r>
  <r>
    <x v="0"/>
    <x v="3"/>
    <x v="1"/>
    <x v="0"/>
    <n v="100000"/>
    <n v="1336431"/>
    <d v="2001-06-05T05:09:21"/>
    <s v="Accord Energy Ltd."/>
    <x v="0"/>
    <x v="0"/>
    <x v="0"/>
    <x v="3"/>
    <s v="BEL Gas Phy Fwd Zee HUB"/>
    <s v="BEL Gas Phy      ZEE HUB                 06Jun01         p/th"/>
    <n v="100000"/>
    <m/>
    <x v="0"/>
    <x v="5"/>
    <x v="3"/>
    <n v="21.65"/>
    <s v="tommacal"/>
    <s v="DFURNER"/>
    <s v="Continental Gas Book"/>
    <x v="5"/>
    <x v="3"/>
    <n v="106386"/>
    <d v="2001-06-06T21:00:01"/>
  </r>
  <r>
    <x v="0"/>
    <x v="0"/>
    <x v="0"/>
    <x v="0"/>
    <n v="20"/>
    <n v="1336433"/>
    <d v="2001-06-05T05:09:42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37670"/>
    <s v="BMARCHAN"/>
    <s v="Enron Metals Trading System"/>
    <x v="0"/>
    <x v="0"/>
    <n v="2168130"/>
    <m/>
  </r>
  <r>
    <x v="0"/>
    <x v="0"/>
    <x v="0"/>
    <x v="0"/>
    <n v="10"/>
    <n v="1336434"/>
    <d v="2001-06-05T05:10:27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aarongiles"/>
    <s v="BMARCHAN"/>
    <s v="Enron Metals Trading System"/>
    <x v="0"/>
    <x v="0"/>
    <n v="2168132"/>
    <m/>
  </r>
  <r>
    <x v="0"/>
    <x v="0"/>
    <x v="0"/>
    <x v="0"/>
    <n v="20"/>
    <n v="1336435"/>
    <d v="2001-06-05T05:10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ornstar"/>
    <s v="BMARCHAN"/>
    <s v="Enron Metals Trading System"/>
    <x v="0"/>
    <x v="0"/>
    <n v="2168134"/>
    <m/>
  </r>
  <r>
    <x v="0"/>
    <x v="3"/>
    <x v="1"/>
    <x v="7"/>
    <n v="150000"/>
    <n v="1336436"/>
    <d v="2001-06-05T05:10:46"/>
    <s v="Cinergy Global Trading Limited"/>
    <x v="0"/>
    <x v="0"/>
    <x v="0"/>
    <x v="3"/>
    <s v="UK Gas Phy Fwd NBP"/>
    <s v="UK Gas Phy       NBP                     06-08Jun01      p/th"/>
    <n v="50000"/>
    <m/>
    <x v="0"/>
    <x v="5"/>
    <x v="3"/>
    <n v="21.4"/>
    <s v="DSTHOMAS1"/>
    <s v="MNICHOLA"/>
    <s v="Non Affiliate Gas Book"/>
    <x v="5"/>
    <x v="3"/>
    <n v="106387"/>
    <d v="2001-06-06T21:00:01"/>
  </r>
  <r>
    <x v="0"/>
    <x v="0"/>
    <x v="0"/>
    <x v="0"/>
    <n v="4"/>
    <n v="1336437"/>
    <d v="2001-06-05T05:11:23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78"/>
    <s v="ADM84566"/>
    <s v="BMARCHAN"/>
    <s v="Enron Metals Trading System"/>
    <x v="0"/>
    <x v="0"/>
    <n v="2168136"/>
    <m/>
  </r>
  <r>
    <x v="0"/>
    <x v="0"/>
    <x v="0"/>
    <x v="0"/>
    <n v="10"/>
    <n v="1336439"/>
    <d v="2001-06-05T05:11:47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095"/>
    <s v="TRD01018"/>
    <s v="ATURNER"/>
    <s v="Enron Metals Trading System"/>
    <x v="0"/>
    <x v="0"/>
    <n v="2168138"/>
    <m/>
  </r>
  <r>
    <x v="0"/>
    <x v="0"/>
    <x v="0"/>
    <x v="0"/>
    <n v="4"/>
    <n v="1336440"/>
    <d v="2001-06-05T05:12:02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78"/>
    <s v="JNAWNEDW"/>
    <s v="BMARCHAN"/>
    <s v="Enron Metals Trading System"/>
    <x v="0"/>
    <x v="0"/>
    <n v="2168140"/>
    <m/>
  </r>
  <r>
    <x v="0"/>
    <x v="2"/>
    <x v="1"/>
    <x v="1"/>
    <n v="775"/>
    <n v="1336441"/>
    <d v="2001-06-05T05:12:19"/>
    <s v="AEP Energy Services Ltd"/>
    <x v="0"/>
    <x v="0"/>
    <x v="0"/>
    <x v="2"/>
    <s v="GER Power Phy Fwd Ffrm"/>
    <s v="GER Pwr Phy FF   Ger Grd WDPK HV         Jul01           EUR/MWh"/>
    <m/>
    <n v="25"/>
    <x v="0"/>
    <x v="2"/>
    <x v="2"/>
    <n v="28.6"/>
    <s v="johnrosai"/>
    <s v="MHELLERM"/>
    <s v="UK - ECTRL - Continental Power Book"/>
    <x v="4"/>
    <x v="3"/>
    <n v="110613.1"/>
    <d v="2001-07-01T00:00:00"/>
  </r>
  <r>
    <x v="0"/>
    <x v="0"/>
    <x v="0"/>
    <x v="0"/>
    <n v="10"/>
    <n v="1336442"/>
    <d v="2001-06-05T05:12:24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DIGITDEEP"/>
    <s v="BMARCHAN"/>
    <s v="Enron Metals Trading System"/>
    <x v="0"/>
    <x v="0"/>
    <n v="2168142"/>
    <m/>
  </r>
  <r>
    <x v="0"/>
    <x v="0"/>
    <x v="0"/>
    <x v="0"/>
    <n v="12"/>
    <n v="1336443"/>
    <d v="2001-06-05T05:13:02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8"/>
    <s v="johnmanfld"/>
    <s v="BMARCHAN"/>
    <s v="Enron Metals Trading System"/>
    <x v="0"/>
    <x v="0"/>
    <n v="2168144"/>
    <m/>
  </r>
  <r>
    <x v="0"/>
    <x v="2"/>
    <x v="1"/>
    <x v="1"/>
    <n v="775"/>
    <n v="1336444"/>
    <d v="2001-06-05T05:13:10"/>
    <s v="EDF Trading Limited"/>
    <x v="0"/>
    <x v="0"/>
    <x v="0"/>
    <x v="2"/>
    <s v="GER Power Phy Fwd Ffrm"/>
    <s v="GER Pwr Phy FF   Ger Grd WDPK HV         Aug01           EUR/MWh"/>
    <m/>
    <n v="25"/>
    <x v="0"/>
    <x v="2"/>
    <x v="2"/>
    <n v="27.9"/>
    <s v="PALLANCY"/>
    <s v="MHELLERM"/>
    <s v="UK - ECTRL - Continental Power Book"/>
    <x v="4"/>
    <x v="3"/>
    <n v="110614.1"/>
    <d v="2001-08-01T00:00:00"/>
  </r>
  <r>
    <x v="0"/>
    <x v="0"/>
    <x v="0"/>
    <x v="0"/>
    <n v="20"/>
    <n v="1336445"/>
    <d v="2001-06-05T05:13:1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8146"/>
    <m/>
  </r>
  <r>
    <x v="0"/>
    <x v="0"/>
    <x v="0"/>
    <x v="0"/>
    <n v="4"/>
    <n v="1336446"/>
    <d v="2001-06-05T05:13:3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JNAWNEDW"/>
    <s v="BMARCHAN"/>
    <s v="Enron Metals Trading System"/>
    <x v="0"/>
    <x v="0"/>
    <n v="2168150"/>
    <m/>
  </r>
  <r>
    <x v="0"/>
    <x v="0"/>
    <x v="0"/>
    <x v="0"/>
    <n v="50"/>
    <n v="1336449"/>
    <d v="2001-06-05T05:14:20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1"/>
    <s v="jtompkins"/>
    <s v="GRANKINE"/>
    <s v="Enron Metals Trading System"/>
    <x v="0"/>
    <x v="0"/>
    <n v="2168158"/>
    <m/>
  </r>
  <r>
    <x v="0"/>
    <x v="0"/>
    <x v="0"/>
    <x v="0"/>
    <n v="50"/>
    <n v="1336448"/>
    <d v="2001-06-05T05:14:20"/>
    <s v="Refco Overseas Ltd"/>
    <x v="0"/>
    <x v="0"/>
    <x v="0"/>
    <x v="0"/>
    <s v="Aluminum LME Registered Contract"/>
    <s v="Al LME Reg.      Contract                07Jun01         USD/mt-L"/>
    <m/>
    <n v="50"/>
    <x v="0"/>
    <x v="0"/>
    <x v="0"/>
    <n v="1494.5"/>
    <s v="jtompkins"/>
    <s v="GRANKINE"/>
    <s v="Enron Metals Trading System"/>
    <x v="0"/>
    <x v="0"/>
    <n v="2168156"/>
    <d v="2001-06-07T21:00:01"/>
  </r>
  <r>
    <x v="0"/>
    <x v="0"/>
    <x v="0"/>
    <x v="0"/>
    <n v="5"/>
    <n v="1336450"/>
    <d v="2001-06-05T05:15:18"/>
    <s v="Toyota Tsusho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77"/>
    <s v="ADM90670"/>
    <s v="BMARCHAN"/>
    <s v="Enron Metals Trading System"/>
    <x v="0"/>
    <x v="0"/>
    <n v="2168162"/>
    <m/>
  </r>
  <r>
    <x v="0"/>
    <x v="0"/>
    <x v="0"/>
    <x v="0"/>
    <n v="50"/>
    <n v="1336452"/>
    <d v="2001-06-05T05:17:11"/>
    <s v="ED &amp; F Man International Limited"/>
    <x v="0"/>
    <x v="0"/>
    <x v="0"/>
    <x v="0"/>
    <s v="Zinc LME Registered Contract"/>
    <s v="Zinc LME Reg.    Contract                07Jun01         USD/mt-L"/>
    <m/>
    <n v="50"/>
    <x v="0"/>
    <x v="0"/>
    <x v="0"/>
    <n v="906"/>
    <s v="aarongiles"/>
    <s v="PWILKES"/>
    <s v="Enron Metals Trading System"/>
    <x v="0"/>
    <x v="0"/>
    <n v="2168166"/>
    <d v="2001-06-07T21:00:01"/>
  </r>
  <r>
    <x v="0"/>
    <x v="0"/>
    <x v="0"/>
    <x v="0"/>
    <n v="50"/>
    <n v="1336453"/>
    <d v="2001-06-05T05:17:11"/>
    <s v="ED &amp; F Man International Limited"/>
    <x v="0"/>
    <x v="0"/>
    <x v="0"/>
    <x v="0"/>
    <s v="Zinc LME Registered Contract"/>
    <s v="Zinc LME Reg.    Contract                20Jun01         USD/mt-L"/>
    <n v="50"/>
    <m/>
    <x v="0"/>
    <x v="0"/>
    <x v="0"/>
    <n v="909.75"/>
    <s v="aarongiles"/>
    <s v="PWILKES"/>
    <s v="Enron Metals Trading System"/>
    <x v="0"/>
    <x v="0"/>
    <n v="2168168"/>
    <d v="2001-06-20T21:00:00"/>
  </r>
  <r>
    <x v="0"/>
    <x v="5"/>
    <x v="0"/>
    <x v="1"/>
    <n v="62000"/>
    <n v="1336454"/>
    <d v="2001-06-05T05:18:49"/>
    <s v="Duke Energy Trading and Marketing, L.L.C."/>
    <x v="0"/>
    <x v="0"/>
    <x v="0"/>
    <x v="5"/>
    <s v="Propane CIF Fin Swap"/>
    <s v="Propane CIF Swap Argus ARA (lg)          Aug01           USD/mt"/>
    <n v="2000"/>
    <m/>
    <x v="0"/>
    <x v="1"/>
    <x v="0"/>
    <n v="269"/>
    <s v="CHRISHILL"/>
    <s v="TWALLAC"/>
    <s v="UK - European Propane"/>
    <x v="2"/>
    <x v="4"/>
    <n v="113520"/>
    <d v="2001-08-01T21:00:01"/>
  </r>
  <r>
    <x v="0"/>
    <x v="3"/>
    <x v="1"/>
    <x v="8"/>
    <n v="500000"/>
    <n v="1336455"/>
    <d v="2001-06-05T05:19:30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55"/>
    <s v="tommacal"/>
    <s v="DFURNER"/>
    <s v="Continental Gas Book"/>
    <x v="5"/>
    <x v="3"/>
    <n v="106390"/>
    <d v="2001-06-11T21:00:01"/>
  </r>
  <r>
    <x v="0"/>
    <x v="0"/>
    <x v="0"/>
    <x v="0"/>
    <n v="3"/>
    <n v="1336456"/>
    <d v="2001-06-05T05:21:15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ALANZIEPE"/>
    <s v="BMARCHAN"/>
    <s v="Enron Metals Trading System"/>
    <x v="0"/>
    <x v="0"/>
    <n v="2168179"/>
    <m/>
  </r>
  <r>
    <x v="0"/>
    <x v="0"/>
    <x v="0"/>
    <x v="0"/>
    <n v="20"/>
    <n v="1336457"/>
    <d v="2001-06-05T05:21:32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37670"/>
    <s v="BMARCHAN"/>
    <s v="Enron Metals Trading System"/>
    <x v="0"/>
    <x v="0"/>
    <n v="2168181"/>
    <m/>
  </r>
  <r>
    <x v="0"/>
    <x v="0"/>
    <x v="0"/>
    <x v="0"/>
    <n v="13"/>
    <n v="1336459"/>
    <d v="2001-06-05T05:22:02"/>
    <s v="J. Aron &amp; Company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VANDESBO"/>
    <s v="BMARCHAN"/>
    <s v="Enron Metals Trading System"/>
    <x v="0"/>
    <x v="0"/>
    <n v="2168187"/>
    <m/>
  </r>
  <r>
    <x v="0"/>
    <x v="0"/>
    <x v="0"/>
    <x v="0"/>
    <n v="1"/>
    <n v="1336461"/>
    <d v="2001-06-05T05:23:13"/>
    <s v="ED &amp; F Man International Limited"/>
    <x v="0"/>
    <x v="0"/>
    <x v="0"/>
    <x v="0"/>
    <s v="Tin LME Registered Contract"/>
    <s v="Tin LME Reg.     Contract                3 Month         USD/mt-L"/>
    <m/>
    <n v="1"/>
    <x v="0"/>
    <x v="3"/>
    <x v="0"/>
    <n v="4970"/>
    <s v="aarongiles"/>
    <s v="JGORDON1"/>
    <s v="Enron Metals Trading System"/>
    <x v="0"/>
    <x v="0"/>
    <n v="2168193"/>
    <m/>
  </r>
  <r>
    <x v="1"/>
    <x v="4"/>
    <x v="0"/>
    <x v="0"/>
    <n v="50000"/>
    <n v="1336462"/>
    <d v="2001-06-05T05:25:50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tlavin3242"/>
    <s v="GWHALLE"/>
    <s v="WTI-GW-NXC2"/>
    <x v="2"/>
    <x v="5"/>
    <n v="113522"/>
    <d v="2001-07-01T00:00:00"/>
  </r>
  <r>
    <x v="0"/>
    <x v="0"/>
    <x v="0"/>
    <x v="0"/>
    <n v="10"/>
    <n v="1336463"/>
    <d v="2001-06-05T05:26:12"/>
    <s v="The Bank of Nova Scotia"/>
    <x v="0"/>
    <x v="0"/>
    <x v="0"/>
    <x v="0"/>
    <s v="Nickel LME Registered Contract"/>
    <s v="Ni LME Reg.      Contract                3 Month         USD/mt-L"/>
    <n v="10"/>
    <m/>
    <x v="0"/>
    <x v="4"/>
    <x v="0"/>
    <n v="7070"/>
    <s v="WHISKERS"/>
    <s v="ATURNER"/>
    <s v="Enron Metals Trading System"/>
    <x v="0"/>
    <x v="0"/>
    <n v="2168197"/>
    <m/>
  </r>
  <r>
    <x v="0"/>
    <x v="2"/>
    <x v="1"/>
    <x v="1"/>
    <n v="775"/>
    <n v="1336465"/>
    <d v="2001-06-05T05:27:00"/>
    <s v="EDF Trading Limited"/>
    <x v="0"/>
    <x v="0"/>
    <x v="0"/>
    <x v="2"/>
    <s v="GER Power Phy Fwd Ffrm"/>
    <s v="GER Pwr Phy FF   Ger Grd BASE HV         Aug01           EUR/MWh"/>
    <n v="25"/>
    <m/>
    <x v="0"/>
    <x v="2"/>
    <x v="2"/>
    <n v="19.7"/>
    <s v="PALLANCY"/>
    <s v="MHELLERM"/>
    <s v="UK - ECTRL - Continental Power Book"/>
    <x v="4"/>
    <x v="3"/>
    <n v="110618.1"/>
    <d v="2001-08-01T00:00:00"/>
  </r>
  <r>
    <x v="0"/>
    <x v="0"/>
    <x v="0"/>
    <x v="0"/>
    <n v="15"/>
    <n v="1336467"/>
    <d v="2001-06-05T05:27:30"/>
    <s v="Deutsche Bank AG"/>
    <x v="0"/>
    <x v="0"/>
    <x v="0"/>
    <x v="0"/>
    <s v="Copper LME Registered Contract"/>
    <s v="Cu LME Reg.      Contract                3 Month         USD/mt-L"/>
    <n v="15"/>
    <m/>
    <x v="0"/>
    <x v="0"/>
    <x v="0"/>
    <n v="1678"/>
    <s v="EvanRich"/>
    <s v="BMARCHAN"/>
    <s v="Enron Metals Trading System"/>
    <x v="0"/>
    <x v="0"/>
    <n v="2168199"/>
    <m/>
  </r>
  <r>
    <x v="0"/>
    <x v="0"/>
    <x v="0"/>
    <x v="0"/>
    <n v="20"/>
    <n v="1336468"/>
    <d v="2001-06-05T05:28:52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DIGITDEEP"/>
    <s v="BMARCHAN"/>
    <s v="Enron Metals Trading System"/>
    <x v="0"/>
    <x v="0"/>
    <n v="2168201"/>
    <m/>
  </r>
  <r>
    <x v="0"/>
    <x v="0"/>
    <x v="0"/>
    <x v="0"/>
    <n v="20"/>
    <n v="1336469"/>
    <d v="2001-06-05T05:30:4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ornstar"/>
    <s v="BMARCHAN"/>
    <s v="Enron Metals Trading System"/>
    <x v="0"/>
    <x v="0"/>
    <n v="2168203"/>
    <m/>
  </r>
  <r>
    <x v="0"/>
    <x v="0"/>
    <x v="0"/>
    <x v="0"/>
    <n v="2"/>
    <n v="1336470"/>
    <d v="2001-06-05T05:32:4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1"/>
    <s v="marknunn1"/>
    <s v="BMARCHAN"/>
    <s v="Enron Metals Trading System"/>
    <x v="0"/>
    <x v="0"/>
    <n v="2168205"/>
    <m/>
  </r>
  <r>
    <x v="0"/>
    <x v="2"/>
    <x v="1"/>
    <x v="8"/>
    <n v="125"/>
    <n v="1336471"/>
    <d v="2001-06-05T05:39:36"/>
    <s v="E&amp;T Energie Handelsgesellschaft m.b.H."/>
    <x v="0"/>
    <x v="0"/>
    <x v="0"/>
    <x v="2"/>
    <s v="AUT Power Phy Fwd Firm"/>
    <s v="AUT Pwr Phy FF   AUT WDPK HV             11-15Jun01      EUR/MWh"/>
    <m/>
    <n v="25"/>
    <x v="0"/>
    <x v="2"/>
    <x v="2"/>
    <n v="31.5"/>
    <s v="braunsdor1"/>
    <s v="GTUHY"/>
    <s v="UK - ECTRL - Continental Power Book"/>
    <x v="4"/>
    <x v="3"/>
    <n v="110628.1"/>
    <d v="2001-06-11T21:00:01"/>
  </r>
  <r>
    <x v="0"/>
    <x v="2"/>
    <x v="1"/>
    <x v="6"/>
    <n v="2250"/>
    <n v="1336472"/>
    <d v="2001-06-05T05:40:38"/>
    <s v="TIWAG - Tiroler Wasserkraftwerke Aktiengesellschaft"/>
    <x v="0"/>
    <x v="0"/>
    <x v="0"/>
    <x v="2"/>
    <s v="GER Power Phy Fwd Ffrm"/>
    <s v="GER Pwr Phy FF   Ger Grd BASE HV         Jan-Mar02       EUR/MWh"/>
    <m/>
    <n v="25"/>
    <x v="0"/>
    <x v="2"/>
    <x v="2"/>
    <n v="26.05"/>
    <s v="ADM72105"/>
    <s v="AMANCEBO"/>
    <s v="UK - ECTRL - Continental Power Book"/>
    <x v="4"/>
    <x v="3"/>
    <n v="110629.1"/>
    <d v="2002-01-01T00:00:00"/>
  </r>
  <r>
    <x v="1"/>
    <x v="3"/>
    <x v="0"/>
    <x v="1"/>
    <n v="310000"/>
    <n v="1336473"/>
    <d v="2001-06-05T05:43:41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449999999999996"/>
    <s v="AQUILA1002"/>
    <s v="JARNOLD"/>
    <s v="NG-Price"/>
    <x v="1"/>
    <x v="5"/>
    <s v="VE4859.1"/>
    <d v="2001-07-01T21:00:00"/>
  </r>
  <r>
    <x v="0"/>
    <x v="1"/>
    <x v="0"/>
    <x v="4"/>
    <n v="150000"/>
    <n v="1336474"/>
    <d v="2001-06-05T05:45:41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5"/>
    <s v="christoph"/>
    <s v="CMAHONE"/>
    <s v="UK - ECTRIC - Lite Gasoil"/>
    <x v="2"/>
    <x v="4"/>
    <n v="113526"/>
    <d v="2001-06-01T00:00:00"/>
  </r>
  <r>
    <x v="1"/>
    <x v="3"/>
    <x v="0"/>
    <x v="1"/>
    <n v="310000"/>
    <n v="1336475"/>
    <d v="2001-06-05T05:45:55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399999999999997"/>
    <s v="AQUILA1002"/>
    <s v="JARNOLD"/>
    <s v="NG-Price"/>
    <x v="1"/>
    <x v="5"/>
    <s v="VE4860.1"/>
    <d v="2001-07-01T21:00:00"/>
  </r>
  <r>
    <x v="1"/>
    <x v="4"/>
    <x v="0"/>
    <x v="0"/>
    <n v="50000"/>
    <n v="1336477"/>
    <d v="2001-06-05T05:47:36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tlavin3242"/>
    <s v="GWHALLE"/>
    <s v="WTI-GW-NXC2"/>
    <x v="2"/>
    <x v="5"/>
    <n v="113528"/>
    <d v="2001-07-01T00:00:00"/>
  </r>
  <r>
    <x v="0"/>
    <x v="3"/>
    <x v="1"/>
    <x v="0"/>
    <n v="50000"/>
    <n v="1336479"/>
    <d v="2001-06-05T05:50:23"/>
    <s v="London Electricity plc"/>
    <x v="0"/>
    <x v="0"/>
    <x v="0"/>
    <x v="3"/>
    <s v="UK Gas Phy Fwd NBP"/>
    <s v="UK Gas Phy       NBP                     05Jun01         p/th"/>
    <n v="50000"/>
    <m/>
    <x v="0"/>
    <x v="5"/>
    <x v="3"/>
    <n v="20.9"/>
    <s v="js735105"/>
    <s v="MNICHOLA"/>
    <s v="Non Affiliate Gas Book"/>
    <x v="5"/>
    <x v="3"/>
    <n v="106395"/>
    <d v="2001-06-05T21:00:01"/>
  </r>
  <r>
    <x v="0"/>
    <x v="3"/>
    <x v="1"/>
    <x v="3"/>
    <n v="2300000"/>
    <n v="1336480"/>
    <d v="2001-06-05T05:53:40"/>
    <s v="BP Gas Marketing Limited"/>
    <x v="0"/>
    <x v="0"/>
    <x v="0"/>
    <x v="3"/>
    <s v="BEL Gas Phy Fwd Zee HUB"/>
    <s v="BEL Gas Phy      ZEE HUB                 Jul-Sep01       p/th"/>
    <n v="25000"/>
    <m/>
    <x v="0"/>
    <x v="5"/>
    <x v="3"/>
    <n v="21.2"/>
    <s v="thompsonp"/>
    <s v="DFURNER"/>
    <s v="Continental Gas Book"/>
    <x v="5"/>
    <x v="3"/>
    <n v="106396"/>
    <d v="2001-07-01T00:00:00"/>
  </r>
  <r>
    <x v="0"/>
    <x v="0"/>
    <x v="0"/>
    <x v="0"/>
    <n v="1"/>
    <n v="1336481"/>
    <d v="2001-06-05T05:55:06"/>
    <s v="Refco Overseas Ltd"/>
    <x v="0"/>
    <x v="0"/>
    <x v="0"/>
    <x v="0"/>
    <s v="Tin LME Registered Contract"/>
    <s v="Tin LME Reg.     Contract                3 Month         USD/mt-L"/>
    <n v="1"/>
    <m/>
    <x v="0"/>
    <x v="3"/>
    <x v="0"/>
    <n v="5020"/>
    <s v="marknunn1"/>
    <s v="JGORDON1"/>
    <s v="Enron Metals Trading System"/>
    <x v="0"/>
    <x v="0"/>
    <n v="2168246"/>
    <m/>
  </r>
  <r>
    <x v="0"/>
    <x v="3"/>
    <x v="1"/>
    <x v="0"/>
    <n v="50000"/>
    <n v="1336482"/>
    <d v="2001-06-05T05:55:31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85"/>
    <s v="DAVIDWALK"/>
    <s v="MNICHOLA"/>
    <s v="Non Affiliate Gas Book"/>
    <x v="5"/>
    <x v="3"/>
    <n v="106397"/>
    <d v="2001-06-05T21:00:01"/>
  </r>
  <r>
    <x v="0"/>
    <x v="0"/>
    <x v="0"/>
    <x v="0"/>
    <n v="20"/>
    <n v="1336483"/>
    <d v="2001-06-05T05:59:04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9084"/>
    <s v="BMARCHAN"/>
    <s v="Enron Metals Trading System"/>
    <x v="0"/>
    <x v="0"/>
    <n v="2168263"/>
    <m/>
  </r>
  <r>
    <x v="0"/>
    <x v="0"/>
    <x v="0"/>
    <x v="0"/>
    <n v="20"/>
    <n v="1336485"/>
    <d v="2001-06-05T06:01:28"/>
    <s v="IFX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26133"/>
    <s v="BMARCHAN"/>
    <s v="Enron Metals Trading System"/>
    <x v="0"/>
    <x v="0"/>
    <n v="2168271"/>
    <m/>
  </r>
  <r>
    <x v="0"/>
    <x v="2"/>
    <x v="0"/>
    <x v="5"/>
    <n v="80"/>
    <n v="1336486"/>
    <d v="2001-06-05T06:01:44"/>
    <s v="Alfa Kraft AB"/>
    <x v="0"/>
    <x v="0"/>
    <x v="0"/>
    <x v="2"/>
    <s v="Nordic Power Financial Swap"/>
    <s v="Nordic Pwr Swap  SYS BASE                GU27 2001       NOK/MWh"/>
    <m/>
    <n v="10"/>
    <x v="0"/>
    <x v="2"/>
    <x v="1"/>
    <n v="202.5"/>
    <s v="ADM56370"/>
    <s v="ESEIDEL"/>
    <s v="ENE- Nordic Power Book"/>
    <x v="3"/>
    <x v="2"/>
    <n v="1336486"/>
    <d v="2001-07-02T00:00:00"/>
  </r>
  <r>
    <x v="0"/>
    <x v="0"/>
    <x v="0"/>
    <x v="0"/>
    <n v="3"/>
    <n v="1336487"/>
    <d v="2001-06-05T06:02:56"/>
    <s v="Simsen Metals Company Limited"/>
    <x v="0"/>
    <x v="0"/>
    <x v="0"/>
    <x v="0"/>
    <s v="Tin LME Registered Contract"/>
    <s v="Tin LME Reg.     Contract                3 Month         USD/mt-L"/>
    <n v="3"/>
    <m/>
    <x v="0"/>
    <x v="3"/>
    <x v="0"/>
    <n v="5010"/>
    <s v="ADM37670"/>
    <s v="JGORDON1"/>
    <s v="Enron Metals Trading System"/>
    <x v="0"/>
    <x v="0"/>
    <n v="2168273"/>
    <m/>
  </r>
  <r>
    <x v="0"/>
    <x v="0"/>
    <x v="0"/>
    <x v="0"/>
    <n v="6"/>
    <n v="1336488"/>
    <d v="2001-06-05T06:03:35"/>
    <s v="Credit Lyonnais Rouse Limited"/>
    <x v="0"/>
    <x v="0"/>
    <x v="0"/>
    <x v="0"/>
    <s v="Tin LME Registered Contract"/>
    <s v="Tin LME Reg.     Contract                3 Month         USD/mt-L"/>
    <n v="6"/>
    <m/>
    <x v="0"/>
    <x v="3"/>
    <x v="0"/>
    <n v="5010"/>
    <s v="jimboland"/>
    <s v="JGORDON1"/>
    <s v="Enron Metals Trading System"/>
    <x v="0"/>
    <x v="0"/>
    <n v="2168275"/>
    <m/>
  </r>
  <r>
    <x v="0"/>
    <x v="0"/>
    <x v="0"/>
    <x v="0"/>
    <n v="10"/>
    <n v="1336490"/>
    <d v="2001-06-05T06:03:46"/>
    <s v="Refco Overseas Ltd"/>
    <x v="0"/>
    <x v="0"/>
    <x v="0"/>
    <x v="0"/>
    <s v="Copper LME Registered Contract"/>
    <s v="Cu LME Reg.      Contract                18Jul01         USD/mt-L"/>
    <m/>
    <n v="10"/>
    <x v="0"/>
    <x v="0"/>
    <x v="0"/>
    <n v="1677.5"/>
    <s v="marknunn1"/>
    <s v="GRANKINE"/>
    <s v="Enron Metals Trading System"/>
    <x v="0"/>
    <x v="0"/>
    <n v="2168277"/>
    <d v="2001-07-18T15:32:00"/>
  </r>
  <r>
    <x v="0"/>
    <x v="0"/>
    <x v="0"/>
    <x v="0"/>
    <n v="10"/>
    <n v="1336491"/>
    <d v="2001-06-05T06:03:46"/>
    <s v="Refco Overseas Ltd"/>
    <x v="0"/>
    <x v="0"/>
    <x v="0"/>
    <x v="0"/>
    <s v="Copper LME Registered Contract"/>
    <s v="Cu LME Reg.      Contract                15Aug01         USD/mt-L"/>
    <n v="10"/>
    <m/>
    <x v="0"/>
    <x v="0"/>
    <x v="0"/>
    <n v="1672.25"/>
    <s v="marknunn1"/>
    <s v="GRANKINE"/>
    <s v="Enron Metals Trading System"/>
    <x v="0"/>
    <x v="0"/>
    <n v="2168279"/>
    <d v="2001-08-15T15:32:00"/>
  </r>
  <r>
    <x v="0"/>
    <x v="0"/>
    <x v="0"/>
    <x v="0"/>
    <n v="25"/>
    <n v="1336494"/>
    <d v="2001-06-05T06:04:39"/>
    <s v="Manro Haydan Trading"/>
    <x v="0"/>
    <x v="0"/>
    <x v="0"/>
    <x v="0"/>
    <s v="Copper LME Registered Contract"/>
    <s v="Cu LME Reg.      Contract                15Aug01         USD/mt-L"/>
    <n v="25"/>
    <m/>
    <x v="0"/>
    <x v="0"/>
    <x v="0"/>
    <n v="1672.25"/>
    <s v="ADM51397"/>
    <s v="GRANKINE"/>
    <s v="Enron Metals Trading System"/>
    <x v="0"/>
    <x v="0"/>
    <n v="2168283"/>
    <d v="2001-08-15T15:32:00"/>
  </r>
  <r>
    <x v="0"/>
    <x v="0"/>
    <x v="0"/>
    <x v="0"/>
    <n v="25"/>
    <n v="1336493"/>
    <d v="2001-06-05T06:04:39"/>
    <s v="Manro Haydan Trading"/>
    <x v="0"/>
    <x v="0"/>
    <x v="0"/>
    <x v="0"/>
    <s v="Copper LME Registered Contract"/>
    <s v="Cu LME Reg.      Contract                18Jul01         USD/mt-L"/>
    <m/>
    <n v="25"/>
    <x v="0"/>
    <x v="0"/>
    <x v="0"/>
    <n v="1677.5"/>
    <s v="ADM51397"/>
    <s v="GRANKINE"/>
    <s v="Enron Metals Trading System"/>
    <x v="0"/>
    <x v="0"/>
    <n v="2168281"/>
    <d v="2001-07-18T15:32:00"/>
  </r>
  <r>
    <x v="0"/>
    <x v="0"/>
    <x v="0"/>
    <x v="0"/>
    <n v="5"/>
    <n v="1336497"/>
    <d v="2001-06-05T06:04:56"/>
    <s v="ED &amp; F Man International Limited"/>
    <x v="0"/>
    <x v="0"/>
    <x v="0"/>
    <x v="0"/>
    <s v="Copper LME Registered Contract"/>
    <s v="Cu LME Reg.      Contract                15Aug01         USD/mt-L"/>
    <n v="5"/>
    <m/>
    <x v="0"/>
    <x v="0"/>
    <x v="0"/>
    <n v="1672.25"/>
    <s v="anilshah"/>
    <s v="GRANKINE"/>
    <s v="Enron Metals Trading System"/>
    <x v="0"/>
    <x v="0"/>
    <n v="2168287"/>
    <d v="2001-08-15T15:32:00"/>
  </r>
  <r>
    <x v="0"/>
    <x v="0"/>
    <x v="0"/>
    <x v="0"/>
    <n v="5"/>
    <n v="1336496"/>
    <d v="2001-06-05T06:04:56"/>
    <s v="ED &amp; F Man International Limited"/>
    <x v="0"/>
    <x v="0"/>
    <x v="0"/>
    <x v="0"/>
    <s v="Copper LME Registered Contract"/>
    <s v="Cu LME Reg.      Contract                18Jul01         USD/mt-L"/>
    <m/>
    <n v="5"/>
    <x v="0"/>
    <x v="0"/>
    <x v="0"/>
    <n v="1677.5"/>
    <s v="anilshah"/>
    <s v="GRANKINE"/>
    <s v="Enron Metals Trading System"/>
    <x v="0"/>
    <x v="0"/>
    <n v="2168285"/>
    <d v="2001-07-18T15:32:00"/>
  </r>
  <r>
    <x v="1"/>
    <x v="2"/>
    <x v="0"/>
    <x v="0"/>
    <n v="50"/>
    <n v="1336498"/>
    <d v="2001-06-05T06:05:05"/>
    <s v="Williams Energy Marketing &amp; Trading Company"/>
    <x v="0"/>
    <x v="0"/>
    <x v="0"/>
    <x v="2"/>
    <s v="US East Power Fin Swap"/>
    <s v="US Pwr Fin Swap  PJM W IntC HE09-23 EPT  05Jun01         USD/MWh"/>
    <m/>
    <n v="50"/>
    <x v="0"/>
    <x v="2"/>
    <x v="0"/>
    <n v="27"/>
    <s v="realtime"/>
    <s v="JSTEPENO"/>
    <s v="EPMI-HRLY-NE"/>
    <x v="7"/>
    <x v="5"/>
    <n v="632106.1"/>
    <d v="2001-06-05T21:00:01"/>
  </r>
  <r>
    <x v="1"/>
    <x v="3"/>
    <x v="0"/>
    <x v="1"/>
    <n v="310000"/>
    <n v="1336499"/>
    <d v="2001-06-05T06:05:10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349999999999998"/>
    <s v="AQUILA1002"/>
    <s v="JARNOLD"/>
    <s v="NG-Price"/>
    <x v="1"/>
    <x v="5"/>
    <s v="VE4868.1"/>
    <d v="2001-07-01T21:00:00"/>
  </r>
  <r>
    <x v="0"/>
    <x v="3"/>
    <x v="1"/>
    <x v="9"/>
    <n v="100000"/>
    <n v="1336500"/>
    <d v="2001-06-05T06:06:53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20.25"/>
    <s v="ADM90732"/>
    <s v="MNICHOLA"/>
    <s v="Non Affiliate Gas Book"/>
    <x v="5"/>
    <x v="3"/>
    <n v="106399"/>
    <d v="2001-06-09T21:00:01"/>
  </r>
  <r>
    <x v="0"/>
    <x v="0"/>
    <x v="0"/>
    <x v="0"/>
    <n v="10"/>
    <n v="1336501"/>
    <d v="2001-06-05T06:09:58"/>
    <s v="Societe Generale"/>
    <x v="0"/>
    <x v="0"/>
    <x v="0"/>
    <x v="0"/>
    <s v="Lead LME Registered Contract"/>
    <s v="Lead LME Reg.    Contract                3 Month         USD/mt-L"/>
    <n v="10"/>
    <m/>
    <x v="0"/>
    <x v="0"/>
    <x v="0"/>
    <n v="462"/>
    <s v="FBEUZELIN"/>
    <s v="JGORDON1"/>
    <s v="Enron Metals Trading System"/>
    <x v="0"/>
    <x v="0"/>
    <n v="2168333"/>
    <m/>
  </r>
  <r>
    <x v="0"/>
    <x v="0"/>
    <x v="0"/>
    <x v="0"/>
    <n v="4"/>
    <n v="1336502"/>
    <d v="2001-06-05T06:13:06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28"/>
    <s v="marknunn1"/>
    <s v="ATURNER"/>
    <s v="Enron Metals Trading System"/>
    <x v="0"/>
    <x v="0"/>
    <n v="2168367"/>
    <m/>
  </r>
  <r>
    <x v="0"/>
    <x v="0"/>
    <x v="0"/>
    <x v="0"/>
    <n v="16"/>
    <n v="1336504"/>
    <d v="2001-06-05T06:14:04"/>
    <s v="Societe Generale"/>
    <x v="0"/>
    <x v="0"/>
    <x v="0"/>
    <x v="0"/>
    <s v="Zinc LME Registered Contract"/>
    <s v="Zinc LME Reg.    Contract                3 Month         USD/mt-L"/>
    <m/>
    <n v="16"/>
    <x v="0"/>
    <x v="0"/>
    <x v="0"/>
    <n v="928"/>
    <s v="FBEUZELIN"/>
    <s v="ATURNER"/>
    <s v="Enron Metals Trading System"/>
    <x v="0"/>
    <x v="0"/>
    <n v="2168369"/>
    <m/>
  </r>
  <r>
    <x v="0"/>
    <x v="0"/>
    <x v="0"/>
    <x v="0"/>
    <n v="20"/>
    <n v="1336505"/>
    <d v="2001-06-05T06:14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BRUMSTEVE"/>
    <s v="BMARCHAN"/>
    <s v="Enron Metals Trading System"/>
    <x v="0"/>
    <x v="0"/>
    <n v="2168371"/>
    <m/>
  </r>
  <r>
    <x v="0"/>
    <x v="0"/>
    <x v="0"/>
    <x v="0"/>
    <n v="20"/>
    <n v="1336506"/>
    <d v="2001-06-05T06:14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51397"/>
    <s v="BMARCHAN"/>
    <s v="Enron Metals Trading System"/>
    <x v="0"/>
    <x v="0"/>
    <n v="2168373"/>
    <m/>
  </r>
  <r>
    <x v="0"/>
    <x v="3"/>
    <x v="1"/>
    <x v="0"/>
    <n v="50000"/>
    <n v="1336507"/>
    <d v="2001-06-05T06:15:28"/>
    <s v="London Electricity plc"/>
    <x v="0"/>
    <x v="0"/>
    <x v="0"/>
    <x v="3"/>
    <s v="UK Gas Phy Fwd NBP"/>
    <s v="UK Gas Phy       NBP                     05Jun01         p/th"/>
    <n v="50000"/>
    <m/>
    <x v="0"/>
    <x v="5"/>
    <x v="3"/>
    <n v="20.65"/>
    <s v="js735105"/>
    <s v="MNICHOLA"/>
    <s v="Non Affiliate Gas Book"/>
    <x v="5"/>
    <x v="3"/>
    <n v="106400"/>
    <d v="2001-06-05T21:00:01"/>
  </r>
  <r>
    <x v="0"/>
    <x v="0"/>
    <x v="0"/>
    <x v="0"/>
    <n v="18"/>
    <n v="1336508"/>
    <d v="2001-06-05T06:15:31"/>
    <s v="Refco Overseas Ltd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jfroome1"/>
    <s v="BMARCHAN"/>
    <s v="Enron Metals Trading System"/>
    <x v="0"/>
    <x v="0"/>
    <n v="2168375"/>
    <m/>
  </r>
  <r>
    <x v="1"/>
    <x v="3"/>
    <x v="0"/>
    <x v="1"/>
    <n v="310000"/>
    <n v="1336509"/>
    <d v="2001-06-05T06:16:18"/>
    <s v="Aquila Risk Management Corporation"/>
    <x v="0"/>
    <x v="0"/>
    <x v="0"/>
    <x v="3"/>
    <s v="US Gas Fin Swap"/>
    <s v="US Gas Daily     HHub                    Jul01           USD/MM"/>
    <m/>
    <n v="10000"/>
    <x v="0"/>
    <x v="10"/>
    <x v="0"/>
    <n v="4.13"/>
    <s v="AQUILA1017"/>
    <s v="JARNOLD"/>
    <s v="NG-Price"/>
    <x v="1"/>
    <x v="5"/>
    <s v="VE4873.1"/>
    <d v="2001-07-01T21:59:00"/>
  </r>
  <r>
    <x v="0"/>
    <x v="0"/>
    <x v="0"/>
    <x v="0"/>
    <n v="20"/>
    <n v="1336510"/>
    <d v="2001-06-05T06:16:2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IMONEVANS"/>
    <s v="BMARCHAN"/>
    <s v="Enron Metals Trading System"/>
    <x v="0"/>
    <x v="0"/>
    <n v="2168377"/>
    <m/>
  </r>
  <r>
    <x v="1"/>
    <x v="3"/>
    <x v="0"/>
    <x v="1"/>
    <n v="155000"/>
    <n v="1336511"/>
    <d v="2001-06-05T06:16:30"/>
    <s v="Aquila Risk Management Corporation"/>
    <x v="0"/>
    <x v="0"/>
    <x v="0"/>
    <x v="3"/>
    <s v="US Gas Fin Swap"/>
    <s v="US Gas Daily     HHub                    Jul01           USD/MM"/>
    <m/>
    <n v="5000"/>
    <x v="0"/>
    <x v="10"/>
    <x v="0"/>
    <n v="4.1349999999999998"/>
    <s v="AQUILA1017"/>
    <s v="JARNOLD"/>
    <s v="NG-Price"/>
    <x v="1"/>
    <x v="5"/>
    <s v="VE4874.1"/>
    <d v="2001-07-01T21:59:00"/>
  </r>
  <r>
    <x v="0"/>
    <x v="0"/>
    <x v="0"/>
    <x v="0"/>
    <n v="20"/>
    <n v="1336514"/>
    <d v="2001-06-05T06:16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68379"/>
    <m/>
  </r>
  <r>
    <x v="1"/>
    <x v="3"/>
    <x v="0"/>
    <x v="1"/>
    <n v="310000"/>
    <n v="1336517"/>
    <d v="2001-06-05T06:17:14"/>
    <s v="Aquila Risk Management Corporation"/>
    <x v="0"/>
    <x v="0"/>
    <x v="0"/>
    <x v="3"/>
    <s v="US Gas Fin Swap"/>
    <s v="US Gas Daily     HHub                    Jul01           USD/MM"/>
    <n v="10000"/>
    <m/>
    <x v="0"/>
    <x v="10"/>
    <x v="0"/>
    <n v="4.1399999999999997"/>
    <s v="AQUILA1017"/>
    <s v="JARNOLD"/>
    <s v="NG-Price"/>
    <x v="1"/>
    <x v="5"/>
    <s v="VE4878.1"/>
    <d v="2001-07-01T21:59:00"/>
  </r>
  <r>
    <x v="1"/>
    <x v="3"/>
    <x v="0"/>
    <x v="1"/>
    <n v="155000"/>
    <n v="1336518"/>
    <d v="2001-06-05T06:17:24"/>
    <s v="Aquila Risk Management Corporation"/>
    <x v="0"/>
    <x v="0"/>
    <x v="0"/>
    <x v="3"/>
    <s v="US Gas Fin Swap"/>
    <s v="US Gas Daily     HHub                    Jul01           USD/MM"/>
    <n v="5000"/>
    <m/>
    <x v="0"/>
    <x v="10"/>
    <x v="0"/>
    <n v="4.1349999999999998"/>
    <s v="AQUILA1017"/>
    <s v="JARNOLD"/>
    <s v="NG-Price"/>
    <x v="1"/>
    <x v="5"/>
    <s v="VE4879.1"/>
    <d v="2001-07-01T21:59:00"/>
  </r>
  <r>
    <x v="1"/>
    <x v="3"/>
    <x v="0"/>
    <x v="1"/>
    <n v="310000"/>
    <n v="1336520"/>
    <d v="2001-06-05T06:17:31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AQUILA1017"/>
    <s v="JARNOLD"/>
    <s v="NG-Price"/>
    <x v="1"/>
    <x v="5"/>
    <s v="VE4880.1"/>
    <d v="2001-07-01T21:00:00"/>
  </r>
  <r>
    <x v="1"/>
    <x v="3"/>
    <x v="0"/>
    <x v="1"/>
    <n v="77500"/>
    <n v="1336521"/>
    <d v="2001-06-05T06:17:39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1449999999999996"/>
    <s v="kdiamond"/>
    <s v="JARNOLD"/>
    <s v="NG-Price"/>
    <x v="1"/>
    <x v="5"/>
    <s v="VE4881.1"/>
    <d v="2001-07-01T21:00:00"/>
  </r>
  <r>
    <x v="1"/>
    <x v="3"/>
    <x v="0"/>
    <x v="1"/>
    <n v="155000"/>
    <n v="1336522"/>
    <d v="2001-06-05T06:17:4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4.1550000000000002"/>
    <s v="AQUILA1017"/>
    <s v="JARNOLD"/>
    <s v="NG-Price"/>
    <x v="1"/>
    <x v="5"/>
    <s v="VE4882.1"/>
    <d v="2001-07-01T21:00:00"/>
  </r>
  <r>
    <x v="1"/>
    <x v="3"/>
    <x v="0"/>
    <x v="1"/>
    <n v="77500"/>
    <n v="1336523"/>
    <d v="2001-06-05T06:18:23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4.1449999999999996"/>
    <s v="DOMESTIC2"/>
    <s v="JARNOLD"/>
    <s v="NG-Price"/>
    <x v="1"/>
    <x v="5"/>
    <s v="VE4884.1"/>
    <d v="2001-07-01T21:00:00"/>
  </r>
  <r>
    <x v="0"/>
    <x v="0"/>
    <x v="0"/>
    <x v="0"/>
    <n v="20"/>
    <n v="1336524"/>
    <d v="2001-06-05T06:18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8383"/>
    <m/>
  </r>
  <r>
    <x v="0"/>
    <x v="0"/>
    <x v="0"/>
    <x v="0"/>
    <n v="20"/>
    <n v="1336525"/>
    <d v="2001-06-05T06:18:3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51397"/>
    <s v="BMARCHAN"/>
    <s v="Enron Metals Trading System"/>
    <x v="0"/>
    <x v="0"/>
    <n v="2168385"/>
    <m/>
  </r>
  <r>
    <x v="1"/>
    <x v="3"/>
    <x v="0"/>
    <x v="1"/>
    <n v="155000"/>
    <n v="1336526"/>
    <d v="2001-06-05T06:18:45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berginpat2"/>
    <s v="JARNOLD"/>
    <s v="NG-Price"/>
    <x v="1"/>
    <x v="5"/>
    <s v="VE4885.1"/>
    <d v="2001-07-01T21:00:00"/>
  </r>
  <r>
    <x v="0"/>
    <x v="0"/>
    <x v="0"/>
    <x v="0"/>
    <n v="20"/>
    <n v="1336528"/>
    <d v="2001-06-05T06:21:0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stonerman"/>
    <s v="BMARCHAN"/>
    <s v="Enron Metals Trading System"/>
    <x v="0"/>
    <x v="0"/>
    <n v="2168389"/>
    <m/>
  </r>
  <r>
    <x v="0"/>
    <x v="0"/>
    <x v="0"/>
    <x v="0"/>
    <n v="20"/>
    <n v="1336529"/>
    <d v="2001-06-05T06:21:1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HELLENEK"/>
    <s v="BMARCHAN"/>
    <s v="Enron Metals Trading System"/>
    <x v="0"/>
    <x v="0"/>
    <n v="2168391"/>
    <m/>
  </r>
  <r>
    <x v="1"/>
    <x v="2"/>
    <x v="1"/>
    <x v="0"/>
    <n v="50"/>
    <n v="1336530"/>
    <d v="2001-06-05T06:22:52"/>
    <s v="Peco Energy Company"/>
    <x v="0"/>
    <x v="0"/>
    <x v="0"/>
    <x v="2"/>
    <s v="US East Power Phy Fwd Firm"/>
    <s v="US Pwr Phy Firm  NEPOOL Peak             06Jun01         USD/MWh"/>
    <m/>
    <n v="50"/>
    <x v="0"/>
    <x v="2"/>
    <x v="0"/>
    <n v="35.5"/>
    <s v="OTCDESK7"/>
    <s v="PBRODER"/>
    <s v="ST-New England"/>
    <x v="7"/>
    <x v="6"/>
    <n v="632108.1"/>
    <d v="2001-06-06T21:00:01"/>
  </r>
  <r>
    <x v="1"/>
    <x v="2"/>
    <x v="1"/>
    <x v="0"/>
    <n v="50"/>
    <n v="1336531"/>
    <d v="2001-06-05T06:22:53"/>
    <s v="Duke Energy Trading and Marketing, L.L.C."/>
    <x v="0"/>
    <x v="0"/>
    <x v="0"/>
    <x v="2"/>
    <s v="US East Power Phy Fwd Firm"/>
    <s v="US Pwr Phy Firm  NEPOOL Peak             06Jun01         USD/MWh"/>
    <n v="50"/>
    <m/>
    <x v="0"/>
    <x v="2"/>
    <x v="0"/>
    <n v="35.5"/>
    <s v="RGULHATI"/>
    <s v="PBRODER"/>
    <s v="ST-New England"/>
    <x v="7"/>
    <x v="6"/>
    <n v="632107.1"/>
    <d v="2001-06-06T21:00:01"/>
  </r>
  <r>
    <x v="1"/>
    <x v="2"/>
    <x v="1"/>
    <x v="1"/>
    <n v="1550"/>
    <n v="1336532"/>
    <d v="2001-06-05T06:24:30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7.75"/>
    <s v="aepsvc132"/>
    <s v="FSTURM"/>
    <s v="LT-ECAR"/>
    <x v="7"/>
    <x v="6"/>
    <n v="632142.1"/>
    <d v="2001-07-01T21:00:01"/>
  </r>
  <r>
    <x v="1"/>
    <x v="2"/>
    <x v="1"/>
    <x v="0"/>
    <n v="50"/>
    <n v="1336533"/>
    <d v="2001-06-05T06:24:32"/>
    <s v="Sempra Energy Trading Corp."/>
    <x v="0"/>
    <x v="0"/>
    <x v="0"/>
    <x v="2"/>
    <s v="US East Power Phy Fwd Firm"/>
    <s v="US Pwr Phy Firm  Entergy Peak            06Jun01         USD/MWh"/>
    <n v="50"/>
    <m/>
    <x v="0"/>
    <x v="2"/>
    <x v="0"/>
    <n v="32.75"/>
    <s v="callahan"/>
    <s v="MCARSON2"/>
    <s v="ST-SPP"/>
    <x v="7"/>
    <x v="6"/>
    <n v="632141.1"/>
    <d v="2001-06-06T21:00:01"/>
  </r>
  <r>
    <x v="1"/>
    <x v="2"/>
    <x v="1"/>
    <x v="1"/>
    <n v="1550"/>
    <n v="1336534"/>
    <d v="2001-06-05T06:24:36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8.25"/>
    <s v="aepsvc132"/>
    <s v="FSTURM"/>
    <s v="LT-ECAR"/>
    <x v="7"/>
    <x v="6"/>
    <n v="632140.1"/>
    <d v="2001-07-01T21:00:01"/>
  </r>
  <r>
    <x v="1"/>
    <x v="2"/>
    <x v="1"/>
    <x v="1"/>
    <n v="1550"/>
    <n v="1336535"/>
    <d v="2001-06-05T06:24:40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8.75"/>
    <s v="aepsvc132"/>
    <s v="FSTURM"/>
    <s v="LT-ECAR"/>
    <x v="7"/>
    <x v="6"/>
    <n v="632110.1"/>
    <d v="2001-07-01T21:00:01"/>
  </r>
  <r>
    <x v="1"/>
    <x v="2"/>
    <x v="0"/>
    <x v="0"/>
    <n v="50"/>
    <n v="1336537"/>
    <d v="2001-06-05T06:25:19"/>
    <s v="Williams Energy Marketing &amp; Trading Company"/>
    <x v="0"/>
    <x v="0"/>
    <x v="0"/>
    <x v="2"/>
    <s v="US East Power Fin Swap"/>
    <s v="US Pwr Fin Swap  ISO NY Z-A Peak         06Jun01         USD/MWh"/>
    <n v="50"/>
    <m/>
    <x v="0"/>
    <x v="2"/>
    <x v="0"/>
    <n v="29.75"/>
    <s v="brianagre"/>
    <s v="GGUPTA"/>
    <s v="ST-New England"/>
    <x v="7"/>
    <x v="5"/>
    <n v="632111.1"/>
    <d v="2001-06-06T21:00:01"/>
  </r>
  <r>
    <x v="1"/>
    <x v="2"/>
    <x v="1"/>
    <x v="0"/>
    <n v="50"/>
    <n v="1336538"/>
    <d v="2001-06-05T06:25:57"/>
    <s v="Coral Power, L.L.C."/>
    <x v="0"/>
    <x v="0"/>
    <x v="0"/>
    <x v="2"/>
    <s v="US East Power Phy Fwd Firm"/>
    <s v="US Pwr Phy Firm  PJM-W Peak              06Jun01         USD/MWh"/>
    <m/>
    <n v="50"/>
    <x v="0"/>
    <x v="2"/>
    <x v="0"/>
    <n v="26.3"/>
    <s v="blacina1"/>
    <s v="JQUENET"/>
    <s v="ST-PJM"/>
    <x v="7"/>
    <x v="6"/>
    <n v="632112.1"/>
    <d v="2001-06-06T21:00:01"/>
  </r>
  <r>
    <x v="1"/>
    <x v="2"/>
    <x v="1"/>
    <x v="0"/>
    <n v="50"/>
    <n v="1336539"/>
    <d v="2001-06-05T06:26:03"/>
    <s v="El Paso Merchant Energy, L.P."/>
    <x v="0"/>
    <x v="0"/>
    <x v="0"/>
    <x v="2"/>
    <s v="US East Power Phy Fwd Firm"/>
    <s v="US Pwr Phy Firm  PJM-W Peak              06Jun01         USD/MWh"/>
    <m/>
    <n v="50"/>
    <x v="0"/>
    <x v="2"/>
    <x v="0"/>
    <n v="26.4"/>
    <s v="EPowerML"/>
    <s v="JQUENET"/>
    <s v="ST-PJM"/>
    <x v="7"/>
    <x v="6"/>
    <n v="632113.1"/>
    <d v="2001-06-06T21:00:01"/>
  </r>
  <r>
    <x v="1"/>
    <x v="2"/>
    <x v="1"/>
    <x v="0"/>
    <n v="50"/>
    <n v="1336540"/>
    <d v="2001-06-05T06:26:09"/>
    <s v="El Paso Merchant Energy, L.P."/>
    <x v="0"/>
    <x v="0"/>
    <x v="0"/>
    <x v="2"/>
    <s v="US East Power Phy Fwd Firm"/>
    <s v="US Pwr Phy Firm  PJM-W Peak              06Jun01         USD/MWh"/>
    <m/>
    <n v="50"/>
    <x v="0"/>
    <x v="2"/>
    <x v="0"/>
    <n v="26.5"/>
    <s v="EPowerML"/>
    <s v="JQUENET"/>
    <s v="ST-PJM"/>
    <x v="7"/>
    <x v="6"/>
    <n v="632114.1"/>
    <d v="2001-06-06T21:00:01"/>
  </r>
  <r>
    <x v="1"/>
    <x v="2"/>
    <x v="1"/>
    <x v="0"/>
    <n v="50"/>
    <n v="1336543"/>
    <d v="2001-06-05T06:26:18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6.7"/>
    <s v="aforgion"/>
    <s v="JQUENET"/>
    <s v="ST-PJM"/>
    <x v="7"/>
    <x v="6"/>
    <n v="632115.1"/>
    <d v="2001-06-06T21:00:01"/>
  </r>
  <r>
    <x v="1"/>
    <x v="2"/>
    <x v="0"/>
    <x v="0"/>
    <n v="50"/>
    <n v="1336545"/>
    <d v="2001-06-05T06:26:26"/>
    <s v="NRG Power Marketing Inc."/>
    <x v="0"/>
    <x v="0"/>
    <x v="0"/>
    <x v="2"/>
    <s v="US East Power Fin Swap"/>
    <s v="US Pwr Fin Swap  PJM W IntC Peak         06Jun01         USD/MWh"/>
    <m/>
    <n v="50"/>
    <x v="0"/>
    <x v="2"/>
    <x v="0"/>
    <n v="26.9"/>
    <s v="ross1234"/>
    <s v="JQUENET"/>
    <s v="ST-PJM"/>
    <x v="7"/>
    <x v="5"/>
    <n v="632116.1"/>
    <d v="2001-06-06T21:00:01"/>
  </r>
  <r>
    <x v="1"/>
    <x v="3"/>
    <x v="0"/>
    <x v="1"/>
    <n v="310000"/>
    <n v="1336546"/>
    <d v="2001-06-05T06:26:27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6"/>
    <s v="Lamoreal"/>
    <s v="JARNOLD"/>
    <s v="NG-Price"/>
    <x v="1"/>
    <x v="5"/>
    <s v="VE4890.1"/>
    <d v="2001-07-01T21:00:00"/>
  </r>
  <r>
    <x v="1"/>
    <x v="2"/>
    <x v="0"/>
    <x v="0"/>
    <n v="50"/>
    <n v="1336550"/>
    <d v="2001-06-05T06:27:22"/>
    <s v="Williams Energy Marketing &amp; Trading Company"/>
    <x v="0"/>
    <x v="0"/>
    <x v="0"/>
    <x v="2"/>
    <s v="US East Power Fin Swap"/>
    <s v="US Pwr Fin Swap  ISO NY Z-A Peak         06Jun01         USD/MWh"/>
    <n v="50"/>
    <m/>
    <x v="0"/>
    <x v="2"/>
    <x v="0"/>
    <n v="29.75"/>
    <s v="brianagre"/>
    <s v="GGUPTA"/>
    <s v="ST-New England"/>
    <x v="7"/>
    <x v="5"/>
    <n v="632117.1"/>
    <d v="2001-06-06T21:00:01"/>
  </r>
  <r>
    <x v="1"/>
    <x v="2"/>
    <x v="1"/>
    <x v="0"/>
    <n v="50"/>
    <n v="1336551"/>
    <d v="2001-06-05T06:27:23"/>
    <s v="Reliant Energy Services, Inc."/>
    <x v="0"/>
    <x v="0"/>
    <x v="0"/>
    <x v="2"/>
    <s v="US East Power Phy Fwd Firm"/>
    <s v="US Pwr Phy Firm  COMED Peak              06Jun01         USD/MWh"/>
    <m/>
    <n v="50"/>
    <x v="0"/>
    <x v="2"/>
    <x v="0"/>
    <n v="23"/>
    <s v="danielkryk"/>
    <s v="MLORENZ"/>
    <s v="ST-Main"/>
    <x v="7"/>
    <x v="6"/>
    <n v="632118.1"/>
    <d v="2001-06-06T21:00:01"/>
  </r>
  <r>
    <x v="1"/>
    <x v="2"/>
    <x v="1"/>
    <x v="0"/>
    <n v="50"/>
    <n v="1336552"/>
    <d v="2001-06-05T06:27:26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1"/>
    <s v="jimmchugh1"/>
    <s v="JQUENET"/>
    <s v="ST-PJM"/>
    <x v="7"/>
    <x v="6"/>
    <n v="632119.1"/>
    <d v="2001-06-06T21:00:01"/>
  </r>
  <r>
    <x v="1"/>
    <x v="2"/>
    <x v="0"/>
    <x v="0"/>
    <n v="50"/>
    <n v="1336554"/>
    <d v="2001-06-05T06:27:35"/>
    <s v="PSEG Energy Resources &amp; Trade LLC"/>
    <x v="0"/>
    <x v="0"/>
    <x v="0"/>
    <x v="2"/>
    <s v="US East Power Fin Swap"/>
    <s v="US Pwr Fin Swap  PJM W IntC Peak         06Jun01         USD/MWh"/>
    <m/>
    <n v="50"/>
    <x v="0"/>
    <x v="2"/>
    <x v="0"/>
    <n v="27.3"/>
    <s v="briankrall"/>
    <s v="JQUENET"/>
    <s v="ST-PJM"/>
    <x v="7"/>
    <x v="5"/>
    <n v="632121.1"/>
    <d v="2001-06-06T21:00:01"/>
  </r>
  <r>
    <x v="1"/>
    <x v="2"/>
    <x v="1"/>
    <x v="0"/>
    <n v="50"/>
    <n v="1336555"/>
    <d v="2001-06-05T06:28:02"/>
    <s v="Cargill-Alliant, LLC"/>
    <x v="0"/>
    <x v="0"/>
    <x v="0"/>
    <x v="2"/>
    <s v="US East Power Phy Fwd Firm"/>
    <s v="US Pwr Phy Firm  Entergy Peak            06Jun01         USD/MWh"/>
    <m/>
    <n v="50"/>
    <x v="0"/>
    <x v="2"/>
    <x v="0"/>
    <n v="33"/>
    <s v="BRETJONES"/>
    <s v="MCARSON2"/>
    <s v="ST-SPP"/>
    <x v="7"/>
    <x v="6"/>
    <n v="632122.1"/>
    <d v="2001-06-06T21:00:01"/>
  </r>
  <r>
    <x v="1"/>
    <x v="2"/>
    <x v="0"/>
    <x v="0"/>
    <n v="50"/>
    <n v="1336556"/>
    <d v="2001-06-05T06:28:19"/>
    <s v="NRG Power Marketing Inc."/>
    <x v="0"/>
    <x v="0"/>
    <x v="0"/>
    <x v="2"/>
    <s v="US East Power Fin Swap"/>
    <s v="US Pwr Fin Swap  PJM W IntC Peak         06Jun01         USD/MWh"/>
    <n v="50"/>
    <m/>
    <x v="0"/>
    <x v="2"/>
    <x v="0"/>
    <n v="27.2"/>
    <s v="ross1234"/>
    <s v="JQUENET"/>
    <s v="ST-PJM"/>
    <x v="7"/>
    <x v="5"/>
    <n v="632123.1"/>
    <d v="2001-06-06T21:00:01"/>
  </r>
  <r>
    <x v="1"/>
    <x v="3"/>
    <x v="0"/>
    <x v="1"/>
    <n v="310000"/>
    <n v="1336559"/>
    <d v="2001-06-05T06:28:30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17"/>
    <s v="mtherrell"/>
    <s v="JARNOLD"/>
    <s v="NG-Price"/>
    <x v="1"/>
    <x v="5"/>
    <s v="VE4894.1"/>
    <d v="2001-07-01T21:00:00"/>
  </r>
  <r>
    <x v="0"/>
    <x v="0"/>
    <x v="0"/>
    <x v="0"/>
    <n v="20"/>
    <n v="1336564"/>
    <d v="2001-06-05T06:28:3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4.75"/>
    <s v="marknunn1"/>
    <s v="GRANKINE"/>
    <s v="Enron Metals Trading System"/>
    <x v="0"/>
    <x v="0"/>
    <n v="2168410"/>
    <m/>
  </r>
  <r>
    <x v="0"/>
    <x v="0"/>
    <x v="0"/>
    <x v="0"/>
    <n v="20"/>
    <n v="1336563"/>
    <d v="2001-06-05T06:28:33"/>
    <s v="Refco Overseas Ltd"/>
    <x v="0"/>
    <x v="0"/>
    <x v="0"/>
    <x v="0"/>
    <s v="Aluminum LME Registered Contract"/>
    <s v="Al LME Reg.      Contract                15Aug01         USD/mt-L"/>
    <m/>
    <n v="20"/>
    <x v="0"/>
    <x v="0"/>
    <x v="0"/>
    <n v="1511.5"/>
    <s v="marknunn1"/>
    <s v="GRANKINE"/>
    <s v="Enron Metals Trading System"/>
    <x v="0"/>
    <x v="0"/>
    <n v="2168408"/>
    <d v="2001-08-15T00:00:00"/>
  </r>
  <r>
    <x v="1"/>
    <x v="2"/>
    <x v="1"/>
    <x v="0"/>
    <n v="50"/>
    <n v="1336565"/>
    <d v="2001-06-05T06:28:39"/>
    <s v="Cinergy Services, Inc."/>
    <x v="0"/>
    <x v="0"/>
    <x v="0"/>
    <x v="2"/>
    <s v="US East Power Phy Fwd Firm"/>
    <s v="US Pwr Phy Firm  Entergy Peak            06Jun01         USD/MWh"/>
    <m/>
    <n v="50"/>
    <x v="0"/>
    <x v="2"/>
    <x v="0"/>
    <n v="33.25"/>
    <s v="Sherrera"/>
    <s v="MCARSON2"/>
    <s v="ST-SPP"/>
    <x v="7"/>
    <x v="6"/>
    <n v="632124.1"/>
    <d v="2001-06-06T21:00:01"/>
  </r>
  <r>
    <x v="1"/>
    <x v="3"/>
    <x v="0"/>
    <x v="1"/>
    <n v="310000"/>
    <n v="1336566"/>
    <d v="2001-06-05T06:28:44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7"/>
    <s v="Lamoreal"/>
    <s v="JARNOLD"/>
    <s v="NG-Price"/>
    <x v="1"/>
    <x v="5"/>
    <s v="VE4896.1"/>
    <d v="2001-07-01T21:00:00"/>
  </r>
  <r>
    <x v="1"/>
    <x v="2"/>
    <x v="0"/>
    <x v="0"/>
    <n v="50"/>
    <n v="1336567"/>
    <d v="2001-06-05T06:29:04"/>
    <s v="HQ Energy Services (U.S.) Inc."/>
    <x v="0"/>
    <x v="0"/>
    <x v="0"/>
    <x v="2"/>
    <s v="US East Power Fin Swap"/>
    <s v="US Pwr Fin Swap  ISO NY Z-A Peak         06Jun01         USD/MWh"/>
    <n v="50"/>
    <m/>
    <x v="0"/>
    <x v="2"/>
    <x v="0"/>
    <n v="29.5"/>
    <s v="paulk2001"/>
    <s v="GGUPTA"/>
    <s v="ST-New England"/>
    <x v="7"/>
    <x v="5"/>
    <n v="632125.1"/>
    <d v="2001-06-06T21:00:01"/>
  </r>
  <r>
    <x v="1"/>
    <x v="2"/>
    <x v="1"/>
    <x v="15"/>
    <n v="3050"/>
    <n v="1336568"/>
    <d v="2001-06-05T06:29:13"/>
    <s v="American Electric Power Service Corporation"/>
    <x v="0"/>
    <x v="0"/>
    <x v="0"/>
    <x v="2"/>
    <s v="US East Power Phy Fwd Firm"/>
    <s v="US Pwr Phy Firm  PJM-W Peak              Mar-Apr02       USD/MWh"/>
    <n v="50"/>
    <m/>
    <x v="0"/>
    <x v="2"/>
    <x v="0"/>
    <n v="38.25"/>
    <s v="aepsvc128"/>
    <s v="RBENSON"/>
    <s v="LT-PJM"/>
    <x v="7"/>
    <x v="6"/>
    <n v="632126.1"/>
    <d v="2002-03-01T14:12:00"/>
  </r>
  <r>
    <x v="1"/>
    <x v="2"/>
    <x v="0"/>
    <x v="0"/>
    <n v="50"/>
    <n v="1336569"/>
    <d v="2001-06-05T06:29:14"/>
    <s v="Williams Energy Marketing &amp; Trading Company"/>
    <x v="0"/>
    <x v="0"/>
    <x v="0"/>
    <x v="2"/>
    <s v="US East Power Fin Swap"/>
    <s v="US Pwr Fin Swap  ISO NY Z-A Peak         06Jun01         USD/MWh"/>
    <m/>
    <n v="50"/>
    <x v="0"/>
    <x v="2"/>
    <x v="0"/>
    <n v="29.5"/>
    <s v="brianagre"/>
    <s v="GGUPTA"/>
    <s v="ST-New England"/>
    <x v="7"/>
    <x v="5"/>
    <n v="632127.1"/>
    <d v="2001-06-06T21:00:01"/>
  </r>
  <r>
    <x v="1"/>
    <x v="2"/>
    <x v="1"/>
    <x v="16"/>
    <n v="3100"/>
    <n v="1336570"/>
    <d v="2001-06-05T06:29:22"/>
    <s v="American Electric Power Service Corporation"/>
    <x v="0"/>
    <x v="0"/>
    <x v="0"/>
    <x v="2"/>
    <s v="US East Power Phy Fwd Firm"/>
    <s v="US Pwr Phy Firm  PJM-W Peak              Jul-Aug02       USD/MWh"/>
    <n v="50"/>
    <m/>
    <x v="0"/>
    <x v="2"/>
    <x v="0"/>
    <n v="71.25"/>
    <s v="aepsvc128"/>
    <s v="RBENSON"/>
    <s v="LT-PJM"/>
    <x v="7"/>
    <x v="6"/>
    <n v="632128.1"/>
    <d v="2002-07-01T14:12:00"/>
  </r>
  <r>
    <x v="1"/>
    <x v="2"/>
    <x v="1"/>
    <x v="8"/>
    <n v="250"/>
    <n v="1336572"/>
    <d v="2001-06-05T06:29:58"/>
    <s v="Mirant Americas Energy Marketing, L.P."/>
    <x v="0"/>
    <x v="0"/>
    <x v="0"/>
    <x v="2"/>
    <s v="US East Power Phy Fwd Firm"/>
    <s v="US Pwr Phy Firm  NEPOOL Peak             11-15Jun01      USD/MWh"/>
    <n v="50"/>
    <m/>
    <x v="0"/>
    <x v="2"/>
    <x v="0"/>
    <n v="41"/>
    <s v="bkeefer001"/>
    <s v="PBRODER"/>
    <s v="ST-New England"/>
    <x v="7"/>
    <x v="6"/>
    <n v="632129.1"/>
    <d v="2001-06-11T21:00:01"/>
  </r>
  <r>
    <x v="1"/>
    <x v="2"/>
    <x v="1"/>
    <x v="1"/>
    <n v="1550"/>
    <n v="1336573"/>
    <d v="2001-06-05T06:30:09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9.25"/>
    <s v="Kellybry"/>
    <s v="FSTURM"/>
    <s v="LT-ECAR"/>
    <x v="7"/>
    <x v="6"/>
    <n v="632130.1"/>
    <d v="2001-07-01T21:00:01"/>
  </r>
  <r>
    <x v="1"/>
    <x v="2"/>
    <x v="1"/>
    <x v="0"/>
    <n v="50"/>
    <n v="1336574"/>
    <d v="2001-06-05T06:30:14"/>
    <s v="American Electric Power Service Corporation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aepsvc127"/>
    <s v="CDORLAN"/>
    <s v="ST-ECAR"/>
    <x v="7"/>
    <x v="6"/>
    <n v="632131.1"/>
    <d v="2001-06-06T21:00:01"/>
  </r>
  <r>
    <x v="1"/>
    <x v="2"/>
    <x v="1"/>
    <x v="0"/>
    <n v="50"/>
    <n v="1336575"/>
    <d v="2001-06-05T06:30:15"/>
    <s v="Mirant Americas Energy Marketing, L.P."/>
    <x v="0"/>
    <x v="0"/>
    <x v="0"/>
    <x v="2"/>
    <s v="US East Power Phy Fwd Firm"/>
    <s v="US Pwr Phy Firm  Entergy Peak            06Jun01         USD/MWh"/>
    <m/>
    <n v="50"/>
    <x v="0"/>
    <x v="2"/>
    <x v="0"/>
    <n v="33.5"/>
    <s v="bmason0001"/>
    <s v="MCARSON2"/>
    <s v="ST-SPP"/>
    <x v="7"/>
    <x v="6"/>
    <n v="632132.1"/>
    <d v="2001-06-06T21:00:01"/>
  </r>
  <r>
    <x v="1"/>
    <x v="2"/>
    <x v="1"/>
    <x v="0"/>
    <n v="50"/>
    <n v="1336576"/>
    <d v="2001-06-05T06:30:48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aforgion"/>
    <s v="JQUENET"/>
    <s v="ST-PJM"/>
    <x v="7"/>
    <x v="6"/>
    <n v="632133.1"/>
    <d v="2001-06-06T21:00:01"/>
  </r>
  <r>
    <x v="1"/>
    <x v="3"/>
    <x v="0"/>
    <x v="1"/>
    <n v="155000"/>
    <n v="1336577"/>
    <d v="2001-06-05T06:30:53"/>
    <s v="AIG Energy Trading Inc."/>
    <x v="0"/>
    <x v="0"/>
    <x v="0"/>
    <x v="3"/>
    <s v="US Gas Fin Swap"/>
    <s v="US Gas Swap      Nymex                   Jul01           USD/MM"/>
    <n v="5000"/>
    <m/>
    <x v="0"/>
    <x v="10"/>
    <x v="0"/>
    <n v="4.165"/>
    <s v="CJJS5515"/>
    <s v="JARNOLD"/>
    <s v="NG-Price"/>
    <x v="1"/>
    <x v="5"/>
    <s v="VE4898.1"/>
    <d v="2001-07-01T21:00:00"/>
  </r>
  <r>
    <x v="1"/>
    <x v="2"/>
    <x v="0"/>
    <x v="0"/>
    <n v="50"/>
    <n v="1336578"/>
    <d v="2001-06-05T06:30:57"/>
    <s v="Mirant Americas Energy Marketing, L.P."/>
    <x v="0"/>
    <x v="0"/>
    <x v="0"/>
    <x v="2"/>
    <s v="US East Power Fin Swap"/>
    <s v="US Pwr Fin Swap  PJM W IntC HE09-23 EPT  05Jun01         USD/MWh"/>
    <m/>
    <n v="50"/>
    <x v="0"/>
    <x v="2"/>
    <x v="0"/>
    <n v="31"/>
    <s v="fnelson1"/>
    <s v="JSTEPENO"/>
    <s v="EPMI-HRLY-NE"/>
    <x v="7"/>
    <x v="5"/>
    <n v="632134.1"/>
    <d v="2001-06-05T21:00:01"/>
  </r>
  <r>
    <x v="1"/>
    <x v="2"/>
    <x v="1"/>
    <x v="0"/>
    <n v="50"/>
    <n v="1336579"/>
    <d v="2001-06-05T06:31:15"/>
    <s v="Allegheny Energy Supply Company, LLC"/>
    <x v="0"/>
    <x v="0"/>
    <x v="0"/>
    <x v="2"/>
    <s v="US East Power Phy Fwd Firm"/>
    <s v="US Pwr Phy Firm  TVA Peak                06Jun01         USD/MWh"/>
    <m/>
    <n v="50"/>
    <x v="0"/>
    <x v="2"/>
    <x v="0"/>
    <n v="25"/>
    <s v="apizzut1"/>
    <s v="JKING6"/>
    <s v="ST-SERC"/>
    <x v="7"/>
    <x v="6"/>
    <n v="632135.1"/>
    <d v="2001-06-06T21:00:01"/>
  </r>
  <r>
    <x v="1"/>
    <x v="2"/>
    <x v="0"/>
    <x v="0"/>
    <n v="50"/>
    <n v="1336580"/>
    <d v="2001-06-05T06:31:24"/>
    <s v="Duke Energy Trading and Marketing, L.L.C."/>
    <x v="0"/>
    <x v="0"/>
    <x v="0"/>
    <x v="2"/>
    <s v="US East Power Fin Swap"/>
    <s v="US Pwr Fin Swap  PJM W IntC HE09-23 EPT  05Jun01         USD/MWh"/>
    <n v="50"/>
    <m/>
    <x v="0"/>
    <x v="2"/>
    <x v="0"/>
    <n v="29"/>
    <s v="KKETTLER"/>
    <s v="JSTEPENO"/>
    <s v="EPMI-HRLY-NE"/>
    <x v="7"/>
    <x v="5"/>
    <n v="632136.1"/>
    <d v="2001-06-05T21:00:01"/>
  </r>
  <r>
    <x v="1"/>
    <x v="2"/>
    <x v="1"/>
    <x v="0"/>
    <n v="50"/>
    <n v="1336581"/>
    <d v="2001-06-05T06:31:33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jimmchugh1"/>
    <s v="JQUENET"/>
    <s v="ST-PJM"/>
    <x v="7"/>
    <x v="6"/>
    <n v="632137.1"/>
    <d v="2001-06-06T21:00:01"/>
  </r>
  <r>
    <x v="1"/>
    <x v="2"/>
    <x v="1"/>
    <x v="0"/>
    <n v="50"/>
    <n v="1336582"/>
    <d v="2001-06-05T06:32:10"/>
    <s v="Williams Energy Marketing &amp; Trading Company"/>
    <x v="0"/>
    <x v="0"/>
    <x v="0"/>
    <x v="2"/>
    <s v="US East Power Phy Fwd Firm"/>
    <s v="US Pwr Phy Firm  Entergy Peak            06Jun01         USD/MWh"/>
    <m/>
    <n v="50"/>
    <x v="0"/>
    <x v="2"/>
    <x v="0"/>
    <n v="34"/>
    <s v="jsampler"/>
    <s v="MCARSON2"/>
    <s v="ST-SPP"/>
    <x v="7"/>
    <x v="6"/>
    <n v="632138.1"/>
    <d v="2001-06-06T21:00:01"/>
  </r>
  <r>
    <x v="1"/>
    <x v="2"/>
    <x v="0"/>
    <x v="0"/>
    <n v="50"/>
    <n v="1336584"/>
    <d v="2001-06-05T06:32:4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39.75"/>
    <s v="jjohnson"/>
    <s v="GGUPTA"/>
    <s v="ST-New England"/>
    <x v="7"/>
    <x v="5"/>
    <n v="632139.1"/>
    <d v="2001-06-06T21:00:01"/>
  </r>
  <r>
    <x v="1"/>
    <x v="3"/>
    <x v="0"/>
    <x v="1"/>
    <n v="310000"/>
    <n v="1336585"/>
    <d v="2001-06-05T06:32:57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65"/>
    <s v="aepes214"/>
    <s v="JARNOLD"/>
    <s v="NG-Price"/>
    <x v="1"/>
    <x v="5"/>
    <s v="VE4901.1"/>
    <d v="2001-07-01T21:00:00"/>
  </r>
  <r>
    <x v="1"/>
    <x v="2"/>
    <x v="1"/>
    <x v="0"/>
    <n v="50"/>
    <n v="1336586"/>
    <d v="2001-06-05T06:33:12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jimmchugh1"/>
    <s v="JQUENET"/>
    <s v="ST-PJM"/>
    <x v="7"/>
    <x v="6"/>
    <n v="632143.1"/>
    <d v="2001-06-06T21:00:01"/>
  </r>
  <r>
    <x v="1"/>
    <x v="2"/>
    <x v="1"/>
    <x v="0"/>
    <n v="50"/>
    <n v="1336588"/>
    <d v="2001-06-05T06:33:36"/>
    <s v="Constellation Power Source, Inc.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gfilomena"/>
    <s v="JQUENET"/>
    <s v="ST-PJM"/>
    <x v="7"/>
    <x v="6"/>
    <n v="632145.1"/>
    <d v="2001-06-06T21:00:01"/>
  </r>
  <r>
    <x v="1"/>
    <x v="2"/>
    <x v="1"/>
    <x v="0"/>
    <n v="50"/>
    <n v="1336589"/>
    <d v="2001-06-05T06:33:52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146.1"/>
    <d v="2001-06-06T21:00:01"/>
  </r>
  <r>
    <x v="1"/>
    <x v="2"/>
    <x v="1"/>
    <x v="0"/>
    <n v="50"/>
    <n v="1336590"/>
    <d v="2001-06-05T06:33:58"/>
    <s v="PG&amp;E Energy Trading - Power, L.P."/>
    <x v="0"/>
    <x v="0"/>
    <x v="0"/>
    <x v="2"/>
    <s v="US East Power Phy Fwd Firm"/>
    <s v="US Pwr Phy Firm  NEPOOL Peak             06Jun01         USD/MWh"/>
    <m/>
    <n v="50"/>
    <x v="0"/>
    <x v="2"/>
    <x v="0"/>
    <n v="35.65"/>
    <s v="rbordeleau"/>
    <s v="PBRODER"/>
    <s v="ST-New England"/>
    <x v="7"/>
    <x v="6"/>
    <n v="632147.1"/>
    <d v="2001-06-06T21:00:01"/>
  </r>
  <r>
    <x v="1"/>
    <x v="2"/>
    <x v="1"/>
    <x v="0"/>
    <n v="50"/>
    <n v="1336591"/>
    <d v="2001-06-05T06:34:08"/>
    <s v="Wabash Valley Power Association Inc."/>
    <x v="0"/>
    <x v="0"/>
    <x v="0"/>
    <x v="2"/>
    <s v="US East Power Phy Fwd Firm"/>
    <s v="US Pwr Phy Firm  Cinergy Peak            06Jun01         USD/MWh"/>
    <m/>
    <n v="50"/>
    <x v="0"/>
    <x v="2"/>
    <x v="0"/>
    <n v="23"/>
    <s v="KONGACES"/>
    <s v="CDORLAN"/>
    <s v="ST-ECAR"/>
    <x v="7"/>
    <x v="6"/>
    <n v="632148.1"/>
    <d v="2001-06-06T21:00:01"/>
  </r>
  <r>
    <x v="1"/>
    <x v="2"/>
    <x v="1"/>
    <x v="0"/>
    <n v="50"/>
    <n v="1336592"/>
    <d v="2001-06-05T06:34:10"/>
    <s v="Southern Indiana Gas &amp; Electric Company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mfjohnson"/>
    <s v="CDORLAN"/>
    <s v="ST-ECAR"/>
    <x v="7"/>
    <x v="6"/>
    <n v="632149.1"/>
    <d v="2001-06-06T21:00:01"/>
  </r>
  <r>
    <x v="1"/>
    <x v="2"/>
    <x v="0"/>
    <x v="0"/>
    <n v="50"/>
    <n v="1336593"/>
    <d v="2001-06-05T06:34:21"/>
    <s v="Coral Energy Holding L.P."/>
    <x v="0"/>
    <x v="0"/>
    <x v="0"/>
    <x v="2"/>
    <s v="US East Power Fin Swap"/>
    <s v="US Pwr Fin Swap  ISO NY Z-G Peak         06Jun01         USD/MWh"/>
    <m/>
    <n v="50"/>
    <x v="0"/>
    <x v="2"/>
    <x v="0"/>
    <n v="39.9"/>
    <s v="wsullivan5"/>
    <s v="GGUPTA"/>
    <s v="ST-New England"/>
    <x v="7"/>
    <x v="5"/>
    <n v="632150.1"/>
    <d v="2001-06-06T21:00:01"/>
  </r>
  <r>
    <x v="0"/>
    <x v="0"/>
    <x v="0"/>
    <x v="0"/>
    <n v="4"/>
    <n v="1336594"/>
    <d v="2001-06-05T06:34:2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80"/>
    <s v="BRUMSTEVE"/>
    <s v="BMARCHAN"/>
    <s v="Enron Metals Trading System"/>
    <x v="0"/>
    <x v="0"/>
    <n v="2168420"/>
    <m/>
  </r>
  <r>
    <x v="0"/>
    <x v="0"/>
    <x v="0"/>
    <x v="0"/>
    <n v="20"/>
    <n v="1336595"/>
    <d v="2001-06-05T06:34:35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62411"/>
    <s v="BMARCHAN"/>
    <s v="Enron Metals Trading System"/>
    <x v="0"/>
    <x v="0"/>
    <n v="2168422"/>
    <m/>
  </r>
  <r>
    <x v="0"/>
    <x v="0"/>
    <x v="0"/>
    <x v="0"/>
    <n v="2"/>
    <n v="1336597"/>
    <d v="2001-06-05T06:35:2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9"/>
    <s v="anilshah"/>
    <s v="BMARCHAN"/>
    <s v="Enron Metals Trading System"/>
    <x v="0"/>
    <x v="0"/>
    <n v="2168426"/>
    <m/>
  </r>
  <r>
    <x v="1"/>
    <x v="2"/>
    <x v="1"/>
    <x v="0"/>
    <n v="50"/>
    <n v="1336598"/>
    <d v="2001-06-05T06:36:02"/>
    <s v="Virginia Electric and Power Company"/>
    <x v="0"/>
    <x v="0"/>
    <x v="0"/>
    <x v="2"/>
    <s v="US East Power Phy Fwd Firm"/>
    <s v="US Pwr Phy Firm  NEPOOL Peak             06Jun01         USD/MWh"/>
    <m/>
    <n v="50"/>
    <x v="0"/>
    <x v="2"/>
    <x v="0"/>
    <n v="35.75"/>
    <s v="LAROCHEL"/>
    <s v="PBRODER"/>
    <s v="ST-New England"/>
    <x v="7"/>
    <x v="6"/>
    <n v="632151.1"/>
    <d v="2001-06-06T21:00:01"/>
  </r>
  <r>
    <x v="1"/>
    <x v="2"/>
    <x v="1"/>
    <x v="0"/>
    <n v="50"/>
    <n v="1336599"/>
    <d v="2001-06-05T06:36:04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forgion"/>
    <s v="JQUENET"/>
    <s v="ST-PJM"/>
    <x v="7"/>
    <x v="6"/>
    <n v="632152.1"/>
    <d v="2001-06-06T21:00:01"/>
  </r>
  <r>
    <x v="1"/>
    <x v="2"/>
    <x v="1"/>
    <x v="8"/>
    <n v="250"/>
    <n v="1336600"/>
    <d v="2001-06-05T06:36:23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7"/>
    <s v="STEPHENA"/>
    <s v="CDORLAN"/>
    <s v="ST-ECAR"/>
    <x v="7"/>
    <x v="6"/>
    <n v="632153.1"/>
    <d v="2001-06-11T21:00:01"/>
  </r>
  <r>
    <x v="1"/>
    <x v="2"/>
    <x v="1"/>
    <x v="0"/>
    <n v="50"/>
    <n v="1336601"/>
    <d v="2001-06-05T06:36:29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7"/>
    <s v="aforgion"/>
    <s v="JQUENET"/>
    <s v="ST-PJM"/>
    <x v="7"/>
    <x v="6"/>
    <n v="632154.1"/>
    <d v="2001-06-06T21:00:01"/>
  </r>
  <r>
    <x v="1"/>
    <x v="2"/>
    <x v="1"/>
    <x v="0"/>
    <n v="50"/>
    <n v="1336602"/>
    <d v="2001-06-05T06:36:43"/>
    <s v="Virginia Electric and Power Company"/>
    <x v="0"/>
    <x v="0"/>
    <x v="0"/>
    <x v="2"/>
    <s v="US East Power Phy Fwd Firm"/>
    <s v="US Pwr Phy Firm  NEPOOL Peak             07Jun01         USD/MWh"/>
    <m/>
    <n v="50"/>
    <x v="0"/>
    <x v="2"/>
    <x v="0"/>
    <n v="35.75"/>
    <s v="LAROCHEL"/>
    <s v="PBRODER"/>
    <s v="ST-New England"/>
    <x v="7"/>
    <x v="6"/>
    <n v="632155.1"/>
    <d v="2001-06-07T21:00:01"/>
  </r>
  <r>
    <x v="1"/>
    <x v="2"/>
    <x v="1"/>
    <x v="8"/>
    <n v="250"/>
    <n v="1336603"/>
    <d v="2001-06-05T06:36:50"/>
    <s v="Cargill-Alliant, LLC"/>
    <x v="0"/>
    <x v="0"/>
    <x v="0"/>
    <x v="2"/>
    <s v="US East Power Phy Fwd Firm"/>
    <s v="US Pwr Phy Firm  Cinergy Peak            11-15Jun01      USD/MWh"/>
    <m/>
    <n v="50"/>
    <x v="0"/>
    <x v="2"/>
    <x v="0"/>
    <n v="38"/>
    <s v="BRETJONES"/>
    <s v="CDORLAN"/>
    <s v="ST-ECAR"/>
    <x v="7"/>
    <x v="6"/>
    <n v="632156.1"/>
    <d v="2001-06-11T21:00:01"/>
  </r>
  <r>
    <x v="0"/>
    <x v="0"/>
    <x v="0"/>
    <x v="0"/>
    <n v="10"/>
    <n v="1336604"/>
    <d v="2001-06-05T06:37:08"/>
    <s v="IFX Limited"/>
    <x v="0"/>
    <x v="0"/>
    <x v="0"/>
    <x v="0"/>
    <s v="Nickel LME Registered Contract"/>
    <s v="Ni LME Reg.      Contract                3 Month         USD/mt-L"/>
    <m/>
    <n v="10"/>
    <x v="0"/>
    <x v="4"/>
    <x v="0"/>
    <n v="7075"/>
    <s v="ADM26133"/>
    <s v="ATURNER"/>
    <s v="Enron Metals Trading System"/>
    <x v="0"/>
    <x v="0"/>
    <n v="2168429"/>
    <m/>
  </r>
  <r>
    <x v="1"/>
    <x v="3"/>
    <x v="0"/>
    <x v="1"/>
    <n v="310000"/>
    <n v="1336605"/>
    <d v="2001-06-05T06:37:23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17"/>
    <s v="mjkimner"/>
    <s v="JARNOLD"/>
    <s v="NG-Price"/>
    <x v="1"/>
    <x v="5"/>
    <s v="VE4903.1"/>
    <d v="2001-07-01T21:00:00"/>
  </r>
  <r>
    <x v="0"/>
    <x v="0"/>
    <x v="0"/>
    <x v="0"/>
    <n v="4"/>
    <n v="1336607"/>
    <d v="2001-06-05T06:37:51"/>
    <s v="Triland Metals Limited"/>
    <x v="0"/>
    <x v="0"/>
    <x v="0"/>
    <x v="0"/>
    <s v="Lead LME Registered Contract"/>
    <s v="Lead LME Reg.    Contract                3 Month         USD/mt-L"/>
    <n v="4"/>
    <m/>
    <x v="0"/>
    <x v="0"/>
    <x v="0"/>
    <n v="462"/>
    <s v="ADM06610"/>
    <s v="JGORDON1"/>
    <s v="Enron Metals Trading System"/>
    <x v="0"/>
    <x v="0"/>
    <n v="2168439"/>
    <m/>
  </r>
  <r>
    <x v="1"/>
    <x v="3"/>
    <x v="0"/>
    <x v="1"/>
    <n v="310000"/>
    <n v="1336608"/>
    <d v="2001-06-05T06:38:01"/>
    <s v="Bankers Trust Company"/>
    <x v="0"/>
    <x v="0"/>
    <x v="0"/>
    <x v="3"/>
    <s v="US Gas Fin Swap"/>
    <s v="US Gas Swap      Nymex                   Jul01           USD/MM"/>
    <n v="10000"/>
    <m/>
    <x v="0"/>
    <x v="10"/>
    <x v="0"/>
    <n v="4.165"/>
    <s v="nigpatter"/>
    <s v="JARNOLD"/>
    <s v="NG-Price"/>
    <x v="1"/>
    <x v="5"/>
    <s v="VE4904.1"/>
    <d v="2001-07-01T21:00:00"/>
  </r>
  <r>
    <x v="1"/>
    <x v="3"/>
    <x v="0"/>
    <x v="1"/>
    <n v="310000"/>
    <n v="1336611"/>
    <d v="2001-06-05T06:38:24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749999999999998"/>
    <s v="shawnmaz"/>
    <s v="JARNOLD"/>
    <s v="NG-Price"/>
    <x v="1"/>
    <x v="5"/>
    <s v="VE4906.1"/>
    <d v="2001-07-01T21:00:00"/>
  </r>
  <r>
    <x v="1"/>
    <x v="2"/>
    <x v="1"/>
    <x v="0"/>
    <n v="50"/>
    <n v="1336612"/>
    <d v="2001-06-05T06:38:29"/>
    <s v="Cinergy Services, Inc."/>
    <x v="0"/>
    <x v="0"/>
    <x v="0"/>
    <x v="2"/>
    <s v="US East Power Phy Fwd Firm"/>
    <s v="US Pwr Phy Firm  Cinergy Peak            06Jun01         USD/MWh"/>
    <n v="50"/>
    <m/>
    <x v="0"/>
    <x v="2"/>
    <x v="0"/>
    <n v="22.75"/>
    <s v="DaveWilson"/>
    <s v="CDORLAN"/>
    <s v="ST-ECAR"/>
    <x v="7"/>
    <x v="6"/>
    <n v="632158.1"/>
    <d v="2001-06-06T21:00:01"/>
  </r>
  <r>
    <x v="1"/>
    <x v="3"/>
    <x v="0"/>
    <x v="1"/>
    <n v="310000"/>
    <n v="1336613"/>
    <d v="2001-06-05T06:38:32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7"/>
    <s v="Lamoreal"/>
    <s v="JARNOLD"/>
    <s v="NG-Price"/>
    <x v="1"/>
    <x v="5"/>
    <s v="VE4907.1"/>
    <d v="2001-07-01T21:00:00"/>
  </r>
  <r>
    <x v="1"/>
    <x v="2"/>
    <x v="1"/>
    <x v="8"/>
    <n v="250"/>
    <n v="1336614"/>
    <d v="2001-06-05T06:38:49"/>
    <s v="CMS Marketing, Services and Trading Company"/>
    <x v="0"/>
    <x v="0"/>
    <x v="0"/>
    <x v="2"/>
    <s v="US East Power Phy Fwd Firm"/>
    <s v="US Pwr Phy Firm  Cinergy Peak            02-06Jul01      USD/MWh"/>
    <m/>
    <n v="50"/>
    <x v="0"/>
    <x v="2"/>
    <x v="0"/>
    <n v="72.5"/>
    <s v="ERICYAO2"/>
    <s v="FSTURM"/>
    <s v="ST-ECAR"/>
    <x v="7"/>
    <x v="6"/>
    <n v="632159.1"/>
    <d v="2001-07-02T21:00:00"/>
  </r>
  <r>
    <x v="1"/>
    <x v="2"/>
    <x v="1"/>
    <x v="0"/>
    <n v="50"/>
    <n v="1336615"/>
    <d v="2001-06-05T06:39:03"/>
    <s v="Mirant Americas Energy Marketing, L.P."/>
    <x v="0"/>
    <x v="0"/>
    <x v="0"/>
    <x v="2"/>
    <s v="US East Power Phy Fwd Firm"/>
    <s v="US Pwr Phy Firm  Entergy Peak            06Jun01         USD/MWh"/>
    <m/>
    <n v="50"/>
    <x v="0"/>
    <x v="2"/>
    <x v="0"/>
    <n v="34.25"/>
    <s v="bmason0001"/>
    <s v="MCARSON2"/>
    <s v="ST-SPP"/>
    <x v="7"/>
    <x v="6"/>
    <n v="632160.1"/>
    <d v="2001-06-06T21:00:01"/>
  </r>
  <r>
    <x v="1"/>
    <x v="2"/>
    <x v="1"/>
    <x v="0"/>
    <n v="50"/>
    <n v="1336617"/>
    <d v="2001-06-05T06:39:32"/>
    <s v="Allegheny Energy Supply Company, LLC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ekaes123"/>
    <s v="CDORLAN"/>
    <s v="ST-ECAR"/>
    <x v="7"/>
    <x v="6"/>
    <n v="632163.1"/>
    <d v="2001-06-06T21:00:01"/>
  </r>
  <r>
    <x v="1"/>
    <x v="2"/>
    <x v="0"/>
    <x v="0"/>
    <n v="50"/>
    <n v="1336619"/>
    <d v="2001-06-05T06:40:30"/>
    <s v="Conectiv Energy Supply, Inc."/>
    <x v="0"/>
    <x v="0"/>
    <x v="0"/>
    <x v="2"/>
    <s v="US East Power Fin Swap"/>
    <s v="US Pwr Fin Swap  PJM W IntC Peak         06Jun01         USD/MWh"/>
    <m/>
    <n v="50"/>
    <x v="0"/>
    <x v="2"/>
    <x v="0"/>
    <n v="27.8"/>
    <s v="jimmchugh1"/>
    <s v="JQUENET"/>
    <s v="ST-PJM"/>
    <x v="7"/>
    <x v="5"/>
    <n v="632166.1"/>
    <d v="2001-06-06T21:00:01"/>
  </r>
  <r>
    <x v="1"/>
    <x v="2"/>
    <x v="1"/>
    <x v="1"/>
    <n v="1550"/>
    <n v="1336620"/>
    <d v="2001-06-05T06:40:50"/>
    <s v="Carolina Power &amp; Light Company"/>
    <x v="1"/>
    <x v="1"/>
    <x v="0"/>
    <x v="2"/>
    <s v="US East Power Phy Fwd Firm"/>
    <s v="US Pwr Phy Firm  Cinergy Peak            May02           USD/MWh"/>
    <m/>
    <n v="50"/>
    <x v="0"/>
    <x v="2"/>
    <x v="0"/>
    <n v="40.5"/>
    <s v="ZACHA007"/>
    <s v="FSTURM"/>
    <s v="EPMI-Midwest"/>
    <x v="7"/>
    <x v="6"/>
    <n v="632294.1"/>
    <d v="2002-05-01T17:11:00"/>
  </r>
  <r>
    <x v="1"/>
    <x v="2"/>
    <x v="1"/>
    <x v="4"/>
    <n v="1500"/>
    <n v="1336621"/>
    <d v="2001-06-05T06:41:51"/>
    <s v="Williams Energy Marketing &amp; Trading Company"/>
    <x v="0"/>
    <x v="0"/>
    <x v="0"/>
    <x v="2"/>
    <s v="US East Power Phy Fwd Firm"/>
    <s v="US Pwr Phy Firm  Cinergy Peak            Jun02           USD/MWh"/>
    <m/>
    <n v="50"/>
    <x v="0"/>
    <x v="2"/>
    <x v="0"/>
    <n v="51"/>
    <s v="jheinecke1"/>
    <s v="FSTURM"/>
    <s v="LT-ECAR"/>
    <x v="7"/>
    <x v="6"/>
    <n v="632168.1"/>
    <d v="2002-06-01T17:11:00"/>
  </r>
  <r>
    <x v="1"/>
    <x v="2"/>
    <x v="1"/>
    <x v="0"/>
    <n v="50"/>
    <n v="1336622"/>
    <d v="2001-06-05T06:42:15"/>
    <s v="Northern Indiana Public Service Company"/>
    <x v="0"/>
    <x v="0"/>
    <x v="0"/>
    <x v="2"/>
    <s v="US East Power Phy Fwd Firm"/>
    <s v="US Pwr Phy Firm  COMED Peak              06Jun01         USD/MWh"/>
    <n v="50"/>
    <m/>
    <x v="0"/>
    <x v="2"/>
    <x v="0"/>
    <n v="22.75"/>
    <s v="bmmmills"/>
    <s v="MLORENZ"/>
    <s v="ST-Main"/>
    <x v="7"/>
    <x v="6"/>
    <n v="632169.1"/>
    <d v="2001-06-06T21:00:01"/>
  </r>
  <r>
    <x v="1"/>
    <x v="2"/>
    <x v="1"/>
    <x v="0"/>
    <n v="50"/>
    <n v="1336624"/>
    <d v="2001-06-05T06:42:31"/>
    <s v="Axia Energy, LP"/>
    <x v="0"/>
    <x v="0"/>
    <x v="0"/>
    <x v="2"/>
    <s v="US East Power Phy Fwd Firm"/>
    <s v="US Pwr Phy Firm  NEPOOL Peak             06Jun01         USD/MWh"/>
    <n v="50"/>
    <m/>
    <x v="0"/>
    <x v="2"/>
    <x v="0"/>
    <n v="35.75"/>
    <s v="wolfstev"/>
    <s v="PBRODER"/>
    <s v="ST-New England"/>
    <x v="7"/>
    <x v="6"/>
    <n v="632171.1"/>
    <d v="2001-06-06T21:00:01"/>
  </r>
  <r>
    <x v="1"/>
    <x v="2"/>
    <x v="1"/>
    <x v="1"/>
    <n v="1550"/>
    <n v="1336625"/>
    <d v="2001-06-05T06:42:32"/>
    <s v="Williams Energy Marketing &amp; Trading Company"/>
    <x v="0"/>
    <x v="0"/>
    <x v="0"/>
    <x v="2"/>
    <s v="US East Power Phy Fwd Firm"/>
    <s v="US Pwr Phy Firm  Entergy Peak            May02           USD/MWh"/>
    <m/>
    <n v="50"/>
    <x v="0"/>
    <x v="2"/>
    <x v="0"/>
    <n v="42"/>
    <s v="jheinecke1"/>
    <s v="MCARSON2"/>
    <s v="EPMI-Southeast"/>
    <x v="7"/>
    <x v="6"/>
    <n v="632172.1"/>
    <d v="2002-05-01T21:00:00"/>
  </r>
  <r>
    <x v="1"/>
    <x v="2"/>
    <x v="1"/>
    <x v="0"/>
    <n v="50"/>
    <n v="1336626"/>
    <d v="2001-06-05T06:42:44"/>
    <s v="Axia Energy, LP"/>
    <x v="0"/>
    <x v="0"/>
    <x v="0"/>
    <x v="2"/>
    <s v="US East Power Phy Fwd Firm"/>
    <s v="US Pwr Phy Firm  NEPOOL Peak             06Jun01         USD/MWh"/>
    <n v="50"/>
    <m/>
    <x v="0"/>
    <x v="2"/>
    <x v="0"/>
    <n v="35.700000000000003"/>
    <s v="wolfstev"/>
    <s v="PBRODER"/>
    <s v="ST-New England"/>
    <x v="7"/>
    <x v="6"/>
    <n v="632173.1"/>
    <d v="2001-06-06T21:00:01"/>
  </r>
  <r>
    <x v="0"/>
    <x v="0"/>
    <x v="0"/>
    <x v="0"/>
    <n v="3"/>
    <n v="1336628"/>
    <d v="2001-06-05T06:43:00"/>
    <s v="Toyota Tsusho Metals Limited"/>
    <x v="0"/>
    <x v="0"/>
    <x v="0"/>
    <x v="0"/>
    <s v="Copper LME Registered Contract"/>
    <s v="Cu LME Reg.      Contract                3 Month         USD/mt-L"/>
    <n v="3"/>
    <m/>
    <x v="0"/>
    <x v="0"/>
    <x v="0"/>
    <n v="1677"/>
    <s v="ADM90670"/>
    <s v="BMARCHAN"/>
    <s v="Enron Metals Trading System"/>
    <x v="0"/>
    <x v="0"/>
    <n v="2168478"/>
    <m/>
  </r>
  <r>
    <x v="0"/>
    <x v="0"/>
    <x v="0"/>
    <x v="0"/>
    <n v="20"/>
    <n v="1336629"/>
    <d v="2001-06-05T06:43:33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94436"/>
    <s v="BMARCHAN"/>
    <s v="Enron Metals Trading System"/>
    <x v="0"/>
    <x v="0"/>
    <n v="2168485"/>
    <m/>
  </r>
  <r>
    <x v="1"/>
    <x v="2"/>
    <x v="1"/>
    <x v="0"/>
    <n v="50"/>
    <n v="1336630"/>
    <d v="2001-06-05T06:43:33"/>
    <s v="Dynegy Power Marketing, Inc."/>
    <x v="0"/>
    <x v="0"/>
    <x v="0"/>
    <x v="2"/>
    <s v="US East Power Phy Fwd Firm"/>
    <s v="US Pwr Phy Firm  Entergy Peak            06Jun01         USD/MWh"/>
    <n v="50"/>
    <m/>
    <x v="0"/>
    <x v="2"/>
    <x v="0"/>
    <n v="34"/>
    <s v="ADM12984"/>
    <s v="MCARSON2"/>
    <s v="ST-SPP"/>
    <x v="7"/>
    <x v="6"/>
    <n v="632176.1"/>
    <d v="2001-06-06T21:00:01"/>
  </r>
  <r>
    <x v="1"/>
    <x v="2"/>
    <x v="0"/>
    <x v="8"/>
    <n v="250"/>
    <n v="1336631"/>
    <d v="2001-06-05T06:44:01"/>
    <s v="Dynegy Marketing and Trade"/>
    <x v="0"/>
    <x v="0"/>
    <x v="0"/>
    <x v="2"/>
    <s v="US East Power Fin Swap"/>
    <s v="US Pwr Fin Swap  ISO NY Z-G Peak         11-15Jun01      USD/MWh"/>
    <n v="50"/>
    <m/>
    <x v="0"/>
    <x v="2"/>
    <x v="0"/>
    <n v="44.5"/>
    <s v="jjohnson"/>
    <s v="GGUPTA"/>
    <s v="ST-New England"/>
    <x v="7"/>
    <x v="5"/>
    <n v="632177.1"/>
    <d v="2001-06-11T21:00:01"/>
  </r>
  <r>
    <x v="1"/>
    <x v="2"/>
    <x v="1"/>
    <x v="0"/>
    <n v="50"/>
    <n v="1336632"/>
    <d v="2001-06-05T06:44:08"/>
    <s v="Constellation Power Source, Inc."/>
    <x v="0"/>
    <x v="0"/>
    <x v="0"/>
    <x v="2"/>
    <s v="US East Power Phy Fwd Firm Unplan B"/>
    <s v="US Pwr Phy Unp B ERCOT Peak              06Jun01         USD/MWh"/>
    <n v="50"/>
    <m/>
    <x v="0"/>
    <x v="2"/>
    <x v="0"/>
    <n v="39"/>
    <s v="mikeharrar"/>
    <s v="RBALLATO"/>
    <s v="ST-ERCOT"/>
    <x v="7"/>
    <x v="6"/>
    <n v="632178.1"/>
    <d v="2001-06-06T21:00:01"/>
  </r>
  <r>
    <x v="1"/>
    <x v="2"/>
    <x v="1"/>
    <x v="0"/>
    <n v="100"/>
    <n v="1336633"/>
    <d v="2001-06-05T06:44:15"/>
    <s v="NRG Power Marketing Inc."/>
    <x v="0"/>
    <x v="0"/>
    <x v="0"/>
    <x v="2"/>
    <s v="US East Power Phy Fwd Firm"/>
    <s v="US Pwr Phy Firm  NEPOOL Peak             06Jun01         USD/MWh"/>
    <m/>
    <n v="100"/>
    <x v="0"/>
    <x v="2"/>
    <x v="0"/>
    <n v="35.75"/>
    <s v="Mikepavo"/>
    <s v="PBRODER"/>
    <s v="ST-New England"/>
    <x v="7"/>
    <x v="6"/>
    <n v="632180.1"/>
    <d v="2001-06-06T21:00:01"/>
  </r>
  <r>
    <x v="1"/>
    <x v="2"/>
    <x v="1"/>
    <x v="8"/>
    <n v="250"/>
    <n v="1336636"/>
    <d v="2001-06-05T06:44:39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8.75"/>
    <s v="aepsvc128"/>
    <s v="JQUENET"/>
    <s v="ST-PJM"/>
    <x v="7"/>
    <x v="6"/>
    <n v="632183.1"/>
    <d v="2001-06-11T21:00:01"/>
  </r>
  <r>
    <x v="1"/>
    <x v="3"/>
    <x v="0"/>
    <x v="1"/>
    <n v="310000"/>
    <n v="1336637"/>
    <d v="2001-06-05T06:44:45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08.1"/>
    <d v="2001-07-01T21:00:00"/>
  </r>
  <r>
    <x v="1"/>
    <x v="2"/>
    <x v="1"/>
    <x v="8"/>
    <n v="250"/>
    <n v="1336639"/>
    <d v="2001-06-05T06:44:51"/>
    <s v="DTE Energy Trading, Inc."/>
    <x v="0"/>
    <x v="0"/>
    <x v="0"/>
    <x v="2"/>
    <s v="US East Power Phy Fwd Firm"/>
    <s v="US Pwr Phy Firm  Cinergy Peak            02-06Jul01      USD/MWh"/>
    <m/>
    <n v="50"/>
    <x v="0"/>
    <x v="2"/>
    <x v="0"/>
    <n v="75"/>
    <s v="wiselyan"/>
    <s v="FSTURM"/>
    <s v="ST-ECAR"/>
    <x v="7"/>
    <x v="6"/>
    <n v="632184.1"/>
    <d v="2001-07-02T21:00:00"/>
  </r>
  <r>
    <x v="1"/>
    <x v="2"/>
    <x v="0"/>
    <x v="8"/>
    <n v="250"/>
    <n v="1336640"/>
    <d v="2001-06-05T06:44:53"/>
    <s v="American Electric Power Service Corporation"/>
    <x v="0"/>
    <x v="0"/>
    <x v="0"/>
    <x v="2"/>
    <s v="US East Power Fin Swap"/>
    <s v="US Pwr Fin Swap  ISO NY Z-G Peak         11-15Jun01      USD/MWh"/>
    <m/>
    <n v="50"/>
    <x v="0"/>
    <x v="2"/>
    <x v="0"/>
    <n v="45"/>
    <s v="aepsvc133"/>
    <s v="GGUPTA"/>
    <s v="ST-New England"/>
    <x v="7"/>
    <x v="5"/>
    <n v="632185.1"/>
    <d v="2001-06-11T21:00:01"/>
  </r>
  <r>
    <x v="1"/>
    <x v="3"/>
    <x v="0"/>
    <x v="1"/>
    <n v="310000"/>
    <n v="1336641"/>
    <d v="2001-06-05T06:44:58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0.1"/>
    <d v="2001-07-01T21:00:00"/>
  </r>
  <r>
    <x v="1"/>
    <x v="3"/>
    <x v="0"/>
    <x v="1"/>
    <n v="310000"/>
    <n v="1336643"/>
    <d v="2001-06-05T06:45:09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2.1"/>
    <d v="2001-07-01T21:00:00"/>
  </r>
  <r>
    <x v="1"/>
    <x v="2"/>
    <x v="1"/>
    <x v="0"/>
    <n v="50"/>
    <n v="1336644"/>
    <d v="2001-06-05T06:45:42"/>
    <s v="American Electric Power Service Corporation"/>
    <x v="0"/>
    <x v="0"/>
    <x v="0"/>
    <x v="2"/>
    <s v="US East Power Phy Fwd Firm"/>
    <s v="US Pwr Phy Firm  Cinergy Peak            06Jun01         USD/MWh"/>
    <n v="50"/>
    <m/>
    <x v="0"/>
    <x v="2"/>
    <x v="0"/>
    <n v="22.25"/>
    <s v="aepsvc127"/>
    <s v="CDORLAN"/>
    <s v="ST-ECAR"/>
    <x v="7"/>
    <x v="6"/>
    <n v="632186.1"/>
    <d v="2001-06-06T21:00:01"/>
  </r>
  <r>
    <x v="1"/>
    <x v="2"/>
    <x v="1"/>
    <x v="0"/>
    <n v="100"/>
    <n v="1336646"/>
    <d v="2001-06-05T06:45:49"/>
    <s v="PG&amp;E Energy Trading - Power, L.P."/>
    <x v="0"/>
    <x v="0"/>
    <x v="0"/>
    <x v="2"/>
    <s v="US East Power Phy Fwd Firm"/>
    <s v="US Pwr Phy Firm  NEPOOL Peak             06Jun01         USD/MWh"/>
    <m/>
    <n v="100"/>
    <x v="0"/>
    <x v="2"/>
    <x v="0"/>
    <n v="35.799999999999997"/>
    <s v="rbordeleau"/>
    <s v="PBRODER"/>
    <s v="ST-New England"/>
    <x v="7"/>
    <x v="6"/>
    <n v="632188.1"/>
    <d v="2001-06-06T21:00:01"/>
  </r>
  <r>
    <x v="1"/>
    <x v="2"/>
    <x v="1"/>
    <x v="8"/>
    <n v="250"/>
    <n v="1336647"/>
    <d v="2001-06-05T06:45:59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8.25"/>
    <s v="stsingas"/>
    <s v="JQUENET"/>
    <s v="ST-PJM"/>
    <x v="7"/>
    <x v="6"/>
    <n v="632189.1"/>
    <d v="2001-06-11T21:00:01"/>
  </r>
  <r>
    <x v="1"/>
    <x v="2"/>
    <x v="1"/>
    <x v="8"/>
    <n v="250"/>
    <n v="1336648"/>
    <d v="2001-06-05T06:46:13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9"/>
    <s v="PATRICKH"/>
    <s v="CDORLAN"/>
    <s v="ST-ECAR"/>
    <x v="7"/>
    <x v="6"/>
    <n v="632191.1"/>
    <d v="2001-06-11T21:00:01"/>
  </r>
  <r>
    <x v="1"/>
    <x v="2"/>
    <x v="1"/>
    <x v="0"/>
    <n v="50"/>
    <n v="1336649"/>
    <d v="2001-06-05T06:46:13"/>
    <s v="Dynegy Power Marketing, Inc."/>
    <x v="0"/>
    <x v="0"/>
    <x v="0"/>
    <x v="2"/>
    <s v="US East Power Phy Fwd Firm"/>
    <s v="US Pwr Phy Firm  TVA Peak                06Jun01         USD/MWh"/>
    <n v="50"/>
    <m/>
    <x v="0"/>
    <x v="2"/>
    <x v="0"/>
    <n v="25"/>
    <s v="bpollard"/>
    <s v="JKING6"/>
    <s v="ST-SERC"/>
    <x v="7"/>
    <x v="6"/>
    <n v="632190.1"/>
    <d v="2001-06-06T21:00:01"/>
  </r>
  <r>
    <x v="1"/>
    <x v="2"/>
    <x v="0"/>
    <x v="10"/>
    <n v="1200"/>
    <n v="1336650"/>
    <d v="2001-06-05T06:46:29"/>
    <s v="Mirant Americas Energy Marketing, L.P."/>
    <x v="0"/>
    <x v="0"/>
    <x v="0"/>
    <x v="2"/>
    <s v="US East Power Fin Swap"/>
    <s v="US Pwr Fin Swap  ISO NY Z-J Peak         07-30Jun01      USD/MWh"/>
    <n v="50"/>
    <m/>
    <x v="0"/>
    <x v="2"/>
    <x v="0"/>
    <n v="56.75"/>
    <s v="agillespie"/>
    <s v="GGUPTA"/>
    <s v="ST-New England"/>
    <x v="7"/>
    <x v="5"/>
    <n v="632192.1"/>
    <d v="2001-06-07T21:00:01"/>
  </r>
  <r>
    <x v="1"/>
    <x v="2"/>
    <x v="1"/>
    <x v="8"/>
    <n v="250"/>
    <n v="1336652"/>
    <d v="2001-06-05T06:46:54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9"/>
    <s v="STEPHENA"/>
    <s v="CDORLAN"/>
    <s v="ST-ECAR"/>
    <x v="7"/>
    <x v="6"/>
    <n v="632194.1"/>
    <d v="2001-06-11T21:00:01"/>
  </r>
  <r>
    <x v="1"/>
    <x v="2"/>
    <x v="0"/>
    <x v="8"/>
    <n v="250"/>
    <n v="1336653"/>
    <d v="2001-06-05T06:47:10"/>
    <s v="Coral Energy Holding L.P."/>
    <x v="0"/>
    <x v="0"/>
    <x v="0"/>
    <x v="2"/>
    <s v="US East Power Fin Swap"/>
    <s v="US Pwr Fin Swap  ISO NY Z-A Peak         11-15Jun01      USD/MWh"/>
    <m/>
    <n v="50"/>
    <x v="0"/>
    <x v="2"/>
    <x v="0"/>
    <n v="35.5"/>
    <s v="wsullivan5"/>
    <s v="GGUPTA"/>
    <s v="ST-New England"/>
    <x v="7"/>
    <x v="5"/>
    <n v="632195.1"/>
    <d v="2001-06-11T21:00:00"/>
  </r>
  <r>
    <x v="1"/>
    <x v="2"/>
    <x v="1"/>
    <x v="0"/>
    <n v="50"/>
    <n v="1336656"/>
    <d v="2001-06-05T06:48:26"/>
    <s v="Tenaska Power Services Co."/>
    <x v="0"/>
    <x v="0"/>
    <x v="0"/>
    <x v="2"/>
    <s v="US East Power Phy Fwd Firm"/>
    <s v="US Pwr Phy Firm  COMED Peak              06Jun01         USD/MWh"/>
    <n v="50"/>
    <m/>
    <x v="0"/>
    <x v="2"/>
    <x v="0"/>
    <n v="22.5"/>
    <s v="ADM55282"/>
    <s v="MLORENZ"/>
    <s v="ST-Main"/>
    <x v="7"/>
    <x v="6"/>
    <n v="632198.1"/>
    <d v="2001-06-06T21:00:01"/>
  </r>
  <r>
    <x v="1"/>
    <x v="2"/>
    <x v="0"/>
    <x v="0"/>
    <n v="50"/>
    <n v="1336657"/>
    <d v="2001-06-05T06:48:3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0.15"/>
    <s v="jjohnson"/>
    <s v="GGUPTA"/>
    <s v="ST-New England"/>
    <x v="7"/>
    <x v="5"/>
    <n v="632199.1"/>
    <d v="2001-06-06T21:00:01"/>
  </r>
  <r>
    <x v="1"/>
    <x v="2"/>
    <x v="1"/>
    <x v="8"/>
    <n v="250"/>
    <n v="1336658"/>
    <d v="2001-06-05T06:48:37"/>
    <s v="Williams Energy Marketing &amp; Trading Company"/>
    <x v="0"/>
    <x v="0"/>
    <x v="0"/>
    <x v="2"/>
    <s v="US East Power Phy Fwd Firm"/>
    <s v="US Pwr Phy Firm  Entergy Peak            11-15Jun01      USD/MWh"/>
    <n v="50"/>
    <m/>
    <x v="0"/>
    <x v="2"/>
    <x v="0"/>
    <n v="49.5"/>
    <s v="jsampler"/>
    <s v="MCARSON2"/>
    <s v="ST-SPP"/>
    <x v="7"/>
    <x v="6"/>
    <n v="632200.1"/>
    <d v="2001-06-11T21:00:01"/>
  </r>
  <r>
    <x v="1"/>
    <x v="2"/>
    <x v="0"/>
    <x v="10"/>
    <n v="1200"/>
    <n v="1336662"/>
    <d v="2001-06-05T06:49:25"/>
    <s v="American Electric Power Service Corporation"/>
    <x v="0"/>
    <x v="0"/>
    <x v="0"/>
    <x v="2"/>
    <s v="US East Power Fin Swap"/>
    <s v="US Pwr Fin Swap  ISO NY Z-G Peak         07-30Jun01      USD/MWh"/>
    <m/>
    <n v="50"/>
    <x v="0"/>
    <x v="2"/>
    <x v="0"/>
    <n v="49.5"/>
    <s v="aepsvc133"/>
    <s v="GGUPTA"/>
    <s v="ST-New England"/>
    <x v="7"/>
    <x v="5"/>
    <n v="632203.1"/>
    <d v="2001-06-07T21:00:01"/>
  </r>
  <r>
    <x v="0"/>
    <x v="2"/>
    <x v="1"/>
    <x v="17"/>
    <n v="175"/>
    <n v="1336663"/>
    <d v="2001-06-05T06:49:29"/>
    <s v="Osterreichische Elektrizitats Wirtschaft AG"/>
    <x v="0"/>
    <x v="0"/>
    <x v="0"/>
    <x v="2"/>
    <s v="GER Power Phy Fwd Ffrm"/>
    <s v="GER Pwr Phy FF   Ger Grd BASE HV         11-17Jun01      EUR/MWh"/>
    <n v="25"/>
    <m/>
    <x v="0"/>
    <x v="2"/>
    <x v="2"/>
    <n v="20.100000000000001"/>
    <s v="knablmanfr"/>
    <s v="MHELLERM"/>
    <s v="UK - ECTRL - Continental Power Book"/>
    <x v="4"/>
    <x v="3"/>
    <n v="110675.1"/>
    <d v="2001-06-11T21:00:00"/>
  </r>
  <r>
    <x v="0"/>
    <x v="0"/>
    <x v="0"/>
    <x v="0"/>
    <n v="14"/>
    <n v="1336667"/>
    <d v="2001-06-05T06:50:03"/>
    <s v="GNI Limited"/>
    <x v="0"/>
    <x v="0"/>
    <x v="0"/>
    <x v="0"/>
    <s v="Copper LME Registered Contract"/>
    <s v="Cu LME Reg.      Contract                3 Month         USD/mt-L"/>
    <m/>
    <n v="14"/>
    <x v="0"/>
    <x v="0"/>
    <x v="0"/>
    <n v="1679"/>
    <s v="ADM59084"/>
    <s v="BMARCHAN"/>
    <s v="Enron Metals Trading System"/>
    <x v="0"/>
    <x v="0"/>
    <n v="2168506"/>
    <m/>
  </r>
  <r>
    <x v="0"/>
    <x v="0"/>
    <x v="0"/>
    <x v="0"/>
    <n v="20"/>
    <n v="1336670"/>
    <d v="2001-06-05T06:50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68508"/>
    <m/>
  </r>
  <r>
    <x v="1"/>
    <x v="2"/>
    <x v="0"/>
    <x v="8"/>
    <n v="250"/>
    <n v="1336671"/>
    <d v="2001-06-05T06:50:34"/>
    <s v="Mirant Americas Energy Marketing, L.P."/>
    <x v="0"/>
    <x v="0"/>
    <x v="0"/>
    <x v="2"/>
    <s v="US East Power Fin Swap"/>
    <s v="US Pwr Fin Swap  ISO NY Z-J Peak         11-15Jun01      USD/MWh"/>
    <n v="50"/>
    <m/>
    <x v="0"/>
    <x v="2"/>
    <x v="0"/>
    <n v="53"/>
    <s v="bucht00001"/>
    <s v="GGUPTA"/>
    <s v="ST-New England"/>
    <x v="7"/>
    <x v="5"/>
    <n v="632211.1"/>
    <d v="2001-06-11T21:00:01"/>
  </r>
  <r>
    <x v="0"/>
    <x v="0"/>
    <x v="0"/>
    <x v="0"/>
    <n v="10"/>
    <n v="1336673"/>
    <d v="2001-06-05T06:50:5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TRD11005"/>
    <s v="BMARCHAN"/>
    <s v="Enron Metals Trading System"/>
    <x v="0"/>
    <x v="0"/>
    <n v="2168510"/>
    <m/>
  </r>
  <r>
    <x v="1"/>
    <x v="2"/>
    <x v="1"/>
    <x v="8"/>
    <n v="250"/>
    <n v="1336675"/>
    <d v="2001-06-05T06:51:33"/>
    <s v="Williams Energy Marketing &amp; Trading Company"/>
    <x v="0"/>
    <x v="0"/>
    <x v="0"/>
    <x v="2"/>
    <s v="US East Power Phy Fwd Firm"/>
    <s v="US Pwr Phy Firm  COMED Peak              11-15Jun01      USD/MWh"/>
    <m/>
    <n v="50"/>
    <x v="0"/>
    <x v="2"/>
    <x v="0"/>
    <n v="39"/>
    <s v="dougsmith1"/>
    <s v="MLORENZ"/>
    <s v="ST-Main"/>
    <x v="7"/>
    <x v="6"/>
    <n v="632213.1"/>
    <d v="2001-06-11T21:00:01"/>
  </r>
  <r>
    <x v="0"/>
    <x v="0"/>
    <x v="0"/>
    <x v="0"/>
    <n v="2"/>
    <n v="1336676"/>
    <d v="2001-06-05T06:51:3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0"/>
    <s v="marknunn1"/>
    <s v="BMARCHAN"/>
    <s v="Enron Metals Trading System"/>
    <x v="0"/>
    <x v="0"/>
    <n v="2168516"/>
    <m/>
  </r>
  <r>
    <x v="1"/>
    <x v="2"/>
    <x v="1"/>
    <x v="0"/>
    <n v="50"/>
    <n v="1336677"/>
    <d v="2001-06-05T06:51:37"/>
    <s v="Duke Energy Trading and Marketing, L.L.C."/>
    <x v="0"/>
    <x v="0"/>
    <x v="0"/>
    <x v="2"/>
    <s v="US East Power Phy Fwd Firm"/>
    <s v="US Pwr Phy Firm  PJM-W Peak              06Jun01         USD/MWh"/>
    <n v="50"/>
    <m/>
    <x v="0"/>
    <x v="2"/>
    <x v="0"/>
    <n v="27.7"/>
    <s v="STEPHENA"/>
    <s v="JQUENET"/>
    <s v="ST-PJM"/>
    <x v="7"/>
    <x v="6"/>
    <n v="632214.1"/>
    <d v="2001-06-06T21:00:01"/>
  </r>
  <r>
    <x v="0"/>
    <x v="0"/>
    <x v="0"/>
    <x v="0"/>
    <n v="15"/>
    <n v="1336678"/>
    <d v="2001-06-05T06:51:51"/>
    <s v="Sogemin Metals Ltd."/>
    <x v="0"/>
    <x v="0"/>
    <x v="0"/>
    <x v="0"/>
    <s v="Copper LME Registered Contract"/>
    <s v="Cu LME Reg.      Contract                3 Month         USD/mt-L"/>
    <n v="15"/>
    <m/>
    <x v="0"/>
    <x v="0"/>
    <x v="0"/>
    <n v="1680"/>
    <s v="TRD11005"/>
    <s v="BMARCHAN"/>
    <s v="Enron Metals Trading System"/>
    <x v="0"/>
    <x v="0"/>
    <n v="2168518"/>
    <m/>
  </r>
  <r>
    <x v="1"/>
    <x v="3"/>
    <x v="0"/>
    <x v="1"/>
    <n v="310000"/>
    <n v="1336679"/>
    <d v="2001-06-05T06:51:56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1749999999999998"/>
    <s v="mjkimner"/>
    <s v="JARNOLD"/>
    <s v="NG-Price"/>
    <x v="1"/>
    <x v="5"/>
    <s v="VE4914.1"/>
    <d v="2001-07-01T21:00:00"/>
  </r>
  <r>
    <x v="1"/>
    <x v="3"/>
    <x v="0"/>
    <x v="1"/>
    <n v="310000"/>
    <n v="1336681"/>
    <d v="2001-06-05T06:52:25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7"/>
    <s v="MICWHITE"/>
    <s v="JARNOLD"/>
    <s v="NG-Price"/>
    <x v="1"/>
    <x v="5"/>
    <s v="VE4915.1"/>
    <d v="2001-07-01T21:00:00"/>
  </r>
  <r>
    <x v="1"/>
    <x v="2"/>
    <x v="1"/>
    <x v="8"/>
    <n v="250"/>
    <n v="1336682"/>
    <d v="2001-06-05T06:52:31"/>
    <s v="Allegheny Energy Supply Company, LLC"/>
    <x v="0"/>
    <x v="0"/>
    <x v="0"/>
    <x v="2"/>
    <s v="US East Power Phy Fwd Firm"/>
    <s v="US Pwr Phy Firm  Entergy Peak            11-15Jun01      USD/MWh"/>
    <m/>
    <n v="50"/>
    <x v="0"/>
    <x v="2"/>
    <x v="0"/>
    <n v="50"/>
    <s v="apizzut1"/>
    <s v="MCARSON2"/>
    <s v="ST-SPP"/>
    <x v="7"/>
    <x v="6"/>
    <n v="632216.1"/>
    <d v="2001-06-11T21:00:01"/>
  </r>
  <r>
    <x v="1"/>
    <x v="2"/>
    <x v="1"/>
    <x v="0"/>
    <n v="50"/>
    <n v="1336683"/>
    <d v="2001-06-05T06:53:25"/>
    <s v="Tractebel Energy Marketing, Inc."/>
    <x v="0"/>
    <x v="0"/>
    <x v="0"/>
    <x v="2"/>
    <s v="US East Power Phy Fwd Firm"/>
    <s v="US Pwr Phy Firm  Entergy Peak            06Jun01         USD/MWh"/>
    <n v="50"/>
    <m/>
    <x v="0"/>
    <x v="2"/>
    <x v="0"/>
    <n v="33.75"/>
    <s v="CHASEALLEN"/>
    <s v="MCARSON2"/>
    <s v="ST-SPP"/>
    <x v="7"/>
    <x v="6"/>
    <n v="632217.1"/>
    <d v="2001-06-06T21:00:01"/>
  </r>
  <r>
    <x v="1"/>
    <x v="2"/>
    <x v="1"/>
    <x v="0"/>
    <n v="50"/>
    <n v="1336684"/>
    <d v="2001-06-05T06:53:26"/>
    <s v="Reliant Energy Services, Inc."/>
    <x v="0"/>
    <x v="0"/>
    <x v="0"/>
    <x v="2"/>
    <s v="US East Power Phy Fwd Firm"/>
    <s v="US Pwr Phy Firm  TVA Peak                06Jun01         USD/MWh"/>
    <n v="50"/>
    <m/>
    <x v="0"/>
    <x v="2"/>
    <x v="0"/>
    <n v="25"/>
    <s v="mwhitfield"/>
    <s v="JKING6"/>
    <s v="ST-SERC"/>
    <x v="7"/>
    <x v="6"/>
    <n v="632218.1"/>
    <d v="2001-06-06T21:00:01"/>
  </r>
  <r>
    <x v="1"/>
    <x v="2"/>
    <x v="1"/>
    <x v="0"/>
    <n v="50"/>
    <n v="1336685"/>
    <d v="2001-06-05T06:53:3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8"/>
    <s v="aepsvc136"/>
    <s v="JQUENET"/>
    <s v="ST-PJM"/>
    <x v="7"/>
    <x v="6"/>
    <n v="632219.1"/>
    <d v="2001-06-06T21:00:01"/>
  </r>
  <r>
    <x v="1"/>
    <x v="3"/>
    <x v="0"/>
    <x v="1"/>
    <n v="310000"/>
    <n v="1336686"/>
    <d v="2001-06-05T06:53:43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6.1"/>
    <d v="2001-07-01T21:00:00"/>
  </r>
  <r>
    <x v="1"/>
    <x v="2"/>
    <x v="1"/>
    <x v="8"/>
    <n v="250"/>
    <n v="1336687"/>
    <d v="2001-06-05T06:54:06"/>
    <s v="Virginia Electric and Power Company"/>
    <x v="2"/>
    <x v="1"/>
    <x v="0"/>
    <x v="2"/>
    <s v="US East Power Phy Fwd Firm"/>
    <s v="US Pwr Phy Firm  PJM-W Peak              11-15Jun01      USD/MWh"/>
    <n v="50"/>
    <m/>
    <x v="0"/>
    <x v="2"/>
    <x v="0"/>
    <n v="39"/>
    <s v="PJMPower"/>
    <s v="JQUENET"/>
    <s v="ST-PJM"/>
    <x v="7"/>
    <x v="6"/>
    <n v="632293.1"/>
    <d v="2001-06-11T21:00:01"/>
  </r>
  <r>
    <x v="1"/>
    <x v="2"/>
    <x v="1"/>
    <x v="1"/>
    <n v="1550"/>
    <n v="1336689"/>
    <d v="2001-06-05T06:54:16"/>
    <s v="Peco Energy Company"/>
    <x v="3"/>
    <x v="1"/>
    <x v="0"/>
    <x v="2"/>
    <s v="US East Power Phy Fwd Firm"/>
    <s v="US Pwr Phy Firm  COMED Peak              Jul01           USD/MWh"/>
    <m/>
    <n v="50"/>
    <x v="0"/>
    <x v="2"/>
    <x v="0"/>
    <n v="86.75"/>
    <s v="LRAT1234"/>
    <s v="FSTURM"/>
    <s v="LT-ECAR"/>
    <x v="7"/>
    <x v="6"/>
    <n v="632292.1"/>
    <d v="2001-07-01T21:00:01"/>
  </r>
  <r>
    <x v="1"/>
    <x v="3"/>
    <x v="0"/>
    <x v="1"/>
    <n v="310000"/>
    <n v="1336690"/>
    <d v="2001-06-05T06:54:22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8.1"/>
    <d v="2001-07-01T21:00:00"/>
  </r>
  <r>
    <x v="0"/>
    <x v="0"/>
    <x v="0"/>
    <x v="0"/>
    <n v="20"/>
    <n v="1336691"/>
    <d v="2001-06-05T06:54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68520"/>
    <m/>
  </r>
  <r>
    <x v="1"/>
    <x v="3"/>
    <x v="0"/>
    <x v="1"/>
    <n v="310000"/>
    <n v="1336693"/>
    <d v="2001-06-05T06:55:01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20.1"/>
    <d v="2001-07-01T21:00:00"/>
  </r>
  <r>
    <x v="0"/>
    <x v="0"/>
    <x v="0"/>
    <x v="0"/>
    <n v="20"/>
    <n v="1336694"/>
    <d v="2001-06-05T06:55:1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29"/>
    <s v="merkouris"/>
    <s v="ATURNER"/>
    <s v="Enron Metals Trading System"/>
    <x v="0"/>
    <x v="0"/>
    <n v="2168526"/>
    <m/>
  </r>
  <r>
    <x v="1"/>
    <x v="2"/>
    <x v="1"/>
    <x v="0"/>
    <n v="50"/>
    <n v="1336695"/>
    <d v="2001-06-05T06:55:10"/>
    <s v="Reliant Energy Services, Inc."/>
    <x v="0"/>
    <x v="0"/>
    <x v="0"/>
    <x v="2"/>
    <s v="US East Power Phy Fwd Firm"/>
    <s v="US Pwr Phy Firm  TVA Peak                06Jun01         USD/MWh"/>
    <n v="50"/>
    <m/>
    <x v="0"/>
    <x v="2"/>
    <x v="0"/>
    <n v="24.5"/>
    <s v="mwhitfield"/>
    <s v="JKING6"/>
    <s v="ST-SERC"/>
    <x v="7"/>
    <x v="6"/>
    <n v="632220.1"/>
    <d v="2001-06-06T21:00:01"/>
  </r>
  <r>
    <x v="1"/>
    <x v="2"/>
    <x v="1"/>
    <x v="8"/>
    <n v="250"/>
    <n v="1336696"/>
    <d v="2001-06-05T06:55:22"/>
    <s v="Williams Energy Marketing &amp; Trading Company"/>
    <x v="0"/>
    <x v="0"/>
    <x v="0"/>
    <x v="2"/>
    <s v="US East Power Phy Fwd Firm"/>
    <s v="US Pwr Phy Firm  COMED Peak              11-15Jun01      USD/MWh"/>
    <n v="50"/>
    <m/>
    <x v="0"/>
    <x v="2"/>
    <x v="0"/>
    <n v="39"/>
    <s v="dougsmith1"/>
    <s v="MLORENZ"/>
    <s v="ST-Main"/>
    <x v="7"/>
    <x v="6"/>
    <n v="632222.1"/>
    <d v="2001-06-11T21:00:01"/>
  </r>
  <r>
    <x v="0"/>
    <x v="0"/>
    <x v="0"/>
    <x v="0"/>
    <n v="20"/>
    <n v="1336697"/>
    <d v="2001-06-05T06:55:28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9"/>
    <s v="ADM08839"/>
    <s v="ATURNER"/>
    <s v="Enron Metals Trading System"/>
    <x v="0"/>
    <x v="0"/>
    <n v="2168528"/>
    <m/>
  </r>
  <r>
    <x v="1"/>
    <x v="4"/>
    <x v="0"/>
    <x v="0"/>
    <n v="50000"/>
    <n v="1336698"/>
    <d v="2001-06-05T06:55:31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4"/>
    <s v="MICWHITE"/>
    <s v="GWHALLE"/>
    <s v="WTI-GW-NXC1"/>
    <x v="2"/>
    <x v="5"/>
    <n v="113541"/>
    <d v="2001-07-01T00:00:00"/>
  </r>
  <r>
    <x v="0"/>
    <x v="0"/>
    <x v="0"/>
    <x v="0"/>
    <n v="5"/>
    <n v="1336699"/>
    <d v="2001-06-05T06:55:41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30"/>
    <s v="merkouris"/>
    <s v="ATURNER"/>
    <s v="Enron Metals Trading System"/>
    <x v="0"/>
    <x v="0"/>
    <n v="2168530"/>
    <m/>
  </r>
  <r>
    <x v="1"/>
    <x v="2"/>
    <x v="0"/>
    <x v="0"/>
    <n v="50"/>
    <n v="1336700"/>
    <d v="2001-06-05T06:56:35"/>
    <s v="Duke Energy Trading and Marketing, L.L.C."/>
    <x v="0"/>
    <x v="0"/>
    <x v="0"/>
    <x v="2"/>
    <s v="US East Power Fin Swap"/>
    <s v="US Pwr Fin Swap  ISO NY Z-A Peak         06Jun01         USD/MWh"/>
    <n v="50"/>
    <m/>
    <x v="0"/>
    <x v="2"/>
    <x v="0"/>
    <n v="29.4"/>
    <s v="MDDEANE1"/>
    <s v="GGUPTA"/>
    <s v="ST-New England"/>
    <x v="7"/>
    <x v="5"/>
    <n v="632224.1"/>
    <d v="2001-06-06T21:00:01"/>
  </r>
  <r>
    <x v="0"/>
    <x v="2"/>
    <x v="1"/>
    <x v="9"/>
    <n v="50"/>
    <n v="1336701"/>
    <d v="2001-06-05T06:56:43"/>
    <s v="Petro Carbo Chem GmbH"/>
    <x v="0"/>
    <x v="0"/>
    <x v="0"/>
    <x v="2"/>
    <s v="GER Power Phy Fwd Ffrm"/>
    <s v="GER Pwr Phy FF   Ger Grd BASE HV         09-10Jun01      EUR/MWh"/>
    <n v="25"/>
    <m/>
    <x v="0"/>
    <x v="2"/>
    <x v="2"/>
    <n v="13.2"/>
    <s v="ADM02151"/>
    <s v="MHELLERM"/>
    <s v="UK - ECTRL - Continental Power Book"/>
    <x v="4"/>
    <x v="3"/>
    <n v="110679.1"/>
    <d v="2001-06-09T21:00:00"/>
  </r>
  <r>
    <x v="1"/>
    <x v="2"/>
    <x v="1"/>
    <x v="0"/>
    <n v="50"/>
    <n v="1336702"/>
    <d v="2001-06-05T06:56:50"/>
    <s v="Cargill-Alliant, LLC"/>
    <x v="0"/>
    <x v="0"/>
    <x v="0"/>
    <x v="2"/>
    <s v="US East Power Phy Fwd Firm"/>
    <s v="US Pwr Phy Firm  COMED Off-Peak          06Jun01         USD/MWh"/>
    <n v="50"/>
    <m/>
    <x v="0"/>
    <x v="2"/>
    <x v="0"/>
    <n v="9"/>
    <s v="AlisaRich"/>
    <s v="MLORENZ"/>
    <s v="EPMI-Midwest"/>
    <x v="7"/>
    <x v="6"/>
    <n v="632225.1"/>
    <d v="2001-06-06T21:00:01"/>
  </r>
  <r>
    <x v="1"/>
    <x v="2"/>
    <x v="1"/>
    <x v="0"/>
    <n v="50"/>
    <n v="1336703"/>
    <d v="2001-06-05T06:57:06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8"/>
    <s v="mattmanley"/>
    <s v="JQUENET"/>
    <s v="ST-PJM"/>
    <x v="7"/>
    <x v="6"/>
    <n v="632226.1"/>
    <d v="2001-06-06T21:00:01"/>
  </r>
  <r>
    <x v="1"/>
    <x v="2"/>
    <x v="1"/>
    <x v="0"/>
    <n v="50"/>
    <n v="1336704"/>
    <d v="2001-06-05T06:57:12"/>
    <s v="Northern Indiana Public Service Company"/>
    <x v="0"/>
    <x v="0"/>
    <x v="0"/>
    <x v="2"/>
    <s v="US East Power Phy Fwd Firm"/>
    <s v="US Pwr Phy Firm  COMED Peak              06Jun01         USD/MWh"/>
    <m/>
    <n v="50"/>
    <x v="0"/>
    <x v="2"/>
    <x v="0"/>
    <n v="23"/>
    <s v="williamson"/>
    <s v="MLORENZ"/>
    <s v="ST-Main"/>
    <x v="7"/>
    <x v="6"/>
    <n v="632227.1"/>
    <d v="2001-06-06T21:00:01"/>
  </r>
  <r>
    <x v="0"/>
    <x v="0"/>
    <x v="0"/>
    <x v="0"/>
    <n v="15"/>
    <n v="1336705"/>
    <d v="2001-06-05T06:57:23"/>
    <s v="Triland Metals Limited"/>
    <x v="0"/>
    <x v="0"/>
    <x v="0"/>
    <x v="0"/>
    <s v="Lead LME Registered Contract"/>
    <s v="Lead LME Reg.    Contract                3 Month         USD/mt-L"/>
    <n v="15"/>
    <m/>
    <x v="0"/>
    <x v="0"/>
    <x v="0"/>
    <n v="462"/>
    <s v="ADM06610"/>
    <s v="JGORDON1"/>
    <s v="Enron Metals Trading System"/>
    <x v="0"/>
    <x v="0"/>
    <n v="2168534"/>
    <m/>
  </r>
  <r>
    <x v="1"/>
    <x v="2"/>
    <x v="1"/>
    <x v="0"/>
    <n v="50"/>
    <n v="1336706"/>
    <d v="2001-06-05T06:57:39"/>
    <s v="HQ Energy Services (U.S.) Inc."/>
    <x v="0"/>
    <x v="0"/>
    <x v="0"/>
    <x v="2"/>
    <s v="US East Power Phy Fwd Firm"/>
    <s v="US Pwr Phy Firm  NEPOOL Peak             06Jun01         USD/MWh"/>
    <m/>
    <n v="50"/>
    <x v="0"/>
    <x v="2"/>
    <x v="0"/>
    <n v="35.85"/>
    <s v="jacques200"/>
    <s v="PBRODER"/>
    <s v="ST-New England"/>
    <x v="7"/>
    <x v="6"/>
    <n v="632228.1"/>
    <d v="2001-06-06T21:00:01"/>
  </r>
  <r>
    <x v="0"/>
    <x v="2"/>
    <x v="1"/>
    <x v="3"/>
    <n v="2300"/>
    <n v="1336707"/>
    <d v="2001-06-05T06:57:53"/>
    <s v="Mirant Europe BV"/>
    <x v="0"/>
    <x v="0"/>
    <x v="0"/>
    <x v="2"/>
    <s v="GER Power Phy Fwd Ffrm"/>
    <s v="GER Pwr Phy FF   Ger Grd BASE HV         Jul-Sep01       EUR/MWh"/>
    <n v="25"/>
    <m/>
    <x v="0"/>
    <x v="2"/>
    <x v="2"/>
    <n v="20.65"/>
    <s v="paulzhan"/>
    <s v="MHELLERM"/>
    <s v="UK - ECTRL - Continental Power Book"/>
    <x v="4"/>
    <x v="3"/>
    <n v="110680.1"/>
    <d v="2001-07-01T00:00:00"/>
  </r>
  <r>
    <x v="0"/>
    <x v="2"/>
    <x v="1"/>
    <x v="12"/>
    <n v="9125"/>
    <n v="1336708"/>
    <d v="2001-06-05T06:57:57"/>
    <s v="EDF Trading Limited"/>
    <x v="0"/>
    <x v="0"/>
    <x v="0"/>
    <x v="2"/>
    <s v="GER Power Phy Fwd Ffrm"/>
    <s v="GER Pwr Phy FF   Ger Grd BASE HV         Jan-Dec03       EUR/MWh"/>
    <n v="25"/>
    <m/>
    <x v="0"/>
    <x v="2"/>
    <x v="2"/>
    <n v="24.1"/>
    <s v="PALLANCY"/>
    <s v="AMANCEBO"/>
    <s v="UK - ECTRL - Continental Power Book"/>
    <x v="4"/>
    <x v="3"/>
    <n v="110681.1"/>
    <d v="2003-01-01T00:00:00"/>
  </r>
  <r>
    <x v="1"/>
    <x v="2"/>
    <x v="1"/>
    <x v="0"/>
    <n v="50"/>
    <n v="1336709"/>
    <d v="2001-06-05T06:57:59"/>
    <s v="Reliant Energy Services, Inc."/>
    <x v="0"/>
    <x v="0"/>
    <x v="0"/>
    <x v="2"/>
    <s v="US East Power Phy Fwd Firm"/>
    <s v="US Pwr Phy Firm  Entergy Peak            06Jun01         USD/MWh"/>
    <n v="50"/>
    <m/>
    <x v="0"/>
    <x v="2"/>
    <x v="0"/>
    <n v="33.5"/>
    <s v="mwhitfield"/>
    <s v="MCARSON2"/>
    <s v="ST-SPP"/>
    <x v="7"/>
    <x v="6"/>
    <n v="632229.1"/>
    <d v="2001-06-06T21:00:01"/>
  </r>
  <r>
    <x v="0"/>
    <x v="0"/>
    <x v="0"/>
    <x v="0"/>
    <n v="5"/>
    <n v="1336710"/>
    <d v="2001-06-05T06:58:18"/>
    <s v="Triland Metals Limited"/>
    <x v="0"/>
    <x v="0"/>
    <x v="0"/>
    <x v="0"/>
    <s v="Lead LME Registered Contract"/>
    <s v="Lead LME Reg.    Contract                3 Month         USD/mt-L"/>
    <n v="5"/>
    <m/>
    <x v="0"/>
    <x v="0"/>
    <x v="0"/>
    <n v="462"/>
    <s v="ADM06610"/>
    <s v="JGORDON1"/>
    <s v="Enron Metals Trading System"/>
    <x v="0"/>
    <x v="0"/>
    <n v="2168538"/>
    <m/>
  </r>
  <r>
    <x v="1"/>
    <x v="2"/>
    <x v="1"/>
    <x v="0"/>
    <n v="50"/>
    <n v="1336711"/>
    <d v="2001-06-05T06:58:23"/>
    <s v="Reliant Energy Services, Inc."/>
    <x v="0"/>
    <x v="0"/>
    <x v="0"/>
    <x v="2"/>
    <s v="US East Power Phy Fwd Firm"/>
    <s v="US Pwr Phy Firm  PJM-W Peak              06Jun01         USD/MWh"/>
    <n v="50"/>
    <m/>
    <x v="0"/>
    <x v="2"/>
    <x v="0"/>
    <n v="27.7"/>
    <s v="yhoulihan"/>
    <s v="JQUENET"/>
    <s v="ST-PJM"/>
    <x v="7"/>
    <x v="6"/>
    <n v="632230.1"/>
    <d v="2001-06-06T21:00:01"/>
  </r>
  <r>
    <x v="1"/>
    <x v="2"/>
    <x v="1"/>
    <x v="0"/>
    <n v="50"/>
    <n v="1336712"/>
    <d v="2001-06-05T06:58:31"/>
    <s v="Select Energy, Inc."/>
    <x v="2"/>
    <x v="1"/>
    <x v="0"/>
    <x v="2"/>
    <s v="US East Power Phy Fwd Firm"/>
    <s v="US Pwr Phy Firm  NEPOOL Peak             06Jun01         USD/MWh"/>
    <n v="50"/>
    <m/>
    <x v="0"/>
    <x v="2"/>
    <x v="0"/>
    <n v="36"/>
    <s v="NepoolDesk"/>
    <s v="PBRODER"/>
    <s v="ST-New England"/>
    <x v="7"/>
    <x v="6"/>
    <n v="632291.1"/>
    <d v="2001-06-06T21:00:01"/>
  </r>
  <r>
    <x v="0"/>
    <x v="0"/>
    <x v="0"/>
    <x v="0"/>
    <n v="10"/>
    <n v="1336713"/>
    <d v="2001-06-05T06:58:4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VANDESBO"/>
    <s v="BMARCHAN"/>
    <s v="Enron Metals Trading System"/>
    <x v="0"/>
    <x v="0"/>
    <n v="2168542"/>
    <m/>
  </r>
  <r>
    <x v="1"/>
    <x v="2"/>
    <x v="1"/>
    <x v="0"/>
    <n v="50"/>
    <n v="1336714"/>
    <d v="2001-06-05T06:58:57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6"/>
    <s v="vfaes123"/>
    <s v="JQUENET"/>
    <s v="ST-PJM"/>
    <x v="7"/>
    <x v="6"/>
    <n v="632231.1"/>
    <d v="2001-06-06T21:00:01"/>
  </r>
  <r>
    <x v="1"/>
    <x v="2"/>
    <x v="1"/>
    <x v="0"/>
    <n v="50"/>
    <n v="1336715"/>
    <d v="2001-06-05T06:59:02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vfaes123"/>
    <s v="JQUENET"/>
    <s v="ST-PJM"/>
    <x v="7"/>
    <x v="6"/>
    <n v="632232.1"/>
    <d v="2001-06-06T21:00:01"/>
  </r>
  <r>
    <x v="1"/>
    <x v="2"/>
    <x v="0"/>
    <x v="0"/>
    <n v="50"/>
    <n v="1336716"/>
    <d v="2001-06-05T06:59:12"/>
    <s v="Dynegy Marketing and Trade"/>
    <x v="0"/>
    <x v="0"/>
    <x v="0"/>
    <x v="2"/>
    <s v="US East Power Fin Swap"/>
    <s v="US Pwr Fin Swap  ISO NY Z-J Peak         06Jun01         USD/MWh"/>
    <m/>
    <n v="50"/>
    <x v="0"/>
    <x v="2"/>
    <x v="0"/>
    <n v="48"/>
    <s v="jjohnson"/>
    <s v="GGUPTA"/>
    <s v="ST-New England"/>
    <x v="7"/>
    <x v="5"/>
    <n v="632234.1"/>
    <d v="2001-06-06T21:00:01"/>
  </r>
  <r>
    <x v="1"/>
    <x v="2"/>
    <x v="1"/>
    <x v="0"/>
    <n v="50"/>
    <n v="1336717"/>
    <d v="2001-06-05T06:59:17"/>
    <s v="Cargill-Alliant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TOOLEDAV"/>
    <s v="JQUENET"/>
    <s v="ST-PJM"/>
    <x v="7"/>
    <x v="6"/>
    <n v="632235.1"/>
    <d v="2001-06-06T21:00:01"/>
  </r>
  <r>
    <x v="1"/>
    <x v="2"/>
    <x v="1"/>
    <x v="0"/>
    <n v="50"/>
    <n v="1336718"/>
    <d v="2001-06-05T06:59:27"/>
    <s v="NRG Power Marketing Inc."/>
    <x v="0"/>
    <x v="0"/>
    <x v="0"/>
    <x v="2"/>
    <s v="US East Power Phy Fwd Firm"/>
    <s v="US Pwr Phy Firm  NEPOOL Peak             06Jun01         USD/MWh"/>
    <n v="50"/>
    <m/>
    <x v="0"/>
    <x v="2"/>
    <x v="0"/>
    <n v="36"/>
    <s v="Mikepavo"/>
    <s v="PBRODER"/>
    <s v="ST-New England"/>
    <x v="7"/>
    <x v="6"/>
    <n v="632236.1"/>
    <d v="2001-06-06T21:00:01"/>
  </r>
  <r>
    <x v="0"/>
    <x v="0"/>
    <x v="0"/>
    <x v="0"/>
    <n v="20"/>
    <n v="1336719"/>
    <d v="2001-06-05T06:59:3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anleyf"/>
    <s v="BMARCHAN"/>
    <s v="Enron Metals Trading System"/>
    <x v="0"/>
    <x v="0"/>
    <n v="2168546"/>
    <m/>
  </r>
  <r>
    <x v="1"/>
    <x v="2"/>
    <x v="1"/>
    <x v="0"/>
    <n v="50"/>
    <n v="1336720"/>
    <d v="2001-06-05T06:59:44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aepsvc136"/>
    <s v="JQUENET"/>
    <s v="ST-PJM"/>
    <x v="7"/>
    <x v="6"/>
    <n v="632237.1"/>
    <d v="2001-06-06T21:00:01"/>
  </r>
  <r>
    <x v="0"/>
    <x v="0"/>
    <x v="0"/>
    <x v="0"/>
    <n v="2"/>
    <n v="1336723"/>
    <d v="2001-06-05T07:00:49"/>
    <s v="Cargill Investor Services Ltd"/>
    <x v="0"/>
    <x v="0"/>
    <x v="0"/>
    <x v="0"/>
    <s v="Lead LME Registered Contract"/>
    <s v="Lead LME Reg.    Contract                3 Month         USD/mt-L"/>
    <m/>
    <n v="2"/>
    <x v="0"/>
    <x v="0"/>
    <x v="0"/>
    <n v="463"/>
    <s v="ADM66058"/>
    <s v="JGORDON1"/>
    <s v="Enron Metals Trading System"/>
    <x v="0"/>
    <x v="0"/>
    <n v="2168552"/>
    <m/>
  </r>
  <r>
    <x v="1"/>
    <x v="2"/>
    <x v="1"/>
    <x v="0"/>
    <n v="50"/>
    <n v="1336724"/>
    <d v="2001-06-05T07:01:02"/>
    <s v="Cargill-Alliant, LLC"/>
    <x v="0"/>
    <x v="0"/>
    <x v="0"/>
    <x v="2"/>
    <s v="US East Power Phy Fwd Firm"/>
    <s v="US Pwr Phy Firm  Entergy Peak            06Jun01         USD/MWh"/>
    <m/>
    <n v="50"/>
    <x v="0"/>
    <x v="2"/>
    <x v="0"/>
    <n v="33.5"/>
    <s v="BRETJONES"/>
    <s v="MCARSON2"/>
    <s v="ST-SPP"/>
    <x v="7"/>
    <x v="6"/>
    <n v="632239.1"/>
    <d v="2001-06-06T21:00:01"/>
  </r>
  <r>
    <x v="1"/>
    <x v="2"/>
    <x v="0"/>
    <x v="10"/>
    <n v="1200"/>
    <n v="1336725"/>
    <d v="2001-06-05T07:01:30"/>
    <s v="American Electric Power Service Corporation"/>
    <x v="0"/>
    <x v="0"/>
    <x v="0"/>
    <x v="2"/>
    <s v="US East Power Fin Swap"/>
    <s v="US Pwr Fin Swap  ISO NY Z-G Peak         07-30Jun01      USD/MWh"/>
    <m/>
    <n v="50"/>
    <x v="0"/>
    <x v="2"/>
    <x v="0"/>
    <n v="50.25"/>
    <s v="aepsvc133"/>
    <s v="GGUPTA"/>
    <s v="ST-New England"/>
    <x v="7"/>
    <x v="5"/>
    <n v="632240.1"/>
    <d v="2001-06-07T21:00:01"/>
  </r>
  <r>
    <x v="1"/>
    <x v="2"/>
    <x v="1"/>
    <x v="0"/>
    <n v="50"/>
    <n v="1336726"/>
    <d v="2001-06-05T07:01:31"/>
    <s v="PG&amp;E Energy Trading - Power, L.P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benborgen"/>
    <s v="JQUENET"/>
    <s v="ST-PJM"/>
    <x v="7"/>
    <x v="6"/>
    <n v="632241.1"/>
    <d v="2001-06-06T21:00:01"/>
  </r>
  <r>
    <x v="1"/>
    <x v="2"/>
    <x v="1"/>
    <x v="0"/>
    <n v="50"/>
    <n v="1336727"/>
    <d v="2001-06-05T07:01:40"/>
    <s v="El Paso Merchant Energy, L.P."/>
    <x v="0"/>
    <x v="0"/>
    <x v="0"/>
    <x v="2"/>
    <s v="US East Power Phy Fwd Firm"/>
    <s v="US Pwr Phy Firm  Cinergy Peak            06Jun01         USD/MWh"/>
    <m/>
    <n v="50"/>
    <x v="0"/>
    <x v="2"/>
    <x v="0"/>
    <n v="22.5"/>
    <s v="epmepJXC"/>
    <s v="CDORLAN"/>
    <s v="ST-ECAR"/>
    <x v="7"/>
    <x v="6"/>
    <n v="632242.1"/>
    <d v="2001-06-06T21:00:01"/>
  </r>
  <r>
    <x v="1"/>
    <x v="2"/>
    <x v="1"/>
    <x v="0"/>
    <n v="50"/>
    <n v="1336728"/>
    <d v="2001-06-05T07:02:04"/>
    <s v="Cargill-Alliant, LLC"/>
    <x v="0"/>
    <x v="0"/>
    <x v="0"/>
    <x v="2"/>
    <s v="US East Power Phy Fwd Firm"/>
    <s v="US Pwr Phy Firm  Cinergy Peak            06Jun01         USD/MWh"/>
    <m/>
    <n v="50"/>
    <x v="0"/>
    <x v="2"/>
    <x v="0"/>
    <n v="22.75"/>
    <s v="BRETJONES"/>
    <s v="CDORLAN"/>
    <s v="ST-ECAR"/>
    <x v="7"/>
    <x v="6"/>
    <n v="632243.1"/>
    <d v="2001-06-06T21:00:01"/>
  </r>
  <r>
    <x v="1"/>
    <x v="2"/>
    <x v="1"/>
    <x v="8"/>
    <n v="250"/>
    <n v="1336729"/>
    <d v="2001-06-05T07:02:10"/>
    <s v="Conectiv Energy Supply, Inc."/>
    <x v="1"/>
    <x v="1"/>
    <x v="0"/>
    <x v="2"/>
    <s v="US East Power Phy Fwd Firm"/>
    <s v="US Pwr Phy Firm  NEPOOL Peak             11-15Jun01      USD/MWh"/>
    <n v="50"/>
    <m/>
    <x v="0"/>
    <x v="2"/>
    <x v="0"/>
    <n v="41.5"/>
    <s v="JEFFK003"/>
    <s v="PBRODER"/>
    <s v="ST-New England"/>
    <x v="7"/>
    <x v="6"/>
    <n v="632290.1"/>
    <d v="2001-06-11T21:00:01"/>
  </r>
  <r>
    <x v="1"/>
    <x v="2"/>
    <x v="1"/>
    <x v="0"/>
    <n v="50"/>
    <n v="1336730"/>
    <d v="2001-06-05T07:02:16"/>
    <s v="BP Energy Company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Webbmatt"/>
    <s v="JQUENET"/>
    <s v="ST-PJM"/>
    <x v="7"/>
    <x v="6"/>
    <n v="632244.1"/>
    <d v="2001-06-06T21:00:01"/>
  </r>
  <r>
    <x v="1"/>
    <x v="2"/>
    <x v="1"/>
    <x v="0"/>
    <n v="50"/>
    <n v="1336731"/>
    <d v="2001-06-05T07:02:24"/>
    <s v="Duke Energy Trading and Marketing, L.L.C."/>
    <x v="0"/>
    <x v="0"/>
    <x v="0"/>
    <x v="2"/>
    <s v="US East Power Phy Fwd Firm"/>
    <s v="US Pwr Phy Firm  NEPOOL Peak             06Jun01         USD/MWh"/>
    <m/>
    <n v="50"/>
    <x v="0"/>
    <x v="2"/>
    <x v="0"/>
    <n v="35.85"/>
    <s v="RGULHATI"/>
    <s v="PBRODER"/>
    <s v="ST-New England"/>
    <x v="7"/>
    <x v="6"/>
    <n v="632245.1"/>
    <d v="2001-06-06T21:00:01"/>
  </r>
  <r>
    <x v="1"/>
    <x v="2"/>
    <x v="1"/>
    <x v="0"/>
    <n v="50"/>
    <n v="1336732"/>
    <d v="2001-06-05T07:02:27"/>
    <s v="Ameren Energy, Inc., as agent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daveoz1974"/>
    <s v="CDORLAN"/>
    <s v="ST-ECAR"/>
    <x v="7"/>
    <x v="6"/>
    <n v="632246.1"/>
    <d v="2001-06-06T21:00:01"/>
  </r>
  <r>
    <x v="1"/>
    <x v="2"/>
    <x v="0"/>
    <x v="8"/>
    <n v="250"/>
    <n v="1336733"/>
    <d v="2001-06-05T07:02:34"/>
    <s v="American Electric Power Service Corporation"/>
    <x v="0"/>
    <x v="0"/>
    <x v="0"/>
    <x v="2"/>
    <s v="US East Power Fin Swap"/>
    <s v="US Pwr Fin Swap  ISO NY Z-G Peak         11-15Jun01      USD/MWh"/>
    <m/>
    <n v="50"/>
    <x v="0"/>
    <x v="2"/>
    <x v="0"/>
    <n v="46.25"/>
    <s v="aepsvc133"/>
    <s v="GGUPTA"/>
    <s v="ST-New England"/>
    <x v="7"/>
    <x v="5"/>
    <n v="632247.1"/>
    <d v="2001-06-11T21:00:01"/>
  </r>
  <r>
    <x v="1"/>
    <x v="2"/>
    <x v="1"/>
    <x v="0"/>
    <n v="50"/>
    <n v="1336735"/>
    <d v="2001-06-05T07:03:09"/>
    <s v="Dynegy Power Marketing, Inc."/>
    <x v="0"/>
    <x v="0"/>
    <x v="0"/>
    <x v="2"/>
    <s v="US East Power Phy Fwd Firm"/>
    <s v="US Pwr Phy Firm  COMED Peak              06Jun01         USD/MWh"/>
    <m/>
    <n v="50"/>
    <x v="0"/>
    <x v="2"/>
    <x v="0"/>
    <n v="23.25"/>
    <s v="WATTS002"/>
    <s v="MLORENZ"/>
    <s v="ST-Main"/>
    <x v="7"/>
    <x v="6"/>
    <n v="632249.1"/>
    <d v="2001-06-06T21:00:01"/>
  </r>
  <r>
    <x v="1"/>
    <x v="2"/>
    <x v="1"/>
    <x v="9"/>
    <n v="100"/>
    <n v="1336736"/>
    <d v="2001-06-05T07:03:21"/>
    <s v="Cargill-Alliant, LLC"/>
    <x v="0"/>
    <x v="0"/>
    <x v="0"/>
    <x v="2"/>
    <s v="US East Power Phy Fwd Firm"/>
    <s v="US Pwr Phy Firm  PJM-W Peak              07-08Jun01      USD/MWh"/>
    <n v="50"/>
    <m/>
    <x v="0"/>
    <x v="2"/>
    <x v="0"/>
    <n v="27"/>
    <s v="TOOLEDAV"/>
    <s v="JQUENET"/>
    <s v="ST-PJM"/>
    <x v="7"/>
    <x v="6"/>
    <n v="632251.1"/>
    <d v="2001-06-07T21:00:01"/>
  </r>
  <r>
    <x v="1"/>
    <x v="2"/>
    <x v="0"/>
    <x v="10"/>
    <n v="1200"/>
    <n v="1336737"/>
    <d v="2001-06-05T07:03:21"/>
    <s v="NRG Power Marketing Inc."/>
    <x v="2"/>
    <x v="1"/>
    <x v="0"/>
    <x v="2"/>
    <s v="US East Power Fin Swap"/>
    <s v="US Pwr Fin Swap  ISO NY Z-G Peak         07-30Jun01      USD/MWh"/>
    <m/>
    <n v="50"/>
    <x v="0"/>
    <x v="2"/>
    <x v="0"/>
    <n v="51"/>
    <s v="NYSPower"/>
    <s v="GGUPTA"/>
    <s v="ST-New England"/>
    <x v="7"/>
    <x v="5"/>
    <n v="632289.1"/>
    <d v="2001-06-07T21:00:01"/>
  </r>
  <r>
    <x v="1"/>
    <x v="2"/>
    <x v="1"/>
    <x v="0"/>
    <n v="50"/>
    <n v="1336738"/>
    <d v="2001-06-05T07:03:22"/>
    <s v="Virginia Electric and Power Company"/>
    <x v="2"/>
    <x v="1"/>
    <x v="0"/>
    <x v="2"/>
    <s v="US East Power Phy Fwd Firm"/>
    <s v="US Pwr Phy Firm  PJM-W Peak              06Jun01         USD/MWh"/>
    <m/>
    <n v="50"/>
    <x v="0"/>
    <x v="2"/>
    <x v="0"/>
    <n v="27.5"/>
    <s v="PJMPower"/>
    <s v="JQUENET"/>
    <s v="ST-PJM"/>
    <x v="7"/>
    <x v="6"/>
    <n v="632287.1"/>
    <d v="2001-06-06T21:00:01"/>
  </r>
  <r>
    <x v="1"/>
    <x v="3"/>
    <x v="0"/>
    <x v="1"/>
    <n v="310000"/>
    <n v="1336739"/>
    <d v="2001-06-05T07:03:28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16"/>
    <s v="RODRIGUEZ"/>
    <s v="JARNOLD"/>
    <s v="NG-Price"/>
    <x v="1"/>
    <x v="5"/>
    <s v="VE4923.1"/>
    <d v="2001-07-01T21:00:00"/>
  </r>
  <r>
    <x v="1"/>
    <x v="2"/>
    <x v="1"/>
    <x v="8"/>
    <n v="250"/>
    <n v="1336740"/>
    <d v="2001-06-05T07:03:41"/>
    <s v="Aquila Energy Marketing Corporation"/>
    <x v="0"/>
    <x v="0"/>
    <x v="0"/>
    <x v="2"/>
    <s v="US East Power Phy Fwd Firm"/>
    <s v="US Pwr Phy Firm  PJM-W Peak              11-15Jun01      USD/MWh"/>
    <m/>
    <n v="50"/>
    <x v="0"/>
    <x v="2"/>
    <x v="0"/>
    <n v="40"/>
    <s v="CHRYARROW"/>
    <s v="JQUENET"/>
    <s v="ST-PJM"/>
    <x v="7"/>
    <x v="6"/>
    <n v="632254.1"/>
    <d v="2001-06-11T21:00:01"/>
  </r>
  <r>
    <x v="1"/>
    <x v="2"/>
    <x v="1"/>
    <x v="0"/>
    <n v="50"/>
    <n v="1336741"/>
    <d v="2001-06-05T07:03:51"/>
    <s v="Conectiv Energy Supply, Inc."/>
    <x v="0"/>
    <x v="0"/>
    <x v="0"/>
    <x v="2"/>
    <s v="US East Power Phy Fwd Firm"/>
    <s v="US Pwr Phy Firm  NEPOOL Peak             06Jun01         USD/MWh"/>
    <m/>
    <n v="50"/>
    <x v="0"/>
    <x v="2"/>
    <x v="0"/>
    <n v="35.9"/>
    <s v="willswartz"/>
    <s v="PBRODER"/>
    <s v="ST-New England"/>
    <x v="7"/>
    <x v="6"/>
    <n v="632256.1"/>
    <d v="2001-06-06T21:00:01"/>
  </r>
  <r>
    <x v="1"/>
    <x v="2"/>
    <x v="1"/>
    <x v="0"/>
    <n v="50"/>
    <n v="1336743"/>
    <d v="2001-06-05T07:03:55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5.75"/>
    <s v="bkeefer001"/>
    <s v="PBRODER"/>
    <s v="ST-New England"/>
    <x v="7"/>
    <x v="6"/>
    <n v="632258.1"/>
    <d v="2001-06-07T21:00:01"/>
  </r>
  <r>
    <x v="1"/>
    <x v="2"/>
    <x v="1"/>
    <x v="0"/>
    <n v="50"/>
    <n v="1336745"/>
    <d v="2001-06-05T07:04:10"/>
    <s v="Williams Energy Marketing &amp; Trading Company"/>
    <x v="0"/>
    <x v="0"/>
    <x v="0"/>
    <x v="2"/>
    <s v="US East Power Phy Fwd Firm"/>
    <s v="US Pwr Phy Firm  NEPOOL Peak             06Jun01         USD/MWh"/>
    <m/>
    <n v="50"/>
    <x v="0"/>
    <x v="2"/>
    <x v="0"/>
    <n v="36"/>
    <s v="tbeggans"/>
    <s v="PBRODER"/>
    <s v="ST-New England"/>
    <x v="7"/>
    <x v="6"/>
    <n v="632260.1"/>
    <d v="2001-06-06T21:00:01"/>
  </r>
  <r>
    <x v="1"/>
    <x v="3"/>
    <x v="0"/>
    <x v="1"/>
    <n v="155000"/>
    <n v="1336746"/>
    <d v="2001-06-05T07:04:25"/>
    <s v="Citibank, N.A.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ADM83725"/>
    <s v="JARNOLD"/>
    <s v="NG-Price"/>
    <x v="1"/>
    <x v="5"/>
    <s v="VE4924.1"/>
    <d v="2001-07-01T21:00:00"/>
  </r>
  <r>
    <x v="1"/>
    <x v="2"/>
    <x v="1"/>
    <x v="8"/>
    <n v="250"/>
    <n v="1336747"/>
    <d v="2001-06-05T07:04:35"/>
    <s v="Dynegy Power Marketing, Inc."/>
    <x v="0"/>
    <x v="0"/>
    <x v="0"/>
    <x v="2"/>
    <s v="US East Power Phy Fwd Firm"/>
    <s v="US Pwr Phy Firm  COMED Peak              11-15Jun01      USD/MWh"/>
    <m/>
    <n v="50"/>
    <x v="0"/>
    <x v="2"/>
    <x v="0"/>
    <n v="39.25"/>
    <s v="WATTS002"/>
    <s v="MLORENZ"/>
    <s v="ST-Main"/>
    <x v="7"/>
    <x v="6"/>
    <n v="632261.1"/>
    <d v="2001-06-11T21:00:01"/>
  </r>
  <r>
    <x v="1"/>
    <x v="2"/>
    <x v="1"/>
    <x v="8"/>
    <n v="250"/>
    <n v="1336748"/>
    <d v="2001-06-05T07:04:4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3"/>
    <s v="ZACHA007"/>
    <s v="JKING6"/>
    <s v="ST-SERC"/>
    <x v="7"/>
    <x v="6"/>
    <n v="632288.1"/>
    <d v="2001-06-11T21:00:01"/>
  </r>
  <r>
    <x v="1"/>
    <x v="2"/>
    <x v="1"/>
    <x v="0"/>
    <n v="50"/>
    <n v="1336749"/>
    <d v="2001-06-05T07:04:49"/>
    <s v="PG&amp;E Energy Trading - Power, L.P."/>
    <x v="0"/>
    <x v="0"/>
    <x v="0"/>
    <x v="2"/>
    <s v="US East Power Phy Fwd Firm"/>
    <s v="US Pwr Phy Firm  NEPOOL Peak             07Jun01         USD/MWh"/>
    <m/>
    <n v="50"/>
    <x v="0"/>
    <x v="2"/>
    <x v="0"/>
    <n v="36.25"/>
    <s v="rbordeleau"/>
    <s v="PBRODER"/>
    <s v="ST-New England"/>
    <x v="7"/>
    <x v="6"/>
    <n v="632263.1"/>
    <d v="2001-06-07T21:00:01"/>
  </r>
  <r>
    <x v="1"/>
    <x v="2"/>
    <x v="1"/>
    <x v="8"/>
    <n v="250"/>
    <n v="1336750"/>
    <d v="2001-06-05T07:04:53"/>
    <s v="Williams Energy Marketing &amp; Trading Company"/>
    <x v="0"/>
    <x v="0"/>
    <x v="0"/>
    <x v="2"/>
    <s v="US East Power Phy Fwd Firm"/>
    <s v="US Pwr Phy Firm  Entergy Peak            11-15Jun01      USD/MWh"/>
    <m/>
    <n v="50"/>
    <x v="0"/>
    <x v="2"/>
    <x v="0"/>
    <n v="50.5"/>
    <s v="jsampler"/>
    <s v="MCARSON2"/>
    <s v="ST-SPP"/>
    <x v="7"/>
    <x v="6"/>
    <n v="632264.1"/>
    <d v="2001-06-11T21:00:01"/>
  </r>
  <r>
    <x v="1"/>
    <x v="2"/>
    <x v="1"/>
    <x v="0"/>
    <n v="50"/>
    <n v="1336751"/>
    <d v="2001-06-05T07:04:56"/>
    <s v="PG&amp;E Energy Trading - Power, L.P."/>
    <x v="0"/>
    <x v="0"/>
    <x v="0"/>
    <x v="2"/>
    <s v="US East Power Phy Fwd Firm"/>
    <s v="US Pwr Phy Firm  NEPOOL Peak             07Jun01         USD/MWh"/>
    <m/>
    <n v="50"/>
    <x v="0"/>
    <x v="2"/>
    <x v="0"/>
    <n v="36.5"/>
    <s v="rbordeleau"/>
    <s v="PBRODER"/>
    <s v="ST-New England"/>
    <x v="7"/>
    <x v="6"/>
    <n v="632265.1"/>
    <d v="2001-06-07T21:00:01"/>
  </r>
  <r>
    <x v="1"/>
    <x v="2"/>
    <x v="1"/>
    <x v="8"/>
    <n v="250"/>
    <n v="1336752"/>
    <d v="2001-06-05T07:05:02"/>
    <s v="American Electric Power Service Corporation"/>
    <x v="0"/>
    <x v="0"/>
    <x v="0"/>
    <x v="2"/>
    <s v="US East Power Phy Fwd Firm"/>
    <s v="US Pwr Phy Firm  NEPOOL Peak             11-15Jun01      USD/MWh"/>
    <m/>
    <n v="50"/>
    <x v="0"/>
    <x v="2"/>
    <x v="0"/>
    <n v="42"/>
    <s v="aepsvc136"/>
    <s v="PBRODER"/>
    <s v="ST-New England"/>
    <x v="7"/>
    <x v="6"/>
    <n v="632266.1"/>
    <d v="2001-06-11T21:00:01"/>
  </r>
  <r>
    <x v="0"/>
    <x v="0"/>
    <x v="0"/>
    <x v="0"/>
    <n v="20"/>
    <n v="1336753"/>
    <d v="2001-06-05T07:05:2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8592"/>
    <m/>
  </r>
  <r>
    <x v="1"/>
    <x v="2"/>
    <x v="1"/>
    <x v="0"/>
    <n v="50"/>
    <n v="1336754"/>
    <d v="2001-06-05T07:05:23"/>
    <s v="PG&amp;E Energy Trading - Power, L.P."/>
    <x v="0"/>
    <x v="0"/>
    <x v="0"/>
    <x v="2"/>
    <s v="US East Power Phy Fwd Firm"/>
    <s v="US Pwr Phy Firm  NEPOOL Peak             06Jun01         USD/MWh"/>
    <m/>
    <n v="50"/>
    <x v="0"/>
    <x v="2"/>
    <x v="0"/>
    <n v="36.25"/>
    <s v="rbordeleau"/>
    <s v="PBRODER"/>
    <s v="ST-New England"/>
    <x v="7"/>
    <x v="6"/>
    <n v="632267.1"/>
    <d v="2001-06-06T21:00:01"/>
  </r>
  <r>
    <x v="1"/>
    <x v="2"/>
    <x v="1"/>
    <x v="8"/>
    <n v="250"/>
    <n v="1336756"/>
    <d v="2001-06-05T07:05:40"/>
    <s v="Allegheny Energy Supply Company, LLC"/>
    <x v="0"/>
    <x v="0"/>
    <x v="0"/>
    <x v="2"/>
    <s v="US East Power Phy Fwd Firm"/>
    <s v="US Pwr Phy Firm  PJM-W Peak              11-15Jun01      USD/MWh"/>
    <n v="50"/>
    <m/>
    <x v="0"/>
    <x v="2"/>
    <x v="0"/>
    <n v="40"/>
    <s v="vfaes123"/>
    <s v="JQUENET"/>
    <s v="ST-PJM"/>
    <x v="7"/>
    <x v="6"/>
    <n v="632268.1"/>
    <d v="2001-06-11T21:00:01"/>
  </r>
  <r>
    <x v="1"/>
    <x v="2"/>
    <x v="1"/>
    <x v="8"/>
    <n v="250"/>
    <n v="1336757"/>
    <d v="2001-06-05T07:06:5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2.75"/>
    <s v="ZACHA007"/>
    <s v="JKING6"/>
    <s v="ST-SERC"/>
    <x v="7"/>
    <x v="6"/>
    <n v="632286.1"/>
    <d v="2001-06-11T21:00:01"/>
  </r>
  <r>
    <x v="1"/>
    <x v="4"/>
    <x v="0"/>
    <x v="0"/>
    <n v="50000"/>
    <n v="1336758"/>
    <d v="2001-06-05T07:06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rsrsrsrs"/>
    <s v="GWHALLE"/>
    <s v="WTI-GW-NXC2"/>
    <x v="2"/>
    <x v="5"/>
    <n v="113542"/>
    <d v="2001-07-01T00:00:00"/>
  </r>
  <r>
    <x v="1"/>
    <x v="2"/>
    <x v="1"/>
    <x v="8"/>
    <n v="250"/>
    <n v="1336759"/>
    <d v="2001-06-05T07:07:08"/>
    <s v="Peco Energy Company"/>
    <x v="0"/>
    <x v="0"/>
    <x v="0"/>
    <x v="2"/>
    <s v="US East Power Phy Fwd Firm"/>
    <s v="US Pwr Phy Firm  COMED Peak              11-15Jun01      USD/MWh"/>
    <n v="50"/>
    <m/>
    <x v="0"/>
    <x v="2"/>
    <x v="0"/>
    <n v="39"/>
    <s v="OTCDESK6"/>
    <s v="MLORENZ"/>
    <s v="ST-Main"/>
    <x v="7"/>
    <x v="6"/>
    <n v="632269.1"/>
    <d v="2001-06-11T21:00:01"/>
  </r>
  <r>
    <x v="1"/>
    <x v="4"/>
    <x v="0"/>
    <x v="0"/>
    <n v="50000"/>
    <n v="1336760"/>
    <d v="2001-06-05T07:07:1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543"/>
    <d v="2001-07-01T00:00:00"/>
  </r>
  <r>
    <x v="1"/>
    <x v="3"/>
    <x v="0"/>
    <x v="18"/>
    <n v="755000"/>
    <n v="1336761"/>
    <d v="2001-06-05T07:07:55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57"/>
    <s v="SHIMAITIS"/>
    <s v="JARNOLD"/>
    <s v="NG-Price"/>
    <x v="1"/>
    <x v="5"/>
    <s v="VE4928.1"/>
    <d v="2001-11-01T00:00:00"/>
  </r>
  <r>
    <x v="1"/>
    <x v="4"/>
    <x v="0"/>
    <x v="0"/>
    <n v="50000"/>
    <n v="1336764"/>
    <d v="2001-06-05T07:08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544"/>
    <d v="2001-07-01T00:00:00"/>
  </r>
  <r>
    <x v="1"/>
    <x v="2"/>
    <x v="0"/>
    <x v="0"/>
    <n v="50"/>
    <n v="1336765"/>
    <d v="2001-06-05T07:08:58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0.4"/>
    <s v="jjohnson"/>
    <s v="GGUPTA"/>
    <s v="ST-New England"/>
    <x v="7"/>
    <x v="5"/>
    <n v="632272.1"/>
    <d v="2001-06-06T21:00:01"/>
  </r>
  <r>
    <x v="1"/>
    <x v="2"/>
    <x v="1"/>
    <x v="0"/>
    <n v="50"/>
    <n v="1336766"/>
    <d v="2001-06-05T07:09:06"/>
    <s v="Cinergy Services, Inc."/>
    <x v="0"/>
    <x v="0"/>
    <x v="0"/>
    <x v="2"/>
    <s v="US East Power Phy Fwd Firm"/>
    <s v="US Pwr Phy Firm  TVA Peak                06Jun01         USD/MWh"/>
    <m/>
    <n v="50"/>
    <x v="0"/>
    <x v="2"/>
    <x v="0"/>
    <n v="24.75"/>
    <s v="weshughes"/>
    <s v="JKING6"/>
    <s v="ST-SERC"/>
    <x v="7"/>
    <x v="6"/>
    <n v="632273.1"/>
    <d v="2001-06-06T21:00:01"/>
  </r>
  <r>
    <x v="1"/>
    <x v="2"/>
    <x v="1"/>
    <x v="0"/>
    <n v="50"/>
    <n v="1336767"/>
    <d v="2001-06-05T07:09:09"/>
    <s v="Cargill-Alliant, LLC"/>
    <x v="0"/>
    <x v="0"/>
    <x v="0"/>
    <x v="2"/>
    <s v="US East Power Phy Fwd Firm"/>
    <s v="US Pwr Phy Firm  COMED Peak              06Jun01         USD/MWh"/>
    <m/>
    <n v="50"/>
    <x v="0"/>
    <x v="2"/>
    <x v="0"/>
    <n v="23.5"/>
    <s v="BRETJONES"/>
    <s v="MLORENZ"/>
    <s v="ST-Main"/>
    <x v="7"/>
    <x v="6"/>
    <n v="632274.1"/>
    <d v="2001-06-06T21:00:01"/>
  </r>
  <r>
    <x v="1"/>
    <x v="3"/>
    <x v="0"/>
    <x v="1"/>
    <n v="155000"/>
    <n v="1336768"/>
    <d v="2001-06-05T07:09:17"/>
    <s v="Firm Trading Bridgeline Gas Marketing"/>
    <x v="0"/>
    <x v="0"/>
    <x v="0"/>
    <x v="3"/>
    <s v="US Gas Fin Swap"/>
    <s v="US Gas Swap      Nymex                   Jul01           USD/MM"/>
    <n v="5000"/>
    <m/>
    <x v="0"/>
    <x v="10"/>
    <x v="0"/>
    <n v="4.16"/>
    <s v="ADM84149"/>
    <s v="JARNOLD"/>
    <s v="NG-Price"/>
    <x v="1"/>
    <x v="5"/>
    <s v="VE4930.1"/>
    <d v="2001-07-01T21:00:00"/>
  </r>
  <r>
    <x v="1"/>
    <x v="2"/>
    <x v="1"/>
    <x v="0"/>
    <n v="50"/>
    <n v="1336769"/>
    <d v="2001-06-05T07:09:21"/>
    <s v="Mirant Americas Energy Marketing, L.P."/>
    <x v="0"/>
    <x v="0"/>
    <x v="0"/>
    <x v="2"/>
    <s v="US East Power Phy Fwd Firm"/>
    <s v="US Pwr Phy Firm  PJM-W OffPk             06Jun01         USD/MWh"/>
    <m/>
    <n v="50"/>
    <x v="0"/>
    <x v="2"/>
    <x v="0"/>
    <n v="12"/>
    <s v="fnelson1"/>
    <s v="JQUENET"/>
    <s v="ST-PJM"/>
    <x v="7"/>
    <x v="6"/>
    <n v="632275.1"/>
    <d v="2001-06-06T21:00:01"/>
  </r>
  <r>
    <x v="1"/>
    <x v="2"/>
    <x v="1"/>
    <x v="8"/>
    <n v="250"/>
    <n v="1336771"/>
    <d v="2001-06-05T07:09:29"/>
    <s v="Dynegy Power Marketing, Inc."/>
    <x v="0"/>
    <x v="0"/>
    <x v="0"/>
    <x v="2"/>
    <s v="US East Power Phy Fwd Firm"/>
    <s v="US Pwr Phy Firm  Entergy Peak            11-15Jun01      USD/MWh"/>
    <m/>
    <n v="50"/>
    <x v="0"/>
    <x v="2"/>
    <x v="0"/>
    <n v="51"/>
    <s v="ADM12984"/>
    <s v="MCARSON2"/>
    <s v="ST-SPP"/>
    <x v="7"/>
    <x v="6"/>
    <n v="632276.1"/>
    <d v="2001-06-11T21:00:01"/>
  </r>
  <r>
    <x v="1"/>
    <x v="3"/>
    <x v="0"/>
    <x v="4"/>
    <n v="225000"/>
    <n v="1336772"/>
    <d v="2001-06-05T07:09:40"/>
    <s v="Dynegy Marketing and Trade"/>
    <x v="0"/>
    <x v="0"/>
    <x v="0"/>
    <x v="3"/>
    <s v="US Gas Fin Swap"/>
    <s v="US Gas Swap      Nymex                   Sep01           USD/MM"/>
    <n v="7500"/>
    <m/>
    <x v="0"/>
    <x v="10"/>
    <x v="0"/>
    <n v="4.2750000000000004"/>
    <s v="SHIMAITIS"/>
    <s v="JARNOLD"/>
    <s v="NG-Price"/>
    <x v="1"/>
    <x v="5"/>
    <s v="VE4932.1"/>
    <d v="2001-09-01T21:00:00"/>
  </r>
  <r>
    <x v="1"/>
    <x v="4"/>
    <x v="0"/>
    <x v="0"/>
    <n v="50000"/>
    <n v="1336775"/>
    <d v="2001-06-05T07:09:48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amitgupta"/>
    <s v="GWHALLE"/>
    <s v="WTI-GW-NXC2"/>
    <x v="2"/>
    <x v="5"/>
    <n v="113545"/>
    <d v="2001-07-01T00:00:00"/>
  </r>
  <r>
    <x v="1"/>
    <x v="2"/>
    <x v="1"/>
    <x v="1"/>
    <n v="1550"/>
    <n v="1336776"/>
    <d v="2001-06-05T07:09:51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9.5"/>
    <s v="jheinecke1"/>
    <s v="MCARSON2"/>
    <s v="LT-SPP"/>
    <x v="7"/>
    <x v="6"/>
    <n v="632277.1"/>
    <d v="2001-08-01T21:00:01"/>
  </r>
  <r>
    <x v="1"/>
    <x v="2"/>
    <x v="1"/>
    <x v="1"/>
    <n v="1550"/>
    <n v="1336778"/>
    <d v="2001-06-05T07:09:55"/>
    <s v="Williams Energy Marketing &amp; Trading Company"/>
    <x v="0"/>
    <x v="0"/>
    <x v="0"/>
    <x v="2"/>
    <s v="US East Power Phy Fwd Firm"/>
    <s v="US Pwr Phy Firm  Cinergy Peak            Aug01           USD/MWh"/>
    <m/>
    <n v="50"/>
    <x v="0"/>
    <x v="2"/>
    <x v="0"/>
    <n v="78.75"/>
    <s v="jheinecke1"/>
    <s v="FSTURM"/>
    <s v="LT-ECAR"/>
    <x v="7"/>
    <x v="6"/>
    <n v="632278.1"/>
    <d v="2001-08-01T21:00:01"/>
  </r>
  <r>
    <x v="1"/>
    <x v="4"/>
    <x v="0"/>
    <x v="0"/>
    <n v="50000"/>
    <n v="1336779"/>
    <d v="2001-06-05T07:09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546"/>
    <d v="2001-07-01T00:00:00"/>
  </r>
  <r>
    <x v="1"/>
    <x v="2"/>
    <x v="1"/>
    <x v="1"/>
    <n v="1550"/>
    <n v="1336781"/>
    <d v="2001-06-05T07:10:20"/>
    <s v="Williams Energy Marketing &amp; Trading Company"/>
    <x v="0"/>
    <x v="0"/>
    <x v="0"/>
    <x v="2"/>
    <s v="US East Power Phy Fwd Firm"/>
    <s v="US Pwr Phy Firm  Entergy Peak            Jul01           USD/MWh"/>
    <m/>
    <n v="50"/>
    <x v="0"/>
    <x v="2"/>
    <x v="0"/>
    <n v="99.75"/>
    <s v="jheinecke1"/>
    <s v="MCARSON2"/>
    <s v="LT-SPP"/>
    <x v="7"/>
    <x v="6"/>
    <n v="632279.1"/>
    <d v="2001-07-01T21:00:01"/>
  </r>
  <r>
    <x v="1"/>
    <x v="2"/>
    <x v="0"/>
    <x v="0"/>
    <n v="50"/>
    <n v="1336782"/>
    <d v="2001-06-05T07:10:21"/>
    <s v="Aquila Risk Management Corporation"/>
    <x v="0"/>
    <x v="0"/>
    <x v="0"/>
    <x v="2"/>
    <s v="US East Power Fin Swap"/>
    <s v="US Pwr Fin Swap  ISO NY Z-A Peak         06Jun01         USD/MWh"/>
    <m/>
    <n v="50"/>
    <x v="0"/>
    <x v="2"/>
    <x v="0"/>
    <n v="29.75"/>
    <s v="AQUILA1047"/>
    <s v="GGUPTA"/>
    <s v="ST-New England"/>
    <x v="7"/>
    <x v="5"/>
    <n v="632280.1"/>
    <d v="2001-06-06T21:00:01"/>
  </r>
  <r>
    <x v="1"/>
    <x v="2"/>
    <x v="1"/>
    <x v="1"/>
    <n v="1550"/>
    <n v="1336783"/>
    <d v="2001-06-05T07:10:23"/>
    <s v="Williams Energy Marketing &amp; Trading Company"/>
    <x v="0"/>
    <x v="0"/>
    <x v="0"/>
    <x v="2"/>
    <s v="US East Power Phy Fwd Firm"/>
    <s v="US Pwr Phy Firm  Cinergy Peak            Jul01           USD/MWh"/>
    <n v="50"/>
    <m/>
    <x v="0"/>
    <x v="2"/>
    <x v="0"/>
    <n v="89.25"/>
    <s v="jheinecke1"/>
    <s v="FSTURM"/>
    <s v="LT-ECAR"/>
    <x v="7"/>
    <x v="6"/>
    <n v="632281.1"/>
    <d v="2001-07-01T21:00:01"/>
  </r>
  <r>
    <x v="1"/>
    <x v="2"/>
    <x v="0"/>
    <x v="4"/>
    <n v="1500"/>
    <n v="1336784"/>
    <d v="2001-06-05T07:10:34"/>
    <s v="Williams Energy Marketing &amp; Trading Company"/>
    <x v="0"/>
    <x v="0"/>
    <x v="0"/>
    <x v="2"/>
    <s v="US East Power Fin Swap"/>
    <s v="US Pwr Fin Swap  ISO NY Z-J Peak         Sep01           USD/MWh"/>
    <m/>
    <n v="50"/>
    <x v="0"/>
    <x v="2"/>
    <x v="0"/>
    <n v="62.5"/>
    <s v="bgarnett"/>
    <s v="DDAVIS"/>
    <s v="LT-New England"/>
    <x v="7"/>
    <x v="5"/>
    <n v="632282.1"/>
    <d v="2001-09-01T21:00:01"/>
  </r>
  <r>
    <x v="1"/>
    <x v="2"/>
    <x v="0"/>
    <x v="4"/>
    <n v="1500"/>
    <n v="1336785"/>
    <d v="2001-06-05T07:10:44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4.75"/>
    <s v="lindberg"/>
    <s v="DDAVIS"/>
    <s v="LT-New England"/>
    <x v="7"/>
    <x v="5"/>
    <n v="632283.1"/>
    <d v="2001-09-01T21:00:01"/>
  </r>
  <r>
    <x v="1"/>
    <x v="2"/>
    <x v="1"/>
    <x v="1"/>
    <n v="1550"/>
    <n v="1336786"/>
    <d v="2001-06-05T07:10:48"/>
    <s v="Williams Energy Marketing &amp; Trading Company"/>
    <x v="0"/>
    <x v="0"/>
    <x v="0"/>
    <x v="2"/>
    <s v="US East Power Phy Fwd Firm"/>
    <s v="US Pwr Phy Firm  COMED Peak              Jul01           USD/MWh"/>
    <m/>
    <n v="50"/>
    <x v="0"/>
    <x v="2"/>
    <x v="0"/>
    <n v="87.25"/>
    <s v="mwestbro"/>
    <s v="FSTURM"/>
    <s v="LT-ECAR"/>
    <x v="7"/>
    <x v="6"/>
    <n v="632284.1"/>
    <d v="2001-07-01T21:00:01"/>
  </r>
  <r>
    <x v="1"/>
    <x v="2"/>
    <x v="0"/>
    <x v="3"/>
    <n v="4600"/>
    <n v="1336787"/>
    <d v="2001-06-05T07:11:05"/>
    <s v="Morgan Stanley Capital Group, Inc."/>
    <x v="0"/>
    <x v="0"/>
    <x v="0"/>
    <x v="2"/>
    <s v="US East Power Fin Swap"/>
    <s v="US Pwr Fin Swap  ISO NY Z-J Peak         Oct-Dec01       USD/MWh"/>
    <m/>
    <n v="50"/>
    <x v="0"/>
    <x v="2"/>
    <x v="0"/>
    <n v="60.25"/>
    <s v="beautaylor"/>
    <s v="DDAVIS"/>
    <s v="LT-New England"/>
    <x v="7"/>
    <x v="5"/>
    <n v="632297.1"/>
    <d v="2001-10-01T00:00:00"/>
  </r>
  <r>
    <x v="1"/>
    <x v="4"/>
    <x v="0"/>
    <x v="0"/>
    <n v="50000"/>
    <n v="1336789"/>
    <d v="2001-06-05T07:11:4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2"/>
    <x v="5"/>
    <n v="113547"/>
    <d v="2001-07-01T00:00:00"/>
  </r>
  <r>
    <x v="1"/>
    <x v="2"/>
    <x v="1"/>
    <x v="0"/>
    <n v="50"/>
    <n v="1336790"/>
    <d v="2001-06-05T07:11:45"/>
    <s v="Aquila Energy Marketing Corporation"/>
    <x v="0"/>
    <x v="0"/>
    <x v="0"/>
    <x v="2"/>
    <s v="US East Power Phy Fwd Firm"/>
    <s v="US Pwr Phy Firm  COMED Peak              06Jun01         USD/MWh"/>
    <m/>
    <n v="50"/>
    <x v="0"/>
    <x v="2"/>
    <x v="0"/>
    <n v="23.75"/>
    <s v="JOELWOOD"/>
    <s v="MLORENZ"/>
    <s v="ST-Main"/>
    <x v="7"/>
    <x v="6"/>
    <n v="632285.1"/>
    <d v="2001-06-06T21:00:01"/>
  </r>
  <r>
    <x v="1"/>
    <x v="3"/>
    <x v="0"/>
    <x v="1"/>
    <n v="465000"/>
    <n v="1336791"/>
    <d v="2001-06-05T07:11:5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"/>
    <s v="jh1825ps"/>
    <s v="JARNOLD"/>
    <s v="NG-Price"/>
    <x v="1"/>
    <x v="5"/>
    <s v="VE4938.1"/>
    <d v="2001-07-01T21:00:00"/>
  </r>
  <r>
    <x v="1"/>
    <x v="4"/>
    <x v="0"/>
    <x v="0"/>
    <n v="50000"/>
    <n v="1336793"/>
    <d v="2001-06-05T07:12:12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amitgupta"/>
    <s v="GWHALLE"/>
    <s v="WTI-GW-NXC2"/>
    <x v="2"/>
    <x v="5"/>
    <n v="113548"/>
    <d v="2001-07-01T00:00:00"/>
  </r>
  <r>
    <x v="1"/>
    <x v="2"/>
    <x v="1"/>
    <x v="8"/>
    <n v="250"/>
    <n v="1336794"/>
    <d v="2001-06-05T07:12:42"/>
    <s v="Williams Energy Marketing &amp; Trading Company"/>
    <x v="0"/>
    <x v="0"/>
    <x v="0"/>
    <x v="2"/>
    <s v="US East Power Phy Fwd Firm"/>
    <s v="US Pwr Phy Firm  Entergy Peak            11-15Jun01      USD/MWh"/>
    <n v="50"/>
    <m/>
    <x v="0"/>
    <x v="2"/>
    <x v="0"/>
    <n v="50.5"/>
    <s v="jsampler"/>
    <s v="MCARSON2"/>
    <s v="ST-SPP"/>
    <x v="7"/>
    <x v="6"/>
    <n v="632296.1"/>
    <d v="2001-06-11T21:00:01"/>
  </r>
  <r>
    <x v="0"/>
    <x v="0"/>
    <x v="0"/>
    <x v="0"/>
    <n v="5"/>
    <n v="1336795"/>
    <d v="2001-06-05T07:13:05"/>
    <s v="Societe Generale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FBEUZELIN"/>
    <s v="BMARCHAN"/>
    <s v="Enron Metals Trading System"/>
    <x v="0"/>
    <x v="0"/>
    <n v="2168617"/>
    <m/>
  </r>
  <r>
    <x v="1"/>
    <x v="2"/>
    <x v="1"/>
    <x v="0"/>
    <n v="50"/>
    <n v="1336796"/>
    <d v="2001-06-05T07:13:17"/>
    <s v="Allegheny Energy Supply Company, LLC"/>
    <x v="0"/>
    <x v="0"/>
    <x v="0"/>
    <x v="2"/>
    <s v="US East Power Phy Fwd Firm"/>
    <s v="US Pwr Phy Firm  PJM-W OffPk             06Jun01         USD/MWh"/>
    <m/>
    <n v="50"/>
    <x v="0"/>
    <x v="2"/>
    <x v="0"/>
    <n v="12.5"/>
    <s v="vfaes123"/>
    <s v="JQUENET"/>
    <s v="ST-PJM"/>
    <x v="7"/>
    <x v="6"/>
    <n v="632298.1"/>
    <d v="2001-06-06T21:00:01"/>
  </r>
  <r>
    <x v="1"/>
    <x v="2"/>
    <x v="0"/>
    <x v="0"/>
    <n v="50"/>
    <n v="1336798"/>
    <d v="2001-06-05T07:13:28"/>
    <s v="HQ Energy Services (U.S.) Inc."/>
    <x v="0"/>
    <x v="0"/>
    <x v="0"/>
    <x v="2"/>
    <s v="US East Power Fin Swap"/>
    <s v="US Pwr Fin Swap  ISO NY Z-A Peak         06Jun01         USD/MWh"/>
    <n v="50"/>
    <m/>
    <x v="0"/>
    <x v="2"/>
    <x v="0"/>
    <n v="29.75"/>
    <s v="paulk2001"/>
    <s v="GGUPTA"/>
    <s v="ST-New England"/>
    <x v="7"/>
    <x v="5"/>
    <n v="632299.1"/>
    <d v="2001-06-06T21:00:01"/>
  </r>
  <r>
    <x v="1"/>
    <x v="2"/>
    <x v="1"/>
    <x v="0"/>
    <n v="50"/>
    <n v="1336799"/>
    <d v="2001-06-05T07:13:35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6.25"/>
    <s v="bkeefer001"/>
    <s v="PBRODER"/>
    <s v="ST-New England"/>
    <x v="7"/>
    <x v="6"/>
    <n v="632300.1"/>
    <d v="2001-06-07T21:00:01"/>
  </r>
  <r>
    <x v="1"/>
    <x v="2"/>
    <x v="1"/>
    <x v="0"/>
    <n v="50"/>
    <n v="1336800"/>
    <d v="2001-06-05T07:13:59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6"/>
    <s v="bkeefer001"/>
    <s v="PBRODER"/>
    <s v="ST-New England"/>
    <x v="7"/>
    <x v="6"/>
    <n v="632302.1"/>
    <d v="2001-06-07T21:00:01"/>
  </r>
  <r>
    <x v="1"/>
    <x v="3"/>
    <x v="0"/>
    <x v="1"/>
    <n v="77500"/>
    <n v="1336801"/>
    <d v="2001-06-05T07:14:03"/>
    <s v="BP Corporation North America Inc."/>
    <x v="0"/>
    <x v="0"/>
    <x v="0"/>
    <x v="3"/>
    <s v="US Gas Fin Swap"/>
    <s v="US Gas Swap      Nymex                   Jul01           USD/MM"/>
    <n v="2500"/>
    <m/>
    <x v="0"/>
    <x v="10"/>
    <x v="0"/>
    <n v="4.16"/>
    <s v="Schlenkerc"/>
    <s v="JARNOLD"/>
    <s v="NG-Price"/>
    <x v="1"/>
    <x v="5"/>
    <s v="VE4943.1"/>
    <d v="2001-07-01T21:00:00"/>
  </r>
  <r>
    <x v="1"/>
    <x v="2"/>
    <x v="1"/>
    <x v="10"/>
    <n v="1200"/>
    <n v="1336803"/>
    <d v="2001-06-05T07:14:49"/>
    <s v="Dynegy Power Marketing, Inc."/>
    <x v="0"/>
    <x v="0"/>
    <x v="0"/>
    <x v="2"/>
    <s v="US East Power Phy Fwd Firm"/>
    <s v="US Pwr Phy Firm  PJM-W Peak              07-30Jun01      USD/MWh"/>
    <m/>
    <n v="50"/>
    <x v="0"/>
    <x v="2"/>
    <x v="0"/>
    <n v="46"/>
    <s v="jmpepper"/>
    <s v="JQUENET"/>
    <s v="ST-PJM"/>
    <x v="7"/>
    <x v="6"/>
    <n v="632304.1"/>
    <d v="2001-06-07T21:00:01"/>
  </r>
  <r>
    <x v="1"/>
    <x v="2"/>
    <x v="1"/>
    <x v="15"/>
    <n v="3050"/>
    <n v="1336805"/>
    <d v="2001-06-05T07:14:57"/>
    <s v="Constellation Power Source, Inc."/>
    <x v="0"/>
    <x v="0"/>
    <x v="0"/>
    <x v="2"/>
    <s v="US East Power Phy Fwd Firm Unplan B"/>
    <s v="US Pwr Phy Unp B ERCOT Peak              Mar-Apr02       USD/MWh"/>
    <m/>
    <n v="50"/>
    <x v="0"/>
    <x v="2"/>
    <x v="0"/>
    <n v="35.5"/>
    <s v="pmarable"/>
    <s v="DSMITH3"/>
    <s v="LT-ERCOT"/>
    <x v="7"/>
    <x v="6"/>
    <n v="632306.1"/>
    <d v="2002-03-01T00:00:00"/>
  </r>
  <r>
    <x v="1"/>
    <x v="2"/>
    <x v="1"/>
    <x v="10"/>
    <n v="1200"/>
    <n v="1336804"/>
    <d v="2001-06-05T07:14:57"/>
    <s v="Coral Power, L.L.C."/>
    <x v="0"/>
    <x v="0"/>
    <x v="0"/>
    <x v="2"/>
    <s v="US East Power Phy Fwd Firm"/>
    <s v="US Pwr Phy Firm  PJM-W Peak              07-30Jun01      USD/MWh"/>
    <m/>
    <n v="50"/>
    <x v="0"/>
    <x v="2"/>
    <x v="0"/>
    <n v="46.5"/>
    <s v="blacina1"/>
    <s v="JQUENET"/>
    <s v="ST-PJM"/>
    <x v="7"/>
    <x v="6"/>
    <n v="632305.1"/>
    <d v="2001-06-07T21:00:01"/>
  </r>
  <r>
    <x v="1"/>
    <x v="2"/>
    <x v="1"/>
    <x v="16"/>
    <n v="3100"/>
    <n v="1336807"/>
    <d v="2001-06-05T07:15:19"/>
    <s v="Duke Energy Trading and Marketing, L.L.C."/>
    <x v="0"/>
    <x v="0"/>
    <x v="0"/>
    <x v="2"/>
    <s v="US East Power Phy Fwd Firm"/>
    <s v="US Pwr Phy Firm  Entergy Peak            Jul-Aug02       USD/MWh"/>
    <m/>
    <n v="50"/>
    <x v="0"/>
    <x v="2"/>
    <x v="0"/>
    <n v="74.75"/>
    <s v="LAVIELLE"/>
    <s v="MCARSON2"/>
    <s v="LT-SPP"/>
    <x v="7"/>
    <x v="6"/>
    <n v="632309.1"/>
    <d v="2002-07-01T14:16:00"/>
  </r>
  <r>
    <x v="1"/>
    <x v="2"/>
    <x v="1"/>
    <x v="0"/>
    <n v="50"/>
    <n v="1336808"/>
    <d v="2001-06-05T07:15:39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5.75"/>
    <s v="bkeefer001"/>
    <s v="PBRODER"/>
    <s v="ST-New England"/>
    <x v="7"/>
    <x v="6"/>
    <n v="632311.1"/>
    <d v="2001-06-07T21:00:01"/>
  </r>
  <r>
    <x v="1"/>
    <x v="2"/>
    <x v="1"/>
    <x v="0"/>
    <n v="50"/>
    <n v="1336810"/>
    <d v="2001-06-05T07:16:05"/>
    <s v="Morgan Stanley Capital Group, Inc.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seanoneal"/>
    <s v="MLORENZ"/>
    <s v="ST-Main"/>
    <x v="7"/>
    <x v="6"/>
    <n v="632314.1"/>
    <d v="2001-06-06T21:00:01"/>
  </r>
  <r>
    <x v="1"/>
    <x v="3"/>
    <x v="0"/>
    <x v="1"/>
    <n v="465000"/>
    <n v="1336811"/>
    <d v="2001-06-05T07:17:09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"/>
    <s v="shawnmaz"/>
    <s v="JARNOLD"/>
    <s v="NG-Price"/>
    <x v="1"/>
    <x v="5"/>
    <s v="VE4944.1"/>
    <d v="2001-07-01T21:00:00"/>
  </r>
  <r>
    <x v="1"/>
    <x v="3"/>
    <x v="0"/>
    <x v="1"/>
    <n v="465000"/>
    <n v="1336812"/>
    <d v="2001-06-05T07:17:15"/>
    <s v="Coral Energy Holding L.P."/>
    <x v="0"/>
    <x v="0"/>
    <x v="0"/>
    <x v="3"/>
    <s v="US Gas Fin Swap"/>
    <s v="US Gas Swap      Nymex                   Aug01           USD/MM"/>
    <m/>
    <n v="15000"/>
    <x v="0"/>
    <x v="10"/>
    <x v="0"/>
    <n v="4.2575000000000003"/>
    <s v="kwgeiger"/>
    <s v="JARNOLD"/>
    <s v="NG-Price"/>
    <x v="1"/>
    <x v="5"/>
    <s v="VE4945.1"/>
    <d v="2001-08-01T21:00:00"/>
  </r>
  <r>
    <x v="1"/>
    <x v="3"/>
    <x v="0"/>
    <x v="1"/>
    <n v="387500"/>
    <n v="1336817"/>
    <d v="2001-06-05T07:17:40"/>
    <s v="Hess Energy Trading Company LLC"/>
    <x v="0"/>
    <x v="0"/>
    <x v="0"/>
    <x v="3"/>
    <s v="US Gas Fin Swap"/>
    <s v="US Gas Swap      Nymex                   Jul01           USD/MM"/>
    <n v="12500"/>
    <m/>
    <x v="0"/>
    <x v="10"/>
    <x v="0"/>
    <n v="4.1749999999999998"/>
    <s v="MICWHITE"/>
    <s v="JARNOLD"/>
    <s v="NG-Price"/>
    <x v="1"/>
    <x v="5"/>
    <s v="VE4947.1"/>
    <d v="2001-07-01T21:00:00"/>
  </r>
  <r>
    <x v="1"/>
    <x v="2"/>
    <x v="1"/>
    <x v="16"/>
    <n v="3100"/>
    <n v="1336819"/>
    <d v="2001-06-05T07:17:45"/>
    <s v="Duke Energy Trading and Marketing, L.L.C."/>
    <x v="0"/>
    <x v="0"/>
    <x v="0"/>
    <x v="2"/>
    <s v="US East Power Phy Fwd Firm"/>
    <s v="US Pwr Phy Firm  Cinergy Peak            Jul-Aug02       USD/MWh"/>
    <m/>
    <n v="50"/>
    <x v="0"/>
    <x v="2"/>
    <x v="0"/>
    <n v="72.25"/>
    <s v="LAVIELLE"/>
    <s v="FSTURM"/>
    <s v="LT-ECAR"/>
    <x v="7"/>
    <x v="6"/>
    <n v="632328.1"/>
    <d v="2002-07-01T17:11:00"/>
  </r>
  <r>
    <x v="1"/>
    <x v="4"/>
    <x v="0"/>
    <x v="0"/>
    <n v="50000"/>
    <n v="1336820"/>
    <d v="2001-06-05T07:17:45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amitgupta"/>
    <s v="GWHALLE"/>
    <s v="WTI-GW-NXC2"/>
    <x v="2"/>
    <x v="5"/>
    <n v="113549"/>
    <d v="2001-07-01T00:00:00"/>
  </r>
  <r>
    <x v="1"/>
    <x v="3"/>
    <x v="0"/>
    <x v="1"/>
    <n v="465000"/>
    <n v="1336822"/>
    <d v="2001-06-05T07:18:04"/>
    <s v="El Paso Merchant Energy, L.P."/>
    <x v="0"/>
    <x v="0"/>
    <x v="0"/>
    <x v="3"/>
    <s v="US Gas Fin Swap"/>
    <s v="US Gas Swap      Nymex                   Jul01           USD/MM"/>
    <n v="15000"/>
    <m/>
    <x v="0"/>
    <x v="10"/>
    <x v="0"/>
    <n v="4.17"/>
    <s v="EPMELPfjs"/>
    <s v="JARNOLD"/>
    <s v="NG-Price"/>
    <x v="1"/>
    <x v="5"/>
    <s v="VE4949.1"/>
    <d v="2001-07-01T21:00:00"/>
  </r>
  <r>
    <x v="1"/>
    <x v="2"/>
    <x v="1"/>
    <x v="10"/>
    <n v="1200"/>
    <n v="1336825"/>
    <d v="2001-06-05T07:18:56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.5"/>
    <s v="ADM12984"/>
    <s v="MCARSON2"/>
    <s v="ST-SPP"/>
    <x v="7"/>
    <x v="6"/>
    <n v="632331.1"/>
    <d v="2001-06-07T21:00:01"/>
  </r>
  <r>
    <x v="1"/>
    <x v="2"/>
    <x v="1"/>
    <x v="0"/>
    <n v="50"/>
    <n v="1336826"/>
    <d v="2001-06-05T07:18:57"/>
    <s v="Coral Power, L.L.C."/>
    <x v="0"/>
    <x v="0"/>
    <x v="0"/>
    <x v="2"/>
    <s v="US East Power Phy Fwd Firm"/>
    <s v="US Pwr Phy Firm  PJM-W Peak              06Jun01         USD/MWh"/>
    <n v="50"/>
    <m/>
    <x v="0"/>
    <x v="2"/>
    <x v="0"/>
    <n v="27.3"/>
    <s v="blacina1"/>
    <s v="JQUENET"/>
    <s v="ST-PJM"/>
    <x v="7"/>
    <x v="6"/>
    <n v="632332.1"/>
    <d v="2001-06-06T21:00:01"/>
  </r>
  <r>
    <x v="1"/>
    <x v="2"/>
    <x v="0"/>
    <x v="4"/>
    <n v="1500"/>
    <n v="1336827"/>
    <d v="2001-06-05T07:19:10"/>
    <s v="NRG Power Marketing Inc."/>
    <x v="0"/>
    <x v="0"/>
    <x v="0"/>
    <x v="2"/>
    <s v="US East Power Fin Swap"/>
    <s v="US Pwr Fin Swap  ISO NE Peak             Sep01           USD/MWh"/>
    <m/>
    <n v="50"/>
    <x v="0"/>
    <x v="2"/>
    <x v="0"/>
    <n v="51.25"/>
    <s v="Mikepavo"/>
    <s v="DDAVIS"/>
    <s v="LT-New England"/>
    <x v="7"/>
    <x v="5"/>
    <n v="632333.1"/>
    <d v="2001-09-01T21:00:01"/>
  </r>
  <r>
    <x v="1"/>
    <x v="2"/>
    <x v="1"/>
    <x v="4"/>
    <n v="1500"/>
    <n v="1336828"/>
    <d v="2001-06-05T07:19:14"/>
    <s v="NRG Power Marketing Inc."/>
    <x v="0"/>
    <x v="0"/>
    <x v="0"/>
    <x v="2"/>
    <s v="US East Power Phy Fwd Firm"/>
    <s v="US Pwr Phy Firm  NEPOOL Peak             Sep01           USD/MWh"/>
    <n v="50"/>
    <m/>
    <x v="0"/>
    <x v="2"/>
    <x v="0"/>
    <n v="51.5"/>
    <s v="Mikepavo"/>
    <s v="DDAVIS"/>
    <s v="LT-New England"/>
    <x v="7"/>
    <x v="6"/>
    <n v="632334.1"/>
    <d v="2001-09-01T17:11:00"/>
  </r>
  <r>
    <x v="1"/>
    <x v="2"/>
    <x v="1"/>
    <x v="4"/>
    <n v="1500"/>
    <n v="1336829"/>
    <d v="2001-06-05T07:19:20"/>
    <s v="Mirant Americas Energy Marketing, L.P."/>
    <x v="0"/>
    <x v="0"/>
    <x v="0"/>
    <x v="2"/>
    <s v="US East Power Phy Fwd Firm"/>
    <s v="US Pwr Phy Firm  NEPOOL Peak             Sep01           USD/MWh"/>
    <n v="50"/>
    <m/>
    <x v="0"/>
    <x v="2"/>
    <x v="0"/>
    <n v="51.25"/>
    <s v="bucht00001"/>
    <s v="DDAVIS"/>
    <s v="LT-New England"/>
    <x v="7"/>
    <x v="6"/>
    <n v="632335.1"/>
    <d v="2001-09-01T17:11:00"/>
  </r>
  <r>
    <x v="1"/>
    <x v="2"/>
    <x v="1"/>
    <x v="4"/>
    <n v="1500"/>
    <n v="1336830"/>
    <d v="2001-06-05T07:19:21"/>
    <s v="PSEG Energy Resources &amp; Trade LLC"/>
    <x v="0"/>
    <x v="0"/>
    <x v="0"/>
    <x v="2"/>
    <s v="US East Power Phy Fwd Firm"/>
    <s v="US Pwr Phy Firm  PJM-W Peak              Sep02           USD/MWh"/>
    <m/>
    <n v="50"/>
    <x v="0"/>
    <x v="2"/>
    <x v="0"/>
    <n v="36.25"/>
    <s v="jefffoose1"/>
    <s v="RBENSON"/>
    <s v="LT-PJM"/>
    <x v="7"/>
    <x v="6"/>
    <n v="632336.1"/>
    <d v="2002-09-01T14:12:00"/>
  </r>
  <r>
    <x v="1"/>
    <x v="2"/>
    <x v="0"/>
    <x v="8"/>
    <n v="250"/>
    <n v="1336831"/>
    <d v="2001-06-05T07:19:31"/>
    <s v="Aquila Risk Management Corporation"/>
    <x v="0"/>
    <x v="0"/>
    <x v="0"/>
    <x v="2"/>
    <s v="US East Power Fin Swap"/>
    <s v="US Pwr Fin Swap  ISO NY Z-A Peak         11-15Jun01      USD/MWh"/>
    <n v="50"/>
    <m/>
    <x v="0"/>
    <x v="2"/>
    <x v="0"/>
    <n v="35.75"/>
    <s v="AQUILA1047"/>
    <s v="GGUPTA"/>
    <s v="ST-New England"/>
    <x v="7"/>
    <x v="5"/>
    <n v="632337.1"/>
    <d v="2001-06-11T21:00:00"/>
  </r>
  <r>
    <x v="1"/>
    <x v="3"/>
    <x v="0"/>
    <x v="1"/>
    <n v="465000"/>
    <n v="1336832"/>
    <d v="2001-06-05T07:19:34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7"/>
    <s v="MICWHITE"/>
    <s v="JARNOLD"/>
    <s v="NG-Price"/>
    <x v="1"/>
    <x v="5"/>
    <s v="VE4951.1"/>
    <d v="2001-07-01T21:00:00"/>
  </r>
  <r>
    <x v="1"/>
    <x v="2"/>
    <x v="0"/>
    <x v="4"/>
    <n v="1500"/>
    <n v="1336835"/>
    <d v="2001-06-05T07:19:47"/>
    <s v="NRG Power Marketing Inc."/>
    <x v="0"/>
    <x v="0"/>
    <x v="0"/>
    <x v="2"/>
    <s v="US East Power Fin Swap"/>
    <s v="US Pwr Fin Swap  ISO NE Peak             Sep01           USD/MWh"/>
    <m/>
    <n v="50"/>
    <x v="0"/>
    <x v="2"/>
    <x v="0"/>
    <n v="50.75"/>
    <s v="Mikepavo"/>
    <s v="DDAVIS"/>
    <s v="LT-New England"/>
    <x v="7"/>
    <x v="5"/>
    <n v="632338.1"/>
    <d v="2001-09-01T21:00:01"/>
  </r>
  <r>
    <x v="1"/>
    <x v="3"/>
    <x v="0"/>
    <x v="1"/>
    <n v="77500"/>
    <n v="1336836"/>
    <d v="2001-06-05T07:19:49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17"/>
    <s v="MICWHITE"/>
    <s v="JARNOLD"/>
    <s v="NG-Price"/>
    <x v="1"/>
    <x v="5"/>
    <s v="VE4953.1"/>
    <d v="2001-07-01T21:00:00"/>
  </r>
  <r>
    <x v="1"/>
    <x v="2"/>
    <x v="1"/>
    <x v="4"/>
    <n v="1500"/>
    <n v="1336837"/>
    <d v="2001-06-05T07:19:51"/>
    <s v="NRG Power Marketing Inc."/>
    <x v="0"/>
    <x v="0"/>
    <x v="0"/>
    <x v="2"/>
    <s v="US East Power Phy Fwd Firm"/>
    <s v="US Pwr Phy Firm  NEPOOL Peak             Sep01           USD/MWh"/>
    <n v="50"/>
    <m/>
    <x v="0"/>
    <x v="2"/>
    <x v="0"/>
    <n v="51.25"/>
    <s v="Mikepavo"/>
    <s v="DDAVIS"/>
    <s v="LT-New England"/>
    <x v="7"/>
    <x v="6"/>
    <n v="632339.1"/>
    <d v="2001-09-01T17:11:00"/>
  </r>
  <r>
    <x v="1"/>
    <x v="2"/>
    <x v="0"/>
    <x v="4"/>
    <n v="1500"/>
    <n v="1336838"/>
    <d v="2001-06-05T07:19:58"/>
    <s v="American Electric Power Service Corporation"/>
    <x v="0"/>
    <x v="0"/>
    <x v="0"/>
    <x v="2"/>
    <s v="US East Power Fin Swap"/>
    <s v="US Pwr Fin Swap  ISO NY Z-G Peak         Sep01           USD/MWh"/>
    <m/>
    <n v="50"/>
    <x v="0"/>
    <x v="2"/>
    <x v="0"/>
    <n v="55"/>
    <s v="aepsvc133"/>
    <s v="DDAVIS"/>
    <s v="LT-New England"/>
    <x v="7"/>
    <x v="5"/>
    <n v="632340.1"/>
    <d v="2001-09-01T21:00:01"/>
  </r>
  <r>
    <x v="1"/>
    <x v="2"/>
    <x v="1"/>
    <x v="3"/>
    <n v="4600"/>
    <n v="1336839"/>
    <d v="2001-06-05T07:20:01"/>
    <s v="Constellation Power Source, Inc."/>
    <x v="0"/>
    <x v="0"/>
    <x v="0"/>
    <x v="2"/>
    <s v="US East Power Phy Fwd Firm Unplan B"/>
    <s v="US Pwr Phy Unp B ERCOT Peak              Oct-Dec02       USD/MWh"/>
    <m/>
    <n v="50"/>
    <x v="0"/>
    <x v="2"/>
    <x v="0"/>
    <n v="35.25"/>
    <s v="pmarable"/>
    <s v="DSMITH3"/>
    <s v="LT-ERCOT"/>
    <x v="7"/>
    <x v="6"/>
    <n v="632341.1"/>
    <d v="2002-10-01T00:00:00"/>
  </r>
  <r>
    <x v="1"/>
    <x v="3"/>
    <x v="0"/>
    <x v="1"/>
    <n v="77500"/>
    <n v="1336840"/>
    <d v="2001-06-05T07:20:34"/>
    <s v="Dynegy Marketing and Trade"/>
    <x v="0"/>
    <x v="0"/>
    <x v="0"/>
    <x v="3"/>
    <s v="US Gas Fin Swap"/>
    <s v="US Gas Swap      Nymex                   Jul01           USD/MM"/>
    <n v="2500"/>
    <m/>
    <x v="0"/>
    <x v="10"/>
    <x v="0"/>
    <n v="4.17"/>
    <s v="RODRIGUEZ"/>
    <s v="JARNOLD"/>
    <s v="NG-Price"/>
    <x v="1"/>
    <x v="5"/>
    <s v="VE4954.1"/>
    <d v="2001-07-01T21:00:00"/>
  </r>
  <r>
    <x v="1"/>
    <x v="3"/>
    <x v="0"/>
    <x v="1"/>
    <n v="310000"/>
    <n v="1336841"/>
    <d v="2001-06-05T07:20:39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4.17"/>
    <s v="avgallo51"/>
    <s v="JARNOLD"/>
    <s v="NG-Price"/>
    <x v="1"/>
    <x v="5"/>
    <s v="VE4955.1"/>
    <d v="2001-07-01T21:00:00"/>
  </r>
  <r>
    <x v="0"/>
    <x v="0"/>
    <x v="0"/>
    <x v="0"/>
    <n v="7"/>
    <n v="1336842"/>
    <d v="2001-06-05T07:21:13"/>
    <s v="Engelhard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28"/>
    <s v="ADM62411"/>
    <s v="ATURNER"/>
    <s v="Enron Metals Trading System"/>
    <x v="0"/>
    <x v="0"/>
    <n v="2168631"/>
    <m/>
  </r>
  <r>
    <x v="0"/>
    <x v="0"/>
    <x v="0"/>
    <x v="0"/>
    <n v="20"/>
    <n v="1336843"/>
    <d v="2001-06-05T07:21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8633"/>
    <m/>
  </r>
  <r>
    <x v="0"/>
    <x v="0"/>
    <x v="0"/>
    <x v="0"/>
    <n v="5"/>
    <n v="1336844"/>
    <d v="2001-06-05T07:21:29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NATHANDAY"/>
    <s v="BMARCHAN"/>
    <s v="Enron Metals Trading System"/>
    <x v="0"/>
    <x v="0"/>
    <n v="2168637"/>
    <m/>
  </r>
  <r>
    <x v="1"/>
    <x v="2"/>
    <x v="1"/>
    <x v="0"/>
    <n v="50"/>
    <n v="1336846"/>
    <d v="2001-06-05T07:21:36"/>
    <s v="Morgan Stanley Capital Group, Inc.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seanoneal"/>
    <s v="MLORENZ"/>
    <s v="ST-Main"/>
    <x v="7"/>
    <x v="6"/>
    <n v="632342.1"/>
    <d v="2001-06-06T21:00:01"/>
  </r>
  <r>
    <x v="0"/>
    <x v="0"/>
    <x v="0"/>
    <x v="0"/>
    <n v="20"/>
    <n v="1336847"/>
    <d v="2001-06-05T07:21:4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68643"/>
    <m/>
  </r>
  <r>
    <x v="1"/>
    <x v="2"/>
    <x v="1"/>
    <x v="0"/>
    <n v="50"/>
    <n v="1336849"/>
    <d v="2001-06-05T07:21:46"/>
    <s v="Ameren Energy, Inc., as agent"/>
    <x v="0"/>
    <x v="0"/>
    <x v="0"/>
    <x v="2"/>
    <s v="US East Power Phy Fwd Firm"/>
    <s v="US Pwr Phy Firm  Entergy Peak            06Jun01         USD/MWh"/>
    <m/>
    <n v="50"/>
    <x v="0"/>
    <x v="2"/>
    <x v="0"/>
    <n v="34"/>
    <s v="daveoz1974"/>
    <s v="MCARSON2"/>
    <s v="ST-SPP"/>
    <x v="7"/>
    <x v="6"/>
    <n v="632343.1"/>
    <d v="2001-06-06T21:00:01"/>
  </r>
  <r>
    <x v="1"/>
    <x v="2"/>
    <x v="0"/>
    <x v="8"/>
    <n v="250"/>
    <n v="1336851"/>
    <d v="2001-06-05T07:22:02"/>
    <s v="Tractebel Energy Marketing, Inc."/>
    <x v="0"/>
    <x v="0"/>
    <x v="0"/>
    <x v="2"/>
    <s v="US East Power Fin Swap"/>
    <s v="US Pwr Fin Swap  PJM W IntC Peak         11-15Jun01      USD/MWh"/>
    <n v="50"/>
    <m/>
    <x v="0"/>
    <x v="2"/>
    <x v="0"/>
    <n v="40.5"/>
    <s v="TIMMING1"/>
    <s v="JQUENET"/>
    <s v="ST-PJM"/>
    <x v="7"/>
    <x v="5"/>
    <n v="632344.1"/>
    <d v="2001-06-11T21:00:01"/>
  </r>
  <r>
    <x v="0"/>
    <x v="0"/>
    <x v="0"/>
    <x v="0"/>
    <n v="15"/>
    <n v="1336853"/>
    <d v="2001-06-05T07:22:38"/>
    <s v="Willowbridge Associates Inc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ADM52993"/>
    <s v="BMARCHAN"/>
    <s v="Enron Metals Trading System"/>
    <x v="0"/>
    <x v="0"/>
    <n v="2168649"/>
    <m/>
  </r>
  <r>
    <x v="1"/>
    <x v="2"/>
    <x v="1"/>
    <x v="0"/>
    <n v="50"/>
    <n v="1336855"/>
    <d v="2001-06-05T07:23:05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2"/>
    <s v="ADM49879"/>
    <s v="JQUENET"/>
    <s v="ST-PJM"/>
    <x v="7"/>
    <x v="6"/>
    <n v="632347.1"/>
    <d v="2001-06-06T21:00:01"/>
  </r>
  <r>
    <x v="1"/>
    <x v="2"/>
    <x v="1"/>
    <x v="0"/>
    <n v="50"/>
    <n v="1336856"/>
    <d v="2001-06-05T07:23:06"/>
    <s v="Conectiv Energy Supply, Inc."/>
    <x v="0"/>
    <x v="0"/>
    <x v="0"/>
    <x v="2"/>
    <s v="US East Power Phy Fwd Firm"/>
    <s v="US Pwr Phy Firm  NEPOOL Peak             06Jun01         USD/MWh"/>
    <n v="50"/>
    <m/>
    <x v="0"/>
    <x v="2"/>
    <x v="0"/>
    <n v="35.75"/>
    <s v="willswartz"/>
    <s v="PBRODER"/>
    <s v="ST-New England"/>
    <x v="7"/>
    <x v="6"/>
    <n v="632348.1"/>
    <d v="2001-06-06T21:00:01"/>
  </r>
  <r>
    <x v="1"/>
    <x v="2"/>
    <x v="1"/>
    <x v="0"/>
    <n v="50"/>
    <n v="1336857"/>
    <d v="2001-06-05T07:23:14"/>
    <s v="PG&amp;E Energy Trading - Power, L.P.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benborgen"/>
    <s v="JQUENET"/>
    <s v="ST-PJM"/>
    <x v="7"/>
    <x v="6"/>
    <n v="632349.1"/>
    <d v="2001-06-06T21:00:01"/>
  </r>
  <r>
    <x v="0"/>
    <x v="0"/>
    <x v="0"/>
    <x v="0"/>
    <n v="10"/>
    <n v="1336858"/>
    <d v="2001-06-05T07:23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slattery"/>
    <s v="BMARCHAN"/>
    <s v="Enron Metals Trading System"/>
    <x v="0"/>
    <x v="0"/>
    <n v="2168655"/>
    <m/>
  </r>
  <r>
    <x v="1"/>
    <x v="2"/>
    <x v="1"/>
    <x v="0"/>
    <n v="50"/>
    <n v="1336859"/>
    <d v="2001-06-05T07:23:36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2"/>
    <s v="adamirick"/>
    <s v="JQUENET"/>
    <s v="ST-PJM"/>
    <x v="7"/>
    <x v="6"/>
    <n v="632350.1"/>
    <d v="2001-06-06T21:00:01"/>
  </r>
  <r>
    <x v="1"/>
    <x v="2"/>
    <x v="1"/>
    <x v="10"/>
    <n v="1200"/>
    <n v="1336860"/>
    <d v="2001-06-05T07:23:43"/>
    <s v="Mirant Americas Energy Marketing, L.P."/>
    <x v="0"/>
    <x v="0"/>
    <x v="0"/>
    <x v="2"/>
    <s v="US East Power Phy Fwd Firm"/>
    <s v="US Pwr Phy Firm  PJM-W Peak              07-30Jun01      USD/MWh"/>
    <n v="50"/>
    <m/>
    <x v="0"/>
    <x v="2"/>
    <x v="0"/>
    <n v="46.5"/>
    <s v="fnelson1"/>
    <s v="JQUENET"/>
    <s v="ST-PJM"/>
    <x v="7"/>
    <x v="6"/>
    <n v="632351.1"/>
    <d v="2001-06-07T21:00:01"/>
  </r>
  <r>
    <x v="1"/>
    <x v="3"/>
    <x v="0"/>
    <x v="12"/>
    <n v="1825000"/>
    <n v="1336863"/>
    <d v="2001-06-05T07:24:1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21"/>
    <s v="EPMELPfjs"/>
    <s v="JARNOLD"/>
    <s v="NG-Price"/>
    <x v="1"/>
    <x v="5"/>
    <s v="VE4960.1"/>
    <d v="2002-01-01T21:00:00"/>
  </r>
  <r>
    <x v="0"/>
    <x v="0"/>
    <x v="0"/>
    <x v="0"/>
    <n v="1"/>
    <n v="1336864"/>
    <d v="2001-06-05T07:24:26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050"/>
    <s v="marknunn1"/>
    <s v="ATURNER"/>
    <s v="Enron Metals Trading System"/>
    <x v="0"/>
    <x v="0"/>
    <n v="2168665"/>
    <m/>
  </r>
  <r>
    <x v="1"/>
    <x v="3"/>
    <x v="0"/>
    <x v="1"/>
    <n v="465000"/>
    <n v="1336865"/>
    <d v="2001-06-05T07:24:49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7"/>
    <s v="DAVIDSET"/>
    <s v="JARNOLD"/>
    <s v="NG-Price"/>
    <x v="1"/>
    <x v="5"/>
    <s v="VE4961.1"/>
    <d v="2001-07-01T21:00:00"/>
  </r>
  <r>
    <x v="0"/>
    <x v="0"/>
    <x v="0"/>
    <x v="0"/>
    <n v="5"/>
    <n v="1336866"/>
    <d v="2001-06-05T07:24:58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50"/>
    <s v="PAULDODGE"/>
    <s v="ATURNER"/>
    <s v="Enron Metals Trading System"/>
    <x v="0"/>
    <x v="0"/>
    <n v="2168667"/>
    <m/>
  </r>
  <r>
    <x v="1"/>
    <x v="3"/>
    <x v="0"/>
    <x v="18"/>
    <n v="755000"/>
    <n v="1336872"/>
    <d v="2001-06-05T07:25:24"/>
    <s v="El Paso Merchant Energy, L.P."/>
    <x v="0"/>
    <x v="0"/>
    <x v="0"/>
    <x v="3"/>
    <s v="US Gas Fin Swap"/>
    <s v="US Gas Swap      Nymex                   Nov01-Mar02     USD/MM"/>
    <n v="5000"/>
    <m/>
    <x v="0"/>
    <x v="10"/>
    <x v="0"/>
    <n v="4.57"/>
    <s v="EPMELPfjs"/>
    <s v="JARNOLD"/>
    <s v="NG-Price"/>
    <x v="1"/>
    <x v="5"/>
    <s v="VE4965.1"/>
    <d v="2001-11-01T00:00:00"/>
  </r>
  <r>
    <x v="1"/>
    <x v="3"/>
    <x v="0"/>
    <x v="12"/>
    <n v="1825000"/>
    <n v="1336873"/>
    <d v="2001-06-05T07:25:25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2050000000000001"/>
    <s v="EPMELPjrc"/>
    <s v="JARNOLD"/>
    <s v="NG-Price"/>
    <x v="1"/>
    <x v="5"/>
    <s v="VE4966.1"/>
    <d v="2002-01-01T21:00:00"/>
  </r>
  <r>
    <x v="0"/>
    <x v="0"/>
    <x v="0"/>
    <x v="0"/>
    <n v="5"/>
    <n v="1336874"/>
    <d v="2001-06-05T07:25:53"/>
    <s v="Engelhard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62411"/>
    <s v="BMARCHAN"/>
    <s v="Enron Metals Trading System"/>
    <x v="0"/>
    <x v="0"/>
    <n v="2168669"/>
    <m/>
  </r>
  <r>
    <x v="1"/>
    <x v="3"/>
    <x v="0"/>
    <x v="1"/>
    <n v="465000"/>
    <n v="1336875"/>
    <d v="2001-06-05T07:25:56"/>
    <s v="El Paso Merchant Energy, L.P."/>
    <x v="0"/>
    <x v="0"/>
    <x v="0"/>
    <x v="3"/>
    <s v="US Gas Fin Swap"/>
    <s v="US Gas Swap      Nymex                   Jul01           USD/MM"/>
    <n v="15000"/>
    <m/>
    <x v="0"/>
    <x v="10"/>
    <x v="0"/>
    <n v="4.17"/>
    <s v="EPMELPfjs"/>
    <s v="JARNOLD"/>
    <s v="NG-Price"/>
    <x v="1"/>
    <x v="5"/>
    <s v="VE4971.1"/>
    <d v="2001-07-01T21:00:00"/>
  </r>
  <r>
    <x v="1"/>
    <x v="2"/>
    <x v="1"/>
    <x v="0"/>
    <n v="50"/>
    <n v="1336877"/>
    <d v="2001-06-05T07:26:09"/>
    <s v="Morgan Stanley Capital Group, Inc."/>
    <x v="0"/>
    <x v="0"/>
    <x v="0"/>
    <x v="2"/>
    <s v="US East Power Phy Fwd Firm"/>
    <s v="US Pwr Phy Firm  Entergy Peak            06Jun01         USD/MWh"/>
    <m/>
    <n v="50"/>
    <x v="0"/>
    <x v="2"/>
    <x v="0"/>
    <n v="34.25"/>
    <s v="chasdurkin"/>
    <s v="MCARSON2"/>
    <s v="ST-SPP"/>
    <x v="7"/>
    <x v="6"/>
    <n v="632359.1"/>
    <d v="2001-06-06T21:00:01"/>
  </r>
  <r>
    <x v="0"/>
    <x v="0"/>
    <x v="0"/>
    <x v="0"/>
    <n v="10"/>
    <n v="1336878"/>
    <d v="2001-06-05T07:26:37"/>
    <s v="Chase Manhattan International Limited"/>
    <x v="0"/>
    <x v="0"/>
    <x v="0"/>
    <x v="0"/>
    <s v="Alum Alloy LME Registered Contract"/>
    <s v="Al Alloy LME Reg Contract                3 Month         USD/mt-L"/>
    <n v="10"/>
    <m/>
    <x v="0"/>
    <x v="6"/>
    <x v="0"/>
    <n v="1249"/>
    <s v="stonerman"/>
    <s v="JGORDON1"/>
    <s v="Enron Metals Trading System"/>
    <x v="0"/>
    <x v="0"/>
    <n v="2168671"/>
    <m/>
  </r>
  <r>
    <x v="1"/>
    <x v="2"/>
    <x v="1"/>
    <x v="10"/>
    <n v="1200"/>
    <n v="1336879"/>
    <d v="2001-06-05T07:26:40"/>
    <s v="Williams Energy Marketing &amp; Trading Company"/>
    <x v="0"/>
    <x v="0"/>
    <x v="0"/>
    <x v="2"/>
    <s v="US East Power Phy Fwd Firm"/>
    <s v="US Pwr Phy Firm  Entergy Peak            07-30Jun01      USD/MWh"/>
    <n v="50"/>
    <m/>
    <x v="0"/>
    <x v="2"/>
    <x v="0"/>
    <n v="57"/>
    <s v="btidland"/>
    <s v="MCARSON2"/>
    <s v="ST-SPP"/>
    <x v="7"/>
    <x v="6"/>
    <n v="632360.1"/>
    <d v="2001-06-07T21:00:01"/>
  </r>
  <r>
    <x v="1"/>
    <x v="3"/>
    <x v="0"/>
    <x v="1"/>
    <n v="465000"/>
    <n v="1336880"/>
    <d v="2001-06-05T07:27:23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5"/>
    <s v="RICKERSB"/>
    <s v="JARNOLD"/>
    <s v="NG-Price"/>
    <x v="1"/>
    <x v="5"/>
    <s v="VE4973.1"/>
    <d v="2001-07-01T21:00:00"/>
  </r>
  <r>
    <x v="1"/>
    <x v="2"/>
    <x v="1"/>
    <x v="3"/>
    <n v="4600"/>
    <n v="1336882"/>
    <d v="2001-06-05T07:28:06"/>
    <s v="PSEG Energy Resources &amp; Trade LLC"/>
    <x v="0"/>
    <x v="0"/>
    <x v="0"/>
    <x v="2"/>
    <s v="US East Power Phy Fwd Firm"/>
    <s v="US Pwr Phy Firm  PJM-W Peak              Oct-Dec02       USD/MWh"/>
    <n v="50"/>
    <m/>
    <x v="0"/>
    <x v="2"/>
    <x v="0"/>
    <n v="34.75"/>
    <s v="jefffoose1"/>
    <s v="RBENSON"/>
    <s v="LT-PJM"/>
    <x v="7"/>
    <x v="6"/>
    <n v="632363.1"/>
    <d v="2002-10-01T21:00:00"/>
  </r>
  <r>
    <x v="0"/>
    <x v="0"/>
    <x v="0"/>
    <x v="0"/>
    <n v="20"/>
    <n v="1336884"/>
    <d v="2001-06-05T07:28:4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8675"/>
    <m/>
  </r>
  <r>
    <x v="1"/>
    <x v="3"/>
    <x v="0"/>
    <x v="1"/>
    <n v="310000"/>
    <n v="1336885"/>
    <d v="2001-06-05T07:28:48"/>
    <s v="DTE Energy Trading, Inc."/>
    <x v="0"/>
    <x v="0"/>
    <x v="0"/>
    <x v="3"/>
    <s v="US Gas Fin Swap"/>
    <s v="US Gas Swap      Nymex                   Jul01           USD/MM"/>
    <n v="10000"/>
    <m/>
    <x v="0"/>
    <x v="10"/>
    <x v="0"/>
    <n v="4.16"/>
    <s v="lewislee"/>
    <s v="JARNOLD"/>
    <s v="NG-Price"/>
    <x v="1"/>
    <x v="5"/>
    <s v="VE4974.1"/>
    <d v="2001-07-01T21:00:00"/>
  </r>
  <r>
    <x v="1"/>
    <x v="4"/>
    <x v="0"/>
    <x v="0"/>
    <n v="50000"/>
    <n v="1336886"/>
    <d v="2001-06-05T07:28:5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2"/>
    <x v="5"/>
    <n v="113550"/>
    <d v="2001-07-01T00:00:00"/>
  </r>
  <r>
    <x v="0"/>
    <x v="0"/>
    <x v="0"/>
    <x v="0"/>
    <n v="20"/>
    <n v="1336887"/>
    <d v="2001-06-05T07:28:5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johnmanfld"/>
    <s v="BMARCHAN"/>
    <s v="Enron Metals Trading System"/>
    <x v="0"/>
    <x v="0"/>
    <n v="2168677"/>
    <m/>
  </r>
  <r>
    <x v="1"/>
    <x v="2"/>
    <x v="1"/>
    <x v="8"/>
    <n v="250"/>
    <n v="1336888"/>
    <d v="2001-06-05T07:29:01"/>
    <s v="Williams Energy Marketing &amp; Trading Company"/>
    <x v="0"/>
    <x v="0"/>
    <x v="0"/>
    <x v="2"/>
    <s v="US East Power Phy Fwd Firm"/>
    <s v="US Pwr Phy Firm  SOCO Peak               11-15Jun01      USD/MWh"/>
    <n v="50"/>
    <m/>
    <x v="0"/>
    <x v="2"/>
    <x v="0"/>
    <n v="57"/>
    <s v="btidland"/>
    <s v="KPRESTO"/>
    <s v="LT-SERC"/>
    <x v="7"/>
    <x v="6"/>
    <n v="632366.1"/>
    <d v="2001-06-11T21:00:00"/>
  </r>
  <r>
    <x v="1"/>
    <x v="3"/>
    <x v="0"/>
    <x v="1"/>
    <n v="77500"/>
    <n v="1336889"/>
    <d v="2001-06-05T07:29:02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4.16"/>
    <s v="rkc00001"/>
    <s v="JARNOLD"/>
    <s v="NG-Price"/>
    <x v="1"/>
    <x v="5"/>
    <s v="VE4976.1"/>
    <d v="2001-07-01T21:00:00"/>
  </r>
  <r>
    <x v="1"/>
    <x v="3"/>
    <x v="0"/>
    <x v="12"/>
    <n v="1825000"/>
    <n v="1336890"/>
    <d v="2001-06-05T07:29:05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950000000000003"/>
    <s v="CSPRINGER"/>
    <s v="JARNOLD"/>
    <s v="NG-Price"/>
    <x v="1"/>
    <x v="5"/>
    <s v="VE4977.1"/>
    <d v="2002-01-01T21:00:00"/>
  </r>
  <r>
    <x v="1"/>
    <x v="2"/>
    <x v="1"/>
    <x v="0"/>
    <n v="50"/>
    <n v="1336892"/>
    <d v="2001-06-05T07:29:32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aepsvc136"/>
    <s v="JQUENET"/>
    <s v="ST-PJM"/>
    <x v="7"/>
    <x v="6"/>
    <n v="632367.1"/>
    <d v="2001-06-06T21:00:01"/>
  </r>
  <r>
    <x v="1"/>
    <x v="2"/>
    <x v="0"/>
    <x v="8"/>
    <n v="250"/>
    <n v="1336896"/>
    <d v="2001-06-05T07:29:55"/>
    <s v="HQ Energy Services (U.S.) Inc."/>
    <x v="0"/>
    <x v="0"/>
    <x v="0"/>
    <x v="2"/>
    <s v="US East Power Fin Swap"/>
    <s v="US Pwr Fin Swap  ISO NY Z-G Peak         11-15Jun01      USD/MWh"/>
    <n v="50"/>
    <m/>
    <x v="0"/>
    <x v="2"/>
    <x v="0"/>
    <n v="46"/>
    <s v="paulk2001"/>
    <s v="GGUPTA"/>
    <s v="ST-New England"/>
    <x v="7"/>
    <x v="5"/>
    <n v="632371.1"/>
    <d v="2001-06-11T21:00:01"/>
  </r>
  <r>
    <x v="1"/>
    <x v="2"/>
    <x v="1"/>
    <x v="3"/>
    <n v="4600"/>
    <n v="1336898"/>
    <d v="2001-06-05T07:30:33"/>
    <s v="El Paso Merchant Energy, L.P."/>
    <x v="0"/>
    <x v="0"/>
    <x v="0"/>
    <x v="2"/>
    <s v="US East Power Phy Fwd Firm Unplan B"/>
    <s v="US Pwr Phy Unp B ERCOT Peak              Oct-Dec02       USD/MWh"/>
    <n v="50"/>
    <m/>
    <x v="0"/>
    <x v="2"/>
    <x v="0"/>
    <n v="35"/>
    <s v="PowerBCK"/>
    <s v="DSMITH3"/>
    <s v="LT-ERCOT"/>
    <x v="7"/>
    <x v="6"/>
    <n v="632373.1"/>
    <d v="2002-10-01T00:00:00"/>
  </r>
  <r>
    <x v="1"/>
    <x v="2"/>
    <x v="1"/>
    <x v="8"/>
    <n v="250"/>
    <n v="1336899"/>
    <d v="2001-06-05T07:30:47"/>
    <s v="Southern Company Services, Inc."/>
    <x v="3"/>
    <x v="1"/>
    <x v="0"/>
    <x v="2"/>
    <s v="US East Power Phy Fwd Firm"/>
    <s v="US Pwr Phy Firm  SOCO Peak               11-15Jun01      USD/MWh"/>
    <n v="50"/>
    <m/>
    <x v="0"/>
    <x v="2"/>
    <x v="0"/>
    <n v="55"/>
    <s v="LRAT1234"/>
    <s v="KPRESTO"/>
    <s v="LT-SERC"/>
    <x v="7"/>
    <x v="6"/>
    <n v="632374.1"/>
    <d v="2001-06-11T21:00:00"/>
  </r>
  <r>
    <x v="1"/>
    <x v="3"/>
    <x v="1"/>
    <x v="0"/>
    <n v="10000"/>
    <n v="1336902"/>
    <d v="2001-06-05T07:31:45"/>
    <s v="Mirant Americas Energy Marketing, L.P."/>
    <x v="0"/>
    <x v="0"/>
    <x v="0"/>
    <x v="3"/>
    <s v="US Gas Phy Fwd Firm &lt; or = 1Mo "/>
    <s v="US Gas Phy       ANR SE Trans            06Jun01         USD/MM"/>
    <m/>
    <n v="10000"/>
    <x v="0"/>
    <x v="10"/>
    <x v="0"/>
    <n v="3.94"/>
    <s v="TOMSAX01"/>
    <s v="TDONOHO"/>
    <s v="ENA - IM Central Gulf"/>
    <x v="8"/>
    <x v="5"/>
    <n v="828987"/>
    <d v="2001-06-06T21:00:01"/>
  </r>
  <r>
    <x v="1"/>
    <x v="2"/>
    <x v="1"/>
    <x v="0"/>
    <n v="50"/>
    <n v="1336904"/>
    <d v="2001-06-05T07:32:11"/>
    <s v="PG&amp;E Energy Trading - Power, L.P."/>
    <x v="4"/>
    <x v="2"/>
    <x v="1"/>
    <x v="2"/>
    <s v="US East Power Phy Fwd Firm"/>
    <s v="US Pwr Phy Firm  NEPOOL Peak             06Jun01         USD/MWh"/>
    <n v="50"/>
    <m/>
    <x v="0"/>
    <x v="2"/>
    <x v="0"/>
    <n v="35.6"/>
    <s v="EXCHTQ00"/>
    <s v="PBRODER"/>
    <s v="ST-New England"/>
    <x v="7"/>
    <x v="6"/>
    <n v="632379.1"/>
    <d v="2001-06-06T21:00:01"/>
  </r>
  <r>
    <x v="1"/>
    <x v="3"/>
    <x v="0"/>
    <x v="19"/>
    <n v="250000"/>
    <n v="1336905"/>
    <d v="2001-06-05T07:32:24"/>
    <s v="Dynegy Marketing and Trade"/>
    <x v="0"/>
    <x v="0"/>
    <x v="0"/>
    <x v="3"/>
    <s v="US Gas Fin Swap"/>
    <s v="US Gas Daily     HHub                    06-30Jun01      USD/MM"/>
    <n v="10000"/>
    <m/>
    <x v="0"/>
    <x v="10"/>
    <x v="0"/>
    <n v="4.0549999999999997"/>
    <s v="SANDBERG"/>
    <s v="PKEAVEY"/>
    <s v="G-DAILY-EST"/>
    <x v="1"/>
    <x v="5"/>
    <s v="VE4980.1"/>
    <d v="2001-06-06T21:00:01"/>
  </r>
  <r>
    <x v="1"/>
    <x v="2"/>
    <x v="1"/>
    <x v="10"/>
    <n v="1200"/>
    <n v="1336906"/>
    <d v="2001-06-05T07:32:25"/>
    <s v="Reliant Energy Services, Inc."/>
    <x v="0"/>
    <x v="0"/>
    <x v="0"/>
    <x v="2"/>
    <s v="US East Power Phy Fwd Firm"/>
    <s v="US Pwr Phy Firm  PJM-W Peak              07-30Jun01      USD/MWh"/>
    <n v="50"/>
    <m/>
    <x v="0"/>
    <x v="2"/>
    <x v="0"/>
    <n v="45.5"/>
    <s v="cmcnally"/>
    <s v="JQUENET"/>
    <s v="ST-PJM"/>
    <x v="7"/>
    <x v="6"/>
    <n v="632382.1"/>
    <d v="2001-06-07T21:00:01"/>
  </r>
  <r>
    <x v="1"/>
    <x v="2"/>
    <x v="1"/>
    <x v="8"/>
    <n v="250"/>
    <n v="1336907"/>
    <d v="2001-06-05T07:32:33"/>
    <s v="Southern Company Services, Inc."/>
    <x v="3"/>
    <x v="1"/>
    <x v="0"/>
    <x v="2"/>
    <s v="US East Power Phy Fwd Firm"/>
    <s v="US Pwr Phy Firm  SOCO Peak               11-15Jun01      USD/MWh"/>
    <m/>
    <n v="50"/>
    <x v="0"/>
    <x v="2"/>
    <x v="0"/>
    <n v="54.25"/>
    <s v="LRAT1234"/>
    <s v="KPRESTO"/>
    <s v="LT-SERC"/>
    <x v="7"/>
    <x v="6"/>
    <n v="632383.1"/>
    <d v="2001-06-11T21:00:00"/>
  </r>
  <r>
    <x v="1"/>
    <x v="3"/>
    <x v="0"/>
    <x v="1"/>
    <n v="465000"/>
    <n v="1336908"/>
    <d v="2001-06-05T07:32:34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500000000000004"/>
    <s v="aepes218"/>
    <s v="JARNOLD"/>
    <s v="NG-Price"/>
    <x v="1"/>
    <x v="5"/>
    <s v="VE4981.1"/>
    <d v="2001-07-01T21:00:00"/>
  </r>
  <r>
    <x v="1"/>
    <x v="3"/>
    <x v="1"/>
    <x v="0"/>
    <n v="10000"/>
    <n v="1336909"/>
    <d v="2001-06-05T07:32:41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149999999999997"/>
    <s v="KREMERTODD"/>
    <s v="TDONOHO"/>
    <s v="ENA - IM Central Gulf"/>
    <x v="8"/>
    <x v="5"/>
    <n v="828988"/>
    <d v="2001-06-06T21:00:01"/>
  </r>
  <r>
    <x v="1"/>
    <x v="2"/>
    <x v="0"/>
    <x v="0"/>
    <n v="50"/>
    <n v="1336910"/>
    <d v="2001-06-05T07:32:44"/>
    <s v="Dynegy Marketing and Trade"/>
    <x v="0"/>
    <x v="0"/>
    <x v="0"/>
    <x v="2"/>
    <s v="US East Power Fin Swap"/>
    <s v="US Pwr Fin Swap  ISO NY Z-A Peak         06Jun01         USD/MWh"/>
    <n v="50"/>
    <m/>
    <x v="0"/>
    <x v="2"/>
    <x v="0"/>
    <n v="29.6"/>
    <s v="jjohnson"/>
    <s v="GGUPTA"/>
    <s v="ST-New England"/>
    <x v="7"/>
    <x v="5"/>
    <n v="632384.1"/>
    <d v="2001-06-06T21:00:01"/>
  </r>
  <r>
    <x v="1"/>
    <x v="3"/>
    <x v="1"/>
    <x v="0"/>
    <n v="10000"/>
    <n v="1336911"/>
    <d v="2001-06-05T07:33:07"/>
    <s v="AEP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aepes201"/>
    <s v="TDONOHO"/>
    <s v="ENA - IM Central Gulf"/>
    <x v="8"/>
    <x v="5"/>
    <n v="828989"/>
    <d v="2001-06-06T21:00:01"/>
  </r>
  <r>
    <x v="1"/>
    <x v="3"/>
    <x v="1"/>
    <x v="0"/>
    <n v="10000"/>
    <n v="1336912"/>
    <d v="2001-06-05T07:33:27"/>
    <s v="AEP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aepes201"/>
    <s v="TDONOHO"/>
    <s v="ENA - IM Central Gulf"/>
    <x v="8"/>
    <x v="5"/>
    <n v="828990"/>
    <d v="2001-06-06T21:00:01"/>
  </r>
  <r>
    <x v="0"/>
    <x v="3"/>
    <x v="1"/>
    <x v="0"/>
    <n v="50000"/>
    <n v="1336913"/>
    <d v="2001-06-05T07:33:39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65"/>
    <s v="DAVIDWALK"/>
    <s v="MNICHOLA"/>
    <s v="Non Affiliate Gas Book"/>
    <x v="5"/>
    <x v="3"/>
    <n v="106414"/>
    <d v="2001-06-05T21:00:01"/>
  </r>
  <r>
    <x v="1"/>
    <x v="3"/>
    <x v="1"/>
    <x v="0"/>
    <n v="5000"/>
    <n v="1336914"/>
    <d v="2001-06-05T07:33:41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175000000000001"/>
    <s v="bcollins"/>
    <s v="TDONOHO"/>
    <s v="ENA - IM Central Gulf"/>
    <x v="8"/>
    <x v="5"/>
    <n v="828991"/>
    <d v="2001-06-06T21:00:01"/>
  </r>
  <r>
    <x v="1"/>
    <x v="2"/>
    <x v="1"/>
    <x v="0"/>
    <n v="50"/>
    <n v="1336915"/>
    <d v="2001-06-05T07:33:43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25"/>
    <s v="DELWINTER"/>
    <s v="MLORENZ"/>
    <s v="ST-Main"/>
    <x v="7"/>
    <x v="6"/>
    <n v="632385.1"/>
    <d v="2001-06-06T21:00:01"/>
  </r>
  <r>
    <x v="1"/>
    <x v="2"/>
    <x v="1"/>
    <x v="10"/>
    <n v="1200"/>
    <n v="1336916"/>
    <d v="2001-06-05T07:34:07"/>
    <s v="Williams Energy Marketing &amp; Trading Company"/>
    <x v="0"/>
    <x v="0"/>
    <x v="0"/>
    <x v="2"/>
    <s v="US East Power Phy Fwd Firm"/>
    <s v="US Pwr Phy Firm  Entergy Peak            07-30Jun01      USD/MWh"/>
    <m/>
    <n v="50"/>
    <x v="0"/>
    <x v="2"/>
    <x v="0"/>
    <n v="57"/>
    <s v="jsampler"/>
    <s v="MCARSON2"/>
    <s v="ST-SPP"/>
    <x v="7"/>
    <x v="6"/>
    <n v="632386.1"/>
    <d v="2001-06-07T21:00:01"/>
  </r>
  <r>
    <x v="1"/>
    <x v="3"/>
    <x v="1"/>
    <x v="0"/>
    <n v="5000"/>
    <n v="1336917"/>
    <d v="2001-06-05T07:34:08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93"/>
    <s v="MAXFIELD"/>
    <s v="TDONOHO"/>
    <s v="ENA - IM Central Gulf"/>
    <x v="8"/>
    <x v="5"/>
    <n v="828992"/>
    <d v="2001-06-06T21:00:01"/>
  </r>
  <r>
    <x v="1"/>
    <x v="3"/>
    <x v="1"/>
    <x v="0"/>
    <n v="5000"/>
    <n v="1336918"/>
    <d v="2001-06-05T07:34:08"/>
    <s v="Dynegy Marketing and Trade"/>
    <x v="0"/>
    <x v="0"/>
    <x v="0"/>
    <x v="3"/>
    <s v="US Gas Phy Fwd Firm &lt; or = 1Mo "/>
    <s v="US Gas Phy       Trunkline WLA           06Jun01         USD/MM"/>
    <n v="5000"/>
    <m/>
    <x v="0"/>
    <x v="10"/>
    <x v="0"/>
    <n v="3.98"/>
    <s v="MCCARTHY"/>
    <s v="TDONOHO"/>
    <s v="ENA - IM Central Gulf"/>
    <x v="8"/>
    <x v="5"/>
    <n v="828993"/>
    <d v="2001-06-06T21:00:01"/>
  </r>
  <r>
    <x v="1"/>
    <x v="3"/>
    <x v="1"/>
    <x v="0"/>
    <n v="5000"/>
    <n v="1336919"/>
    <d v="2001-06-05T07:34:20"/>
    <s v="PanCanadian Energy Services Inc."/>
    <x v="0"/>
    <x v="0"/>
    <x v="0"/>
    <x v="3"/>
    <s v="US Gas Phy Fwd Firm &lt; or = 1Mo "/>
    <s v="US Gas Phy       Trunkline ELA           06Jun01         USD/MM"/>
    <m/>
    <n v="5000"/>
    <x v="0"/>
    <x v="10"/>
    <x v="0"/>
    <n v="3.9350000000000001"/>
    <s v="pces5051"/>
    <s v="TDONOHO"/>
    <s v="ENA - IM Central Gulf"/>
    <x v="8"/>
    <x v="5"/>
    <n v="828994"/>
    <d v="2001-06-06T21:00:01"/>
  </r>
  <r>
    <x v="1"/>
    <x v="2"/>
    <x v="1"/>
    <x v="4"/>
    <n v="1500"/>
    <n v="1336920"/>
    <d v="2001-06-05T07:34:27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7.5"/>
    <s v="ADM35983"/>
    <s v="FSTURM"/>
    <s v="ST-ECAR"/>
    <x v="7"/>
    <x v="6"/>
    <n v="632387.1"/>
    <d v="2001-09-01T17:11:00"/>
  </r>
  <r>
    <x v="1"/>
    <x v="3"/>
    <x v="0"/>
    <x v="12"/>
    <n v="1825000"/>
    <n v="1336921"/>
    <d v="2001-06-05T07:34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1849999999999996"/>
    <s v="aepes214"/>
    <s v="JARNOLD"/>
    <s v="NG-Price"/>
    <x v="1"/>
    <x v="5"/>
    <s v="VE4984.1"/>
    <d v="2002-01-01T21:00:00"/>
  </r>
  <r>
    <x v="1"/>
    <x v="2"/>
    <x v="1"/>
    <x v="0"/>
    <n v="50"/>
    <n v="1336922"/>
    <d v="2001-06-05T07:34:42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25"/>
    <s v="DELWINTER"/>
    <s v="MLORENZ"/>
    <s v="ST-Main"/>
    <x v="7"/>
    <x v="6"/>
    <n v="632388.1"/>
    <d v="2001-06-06T21:00:01"/>
  </r>
  <r>
    <x v="1"/>
    <x v="3"/>
    <x v="1"/>
    <x v="0"/>
    <n v="5000"/>
    <n v="1336924"/>
    <d v="2001-06-05T07:34:50"/>
    <s v="PanCanadian Energy Services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6"/>
    <s v="pces5051"/>
    <s v="TDONOHO"/>
    <s v="ENA - IM Central Gulf"/>
    <x v="8"/>
    <x v="5"/>
    <n v="828995"/>
    <d v="2001-06-06T21:00:01"/>
  </r>
  <r>
    <x v="1"/>
    <x v="2"/>
    <x v="1"/>
    <x v="0"/>
    <n v="50"/>
    <n v="1336925"/>
    <d v="2001-06-05T07:34:59"/>
    <s v="HQ Energy Services (U.S.) Inc."/>
    <x v="0"/>
    <x v="0"/>
    <x v="0"/>
    <x v="2"/>
    <s v="US East Power Phy Fwd Firm"/>
    <s v="US Pwr Phy Firm  COMED Peak              06Jun01         USD/MWh"/>
    <m/>
    <n v="50"/>
    <x v="0"/>
    <x v="2"/>
    <x v="0"/>
    <n v="23.5"/>
    <s v="louiev006"/>
    <s v="MLORENZ"/>
    <s v="ST-Main"/>
    <x v="7"/>
    <x v="6"/>
    <n v="632390.1"/>
    <d v="2001-06-06T21:00:01"/>
  </r>
  <r>
    <x v="1"/>
    <x v="3"/>
    <x v="0"/>
    <x v="18"/>
    <n v="755000"/>
    <n v="1336926"/>
    <d v="2001-06-05T07:35:06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5"/>
    <s v="DAVIDSET"/>
    <s v="JARNOLD"/>
    <s v="NG-Price"/>
    <x v="1"/>
    <x v="5"/>
    <s v="VE4985.1"/>
    <d v="2001-11-01T00:00:00"/>
  </r>
  <r>
    <x v="1"/>
    <x v="3"/>
    <x v="0"/>
    <x v="1"/>
    <n v="465000"/>
    <n v="1336927"/>
    <d v="2001-06-05T07:35:10"/>
    <s v="Calpine Energy Services, L.P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JEFFFOX1"/>
    <s v="JARNOLD"/>
    <s v="NG-Price"/>
    <x v="1"/>
    <x v="5"/>
    <s v="VE4987.1"/>
    <d v="2001-07-01T21:00:00"/>
  </r>
  <r>
    <x v="1"/>
    <x v="3"/>
    <x v="0"/>
    <x v="19"/>
    <n v="250000"/>
    <n v="1336928"/>
    <d v="2001-06-05T07:35:12"/>
    <s v="Amerada Hess Corporation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dvjohnson1"/>
    <s v="PKEAVEY"/>
    <s v="G-DAILY-EST"/>
    <x v="1"/>
    <x v="5"/>
    <s v="VE4986.1"/>
    <d v="2001-06-06T21:00:01"/>
  </r>
  <r>
    <x v="1"/>
    <x v="3"/>
    <x v="0"/>
    <x v="1"/>
    <n v="1550000"/>
    <n v="1336929"/>
    <d v="2001-06-05T07:35:17"/>
    <s v="AEP Energy Services, Inc."/>
    <x v="0"/>
    <x v="0"/>
    <x v="0"/>
    <x v="3"/>
    <s v="US Gas Fin BasisSwap"/>
    <s v="US Gas Basis     HSC                     Jul01           USD/MM"/>
    <m/>
    <n v="50000"/>
    <x v="0"/>
    <x v="10"/>
    <x v="0"/>
    <n v="3.5000000000000003E-2"/>
    <s v="aepes203"/>
    <s v="EBASS"/>
    <s v="FT-Texas"/>
    <x v="1"/>
    <x v="5"/>
    <s v="VE4988.1"/>
    <d v="2001-07-01T00:00:00"/>
  </r>
  <r>
    <x v="1"/>
    <x v="3"/>
    <x v="1"/>
    <x v="0"/>
    <n v="10000"/>
    <n v="1336930"/>
    <d v="2001-06-05T07:35:29"/>
    <s v="Mirant Americas Energy Marketing, L.P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TOMSAX01"/>
    <s v="TDONOHO"/>
    <s v="ENA - IM Central Gulf"/>
    <x v="8"/>
    <x v="5"/>
    <n v="828996"/>
    <d v="2001-06-06T21:00:01"/>
  </r>
  <r>
    <x v="1"/>
    <x v="3"/>
    <x v="0"/>
    <x v="1"/>
    <n v="155000"/>
    <n v="1336931"/>
    <d v="2001-06-05T07:35:33"/>
    <s v="Calpine Energy Services, L.P."/>
    <x v="0"/>
    <x v="0"/>
    <x v="0"/>
    <x v="3"/>
    <s v="US Gas Fin Swap"/>
    <s v="US Gas Swap      Nymex                   Jul01           USD/MM"/>
    <n v="5000"/>
    <m/>
    <x v="0"/>
    <x v="10"/>
    <x v="0"/>
    <n v="4.1399999999999997"/>
    <s v="JEFFFOX1"/>
    <s v="JARNOLD"/>
    <s v="NG-Price"/>
    <x v="1"/>
    <x v="5"/>
    <s v="VE4989.1"/>
    <d v="2001-07-01T21:00:00"/>
  </r>
  <r>
    <x v="1"/>
    <x v="3"/>
    <x v="1"/>
    <x v="0"/>
    <n v="10000"/>
    <n v="1336932"/>
    <d v="2001-06-05T07:35:34"/>
    <s v="Cook Inlet Energy Supply L.L.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MIDCONT1"/>
    <s v="TDONOHO"/>
    <s v="ENA - IM Central Gulf"/>
    <x v="8"/>
    <x v="5"/>
    <n v="828997"/>
    <d v="2001-06-06T21:00:01"/>
  </r>
  <r>
    <x v="1"/>
    <x v="3"/>
    <x v="1"/>
    <x v="0"/>
    <n v="10000"/>
    <n v="1336933"/>
    <d v="2001-06-05T07:35:47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085"/>
    <s v="MIDCONT1"/>
    <s v="PMIMS"/>
    <s v="ENA - IM MKT Central CG"/>
    <x v="8"/>
    <x v="5"/>
    <n v="828998"/>
    <d v="2001-06-06T21:00:01"/>
  </r>
  <r>
    <x v="1"/>
    <x v="3"/>
    <x v="1"/>
    <x v="0"/>
    <n v="10000"/>
    <n v="1336935"/>
    <d v="2001-06-05T07:35:54"/>
    <s v="MidAmerican Energy Company"/>
    <x v="0"/>
    <x v="0"/>
    <x v="0"/>
    <x v="3"/>
    <s v="US Gas Phy Fwd Firm &lt; or = 1Mo "/>
    <s v="US Gas Phy       ANR SE Trans            06Jun01         USD/MM"/>
    <n v="10000"/>
    <m/>
    <x v="0"/>
    <x v="10"/>
    <x v="0"/>
    <n v="3.9375"/>
    <s v="PEGGIALL"/>
    <s v="TDONOHO"/>
    <s v="ENA - IM Central Gulf"/>
    <x v="8"/>
    <x v="5"/>
    <n v="828999"/>
    <d v="2001-06-06T21:00:01"/>
  </r>
  <r>
    <x v="1"/>
    <x v="3"/>
    <x v="1"/>
    <x v="0"/>
    <n v="10000"/>
    <n v="1336936"/>
    <d v="2001-06-05T07:35:57"/>
    <s v="Mirant Americas Energy Marketing, L.P.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jkippels01"/>
    <s v="ARING"/>
    <s v="ENA-IM NE GULF1"/>
    <x v="8"/>
    <x v="5"/>
    <n v="829000"/>
    <d v="2001-06-06T21:00:01"/>
  </r>
  <r>
    <x v="1"/>
    <x v="3"/>
    <x v="1"/>
    <x v="0"/>
    <n v="10000"/>
    <n v="1336938"/>
    <d v="2001-06-05T07:36:00"/>
    <s v="Mirant Americas Energy Marketing, L.P."/>
    <x v="0"/>
    <x v="0"/>
    <x v="0"/>
    <x v="3"/>
    <s v="US Gas Phy Fwd Firm &lt; or = 1Mo "/>
    <s v="US Gas Phy       NGPL NICOR              06Jun01         USD/MM"/>
    <n v="10000"/>
    <m/>
    <x v="0"/>
    <x v="10"/>
    <x v="0"/>
    <n v="4.08"/>
    <s v="dkt00001"/>
    <s v="PMIMS"/>
    <s v="ENA - IM MKT Central CG"/>
    <x v="8"/>
    <x v="5"/>
    <n v="829001"/>
    <d v="2001-06-06T21:00:01"/>
  </r>
  <r>
    <x v="1"/>
    <x v="3"/>
    <x v="0"/>
    <x v="19"/>
    <n v="250000"/>
    <n v="1336940"/>
    <d v="2001-06-05T07:36:11"/>
    <s v="Aquila Risk Management Corporation"/>
    <x v="0"/>
    <x v="0"/>
    <x v="0"/>
    <x v="3"/>
    <s v="US Gas Fin Swap"/>
    <s v="US Gas Daily     HHub                    06-30Jun01      USD/MM"/>
    <n v="10000"/>
    <m/>
    <x v="0"/>
    <x v="10"/>
    <x v="0"/>
    <n v="4.0449999999999999"/>
    <s v="AQUILA1015"/>
    <s v="PKEAVEY"/>
    <s v="G-DAILY-EST"/>
    <x v="1"/>
    <x v="5"/>
    <s v="VE4990.1"/>
    <d v="2001-06-06T21:00:01"/>
  </r>
  <r>
    <x v="1"/>
    <x v="3"/>
    <x v="1"/>
    <x v="0"/>
    <n v="40000"/>
    <n v="1336941"/>
    <d v="2001-06-05T07:36:14"/>
    <s v="Mirant Americas Energy Marketing, L.P."/>
    <x v="0"/>
    <x v="0"/>
    <x v="0"/>
    <x v="3"/>
    <s v="US Gas Phy Fwd Firm &lt; or = 1Mo "/>
    <s v="US Gas Phy       NGPL NICOR              06Jun01         USD/MM"/>
    <n v="40000"/>
    <m/>
    <x v="0"/>
    <x v="10"/>
    <x v="0"/>
    <n v="4.08"/>
    <s v="rdl00001"/>
    <s v="PMIMS"/>
    <s v="ENA - IM MKT Central CG"/>
    <x v="8"/>
    <x v="5"/>
    <n v="829002"/>
    <d v="2001-06-06T21:00:01"/>
  </r>
  <r>
    <x v="1"/>
    <x v="3"/>
    <x v="0"/>
    <x v="19"/>
    <n v="125000"/>
    <n v="1336942"/>
    <d v="2001-06-05T07:36:20"/>
    <s v="BP Corporation North America Inc."/>
    <x v="0"/>
    <x v="0"/>
    <x v="0"/>
    <x v="3"/>
    <s v="US Gas Fin Swap"/>
    <s v="US Gas Daily     HHub                    06-30Jun01      USD/MM"/>
    <n v="5000"/>
    <m/>
    <x v="0"/>
    <x v="10"/>
    <x v="0"/>
    <n v="4.04"/>
    <s v="Bakerrob"/>
    <s v="PKEAVEY"/>
    <s v="G-DAILY-EST"/>
    <x v="1"/>
    <x v="5"/>
    <s v="VE4991.1"/>
    <d v="2001-06-06T21:00:01"/>
  </r>
  <r>
    <x v="1"/>
    <x v="3"/>
    <x v="0"/>
    <x v="20"/>
    <n v="307500"/>
    <n v="1336943"/>
    <d v="2001-06-05T07:36:24"/>
    <s v="Duke Energy Trading and Marketing, L.L.C."/>
    <x v="0"/>
    <x v="0"/>
    <x v="0"/>
    <x v="3"/>
    <s v="US Gas Fin Swap"/>
    <s v="US Gas Swap      Nymex                   Jul-Oct01       USD/MM"/>
    <n v="2500"/>
    <m/>
    <x v="0"/>
    <x v="10"/>
    <x v="0"/>
    <n v="4.2300000000000004"/>
    <s v="CARASPICER"/>
    <s v="JARNOLD"/>
    <s v="NG-Price"/>
    <x v="1"/>
    <x v="5"/>
    <s v="VE4992.1"/>
    <d v="2001-07-01T00:00:00"/>
  </r>
  <r>
    <x v="1"/>
    <x v="3"/>
    <x v="0"/>
    <x v="19"/>
    <n v="125000"/>
    <n v="1336944"/>
    <d v="2001-06-05T07:36:26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4"/>
    <s v="SANDBERG"/>
    <s v="PKEAVEY"/>
    <s v="G-DAILY-EST"/>
    <x v="1"/>
    <x v="5"/>
    <s v="VE4993.1"/>
    <d v="2001-06-06T21:00:01"/>
  </r>
  <r>
    <x v="1"/>
    <x v="3"/>
    <x v="0"/>
    <x v="1"/>
    <n v="155000"/>
    <n v="1336945"/>
    <d v="2001-06-05T07:36:32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rajlall2"/>
    <s v="JARNOLD"/>
    <s v="NG-Price"/>
    <x v="1"/>
    <x v="5"/>
    <s v="VE4994.1"/>
    <d v="2001-07-01T21:00:00"/>
  </r>
  <r>
    <x v="1"/>
    <x v="2"/>
    <x v="0"/>
    <x v="0"/>
    <n v="50"/>
    <n v="1336946"/>
    <d v="2001-06-05T07:36:45"/>
    <s v="Virginia Electric and Power Company"/>
    <x v="2"/>
    <x v="1"/>
    <x v="0"/>
    <x v="2"/>
    <s v="US East Power Fin Swap"/>
    <s v="US Pwr Fin Swap  ISO NY Z-G Peak         06Jun01         USD/MWh"/>
    <m/>
    <n v="50"/>
    <x v="0"/>
    <x v="2"/>
    <x v="0"/>
    <n v="40.799999999999997"/>
    <s v="NYSPower"/>
    <s v="GGUPTA"/>
    <s v="ST-New England"/>
    <x v="7"/>
    <x v="5"/>
    <n v="632395.1"/>
    <d v="2001-06-06T21:00:01"/>
  </r>
  <r>
    <x v="1"/>
    <x v="2"/>
    <x v="1"/>
    <x v="0"/>
    <n v="50"/>
    <n v="1336947"/>
    <d v="2001-06-05T07:36:49"/>
    <s v="PG&amp;E Energy Trading - Power, L.P."/>
    <x v="4"/>
    <x v="2"/>
    <x v="2"/>
    <x v="2"/>
    <s v="US East Power Phy Fwd Firm"/>
    <s v="US Pwr Phy Firm  PJM-W Peak              06Jun01         USD/MWh"/>
    <m/>
    <n v="50"/>
    <x v="0"/>
    <x v="2"/>
    <x v="0"/>
    <n v="27.4"/>
    <s v="EXCHTQ00"/>
    <s v="JQUENET"/>
    <s v="ST-PJM"/>
    <x v="7"/>
    <x v="6"/>
    <n v="632396.1"/>
    <d v="2001-06-06T21:00:01"/>
  </r>
  <r>
    <x v="1"/>
    <x v="3"/>
    <x v="0"/>
    <x v="12"/>
    <n v="1825000"/>
    <n v="1336948"/>
    <d v="2001-06-05T07:37:0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749999999999998"/>
    <s v="CSPRINGER"/>
    <s v="JARNOLD"/>
    <s v="NG-Price"/>
    <x v="1"/>
    <x v="5"/>
    <s v="VE4995.1"/>
    <d v="2002-01-01T21:00:00"/>
  </r>
  <r>
    <x v="1"/>
    <x v="3"/>
    <x v="1"/>
    <x v="0"/>
    <n v="5000"/>
    <n v="1336951"/>
    <d v="2001-06-05T07:37:38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1"/>
    <s v="bcollins"/>
    <s v="TDONOHO"/>
    <s v="ENA - IM Central Gulf"/>
    <x v="8"/>
    <x v="5"/>
    <n v="829003"/>
    <d v="2001-06-06T21:00:01"/>
  </r>
  <r>
    <x v="1"/>
    <x v="2"/>
    <x v="1"/>
    <x v="0"/>
    <n v="50"/>
    <n v="1336952"/>
    <d v="2001-06-05T07:37:40"/>
    <s v="HQ Energy Services (U.S.) Inc."/>
    <x v="0"/>
    <x v="0"/>
    <x v="0"/>
    <x v="2"/>
    <s v="US East Power Phy Fwd Firm"/>
    <s v="US Pwr Phy Firm  Cinergy OffPk           06Jun01         USD/MWh"/>
    <m/>
    <n v="50"/>
    <x v="0"/>
    <x v="2"/>
    <x v="0"/>
    <n v="11"/>
    <s v="louiev006"/>
    <s v="MLORENZ"/>
    <s v="EPMI-Midwest"/>
    <x v="7"/>
    <x v="6"/>
    <n v="632398.1"/>
    <d v="2001-06-06T21:00:01"/>
  </r>
  <r>
    <x v="1"/>
    <x v="2"/>
    <x v="1"/>
    <x v="10"/>
    <n v="1200"/>
    <n v="1336953"/>
    <d v="2001-06-05T07:37:42"/>
    <s v="Constellation Power Source, Inc."/>
    <x v="1"/>
    <x v="1"/>
    <x v="0"/>
    <x v="2"/>
    <s v="US East Power Phy Fwd Firm"/>
    <s v="US Pwr Phy Firm  Cinergy Peak            07-30Jun01      USD/MWh"/>
    <m/>
    <n v="50"/>
    <x v="0"/>
    <x v="2"/>
    <x v="0"/>
    <n v="46.25"/>
    <s v="GOZBOB12"/>
    <s v="CDORLAN"/>
    <s v="ST-ECAR"/>
    <x v="7"/>
    <x v="6"/>
    <n v="632399.1"/>
    <d v="2001-06-07T21:00:01"/>
  </r>
  <r>
    <x v="1"/>
    <x v="3"/>
    <x v="1"/>
    <x v="0"/>
    <n v="10000"/>
    <n v="1336954"/>
    <d v="2001-06-05T07:37:46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4.09"/>
    <s v="benharner"/>
    <s v="PMIMS"/>
    <s v="ENA - IM MKT Central CG"/>
    <x v="8"/>
    <x v="5"/>
    <n v="829004"/>
    <d v="2001-06-06T21:00:01"/>
  </r>
  <r>
    <x v="1"/>
    <x v="2"/>
    <x v="1"/>
    <x v="0"/>
    <n v="50"/>
    <n v="1336957"/>
    <d v="2001-06-05T07:38:12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DELWINTER"/>
    <s v="MLORENZ"/>
    <s v="ST-Main"/>
    <x v="7"/>
    <x v="6"/>
    <n v="632402.1"/>
    <d v="2001-06-06T21:00:01"/>
  </r>
  <r>
    <x v="1"/>
    <x v="2"/>
    <x v="1"/>
    <x v="0"/>
    <n v="50"/>
    <n v="1336958"/>
    <d v="2001-06-05T07:38:14"/>
    <s v="Mirant Americas Energy Marketing, L.P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fnelson1"/>
    <s v="JQUENET"/>
    <s v="ST-PJM"/>
    <x v="7"/>
    <x v="6"/>
    <n v="632403.1"/>
    <d v="2001-06-06T21:00:01"/>
  </r>
  <r>
    <x v="1"/>
    <x v="3"/>
    <x v="0"/>
    <x v="1"/>
    <n v="232500"/>
    <n v="1336959"/>
    <d v="2001-06-05T07:38:29"/>
    <s v="Hess Energy Trading Company LLC"/>
    <x v="0"/>
    <x v="0"/>
    <x v="0"/>
    <x v="3"/>
    <s v="US Gas Fin Swap"/>
    <s v="US Gas Swap      Nymex                   Jul01           USD/MM"/>
    <m/>
    <n v="7500"/>
    <x v="0"/>
    <x v="10"/>
    <x v="0"/>
    <n v="4.1449999999999996"/>
    <s v="MICWHITE"/>
    <s v="JARNOLD"/>
    <s v="NG-Price"/>
    <x v="1"/>
    <x v="5"/>
    <s v="VE4998.1"/>
    <d v="2001-07-01T21:00:00"/>
  </r>
  <r>
    <x v="1"/>
    <x v="2"/>
    <x v="1"/>
    <x v="8"/>
    <n v="250"/>
    <n v="1336960"/>
    <d v="2001-06-05T07:38:33"/>
    <s v="Select Energy, Inc."/>
    <x v="0"/>
    <x v="0"/>
    <x v="0"/>
    <x v="2"/>
    <s v="US East Power Phy Fwd Firm"/>
    <s v="US Pwr Phy Firm  PJM-W Peak              11-15Jun01      USD/MWh"/>
    <n v="50"/>
    <m/>
    <x v="0"/>
    <x v="2"/>
    <x v="0"/>
    <n v="39.25"/>
    <s v="ADM13269"/>
    <s v="JQUENET"/>
    <s v="ST-PJM"/>
    <x v="7"/>
    <x v="6"/>
    <n v="632404.1"/>
    <d v="2001-06-11T21:00:01"/>
  </r>
  <r>
    <x v="1"/>
    <x v="3"/>
    <x v="0"/>
    <x v="1"/>
    <n v="387500"/>
    <n v="1336961"/>
    <d v="2001-06-05T07:38:47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1500000000000004"/>
    <s v="MICWHITE"/>
    <s v="JARNOLD"/>
    <s v="NG-Price"/>
    <x v="1"/>
    <x v="5"/>
    <s v="VE4999.1"/>
    <d v="2001-07-01T21:00:00"/>
  </r>
  <r>
    <x v="1"/>
    <x v="3"/>
    <x v="1"/>
    <x v="0"/>
    <n v="10000"/>
    <n v="1336962"/>
    <d v="2001-06-05T07:38:47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kimnorman"/>
    <s v="TDONOHO"/>
    <s v="ENA - IM Central Gulf"/>
    <x v="8"/>
    <x v="5"/>
    <n v="829005"/>
    <d v="2001-06-06T21:00:01"/>
  </r>
  <r>
    <x v="1"/>
    <x v="2"/>
    <x v="1"/>
    <x v="8"/>
    <n v="250"/>
    <n v="1336963"/>
    <d v="2001-06-05T07:38:51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9.5"/>
    <s v="DaveWilson"/>
    <s v="CDORLAN"/>
    <s v="ST-ECAR"/>
    <x v="7"/>
    <x v="6"/>
    <n v="632405.1"/>
    <d v="2001-06-11T21:00:01"/>
  </r>
  <r>
    <x v="1"/>
    <x v="2"/>
    <x v="1"/>
    <x v="8"/>
    <n v="250"/>
    <n v="1336964"/>
    <d v="2001-06-05T07:38:52"/>
    <s v="Cargill-Alliant, LLC"/>
    <x v="0"/>
    <x v="0"/>
    <x v="0"/>
    <x v="2"/>
    <s v="US East Power Phy Fwd Firm"/>
    <s v="US Pwr Phy Firm  COMED Peak              11-15Jun01      USD/MWh"/>
    <n v="50"/>
    <m/>
    <x v="0"/>
    <x v="2"/>
    <x v="0"/>
    <n v="38.75"/>
    <s v="BRETJONES"/>
    <s v="MLORENZ"/>
    <s v="ST-Main"/>
    <x v="7"/>
    <x v="6"/>
    <n v="632406.1"/>
    <d v="2001-06-11T21:00:01"/>
  </r>
  <r>
    <x v="1"/>
    <x v="2"/>
    <x v="1"/>
    <x v="8"/>
    <n v="250"/>
    <n v="1336969"/>
    <d v="2001-06-05T07:39:12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50"/>
    <s v="ADM12984"/>
    <s v="MCARSON2"/>
    <s v="ST-SPP"/>
    <x v="7"/>
    <x v="6"/>
    <n v="632408.1"/>
    <d v="2001-06-11T21:00:01"/>
  </r>
  <r>
    <x v="1"/>
    <x v="2"/>
    <x v="1"/>
    <x v="0"/>
    <n v="50"/>
    <n v="1336970"/>
    <d v="2001-06-05T07:39:14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epsvc136"/>
    <s v="JQUENET"/>
    <s v="ST-PJM"/>
    <x v="7"/>
    <x v="6"/>
    <n v="632409.1"/>
    <d v="2001-06-06T21:00:01"/>
  </r>
  <r>
    <x v="1"/>
    <x v="3"/>
    <x v="1"/>
    <x v="0"/>
    <n v="10000"/>
    <n v="1336971"/>
    <d v="2001-06-05T07:39:15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7"/>
    <s v="phank00001"/>
    <s v="JHODGE2"/>
    <s v="ENA-IM ME TCO"/>
    <x v="8"/>
    <x v="5"/>
    <n v="829006"/>
    <d v="2001-06-06T21:00:01"/>
  </r>
  <r>
    <x v="1"/>
    <x v="2"/>
    <x v="1"/>
    <x v="3"/>
    <n v="4600"/>
    <n v="1336972"/>
    <d v="2001-06-05T07:39:19"/>
    <s v="Reliant Energy Services, Inc."/>
    <x v="0"/>
    <x v="0"/>
    <x v="0"/>
    <x v="2"/>
    <s v="US East Power Phy Fwd Firm"/>
    <s v="US Pwr Phy Firm  Cinergy Peak            Oct-Dec02       USD/MWh"/>
    <n v="50"/>
    <m/>
    <x v="0"/>
    <x v="2"/>
    <x v="0"/>
    <n v="33.5"/>
    <s v="smarland"/>
    <s v="FSTURM"/>
    <s v="EPMI-Midwest"/>
    <x v="7"/>
    <x v="6"/>
    <n v="632410.1"/>
    <d v="2002-10-01T17:11:00"/>
  </r>
  <r>
    <x v="1"/>
    <x v="3"/>
    <x v="1"/>
    <x v="0"/>
    <n v="10000"/>
    <n v="1336973"/>
    <d v="2001-06-05T07:39:2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07"/>
    <d v="2001-06-06T21:00:01"/>
  </r>
  <r>
    <x v="1"/>
    <x v="3"/>
    <x v="1"/>
    <x v="0"/>
    <n v="10000"/>
    <n v="1336974"/>
    <d v="2001-06-05T07:39:24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6"/>
    <s v="phank00001"/>
    <s v="JHODGE2"/>
    <s v="ENA-IM ME TCO"/>
    <x v="8"/>
    <x v="5"/>
    <n v="829008"/>
    <d v="2001-06-06T21:00:01"/>
  </r>
  <r>
    <x v="1"/>
    <x v="2"/>
    <x v="1"/>
    <x v="0"/>
    <n v="50"/>
    <n v="1336975"/>
    <d v="2001-06-05T07:39:28"/>
    <s v="Williams Energy Marketing &amp; Trading Company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aforgion"/>
    <s v="JQUENET"/>
    <s v="ST-PJM"/>
    <x v="7"/>
    <x v="6"/>
    <n v="632411.1"/>
    <d v="2001-06-06T21:00:01"/>
  </r>
  <r>
    <x v="1"/>
    <x v="3"/>
    <x v="1"/>
    <x v="0"/>
    <n v="10000"/>
    <n v="1336976"/>
    <d v="2001-06-05T07:39:29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149999999999997"/>
    <s v="berginpat2"/>
    <s v="ARING"/>
    <s v="ENA-IM NE GULF1"/>
    <x v="8"/>
    <x v="5"/>
    <n v="829009"/>
    <d v="2001-06-06T21:00:01"/>
  </r>
  <r>
    <x v="1"/>
    <x v="3"/>
    <x v="1"/>
    <x v="0"/>
    <n v="5000"/>
    <n v="1336978"/>
    <d v="2001-06-05T07:39:31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650000000000002"/>
    <s v="schwalbach"/>
    <s v="KSTEVEN"/>
    <s v="ENA-IM Mid Central South"/>
    <x v="8"/>
    <x v="5"/>
    <n v="829011"/>
    <d v="2001-06-06T21:00:01"/>
  </r>
  <r>
    <x v="1"/>
    <x v="3"/>
    <x v="1"/>
    <x v="0"/>
    <n v="5000"/>
    <n v="1336977"/>
    <d v="2001-06-05T07:39:31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8"/>
    <s v="KREMERTODD"/>
    <s v="KSTEVEN"/>
    <s v="ENA-IM Mid Central South"/>
    <x v="8"/>
    <x v="5"/>
    <n v="829010"/>
    <d v="2001-06-06T21:00:01"/>
  </r>
  <r>
    <x v="1"/>
    <x v="3"/>
    <x v="1"/>
    <x v="0"/>
    <n v="10000"/>
    <n v="1336979"/>
    <d v="2001-06-05T07:39:33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500000000000004"/>
    <s v="phank00001"/>
    <s v="JHODGE2"/>
    <s v="ENA-IM ME TCO"/>
    <x v="8"/>
    <x v="5"/>
    <n v="829012"/>
    <d v="2001-06-06T21:00:01"/>
  </r>
  <r>
    <x v="1"/>
    <x v="3"/>
    <x v="1"/>
    <x v="0"/>
    <n v="5000"/>
    <n v="1336980"/>
    <d v="2001-06-05T07:39:34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574999999999999"/>
    <s v="schwalbach"/>
    <s v="KSTEVEN"/>
    <s v="ENA-IM Mid Central South"/>
    <x v="8"/>
    <x v="5"/>
    <n v="829013"/>
    <d v="2001-06-06T21:00:01"/>
  </r>
  <r>
    <x v="1"/>
    <x v="3"/>
    <x v="1"/>
    <x v="0"/>
    <n v="50000"/>
    <n v="1336982"/>
    <d v="2001-06-05T07:39:35"/>
    <s v="Cook Inlet Energy Supply L.L.C."/>
    <x v="0"/>
    <x v="0"/>
    <x v="0"/>
    <x v="3"/>
    <s v="US Gas Phy Fwd Firm &lt; or = 1Mo "/>
    <s v="US Gas Phy       NGPL NICOR              06Jun01         USD/MM"/>
    <n v="50000"/>
    <m/>
    <x v="0"/>
    <x v="10"/>
    <x v="0"/>
    <n v="4.085"/>
    <s v="MIDCONT1"/>
    <s v="PMIMS"/>
    <s v="ENA - IM MKT Central CG"/>
    <x v="8"/>
    <x v="5"/>
    <n v="829015"/>
    <d v="2001-06-06T21:00:01"/>
  </r>
  <r>
    <x v="1"/>
    <x v="3"/>
    <x v="1"/>
    <x v="0"/>
    <n v="5000"/>
    <n v="1336981"/>
    <d v="2001-06-05T07:39:35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774999999999999"/>
    <s v="PEGGIALL"/>
    <s v="KSTEVEN"/>
    <s v="ENA-IM Mid Central South"/>
    <x v="8"/>
    <x v="5"/>
    <n v="829014"/>
    <d v="2001-06-06T21:00:01"/>
  </r>
  <r>
    <x v="1"/>
    <x v="3"/>
    <x v="1"/>
    <x v="0"/>
    <n v="5000"/>
    <n v="1336983"/>
    <d v="2001-06-05T07:39:37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5"/>
    <s v="schwalbach"/>
    <s v="KSTEVEN"/>
    <s v="ENA-IM Mid Central South"/>
    <x v="8"/>
    <x v="5"/>
    <n v="829016"/>
    <d v="2001-06-06T21:00:01"/>
  </r>
  <r>
    <x v="1"/>
    <x v="3"/>
    <x v="1"/>
    <x v="0"/>
    <n v="10000"/>
    <n v="1336984"/>
    <d v="2001-06-05T07:39:41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250000000000004"/>
    <s v="aepes215"/>
    <s v="ARING"/>
    <s v="ENA-IM NE GULF1"/>
    <x v="8"/>
    <x v="5"/>
    <n v="829018"/>
    <d v="2001-06-06T21:00:01"/>
  </r>
  <r>
    <x v="1"/>
    <x v="2"/>
    <x v="1"/>
    <x v="8"/>
    <n v="250"/>
    <n v="1336985"/>
    <d v="2001-06-05T07:39:42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1.5"/>
    <s v="jacques200"/>
    <s v="PBRODER"/>
    <s v="ST-New England"/>
    <x v="7"/>
    <x v="6"/>
    <n v="632412.1"/>
    <d v="2001-06-11T21:00:01"/>
  </r>
  <r>
    <x v="1"/>
    <x v="3"/>
    <x v="1"/>
    <x v="0"/>
    <n v="5000"/>
    <n v="1336987"/>
    <d v="2001-06-05T07:39:42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MIDCONT4"/>
    <s v="KSTEVEN"/>
    <s v="ENA-IM Mid Central South"/>
    <x v="8"/>
    <x v="5"/>
    <n v="829019"/>
    <d v="2001-06-06T21:00:01"/>
  </r>
  <r>
    <x v="1"/>
    <x v="3"/>
    <x v="1"/>
    <x v="0"/>
    <n v="5000"/>
    <n v="1336986"/>
    <d v="2001-06-05T07:39:42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8"/>
    <s v="cscharton"/>
    <s v="KSTEVEN"/>
    <s v="ENA-IM Mid Central South"/>
    <x v="8"/>
    <x v="5"/>
    <n v="829017"/>
    <d v="2001-06-06T21:00:01"/>
  </r>
  <r>
    <x v="1"/>
    <x v="3"/>
    <x v="1"/>
    <x v="0"/>
    <n v="10000"/>
    <n v="1336988"/>
    <d v="2001-06-05T07:39:45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aepes215"/>
    <s v="ARING"/>
    <s v="ENA-IM NE GULF1"/>
    <x v="8"/>
    <x v="5"/>
    <n v="829020"/>
    <d v="2001-06-06T21:00:01"/>
  </r>
  <r>
    <x v="1"/>
    <x v="3"/>
    <x v="1"/>
    <x v="0"/>
    <n v="5000"/>
    <n v="1336989"/>
    <d v="2001-06-05T07:39:47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374999999999999"/>
    <s v="schwalbach"/>
    <s v="KSTEVEN"/>
    <s v="ENA-IM Mid Central South"/>
    <x v="8"/>
    <x v="5"/>
    <n v="829021"/>
    <d v="2001-06-06T21:00:01"/>
  </r>
  <r>
    <x v="1"/>
    <x v="2"/>
    <x v="1"/>
    <x v="8"/>
    <n v="250"/>
    <n v="1336990"/>
    <d v="2001-06-05T07:39:54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1.25"/>
    <s v="jacques200"/>
    <s v="PBRODER"/>
    <s v="ST-New England"/>
    <x v="7"/>
    <x v="6"/>
    <n v="632413.1"/>
    <d v="2001-06-11T21:00:01"/>
  </r>
  <r>
    <x v="1"/>
    <x v="3"/>
    <x v="1"/>
    <x v="0"/>
    <n v="10000"/>
    <n v="1336991"/>
    <d v="2001-06-05T07:40:01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PEGGIALL"/>
    <s v="TDONOHO"/>
    <s v="ENA - IM Central Gulf"/>
    <x v="8"/>
    <x v="5"/>
    <n v="829022"/>
    <d v="2001-06-06T21:00:01"/>
  </r>
  <r>
    <x v="1"/>
    <x v="3"/>
    <x v="1"/>
    <x v="0"/>
    <n v="10000"/>
    <n v="1336992"/>
    <d v="2001-06-05T07:40:10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KREMERTODD"/>
    <s v="TDONOHO"/>
    <s v="ENA - IM Central Gulf"/>
    <x v="8"/>
    <x v="5"/>
    <n v="829023"/>
    <d v="2001-06-06T21:00:01"/>
  </r>
  <r>
    <x v="1"/>
    <x v="2"/>
    <x v="1"/>
    <x v="0"/>
    <n v="50"/>
    <n v="1336993"/>
    <d v="2001-06-05T07:40:25"/>
    <s v="Calpine Energy Services, L.P."/>
    <x v="2"/>
    <x v="1"/>
    <x v="0"/>
    <x v="2"/>
    <s v="US East Power Phy Fwd Firm"/>
    <s v="US Pwr Phy Firm  NEPOOL Peak             06Jun01         USD/MWh"/>
    <n v="50"/>
    <m/>
    <x v="0"/>
    <x v="2"/>
    <x v="0"/>
    <n v="35.5"/>
    <s v="NepoolDesk"/>
    <s v="PBRODER"/>
    <s v="ST-New England"/>
    <x v="7"/>
    <x v="6"/>
    <n v="632416.1"/>
    <d v="2001-06-06T21:00:01"/>
  </r>
  <r>
    <x v="1"/>
    <x v="3"/>
    <x v="1"/>
    <x v="0"/>
    <n v="10000"/>
    <n v="1336994"/>
    <d v="2001-06-05T07:40:26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24"/>
    <d v="2001-06-06T21:00:01"/>
  </r>
  <r>
    <x v="1"/>
    <x v="3"/>
    <x v="1"/>
    <x v="0"/>
    <n v="5000"/>
    <n v="1336995"/>
    <d v="2001-06-05T07:40:27"/>
    <s v="Coast Energy Group, a division of Cornerstone Propane, L.P.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buckdiers"/>
    <s v="TDONOHO"/>
    <s v="ENA - IM Central Gulf"/>
    <x v="8"/>
    <x v="5"/>
    <n v="829025"/>
    <d v="2001-06-06T21:00:01"/>
  </r>
  <r>
    <x v="1"/>
    <x v="2"/>
    <x v="1"/>
    <x v="3"/>
    <n v="4600"/>
    <n v="1336996"/>
    <d v="2001-06-05T07:40:36"/>
    <s v="PG&amp;E Energy Trading - Power, L.P."/>
    <x v="0"/>
    <x v="0"/>
    <x v="0"/>
    <x v="2"/>
    <s v="US East Power Phy Fwd Firm"/>
    <s v="US Pwr Phy Firm  NEPOOL Peak             Oct-Dec01       USD/MWh"/>
    <n v="50"/>
    <m/>
    <x v="0"/>
    <x v="2"/>
    <x v="0"/>
    <n v="50.75"/>
    <s v="rbordeleau"/>
    <s v="DDAVIS"/>
    <s v="LT-New England"/>
    <x v="7"/>
    <x v="6"/>
    <n v="632417.1"/>
    <d v="2001-10-01T17:11:00"/>
  </r>
  <r>
    <x v="1"/>
    <x v="2"/>
    <x v="1"/>
    <x v="0"/>
    <n v="50"/>
    <n v="1336997"/>
    <d v="2001-06-05T07:40:45"/>
    <s v="Cargill-Alliant, LLC"/>
    <x v="0"/>
    <x v="0"/>
    <x v="0"/>
    <x v="2"/>
    <s v="US East Power Phy Fwd Firm"/>
    <s v="US Pwr Phy Firm  Entergy Peak            06Jun01         USD/MWh"/>
    <n v="50"/>
    <m/>
    <x v="0"/>
    <x v="2"/>
    <x v="0"/>
    <n v="33.75"/>
    <s v="BRETJONES"/>
    <s v="MCARSON2"/>
    <s v="ST-SPP"/>
    <x v="7"/>
    <x v="6"/>
    <n v="632418.1"/>
    <d v="2001-06-06T21:00:01"/>
  </r>
  <r>
    <x v="1"/>
    <x v="3"/>
    <x v="1"/>
    <x v="0"/>
    <n v="10000"/>
    <n v="1336998"/>
    <d v="2001-06-05T07:40:53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199999999999996"/>
    <s v="berginpat2"/>
    <s v="ARING"/>
    <s v="ENA-IM NE GULF1"/>
    <x v="8"/>
    <x v="5"/>
    <n v="829026"/>
    <d v="2001-06-06T21:00:01"/>
  </r>
  <r>
    <x v="1"/>
    <x v="3"/>
    <x v="0"/>
    <x v="19"/>
    <n v="250000"/>
    <n v="1336999"/>
    <d v="2001-06-05T07:40:55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4"/>
    <s v="AQUILA1003"/>
    <s v="PKEAVEY"/>
    <s v="G-DAILY-EST"/>
    <x v="1"/>
    <x v="5"/>
    <s v="VE5004.1"/>
    <d v="2001-06-06T21:00:01"/>
  </r>
  <r>
    <x v="1"/>
    <x v="3"/>
    <x v="0"/>
    <x v="19"/>
    <n v="250000"/>
    <n v="1337000"/>
    <d v="2001-06-05T07:41:01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449999999999999"/>
    <s v="AQUILA1003"/>
    <s v="PKEAVEY"/>
    <s v="G-DAILY-EST"/>
    <x v="1"/>
    <x v="5"/>
    <s v="VE5005.1"/>
    <d v="2001-06-06T21:00:01"/>
  </r>
  <r>
    <x v="1"/>
    <x v="3"/>
    <x v="1"/>
    <x v="0"/>
    <n v="8320"/>
    <n v="1337001"/>
    <d v="2001-06-05T07:41:06"/>
    <s v="Mirant Americas Energy Marketing, L.P."/>
    <x v="0"/>
    <x v="0"/>
    <x v="0"/>
    <x v="3"/>
    <s v="US Gas Phy Fwd Firm &lt; or = 1Mo "/>
    <s v="US Gas Phy       TCO Pool                06Jun01         USD/MM"/>
    <m/>
    <n v="8320"/>
    <x v="0"/>
    <x v="10"/>
    <x v="0"/>
    <n v="4.16"/>
    <s v="jkippels01"/>
    <s v="JHODGE2"/>
    <s v="ENA-IM ME TCO"/>
    <x v="8"/>
    <x v="5"/>
    <n v="829027"/>
    <d v="2001-06-06T21:00:01"/>
  </r>
  <r>
    <x v="1"/>
    <x v="3"/>
    <x v="1"/>
    <x v="0"/>
    <n v="10000"/>
    <n v="1337002"/>
    <d v="2001-06-05T07:41:14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250000000000004"/>
    <s v="garrison"/>
    <s v="ARING"/>
    <s v="ENA-IM NE GULF1"/>
    <x v="8"/>
    <x v="5"/>
    <n v="829028"/>
    <d v="2001-06-06T21:00:01"/>
  </r>
  <r>
    <x v="1"/>
    <x v="3"/>
    <x v="1"/>
    <x v="0"/>
    <n v="10000"/>
    <n v="1337003"/>
    <d v="2001-06-05T07:41:15"/>
    <s v="Occidental Energy Marketing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smallfitz"/>
    <s v="TDONOHO"/>
    <s v="ENA - IM Central Gulf"/>
    <x v="8"/>
    <x v="5"/>
    <n v="829029"/>
    <d v="2001-06-06T21:00:01"/>
  </r>
  <r>
    <x v="1"/>
    <x v="3"/>
    <x v="1"/>
    <x v="0"/>
    <n v="5000"/>
    <n v="1337004"/>
    <d v="2001-06-05T07:41:16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4.0149999999999997"/>
    <s v="csaponaro1"/>
    <s v="ARING"/>
    <s v="ENA-IM NE GULF1"/>
    <x v="8"/>
    <x v="5"/>
    <n v="829030"/>
    <d v="2001-06-06T21:00:01"/>
  </r>
  <r>
    <x v="1"/>
    <x v="2"/>
    <x v="0"/>
    <x v="0"/>
    <n v="50"/>
    <n v="1337005"/>
    <d v="2001-06-05T07:41:28"/>
    <s v="Conectiv Energy Supply, Inc."/>
    <x v="0"/>
    <x v="0"/>
    <x v="0"/>
    <x v="2"/>
    <s v="US East Power Fin Swap"/>
    <s v="US Pwr Fin Swap  PJM W IntC Peak         06Jun01         USD/MWh"/>
    <n v="50"/>
    <m/>
    <x v="0"/>
    <x v="2"/>
    <x v="0"/>
    <n v="27.4"/>
    <s v="stsingas"/>
    <s v="JQUENET"/>
    <s v="ST-PJM"/>
    <x v="7"/>
    <x v="5"/>
    <n v="632419.1"/>
    <d v="2001-06-06T21:00:01"/>
  </r>
  <r>
    <x v="1"/>
    <x v="3"/>
    <x v="1"/>
    <x v="0"/>
    <n v="1680"/>
    <n v="1337006"/>
    <d v="2001-06-05T07:41:34"/>
    <s v="Mirant Americas Energy Marketing, L.P."/>
    <x v="0"/>
    <x v="0"/>
    <x v="0"/>
    <x v="3"/>
    <s v="US Gas Phy Fwd Firm &lt; or = 1Mo "/>
    <s v="US Gas Phy       TCO Pool                06Jun01         USD/MM"/>
    <m/>
    <n v="1680"/>
    <x v="0"/>
    <x v="10"/>
    <x v="0"/>
    <n v="4.16"/>
    <s v="phank00001"/>
    <s v="JHODGE2"/>
    <s v="ENA-IM ME TCO"/>
    <x v="8"/>
    <x v="5"/>
    <n v="829031"/>
    <d v="2001-06-06T21:00:01"/>
  </r>
  <r>
    <x v="1"/>
    <x v="2"/>
    <x v="1"/>
    <x v="0"/>
    <n v="50"/>
    <n v="1337009"/>
    <d v="2001-06-05T07:41:52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22.1"/>
    <d v="2001-06-06T21:00:01"/>
  </r>
  <r>
    <x v="1"/>
    <x v="3"/>
    <x v="1"/>
    <x v="0"/>
    <n v="5000"/>
    <n v="1337010"/>
    <d v="2001-06-05T07:42:00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7"/>
    <s v="cscharton"/>
    <s v="KSTEVEN"/>
    <s v="ENA-IM Mid Central South"/>
    <x v="8"/>
    <x v="5"/>
    <n v="829032"/>
    <d v="2001-06-06T21:00:01"/>
  </r>
  <r>
    <x v="1"/>
    <x v="3"/>
    <x v="1"/>
    <x v="0"/>
    <n v="5000"/>
    <n v="1337012"/>
    <d v="2001-06-05T07:42:04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725000000000001"/>
    <s v="MIDCONT4"/>
    <s v="KSTEVEN"/>
    <s v="ENA-IM Mid Central South"/>
    <x v="8"/>
    <x v="5"/>
    <n v="829034"/>
    <d v="2001-06-06T21:00:01"/>
  </r>
  <r>
    <x v="1"/>
    <x v="3"/>
    <x v="1"/>
    <x v="0"/>
    <n v="10000"/>
    <n v="1337011"/>
    <d v="2001-06-05T07:42:04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aepes215"/>
    <s v="ARING"/>
    <s v="ENA-IM NE GULF1"/>
    <x v="8"/>
    <x v="5"/>
    <n v="829033"/>
    <d v="2001-06-06T21:00:01"/>
  </r>
  <r>
    <x v="1"/>
    <x v="3"/>
    <x v="1"/>
    <x v="0"/>
    <n v="5000"/>
    <n v="1337013"/>
    <d v="2001-06-05T07:42:1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BIGDADDY"/>
    <s v="KSTEVEN"/>
    <s v="ENA-IM Mid Central South"/>
    <x v="8"/>
    <x v="5"/>
    <n v="829035"/>
    <d v="2001-06-06T21:00:01"/>
  </r>
  <r>
    <x v="1"/>
    <x v="3"/>
    <x v="1"/>
    <x v="0"/>
    <n v="5000"/>
    <n v="1337014"/>
    <d v="2001-06-05T07:42:17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aepes208"/>
    <s v="KSTEVEN"/>
    <s v="ENA-IM Mid Central South"/>
    <x v="8"/>
    <x v="5"/>
    <n v="829036"/>
    <d v="2001-06-06T21:00:01"/>
  </r>
  <r>
    <x v="1"/>
    <x v="3"/>
    <x v="0"/>
    <x v="1"/>
    <n v="155000"/>
    <n v="1337015"/>
    <d v="2001-06-05T07:42:20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shduster"/>
    <s v="JARNOLD"/>
    <s v="NG-Price"/>
    <x v="1"/>
    <x v="5"/>
    <s v="VE5006.1"/>
    <d v="2001-07-01T21:00:00"/>
  </r>
  <r>
    <x v="1"/>
    <x v="3"/>
    <x v="1"/>
    <x v="0"/>
    <n v="10000"/>
    <n v="1337016"/>
    <d v="2001-06-05T07:42:2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"/>
    <s v="berginpat2"/>
    <s v="ARING"/>
    <s v="ENA-IM NE GULF1"/>
    <x v="8"/>
    <x v="5"/>
    <n v="829037"/>
    <d v="2001-06-06T21:00:01"/>
  </r>
  <r>
    <x v="1"/>
    <x v="3"/>
    <x v="1"/>
    <x v="0"/>
    <n v="5000"/>
    <n v="1337017"/>
    <d v="2001-06-05T07:42:22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schwalbach"/>
    <s v="KSTEVEN"/>
    <s v="ENA-IM Mid Central South"/>
    <x v="8"/>
    <x v="5"/>
    <n v="829038"/>
    <d v="2001-06-06T21:00:01"/>
  </r>
  <r>
    <x v="1"/>
    <x v="3"/>
    <x v="1"/>
    <x v="0"/>
    <n v="5000"/>
    <n v="1337018"/>
    <d v="2001-06-05T07:42:25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MIDCONT4"/>
    <s v="KSTEVEN"/>
    <s v="ENA-IM Mid Central South"/>
    <x v="8"/>
    <x v="5"/>
    <n v="829039"/>
    <d v="2001-06-06T21:00:01"/>
  </r>
  <r>
    <x v="1"/>
    <x v="3"/>
    <x v="1"/>
    <x v="0"/>
    <n v="5000"/>
    <n v="1337019"/>
    <d v="2001-06-05T07:42:3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aepes208"/>
    <s v="KSTEVEN"/>
    <s v="ENA-IM Mid Central South"/>
    <x v="8"/>
    <x v="5"/>
    <n v="829040"/>
    <d v="2001-06-06T21:00:01"/>
  </r>
  <r>
    <x v="1"/>
    <x v="2"/>
    <x v="1"/>
    <x v="8"/>
    <n v="250"/>
    <n v="1337021"/>
    <d v="2001-06-05T07:42:38"/>
    <s v="Reliant Energy Services, Inc."/>
    <x v="0"/>
    <x v="0"/>
    <x v="0"/>
    <x v="2"/>
    <s v="US East Power Phy Fwd Firm"/>
    <s v="US Pwr Phy Firm  Entergy Peak            11-15Jun01      USD/MWh"/>
    <n v="50"/>
    <m/>
    <x v="0"/>
    <x v="2"/>
    <x v="0"/>
    <n v="49.5"/>
    <s v="mwhitfield"/>
    <s v="MCARSON2"/>
    <s v="ST-SPP"/>
    <x v="7"/>
    <x v="6"/>
    <n v="632424.1"/>
    <d v="2001-06-11T21:00:01"/>
  </r>
  <r>
    <x v="1"/>
    <x v="2"/>
    <x v="1"/>
    <x v="10"/>
    <n v="1200"/>
    <n v="1337020"/>
    <d v="2001-06-05T07:42:38"/>
    <s v="Williams Energy Marketing &amp; Trading Company"/>
    <x v="0"/>
    <x v="0"/>
    <x v="0"/>
    <x v="2"/>
    <s v="US East Power Phy Fwd Firm"/>
    <s v="US Pwr Phy Firm  Entergy Peak            07-30Jun01      USD/MWh"/>
    <n v="50"/>
    <m/>
    <x v="0"/>
    <x v="2"/>
    <x v="0"/>
    <n v="56.5"/>
    <s v="jsampler"/>
    <s v="MCARSON2"/>
    <s v="ST-SPP"/>
    <x v="7"/>
    <x v="6"/>
    <n v="632423.1"/>
    <d v="2001-06-07T21:00:01"/>
  </r>
  <r>
    <x v="1"/>
    <x v="3"/>
    <x v="1"/>
    <x v="0"/>
    <n v="5000"/>
    <n v="1337022"/>
    <d v="2001-06-05T07:42:38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aepes208"/>
    <s v="KSTEVEN"/>
    <s v="ENA-IM Mid Central South"/>
    <x v="8"/>
    <x v="5"/>
    <n v="829041"/>
    <d v="2001-06-06T21:00:01"/>
  </r>
  <r>
    <x v="1"/>
    <x v="3"/>
    <x v="1"/>
    <x v="0"/>
    <n v="5000"/>
    <n v="1337023"/>
    <d v="2001-06-05T07:42:4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aepes208"/>
    <s v="KSTEVEN"/>
    <s v="ENA-IM Mid Central South"/>
    <x v="8"/>
    <x v="5"/>
    <n v="829042"/>
    <d v="2001-06-06T21:00:01"/>
  </r>
  <r>
    <x v="1"/>
    <x v="3"/>
    <x v="1"/>
    <x v="0"/>
    <n v="5000"/>
    <n v="1337024"/>
    <d v="2001-06-05T07:42:45"/>
    <s v="Anadarko Energy Services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ADM28225"/>
    <s v="KSTEVEN"/>
    <s v="ENA-IM Mid Central South"/>
    <x v="8"/>
    <x v="5"/>
    <n v="829043"/>
    <d v="2001-06-06T21:00:01"/>
  </r>
  <r>
    <x v="1"/>
    <x v="3"/>
    <x v="1"/>
    <x v="0"/>
    <n v="5000"/>
    <n v="1337026"/>
    <d v="2001-06-05T07:42:55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aepes208"/>
    <s v="KSTEVEN"/>
    <s v="ENA-IM Mid Central South"/>
    <x v="8"/>
    <x v="5"/>
    <n v="829045"/>
    <d v="2001-06-06T21:00:01"/>
  </r>
  <r>
    <x v="1"/>
    <x v="3"/>
    <x v="1"/>
    <x v="0"/>
    <n v="5000"/>
    <n v="1337025"/>
    <d v="2001-06-05T07:42:55"/>
    <s v="Reliant Energy Services, Inc."/>
    <x v="0"/>
    <x v="0"/>
    <x v="0"/>
    <x v="3"/>
    <s v="US Gas Phy Fwd Firm &lt; or = 1Mo "/>
    <s v="US Gas Phy       TranscoZ6NNY            06Jun01         USD/MM"/>
    <n v="5000"/>
    <m/>
    <x v="0"/>
    <x v="10"/>
    <x v="0"/>
    <n v="4.3"/>
    <s v="jaelee14"/>
    <s v="VPIMENOV"/>
    <s v="ENA-IM ME NEW YORK"/>
    <x v="8"/>
    <x v="5"/>
    <n v="829044"/>
    <d v="2001-06-06T21:00:01"/>
  </r>
  <r>
    <x v="1"/>
    <x v="3"/>
    <x v="1"/>
    <x v="0"/>
    <n v="50000"/>
    <n v="1337027"/>
    <d v="2001-06-05T07:42:57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085"/>
    <s v="aepes206"/>
    <s v="PMIMS"/>
    <s v="ENA - IM MKT Central CG"/>
    <x v="8"/>
    <x v="5"/>
    <n v="829046"/>
    <d v="2001-06-06T21:00:01"/>
  </r>
  <r>
    <x v="1"/>
    <x v="3"/>
    <x v="1"/>
    <x v="0"/>
    <n v="5000"/>
    <n v="1337028"/>
    <d v="2001-06-05T07:42:59"/>
    <s v="Anadarko Energy Services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ADM28225"/>
    <s v="KSTEVEN"/>
    <s v="ENA-IM Mid Central South"/>
    <x v="8"/>
    <x v="5"/>
    <n v="829047"/>
    <d v="2001-06-06T21:00:01"/>
  </r>
  <r>
    <x v="1"/>
    <x v="3"/>
    <x v="1"/>
    <x v="0"/>
    <n v="5000"/>
    <n v="1337029"/>
    <d v="2001-06-05T07:43:09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aepes208"/>
    <s v="KSTEVEN"/>
    <s v="ENA-IM Mid Central South"/>
    <x v="8"/>
    <x v="5"/>
    <n v="829048"/>
    <d v="2001-06-06T21:00:01"/>
  </r>
  <r>
    <x v="1"/>
    <x v="3"/>
    <x v="1"/>
    <x v="0"/>
    <n v="5000"/>
    <n v="1337030"/>
    <d v="2001-06-05T07:43:16"/>
    <s v="Anadarko Energy Services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ADM28225"/>
    <s v="KSTEVEN"/>
    <s v="ENA-IM Mid Central South"/>
    <x v="8"/>
    <x v="5"/>
    <n v="829049"/>
    <d v="2001-06-06T21:00:01"/>
  </r>
  <r>
    <x v="1"/>
    <x v="3"/>
    <x v="0"/>
    <x v="1"/>
    <n v="310000"/>
    <n v="1337031"/>
    <d v="2001-06-05T07:43:25"/>
    <s v="Conectiv Energy Supply, Inc.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avgallo51"/>
    <s v="JARNOLD"/>
    <s v="NG-Price"/>
    <x v="1"/>
    <x v="5"/>
    <s v="VE5007.1"/>
    <d v="2001-07-01T21:00:00"/>
  </r>
  <r>
    <x v="1"/>
    <x v="3"/>
    <x v="1"/>
    <x v="0"/>
    <n v="7960"/>
    <n v="1337032"/>
    <d v="2001-06-05T07:43:25"/>
    <s v="PG&amp;E Energy Trading-Gas Corporation"/>
    <x v="0"/>
    <x v="0"/>
    <x v="0"/>
    <x v="3"/>
    <s v="US Gas Phy Fwd Firm &lt; or = 1Mo "/>
    <s v="US Gas Phy       NGPL NICOR              06Jun01         USD/MM"/>
    <n v="7960"/>
    <m/>
    <x v="0"/>
    <x v="10"/>
    <x v="0"/>
    <n v="4.08"/>
    <s v="jpedersen"/>
    <s v="PMIMS"/>
    <s v="ENA - IM MKT Central CG"/>
    <x v="8"/>
    <x v="5"/>
    <n v="829050"/>
    <d v="2001-06-06T21:00:01"/>
  </r>
  <r>
    <x v="1"/>
    <x v="2"/>
    <x v="1"/>
    <x v="8"/>
    <n v="250"/>
    <n v="1337035"/>
    <d v="2001-06-05T07:43:38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49"/>
    <s v="ADM12984"/>
    <s v="MCARSON2"/>
    <s v="ST-SPP"/>
    <x v="7"/>
    <x v="6"/>
    <n v="632425.1"/>
    <d v="2001-06-11T21:00:01"/>
  </r>
  <r>
    <x v="1"/>
    <x v="2"/>
    <x v="1"/>
    <x v="8"/>
    <n v="250"/>
    <n v="1337036"/>
    <d v="2001-06-05T07:43:51"/>
    <s v="PG&amp;E Energy Trading - Power, L.P."/>
    <x v="0"/>
    <x v="0"/>
    <x v="0"/>
    <x v="2"/>
    <s v="US East Power Phy Fwd Firm"/>
    <s v="US Pwr Phy Firm  NEPOOL Peak             11-15Jun01      USD/MWh"/>
    <n v="50"/>
    <m/>
    <x v="0"/>
    <x v="2"/>
    <x v="0"/>
    <n v="40.75"/>
    <s v="KRISTINKK"/>
    <s v="PBRODER"/>
    <s v="ST-New England"/>
    <x v="7"/>
    <x v="6"/>
    <n v="632426.1"/>
    <d v="2001-06-11T21:00:01"/>
  </r>
  <r>
    <x v="1"/>
    <x v="3"/>
    <x v="1"/>
    <x v="0"/>
    <n v="5000"/>
    <n v="1337037"/>
    <d v="2001-06-05T07:44:02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4"/>
    <s v="bcollins"/>
    <s v="TDONOHO"/>
    <s v="ENA - IM Central Gulf"/>
    <x v="8"/>
    <x v="5"/>
    <n v="829052"/>
    <d v="2001-06-06T21:00:01"/>
  </r>
  <r>
    <x v="1"/>
    <x v="3"/>
    <x v="0"/>
    <x v="19"/>
    <n v="250000"/>
    <n v="1337040"/>
    <d v="2001-06-05T07:44:21"/>
    <s v="AEP Energy Services, Inc."/>
    <x v="0"/>
    <x v="0"/>
    <x v="0"/>
    <x v="3"/>
    <s v="US Gas Fin Swap"/>
    <s v="US Gas Daily     Waha                    06-30Jun01      USD/MM"/>
    <m/>
    <n v="10000"/>
    <x v="0"/>
    <x v="10"/>
    <x v="0"/>
    <n v="4.0049999999999999"/>
    <s v="aepes203"/>
    <s v="EBASS"/>
    <s v="FT-Texas"/>
    <x v="1"/>
    <x v="5"/>
    <s v="VE5011.1"/>
    <d v="2001-06-06T21:00:01"/>
  </r>
  <r>
    <x v="1"/>
    <x v="3"/>
    <x v="1"/>
    <x v="0"/>
    <n v="5000"/>
    <n v="1337042"/>
    <d v="2001-06-05T07:44:25"/>
    <s v="Reliant Energy Services, Inc."/>
    <x v="0"/>
    <x v="0"/>
    <x v="0"/>
    <x v="3"/>
    <s v="US Gas Phy Fwd Firm &lt; or = 1Mo "/>
    <s v="US Gas Phy       Transco Z6 NY           06Jun01         USD/MM"/>
    <n v="5000"/>
    <m/>
    <x v="0"/>
    <x v="10"/>
    <x v="0"/>
    <n v="4.32"/>
    <s v="jaelee14"/>
    <s v="VPIMENOV"/>
    <s v="ENA-IM ME NEW YORK"/>
    <x v="8"/>
    <x v="5"/>
    <n v="829053"/>
    <d v="2001-06-06T21:00:01"/>
  </r>
  <r>
    <x v="1"/>
    <x v="2"/>
    <x v="1"/>
    <x v="4"/>
    <n v="1500"/>
    <n v="1337044"/>
    <d v="2001-06-05T07:44:43"/>
    <s v="BP Energy Company"/>
    <x v="0"/>
    <x v="0"/>
    <x v="0"/>
    <x v="2"/>
    <s v="US East Power Phy Fwd Firm"/>
    <s v="US Pwr Phy Firm  PJM-W Peak              Jun02           USD/MWh"/>
    <m/>
    <n v="50"/>
    <x v="0"/>
    <x v="2"/>
    <x v="0"/>
    <n v="51.5"/>
    <s v="Kellybry"/>
    <s v="RBENSON"/>
    <s v="LT-PJM"/>
    <x v="7"/>
    <x v="6"/>
    <n v="632428.1"/>
    <d v="2002-06-01T14:12:00"/>
  </r>
  <r>
    <x v="1"/>
    <x v="3"/>
    <x v="0"/>
    <x v="12"/>
    <n v="1825000"/>
    <n v="1337045"/>
    <d v="2001-06-05T07:44:4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8"/>
    <s v="AQUILA1004"/>
    <s v="JARNOLD"/>
    <s v="NG-Price"/>
    <x v="1"/>
    <x v="5"/>
    <s v="VE5012.1"/>
    <d v="2002-01-01T21:00:00"/>
  </r>
  <r>
    <x v="1"/>
    <x v="2"/>
    <x v="1"/>
    <x v="4"/>
    <n v="1500"/>
    <n v="1337046"/>
    <d v="2001-06-05T07:45:13"/>
    <s v="BP Energy Company"/>
    <x v="3"/>
    <x v="1"/>
    <x v="0"/>
    <x v="2"/>
    <s v="US East Power Phy Fwd Firm Unplan B"/>
    <s v="US Pwr Phy Unp B ERCOT Peak              Sep02           USD/MWh"/>
    <m/>
    <n v="50"/>
    <x v="0"/>
    <x v="2"/>
    <x v="0"/>
    <n v="38"/>
    <s v="MSMI1234"/>
    <s v="DSMITH3"/>
    <s v="LT-ERCOT"/>
    <x v="7"/>
    <x v="6"/>
    <n v="632429.1"/>
    <d v="2002-09-01T00:00:00"/>
  </r>
  <r>
    <x v="1"/>
    <x v="3"/>
    <x v="1"/>
    <x v="0"/>
    <n v="10000"/>
    <n v="1337047"/>
    <d v="2001-06-05T07:45:1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250000000000004"/>
    <s v="aepes215"/>
    <s v="ARING"/>
    <s v="ENA-IM NE GULF1"/>
    <x v="8"/>
    <x v="5"/>
    <n v="829054"/>
    <d v="2001-06-06T21:00:01"/>
  </r>
  <r>
    <x v="1"/>
    <x v="3"/>
    <x v="0"/>
    <x v="20"/>
    <n v="615000"/>
    <n v="1337048"/>
    <d v="2001-06-05T07:45:30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350000000000003"/>
    <s v="JEFFFOX1"/>
    <s v="JARNOLD"/>
    <s v="NG-Price"/>
    <x v="1"/>
    <x v="5"/>
    <s v="VE5013.1"/>
    <d v="2001-07-01T00:00:00"/>
  </r>
  <r>
    <x v="1"/>
    <x v="3"/>
    <x v="1"/>
    <x v="0"/>
    <n v="5000"/>
    <n v="1337049"/>
    <d v="2001-06-05T07:45:40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4"/>
    <s v="bcollins"/>
    <s v="TDONOHO"/>
    <s v="ENA - IM Central Gulf"/>
    <x v="8"/>
    <x v="5"/>
    <n v="829055"/>
    <d v="2001-06-06T21:00:01"/>
  </r>
  <r>
    <x v="1"/>
    <x v="3"/>
    <x v="1"/>
    <x v="0"/>
    <n v="5000"/>
    <n v="1337050"/>
    <d v="2001-06-05T07:45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TMVDEC02"/>
    <s v="KSTEVEN"/>
    <s v="ENA-IM Mid Central South"/>
    <x v="8"/>
    <x v="5"/>
    <n v="829056"/>
    <d v="2001-06-06T21:00:01"/>
  </r>
  <r>
    <x v="1"/>
    <x v="3"/>
    <x v="1"/>
    <x v="0"/>
    <n v="5000"/>
    <n v="1337051"/>
    <d v="2001-06-05T07:45:5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50000000000002"/>
    <s v="TMVDEC02"/>
    <s v="KSTEVEN"/>
    <s v="ENA-IM Mid Central South"/>
    <x v="8"/>
    <x v="5"/>
    <n v="829057"/>
    <d v="2001-06-06T21:00:01"/>
  </r>
  <r>
    <x v="1"/>
    <x v="3"/>
    <x v="1"/>
    <x v="0"/>
    <n v="5000"/>
    <n v="1337052"/>
    <d v="2001-06-05T07:45:59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624999999999998"/>
    <s v="MIDCONT4"/>
    <s v="KSTEVEN"/>
    <s v="ENA-IM Mid Central South"/>
    <x v="8"/>
    <x v="5"/>
    <n v="829058"/>
    <d v="2001-06-06T21:00:01"/>
  </r>
  <r>
    <x v="1"/>
    <x v="3"/>
    <x v="0"/>
    <x v="19"/>
    <n v="250000"/>
    <n v="1337053"/>
    <d v="2001-06-05T07:46:03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549999999999997"/>
    <s v="AQUILA1015"/>
    <s v="JPARKS"/>
    <s v="FT-KATY"/>
    <x v="1"/>
    <x v="5"/>
    <s v="VE5014.1"/>
    <d v="2001-06-06T21:00:01"/>
  </r>
  <r>
    <x v="1"/>
    <x v="3"/>
    <x v="0"/>
    <x v="19"/>
    <n v="250000"/>
    <n v="1337058"/>
    <d v="2001-06-05T07:46:12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449999999999999"/>
    <s v="AQUILA1015"/>
    <s v="JPARKS"/>
    <s v="FT-KATY"/>
    <x v="1"/>
    <x v="5"/>
    <s v="VE5016.1"/>
    <d v="2001-06-06T21:00:01"/>
  </r>
  <r>
    <x v="1"/>
    <x v="2"/>
    <x v="1"/>
    <x v="8"/>
    <n v="250"/>
    <n v="1337056"/>
    <d v="2001-06-05T07:46:12"/>
    <s v="American Electric Power Service Corporation"/>
    <x v="0"/>
    <x v="0"/>
    <x v="0"/>
    <x v="2"/>
    <s v="US East Power Phy Fwd Firm"/>
    <s v="US Pwr Phy Firm  NEPOOL Peak             18-22Jun01      USD/MWh"/>
    <m/>
    <n v="50"/>
    <x v="0"/>
    <x v="2"/>
    <x v="0"/>
    <n v="48.5"/>
    <s v="aepsvc133"/>
    <s v="PBRODER"/>
    <s v="ST-New England"/>
    <x v="7"/>
    <x v="6"/>
    <n v="632431.1"/>
    <d v="2001-06-18T21:00:00"/>
  </r>
  <r>
    <x v="1"/>
    <x v="3"/>
    <x v="1"/>
    <x v="0"/>
    <n v="5000"/>
    <n v="1337057"/>
    <d v="2001-06-05T07:46:1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aepes208"/>
    <s v="KSTEVEN"/>
    <s v="ENA-IM Mid Central South"/>
    <x v="8"/>
    <x v="5"/>
    <n v="829059"/>
    <d v="2001-06-06T21:00:01"/>
  </r>
  <r>
    <x v="1"/>
    <x v="3"/>
    <x v="0"/>
    <x v="20"/>
    <n v="615000"/>
    <n v="1337059"/>
    <d v="2001-06-05T07:46:1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300000000000004"/>
    <s v="JEFFFOX1"/>
    <s v="JARNOLD"/>
    <s v="NG-Price"/>
    <x v="1"/>
    <x v="5"/>
    <s v="VE5017.1"/>
    <d v="2001-07-01T00:00:00"/>
  </r>
  <r>
    <x v="1"/>
    <x v="3"/>
    <x v="0"/>
    <x v="12"/>
    <n v="1825000"/>
    <n v="1337060"/>
    <d v="2001-06-05T07:46:16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8"/>
    <s v="AQUILA1004"/>
    <s v="JARNOLD"/>
    <s v="NG-Price"/>
    <x v="1"/>
    <x v="5"/>
    <s v="VE5018.1"/>
    <d v="2002-01-01T21:00:00"/>
  </r>
  <r>
    <x v="1"/>
    <x v="3"/>
    <x v="1"/>
    <x v="0"/>
    <n v="5000"/>
    <n v="1337061"/>
    <d v="2001-06-05T07:46:20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aepes208"/>
    <s v="KSTEVEN"/>
    <s v="ENA-IM Mid Central South"/>
    <x v="8"/>
    <x v="5"/>
    <n v="829060"/>
    <d v="2001-06-06T21:00:01"/>
  </r>
  <r>
    <x v="1"/>
    <x v="3"/>
    <x v="1"/>
    <x v="0"/>
    <n v="5000"/>
    <n v="1337062"/>
    <d v="2001-06-05T07:46:26"/>
    <s v="Cross Timbers Energy Servi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redwood1"/>
    <s v="KSTEVEN"/>
    <s v="ENA-IM Mid Central South"/>
    <x v="8"/>
    <x v="5"/>
    <n v="829061"/>
    <d v="2001-06-06T21:00:01"/>
  </r>
  <r>
    <x v="1"/>
    <x v="3"/>
    <x v="1"/>
    <x v="0"/>
    <n v="5000"/>
    <n v="1337064"/>
    <d v="2001-06-05T07:46:34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2"/>
    <s v="EPMELPcjs"/>
    <s v="VPIMENOV"/>
    <s v="ENA-IM ME NEW YORK"/>
    <x v="8"/>
    <x v="5"/>
    <n v="829062"/>
    <d v="2001-06-06T21:00:01"/>
  </r>
  <r>
    <x v="1"/>
    <x v="3"/>
    <x v="0"/>
    <x v="1"/>
    <n v="310000"/>
    <n v="1337065"/>
    <d v="2001-06-05T07:46:38"/>
    <s v="Tractebel Energy Marketing, Inc."/>
    <x v="0"/>
    <x v="0"/>
    <x v="0"/>
    <x v="3"/>
    <s v="US Gas Fin BasisSwap"/>
    <s v="US Gas Basis     HSC                     Jul01           USD/MM"/>
    <m/>
    <n v="10000"/>
    <x v="0"/>
    <x v="10"/>
    <x v="0"/>
    <n v="3.7499999999999999E-2"/>
    <s v="WICKLUND"/>
    <s v="EBASS"/>
    <s v="FT-Texas"/>
    <x v="1"/>
    <x v="5"/>
    <s v="VE5020.1"/>
    <d v="2001-07-01T00:00:00"/>
  </r>
  <r>
    <x v="1"/>
    <x v="3"/>
    <x v="1"/>
    <x v="0"/>
    <n v="10000"/>
    <n v="1337067"/>
    <d v="2001-06-05T07:46:56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9975000000000001"/>
    <s v="BIGDADDY"/>
    <s v="TDONOHO"/>
    <s v="ENA - IM Central Gulf"/>
    <x v="8"/>
    <x v="5"/>
    <n v="829063"/>
    <d v="2001-06-06T21:00:01"/>
  </r>
  <r>
    <x v="1"/>
    <x v="3"/>
    <x v="1"/>
    <x v="0"/>
    <n v="385"/>
    <n v="1337068"/>
    <d v="2001-06-05T07:47:07"/>
    <s v="Reliant Energy Services, Inc."/>
    <x v="0"/>
    <x v="0"/>
    <x v="0"/>
    <x v="3"/>
    <s v="US Gas Phy Fwd Firm &lt; or = 1Mo "/>
    <s v="US Gas Phy       NGPL TxOkGCPool         06Jun01         USD/MM"/>
    <n v="385"/>
    <m/>
    <x v="0"/>
    <x v="10"/>
    <x v="0"/>
    <n v="3.9750000000000001"/>
    <s v="bcollins"/>
    <s v="TDONOHO"/>
    <s v="ENA - IM Central Gulf"/>
    <x v="8"/>
    <x v="5"/>
    <n v="829064"/>
    <d v="2001-06-06T21:00:01"/>
  </r>
  <r>
    <x v="1"/>
    <x v="3"/>
    <x v="1"/>
    <x v="0"/>
    <n v="5000"/>
    <n v="1337069"/>
    <d v="2001-06-05T07:47:11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3"/>
    <s v="jkippels01"/>
    <s v="VPIMENOV"/>
    <s v="ENA-IM ME NEW YORK"/>
    <x v="8"/>
    <x v="5"/>
    <n v="829065"/>
    <d v="2001-06-06T21:00:01"/>
  </r>
  <r>
    <x v="1"/>
    <x v="3"/>
    <x v="1"/>
    <x v="0"/>
    <n v="10000"/>
    <n v="1337070"/>
    <d v="2001-06-05T07:47:12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aepes215"/>
    <s v="ARING"/>
    <s v="ENA-IM NE GULF1"/>
    <x v="8"/>
    <x v="5"/>
    <n v="829066"/>
    <d v="2001-06-06T21:00:01"/>
  </r>
  <r>
    <x v="1"/>
    <x v="2"/>
    <x v="1"/>
    <x v="10"/>
    <n v="1200"/>
    <n v="1337071"/>
    <d v="2001-06-05T07:47:15"/>
    <s v="Reliant Energy Services, Inc."/>
    <x v="0"/>
    <x v="0"/>
    <x v="0"/>
    <x v="2"/>
    <s v="US East Power Phy Fwd Firm"/>
    <s v="US Pwr Phy Firm  Entergy Peak            07-30Jun01      USD/MWh"/>
    <n v="50"/>
    <m/>
    <x v="0"/>
    <x v="2"/>
    <x v="0"/>
    <n v="56"/>
    <s v="yhoulihan"/>
    <s v="MCARSON2"/>
    <s v="ST-SPP"/>
    <x v="7"/>
    <x v="6"/>
    <n v="632433.1"/>
    <d v="2001-06-07T21:00:01"/>
  </r>
  <r>
    <x v="1"/>
    <x v="3"/>
    <x v="0"/>
    <x v="19"/>
    <n v="67500"/>
    <n v="1337072"/>
    <d v="2001-06-05T07:47:19"/>
    <s v="Duke Energy Trading and Marketing, L.L.C."/>
    <x v="0"/>
    <x v="0"/>
    <x v="0"/>
    <x v="3"/>
    <s v="US Gas Fin Swap"/>
    <s v="US Gas Daily     HHub                    06-30Jun01      USD/MM"/>
    <m/>
    <n v="2700"/>
    <x v="0"/>
    <x v="10"/>
    <x v="0"/>
    <n v="4.0449999999999999"/>
    <s v="DANIELCOWL"/>
    <s v="PKEAVEY"/>
    <s v="G-DAILY-EST"/>
    <x v="1"/>
    <x v="5"/>
    <s v="VE5021.1"/>
    <d v="2001-06-06T21:00:01"/>
  </r>
  <r>
    <x v="1"/>
    <x v="3"/>
    <x v="1"/>
    <x v="0"/>
    <n v="671"/>
    <n v="1337073"/>
    <d v="2001-06-05T07:47:30"/>
    <s v="Reliant Energy Services, Inc."/>
    <x v="0"/>
    <x v="0"/>
    <x v="0"/>
    <x v="3"/>
    <s v="US Gas Phy Fwd Firm &lt; or = 1Mo "/>
    <s v="US Gas Phy       NGPL Midcont            06Jun01         USD/MM"/>
    <m/>
    <n v="671"/>
    <x v="0"/>
    <x v="10"/>
    <x v="0"/>
    <n v="3.875"/>
    <s v="bcollins"/>
    <s v="KSTEVEN"/>
    <s v="ENA-IM Mid Central South"/>
    <x v="8"/>
    <x v="5"/>
    <n v="829068"/>
    <d v="2001-06-06T21:00:01"/>
  </r>
  <r>
    <x v="1"/>
    <x v="3"/>
    <x v="1"/>
    <x v="0"/>
    <n v="5000"/>
    <n v="1337074"/>
    <d v="2001-06-05T07:47:31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aepes208"/>
    <s v="KSTEVEN"/>
    <s v="ENA-IM Mid Central South"/>
    <x v="8"/>
    <x v="5"/>
    <n v="829069"/>
    <d v="2001-06-06T21:00:01"/>
  </r>
  <r>
    <x v="1"/>
    <x v="3"/>
    <x v="1"/>
    <x v="0"/>
    <n v="5000"/>
    <n v="1337075"/>
    <d v="2001-06-05T07:47:38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4"/>
    <s v="jkippels01"/>
    <s v="VPIMENOV"/>
    <s v="ENA-IM ME NEW YORK"/>
    <x v="8"/>
    <x v="5"/>
    <n v="829070"/>
    <d v="2001-06-06T21:00:01"/>
  </r>
  <r>
    <x v="1"/>
    <x v="3"/>
    <x v="0"/>
    <x v="19"/>
    <n v="250000"/>
    <n v="1337076"/>
    <d v="2001-06-05T07:47:41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350000000000001"/>
    <s v="AQUILA1015"/>
    <s v="JPARKS"/>
    <s v="FT-KATY"/>
    <x v="1"/>
    <x v="5"/>
    <s v="VE5022.1"/>
    <d v="2001-06-06T21:00:01"/>
  </r>
  <r>
    <x v="1"/>
    <x v="2"/>
    <x v="1"/>
    <x v="15"/>
    <n v="3050"/>
    <n v="1337077"/>
    <d v="2001-06-05T07:47:45"/>
    <s v="Reliant Energy Services, Inc."/>
    <x v="0"/>
    <x v="0"/>
    <x v="0"/>
    <x v="2"/>
    <s v="US East Power Phy Fwd Firm"/>
    <s v="US Pwr Phy Firm  Cinergy Peak            Mar-Apr02       USD/MWh"/>
    <n v="50"/>
    <m/>
    <x v="0"/>
    <x v="2"/>
    <x v="0"/>
    <n v="35.5"/>
    <s v="smarland"/>
    <s v="FSTURM"/>
    <s v="LT-SERC"/>
    <x v="7"/>
    <x v="6"/>
    <n v="632435.1"/>
    <d v="2002-03-01T14:25:00"/>
  </r>
  <r>
    <x v="1"/>
    <x v="3"/>
    <x v="1"/>
    <x v="0"/>
    <n v="5000"/>
    <n v="1337078"/>
    <d v="2001-06-05T07:47:51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aepes208"/>
    <s v="KSTEVEN"/>
    <s v="ENA-IM Mid Central South"/>
    <x v="8"/>
    <x v="5"/>
    <n v="829071"/>
    <d v="2001-06-06T21:00:01"/>
  </r>
  <r>
    <x v="1"/>
    <x v="2"/>
    <x v="1"/>
    <x v="10"/>
    <n v="1200"/>
    <n v="1337079"/>
    <d v="2001-06-05T07:47:52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6"/>
    <s v="ADM12984"/>
    <s v="MCARSON2"/>
    <s v="ST-SPP"/>
    <x v="7"/>
    <x v="6"/>
    <n v="632436.1"/>
    <d v="2001-06-07T21:00:01"/>
  </r>
  <r>
    <x v="1"/>
    <x v="3"/>
    <x v="1"/>
    <x v="0"/>
    <n v="10000"/>
    <n v="1337080"/>
    <d v="2001-06-05T07:47:58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bcollins"/>
    <s v="TDONOHO"/>
    <s v="ENA - IM Central Gulf"/>
    <x v="8"/>
    <x v="5"/>
    <n v="829072"/>
    <d v="2001-06-06T21:00:01"/>
  </r>
  <r>
    <x v="1"/>
    <x v="3"/>
    <x v="1"/>
    <x v="0"/>
    <n v="5000"/>
    <n v="1337081"/>
    <d v="2001-06-05T07:48:0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MVDEC02"/>
    <s v="KSTEVEN"/>
    <s v="ENA-IM Mid Central South"/>
    <x v="8"/>
    <x v="5"/>
    <n v="829073"/>
    <d v="2001-06-06T21:00:01"/>
  </r>
  <r>
    <x v="1"/>
    <x v="2"/>
    <x v="1"/>
    <x v="10"/>
    <n v="1200"/>
    <n v="1337082"/>
    <d v="2001-06-05T07:48:11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6.5"/>
    <s v="ADM12984"/>
    <s v="MCARSON2"/>
    <s v="ST-SPP"/>
    <x v="7"/>
    <x v="6"/>
    <n v="632439.1"/>
    <d v="2001-06-07T21:00:01"/>
  </r>
  <r>
    <x v="1"/>
    <x v="3"/>
    <x v="1"/>
    <x v="0"/>
    <n v="5000"/>
    <n v="1337084"/>
    <d v="2001-06-05T07:48:19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KREMERTODD"/>
    <s v="KSTEVEN"/>
    <s v="ENA-IM Mid Central South"/>
    <x v="8"/>
    <x v="5"/>
    <n v="829075"/>
    <d v="2001-06-06T21:00:01"/>
  </r>
  <r>
    <x v="1"/>
    <x v="3"/>
    <x v="1"/>
    <x v="0"/>
    <n v="5000"/>
    <n v="1337083"/>
    <d v="2001-06-05T07:48:19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aepes208"/>
    <s v="KSTEVEN"/>
    <s v="ENA-IM Mid Central South"/>
    <x v="8"/>
    <x v="5"/>
    <n v="829074"/>
    <d v="2001-06-06T21:00:01"/>
  </r>
  <r>
    <x v="1"/>
    <x v="3"/>
    <x v="1"/>
    <x v="0"/>
    <n v="5000"/>
    <n v="1337085"/>
    <d v="2001-06-05T07:48:25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schwalbach"/>
    <s v="KSTEVEN"/>
    <s v="ENA-IM Mid Central South"/>
    <x v="8"/>
    <x v="5"/>
    <n v="829076"/>
    <d v="2001-06-06T21:00:01"/>
  </r>
  <r>
    <x v="1"/>
    <x v="3"/>
    <x v="1"/>
    <x v="0"/>
    <n v="5000"/>
    <n v="1337086"/>
    <d v="2001-06-05T07:48:27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24999999999998"/>
    <s v="perryperg"/>
    <s v="KSTEVEN"/>
    <s v="ENA-IM Mid Central South"/>
    <x v="8"/>
    <x v="5"/>
    <n v="829077"/>
    <d v="2001-06-06T21:00:01"/>
  </r>
  <r>
    <x v="1"/>
    <x v="2"/>
    <x v="1"/>
    <x v="0"/>
    <n v="50"/>
    <n v="1337087"/>
    <d v="2001-06-05T07:48:40"/>
    <s v="PG&amp;E Energy Trading - Power, L.P."/>
    <x v="4"/>
    <x v="2"/>
    <x v="3"/>
    <x v="2"/>
    <s v="US East Power Phy Fwd Firm"/>
    <s v="US Pwr Phy Firm  NEPOOL Peak             06Jun01         USD/MWh"/>
    <m/>
    <n v="50"/>
    <x v="0"/>
    <x v="2"/>
    <x v="0"/>
    <n v="35.549999999999997"/>
    <s v="EXCHTQ00"/>
    <s v="PBRODER"/>
    <s v="ST-New England"/>
    <x v="7"/>
    <x v="6"/>
    <n v="632441.1"/>
    <d v="2001-06-06T21:00:01"/>
  </r>
  <r>
    <x v="1"/>
    <x v="2"/>
    <x v="1"/>
    <x v="4"/>
    <n v="1500"/>
    <n v="1337088"/>
    <d v="2001-06-05T07:49:02"/>
    <s v="Williams Energy Marketing &amp; Trading Company"/>
    <x v="0"/>
    <x v="0"/>
    <x v="0"/>
    <x v="2"/>
    <s v="US East Power Phy Fwd Firm"/>
    <s v="US Pwr Phy Firm  SOCO Peak               Sep01           USD/MWh"/>
    <n v="50"/>
    <m/>
    <x v="0"/>
    <x v="2"/>
    <x v="0"/>
    <n v="48.5"/>
    <s v="jheinecke1"/>
    <s v="KPRESTO"/>
    <s v="LT-SERC"/>
    <x v="7"/>
    <x v="6"/>
    <n v="632443.1"/>
    <d v="2001-09-01T21:00:00"/>
  </r>
  <r>
    <x v="1"/>
    <x v="2"/>
    <x v="1"/>
    <x v="9"/>
    <n v="100"/>
    <n v="1337090"/>
    <d v="2001-06-05T07:49:04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7.25"/>
    <s v="stsingas"/>
    <s v="JQUENET"/>
    <s v="ST-PJM"/>
    <x v="7"/>
    <x v="6"/>
    <n v="632445.1"/>
    <d v="2001-06-07T21:00:01"/>
  </r>
  <r>
    <x v="1"/>
    <x v="3"/>
    <x v="1"/>
    <x v="0"/>
    <n v="5000"/>
    <n v="1337091"/>
    <d v="2001-06-05T07:49:0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TMVDEC02"/>
    <s v="KSTEVEN"/>
    <s v="ENA-IM Mid Central South"/>
    <x v="8"/>
    <x v="5"/>
    <n v="829078"/>
    <d v="2001-06-06T21:00:01"/>
  </r>
  <r>
    <x v="1"/>
    <x v="2"/>
    <x v="0"/>
    <x v="0"/>
    <n v="50"/>
    <n v="1337092"/>
    <d v="2001-06-05T07:49:06"/>
    <s v="Dynegy Marketing and Trade"/>
    <x v="0"/>
    <x v="0"/>
    <x v="0"/>
    <x v="2"/>
    <s v="US East Power Fin Swap"/>
    <s v="US Pwr Fin Swap  ISO NY Z-G Peak         06Jun01         USD/MWh"/>
    <n v="50"/>
    <m/>
    <x v="0"/>
    <x v="2"/>
    <x v="0"/>
    <n v="41.25"/>
    <s v="jjohnson"/>
    <s v="GGUPTA"/>
    <s v="ST-New England"/>
    <x v="7"/>
    <x v="5"/>
    <n v="632446.1"/>
    <d v="2001-06-06T21:00:01"/>
  </r>
  <r>
    <x v="1"/>
    <x v="3"/>
    <x v="0"/>
    <x v="1"/>
    <n v="465000"/>
    <n v="1337093"/>
    <d v="2001-06-05T07:49:1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shawnmaz"/>
    <s v="JARNOLD"/>
    <s v="NG-Price"/>
    <x v="1"/>
    <x v="5"/>
    <s v="VE5024.1"/>
    <d v="2001-07-01T21:00:00"/>
  </r>
  <r>
    <x v="1"/>
    <x v="2"/>
    <x v="1"/>
    <x v="0"/>
    <n v="50"/>
    <n v="1337094"/>
    <d v="2001-06-05T07:49:18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47.1"/>
    <d v="2001-06-06T21:00:01"/>
  </r>
  <r>
    <x v="0"/>
    <x v="0"/>
    <x v="0"/>
    <x v="0"/>
    <n v="10"/>
    <n v="1337095"/>
    <d v="2001-06-05T07:49:22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NDYMARSH"/>
    <s v="BMARCHAN"/>
    <s v="Enron Metals Trading System"/>
    <x v="0"/>
    <x v="0"/>
    <n v="2168766"/>
    <m/>
  </r>
  <r>
    <x v="1"/>
    <x v="2"/>
    <x v="0"/>
    <x v="9"/>
    <n v="100"/>
    <n v="1337096"/>
    <d v="2001-06-05T07:49:23"/>
    <s v="PSEG Energy Resources &amp; Trade LLC"/>
    <x v="0"/>
    <x v="0"/>
    <x v="0"/>
    <x v="2"/>
    <s v="US East Power Fin Swap"/>
    <s v="US Pwr Fin Swap  ISO NY Z-A Peak         07-08Jun01      USD/MWh"/>
    <n v="50"/>
    <m/>
    <x v="0"/>
    <x v="2"/>
    <x v="0"/>
    <n v="29.25"/>
    <s v="depillo1"/>
    <s v="GGUPTA"/>
    <s v="ST-New England"/>
    <x v="7"/>
    <x v="5"/>
    <n v="632448.1"/>
    <d v="2001-06-07T21:00:01"/>
  </r>
  <r>
    <x v="1"/>
    <x v="3"/>
    <x v="0"/>
    <x v="1"/>
    <n v="310000"/>
    <n v="1337097"/>
    <d v="2001-06-05T07:49:30"/>
    <s v="Reliant Energy Services, Inc."/>
    <x v="0"/>
    <x v="0"/>
    <x v="0"/>
    <x v="3"/>
    <s v="US Gas Fin BasisSwap"/>
    <s v="US Gas Basis     EP SanJuan              Jul01           USD/MM"/>
    <n v="10000"/>
    <m/>
    <x v="0"/>
    <x v="10"/>
    <x v="0"/>
    <n v="-0.84"/>
    <s v="sthevenot1"/>
    <s v="MSANCH2"/>
    <s v="GD-New-Jr"/>
    <x v="1"/>
    <x v="5"/>
    <s v="VE5025.1"/>
    <d v="2001-07-01T21:00:01"/>
  </r>
  <r>
    <x v="1"/>
    <x v="3"/>
    <x v="1"/>
    <x v="0"/>
    <n v="10000"/>
    <n v="1337099"/>
    <d v="2001-06-05T07:49:41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975000000000001"/>
    <s v="bcollins"/>
    <s v="TDONOHO"/>
    <s v="ENA - IM Central Gulf"/>
    <x v="8"/>
    <x v="5"/>
    <n v="829079"/>
    <d v="2001-06-06T21:00:01"/>
  </r>
  <r>
    <x v="1"/>
    <x v="3"/>
    <x v="1"/>
    <x v="0"/>
    <n v="5000"/>
    <n v="1337100"/>
    <d v="2001-06-05T07:49:44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3.9750000000000001"/>
    <s v="DIPAKSINHA"/>
    <s v="TDONOHO"/>
    <s v="ENA - IM Central Gulf"/>
    <x v="8"/>
    <x v="5"/>
    <n v="829080"/>
    <d v="2001-06-06T21:00:01"/>
  </r>
  <r>
    <x v="1"/>
    <x v="2"/>
    <x v="1"/>
    <x v="0"/>
    <n v="50"/>
    <n v="1337101"/>
    <d v="2001-06-05T07:49:57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52.1"/>
    <d v="2001-06-06T21:00:01"/>
  </r>
  <r>
    <x v="1"/>
    <x v="2"/>
    <x v="1"/>
    <x v="0"/>
    <n v="50"/>
    <n v="1337102"/>
    <d v="2001-06-05T07:50:07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aepsvc136"/>
    <s v="JQUENET"/>
    <s v="ST-PJM"/>
    <x v="7"/>
    <x v="6"/>
    <n v="632453.1"/>
    <d v="2001-06-06T21:00:01"/>
  </r>
  <r>
    <x v="1"/>
    <x v="2"/>
    <x v="1"/>
    <x v="8"/>
    <n v="250"/>
    <n v="1337103"/>
    <d v="2001-06-05T07:50:09"/>
    <s v="Allegheny Energy Supply Company, LLC"/>
    <x v="1"/>
    <x v="1"/>
    <x v="0"/>
    <x v="2"/>
    <s v="US East Power Phy Fwd Firm"/>
    <s v="US Pwr Phy Firm  TVA Peak                11-15Jun01      USD/MWh"/>
    <n v="50"/>
    <m/>
    <x v="0"/>
    <x v="2"/>
    <x v="0"/>
    <n v="42"/>
    <s v="MARKTH11"/>
    <s v="JKING6"/>
    <s v="ST-SERC"/>
    <x v="7"/>
    <x v="6"/>
    <n v="632454.1"/>
    <d v="2001-06-11T21:00:01"/>
  </r>
  <r>
    <x v="1"/>
    <x v="3"/>
    <x v="1"/>
    <x v="0"/>
    <n v="10000"/>
    <n v="1337105"/>
    <d v="2001-06-05T07:50:19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50000000000001"/>
    <s v="garrison"/>
    <s v="ARING"/>
    <s v="ENA-IM NE GULF1"/>
    <x v="8"/>
    <x v="5"/>
    <n v="829081"/>
    <d v="2001-06-06T21:00:01"/>
  </r>
  <r>
    <x v="1"/>
    <x v="2"/>
    <x v="1"/>
    <x v="0"/>
    <n v="50"/>
    <n v="1337106"/>
    <d v="2001-06-05T07:50:20"/>
    <s v="Constellation Power Source, Inc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gfilomena"/>
    <s v="JQUENET"/>
    <s v="ST-PJM"/>
    <x v="7"/>
    <x v="6"/>
    <n v="632456.1"/>
    <d v="2001-06-06T21:00:01"/>
  </r>
  <r>
    <x v="1"/>
    <x v="2"/>
    <x v="1"/>
    <x v="3"/>
    <n v="4600"/>
    <n v="1337107"/>
    <d v="2001-06-05T07:50:20"/>
    <s v="Williams Energy Marketing &amp; Trading Company"/>
    <x v="0"/>
    <x v="0"/>
    <x v="0"/>
    <x v="2"/>
    <s v="US East Power Phy Fwd Firm"/>
    <s v="US Pwr Phy Firm  SOCO Peak               Oct-Dec01       USD/MWh"/>
    <n v="50"/>
    <m/>
    <x v="0"/>
    <x v="2"/>
    <x v="0"/>
    <n v="42"/>
    <s v="jheinecke1"/>
    <s v="KPRESTO"/>
    <s v="LT-SERC"/>
    <x v="7"/>
    <x v="6"/>
    <n v="632457.1"/>
    <d v="2001-10-01T21:00:00"/>
  </r>
  <r>
    <x v="1"/>
    <x v="2"/>
    <x v="0"/>
    <x v="10"/>
    <n v="1200"/>
    <n v="1337108"/>
    <d v="2001-06-05T07:50:25"/>
    <s v="Mirant Americas Energy Marketing, L.P."/>
    <x v="0"/>
    <x v="0"/>
    <x v="0"/>
    <x v="2"/>
    <s v="US East Power Fin Swap"/>
    <s v="US Pwr Fin Swap  ISO NY Z-G Peak         07-30Jun01      USD/MWh"/>
    <n v="50"/>
    <m/>
    <x v="0"/>
    <x v="2"/>
    <x v="0"/>
    <n v="50"/>
    <s v="bucht00001"/>
    <s v="GGUPTA"/>
    <s v="ST-New England"/>
    <x v="7"/>
    <x v="5"/>
    <n v="632458.1"/>
    <d v="2001-06-07T21:00:01"/>
  </r>
  <r>
    <x v="1"/>
    <x v="2"/>
    <x v="1"/>
    <x v="0"/>
    <n v="50"/>
    <n v="1337109"/>
    <d v="2001-06-05T07:50:26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59.1"/>
    <d v="2001-06-06T21:00:01"/>
  </r>
  <r>
    <x v="1"/>
    <x v="2"/>
    <x v="1"/>
    <x v="0"/>
    <n v="50"/>
    <n v="1337110"/>
    <d v="2001-06-05T07:50:31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60.1"/>
    <d v="2001-06-06T21:00:01"/>
  </r>
  <r>
    <x v="1"/>
    <x v="2"/>
    <x v="1"/>
    <x v="0"/>
    <n v="50"/>
    <n v="1337112"/>
    <d v="2001-06-05T07:50:35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62.1"/>
    <d v="2001-06-06T21:00:01"/>
  </r>
  <r>
    <x v="1"/>
    <x v="2"/>
    <x v="1"/>
    <x v="3"/>
    <n v="4600"/>
    <n v="1337113"/>
    <d v="2001-06-05T07:50:52"/>
    <s v="Reliant Energy Services, Inc."/>
    <x v="0"/>
    <x v="0"/>
    <x v="0"/>
    <x v="2"/>
    <s v="US East Power Phy Fwd Firm"/>
    <s v="US Pwr Phy Firm  TVA Peak                Oct-Dec01       USD/MWh"/>
    <m/>
    <n v="50"/>
    <x v="0"/>
    <x v="2"/>
    <x v="0"/>
    <n v="36"/>
    <s v="smarland"/>
    <s v="JKING6"/>
    <s v="LT-SERC"/>
    <x v="7"/>
    <x v="6"/>
    <n v="632463.1"/>
    <d v="2001-10-01T14:25:00"/>
  </r>
  <r>
    <x v="1"/>
    <x v="3"/>
    <x v="0"/>
    <x v="1"/>
    <n v="465000"/>
    <n v="1337114"/>
    <d v="2001-06-05T07:51:14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dlposton"/>
    <s v="JARNOLD"/>
    <s v="NG-Price"/>
    <x v="1"/>
    <x v="5"/>
    <s v="VE5027.1"/>
    <d v="2001-07-01T21:00:00"/>
  </r>
  <r>
    <x v="1"/>
    <x v="3"/>
    <x v="0"/>
    <x v="19"/>
    <n v="182500"/>
    <n v="1337115"/>
    <d v="2001-06-05T07:51:15"/>
    <s v="Aquila Risk Management Corporation"/>
    <x v="0"/>
    <x v="0"/>
    <x v="0"/>
    <x v="3"/>
    <s v="US Gas Fin Swap"/>
    <s v="US Gas Daily     HHub                    06-30Jun01      USD/MM"/>
    <m/>
    <n v="7300"/>
    <x v="0"/>
    <x v="10"/>
    <x v="0"/>
    <n v="4.0449999999999999"/>
    <s v="AQUILA1008"/>
    <s v="PKEAVEY"/>
    <s v="G-DAILY-EST"/>
    <x v="1"/>
    <x v="5"/>
    <s v="VE5026.1"/>
    <d v="2001-06-06T21:00:01"/>
  </r>
  <r>
    <x v="1"/>
    <x v="2"/>
    <x v="1"/>
    <x v="1"/>
    <n v="1550"/>
    <n v="1337120"/>
    <d v="2001-06-05T07:51:30"/>
    <s v="Calpine Energy Services, L.P."/>
    <x v="0"/>
    <x v="0"/>
    <x v="0"/>
    <x v="2"/>
    <s v="US East Power Phy Fwd Firm Unplan B"/>
    <s v="US Pwr Phy Unp B ERCOT Peak              Jul01           USD/MWh"/>
    <n v="50"/>
    <m/>
    <x v="0"/>
    <x v="2"/>
    <x v="0"/>
    <n v="63"/>
    <s v="POSEJPALI2"/>
    <s v="DSMITH3"/>
    <s v="LT-ERCOT"/>
    <x v="7"/>
    <x v="6"/>
    <n v="632466.1"/>
    <d v="2001-07-01T21:00:01"/>
  </r>
  <r>
    <x v="1"/>
    <x v="3"/>
    <x v="1"/>
    <x v="0"/>
    <n v="10000"/>
    <n v="1337121"/>
    <d v="2001-06-05T07:51:3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3"/>
    <s v="aepes201"/>
    <s v="TDONOHO"/>
    <s v="ENA - IM Central Gulf"/>
    <x v="8"/>
    <x v="5"/>
    <n v="829082"/>
    <d v="2001-06-06T21:00:01"/>
  </r>
  <r>
    <x v="1"/>
    <x v="2"/>
    <x v="1"/>
    <x v="1"/>
    <n v="1550"/>
    <n v="1337122"/>
    <d v="2001-06-05T07:51:33"/>
    <s v="Calpine Energy Services, L.P."/>
    <x v="0"/>
    <x v="0"/>
    <x v="0"/>
    <x v="2"/>
    <s v="US East Power Phy Fwd Firm Unplan B"/>
    <s v="US Pwr Phy Unp B ERCOT Peak              Aug01           USD/MWh"/>
    <n v="50"/>
    <m/>
    <x v="0"/>
    <x v="2"/>
    <x v="0"/>
    <n v="63"/>
    <s v="POSEJPALI2"/>
    <s v="DSMITH3"/>
    <s v="LT-ERCOT"/>
    <x v="7"/>
    <x v="6"/>
    <n v="632467.1"/>
    <d v="2001-08-01T21:00:01"/>
  </r>
  <r>
    <x v="1"/>
    <x v="2"/>
    <x v="1"/>
    <x v="4"/>
    <n v="1500"/>
    <n v="1337123"/>
    <d v="2001-06-05T07:51:36"/>
    <s v="Calpine Energy Services, L.P."/>
    <x v="0"/>
    <x v="0"/>
    <x v="0"/>
    <x v="2"/>
    <s v="US East Power Phy Fwd Firm Unplan B"/>
    <s v="US Pwr Phy Unp B ERCOT Peak              Sep01           USD/MWh"/>
    <n v="50"/>
    <m/>
    <x v="0"/>
    <x v="2"/>
    <x v="0"/>
    <n v="46.5"/>
    <s v="POSEJPALI2"/>
    <s v="DSMITH3"/>
    <s v="LT-ERCOT"/>
    <x v="7"/>
    <x v="6"/>
    <n v="632468.1"/>
    <d v="2001-09-01T21:00:01"/>
  </r>
  <r>
    <x v="1"/>
    <x v="3"/>
    <x v="0"/>
    <x v="20"/>
    <n v="615000"/>
    <n v="1337124"/>
    <d v="2001-06-05T07:51:51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2"/>
    <s v="JEFFFOX1"/>
    <s v="JARNOLD"/>
    <s v="NG-Price"/>
    <x v="1"/>
    <x v="5"/>
    <s v="VE5030.1"/>
    <d v="2001-07-01T00:00:00"/>
  </r>
  <r>
    <x v="1"/>
    <x v="3"/>
    <x v="0"/>
    <x v="4"/>
    <n v="150000"/>
    <n v="1337125"/>
    <d v="2001-06-05T07:51:58"/>
    <s v="BP Corporation North America Inc."/>
    <x v="0"/>
    <x v="0"/>
    <x v="0"/>
    <x v="3"/>
    <s v="US Gas Fin Swap"/>
    <s v="US Gas Swap      Nymex                   Sep01           USD/MM"/>
    <n v="5000"/>
    <m/>
    <x v="0"/>
    <x v="10"/>
    <x v="0"/>
    <n v="4.25"/>
    <s v="Schlenkerc"/>
    <s v="JARNOLD"/>
    <s v="NG-Price"/>
    <x v="1"/>
    <x v="5"/>
    <s v="VE5031.1"/>
    <d v="2001-09-01T21:00:00"/>
  </r>
  <r>
    <x v="0"/>
    <x v="0"/>
    <x v="0"/>
    <x v="0"/>
    <n v="14"/>
    <n v="1337130"/>
    <d v="2001-06-05T07:52:09"/>
    <s v="Cargill Investor Services Ltd"/>
    <x v="0"/>
    <x v="0"/>
    <x v="0"/>
    <x v="0"/>
    <s v="Aluminum LME Registered Contract"/>
    <s v="Al LME Reg.      Contract                3 Month         USD/mt-L"/>
    <m/>
    <n v="14"/>
    <x v="0"/>
    <x v="0"/>
    <x v="0"/>
    <n v="1509"/>
    <s v="ADM66058"/>
    <s v="BMARCHAN"/>
    <s v="Enron Metals Trading System"/>
    <x v="0"/>
    <x v="0"/>
    <n v="2168786"/>
    <m/>
  </r>
  <r>
    <x v="1"/>
    <x v="3"/>
    <x v="1"/>
    <x v="0"/>
    <n v="10000"/>
    <n v="1337131"/>
    <d v="2001-06-05T07:52:1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"/>
    <s v="berginpat2"/>
    <s v="ARING"/>
    <s v="ENA-IM NE GULF1"/>
    <x v="8"/>
    <x v="5"/>
    <n v="829083"/>
    <d v="2001-06-06T21:00:01"/>
  </r>
  <r>
    <x v="1"/>
    <x v="3"/>
    <x v="0"/>
    <x v="20"/>
    <n v="615000"/>
    <n v="1337132"/>
    <d v="2001-06-05T07:52:1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149999999999999"/>
    <s v="JEFFFOX1"/>
    <s v="JARNOLD"/>
    <s v="NG-Price"/>
    <x v="1"/>
    <x v="5"/>
    <s v="VE5033.1"/>
    <d v="2001-07-01T00:00:00"/>
  </r>
  <r>
    <x v="1"/>
    <x v="3"/>
    <x v="1"/>
    <x v="0"/>
    <n v="10000"/>
    <n v="1337133"/>
    <d v="2001-06-05T07:52:16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84"/>
    <d v="2001-06-06T21:00:01"/>
  </r>
  <r>
    <x v="1"/>
    <x v="3"/>
    <x v="1"/>
    <x v="0"/>
    <n v="5000"/>
    <n v="1337134"/>
    <d v="2001-06-05T07:52:21"/>
    <s v="MidAmerican Energy Company"/>
    <x v="0"/>
    <x v="0"/>
    <x v="0"/>
    <x v="3"/>
    <s v="US Gas Phy Fwd Firm &lt; or = 1Mo "/>
    <s v="US Gas Phy       ANR SW Pool             06Jun01         USD/MM"/>
    <n v="5000"/>
    <m/>
    <x v="0"/>
    <x v="10"/>
    <x v="0"/>
    <n v="3.88"/>
    <s v="PEGGIALL"/>
    <s v="KSTEVEN"/>
    <s v="ENA-IM Mid Central South"/>
    <x v="8"/>
    <x v="5"/>
    <n v="829085"/>
    <d v="2001-06-06T21:00:01"/>
  </r>
  <r>
    <x v="1"/>
    <x v="2"/>
    <x v="1"/>
    <x v="0"/>
    <n v="50"/>
    <n v="1337135"/>
    <d v="2001-06-05T07:52:22"/>
    <s v="PG&amp;E Energy Trading - Power, L.P."/>
    <x v="0"/>
    <x v="0"/>
    <x v="0"/>
    <x v="2"/>
    <s v="US East Power Phy Fwd Firm"/>
    <s v="US Pwr Phy Firm  PJM-W OffPk             06Jun01         USD/MWh"/>
    <m/>
    <n v="50"/>
    <x v="0"/>
    <x v="2"/>
    <x v="0"/>
    <n v="13"/>
    <s v="adamirick"/>
    <s v="JQUENET"/>
    <s v="ST-PJM"/>
    <x v="7"/>
    <x v="6"/>
    <n v="632469.1"/>
    <d v="2001-06-06T21:00:01"/>
  </r>
  <r>
    <x v="1"/>
    <x v="3"/>
    <x v="1"/>
    <x v="0"/>
    <n v="5000"/>
    <n v="1337136"/>
    <d v="2001-06-05T07:52:22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8774999999999999"/>
    <s v="redwood1"/>
    <s v="KSTEVEN"/>
    <s v="ENA-IM Mid Central South"/>
    <x v="8"/>
    <x v="5"/>
    <n v="829086"/>
    <d v="2001-06-06T21:00:01"/>
  </r>
  <r>
    <x v="1"/>
    <x v="3"/>
    <x v="1"/>
    <x v="0"/>
    <n v="5000"/>
    <n v="1337137"/>
    <d v="2001-06-05T07:52:27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875"/>
    <s v="redwood1"/>
    <s v="KSTEVEN"/>
    <s v="ENA-IM Mid Central South"/>
    <x v="8"/>
    <x v="5"/>
    <n v="829088"/>
    <d v="2001-06-06T21:00:01"/>
  </r>
  <r>
    <x v="1"/>
    <x v="2"/>
    <x v="1"/>
    <x v="4"/>
    <n v="1500"/>
    <n v="1337138"/>
    <d v="2001-06-05T07:52:44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7.25"/>
    <s v="AROSENBERG"/>
    <s v="FSTURM"/>
    <s v="ST-ECAR"/>
    <x v="7"/>
    <x v="6"/>
    <n v="632470.1"/>
    <d v="2001-09-01T17:11:00"/>
  </r>
  <r>
    <x v="0"/>
    <x v="0"/>
    <x v="0"/>
    <x v="0"/>
    <n v="10"/>
    <n v="1337140"/>
    <d v="2001-06-05T07:53:04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johnmanfld"/>
    <s v="BMARCHAN"/>
    <s v="Enron Metals Trading System"/>
    <x v="0"/>
    <x v="0"/>
    <n v="2168795"/>
    <m/>
  </r>
  <r>
    <x v="1"/>
    <x v="3"/>
    <x v="0"/>
    <x v="1"/>
    <n v="77500"/>
    <n v="1337141"/>
    <d v="2001-06-05T07:53:08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1349999999999998"/>
    <s v="DANIELCOWL"/>
    <s v="JARNOLD"/>
    <s v="NG-Price"/>
    <x v="1"/>
    <x v="5"/>
    <s v="VE5035.1"/>
    <d v="2001-07-01T21:00:00"/>
  </r>
  <r>
    <x v="1"/>
    <x v="3"/>
    <x v="1"/>
    <x v="0"/>
    <n v="5000"/>
    <n v="1337142"/>
    <d v="2001-06-05T07:53:10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cscharton"/>
    <s v="KSTEVEN"/>
    <s v="ENA-IM Mid Central South"/>
    <x v="8"/>
    <x v="5"/>
    <n v="829089"/>
    <d v="2001-06-06T21:00:01"/>
  </r>
  <r>
    <x v="1"/>
    <x v="2"/>
    <x v="1"/>
    <x v="12"/>
    <n v="18250"/>
    <n v="1337143"/>
    <d v="2001-06-05T07:53:17"/>
    <s v="Duke Energy Trading and Marketing, L.L.C."/>
    <x v="0"/>
    <x v="0"/>
    <x v="0"/>
    <x v="2"/>
    <s v="US East Power Phy Fwd Firm"/>
    <s v="US Pwr Phy Firm  PJM-W Peak              Jan-Dec02       USD/MWh"/>
    <n v="50"/>
    <m/>
    <x v="0"/>
    <x v="2"/>
    <x v="0"/>
    <n v="44.45"/>
    <s v="TROROSCO"/>
    <s v="RBENSON"/>
    <s v="LT-PJM"/>
    <x v="7"/>
    <x v="6"/>
    <n v="632472.1"/>
    <d v="2002-01-01T14:12:00"/>
  </r>
  <r>
    <x v="1"/>
    <x v="3"/>
    <x v="1"/>
    <x v="0"/>
    <n v="5000"/>
    <n v="1337144"/>
    <d v="2001-06-05T07:53:20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ADM90884"/>
    <s v="KSTEVEN"/>
    <s v="ENA-IM Mid Central South"/>
    <x v="8"/>
    <x v="5"/>
    <n v="829090"/>
    <d v="2001-06-06T21:00:01"/>
  </r>
  <r>
    <x v="1"/>
    <x v="3"/>
    <x v="0"/>
    <x v="1"/>
    <n v="387500"/>
    <n v="1337146"/>
    <d v="2001-06-05T07:53:25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1349999999999998"/>
    <s v="MICWHITE"/>
    <s v="JARNOLD"/>
    <s v="NG-Price"/>
    <x v="1"/>
    <x v="5"/>
    <s v="VE5036.1"/>
    <d v="2001-07-01T21:00:00"/>
  </r>
  <r>
    <x v="1"/>
    <x v="3"/>
    <x v="1"/>
    <x v="0"/>
    <n v="5000"/>
    <n v="1337145"/>
    <d v="2001-06-05T07:53:25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25"/>
    <s v="ADM90884"/>
    <s v="KSTEVEN"/>
    <s v="ENA-IM Mid Central South"/>
    <x v="8"/>
    <x v="5"/>
    <n v="829091"/>
    <d v="2001-06-06T21:00:01"/>
  </r>
  <r>
    <x v="1"/>
    <x v="3"/>
    <x v="1"/>
    <x v="0"/>
    <n v="5000"/>
    <n v="1337147"/>
    <d v="2001-06-05T07:53:28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ADM90884"/>
    <s v="KSTEVEN"/>
    <s v="ENA-IM Mid Central South"/>
    <x v="8"/>
    <x v="5"/>
    <n v="829092"/>
    <d v="2001-06-06T21:00:01"/>
  </r>
  <r>
    <x v="1"/>
    <x v="3"/>
    <x v="1"/>
    <x v="0"/>
    <n v="50000"/>
    <n v="1337148"/>
    <d v="2001-06-05T07:53:33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0824999999999996"/>
    <s v="aepes206"/>
    <s v="PMIMS"/>
    <s v="ENA - IM MKT Central CG"/>
    <x v="8"/>
    <x v="5"/>
    <n v="829093"/>
    <d v="2001-06-06T21:00:01"/>
  </r>
  <r>
    <x v="1"/>
    <x v="3"/>
    <x v="0"/>
    <x v="18"/>
    <n v="75500"/>
    <n v="1337149"/>
    <d v="2001-06-05T07:53:40"/>
    <s v="WPS Energy Services, Inc."/>
    <x v="0"/>
    <x v="0"/>
    <x v="0"/>
    <x v="3"/>
    <s v="US Gas Fin BasisSwap"/>
    <s v="US Gas Basis     GD/M Mich Con           Nov01-Mar02     USD/MM"/>
    <m/>
    <n v="500"/>
    <x v="0"/>
    <x v="10"/>
    <x v="0"/>
    <n v="0.19500000000000001"/>
    <s v="BISHOP00"/>
    <s v="GSTOREY"/>
    <s v="FT-ONTARIO"/>
    <x v="1"/>
    <x v="5"/>
    <s v="VE5037.1"/>
    <d v="2001-11-01T00:00:00"/>
  </r>
  <r>
    <x v="1"/>
    <x v="3"/>
    <x v="1"/>
    <x v="0"/>
    <n v="5000"/>
    <n v="1337153"/>
    <d v="2001-06-05T07:53:56"/>
    <s v="AEP Energy Services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5.05"/>
    <s v="aepes204"/>
    <s v="MLENHAR"/>
    <s v="ENA - IM West"/>
    <x v="8"/>
    <x v="5"/>
    <n v="829094"/>
    <d v="2001-06-06T21:00:01"/>
  </r>
  <r>
    <x v="1"/>
    <x v="3"/>
    <x v="1"/>
    <x v="0"/>
    <n v="50000"/>
    <n v="1337154"/>
    <d v="2001-06-05T07:53:58"/>
    <s v="Dynegy Marketing and Trade"/>
    <x v="0"/>
    <x v="0"/>
    <x v="0"/>
    <x v="3"/>
    <s v="US Gas Phy Fwd Firm &lt; or = 1Mo "/>
    <s v="US Gas Phy       NGPL NICOR              06Jun01         USD/MM"/>
    <n v="50000"/>
    <m/>
    <x v="0"/>
    <x v="10"/>
    <x v="0"/>
    <n v="4.08"/>
    <s v="MAXFIELD"/>
    <s v="PMIMS"/>
    <s v="ENA - IM MKT Central CG"/>
    <x v="8"/>
    <x v="5"/>
    <n v="829095"/>
    <d v="2001-06-06T21:00:01"/>
  </r>
  <r>
    <x v="1"/>
    <x v="3"/>
    <x v="0"/>
    <x v="1"/>
    <n v="155000"/>
    <n v="1337155"/>
    <d v="2001-06-05T07:54:01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MICWHITE"/>
    <s v="JARNOLD"/>
    <s v="NG-Price"/>
    <x v="1"/>
    <x v="5"/>
    <s v="VE5039.1"/>
    <d v="2001-07-01T21:00:00"/>
  </r>
  <r>
    <x v="1"/>
    <x v="3"/>
    <x v="1"/>
    <x v="0"/>
    <n v="5000"/>
    <n v="1337156"/>
    <d v="2001-06-05T07:54:0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aepes208"/>
    <s v="KSTEVEN"/>
    <s v="ENA-IM Mid Central South"/>
    <x v="8"/>
    <x v="5"/>
    <n v="829096"/>
    <d v="2001-06-06T21:00:01"/>
  </r>
  <r>
    <x v="1"/>
    <x v="3"/>
    <x v="1"/>
    <x v="0"/>
    <n v="5000"/>
    <n v="1337157"/>
    <d v="2001-06-05T07:54:08"/>
    <s v="Tractebel Energy Marketing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8499999999999996"/>
    <s v="KEVMASEK"/>
    <s v="MLENHAR"/>
    <s v="ENA - IM West"/>
    <x v="8"/>
    <x v="5"/>
    <n v="829097"/>
    <d v="2001-06-06T21:00:01"/>
  </r>
  <r>
    <x v="1"/>
    <x v="2"/>
    <x v="1"/>
    <x v="0"/>
    <n v="50"/>
    <n v="1337158"/>
    <d v="2001-06-05T07:54:10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73.1"/>
    <d v="2001-06-06T21:00:01"/>
  </r>
  <r>
    <x v="1"/>
    <x v="2"/>
    <x v="1"/>
    <x v="0"/>
    <n v="50"/>
    <n v="1337159"/>
    <d v="2001-06-05T07:54:13"/>
    <s v="Morgan Stanley Capital Group, Inc."/>
    <x v="0"/>
    <x v="0"/>
    <x v="0"/>
    <x v="2"/>
    <s v="US East Power Phy Fwd Firm"/>
    <s v="US Pwr Phy Firm  SOCO Peak               06Jun01         USD/MWh"/>
    <m/>
    <n v="50"/>
    <x v="0"/>
    <x v="2"/>
    <x v="0"/>
    <n v="45"/>
    <s v="chasdurkin"/>
    <s v="KPRESTO"/>
    <s v="LT-SERC"/>
    <x v="7"/>
    <x v="6"/>
    <n v="632474.1"/>
    <d v="2001-06-06T21:00:01"/>
  </r>
  <r>
    <x v="1"/>
    <x v="2"/>
    <x v="1"/>
    <x v="0"/>
    <n v="50"/>
    <n v="1337160"/>
    <d v="2001-06-05T07:54:15"/>
    <s v="Axia Energy, LP"/>
    <x v="0"/>
    <x v="0"/>
    <x v="0"/>
    <x v="2"/>
    <s v="US East Power Phy Fwd Firm"/>
    <s v="US Pwr Phy Firm  Entergy Peak            06Jun01         USD/MWh"/>
    <n v="50"/>
    <m/>
    <x v="0"/>
    <x v="2"/>
    <x v="0"/>
    <n v="33.25"/>
    <s v="blicejeff"/>
    <s v="MCARSON2"/>
    <s v="ST-SPP"/>
    <x v="7"/>
    <x v="6"/>
    <n v="632475.1"/>
    <d v="2001-06-06T21:00:01"/>
  </r>
  <r>
    <x v="1"/>
    <x v="3"/>
    <x v="1"/>
    <x v="0"/>
    <n v="5000"/>
    <n v="1337162"/>
    <d v="2001-06-05T07:54:18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6500000000000004"/>
    <s v="EOLBILLY"/>
    <s v="MLENHAR"/>
    <s v="ENA - IM West"/>
    <x v="8"/>
    <x v="5"/>
    <n v="829098"/>
    <d v="2001-06-06T21:00:01"/>
  </r>
  <r>
    <x v="1"/>
    <x v="3"/>
    <x v="1"/>
    <x v="0"/>
    <n v="10000"/>
    <n v="1337163"/>
    <d v="2001-06-05T07:54:19"/>
    <s v="Sempra Energy Trading Corp."/>
    <x v="0"/>
    <x v="0"/>
    <x v="0"/>
    <x v="3"/>
    <s v="US Gas Phy Fwd Firm &lt; or = 1Mo "/>
    <s v="US Gas Phy       Transco Z6 NY           06Jun01         USD/MM"/>
    <n v="10000"/>
    <m/>
    <x v="0"/>
    <x v="10"/>
    <x v="0"/>
    <n v="4.3099999999999996"/>
    <s v="shawnmaz"/>
    <s v="VPIMENOV"/>
    <s v="ENA-IM ME NEW YORK"/>
    <x v="8"/>
    <x v="5"/>
    <n v="829099"/>
    <d v="2001-06-06T21:00:01"/>
  </r>
  <r>
    <x v="1"/>
    <x v="3"/>
    <x v="1"/>
    <x v="0"/>
    <n v="15000"/>
    <n v="1337165"/>
    <d v="2001-06-05T07:54:24"/>
    <s v="TransCanada Energy Marketing USA, Inc."/>
    <x v="0"/>
    <x v="0"/>
    <x v="0"/>
    <x v="3"/>
    <s v="US Gas Phy Fwd Firm &lt; or = 1Mo "/>
    <s v="US Gas Phy       NGPL NICOR              06Jun01         USD/MM"/>
    <m/>
    <n v="15000"/>
    <x v="0"/>
    <x v="10"/>
    <x v="0"/>
    <n v="4.0824999999999996"/>
    <s v="tracyschwa"/>
    <s v="PMIMS"/>
    <s v="ENA - IM MKT Central CG"/>
    <x v="8"/>
    <x v="5"/>
    <n v="829101"/>
    <d v="2001-06-06T21:00:01"/>
  </r>
  <r>
    <x v="1"/>
    <x v="3"/>
    <x v="1"/>
    <x v="0"/>
    <n v="5000"/>
    <n v="1337164"/>
    <d v="2001-06-05T07:54:2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aepes208"/>
    <s v="KSTEVEN"/>
    <s v="ENA-IM Mid Central South"/>
    <x v="8"/>
    <x v="5"/>
    <n v="829100"/>
    <d v="2001-06-06T21:00:01"/>
  </r>
  <r>
    <x v="1"/>
    <x v="2"/>
    <x v="0"/>
    <x v="3"/>
    <n v="4600"/>
    <n v="1337166"/>
    <d v="2001-06-05T07:54:25"/>
    <s v="Dynegy Marketing and Trade"/>
    <x v="0"/>
    <x v="0"/>
    <x v="0"/>
    <x v="2"/>
    <s v="US East Power Fin Swap"/>
    <s v="US Pwr Fin Swap  ISO NY Z-G Peak         Oct-Dec01       USD/MWh"/>
    <n v="50"/>
    <m/>
    <x v="0"/>
    <x v="2"/>
    <x v="0"/>
    <n v="54"/>
    <s v="lindberg"/>
    <s v="DDAVIS"/>
    <s v="LT-New England"/>
    <x v="7"/>
    <x v="5"/>
    <n v="632477.1"/>
    <d v="2001-10-01T00:00:00"/>
  </r>
  <r>
    <x v="1"/>
    <x v="2"/>
    <x v="1"/>
    <x v="0"/>
    <n v="50"/>
    <n v="1337167"/>
    <d v="2001-06-05T07:54:31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78.1"/>
    <d v="2001-06-06T21:00:01"/>
  </r>
  <r>
    <x v="1"/>
    <x v="3"/>
    <x v="0"/>
    <x v="18"/>
    <n v="755000"/>
    <n v="1337168"/>
    <d v="2001-06-05T07:54:40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350000000000001"/>
    <s v="aepes218"/>
    <s v="JARNOLD"/>
    <s v="NG-Price"/>
    <x v="1"/>
    <x v="5"/>
    <s v="VE5040.1"/>
    <d v="2001-11-01T00:00:00"/>
  </r>
  <r>
    <x v="1"/>
    <x v="3"/>
    <x v="1"/>
    <x v="0"/>
    <n v="10000"/>
    <n v="1337171"/>
    <d v="2001-06-05T07:54:53"/>
    <s v="Aquila Energy Marketing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LANCEMCW"/>
    <s v="VPIMENOV"/>
    <s v="ENA-IM ME NEW YORK"/>
    <x v="8"/>
    <x v="5"/>
    <n v="829102"/>
    <d v="2001-06-06T21:00:01"/>
  </r>
  <r>
    <x v="1"/>
    <x v="3"/>
    <x v="1"/>
    <x v="0"/>
    <n v="10000"/>
    <n v="1337172"/>
    <d v="2001-06-05T07:54:56"/>
    <s v="BP Energy Company"/>
    <x v="0"/>
    <x v="0"/>
    <x v="0"/>
    <x v="3"/>
    <s v="US Gas Phy Fwd Firm &lt; or = 1Mo "/>
    <s v="US Gas Phy       NGPL NIPSCO             06Jun01         USD/MM"/>
    <m/>
    <n v="10000"/>
    <x v="0"/>
    <x v="10"/>
    <x v="0"/>
    <n v="4.0875000000000004"/>
    <s v="Griffith"/>
    <s v="PMIMS"/>
    <s v="ENA - IM MKT Central CG"/>
    <x v="8"/>
    <x v="5"/>
    <n v="829103"/>
    <d v="2001-06-06T21:00:01"/>
  </r>
  <r>
    <x v="1"/>
    <x v="3"/>
    <x v="1"/>
    <x v="0"/>
    <n v="5000"/>
    <n v="1337175"/>
    <d v="2001-06-05T07:55:05"/>
    <s v="AEP Energy Services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3"/>
    <s v="aepes204"/>
    <s v="MLENHAR"/>
    <s v="ENA - IM West"/>
    <x v="8"/>
    <x v="5"/>
    <n v="829104"/>
    <d v="2001-06-06T21:00:01"/>
  </r>
  <r>
    <x v="1"/>
    <x v="3"/>
    <x v="1"/>
    <x v="0"/>
    <n v="10000"/>
    <n v="1337176"/>
    <d v="2001-06-05T07:55:21"/>
    <s v="Colonial Energy Inc."/>
    <x v="0"/>
    <x v="0"/>
    <x v="0"/>
    <x v="3"/>
    <s v="US Gas Phy Fwd Firm &lt; or = 1Mo "/>
    <s v="US Gas Phy       Transco Z6 NY           06Jun01         USD/MM"/>
    <n v="10000"/>
    <m/>
    <x v="0"/>
    <x v="10"/>
    <x v="0"/>
    <n v="4.3"/>
    <s v="VABLAISE"/>
    <s v="VPIMENOV"/>
    <s v="ENA-IM ME NEW YORK"/>
    <x v="8"/>
    <x v="5"/>
    <n v="829105"/>
    <d v="2001-06-06T21:00:01"/>
  </r>
  <r>
    <x v="1"/>
    <x v="2"/>
    <x v="1"/>
    <x v="0"/>
    <n v="50"/>
    <n v="1337177"/>
    <d v="2001-06-05T07:55:33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jimmchugh1"/>
    <s v="JQUENET"/>
    <s v="ST-PJM"/>
    <x v="7"/>
    <x v="6"/>
    <n v="632483.1"/>
    <d v="2001-06-06T21:00:01"/>
  </r>
  <r>
    <x v="1"/>
    <x v="3"/>
    <x v="1"/>
    <x v="0"/>
    <n v="5000"/>
    <n v="1337178"/>
    <d v="2001-06-05T07:55:33"/>
    <s v="Noble Gas Marketing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4"/>
    <s v="dealjunkie"/>
    <s v="TDONOHO"/>
    <s v="ENA - IM Central Gulf"/>
    <x v="8"/>
    <x v="5"/>
    <n v="829106"/>
    <d v="2001-06-06T21:00:01"/>
  </r>
  <r>
    <x v="1"/>
    <x v="3"/>
    <x v="1"/>
    <x v="0"/>
    <n v="10000"/>
    <n v="1337179"/>
    <d v="2001-06-05T07:55:38"/>
    <s v="Enserco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"/>
    <s v="ADM96017"/>
    <s v="MLENHAR"/>
    <s v="ENA - IM West"/>
    <x v="8"/>
    <x v="5"/>
    <n v="829107"/>
    <d v="2001-06-06T21:00:01"/>
  </r>
  <r>
    <x v="1"/>
    <x v="3"/>
    <x v="1"/>
    <x v="0"/>
    <n v="10000"/>
    <n v="1337180"/>
    <d v="2001-06-05T07:55:41"/>
    <s v="Aquila Energy Marketing Corporation"/>
    <x v="0"/>
    <x v="0"/>
    <x v="0"/>
    <x v="3"/>
    <s v="US Gas Phy Fwd Firm &lt; or = 1Mo "/>
    <s v="US Gas Phy       Transco Z6 NY           06Jun01         USD/MM"/>
    <n v="10000"/>
    <m/>
    <x v="0"/>
    <x v="10"/>
    <x v="0"/>
    <n v="4.29"/>
    <s v="LANCEMCW"/>
    <s v="VPIMENOV"/>
    <s v="ENA-IM ME NEW YORK"/>
    <x v="8"/>
    <x v="5"/>
    <n v="829108"/>
    <d v="2001-06-06T21:00:01"/>
  </r>
  <r>
    <x v="1"/>
    <x v="3"/>
    <x v="1"/>
    <x v="0"/>
    <n v="5000"/>
    <n v="1337181"/>
    <d v="2001-06-05T07:55:41"/>
    <s v="El Paso Merchant Energy, L.P."/>
    <x v="0"/>
    <x v="0"/>
    <x v="0"/>
    <x v="3"/>
    <s v="US Gas Phy Fwd Firm &lt; or = 1Mo "/>
    <s v="US Gas Phy       TranscoZ6NNY            06Jun01         USD/MM"/>
    <n v="5000"/>
    <m/>
    <x v="0"/>
    <x v="10"/>
    <x v="0"/>
    <n v="4.28"/>
    <s v="EPMELPwlh"/>
    <s v="VPIMENOV"/>
    <s v="ENA-IM ME NEW YORK"/>
    <x v="8"/>
    <x v="5"/>
    <n v="829109"/>
    <d v="2001-06-06T21:00:01"/>
  </r>
  <r>
    <x v="1"/>
    <x v="3"/>
    <x v="1"/>
    <x v="0"/>
    <n v="5000"/>
    <n v="1337182"/>
    <d v="2001-06-05T07:55:42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"/>
    <s v="CANADANW3"/>
    <s v="MLENHAR"/>
    <s v="ENA - IM West"/>
    <x v="8"/>
    <x v="5"/>
    <n v="829110"/>
    <d v="2001-06-06T21:00:01"/>
  </r>
  <r>
    <x v="1"/>
    <x v="3"/>
    <x v="1"/>
    <x v="0"/>
    <n v="5000"/>
    <n v="1337183"/>
    <d v="2001-06-05T07:55:51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6"/>
    <s v="CANADANW3"/>
    <s v="MLENHAR"/>
    <s v="ENA - IM West"/>
    <x v="8"/>
    <x v="5"/>
    <n v="829111"/>
    <d v="2001-06-06T21:00:01"/>
  </r>
  <r>
    <x v="1"/>
    <x v="3"/>
    <x v="1"/>
    <x v="0"/>
    <n v="5000"/>
    <n v="1337184"/>
    <d v="2001-06-05T07:55:56"/>
    <s v="Colonial Energy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VABLAISE"/>
    <s v="VPIMENOV"/>
    <s v="ENA-IM ME NEW YORK"/>
    <x v="8"/>
    <x v="5"/>
    <n v="829112"/>
    <d v="2001-06-06T21:00:01"/>
  </r>
  <r>
    <x v="1"/>
    <x v="3"/>
    <x v="1"/>
    <x v="0"/>
    <n v="10000"/>
    <n v="1337185"/>
    <d v="2001-06-05T07:55:57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ADM90884"/>
    <s v="ARING"/>
    <s v="ENA-IM NE GULF1"/>
    <x v="8"/>
    <x v="5"/>
    <n v="829113"/>
    <d v="2001-06-06T21:00:01"/>
  </r>
  <r>
    <x v="1"/>
    <x v="3"/>
    <x v="1"/>
    <x v="0"/>
    <n v="5000"/>
    <n v="1337186"/>
    <d v="2001-06-05T07:55:59"/>
    <s v="Sierra Pacific Power Company"/>
    <x v="0"/>
    <x v="0"/>
    <x v="0"/>
    <x v="3"/>
    <s v="US Gas Phy Fwd Firm &lt; or = 1Mo "/>
    <s v="US Gas Phy       PGT Malin               06Jun01         USD/MM"/>
    <n v="5000"/>
    <m/>
    <x v="0"/>
    <x v="10"/>
    <x v="0"/>
    <n v="3.55"/>
    <s v="AUSTIN4874"/>
    <s v="MLENHAR"/>
    <s v="ENA - IM West"/>
    <x v="8"/>
    <x v="5"/>
    <n v="829114"/>
    <d v="2001-06-06T21:00:01"/>
  </r>
  <r>
    <x v="1"/>
    <x v="2"/>
    <x v="1"/>
    <x v="8"/>
    <n v="250"/>
    <n v="1337187"/>
    <d v="2001-06-05T07:56:15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0"/>
    <s v="jacques200"/>
    <s v="PBRODER"/>
    <s v="ST-New England"/>
    <x v="7"/>
    <x v="6"/>
    <n v="632484.1"/>
    <d v="2001-06-11T21:00:01"/>
  </r>
  <r>
    <x v="1"/>
    <x v="2"/>
    <x v="1"/>
    <x v="1"/>
    <n v="1550"/>
    <n v="1337188"/>
    <d v="2001-06-05T07:56:35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8"/>
    <s v="jheinecke1"/>
    <s v="MCARSON2"/>
    <s v="LT-SPP"/>
    <x v="7"/>
    <x v="6"/>
    <n v="632485.1"/>
    <d v="2001-08-01T21:00:01"/>
  </r>
  <r>
    <x v="1"/>
    <x v="3"/>
    <x v="1"/>
    <x v="0"/>
    <n v="2383"/>
    <n v="1337189"/>
    <d v="2001-06-05T07:56:46"/>
    <s v="El Paso Merchant Energy, L.P."/>
    <x v="0"/>
    <x v="0"/>
    <x v="0"/>
    <x v="3"/>
    <s v="US Gas Phy Fwd Firm &lt; or = 1Mo "/>
    <s v="US Gas Phy       Opal                    06Jun01         USD/MM"/>
    <m/>
    <n v="2383"/>
    <x v="0"/>
    <x v="10"/>
    <x v="0"/>
    <n v="2.9"/>
    <s v="EPMELPrr2"/>
    <s v="SSOUTH"/>
    <s v="ENA - IM West"/>
    <x v="8"/>
    <x v="5"/>
    <n v="829115"/>
    <d v="2001-06-06T21:00:01"/>
  </r>
  <r>
    <x v="1"/>
    <x v="3"/>
    <x v="1"/>
    <x v="0"/>
    <n v="10000"/>
    <n v="1337191"/>
    <d v="2001-06-05T07:57:02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6"/>
    <s v="phank00001"/>
    <s v="JHODGE2"/>
    <s v="ENA-IM ME TCO"/>
    <x v="8"/>
    <x v="5"/>
    <n v="829116"/>
    <d v="2001-06-06T21:00:01"/>
  </r>
  <r>
    <x v="1"/>
    <x v="3"/>
    <x v="1"/>
    <x v="0"/>
    <n v="30000"/>
    <n v="1337193"/>
    <d v="2001-06-05T07:57:06"/>
    <s v="ONEOK Energy Marketing and Trading Company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85"/>
    <s v="KURTISWOOD"/>
    <s v="PMIMS"/>
    <s v="ENA - IM MKT Central CG"/>
    <x v="8"/>
    <x v="5"/>
    <n v="829118"/>
    <d v="2001-06-06T21:00:01"/>
  </r>
  <r>
    <x v="0"/>
    <x v="0"/>
    <x v="0"/>
    <x v="0"/>
    <n v="10"/>
    <n v="1337194"/>
    <d v="2001-06-05T07:57:17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DM83161"/>
    <s v="BMARCHAN"/>
    <s v="Enron Metals Trading System"/>
    <x v="0"/>
    <x v="0"/>
    <n v="2168820"/>
    <m/>
  </r>
  <r>
    <x v="1"/>
    <x v="3"/>
    <x v="1"/>
    <x v="0"/>
    <n v="10000"/>
    <n v="1337196"/>
    <d v="2001-06-05T07:57:27"/>
    <s v="Cook Inlet Energy Supply L.L.C."/>
    <x v="0"/>
    <x v="0"/>
    <x v="0"/>
    <x v="3"/>
    <s v="US Gas Phy Fwd Firm &lt; or = 1Mo "/>
    <s v="US Gas Phy       PGT Malin               06Jun01         USD/MM"/>
    <n v="10000"/>
    <m/>
    <x v="0"/>
    <x v="10"/>
    <x v="0"/>
    <n v="3.5"/>
    <s v="CANADANW3"/>
    <s v="MLENHAR"/>
    <s v="ENA - IM West"/>
    <x v="8"/>
    <x v="5"/>
    <n v="829119"/>
    <d v="2001-06-06T21:00:01"/>
  </r>
  <r>
    <x v="1"/>
    <x v="3"/>
    <x v="1"/>
    <x v="0"/>
    <n v="10000"/>
    <n v="1337197"/>
    <d v="2001-06-05T07:57:28"/>
    <s v="Reliant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7"/>
    <s v="kimnorman"/>
    <s v="SPEREIR"/>
    <s v="ENA-IM NE GULF2"/>
    <x v="8"/>
    <x v="5"/>
    <n v="829120"/>
    <d v="2001-06-06T21:00:01"/>
  </r>
  <r>
    <x v="1"/>
    <x v="2"/>
    <x v="1"/>
    <x v="1"/>
    <n v="1550"/>
    <n v="1337198"/>
    <d v="2001-06-05T07:57:42"/>
    <s v="Tractebel Energy Marketing, Inc."/>
    <x v="0"/>
    <x v="0"/>
    <x v="0"/>
    <x v="2"/>
    <s v="US East Power Phy Fwd Firm"/>
    <s v="US Pwr Phy Firm  NEPOOL Peak             Aug01           USD/MWh"/>
    <n v="50"/>
    <m/>
    <x v="0"/>
    <x v="2"/>
    <x v="0"/>
    <n v="68.5"/>
    <s v="HERNDON1"/>
    <s v="DDAVIS"/>
    <s v="LT-New England"/>
    <x v="7"/>
    <x v="6"/>
    <n v="632488.1"/>
    <d v="2001-08-01T21:00:01"/>
  </r>
  <r>
    <x v="1"/>
    <x v="3"/>
    <x v="1"/>
    <x v="0"/>
    <n v="10000"/>
    <n v="1337199"/>
    <d v="2001-06-05T07:57:58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8"/>
    <s v="dealjunkie"/>
    <s v="SPEREIR"/>
    <s v="ENA-IM NE GULF2"/>
    <x v="8"/>
    <x v="5"/>
    <n v="829121"/>
    <d v="2001-06-06T21:00:01"/>
  </r>
  <r>
    <x v="1"/>
    <x v="2"/>
    <x v="1"/>
    <x v="4"/>
    <n v="1500"/>
    <n v="1337200"/>
    <d v="2001-06-05T07:57:59"/>
    <s v="Dynegy Power Marketing, Inc."/>
    <x v="0"/>
    <x v="0"/>
    <x v="0"/>
    <x v="2"/>
    <s v="US East Power Phy Fwd Firm"/>
    <s v="US Pwr Phy Firm  Cinergy Peak            Jun02           USD/MWh"/>
    <n v="50"/>
    <m/>
    <x v="0"/>
    <x v="2"/>
    <x v="0"/>
    <n v="51"/>
    <s v="btamplen"/>
    <s v="FSTURM"/>
    <s v="LT-ECAR"/>
    <x v="7"/>
    <x v="6"/>
    <n v="632489.1"/>
    <d v="2002-06-01T17:11:00"/>
  </r>
  <r>
    <x v="1"/>
    <x v="3"/>
    <x v="1"/>
    <x v="0"/>
    <n v="5000"/>
    <n v="1337201"/>
    <d v="2001-06-05T07:58:0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aepes208"/>
    <s v="KSTEVEN"/>
    <s v="ENA-IM Mid Central South"/>
    <x v="8"/>
    <x v="5"/>
    <n v="829122"/>
    <d v="2001-06-06T21:00:01"/>
  </r>
  <r>
    <x v="1"/>
    <x v="3"/>
    <x v="1"/>
    <x v="0"/>
    <n v="10000"/>
    <n v="1337202"/>
    <d v="2001-06-05T07:58:16"/>
    <s v="AEP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3.99"/>
    <s v="aepes201"/>
    <s v="TDONOHO"/>
    <s v="ENA - IM Central Gulf"/>
    <x v="8"/>
    <x v="5"/>
    <n v="829123"/>
    <d v="2001-06-06T21:00:01"/>
  </r>
  <r>
    <x v="1"/>
    <x v="3"/>
    <x v="1"/>
    <x v="0"/>
    <n v="10000"/>
    <n v="1337203"/>
    <d v="2001-06-05T07:58:20"/>
    <s v="Cook Inlet Energy Supply L.L.C."/>
    <x v="0"/>
    <x v="0"/>
    <x v="0"/>
    <x v="3"/>
    <s v="US Gas Phy Fwd Firm &lt; or = 1Mo "/>
    <s v="US Gas Phy       TGT Z-SL                06Jun01         USD/MM"/>
    <n v="10000"/>
    <m/>
    <x v="0"/>
    <x v="10"/>
    <x v="0"/>
    <n v="3.97"/>
    <s v="EASTDESK6"/>
    <s v="SPEREIR"/>
    <s v="ENA-IM NE GULF2"/>
    <x v="8"/>
    <x v="5"/>
    <n v="829124"/>
    <d v="2001-06-06T21:00:01"/>
  </r>
  <r>
    <x v="1"/>
    <x v="3"/>
    <x v="1"/>
    <x v="0"/>
    <n v="5000"/>
    <n v="1337204"/>
    <d v="2001-06-05T07:58:30"/>
    <s v="El Paso Merchant Energy, L.P."/>
    <x v="0"/>
    <x v="0"/>
    <x v="0"/>
    <x v="3"/>
    <s v="US Gas Phy Fwd Firm &lt; or = 1Mo "/>
    <s v="US Gas Phy       Cheyenne Hub            06Jun01         USD/MM"/>
    <m/>
    <n v="5000"/>
    <x v="0"/>
    <x v="10"/>
    <x v="0"/>
    <n v="2.87"/>
    <s v="EPMELPrj"/>
    <s v="JREITME"/>
    <s v="ENA - IM Denver"/>
    <x v="8"/>
    <x v="5"/>
    <n v="829125"/>
    <d v="2001-06-06T21:00:01"/>
  </r>
  <r>
    <x v="1"/>
    <x v="3"/>
    <x v="0"/>
    <x v="1"/>
    <n v="155000"/>
    <n v="1337205"/>
    <d v="2001-06-05T07:59:14"/>
    <s v="Virginia Power Energy Marketing, Inc."/>
    <x v="0"/>
    <x v="0"/>
    <x v="0"/>
    <x v="3"/>
    <s v="US Gas Fin Swap"/>
    <s v="US Gas Swap      Nymex                   Aug01           USD/MM"/>
    <m/>
    <n v="5000"/>
    <x v="0"/>
    <x v="10"/>
    <x v="0"/>
    <n v="4.2275"/>
    <s v="GINOGINO"/>
    <s v="JARNOLD"/>
    <s v="NG-Price"/>
    <x v="1"/>
    <x v="5"/>
    <s v="VE5041.1"/>
    <d v="2001-08-01T21:00:00"/>
  </r>
  <r>
    <x v="1"/>
    <x v="3"/>
    <x v="1"/>
    <x v="0"/>
    <n v="5000"/>
    <n v="1337207"/>
    <d v="2001-06-05T07:59:36"/>
    <s v="Aquila Energy Marketing Corporation"/>
    <x v="0"/>
    <x v="0"/>
    <x v="0"/>
    <x v="3"/>
    <s v="US Gas Phy Fwd Firm &lt; or = 1Mo "/>
    <s v="US Gas Phy       Cheyenne Hub            06Jun01         USD/MM"/>
    <m/>
    <n v="5000"/>
    <x v="0"/>
    <x v="10"/>
    <x v="0"/>
    <n v="2.895"/>
    <s v="JOHNBOYLE"/>
    <s v="JREITME"/>
    <s v="ENA - IM Denver"/>
    <x v="8"/>
    <x v="5"/>
    <n v="829126"/>
    <d v="2001-06-06T21:00:01"/>
  </r>
  <r>
    <x v="1"/>
    <x v="3"/>
    <x v="1"/>
    <x v="0"/>
    <n v="5000"/>
    <n v="1337208"/>
    <d v="2001-06-05T07:59:37"/>
    <s v="Enserco Energy, Inc."/>
    <x v="0"/>
    <x v="0"/>
    <x v="0"/>
    <x v="3"/>
    <s v="US Gas Phy Fwd Firm &lt; or = 1Mo "/>
    <s v="US Gas Phy       WIC                     06Jun01         USD/MM"/>
    <m/>
    <n v="5000"/>
    <x v="0"/>
    <x v="10"/>
    <x v="0"/>
    <n v="2.85"/>
    <s v="wwarburton"/>
    <s v="JREITME"/>
    <s v="ENA - IM Denver"/>
    <x v="8"/>
    <x v="5"/>
    <n v="829127"/>
    <d v="2001-06-06T21:00:01"/>
  </r>
  <r>
    <x v="1"/>
    <x v="3"/>
    <x v="1"/>
    <x v="0"/>
    <n v="5000"/>
    <n v="1337209"/>
    <d v="2001-06-05T07:59:54"/>
    <s v="BP Energy Company"/>
    <x v="0"/>
    <x v="0"/>
    <x v="0"/>
    <x v="3"/>
    <s v="US Gas Phy Fwd Firm &lt; or = 1Mo "/>
    <s v="US Gas Phy       CIG Mainline            06Jun01         USD/MM"/>
    <m/>
    <n v="5000"/>
    <x v="0"/>
    <x v="10"/>
    <x v="0"/>
    <n v="2.86"/>
    <s v="Martinjan"/>
    <s v="JREITME"/>
    <s v="ENA - IM Denver"/>
    <x v="8"/>
    <x v="5"/>
    <n v="829129"/>
    <d v="2001-06-06T21:00:01"/>
  </r>
  <r>
    <x v="1"/>
    <x v="3"/>
    <x v="1"/>
    <x v="0"/>
    <n v="5000"/>
    <n v="1337210"/>
    <d v="2001-06-05T07:59:58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35"/>
    <s v="wwarburton"/>
    <s v="JREITME"/>
    <s v="ENA - IM Denver"/>
    <x v="8"/>
    <x v="5"/>
    <n v="829130"/>
    <d v="2001-06-06T21:00:01"/>
  </r>
  <r>
    <x v="1"/>
    <x v="3"/>
    <x v="0"/>
    <x v="1"/>
    <n v="77500"/>
    <n v="1337211"/>
    <d v="2001-06-05T08:00:05"/>
    <s v="Hess Energy Trading Company LLC"/>
    <x v="0"/>
    <x v="0"/>
    <x v="0"/>
    <x v="3"/>
    <s v="US Gas Fin Swap"/>
    <s v="US Gas Swap      Nymex                   Jul01           USD/MM"/>
    <m/>
    <n v="2500"/>
    <x v="0"/>
    <x v="10"/>
    <x v="0"/>
    <n v="4.1449999999999996"/>
    <s v="MICWHITE"/>
    <s v="JARNOLD"/>
    <s v="NG-Price"/>
    <x v="1"/>
    <x v="5"/>
    <s v="VE5042.1"/>
    <d v="2001-07-01T21:00:00"/>
  </r>
  <r>
    <x v="1"/>
    <x v="2"/>
    <x v="1"/>
    <x v="0"/>
    <n v="50"/>
    <n v="1337212"/>
    <d v="2001-06-05T08:00:11"/>
    <s v="Mirant Americas Energy Marketing, L.P."/>
    <x v="0"/>
    <x v="0"/>
    <x v="0"/>
    <x v="2"/>
    <s v="US East Power Phy Fwd Firm"/>
    <s v="US Pwr Phy Firm  PJM-W OffPk             06Jun01         USD/MWh"/>
    <m/>
    <n v="50"/>
    <x v="0"/>
    <x v="2"/>
    <x v="0"/>
    <n v="12.5"/>
    <s v="fnelson1"/>
    <s v="JQUENET"/>
    <s v="ST-PJM"/>
    <x v="7"/>
    <x v="6"/>
    <n v="632491.1"/>
    <d v="2001-06-06T21:00:01"/>
  </r>
  <r>
    <x v="1"/>
    <x v="3"/>
    <x v="0"/>
    <x v="18"/>
    <n v="755000"/>
    <n v="1337213"/>
    <d v="2001-06-05T08:00:1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5449999999999999"/>
    <s v="aepes214"/>
    <s v="JARNOLD"/>
    <s v="NG-Price"/>
    <x v="1"/>
    <x v="5"/>
    <s v="VE5043.1"/>
    <d v="2001-11-01T00:00:00"/>
  </r>
  <r>
    <x v="0"/>
    <x v="3"/>
    <x v="1"/>
    <x v="0"/>
    <n v="100000"/>
    <n v="1337214"/>
    <d v="2001-06-05T08:00:17"/>
    <s v="Accord Energy Ltd."/>
    <x v="0"/>
    <x v="0"/>
    <x v="0"/>
    <x v="3"/>
    <s v="BEL Gas Phy Fwd Zee HUB"/>
    <s v="BEL Gas Phy      ZEE HUB                 06Jun01         p/th"/>
    <n v="100000"/>
    <m/>
    <x v="0"/>
    <x v="5"/>
    <x v="3"/>
    <n v="21.5"/>
    <s v="tommacal"/>
    <s v="DFURNER"/>
    <s v="Continental Gas Book"/>
    <x v="5"/>
    <x v="3"/>
    <n v="106416"/>
    <d v="2001-06-06T21:00:01"/>
  </r>
  <r>
    <x v="1"/>
    <x v="3"/>
    <x v="0"/>
    <x v="1"/>
    <n v="232500"/>
    <n v="1337215"/>
    <d v="2001-06-05T08:00:18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4.1449999999999996"/>
    <s v="shawnmaz"/>
    <s v="JARNOLD"/>
    <s v="NG-Price"/>
    <x v="1"/>
    <x v="5"/>
    <s v="VE5044.1"/>
    <d v="2001-07-01T21:00:00"/>
  </r>
  <r>
    <x v="1"/>
    <x v="3"/>
    <x v="1"/>
    <x v="0"/>
    <n v="10000"/>
    <n v="1337216"/>
    <d v="2001-06-05T08:00:19"/>
    <s v="PG&amp;E Energy Trading-Gas Corporation"/>
    <x v="0"/>
    <x v="0"/>
    <x v="0"/>
    <x v="3"/>
    <s v="US Gas Phy Fwd Firm &lt; or = 1Mo "/>
    <s v="US Gas Phy       SoCal EHR               06Jun01         USD/MM"/>
    <n v="10000"/>
    <m/>
    <x v="0"/>
    <x v="10"/>
    <x v="0"/>
    <n v="9.4"/>
    <s v="ADM36631"/>
    <s v="TKUYKEN"/>
    <s v="ENA - IM West"/>
    <x v="8"/>
    <x v="5"/>
    <n v="829132"/>
    <d v="2001-06-06T21:00:01"/>
  </r>
  <r>
    <x v="1"/>
    <x v="3"/>
    <x v="1"/>
    <x v="0"/>
    <n v="3500"/>
    <n v="1337217"/>
    <d v="2001-06-05T08:00:29"/>
    <s v="Cross Timbers Energy Services, Inc."/>
    <x v="0"/>
    <x v="0"/>
    <x v="0"/>
    <x v="3"/>
    <s v="US Gas Phy Fwd Firm &lt; or = 1Mo "/>
    <s v="US Gas Phy       Opal                    06Jun01         USD/MM"/>
    <n v="3500"/>
    <m/>
    <x v="0"/>
    <x v="10"/>
    <x v="0"/>
    <n v="2.85"/>
    <s v="redwood1"/>
    <s v="SSOUTH"/>
    <s v="ENA - IM West"/>
    <x v="8"/>
    <x v="5"/>
    <n v="829133"/>
    <d v="2001-06-06T21:00:01"/>
  </r>
  <r>
    <x v="1"/>
    <x v="2"/>
    <x v="1"/>
    <x v="0"/>
    <n v="25"/>
    <n v="1337220"/>
    <d v="2001-06-05T08:00:39"/>
    <s v="Aquila Energy Marketing Corporation"/>
    <x v="0"/>
    <x v="0"/>
    <x v="0"/>
    <x v="2"/>
    <s v="US West Power Phy Fwd Firm"/>
    <s v="US Pwr Phy Firm  Mid-C Peak              06Jun01         USD/MWh"/>
    <n v="25"/>
    <m/>
    <x v="0"/>
    <x v="2"/>
    <x v="0"/>
    <n v="70"/>
    <s v="WESTPOWER"/>
    <s v="SCRANDA"/>
    <s v="ST-NW"/>
    <x v="7"/>
    <x v="6"/>
    <n v="632492.1"/>
    <d v="2001-06-06T21:00:01"/>
  </r>
  <r>
    <x v="1"/>
    <x v="3"/>
    <x v="0"/>
    <x v="1"/>
    <n v="310000"/>
    <n v="1337222"/>
    <d v="2001-06-05T08:00:40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0"/>
    <x v="0"/>
    <n v="0.45500000000000002"/>
    <s v="NedCosman"/>
    <s v="BMCKAY"/>
    <s v="FT-NY"/>
    <x v="1"/>
    <x v="5"/>
    <s v="VE5047.1"/>
    <d v="2001-07-01T21:00:01"/>
  </r>
  <r>
    <x v="1"/>
    <x v="3"/>
    <x v="1"/>
    <x v="0"/>
    <n v="5000"/>
    <n v="1337223"/>
    <d v="2001-06-05T08:00:4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ADM90884"/>
    <s v="KSTEVEN"/>
    <s v="ENA-IM Mid Central South"/>
    <x v="8"/>
    <x v="5"/>
    <n v="829134"/>
    <d v="2001-06-06T21:00:01"/>
  </r>
  <r>
    <x v="1"/>
    <x v="3"/>
    <x v="1"/>
    <x v="0"/>
    <n v="5000"/>
    <n v="1337224"/>
    <d v="2001-06-05T08:00:4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7"/>
    <s v="ADM90884"/>
    <s v="KSTEVEN"/>
    <s v="ENA-IM Mid Central South"/>
    <x v="8"/>
    <x v="5"/>
    <n v="829135"/>
    <d v="2001-06-06T21:00:01"/>
  </r>
  <r>
    <x v="1"/>
    <x v="2"/>
    <x v="1"/>
    <x v="0"/>
    <n v="25"/>
    <n v="1337225"/>
    <d v="2001-06-05T08:00:45"/>
    <s v="Aquila Energy Marketing Corporation"/>
    <x v="0"/>
    <x v="0"/>
    <x v="0"/>
    <x v="2"/>
    <s v="US West Power Phy Fwd Firm"/>
    <s v="US Pwr Phy Firm  PALVE Peak              06Jun01         USD/MWh"/>
    <n v="25"/>
    <m/>
    <x v="0"/>
    <x v="2"/>
    <x v="0"/>
    <n v="95"/>
    <s v="WESTPOWER"/>
    <s v="MFISCHE2"/>
    <s v="ST-SW"/>
    <x v="7"/>
    <x v="6"/>
    <n v="632493.1"/>
    <d v="2001-06-06T21:00:01"/>
  </r>
  <r>
    <x v="1"/>
    <x v="3"/>
    <x v="1"/>
    <x v="0"/>
    <n v="1230"/>
    <n v="1337228"/>
    <d v="2001-06-05T08:00:51"/>
    <s v="Reliant Energy Services, Inc."/>
    <x v="0"/>
    <x v="0"/>
    <x v="0"/>
    <x v="3"/>
    <s v="US Gas Phy Fwd Firm &lt; or = 1Mo "/>
    <s v="US Gas Phy       PEPL Pool               06Jun01         USD/MM"/>
    <n v="1230"/>
    <m/>
    <x v="0"/>
    <x v="10"/>
    <x v="0"/>
    <n v="3.875"/>
    <s v="bcollins"/>
    <s v="KSTEVEN"/>
    <s v="ENA-IM Mid Central South"/>
    <x v="8"/>
    <x v="5"/>
    <n v="829136"/>
    <d v="2001-06-06T21:00:01"/>
  </r>
  <r>
    <x v="1"/>
    <x v="2"/>
    <x v="1"/>
    <x v="0"/>
    <n v="25"/>
    <n v="1337230"/>
    <d v="2001-06-05T08:00:52"/>
    <s v="City of Santa Clara California, Silicon Valley Power"/>
    <x v="0"/>
    <x v="0"/>
    <x v="0"/>
    <x v="2"/>
    <s v="US West Power Phy Fwd CAISO"/>
    <s v="US Pwr Phy CAISO NP15 OffPk              06Jun01         USD/MWh"/>
    <n v="25"/>
    <m/>
    <x v="0"/>
    <x v="2"/>
    <x v="0"/>
    <n v="54"/>
    <s v="KENSIMMS"/>
    <s v="PPLATTE"/>
    <s v="ST-CA"/>
    <x v="7"/>
    <x v="6"/>
    <n v="632494.1"/>
    <d v="2001-06-06T21:00:01"/>
  </r>
  <r>
    <x v="1"/>
    <x v="3"/>
    <x v="1"/>
    <x v="0"/>
    <n v="2000"/>
    <n v="1337229"/>
    <d v="2001-06-05T08:00:52"/>
    <s v="Marathon Oil Company"/>
    <x v="0"/>
    <x v="0"/>
    <x v="0"/>
    <x v="3"/>
    <s v="US Gas Phy Fwd Firm &lt; or = 1Mo "/>
    <s v="US Gas Phy       TENN 500                06Jun01         USD/MM"/>
    <n v="2000"/>
    <m/>
    <x v="0"/>
    <x v="10"/>
    <x v="0"/>
    <n v="3.9249999999999998"/>
    <s v="CADILLAC"/>
    <s v="ARING"/>
    <s v="ENA-IM NE GULF3"/>
    <x v="8"/>
    <x v="5"/>
    <n v="829137"/>
    <d v="2001-06-06T21:00:01"/>
  </r>
  <r>
    <x v="1"/>
    <x v="3"/>
    <x v="0"/>
    <x v="1"/>
    <n v="155000"/>
    <n v="1337231"/>
    <d v="2001-06-05T08:00:54"/>
    <s v="Cinergy Marketing &amp; Trading, LLC"/>
    <x v="0"/>
    <x v="0"/>
    <x v="0"/>
    <x v="3"/>
    <s v="US Gas Fin Swap"/>
    <s v="US Gas Swap      Nymex                   Jul01           USD/MM"/>
    <m/>
    <n v="5000"/>
    <x v="0"/>
    <x v="10"/>
    <x v="0"/>
    <n v="4.1449999999999996"/>
    <s v="BANKYBRAD"/>
    <s v="JARNOLD"/>
    <s v="NG-Price"/>
    <x v="1"/>
    <x v="5"/>
    <s v="VE5051.1"/>
    <d v="2001-07-01T21:00:00"/>
  </r>
  <r>
    <x v="1"/>
    <x v="3"/>
    <x v="1"/>
    <x v="0"/>
    <n v="5000"/>
    <n v="1337232"/>
    <d v="2001-06-05T08:00:56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MIDCONT4"/>
    <s v="KSTEVEN"/>
    <s v="ENA-IM Mid Central South"/>
    <x v="8"/>
    <x v="5"/>
    <n v="829138"/>
    <d v="2001-06-06T21:00:01"/>
  </r>
  <r>
    <x v="0"/>
    <x v="3"/>
    <x v="1"/>
    <x v="7"/>
    <n v="300000"/>
    <n v="1337233"/>
    <d v="2001-06-05T08:00:58"/>
    <s v="Accord Energy Ltd."/>
    <x v="0"/>
    <x v="0"/>
    <x v="0"/>
    <x v="3"/>
    <s v="BEL Gas Phy Fwd Zee HUB"/>
    <s v="BEL Gas Phy      ZEE HUB                 06-08Jun01       p/th"/>
    <n v="100000"/>
    <m/>
    <x v="0"/>
    <x v="5"/>
    <x v="3"/>
    <n v="21.45"/>
    <s v="tommacal"/>
    <s v="DFURNER"/>
    <s v="Continental Gas Book"/>
    <x v="5"/>
    <x v="3"/>
    <n v="106417"/>
    <d v="2001-06-06T21:00:01"/>
  </r>
  <r>
    <x v="1"/>
    <x v="3"/>
    <x v="1"/>
    <x v="0"/>
    <n v="5000"/>
    <n v="1337234"/>
    <d v="2001-06-05T08:01:0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aepes208"/>
    <s v="KSTEVEN"/>
    <s v="ENA-IM Mid Central South"/>
    <x v="8"/>
    <x v="5"/>
    <n v="829139"/>
    <d v="2001-06-06T21:00:01"/>
  </r>
  <r>
    <x v="1"/>
    <x v="2"/>
    <x v="1"/>
    <x v="0"/>
    <n v="25"/>
    <n v="1337238"/>
    <d v="2001-06-05T08:01:07"/>
    <s v="Calpine Energy Services, L.P."/>
    <x v="0"/>
    <x v="0"/>
    <x v="0"/>
    <x v="2"/>
    <s v="US West Power Phy Fwd Firm"/>
    <s v="US Pwr Phy Firm  PALVE Peak              06Jun01         USD/MWh"/>
    <n v="25"/>
    <m/>
    <x v="0"/>
    <x v="2"/>
    <x v="0"/>
    <n v="95"/>
    <s v="RCAUTHEN1"/>
    <s v="MFISCHE2"/>
    <s v="ST-SW"/>
    <x v="7"/>
    <x v="6"/>
    <n v="632495.1"/>
    <d v="2001-06-06T21:00:01"/>
  </r>
  <r>
    <x v="1"/>
    <x v="3"/>
    <x v="1"/>
    <x v="0"/>
    <n v="10000"/>
    <n v="1337237"/>
    <d v="2001-06-05T08:01:07"/>
    <s v="Dynegy Marketing and Trade"/>
    <x v="0"/>
    <x v="0"/>
    <x v="0"/>
    <x v="3"/>
    <s v="US Gas Phy Fwd Firm &lt; or = 1Mo "/>
    <s v="US Gas Phy       FGT Z2                  06Jun01         USD/MM"/>
    <m/>
    <n v="10000"/>
    <x v="0"/>
    <x v="10"/>
    <x v="0"/>
    <n v="4.03"/>
    <s v="ASANCHEZ1"/>
    <s v="ARING"/>
    <s v="ENA-IM NE GULF4"/>
    <x v="8"/>
    <x v="5"/>
    <n v="829140"/>
    <d v="2001-06-06T21:00:01"/>
  </r>
  <r>
    <x v="1"/>
    <x v="2"/>
    <x v="1"/>
    <x v="0"/>
    <n v="25"/>
    <n v="1337239"/>
    <d v="2001-06-05T08:01:08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100"/>
    <s v="burkomja"/>
    <s v="MFISCHE2"/>
    <s v="ST-SW"/>
    <x v="7"/>
    <x v="6"/>
    <n v="632496.1"/>
    <d v="2001-06-06T21:00:01"/>
  </r>
  <r>
    <x v="1"/>
    <x v="2"/>
    <x v="1"/>
    <x v="9"/>
    <n v="100"/>
    <n v="1337241"/>
    <d v="2001-06-05T08:01:10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2.5"/>
    <s v="DaveWilson"/>
    <s v="CDORLAN"/>
    <s v="ST-ECAR"/>
    <x v="7"/>
    <x v="6"/>
    <n v="632497.1"/>
    <d v="2001-06-07T21:00:01"/>
  </r>
  <r>
    <x v="1"/>
    <x v="3"/>
    <x v="1"/>
    <x v="0"/>
    <n v="10000"/>
    <n v="1337240"/>
    <d v="2001-06-05T08:01:10"/>
    <s v="Dynegy Marketing and Trade"/>
    <x v="0"/>
    <x v="0"/>
    <x v="0"/>
    <x v="3"/>
    <s v="US Gas Phy Fwd Firm &lt; or = 1Mo "/>
    <s v="US Gas Phy       FGT Z2                  06Jun01         USD/MM"/>
    <m/>
    <n v="10000"/>
    <x v="0"/>
    <x v="10"/>
    <x v="0"/>
    <n v="4.0350000000000001"/>
    <s v="ASANCHEZ1"/>
    <s v="ARING"/>
    <s v="ENA-IM NE GULF4"/>
    <x v="8"/>
    <x v="5"/>
    <n v="829142"/>
    <d v="2001-06-06T21:00:01"/>
  </r>
  <r>
    <x v="1"/>
    <x v="3"/>
    <x v="1"/>
    <x v="0"/>
    <n v="5000"/>
    <n v="1337244"/>
    <d v="2001-06-05T08:01:14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725000000000001"/>
    <s v="cscharton"/>
    <s v="KSTEVEN"/>
    <s v="ENA-IM Mid Central South"/>
    <x v="8"/>
    <x v="5"/>
    <n v="829143"/>
    <d v="2001-06-06T21:00:01"/>
  </r>
  <r>
    <x v="1"/>
    <x v="3"/>
    <x v="1"/>
    <x v="0"/>
    <n v="10000"/>
    <n v="1337245"/>
    <d v="2001-06-05T08:01:18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garrison"/>
    <s v="ARING"/>
    <s v="ENA-IM NE GULF1"/>
    <x v="8"/>
    <x v="5"/>
    <n v="829144"/>
    <d v="2001-06-06T21:00:01"/>
  </r>
  <r>
    <x v="1"/>
    <x v="2"/>
    <x v="1"/>
    <x v="0"/>
    <n v="25"/>
    <n v="1337246"/>
    <d v="2001-06-05T08:01:20"/>
    <s v="PacifiCorp Power Marketing, Inc.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12529"/>
    <s v="DSCHOLT"/>
    <s v="ST-SW"/>
    <x v="7"/>
    <x v="6"/>
    <n v="632498.1"/>
    <d v="2001-06-06T21:00:01"/>
  </r>
  <r>
    <x v="1"/>
    <x v="2"/>
    <x v="1"/>
    <x v="0"/>
    <n v="25"/>
    <n v="1337247"/>
    <d v="2001-06-05T08:01:22"/>
    <s v="Duke Energy Trading and Marketing, L.L.C."/>
    <x v="0"/>
    <x v="0"/>
    <x v="0"/>
    <x v="2"/>
    <s v="US West Power Phy Fwd CAISO"/>
    <s v="US Pwr Phy CAISO NP15 OffPk              06Jun01         USD/MWh"/>
    <n v="25"/>
    <m/>
    <x v="0"/>
    <x v="2"/>
    <x v="0"/>
    <n v="52"/>
    <s v="daveyell"/>
    <s v="PPLATTE"/>
    <s v="ST-CA"/>
    <x v="7"/>
    <x v="6"/>
    <n v="632499.1"/>
    <d v="2001-06-06T21:00:01"/>
  </r>
  <r>
    <x v="1"/>
    <x v="2"/>
    <x v="0"/>
    <x v="0"/>
    <n v="50"/>
    <n v="1337250"/>
    <d v="2001-06-05T08:01:25"/>
    <s v="HQ Energy Services (U.S.) Inc."/>
    <x v="0"/>
    <x v="0"/>
    <x v="0"/>
    <x v="2"/>
    <s v="US East Power Fin Swap"/>
    <s v="US Pwr Fin Swap  ISO NY Z-G Peak         06Jun01         USD/MWh"/>
    <n v="50"/>
    <m/>
    <x v="0"/>
    <x v="2"/>
    <x v="0"/>
    <n v="41.5"/>
    <s v="paulk2001"/>
    <s v="GGUPTA"/>
    <s v="ST-New England"/>
    <x v="7"/>
    <x v="5"/>
    <n v="632500.1"/>
    <d v="2001-06-06T21:00:01"/>
  </r>
  <r>
    <x v="1"/>
    <x v="3"/>
    <x v="1"/>
    <x v="0"/>
    <n v="5000"/>
    <n v="1337251"/>
    <d v="2001-06-05T08:01:32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cscharton"/>
    <s v="KSTEVEN"/>
    <s v="ENA-IM Mid Central South"/>
    <x v="8"/>
    <x v="5"/>
    <n v="829145"/>
    <d v="2001-06-06T21:00:01"/>
  </r>
  <r>
    <x v="1"/>
    <x v="2"/>
    <x v="0"/>
    <x v="0"/>
    <n v="50"/>
    <n v="1337253"/>
    <d v="2001-06-05T08:01:35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1.65"/>
    <s v="paulk2001"/>
    <s v="GGUPTA"/>
    <s v="ST-New England"/>
    <x v="7"/>
    <x v="5"/>
    <n v="632501.1"/>
    <d v="2001-06-06T21:00:01"/>
  </r>
  <r>
    <x v="1"/>
    <x v="3"/>
    <x v="1"/>
    <x v="0"/>
    <n v="10000"/>
    <n v="1337254"/>
    <d v="2001-06-05T08:01:42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4.085"/>
    <s v="benharner"/>
    <s v="PMIMS"/>
    <s v="ENA - IM MKT Central CG"/>
    <x v="8"/>
    <x v="5"/>
    <n v="829146"/>
    <d v="2001-06-06T21:00:01"/>
  </r>
  <r>
    <x v="1"/>
    <x v="3"/>
    <x v="1"/>
    <x v="0"/>
    <n v="5000"/>
    <n v="1337255"/>
    <d v="2001-06-05T08:01:43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marissa2"/>
    <s v="VPIMENOV"/>
    <s v="ENA-IM ME NEW YORK"/>
    <x v="8"/>
    <x v="5"/>
    <n v="829147"/>
    <d v="2001-06-06T21:00:01"/>
  </r>
  <r>
    <x v="1"/>
    <x v="3"/>
    <x v="1"/>
    <x v="0"/>
    <n v="10000"/>
    <n v="1337256"/>
    <d v="2001-06-05T08:01:45"/>
    <s v="Cinergy Marketing &amp; Trading, LLC"/>
    <x v="0"/>
    <x v="0"/>
    <x v="0"/>
    <x v="3"/>
    <s v="US Gas Phy Fwd Firm &lt; or = 1Mo "/>
    <s v="US Gas Phy       TCO Pool                06Jun01         USD/MM"/>
    <n v="10000"/>
    <m/>
    <x v="0"/>
    <x v="10"/>
    <x v="0"/>
    <n v="4.1500000000000004"/>
    <s v="STOCKHAMN"/>
    <s v="JHODGE2"/>
    <s v="ENA-IM ME TCO"/>
    <x v="8"/>
    <x v="5"/>
    <n v="829148"/>
    <d v="2001-06-06T21:00:01"/>
  </r>
  <r>
    <x v="1"/>
    <x v="2"/>
    <x v="1"/>
    <x v="0"/>
    <n v="25"/>
    <n v="1337257"/>
    <d v="2001-06-05T08:01:47"/>
    <s v="TransAlta Energy Marketing (US) Inc."/>
    <x v="0"/>
    <x v="0"/>
    <x v="0"/>
    <x v="2"/>
    <s v="US West Power Phy Fwd Firm"/>
    <s v="US Pwr Phy Firm  PALVE OffPk             06Jun01         USD/MWh"/>
    <n v="25"/>
    <m/>
    <x v="0"/>
    <x v="2"/>
    <x v="0"/>
    <n v="20"/>
    <s v="harriganw"/>
    <s v="HSALISBU"/>
    <s v="ST-SW"/>
    <x v="7"/>
    <x v="6"/>
    <n v="632502.1"/>
    <d v="2001-06-06T21:00:01"/>
  </r>
  <r>
    <x v="1"/>
    <x v="3"/>
    <x v="1"/>
    <x v="0"/>
    <n v="5000"/>
    <n v="1337258"/>
    <d v="2001-06-05T08:01:49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perryperg"/>
    <s v="KSTEVEN"/>
    <s v="ENA-IM Mid Central South"/>
    <x v="8"/>
    <x v="5"/>
    <n v="829149"/>
    <d v="2001-06-06T21:00:01"/>
  </r>
  <r>
    <x v="1"/>
    <x v="3"/>
    <x v="1"/>
    <x v="0"/>
    <n v="5000"/>
    <n v="1337259"/>
    <d v="2001-06-05T08:01:49"/>
    <s v="Aquila Energy Marketing Corporation"/>
    <x v="0"/>
    <x v="0"/>
    <x v="0"/>
    <x v="3"/>
    <s v="US Gas Phy Fwd Firm &lt; or = 1Mo "/>
    <s v="US Gas Phy       NNG Ventura             06Jun01         USD/MM"/>
    <n v="5000"/>
    <m/>
    <x v="0"/>
    <x v="10"/>
    <x v="0"/>
    <n v="3.82"/>
    <s v="toddbandy"/>
    <s v="KSTEVEN"/>
    <s v="ENA-IM Mid Central South"/>
    <x v="8"/>
    <x v="5"/>
    <n v="829150"/>
    <d v="2001-06-06T21:00:01"/>
  </r>
  <r>
    <x v="1"/>
    <x v="2"/>
    <x v="1"/>
    <x v="0"/>
    <n v="25"/>
    <n v="1337260"/>
    <d v="2001-06-05T08:02:00"/>
    <s v="Public Service Company Of Colorado"/>
    <x v="0"/>
    <x v="0"/>
    <x v="0"/>
    <x v="2"/>
    <s v="US West Power Phy Fwd Firm"/>
    <s v="US Pwr Phy Firm  Mid-C OffPk             06Jun01         USD/MWh"/>
    <n v="25"/>
    <m/>
    <x v="0"/>
    <x v="2"/>
    <x v="0"/>
    <n v="30"/>
    <s v="ADM78101"/>
    <s v="DSCHOLT"/>
    <s v="ST-SW"/>
    <x v="7"/>
    <x v="6"/>
    <n v="632503.1"/>
    <d v="2001-06-06T21:00:01"/>
  </r>
  <r>
    <x v="1"/>
    <x v="2"/>
    <x v="1"/>
    <x v="0"/>
    <n v="25"/>
    <n v="1337262"/>
    <d v="2001-06-05T08:02:06"/>
    <s v="Eugene Water &amp; Electric Board"/>
    <x v="0"/>
    <x v="0"/>
    <x v="0"/>
    <x v="2"/>
    <s v="US West Power Phy Fwd Firm"/>
    <s v="US Pwr Phy Firm  Mid-C Peak              06Jun01         USD/MWh"/>
    <n v="25"/>
    <m/>
    <x v="0"/>
    <x v="2"/>
    <x v="0"/>
    <n v="60"/>
    <s v="Katrinas"/>
    <s v="SCRANDA"/>
    <s v="ST-NW"/>
    <x v="7"/>
    <x v="6"/>
    <n v="632506.1"/>
    <d v="2001-06-06T21:00:01"/>
  </r>
  <r>
    <x v="1"/>
    <x v="2"/>
    <x v="1"/>
    <x v="0"/>
    <n v="25"/>
    <n v="1337261"/>
    <d v="2001-06-05T08:02:06"/>
    <s v="Avista Energy, Inc."/>
    <x v="0"/>
    <x v="0"/>
    <x v="0"/>
    <x v="2"/>
    <s v="US West Power Phy Fwd Firm"/>
    <s v="US Pwr Phy Firm  Mid-C OffPk             06Jun01         USD/MWh"/>
    <m/>
    <n v="25"/>
    <x v="0"/>
    <x v="2"/>
    <x v="0"/>
    <n v="35"/>
    <s v="HARA01234"/>
    <s v="DSCHOLT"/>
    <s v="ST-SW"/>
    <x v="7"/>
    <x v="6"/>
    <n v="632505.1"/>
    <d v="2001-06-06T21:00:01"/>
  </r>
  <r>
    <x v="1"/>
    <x v="3"/>
    <x v="1"/>
    <x v="0"/>
    <n v="10000"/>
    <n v="1337264"/>
    <d v="2001-06-05T08:02:11"/>
    <s v="ONEOK Energy Marketing and Trading Company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97"/>
    <s v="KELLYADAM"/>
    <s v="SPEREIR"/>
    <s v="ENA-IM NE GULF2"/>
    <x v="8"/>
    <x v="5"/>
    <n v="829151"/>
    <d v="2001-06-06T21:00:01"/>
  </r>
  <r>
    <x v="1"/>
    <x v="2"/>
    <x v="1"/>
    <x v="0"/>
    <n v="25"/>
    <n v="1337265"/>
    <d v="2001-06-05T08:02:18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5"/>
    <s v="burkomja"/>
    <s v="MFISCHE2"/>
    <s v="ST-SW"/>
    <x v="7"/>
    <x v="6"/>
    <n v="632508.1"/>
    <d v="2001-06-06T21:00:01"/>
  </r>
  <r>
    <x v="1"/>
    <x v="2"/>
    <x v="1"/>
    <x v="0"/>
    <n v="25"/>
    <n v="1337266"/>
    <d v="2001-06-05T08:02:26"/>
    <s v="Axia Energy, LP"/>
    <x v="0"/>
    <x v="0"/>
    <x v="0"/>
    <x v="2"/>
    <s v="US West Power Phy Fwd CAISO"/>
    <s v="US Pwr Phy CAISO SP15 Peak               06Jun01         USD/MWh"/>
    <m/>
    <n v="25"/>
    <x v="0"/>
    <x v="2"/>
    <x v="0"/>
    <n v="82"/>
    <s v="mdehaven"/>
    <s v="CMALLOR"/>
    <s v="ST-CA"/>
    <x v="7"/>
    <x v="6"/>
    <n v="632510.1"/>
    <d v="2001-06-06T21:00:01"/>
  </r>
  <r>
    <x v="1"/>
    <x v="3"/>
    <x v="1"/>
    <x v="0"/>
    <n v="10000"/>
    <n v="1337267"/>
    <d v="2001-06-05T08:02:29"/>
    <s v="Aquila Energy Marketing Corporation"/>
    <x v="0"/>
    <x v="0"/>
    <x v="0"/>
    <x v="3"/>
    <s v="US Gas Phy Fwd Firm &lt; or = 1Mo "/>
    <s v="US Gas Phy       SoCal EHR               06Jun01         USD/MM"/>
    <m/>
    <n v="10000"/>
    <x v="0"/>
    <x v="10"/>
    <x v="0"/>
    <n v="9.6"/>
    <s v="MRBECKNER"/>
    <s v="TKUYKEN"/>
    <s v="ENA - IM West"/>
    <x v="8"/>
    <x v="5"/>
    <n v="829152"/>
    <d v="2001-06-06T21:00:01"/>
  </r>
  <r>
    <x v="1"/>
    <x v="2"/>
    <x v="1"/>
    <x v="0"/>
    <n v="25"/>
    <n v="1337268"/>
    <d v="2001-06-05T08:02:32"/>
    <s v="Public Service Company Of Colorado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78101"/>
    <s v="DSCHOLT"/>
    <s v="ST-SW"/>
    <x v="7"/>
    <x v="6"/>
    <n v="632511.1"/>
    <d v="2001-06-06T21:00:01"/>
  </r>
  <r>
    <x v="1"/>
    <x v="3"/>
    <x v="1"/>
    <x v="0"/>
    <n v="5000"/>
    <n v="1337269"/>
    <d v="2001-06-05T08:02:32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1999999999999993"/>
    <s v="DAVSMITH"/>
    <s v="TKUYKEN"/>
    <s v="ENA - IM West"/>
    <x v="8"/>
    <x v="5"/>
    <n v="829153"/>
    <d v="2001-06-06T21:00:01"/>
  </r>
  <r>
    <x v="1"/>
    <x v="2"/>
    <x v="0"/>
    <x v="3"/>
    <n v="4600"/>
    <n v="1337270"/>
    <d v="2001-06-05T08:02:39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3.75"/>
    <s v="aepsvc133"/>
    <s v="DDAVIS"/>
    <s v="LT-New England"/>
    <x v="7"/>
    <x v="5"/>
    <n v="632513.1"/>
    <d v="2001-10-01T00:00:00"/>
  </r>
  <r>
    <x v="1"/>
    <x v="2"/>
    <x v="1"/>
    <x v="0"/>
    <n v="25"/>
    <n v="1337271"/>
    <d v="2001-06-05T08:02:42"/>
    <s v="Idaho Power Company, dba IDACORP Energ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CLN39740"/>
    <s v="SCRANDA"/>
    <s v="ST-NW"/>
    <x v="7"/>
    <x v="6"/>
    <n v="632514.1"/>
    <d v="2001-06-06T21:00:01"/>
  </r>
  <r>
    <x v="1"/>
    <x v="3"/>
    <x v="1"/>
    <x v="0"/>
    <n v="10000"/>
    <n v="1337272"/>
    <d v="2001-06-05T08:02:44"/>
    <s v="Aquila Energy Marketing Corporation"/>
    <x v="0"/>
    <x v="0"/>
    <x v="0"/>
    <x v="3"/>
    <s v="US Gas Phy Fwd Firm &lt; or = 1Mo "/>
    <s v="US Gas Phy       EPNG SoCal Topk         06Jun01         USD/MM"/>
    <m/>
    <n v="10000"/>
    <x v="0"/>
    <x v="10"/>
    <x v="0"/>
    <n v="9.6"/>
    <s v="MRBECKNER"/>
    <s v="TKUYKEN"/>
    <s v="ENA - IM West"/>
    <x v="8"/>
    <x v="5"/>
    <n v="829154"/>
    <d v="2001-06-06T21:00:01"/>
  </r>
  <r>
    <x v="0"/>
    <x v="0"/>
    <x v="0"/>
    <x v="0"/>
    <n v="10"/>
    <n v="1337273"/>
    <d v="2001-06-05T08:02:47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DM52993"/>
    <s v="BMARCHAN"/>
    <s v="Enron Metals Trading System"/>
    <x v="0"/>
    <x v="0"/>
    <n v="2168837"/>
    <m/>
  </r>
  <r>
    <x v="1"/>
    <x v="3"/>
    <x v="0"/>
    <x v="19"/>
    <n v="250000"/>
    <n v="1337274"/>
    <d v="2001-06-05T08:02:48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350000000000001"/>
    <s v="AQUILA1015"/>
    <s v="PKEAVEY"/>
    <s v="G-DAILY-EST"/>
    <x v="1"/>
    <x v="5"/>
    <s v="VE5068.1"/>
    <d v="2001-06-06T21:00:01"/>
  </r>
  <r>
    <x v="1"/>
    <x v="2"/>
    <x v="1"/>
    <x v="15"/>
    <n v="3050"/>
    <n v="1337275"/>
    <d v="2001-06-05T08:02:49"/>
    <s v="Central Illinois Light Company"/>
    <x v="0"/>
    <x v="0"/>
    <x v="0"/>
    <x v="2"/>
    <s v="US East Power Phy Fwd Firm"/>
    <s v="US Pwr Phy Firm  COMED Peak              Mar-Apr02       USD/MWh"/>
    <m/>
    <n v="50"/>
    <x v="0"/>
    <x v="2"/>
    <x v="0"/>
    <n v="35.5"/>
    <s v="caroltrent"/>
    <s v="FSTURM"/>
    <s v="LT-SERC"/>
    <x v="7"/>
    <x v="6"/>
    <n v="632515.1"/>
    <d v="2002-03-01T14:25:00"/>
  </r>
  <r>
    <x v="1"/>
    <x v="2"/>
    <x v="1"/>
    <x v="0"/>
    <n v="25"/>
    <n v="1337276"/>
    <d v="2001-06-05T08:02:52"/>
    <s v="Avista Corporation - Washington Water Power Division"/>
    <x v="0"/>
    <x v="0"/>
    <x v="0"/>
    <x v="2"/>
    <s v="US West Power Phy Fwd Firm"/>
    <s v="US Pwr Phy Firm  COB N/S Peak            06Jun01         USD/MWh"/>
    <n v="25"/>
    <m/>
    <x v="0"/>
    <x v="2"/>
    <x v="0"/>
    <n v="65"/>
    <s v="mattern1"/>
    <s v="DSCHOLT"/>
    <s v="ST-NW"/>
    <x v="7"/>
    <x v="6"/>
    <n v="632516.1"/>
    <d v="2001-06-06T21:00:01"/>
  </r>
  <r>
    <x v="1"/>
    <x v="3"/>
    <x v="1"/>
    <x v="0"/>
    <n v="10000"/>
    <n v="1337277"/>
    <d v="2001-06-05T08:02:55"/>
    <s v="Aquila Energy Marketing Corporation"/>
    <x v="0"/>
    <x v="0"/>
    <x v="0"/>
    <x v="3"/>
    <s v="US Gas Phy Fwd Firm &lt; or = 1Mo "/>
    <s v="US Gas Phy       Mich Con                06Jun01         USD/MM"/>
    <n v="10000"/>
    <m/>
    <x v="0"/>
    <x v="10"/>
    <x v="0"/>
    <n v="4.22"/>
    <s v="BIGDADDY"/>
    <s v="JWILLI13"/>
    <s v="ENA - IM Mkt Central MICH"/>
    <x v="8"/>
    <x v="5"/>
    <n v="829155"/>
    <d v="2001-06-06T21:00:01"/>
  </r>
  <r>
    <x v="1"/>
    <x v="2"/>
    <x v="1"/>
    <x v="0"/>
    <n v="25"/>
    <n v="1337278"/>
    <d v="2001-06-05T08:02:58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98"/>
    <s v="ADM68727"/>
    <s v="MFISCHE2"/>
    <s v="ST-SW"/>
    <x v="7"/>
    <x v="6"/>
    <n v="632519.1"/>
    <d v="2001-06-06T21:00:01"/>
  </r>
  <r>
    <x v="1"/>
    <x v="3"/>
    <x v="1"/>
    <x v="0"/>
    <n v="10000"/>
    <n v="1337279"/>
    <d v="2001-06-05T08:02:58"/>
    <s v="Aquila Energy Marketing Corporation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BIGDADDY"/>
    <s v="JWILLI13"/>
    <s v="ENA - IM Mkt Central MICH"/>
    <x v="8"/>
    <x v="5"/>
    <n v="829156"/>
    <d v="2001-06-06T21:00:01"/>
  </r>
  <r>
    <x v="1"/>
    <x v="2"/>
    <x v="1"/>
    <x v="0"/>
    <n v="50"/>
    <n v="1337280"/>
    <d v="2001-06-05T08:03:00"/>
    <s v="LG&amp;E Energy Marketing Inc."/>
    <x v="3"/>
    <x v="1"/>
    <x v="0"/>
    <x v="2"/>
    <s v="US East Power Phy Fwd Firm"/>
    <s v="US Pwr Phy Firm  TVA Peak                06Jun01         USD/MWh"/>
    <m/>
    <n v="50"/>
    <x v="0"/>
    <x v="2"/>
    <x v="0"/>
    <n v="24.5"/>
    <s v="MSCH1234"/>
    <s v="JKING6"/>
    <s v="ST-SERC"/>
    <x v="7"/>
    <x v="6"/>
    <n v="632520.1"/>
    <d v="2001-06-06T21:00:01"/>
  </r>
  <r>
    <x v="1"/>
    <x v="3"/>
    <x v="1"/>
    <x v="0"/>
    <n v="10000"/>
    <n v="1337282"/>
    <d v="2001-06-05T08:03:01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aepes206"/>
    <s v="JWILLI13"/>
    <s v="ENA - IM Mkt Central MICH"/>
    <x v="8"/>
    <x v="5"/>
    <n v="829158"/>
    <d v="2001-06-06T21:00:01"/>
  </r>
  <r>
    <x v="1"/>
    <x v="3"/>
    <x v="1"/>
    <x v="0"/>
    <n v="10000"/>
    <n v="1337283"/>
    <d v="2001-06-05T08:03:01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7"/>
    <s v="MAXFIELD"/>
    <s v="JWILLI13"/>
    <s v="ENA - IM Mkt Central MICH"/>
    <x v="8"/>
    <x v="5"/>
    <n v="829157"/>
    <d v="2001-06-06T21:00:01"/>
  </r>
  <r>
    <x v="1"/>
    <x v="3"/>
    <x v="1"/>
    <x v="0"/>
    <n v="10000"/>
    <n v="1337284"/>
    <d v="2001-06-05T08:03:05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050000000000001"/>
    <s v="aepes206"/>
    <s v="JWILLI13"/>
    <s v="ENA - IM Mkt Central MICH"/>
    <x v="8"/>
    <x v="5"/>
    <n v="829159"/>
    <d v="2001-06-06T21:00:01"/>
  </r>
  <r>
    <x v="1"/>
    <x v="3"/>
    <x v="1"/>
    <x v="0"/>
    <n v="10000"/>
    <n v="1337285"/>
    <d v="2001-06-05T08:03:05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250000000000002"/>
    <s v="jkippels01"/>
    <s v="VPIMENOV"/>
    <s v="ENA-IM ME NEW YORK"/>
    <x v="8"/>
    <x v="5"/>
    <n v="829160"/>
    <d v="2001-06-06T21:00:01"/>
  </r>
  <r>
    <x v="1"/>
    <x v="3"/>
    <x v="1"/>
    <x v="0"/>
    <n v="10000"/>
    <n v="1337286"/>
    <d v="2001-06-05T08:03:06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65"/>
    <s v="MAXFIELD"/>
    <s v="JWILLI13"/>
    <s v="ENA - IM Mkt Central MICH"/>
    <x v="8"/>
    <x v="5"/>
    <n v="829162"/>
    <d v="2001-06-06T21:00:01"/>
  </r>
  <r>
    <x v="1"/>
    <x v="2"/>
    <x v="1"/>
    <x v="0"/>
    <n v="25"/>
    <n v="1337288"/>
    <d v="2001-06-05T08:03:08"/>
    <s v="Williams Energy Marketing &amp; Trading Compan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danabrown"/>
    <s v="SCRANDA"/>
    <s v="ST-NW"/>
    <x v="7"/>
    <x v="6"/>
    <n v="632521.1"/>
    <d v="2001-06-06T21:00:01"/>
  </r>
  <r>
    <x v="1"/>
    <x v="3"/>
    <x v="1"/>
    <x v="0"/>
    <n v="10000"/>
    <n v="1337287"/>
    <d v="2001-06-05T08:03:08"/>
    <s v="Duke Energy Field Services Market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DEFSCHRIS"/>
    <s v="RGAY"/>
    <s v="ENA - IM West"/>
    <x v="8"/>
    <x v="5"/>
    <n v="829163"/>
    <d v="2001-06-06T21:00:01"/>
  </r>
  <r>
    <x v="1"/>
    <x v="3"/>
    <x v="1"/>
    <x v="0"/>
    <n v="10000"/>
    <n v="1337289"/>
    <d v="2001-06-05T08:03:09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"/>
    <s v="aepes206"/>
    <s v="JWILLI13"/>
    <s v="ENA - IM Mkt Central MICH"/>
    <x v="8"/>
    <x v="5"/>
    <n v="829161"/>
    <d v="2001-06-06T21:00:01"/>
  </r>
  <r>
    <x v="1"/>
    <x v="3"/>
    <x v="1"/>
    <x v="0"/>
    <n v="10000"/>
    <n v="1337290"/>
    <d v="2001-06-05T08:03:12"/>
    <s v="Aquila Energy Marketing Corporation"/>
    <x v="0"/>
    <x v="0"/>
    <x v="0"/>
    <x v="3"/>
    <s v="US Gas Phy Fwd Firm &lt; or = 1Mo "/>
    <s v="US Gas Phy       EPNG SoCal Topk         06Jun01         USD/MM"/>
    <m/>
    <n v="10000"/>
    <x v="0"/>
    <x v="10"/>
    <x v="0"/>
    <n v="9.6"/>
    <s v="MRBECKNER"/>
    <s v="TKUYKEN"/>
    <s v="ENA - IM West"/>
    <x v="8"/>
    <x v="5"/>
    <n v="829164"/>
    <d v="2001-06-06T21:00:01"/>
  </r>
  <r>
    <x v="1"/>
    <x v="3"/>
    <x v="1"/>
    <x v="0"/>
    <n v="10000"/>
    <n v="1337291"/>
    <d v="2001-06-05T08:03:14"/>
    <s v="Dynegy Marketing and Trade"/>
    <x v="0"/>
    <x v="0"/>
    <x v="0"/>
    <x v="3"/>
    <s v="US Gas Phy Fwd Firm &lt; or = 1Mo "/>
    <s v="US Gas Phy       Mich Con                06Jun01         USD/MM"/>
    <n v="10000"/>
    <m/>
    <x v="0"/>
    <x v="10"/>
    <x v="0"/>
    <n v="4.1950000000000003"/>
    <s v="MAXFIELD"/>
    <s v="JWILLI13"/>
    <s v="ENA - IM Mkt Central MICH"/>
    <x v="8"/>
    <x v="5"/>
    <n v="829165"/>
    <d v="2001-06-06T21:00:01"/>
  </r>
  <r>
    <x v="1"/>
    <x v="2"/>
    <x v="1"/>
    <x v="0"/>
    <n v="25"/>
    <n v="1337293"/>
    <d v="2001-06-05T08:03:26"/>
    <s v="PacifiCorp Power Marketing, Inc."/>
    <x v="0"/>
    <x v="0"/>
    <x v="0"/>
    <x v="2"/>
    <s v="US West Power Phy Fwd Firm"/>
    <s v="US Pwr Phy Firm  Mid-C Peak              06Jun01         USD/MWh"/>
    <n v="25"/>
    <m/>
    <x v="0"/>
    <x v="2"/>
    <x v="0"/>
    <n v="60"/>
    <s v="ADM12529"/>
    <s v="SCRANDA"/>
    <s v="ST-NW"/>
    <x v="7"/>
    <x v="6"/>
    <n v="632523.1"/>
    <d v="2001-06-06T21:00:01"/>
  </r>
  <r>
    <x v="1"/>
    <x v="2"/>
    <x v="1"/>
    <x v="1"/>
    <n v="1550"/>
    <n v="1337295"/>
    <d v="2001-06-05T08:03:30"/>
    <s v="Central Illinois Light Company"/>
    <x v="0"/>
    <x v="0"/>
    <x v="0"/>
    <x v="2"/>
    <s v="US East Power Phy Fwd Firm"/>
    <s v="US Pwr Phy Firm  COMED Peak              May02           USD/MWh"/>
    <m/>
    <n v="50"/>
    <x v="0"/>
    <x v="2"/>
    <x v="0"/>
    <n v="38.75"/>
    <s v="caroltrent"/>
    <s v="FSTURM"/>
    <s v="EPMI-Midwest"/>
    <x v="7"/>
    <x v="6"/>
    <n v="632525.1"/>
    <d v="2002-05-01T17:11:00"/>
  </r>
  <r>
    <x v="1"/>
    <x v="3"/>
    <x v="1"/>
    <x v="0"/>
    <n v="50000"/>
    <n v="1337294"/>
    <d v="2001-06-05T08:03:30"/>
    <s v="Coral Energy Resources, L.P."/>
    <x v="0"/>
    <x v="0"/>
    <x v="0"/>
    <x v="3"/>
    <s v="US Gas Phy Fwd Firm &lt; or = 1Mo "/>
    <s v="US Gas Phy       NGPL NICOR              06Jun01         USD/MM"/>
    <n v="50000"/>
    <m/>
    <x v="0"/>
    <x v="10"/>
    <x v="0"/>
    <n v="4.0774999999999997"/>
    <s v="pfreyre1"/>
    <s v="PMIMS"/>
    <s v="ENA - IM MKT Central CG"/>
    <x v="8"/>
    <x v="5"/>
    <n v="829167"/>
    <d v="2001-06-06T21:00:01"/>
  </r>
  <r>
    <x v="1"/>
    <x v="3"/>
    <x v="1"/>
    <x v="0"/>
    <n v="5000"/>
    <n v="1337296"/>
    <d v="2001-06-05T08:03:34"/>
    <s v="Mirant Americas Energy Marketing, L.P."/>
    <x v="0"/>
    <x v="0"/>
    <x v="0"/>
    <x v="3"/>
    <s v="US Gas Phy Fwd Firm &lt; or = 1Mo "/>
    <s v="US Gas Phy       TETCO ELA               06Jun01         USD/MM"/>
    <m/>
    <n v="5000"/>
    <x v="0"/>
    <x v="10"/>
    <x v="0"/>
    <n v="3.9350000000000001"/>
    <s v="dnixon01"/>
    <s v="SPEREIR"/>
    <s v="ENA-IM NE GULF3"/>
    <x v="8"/>
    <x v="5"/>
    <n v="829168"/>
    <d v="2001-06-06T21:00:01"/>
  </r>
  <r>
    <x v="1"/>
    <x v="2"/>
    <x v="1"/>
    <x v="9"/>
    <n v="100"/>
    <n v="1337297"/>
    <d v="2001-06-05T08:03:39"/>
    <s v="El Paso Merchant Energy, L.P."/>
    <x v="0"/>
    <x v="0"/>
    <x v="0"/>
    <x v="2"/>
    <s v="US East Power Phy Fwd Firm"/>
    <s v="US Pwr Phy Firm  Cinergy Peak            07-08Jun01      USD/MWh"/>
    <m/>
    <n v="50"/>
    <x v="0"/>
    <x v="2"/>
    <x v="0"/>
    <n v="23"/>
    <s v="epmepJXC"/>
    <s v="CDORLAN"/>
    <s v="ST-ECAR"/>
    <x v="7"/>
    <x v="6"/>
    <n v="632526.1"/>
    <d v="2001-06-07T21:00:01"/>
  </r>
  <r>
    <x v="0"/>
    <x v="2"/>
    <x v="0"/>
    <x v="21"/>
    <n v="1210"/>
    <n v="1337298"/>
    <d v="2001-06-05T08:03:43"/>
    <s v="Ostenfjeldske Kraftomsetning - Oko Kraft AS"/>
    <x v="0"/>
    <x v="0"/>
    <x v="0"/>
    <x v="2"/>
    <s v="Nordic Power Financial Swap"/>
    <s v="Nordic Pwr Swap  SYS BASE                Win1 02         NOK/MWh"/>
    <m/>
    <n v="10"/>
    <x v="0"/>
    <x v="2"/>
    <x v="1"/>
    <n v="223.5"/>
    <s v="JOJTRADE"/>
    <s v="FFROSE"/>
    <s v="ENE- Nordic Power Book"/>
    <x v="3"/>
    <x v="2"/>
    <n v="1337298"/>
    <d v="2002-01-01T00:00:00"/>
  </r>
  <r>
    <x v="1"/>
    <x v="2"/>
    <x v="1"/>
    <x v="0"/>
    <n v="25"/>
    <n v="1337299"/>
    <d v="2001-06-05T08:03:46"/>
    <s v="Axia Energy, LP"/>
    <x v="0"/>
    <x v="0"/>
    <x v="0"/>
    <x v="2"/>
    <s v="US West Power Phy Fwd CAISO"/>
    <s v="US Pwr Phy CAISO NP15 Peak               06Jun01         USD/MWh"/>
    <m/>
    <n v="25"/>
    <x v="0"/>
    <x v="2"/>
    <x v="0"/>
    <n v="89"/>
    <s v="mdehaven"/>
    <s v="CMALLOR"/>
    <s v="ST-CA"/>
    <x v="7"/>
    <x v="6"/>
    <n v="632528.1"/>
    <d v="2001-06-06T21:00:01"/>
  </r>
  <r>
    <x v="1"/>
    <x v="3"/>
    <x v="1"/>
    <x v="0"/>
    <n v="3434"/>
    <n v="1337300"/>
    <d v="2001-06-05T08:03:46"/>
    <s v="Mirant Americas Energy Marketing, L.P."/>
    <x v="0"/>
    <x v="0"/>
    <x v="0"/>
    <x v="3"/>
    <s v="US Gas Phy Fwd Firm &lt; or = 1Mo "/>
    <s v="US Gas Phy       Opal                    06Jun01         USD/MM"/>
    <m/>
    <n v="3434"/>
    <x v="0"/>
    <x v="10"/>
    <x v="0"/>
    <n v="2.9"/>
    <s v="ppa00001"/>
    <s v="SSOUTH"/>
    <s v="ENA - IM West"/>
    <x v="8"/>
    <x v="5"/>
    <n v="829169"/>
    <d v="2001-06-06T21:00:01"/>
  </r>
  <r>
    <x v="1"/>
    <x v="2"/>
    <x v="1"/>
    <x v="0"/>
    <n v="25"/>
    <n v="1337301"/>
    <d v="2001-06-05T08:03:46"/>
    <s v="Public Service Company Of Colorado"/>
    <x v="0"/>
    <x v="0"/>
    <x v="0"/>
    <x v="2"/>
    <s v="US West Power Phy Fwd Firm"/>
    <s v="US Pwr Phy Firm  PALVE OffPk             06Jun01         USD/MWh"/>
    <m/>
    <n v="25"/>
    <x v="0"/>
    <x v="2"/>
    <x v="0"/>
    <n v="21"/>
    <s v="ADM67446"/>
    <s v="HSALISBU"/>
    <s v="ST-SW"/>
    <x v="7"/>
    <x v="6"/>
    <n v="632529.1"/>
    <d v="2001-06-06T21:00:01"/>
  </r>
  <r>
    <x v="1"/>
    <x v="2"/>
    <x v="1"/>
    <x v="0"/>
    <n v="25"/>
    <n v="1337302"/>
    <d v="2001-06-05T08:03:4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100"/>
    <s v="FCONTR12"/>
    <s v="MFISCHE2"/>
    <s v="ST-SW"/>
    <x v="7"/>
    <x v="6"/>
    <n v="632530.1"/>
    <d v="2001-06-06T21:00:01"/>
  </r>
  <r>
    <x v="1"/>
    <x v="2"/>
    <x v="1"/>
    <x v="0"/>
    <n v="25"/>
    <n v="1337303"/>
    <d v="2001-06-05T08:03:50"/>
    <s v="City of Santa Clara California, Silicon Valley Power"/>
    <x v="0"/>
    <x v="0"/>
    <x v="0"/>
    <x v="2"/>
    <s v="US West Power Phy Fwd CAISO"/>
    <s v="US Pwr Phy CAISO NP15 Peak               06Jun01         USD/MWh"/>
    <n v="25"/>
    <m/>
    <x v="0"/>
    <x v="2"/>
    <x v="0"/>
    <n v="83"/>
    <s v="KENSIMMS"/>
    <s v="CMALLOR"/>
    <s v="ST-CA"/>
    <x v="7"/>
    <x v="6"/>
    <n v="632531.1"/>
    <d v="2001-06-06T21:00:01"/>
  </r>
  <r>
    <x v="1"/>
    <x v="2"/>
    <x v="1"/>
    <x v="4"/>
    <n v="1500"/>
    <n v="1337304"/>
    <d v="2001-06-05T08:03:55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9"/>
    <s v="caroltrent"/>
    <s v="FSTURM"/>
    <s v="EPMI-Midwest"/>
    <x v="7"/>
    <x v="6"/>
    <n v="632532.1"/>
    <d v="2002-06-01T17:03:00"/>
  </r>
  <r>
    <x v="1"/>
    <x v="2"/>
    <x v="1"/>
    <x v="0"/>
    <n v="25"/>
    <n v="1337305"/>
    <d v="2001-06-05T08:04:02"/>
    <s v="Mirant Americas Energy Marketing, L.P."/>
    <x v="0"/>
    <x v="0"/>
    <x v="0"/>
    <x v="2"/>
    <s v="US West Power Phy Fwd CAISO"/>
    <s v="US Pwr Phy CAISO SP15 OffPk              06Jun01         USD/MWh"/>
    <n v="25"/>
    <m/>
    <x v="0"/>
    <x v="2"/>
    <x v="0"/>
    <n v="27.5"/>
    <s v="jcl00001"/>
    <s v="PPLATTE"/>
    <s v="ST-CA"/>
    <x v="7"/>
    <x v="6"/>
    <n v="632533.1"/>
    <d v="2001-06-06T21:00:01"/>
  </r>
  <r>
    <x v="1"/>
    <x v="2"/>
    <x v="1"/>
    <x v="0"/>
    <n v="25"/>
    <n v="1337306"/>
    <d v="2001-06-05T08:04:02"/>
    <s v="City of Santa Clara California, Silicon Valley Power"/>
    <x v="0"/>
    <x v="0"/>
    <x v="0"/>
    <x v="2"/>
    <s v="US West Power Phy Fwd Firm"/>
    <s v="US Pwr Phy Firm  COB N/S Peak            06Jun01         USD/MWh"/>
    <m/>
    <n v="25"/>
    <x v="0"/>
    <x v="2"/>
    <x v="0"/>
    <n v="70"/>
    <s v="KENSIMMS"/>
    <s v="DSCHOLT"/>
    <s v="ST-NW"/>
    <x v="7"/>
    <x v="6"/>
    <n v="632534.1"/>
    <d v="2001-06-06T21:00:01"/>
  </r>
  <r>
    <x v="1"/>
    <x v="3"/>
    <x v="0"/>
    <x v="20"/>
    <n v="1230000"/>
    <n v="1337308"/>
    <d v="2001-06-05T08:04:08"/>
    <s v="Aquila Risk Management Corporation"/>
    <x v="0"/>
    <x v="0"/>
    <x v="0"/>
    <x v="3"/>
    <s v="US Gas Fin BasisSwap"/>
    <s v="US Gas Basis     NNG Ventura             Jul-Oct01       USD/MM"/>
    <n v="10000"/>
    <m/>
    <x v="0"/>
    <x v="10"/>
    <x v="0"/>
    <n v="-0.1"/>
    <s v="AQUILA1003"/>
    <s v="ALEWIS"/>
    <s v="GD-CENTRAL"/>
    <x v="1"/>
    <x v="5"/>
    <s v="VE5074.1"/>
    <d v="2001-07-01T00:00:00"/>
  </r>
  <r>
    <x v="1"/>
    <x v="3"/>
    <x v="1"/>
    <x v="0"/>
    <n v="2500"/>
    <n v="1337310"/>
    <d v="2001-06-05T08:04:22"/>
    <s v="Reliant Energy Services, Inc."/>
    <x v="0"/>
    <x v="0"/>
    <x v="0"/>
    <x v="3"/>
    <s v="US Gas Phy Fwd Firm &lt; or = 1Mo "/>
    <s v="US Gas Phy       PEPL Pool               06Jun01         USD/MM"/>
    <n v="2500"/>
    <m/>
    <x v="0"/>
    <x v="10"/>
    <x v="0"/>
    <n v="3.875"/>
    <s v="bcollins"/>
    <s v="KSTEVEN"/>
    <s v="ENA-IM Mid Central South"/>
    <x v="8"/>
    <x v="5"/>
    <n v="829170"/>
    <d v="2001-06-06T21:00:01"/>
  </r>
  <r>
    <x v="1"/>
    <x v="2"/>
    <x v="1"/>
    <x v="0"/>
    <n v="25"/>
    <n v="1337312"/>
    <d v="2001-06-05T08:04:2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100"/>
    <s v="FCONTR12"/>
    <s v="MFISCHE2"/>
    <s v="ST-SW"/>
    <x v="7"/>
    <x v="6"/>
    <n v="632535.1"/>
    <d v="2001-06-06T21:00:01"/>
  </r>
  <r>
    <x v="1"/>
    <x v="3"/>
    <x v="0"/>
    <x v="20"/>
    <n v="615000"/>
    <n v="1337313"/>
    <d v="2001-06-05T08:04:31"/>
    <s v="Aquila Risk Management Corporation"/>
    <x v="0"/>
    <x v="0"/>
    <x v="0"/>
    <x v="3"/>
    <s v="US Gas Fin Swap"/>
    <s v="US Gas Swap      Nymex                   Jul-Oct01       USD/MM"/>
    <m/>
    <n v="5000"/>
    <x v="0"/>
    <x v="10"/>
    <x v="0"/>
    <n v="4.24"/>
    <s v="AQUILA1000"/>
    <s v="JARNOLD"/>
    <s v="NG-Price"/>
    <x v="1"/>
    <x v="5"/>
    <s v="VE5077.1"/>
    <d v="2001-07-01T00:00:00"/>
  </r>
  <r>
    <x v="1"/>
    <x v="3"/>
    <x v="0"/>
    <x v="12"/>
    <n v="1825000"/>
    <n v="1337314"/>
    <d v="2001-06-05T08:04:31"/>
    <s v="Calpine Energy Services, L.P."/>
    <x v="0"/>
    <x v="0"/>
    <x v="0"/>
    <x v="3"/>
    <s v="US Gas Fin Swap"/>
    <s v="US Gas Swap      Nymex                   Jan-Dec02       USD/MM"/>
    <m/>
    <n v="5000"/>
    <x v="0"/>
    <x v="10"/>
    <x v="0"/>
    <n v="4.1900000000000004"/>
    <s v="JEFFFOX1"/>
    <s v="JARNOLD"/>
    <s v="NG-Price"/>
    <x v="1"/>
    <x v="5"/>
    <s v="VE5078.1"/>
    <d v="2002-01-01T21:00:00"/>
  </r>
  <r>
    <x v="1"/>
    <x v="3"/>
    <x v="1"/>
    <x v="0"/>
    <n v="5000"/>
    <n v="1337319"/>
    <d v="2001-06-05T08:04:37"/>
    <s v="ONEOK Energy Marketing and Trading Company, L.P."/>
    <x v="0"/>
    <x v="0"/>
    <x v="0"/>
    <x v="3"/>
    <s v="US Gas Phy Fwd Firm &lt; or = 1Mo "/>
    <s v="US Gas Phy       ExxonKaty               06Jun01         USD/MM"/>
    <m/>
    <n v="5000"/>
    <x v="0"/>
    <x v="10"/>
    <x v="0"/>
    <n v="4.07"/>
    <s v="BRADCLAUSE"/>
    <s v="JPARKS"/>
    <s v="ENA - IM Katy"/>
    <x v="8"/>
    <x v="5"/>
    <n v="829171"/>
    <d v="2001-06-06T21:00:01"/>
  </r>
  <r>
    <x v="1"/>
    <x v="3"/>
    <x v="0"/>
    <x v="19"/>
    <n v="375000"/>
    <n v="1337321"/>
    <d v="2001-06-05T08:04:39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4.0750000000000002"/>
    <s v="AQUILA1015"/>
    <s v="EBASS"/>
    <s v="FT-Texas"/>
    <x v="1"/>
    <x v="5"/>
    <s v="VE5079.1"/>
    <d v="2001-06-06T21:00:01"/>
  </r>
  <r>
    <x v="1"/>
    <x v="3"/>
    <x v="1"/>
    <x v="0"/>
    <n v="10000"/>
    <n v="1337322"/>
    <d v="2001-06-05T08:04:40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08"/>
    <s v="BRADCLAUSE"/>
    <s v="JPARKS"/>
    <s v="ENA - IM Katy"/>
    <x v="8"/>
    <x v="5"/>
    <n v="829172"/>
    <d v="2001-06-06T21:00:01"/>
  </r>
  <r>
    <x v="1"/>
    <x v="3"/>
    <x v="0"/>
    <x v="1"/>
    <n v="465000"/>
    <n v="1337323"/>
    <d v="2001-06-05T08:04:42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550000000000002"/>
    <s v="dlposton"/>
    <s v="JARNOLD"/>
    <s v="NG-Price"/>
    <x v="1"/>
    <x v="5"/>
    <s v="VE5082.1"/>
    <d v="2001-07-01T21:00:00"/>
  </r>
  <r>
    <x v="1"/>
    <x v="3"/>
    <x v="1"/>
    <x v="0"/>
    <n v="10000"/>
    <n v="1337324"/>
    <d v="2001-06-05T08:04:44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09"/>
    <s v="BRADCLAUSE"/>
    <s v="JPARKS"/>
    <s v="ENA - IM Katy"/>
    <x v="8"/>
    <x v="5"/>
    <n v="829173"/>
    <d v="2001-06-06T21:00:01"/>
  </r>
  <r>
    <x v="1"/>
    <x v="2"/>
    <x v="1"/>
    <x v="0"/>
    <n v="25"/>
    <n v="1337325"/>
    <d v="2001-06-05T08:04:48"/>
    <s v="Morgan Stanley Capital Group, Inc.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powermax"/>
    <s v="SCRANDA"/>
    <s v="ST-NW"/>
    <x v="7"/>
    <x v="6"/>
    <n v="632536.1"/>
    <d v="2001-06-06T21:00:01"/>
  </r>
  <r>
    <x v="1"/>
    <x v="2"/>
    <x v="1"/>
    <x v="0"/>
    <n v="25"/>
    <n v="1337326"/>
    <d v="2001-06-05T08:04:48"/>
    <s v="Pacificorp"/>
    <x v="0"/>
    <x v="0"/>
    <x v="0"/>
    <x v="2"/>
    <s v="US West Power Phy Fwd Firm"/>
    <s v="US Pwr Phy Firm  Mid-C Peak              06Jun01         USD/MWh"/>
    <n v="25"/>
    <m/>
    <x v="0"/>
    <x v="2"/>
    <x v="0"/>
    <n v="60"/>
    <s v="paulwood"/>
    <s v="SCRANDA"/>
    <s v="ST-NW"/>
    <x v="7"/>
    <x v="6"/>
    <n v="632537.1"/>
    <d v="2001-06-06T21:00:01"/>
  </r>
  <r>
    <x v="1"/>
    <x v="3"/>
    <x v="1"/>
    <x v="0"/>
    <n v="10000"/>
    <n v="1337327"/>
    <d v="2001-06-05T08:04:48"/>
    <s v="Mirant Americas Energy Marketing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1050000000000004"/>
    <s v="MARKGRAM01"/>
    <s v="JPARKS"/>
    <s v="ENA - IM Katy"/>
    <x v="8"/>
    <x v="5"/>
    <n v="829175"/>
    <d v="2001-06-06T21:00:01"/>
  </r>
  <r>
    <x v="1"/>
    <x v="3"/>
    <x v="0"/>
    <x v="19"/>
    <n v="125000"/>
    <n v="1337328"/>
    <d v="2001-06-05T08:04:51"/>
    <s v="Aquila Risk Management Corporation"/>
    <x v="0"/>
    <x v="0"/>
    <x v="0"/>
    <x v="3"/>
    <s v="US Gas Fin Swap"/>
    <s v="US Gas Daily     Kern River/Opal         06-30Jun01      USD/MM"/>
    <m/>
    <n v="5000"/>
    <x v="0"/>
    <x v="10"/>
    <x v="0"/>
    <n v="2.81"/>
    <s v="AQUILA1001"/>
    <s v="SSOUTH"/>
    <s v="West-NW"/>
    <x v="1"/>
    <x v="5"/>
    <s v="VE5084.1"/>
    <d v="2001-06-06T21:00:01"/>
  </r>
  <r>
    <x v="1"/>
    <x v="3"/>
    <x v="1"/>
    <x v="0"/>
    <n v="5000"/>
    <n v="1337329"/>
    <d v="2001-06-05T08:04:59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cscharton"/>
    <s v="KSTEVEN"/>
    <s v="ENA-IM Mid Central South"/>
    <x v="8"/>
    <x v="5"/>
    <n v="829176"/>
    <d v="2001-06-06T21:00:01"/>
  </r>
  <r>
    <x v="1"/>
    <x v="3"/>
    <x v="1"/>
    <x v="0"/>
    <n v="5000"/>
    <n v="1337331"/>
    <d v="2001-06-05T08:05:07"/>
    <s v="El Paso Merchant Energy, L.P."/>
    <x v="0"/>
    <x v="0"/>
    <x v="0"/>
    <x v="3"/>
    <s v="US Gas Phy Fwd Firm &lt; or = 1Mo "/>
    <s v="US Gas Phy       Opal                    06Jun01         USD/MM"/>
    <n v="5000"/>
    <m/>
    <x v="0"/>
    <x v="10"/>
    <x v="0"/>
    <n v="2.8"/>
    <s v="EPMELPrr2"/>
    <s v="SSOUTH"/>
    <s v="ENA - IM West"/>
    <x v="8"/>
    <x v="5"/>
    <n v="829178"/>
    <d v="2001-06-06T21:00:01"/>
  </r>
  <r>
    <x v="1"/>
    <x v="3"/>
    <x v="1"/>
    <x v="0"/>
    <n v="30000"/>
    <n v="1337332"/>
    <d v="2001-06-05T08:05:08"/>
    <s v="Aquila Energy Marketing Corporation"/>
    <x v="0"/>
    <x v="0"/>
    <x v="0"/>
    <x v="3"/>
    <s v="US Gas Phy Fwd Firm &lt; or = 1Mo "/>
    <s v="US Gas Phy       NGPL NICOR              06Jun01         USD/MM"/>
    <m/>
    <n v="30000"/>
    <x v="0"/>
    <x v="10"/>
    <x v="0"/>
    <n v="4.0875000000000004"/>
    <s v="benharner"/>
    <s v="PMIMS"/>
    <s v="ENA - IM MKT Central CG"/>
    <x v="8"/>
    <x v="5"/>
    <n v="829179"/>
    <d v="2001-06-06T21:00:01"/>
  </r>
  <r>
    <x v="1"/>
    <x v="2"/>
    <x v="1"/>
    <x v="0"/>
    <n v="25"/>
    <n v="1337334"/>
    <d v="2001-06-05T08:05:11"/>
    <s v="Williams Energy Marketing &amp; Trading Company"/>
    <x v="0"/>
    <x v="0"/>
    <x v="0"/>
    <x v="2"/>
    <s v="US West Power Phy Fwd CAISO"/>
    <s v="US Pwr Phy CAISO SP15 Peak               06Jun01         USD/MWh"/>
    <m/>
    <n v="25"/>
    <x v="0"/>
    <x v="2"/>
    <x v="0"/>
    <n v="85"/>
    <s v="benpratt1"/>
    <s v="CMALLOR"/>
    <s v="ST-CA"/>
    <x v="7"/>
    <x v="6"/>
    <n v="632538.1"/>
    <d v="2001-06-06T21:00:01"/>
  </r>
  <r>
    <x v="1"/>
    <x v="2"/>
    <x v="1"/>
    <x v="0"/>
    <n v="25"/>
    <n v="1337336"/>
    <d v="2001-06-05T08:05:16"/>
    <s v="Williams Energy Marketing &amp; Trading Company"/>
    <x v="0"/>
    <x v="0"/>
    <x v="0"/>
    <x v="2"/>
    <s v="US West Power Phy Fwd CAISO"/>
    <s v="US Pwr Phy CAISO SP15 OffPk              06Jun01         USD/MWh"/>
    <m/>
    <n v="25"/>
    <x v="0"/>
    <x v="2"/>
    <x v="0"/>
    <n v="31"/>
    <s v="brianhurst"/>
    <s v="PPLATTE"/>
    <s v="ST-CA"/>
    <x v="7"/>
    <x v="6"/>
    <n v="632539.1"/>
    <d v="2001-06-06T21:00:01"/>
  </r>
  <r>
    <x v="1"/>
    <x v="2"/>
    <x v="1"/>
    <x v="0"/>
    <n v="25"/>
    <n v="1337337"/>
    <d v="2001-06-05T08:05:18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105"/>
    <s v="RCAUTHEN1"/>
    <s v="MFISCHE2"/>
    <s v="ST-SW"/>
    <x v="7"/>
    <x v="6"/>
    <n v="632540.1"/>
    <d v="2001-06-06T21:00:01"/>
  </r>
  <r>
    <x v="1"/>
    <x v="2"/>
    <x v="1"/>
    <x v="0"/>
    <n v="25"/>
    <n v="1337338"/>
    <d v="2001-06-05T08:05:19"/>
    <s v="Idaho Power Company, dba IDACORP Energy"/>
    <x v="0"/>
    <x v="0"/>
    <x v="0"/>
    <x v="2"/>
    <s v="US West Power Phy Fwd CAISO"/>
    <s v="US Pwr Phy CAISO SP15 Peak               06Jun01         USD/MWh"/>
    <m/>
    <n v="25"/>
    <x v="0"/>
    <x v="2"/>
    <x v="0"/>
    <n v="89"/>
    <s v="DWS19640"/>
    <s v="CMALLOR"/>
    <s v="ST-CA"/>
    <x v="7"/>
    <x v="6"/>
    <n v="632541.1"/>
    <d v="2001-06-06T21:00:01"/>
  </r>
  <r>
    <x v="1"/>
    <x v="3"/>
    <x v="1"/>
    <x v="0"/>
    <n v="5000"/>
    <n v="1337339"/>
    <d v="2001-06-05T08:05:20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2"/>
    <s v="wwarburton"/>
    <s v="JREITME"/>
    <s v="ENA - IM Denver"/>
    <x v="8"/>
    <x v="5"/>
    <n v="829181"/>
    <d v="2001-06-06T21:00:01"/>
  </r>
  <r>
    <x v="1"/>
    <x v="3"/>
    <x v="1"/>
    <x v="0"/>
    <n v="10000"/>
    <n v="1337341"/>
    <d v="2001-06-05T08:05:24"/>
    <s v="Dynegy Marketing and Trade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FLOYDS14"/>
    <s v="RGAY"/>
    <s v="ENA - IM West"/>
    <x v="8"/>
    <x v="5"/>
    <n v="829182"/>
    <d v="2001-06-06T21:00:01"/>
  </r>
  <r>
    <x v="1"/>
    <x v="3"/>
    <x v="0"/>
    <x v="1"/>
    <n v="310000"/>
    <n v="1337344"/>
    <d v="2001-06-05T08:05:34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4.16"/>
    <s v="steven12"/>
    <s v="JARNOLD"/>
    <s v="NG-Price"/>
    <x v="1"/>
    <x v="5"/>
    <s v="VE5087.1"/>
    <d v="2001-07-01T21:00:00"/>
  </r>
  <r>
    <x v="1"/>
    <x v="3"/>
    <x v="1"/>
    <x v="0"/>
    <n v="25000"/>
    <n v="1337343"/>
    <d v="2001-06-05T08:05:34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350000000000001"/>
    <s v="dmccairns"/>
    <s v="ARING"/>
    <s v="ENA-IM NE GULF1"/>
    <x v="8"/>
    <x v="5"/>
    <n v="829183"/>
    <d v="2001-06-06T21:00:01"/>
  </r>
  <r>
    <x v="1"/>
    <x v="2"/>
    <x v="0"/>
    <x v="0"/>
    <n v="50"/>
    <n v="1337345"/>
    <d v="2001-06-05T08:05:35"/>
    <s v="Duke Energy Trading and Marketing, L.L.C."/>
    <x v="0"/>
    <x v="0"/>
    <x v="0"/>
    <x v="2"/>
    <s v="US East Power Fin Swap"/>
    <s v="US Pwr Fin Swap  PJM W IntC HE11-23 EPT  05Jun01         USD/MWh"/>
    <n v="50"/>
    <m/>
    <x v="0"/>
    <x v="2"/>
    <x v="0"/>
    <n v="29.5"/>
    <s v="KKETTLER"/>
    <s v="JSTEPENO"/>
    <s v="EPMI-HRLY-NE"/>
    <x v="7"/>
    <x v="5"/>
    <n v="632543.1"/>
    <d v="2001-06-05T21:00:01"/>
  </r>
  <r>
    <x v="0"/>
    <x v="0"/>
    <x v="0"/>
    <x v="0"/>
    <n v="20"/>
    <n v="1337346"/>
    <d v="2001-06-05T08:05:4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BRUMSTEVE"/>
    <s v="BMARCHAN"/>
    <s v="Enron Metals Trading System"/>
    <x v="0"/>
    <x v="0"/>
    <n v="2168843"/>
    <m/>
  </r>
  <r>
    <x v="1"/>
    <x v="3"/>
    <x v="0"/>
    <x v="1"/>
    <n v="155000"/>
    <n v="1337347"/>
    <d v="2001-06-05T08:05:45"/>
    <s v="AEP Energy Services, Inc."/>
    <x v="0"/>
    <x v="0"/>
    <x v="0"/>
    <x v="3"/>
    <s v="US Gas Fin Swap"/>
    <s v="US Gas Swap      Nymex                   Jul01           USD/MM"/>
    <n v="5000"/>
    <m/>
    <x v="0"/>
    <x v="10"/>
    <x v="0"/>
    <n v="4.16"/>
    <s v="aepes220"/>
    <s v="JARNOLD"/>
    <s v="NG-Price"/>
    <x v="1"/>
    <x v="5"/>
    <s v="VE5088.1"/>
    <d v="2001-07-01T21:00:00"/>
  </r>
  <r>
    <x v="1"/>
    <x v="3"/>
    <x v="1"/>
    <x v="0"/>
    <n v="5000"/>
    <n v="1337350"/>
    <d v="2001-06-05T08:05:46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perryperg"/>
    <s v="KSTEVEN"/>
    <s v="ENA-IM Mid Central South"/>
    <x v="8"/>
    <x v="5"/>
    <n v="829184"/>
    <d v="2001-06-06T21:00:01"/>
  </r>
  <r>
    <x v="1"/>
    <x v="2"/>
    <x v="0"/>
    <x v="0"/>
    <n v="50"/>
    <n v="1337349"/>
    <d v="2001-06-05T08:05:46"/>
    <s v="Williams Energy Marketing &amp; Trading Company"/>
    <x v="0"/>
    <x v="0"/>
    <x v="0"/>
    <x v="2"/>
    <s v="US East Power Fin Swap"/>
    <s v="US Pwr Fin Swap  ISO NY Z-G Peak         06Jun01         USD/MWh"/>
    <n v="50"/>
    <m/>
    <x v="0"/>
    <x v="2"/>
    <x v="0"/>
    <n v="41.75"/>
    <s v="brianagre"/>
    <s v="GGUPTA"/>
    <s v="ST-New England"/>
    <x v="7"/>
    <x v="5"/>
    <n v="632545.1"/>
    <d v="2001-06-06T21:00:01"/>
  </r>
  <r>
    <x v="1"/>
    <x v="2"/>
    <x v="1"/>
    <x v="0"/>
    <n v="25"/>
    <n v="1337351"/>
    <d v="2001-06-05T08:05:48"/>
    <s v="Allegheny Energy Supply Company, LLC"/>
    <x v="0"/>
    <x v="0"/>
    <x v="0"/>
    <x v="2"/>
    <s v="US West Power Phy Fwd CAISO"/>
    <s v="US Pwr Phy CAISO SP15 Peak               06Jun01         USD/MWh"/>
    <m/>
    <n v="25"/>
    <x v="0"/>
    <x v="2"/>
    <x v="0"/>
    <n v="90"/>
    <s v="wbaes123"/>
    <s v="CMALLOR"/>
    <s v="ST-CA"/>
    <x v="7"/>
    <x v="6"/>
    <n v="632546.1"/>
    <d v="2001-06-06T21:00:01"/>
  </r>
  <r>
    <x v="1"/>
    <x v="2"/>
    <x v="1"/>
    <x v="0"/>
    <n v="25"/>
    <n v="1337352"/>
    <d v="2001-06-05T08:05:49"/>
    <s v="Powerex Corp."/>
    <x v="0"/>
    <x v="0"/>
    <x v="0"/>
    <x v="2"/>
    <s v="US West Power Phy Fwd Firm"/>
    <s v="US Pwr Phy Firm  PALVE OffPk             06Jun01         USD/MWh"/>
    <m/>
    <n v="25"/>
    <x v="0"/>
    <x v="2"/>
    <x v="0"/>
    <n v="23"/>
    <s v="POWEREX4"/>
    <s v="HSALISBU"/>
    <s v="ST-SW"/>
    <x v="7"/>
    <x v="6"/>
    <n v="632547.1"/>
    <d v="2001-06-06T21:00:01"/>
  </r>
  <r>
    <x v="1"/>
    <x v="3"/>
    <x v="1"/>
    <x v="0"/>
    <n v="10000"/>
    <n v="1337353"/>
    <d v="2001-06-05T08:05:50"/>
    <s v="e prime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9"/>
    <s v="EPRIME26"/>
    <s v="SPEREIR"/>
    <s v="ENA-IM NE GULF2"/>
    <x v="8"/>
    <x v="5"/>
    <n v="829185"/>
    <d v="2001-06-06T21:00:01"/>
  </r>
  <r>
    <x v="1"/>
    <x v="2"/>
    <x v="1"/>
    <x v="0"/>
    <n v="25"/>
    <n v="1337355"/>
    <d v="2001-06-05T08:05:51"/>
    <s v="Dynegy Power Marketing, Inc."/>
    <x v="0"/>
    <x v="0"/>
    <x v="0"/>
    <x v="2"/>
    <s v="US West Power Phy Fwd Firm"/>
    <s v="US Pwr Phy Firm  COB N/S Peak            06Jun01         USD/MWh"/>
    <m/>
    <n v="25"/>
    <x v="0"/>
    <x v="2"/>
    <x v="0"/>
    <n v="75"/>
    <s v="rleforce"/>
    <s v="DSCHOLT"/>
    <s v="ST-NW"/>
    <x v="7"/>
    <x v="6"/>
    <n v="632548.1"/>
    <d v="2001-06-06T21:00:01"/>
  </r>
  <r>
    <x v="1"/>
    <x v="3"/>
    <x v="1"/>
    <x v="19"/>
    <n v="250000"/>
    <n v="1337354"/>
    <d v="2001-06-05T08:05:51"/>
    <s v="Axia Energy, LP"/>
    <x v="0"/>
    <x v="0"/>
    <x v="0"/>
    <x v="3"/>
    <s v="US Gas Phy Fwd Firm &lt; or = 1Mo "/>
    <s v="US Gas Phy       HeHub                   06-30Jun01      USD/MM"/>
    <m/>
    <n v="10000"/>
    <x v="0"/>
    <x v="10"/>
    <x v="0"/>
    <n v="4.0549999999999997"/>
    <s v="garrison"/>
    <s v="ARING"/>
    <s v="ENA-IM NE GULF1"/>
    <x v="8"/>
    <x v="5"/>
    <n v="829186"/>
    <d v="2001-06-06T21:00:01"/>
  </r>
  <r>
    <x v="1"/>
    <x v="2"/>
    <x v="1"/>
    <x v="0"/>
    <n v="25"/>
    <n v="1337357"/>
    <d v="2001-06-05T08:05:56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107"/>
    <s v="ADM78101"/>
    <s v="MFISCHE2"/>
    <s v="ST-SW"/>
    <x v="7"/>
    <x v="6"/>
    <n v="632549.1"/>
    <d v="2001-06-06T21:00:01"/>
  </r>
  <r>
    <x v="1"/>
    <x v="3"/>
    <x v="0"/>
    <x v="19"/>
    <n v="125000"/>
    <n v="1337359"/>
    <d v="2001-06-05T08:06:02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8"/>
    <s v="wwarburton"/>
    <s v="SSOUTH"/>
    <s v="West-NW"/>
    <x v="1"/>
    <x v="5"/>
    <s v="VE5091.1"/>
    <d v="2001-06-06T21:00:01"/>
  </r>
  <r>
    <x v="1"/>
    <x v="3"/>
    <x v="1"/>
    <x v="0"/>
    <n v="1566"/>
    <n v="1337360"/>
    <d v="2001-06-05T08:06:08"/>
    <s v="Dynegy Marketing and Trade"/>
    <x v="0"/>
    <x v="0"/>
    <x v="0"/>
    <x v="3"/>
    <s v="US Gas Phy Fwd Firm &lt; or = 1Mo "/>
    <s v="US Gas Phy       Opal                    06Jun01         USD/MM"/>
    <m/>
    <n v="1566"/>
    <x v="0"/>
    <x v="10"/>
    <x v="0"/>
    <n v="2.85"/>
    <s v="MICKELSON1"/>
    <s v="SSOUTH"/>
    <s v="ENA - IM West"/>
    <x v="8"/>
    <x v="5"/>
    <n v="829187"/>
    <d v="2001-06-06T21:00:01"/>
  </r>
  <r>
    <x v="1"/>
    <x v="3"/>
    <x v="1"/>
    <x v="0"/>
    <n v="5000"/>
    <n v="1337361"/>
    <d v="2001-06-05T08:06:10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bcollins"/>
    <s v="TDONOHO"/>
    <s v="ENA - IM Central Gulf"/>
    <x v="8"/>
    <x v="5"/>
    <n v="829188"/>
    <d v="2001-06-06T21:00:01"/>
  </r>
  <r>
    <x v="1"/>
    <x v="2"/>
    <x v="1"/>
    <x v="0"/>
    <n v="25"/>
    <n v="1337363"/>
    <d v="2001-06-05T08:06:11"/>
    <s v="Williams Energy Marketing &amp; Trading Company"/>
    <x v="0"/>
    <x v="0"/>
    <x v="0"/>
    <x v="2"/>
    <s v="US West Power Phy Fwd CAISO"/>
    <s v="US Pwr Phy CAISO SP15 Peak               06Jun01         USD/MWh"/>
    <m/>
    <n v="25"/>
    <x v="0"/>
    <x v="2"/>
    <x v="0"/>
    <n v="93"/>
    <s v="benpratt1"/>
    <s v="CMALLOR"/>
    <s v="ST-CA"/>
    <x v="7"/>
    <x v="6"/>
    <n v="632550.1"/>
    <d v="2001-06-06T21:00:01"/>
  </r>
  <r>
    <x v="1"/>
    <x v="3"/>
    <x v="1"/>
    <x v="0"/>
    <n v="10000"/>
    <n v="1337362"/>
    <d v="2001-06-05T08:06:11"/>
    <s v="Cook Inlet Energy Supply L.L.C."/>
    <x v="0"/>
    <x v="0"/>
    <x v="0"/>
    <x v="3"/>
    <s v="US Gas Phy Fwd Firm &lt; or = 1Mo "/>
    <s v="US Gas Phy       NGPL LA Pool            06Jun01         USD/MM"/>
    <m/>
    <n v="10000"/>
    <x v="0"/>
    <x v="10"/>
    <x v="0"/>
    <n v="3.9950000000000001"/>
    <s v="MIDCONT1"/>
    <s v="TDONOHO"/>
    <s v="ENA - IM Central Gulf"/>
    <x v="8"/>
    <x v="5"/>
    <n v="829189"/>
    <d v="2001-06-06T21:00:01"/>
  </r>
  <r>
    <x v="1"/>
    <x v="2"/>
    <x v="1"/>
    <x v="0"/>
    <n v="25"/>
    <n v="1337364"/>
    <d v="2001-06-05T08:06:23"/>
    <s v="City of Redding"/>
    <x v="0"/>
    <x v="0"/>
    <x v="0"/>
    <x v="2"/>
    <s v="US West Power Phy Fwd CAISO"/>
    <s v="US Pwr Phy CAISO NP15 Peak               06Jun01         USD/MWh"/>
    <n v="25"/>
    <m/>
    <x v="0"/>
    <x v="2"/>
    <x v="0"/>
    <n v="86"/>
    <s v="PEON1959"/>
    <s v="CMALLOR"/>
    <s v="ST-CA"/>
    <x v="7"/>
    <x v="6"/>
    <n v="632551.1"/>
    <d v="2001-06-06T21:00:01"/>
  </r>
  <r>
    <x v="1"/>
    <x v="2"/>
    <x v="1"/>
    <x v="0"/>
    <n v="50"/>
    <n v="1337365"/>
    <d v="2001-06-05T08:06:23"/>
    <s v="Allegheny Energy Supply Company, LLC"/>
    <x v="0"/>
    <x v="0"/>
    <x v="0"/>
    <x v="2"/>
    <s v="US East Power Phy Fwd Firm"/>
    <s v="US Pwr Phy Firm  PJM-W OffPk             06Jun01         USD/MWh"/>
    <m/>
    <n v="50"/>
    <x v="0"/>
    <x v="2"/>
    <x v="0"/>
    <n v="13.5"/>
    <s v="vfaes123"/>
    <s v="JQUENET"/>
    <s v="ST-PJM"/>
    <x v="7"/>
    <x v="6"/>
    <n v="632552.1"/>
    <d v="2001-06-06T21:00:01"/>
  </r>
  <r>
    <x v="0"/>
    <x v="3"/>
    <x v="1"/>
    <x v="8"/>
    <n v="250000"/>
    <n v="1337366"/>
    <d v="2001-06-05T08:06:25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.25"/>
    <s v="CA2244668"/>
    <s v="MNICHOLA"/>
    <s v="Non Affiliate Gas Book"/>
    <x v="5"/>
    <x v="3"/>
    <n v="106418"/>
    <d v="2001-06-11T21:00:01"/>
  </r>
  <r>
    <x v="1"/>
    <x v="3"/>
    <x v="1"/>
    <x v="0"/>
    <n v="25000"/>
    <n v="1337367"/>
    <d v="2001-06-05T08:06:26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dmccairns"/>
    <s v="ARING"/>
    <s v="ENA-IM NE GULF1"/>
    <x v="8"/>
    <x v="5"/>
    <n v="829190"/>
    <d v="2001-06-06T21:00:01"/>
  </r>
  <r>
    <x v="1"/>
    <x v="3"/>
    <x v="1"/>
    <x v="0"/>
    <n v="5000"/>
    <n v="1337368"/>
    <d v="2001-06-05T08:06:27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aepes208"/>
    <s v="KSTEVEN"/>
    <s v="ENA-IM Mid Central South"/>
    <x v="8"/>
    <x v="5"/>
    <n v="829191"/>
    <d v="2001-06-06T21:00:01"/>
  </r>
  <r>
    <x v="1"/>
    <x v="2"/>
    <x v="1"/>
    <x v="0"/>
    <n v="25"/>
    <n v="1337369"/>
    <d v="2001-06-05T08:06:28"/>
    <s v="Idaho Power Company, dba IDACORP Energ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JSJ14000"/>
    <s v="SCRANDA"/>
    <s v="ST-NW"/>
    <x v="7"/>
    <x v="6"/>
    <n v="632553.1"/>
    <d v="2001-06-06T21:00:01"/>
  </r>
  <r>
    <x v="1"/>
    <x v="3"/>
    <x v="1"/>
    <x v="0"/>
    <n v="2000"/>
    <n v="1337370"/>
    <d v="2001-06-05T08:06:33"/>
    <s v="e prime, inc."/>
    <x v="0"/>
    <x v="0"/>
    <x v="0"/>
    <x v="3"/>
    <s v="US Gas Phy Fwd Firm &lt; or = 1Mo "/>
    <s v="US Gas Phy       NGPL STX                06Jun01         USD/MM"/>
    <m/>
    <n v="2000"/>
    <x v="0"/>
    <x v="10"/>
    <x v="0"/>
    <n v="3.9175"/>
    <s v="EPRIME26"/>
    <s v="TDONOHO"/>
    <s v="ENA - IM Central Gulf"/>
    <x v="8"/>
    <x v="5"/>
    <n v="829192"/>
    <d v="2001-06-06T21:00:01"/>
  </r>
  <r>
    <x v="1"/>
    <x v="3"/>
    <x v="1"/>
    <x v="0"/>
    <n v="5000"/>
    <n v="1337371"/>
    <d v="2001-06-05T08:06:36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193"/>
    <d v="2001-06-06T21:00:01"/>
  </r>
  <r>
    <x v="1"/>
    <x v="3"/>
    <x v="1"/>
    <x v="0"/>
    <n v="5000"/>
    <n v="1337373"/>
    <d v="2001-06-05T08:06:38"/>
    <s v="MidAmerican Energy Company"/>
    <x v="0"/>
    <x v="0"/>
    <x v="0"/>
    <x v="3"/>
    <s v="US Gas Phy Fwd Firm &lt; or = 1Mo "/>
    <s v="US Gas Phy       ANR SW Pool             06Jun01         USD/MM"/>
    <m/>
    <n v="5000"/>
    <x v="0"/>
    <x v="10"/>
    <x v="0"/>
    <n v="3.8824999999999998"/>
    <s v="PEGGIALL"/>
    <s v="KSTEVEN"/>
    <s v="ENA-IM Mid Central South"/>
    <x v="8"/>
    <x v="5"/>
    <n v="829194"/>
    <d v="2001-06-06T21:00:01"/>
  </r>
  <r>
    <x v="1"/>
    <x v="3"/>
    <x v="1"/>
    <x v="0"/>
    <n v="5000"/>
    <n v="1337374"/>
    <d v="2001-06-05T08:06:40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4.04"/>
    <s v="csaponaro1"/>
    <s v="ARING"/>
    <s v="ENA-IM NE GULF1"/>
    <x v="8"/>
    <x v="5"/>
    <n v="829195"/>
    <d v="2001-06-06T21:00:01"/>
  </r>
  <r>
    <x v="1"/>
    <x v="3"/>
    <x v="1"/>
    <x v="0"/>
    <n v="5000"/>
    <n v="1337375"/>
    <d v="2001-06-05T08:06:44"/>
    <s v="ONEOK Energy Marketing and Trading Company, L.P."/>
    <x v="0"/>
    <x v="0"/>
    <x v="0"/>
    <x v="3"/>
    <s v="US Gas Phy Fwd Firm &lt; or = 1Mo "/>
    <s v="US Gas Phy       OGT                     06Jun01         USD/MM"/>
    <m/>
    <n v="5000"/>
    <x v="0"/>
    <x v="10"/>
    <x v="0"/>
    <n v="3.895"/>
    <s v="PATMCDON"/>
    <s v="KSTEVEN"/>
    <s v="ENA-IM Mid Central South"/>
    <x v="8"/>
    <x v="5"/>
    <n v="829196"/>
    <d v="2001-06-06T21:00:01"/>
  </r>
  <r>
    <x v="1"/>
    <x v="2"/>
    <x v="1"/>
    <x v="0"/>
    <n v="25"/>
    <n v="1337376"/>
    <d v="2001-06-05T08:06:46"/>
    <s v="Calpine Energy Services, L.P."/>
    <x v="0"/>
    <x v="0"/>
    <x v="0"/>
    <x v="2"/>
    <s v="US West Power Phy Fwd CAISO"/>
    <s v="US Pwr Phy CAISO NP15 Peak               06Jun01         USD/MWh"/>
    <m/>
    <n v="25"/>
    <x v="0"/>
    <x v="2"/>
    <x v="0"/>
    <n v="98"/>
    <s v="RCAUTHEN1"/>
    <s v="CMALLOR"/>
    <s v="ST-CA"/>
    <x v="7"/>
    <x v="6"/>
    <n v="632554.1"/>
    <d v="2001-06-06T21:00:01"/>
  </r>
  <r>
    <x v="1"/>
    <x v="3"/>
    <x v="0"/>
    <x v="1"/>
    <n v="465000"/>
    <n v="1337377"/>
    <d v="2001-06-05T08:06:47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"/>
    <s v="JLIPMAN1"/>
    <s v="JARNOLD"/>
    <s v="NG-Price"/>
    <x v="1"/>
    <x v="5"/>
    <s v="VE5113.1"/>
    <d v="2001-07-01T21:00:00"/>
  </r>
  <r>
    <x v="1"/>
    <x v="2"/>
    <x v="1"/>
    <x v="4"/>
    <n v="1500"/>
    <n v="1337378"/>
    <d v="2001-06-05T08:06:49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40.4"/>
    <s v="shipmanp"/>
    <s v="RBENSON"/>
    <s v="LT-PJM"/>
    <x v="7"/>
    <x v="6"/>
    <n v="632555.1"/>
    <d v="2001-09-01T14:12:00"/>
  </r>
  <r>
    <x v="1"/>
    <x v="3"/>
    <x v="1"/>
    <x v="0"/>
    <n v="30000"/>
    <n v="1337380"/>
    <d v="2001-06-05T08:06:53"/>
    <s v="ONEOK Energy Marketing and Trading Company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875000000000004"/>
    <s v="KURTISWOOD"/>
    <s v="PMIMS"/>
    <s v="ENA - IM MKT Central CG"/>
    <x v="8"/>
    <x v="5"/>
    <n v="829197"/>
    <d v="2001-06-06T21:00:01"/>
  </r>
  <r>
    <x v="1"/>
    <x v="3"/>
    <x v="1"/>
    <x v="0"/>
    <n v="5000"/>
    <n v="1337381"/>
    <d v="2001-06-05T08:06:54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toddbandy"/>
    <s v="KSTEVEN"/>
    <s v="ENA-IM Mid Central South"/>
    <x v="8"/>
    <x v="5"/>
    <n v="829198"/>
    <d v="2001-06-06T21:00:01"/>
  </r>
  <r>
    <x v="1"/>
    <x v="3"/>
    <x v="1"/>
    <x v="0"/>
    <n v="25000"/>
    <n v="1337382"/>
    <d v="2001-06-05T08:06:57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5"/>
    <s v="dmccairns"/>
    <s v="ARING"/>
    <s v="ENA-IM NE GULF1"/>
    <x v="8"/>
    <x v="5"/>
    <n v="829199"/>
    <d v="2001-06-06T21:00:01"/>
  </r>
  <r>
    <x v="1"/>
    <x v="3"/>
    <x v="1"/>
    <x v="0"/>
    <n v="10000"/>
    <n v="1337383"/>
    <d v="2001-06-05T08:06:58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"/>
    <s v="bcollins"/>
    <s v="TDONOHO"/>
    <s v="ENA - IM Central Gulf"/>
    <x v="8"/>
    <x v="5"/>
    <n v="829200"/>
    <d v="2001-06-06T21:00:01"/>
  </r>
  <r>
    <x v="1"/>
    <x v="3"/>
    <x v="1"/>
    <x v="0"/>
    <n v="40000"/>
    <n v="1337385"/>
    <d v="2001-06-05T08:07:00"/>
    <s v="Cook Inlet Energy Supply L.L.C."/>
    <x v="0"/>
    <x v="0"/>
    <x v="0"/>
    <x v="3"/>
    <s v="US Gas Phy Fwd Firm &lt; or = 1Mo "/>
    <s v="US Gas Phy       NGPL NICOR              06Jun01         USD/MM"/>
    <m/>
    <n v="40000"/>
    <x v="0"/>
    <x v="10"/>
    <x v="0"/>
    <n v="4.0875000000000004"/>
    <s v="MIDCONT1"/>
    <s v="PMIMS"/>
    <s v="ENA - IM MKT Central CG"/>
    <x v="8"/>
    <x v="5"/>
    <n v="829201"/>
    <d v="2001-06-06T21:00:01"/>
  </r>
  <r>
    <x v="1"/>
    <x v="3"/>
    <x v="1"/>
    <x v="0"/>
    <n v="5000"/>
    <n v="1337386"/>
    <d v="2001-06-05T08:07:02"/>
    <s v="Aquila Energy Marketing Corporation"/>
    <x v="0"/>
    <x v="0"/>
    <x v="0"/>
    <x v="3"/>
    <s v="US Gas Phy Fwd Firm &lt; or = 1Mo "/>
    <s v="US Gas Phy       Cheyenne Hub            06Jun01         USD/MM"/>
    <m/>
    <n v="5000"/>
    <x v="0"/>
    <x v="10"/>
    <x v="0"/>
    <n v="2.89"/>
    <s v="JOHNBOYLE"/>
    <s v="JREITME"/>
    <s v="ENA - IM Denver"/>
    <x v="8"/>
    <x v="5"/>
    <n v="829202"/>
    <d v="2001-06-06T21:00:01"/>
  </r>
  <r>
    <x v="1"/>
    <x v="3"/>
    <x v="1"/>
    <x v="0"/>
    <n v="5000"/>
    <n v="1337387"/>
    <d v="2001-06-05T08:07:03"/>
    <s v="Tenaska Marketing Ventures"/>
    <x v="0"/>
    <x v="0"/>
    <x v="0"/>
    <x v="3"/>
    <s v="US Gas Phy Fwd Firm &lt; or = 1Mo "/>
    <s v="US Gas Phy       NGPL TxOkGCPool         06Jun01         USD/MM"/>
    <n v="5000"/>
    <m/>
    <x v="0"/>
    <x v="10"/>
    <x v="0"/>
    <n v="3.9874999999999998"/>
    <s v="TMVJDG01"/>
    <s v="TDONOHO"/>
    <s v="ENA - IM Central Gulf"/>
    <x v="8"/>
    <x v="5"/>
    <n v="829203"/>
    <d v="2001-06-06T21:00:01"/>
  </r>
  <r>
    <x v="1"/>
    <x v="3"/>
    <x v="1"/>
    <x v="0"/>
    <n v="10000"/>
    <n v="1337389"/>
    <d v="2001-06-05T08:07:10"/>
    <s v="TransCanada Energy Marketing USA, Inc."/>
    <x v="0"/>
    <x v="0"/>
    <x v="0"/>
    <x v="3"/>
    <s v="US Gas Phy Fwd Firm &lt; or = 1Mo "/>
    <s v="US Gas Phy       NNG Ventura             06Jun01         USD/MM"/>
    <m/>
    <n v="10000"/>
    <x v="0"/>
    <x v="10"/>
    <x v="0"/>
    <n v="3.8224999999999998"/>
    <s v="schwalbach"/>
    <s v="KSTEVEN"/>
    <s v="ENA-IM Mid Central South"/>
    <x v="8"/>
    <x v="5"/>
    <n v="829204"/>
    <d v="2001-06-06T21:00:01"/>
  </r>
  <r>
    <x v="1"/>
    <x v="3"/>
    <x v="1"/>
    <x v="0"/>
    <n v="5000"/>
    <n v="1337390"/>
    <d v="2001-06-05T08:07:11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2.9"/>
    <s v="EPRIME26"/>
    <s v="RGAY"/>
    <s v="ENA - IM West"/>
    <x v="8"/>
    <x v="5"/>
    <n v="829205"/>
    <d v="2001-06-06T21:00:01"/>
  </r>
  <r>
    <x v="1"/>
    <x v="2"/>
    <x v="0"/>
    <x v="0"/>
    <n v="50"/>
    <n v="1337392"/>
    <d v="2001-06-05T08:07:1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2"/>
    <s v="jjohnson"/>
    <s v="GGUPTA"/>
    <s v="ST-New England"/>
    <x v="7"/>
    <x v="5"/>
    <n v="632556.1"/>
    <d v="2001-06-06T21:00:01"/>
  </r>
  <r>
    <x v="1"/>
    <x v="3"/>
    <x v="0"/>
    <x v="19"/>
    <n v="250000"/>
    <n v="1337393"/>
    <d v="2001-06-05T08:07:16"/>
    <s v="Dynegy Marketing and Trade"/>
    <x v="0"/>
    <x v="0"/>
    <x v="0"/>
    <x v="3"/>
    <s v="US Gas Fin Swap"/>
    <s v="US Gas Daily     HHub                    06-30Jun01      USD/MM"/>
    <m/>
    <n v="10000"/>
    <x v="0"/>
    <x v="10"/>
    <x v="0"/>
    <n v="4.05"/>
    <s v="SANDBERG"/>
    <s v="PKEAVEY"/>
    <s v="G-DAILY-EST"/>
    <x v="1"/>
    <x v="5"/>
    <s v="VE5138.1"/>
    <d v="2001-06-06T21:00:01"/>
  </r>
  <r>
    <x v="1"/>
    <x v="2"/>
    <x v="0"/>
    <x v="0"/>
    <n v="50"/>
    <n v="1337394"/>
    <d v="2001-06-05T08:07:30"/>
    <s v="Williams Energy Marketing &amp; Trading Company"/>
    <x v="0"/>
    <x v="0"/>
    <x v="0"/>
    <x v="2"/>
    <s v="US East Power Fin Swap"/>
    <s v="US Pwr Fin Swap  ISO NY Z-G Peak         06Jun01         USD/MWh"/>
    <n v="50"/>
    <m/>
    <x v="0"/>
    <x v="2"/>
    <x v="0"/>
    <n v="41.75"/>
    <s v="brianagre"/>
    <s v="GGUPTA"/>
    <s v="ST-New England"/>
    <x v="7"/>
    <x v="5"/>
    <n v="632559.1"/>
    <d v="2001-06-06T21:00:01"/>
  </r>
  <r>
    <x v="1"/>
    <x v="3"/>
    <x v="0"/>
    <x v="1"/>
    <n v="155000"/>
    <n v="1337395"/>
    <d v="2001-06-05T08:07:31"/>
    <s v="BNP Paribas"/>
    <x v="0"/>
    <x v="0"/>
    <x v="0"/>
    <x v="3"/>
    <s v="US Gas Fin BasisSwap"/>
    <s v="US Gas Basis     EP SanJuan              Oct01           USD/MM"/>
    <m/>
    <n v="5000"/>
    <x v="0"/>
    <x v="10"/>
    <x v="0"/>
    <n v="-0.48499999999999999"/>
    <s v="SUNGDORA"/>
    <s v="MSANCH2"/>
    <s v="GD-New-Jr"/>
    <x v="1"/>
    <x v="5"/>
    <s v="VE5146.1"/>
    <d v="2001-10-01T21:00:01"/>
  </r>
  <r>
    <x v="1"/>
    <x v="2"/>
    <x v="1"/>
    <x v="1"/>
    <n v="775"/>
    <n v="1337397"/>
    <d v="2001-06-05T08:07:33"/>
    <s v="Mirant Americas Energy Marketing, L.P."/>
    <x v="0"/>
    <x v="0"/>
    <x v="0"/>
    <x v="2"/>
    <s v="US West Power Phy Fwd CAISO"/>
    <s v="US Pwr Phy CAISO SP15 OffPk              Aug01           USD/MWh"/>
    <n v="25"/>
    <m/>
    <x v="0"/>
    <x v="2"/>
    <x v="0"/>
    <n v="97"/>
    <s v="ttw00001"/>
    <s v="MDRISC3"/>
    <s v="ST-CA"/>
    <x v="7"/>
    <x v="6"/>
    <n v="632561.1"/>
    <d v="2001-08-01T21:00:01"/>
  </r>
  <r>
    <x v="1"/>
    <x v="3"/>
    <x v="1"/>
    <x v="0"/>
    <n v="5000"/>
    <n v="1337398"/>
    <d v="2001-06-05T08:07:34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benharner"/>
    <s v="JWILLI13"/>
    <s v="ENA - IM Mkt Central MICH"/>
    <x v="8"/>
    <x v="5"/>
    <n v="829206"/>
    <d v="2001-06-06T21:00:01"/>
  </r>
  <r>
    <x v="1"/>
    <x v="2"/>
    <x v="1"/>
    <x v="0"/>
    <n v="50"/>
    <n v="1337399"/>
    <d v="2001-06-05T08:07:3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aepsvc136"/>
    <s v="JQUENET"/>
    <s v="ST-PJM"/>
    <x v="7"/>
    <x v="6"/>
    <n v="632562.1"/>
    <d v="2001-06-06T21:00:01"/>
  </r>
  <r>
    <x v="1"/>
    <x v="2"/>
    <x v="1"/>
    <x v="0"/>
    <n v="25"/>
    <n v="1337400"/>
    <d v="2001-06-05T08:07:40"/>
    <s v="TransAlta Energy Marketing (US) Inc."/>
    <x v="0"/>
    <x v="0"/>
    <x v="0"/>
    <x v="2"/>
    <s v="US West Power Phy Fwd Firm"/>
    <s v="US Pwr Phy Firm  Mid-C Peak              06Jun01         USD/MWh"/>
    <m/>
    <n v="25"/>
    <x v="0"/>
    <x v="2"/>
    <x v="0"/>
    <n v="63"/>
    <s v="billbryce"/>
    <s v="SCRANDA"/>
    <s v="ST-NW"/>
    <x v="7"/>
    <x v="6"/>
    <n v="632563.1"/>
    <d v="2001-06-06T21:00:01"/>
  </r>
  <r>
    <x v="1"/>
    <x v="2"/>
    <x v="1"/>
    <x v="4"/>
    <n v="1500"/>
    <n v="1337401"/>
    <d v="2001-06-05T08:07:41"/>
    <s v="BP Energy Company"/>
    <x v="0"/>
    <x v="0"/>
    <x v="0"/>
    <x v="2"/>
    <s v="US East Power Phy Fwd Firm"/>
    <s v="US Pwr Phy Firm  PJM-W Peak              Jun02           USD/MWh"/>
    <m/>
    <n v="50"/>
    <x v="0"/>
    <x v="2"/>
    <x v="0"/>
    <n v="51.25"/>
    <s v="Kellybry"/>
    <s v="RBENSON"/>
    <s v="LT-PJM"/>
    <x v="7"/>
    <x v="6"/>
    <n v="632564.1"/>
    <d v="2002-06-01T14:12:00"/>
  </r>
  <r>
    <x v="1"/>
    <x v="2"/>
    <x v="1"/>
    <x v="0"/>
    <n v="25"/>
    <n v="1337402"/>
    <d v="2001-06-05T08:07:45"/>
    <s v="Aquila Energy Marketing Corporation"/>
    <x v="0"/>
    <x v="0"/>
    <x v="0"/>
    <x v="2"/>
    <s v="US West Power Phy Fwd Firm"/>
    <s v="US Pwr Phy Firm  PALVE Peak              06Jun01         USD/MWh"/>
    <n v="25"/>
    <m/>
    <x v="0"/>
    <x v="2"/>
    <x v="0"/>
    <n v="106"/>
    <s v="WESTPOWER"/>
    <s v="MFISCHE2"/>
    <s v="ST-SW"/>
    <x v="7"/>
    <x v="6"/>
    <n v="632565.1"/>
    <d v="2001-06-06T21:00:01"/>
  </r>
  <r>
    <x v="1"/>
    <x v="3"/>
    <x v="1"/>
    <x v="0"/>
    <n v="5000"/>
    <n v="1337403"/>
    <d v="2001-06-05T08:07:49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bcollins"/>
    <s v="TDONOHO"/>
    <s v="ENA - IM Central Gulf"/>
    <x v="8"/>
    <x v="5"/>
    <n v="829207"/>
    <d v="2001-06-06T21:00:01"/>
  </r>
  <r>
    <x v="1"/>
    <x v="2"/>
    <x v="1"/>
    <x v="0"/>
    <n v="25"/>
    <n v="1337406"/>
    <d v="2001-06-05T08:07:52"/>
    <s v="Allegheny Energy Supply Company, LLC"/>
    <x v="0"/>
    <x v="0"/>
    <x v="0"/>
    <x v="2"/>
    <s v="US West Power Phy Fwd CAISO"/>
    <s v="US Pwr Phy CAISO SP15 OffPk              06Jun01         USD/MWh"/>
    <m/>
    <n v="25"/>
    <x v="0"/>
    <x v="2"/>
    <x v="0"/>
    <n v="30"/>
    <s v="kcaes123"/>
    <s v="PPLATTE"/>
    <s v="ST-CA"/>
    <x v="7"/>
    <x v="6"/>
    <n v="632566.1"/>
    <d v="2001-06-06T21:00:01"/>
  </r>
  <r>
    <x v="1"/>
    <x v="2"/>
    <x v="1"/>
    <x v="10"/>
    <n v="1200"/>
    <n v="1337407"/>
    <d v="2001-06-05T08:07:52"/>
    <s v="Aquila Energy Marketing Corporation"/>
    <x v="0"/>
    <x v="0"/>
    <x v="0"/>
    <x v="2"/>
    <s v="US East Power Phy Fwd Firm"/>
    <s v="US Pwr Phy Firm  TVA Peak                07-30Jun01      USD/MWh"/>
    <m/>
    <n v="50"/>
    <x v="0"/>
    <x v="2"/>
    <x v="0"/>
    <n v="48"/>
    <s v="DANMURPHY"/>
    <s v="JKING6"/>
    <s v="ST-SERC"/>
    <x v="7"/>
    <x v="6"/>
    <n v="632567.1"/>
    <d v="2001-06-07T21:00:01"/>
  </r>
  <r>
    <x v="1"/>
    <x v="3"/>
    <x v="1"/>
    <x v="0"/>
    <n v="10000"/>
    <n v="1337405"/>
    <d v="2001-06-05T08:07:52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6"/>
    <s v="waggonerva"/>
    <s v="JHODGE2"/>
    <s v="ENA-IM ME TCO"/>
    <x v="8"/>
    <x v="5"/>
    <n v="829208"/>
    <d v="2001-06-06T21:00:01"/>
  </r>
  <r>
    <x v="1"/>
    <x v="2"/>
    <x v="1"/>
    <x v="0"/>
    <n v="10"/>
    <n v="1337408"/>
    <d v="2001-06-05T08:07:54"/>
    <s v="Northern California Power Agency"/>
    <x v="0"/>
    <x v="0"/>
    <x v="0"/>
    <x v="2"/>
    <s v="US West Power Phy Fwd CAISO"/>
    <s v="US Pwr Phy CAISO NP15 OffPk odd-lot      06Jun01         USD/MWh"/>
    <n v="10"/>
    <m/>
    <x v="0"/>
    <x v="2"/>
    <x v="0"/>
    <n v="85"/>
    <s v="ADM30236"/>
    <s v="JRICHTE"/>
    <s v="ST-CA"/>
    <x v="7"/>
    <x v="6"/>
    <n v="632568.1"/>
    <d v="2001-06-06T21:00:01"/>
  </r>
  <r>
    <x v="1"/>
    <x v="3"/>
    <x v="1"/>
    <x v="0"/>
    <n v="10000"/>
    <n v="1337409"/>
    <d v="2001-06-05T08:07:59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"/>
    <s v="aepes224"/>
    <s v="VPIMENOV"/>
    <s v="ENA-IM ME NEW YORK"/>
    <x v="8"/>
    <x v="5"/>
    <n v="829209"/>
    <d v="2001-06-06T21:00:01"/>
  </r>
  <r>
    <x v="1"/>
    <x v="2"/>
    <x v="1"/>
    <x v="0"/>
    <n v="25"/>
    <n v="1337410"/>
    <d v="2001-06-05T08:08:01"/>
    <s v="Sempra Energy Trading Corp."/>
    <x v="0"/>
    <x v="0"/>
    <x v="0"/>
    <x v="2"/>
    <s v="US West Power Phy Fwd Firm"/>
    <s v="US Pwr Phy Firm  Mid-C Peak              06Jun01         USD/MWh"/>
    <m/>
    <n v="25"/>
    <x v="0"/>
    <x v="2"/>
    <x v="0"/>
    <n v="64"/>
    <s v="timnhanna"/>
    <s v="SCRANDA"/>
    <s v="ST-NW"/>
    <x v="7"/>
    <x v="6"/>
    <n v="632569.1"/>
    <d v="2001-06-06T21:00:01"/>
  </r>
  <r>
    <x v="1"/>
    <x v="2"/>
    <x v="1"/>
    <x v="9"/>
    <n v="100"/>
    <n v="1337411"/>
    <d v="2001-06-05T08:08:01"/>
    <s v="Dynegy Power Marketing, Inc."/>
    <x v="0"/>
    <x v="0"/>
    <x v="0"/>
    <x v="2"/>
    <s v="US East Power Phy Fwd Firm"/>
    <s v="US Pwr Phy Firm  PJM-W Peak              07-08Jun01      USD/MWh"/>
    <n v="50"/>
    <m/>
    <x v="0"/>
    <x v="2"/>
    <x v="0"/>
    <n v="27"/>
    <s v="jmpepper"/>
    <s v="JQUENET"/>
    <s v="ST-PJM"/>
    <x v="7"/>
    <x v="6"/>
    <n v="632570.1"/>
    <d v="2001-06-07T21:00:01"/>
  </r>
  <r>
    <x v="1"/>
    <x v="3"/>
    <x v="1"/>
    <x v="0"/>
    <n v="10000"/>
    <n v="1337412"/>
    <d v="2001-06-05T08:08:02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3.98"/>
    <s v="DEFSCHRIS"/>
    <s v="JPARKS"/>
    <s v="ENA-IM WAHA"/>
    <x v="8"/>
    <x v="5"/>
    <n v="829210"/>
    <d v="2001-06-06T21:00:01"/>
  </r>
  <r>
    <x v="1"/>
    <x v="2"/>
    <x v="1"/>
    <x v="0"/>
    <n v="25"/>
    <n v="1337413"/>
    <d v="2001-06-05T08:08:03"/>
    <s v="City of Santa Clara California, Silicon Valley Power"/>
    <x v="0"/>
    <x v="0"/>
    <x v="0"/>
    <x v="2"/>
    <s v="US West Power Phy Fwd CAISO"/>
    <s v="US Pwr Phy CAISO NP15 Peak               06Jun01         USD/MWh"/>
    <n v="25"/>
    <m/>
    <x v="0"/>
    <x v="2"/>
    <x v="0"/>
    <n v="89"/>
    <s v="KENSIMMS"/>
    <s v="CMALLOR"/>
    <s v="ST-CA"/>
    <x v="7"/>
    <x v="6"/>
    <n v="632571.1"/>
    <d v="2001-06-06T21:00:01"/>
  </r>
  <r>
    <x v="1"/>
    <x v="3"/>
    <x v="1"/>
    <x v="19"/>
    <n v="10000"/>
    <n v="1337414"/>
    <d v="2001-06-05T08:08:03"/>
    <s v="Texaco Natural Gas Inc."/>
    <x v="0"/>
    <x v="0"/>
    <x v="0"/>
    <x v="3"/>
    <s v="US Gas Phy Fwd Firm &lt; or = 1Mo "/>
    <s v="US Gas Phy       TCO Pool                06-30Jun01      USD/MM"/>
    <n v="400"/>
    <m/>
    <x v="0"/>
    <x v="10"/>
    <x v="0"/>
    <n v="4.1849999999999996"/>
    <s v="waggonerva"/>
    <s v="JHODGE2"/>
    <s v="ENA-IM ME TCO"/>
    <x v="8"/>
    <x v="5"/>
    <n v="829211"/>
    <d v="2001-06-06T21:00:01"/>
  </r>
  <r>
    <x v="0"/>
    <x v="0"/>
    <x v="0"/>
    <x v="0"/>
    <n v="20"/>
    <n v="1337416"/>
    <d v="2001-06-05T08:08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8845"/>
    <m/>
  </r>
  <r>
    <x v="1"/>
    <x v="3"/>
    <x v="0"/>
    <x v="20"/>
    <n v="615000"/>
    <n v="1337417"/>
    <d v="2001-06-05T08:08:06"/>
    <s v="Aquila Risk Management Corporation"/>
    <x v="0"/>
    <x v="0"/>
    <x v="0"/>
    <x v="3"/>
    <s v="US Gas Fin Swap"/>
    <s v="US Gas Swap      Nymex                   Jul-Oct01       USD/MM"/>
    <n v="5000"/>
    <m/>
    <x v="0"/>
    <x v="10"/>
    <x v="0"/>
    <n v="4.2450000000000001"/>
    <s v="AQUILA1000"/>
    <s v="JARNOLD"/>
    <s v="NG-Price"/>
    <x v="1"/>
    <x v="5"/>
    <s v="VE5172.1"/>
    <d v="2001-07-01T00:00:00"/>
  </r>
  <r>
    <x v="1"/>
    <x v="2"/>
    <x v="1"/>
    <x v="0"/>
    <n v="25"/>
    <n v="1337418"/>
    <d v="2001-06-05T08:08:07"/>
    <s v="Puget Sound Energy, Inc."/>
    <x v="0"/>
    <x v="0"/>
    <x v="0"/>
    <x v="2"/>
    <s v="US West Power Phy Fwd CAISO"/>
    <s v="US Pwr Phy CAISO NP15 OffPk              06Jun01         USD/MWh"/>
    <m/>
    <n v="25"/>
    <x v="0"/>
    <x v="2"/>
    <x v="0"/>
    <n v="45"/>
    <s v="DWILKINS"/>
    <s v="PPLATTE"/>
    <s v="ST-CA"/>
    <x v="7"/>
    <x v="6"/>
    <n v="632572.1"/>
    <d v="2001-06-06T21:00:01"/>
  </r>
  <r>
    <x v="1"/>
    <x v="3"/>
    <x v="0"/>
    <x v="1"/>
    <n v="310000"/>
    <n v="1337419"/>
    <d v="2001-06-05T08:08:07"/>
    <s v="Tractebel Energy Marketing, Inc."/>
    <x v="0"/>
    <x v="0"/>
    <x v="0"/>
    <x v="3"/>
    <s v="US Gas Fin BasisSwap"/>
    <s v="US Gas Basis     EP Permian              Jul01           USD/MM"/>
    <n v="10000"/>
    <m/>
    <x v="0"/>
    <x v="10"/>
    <x v="0"/>
    <n v="0.02"/>
    <s v="WICKLUND"/>
    <s v="EBASS"/>
    <s v="FT-Texas"/>
    <x v="1"/>
    <x v="5"/>
    <s v="VE5174.1"/>
    <d v="2001-07-01T21:00:01"/>
  </r>
  <r>
    <x v="1"/>
    <x v="3"/>
    <x v="1"/>
    <x v="1"/>
    <n v="155000"/>
    <n v="1337422"/>
    <d v="2001-06-05T08:08:10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9"/>
    <s v="jbroyles"/>
    <s v="VPIMENOV"/>
    <s v="ENA-IM ME NEW YORK"/>
    <x v="8"/>
    <x v="5"/>
    <s v="VE5179.1 / 829237"/>
    <d v="2001-07-01T21:00:01"/>
  </r>
  <r>
    <x v="1"/>
    <x v="3"/>
    <x v="1"/>
    <x v="0"/>
    <n v="10000"/>
    <n v="1337421"/>
    <d v="2001-06-05T08:08:10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099999999999996"/>
    <s v="aepes224"/>
    <s v="VPIMENOV"/>
    <s v="ENA-IM ME NEW YORK"/>
    <x v="8"/>
    <x v="5"/>
    <n v="829212"/>
    <d v="2001-06-06T21:00:01"/>
  </r>
  <r>
    <x v="1"/>
    <x v="3"/>
    <x v="1"/>
    <x v="0"/>
    <n v="10000"/>
    <n v="1337423"/>
    <d v="2001-06-05T08:08:13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4"/>
    <s v="DEFSCHRIS"/>
    <s v="JPARKS"/>
    <s v="ENA-IM WAHA"/>
    <x v="8"/>
    <x v="5"/>
    <n v="829213"/>
    <d v="2001-06-06T21:00:01"/>
  </r>
  <r>
    <x v="1"/>
    <x v="3"/>
    <x v="1"/>
    <x v="1"/>
    <n v="155000"/>
    <n v="1337424"/>
    <d v="2001-06-05T08:08:14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8500000000000001"/>
    <s v="jbroyles"/>
    <s v="VPIMENOV"/>
    <s v="ENA-IM ME NEW YORK"/>
    <x v="8"/>
    <x v="5"/>
    <s v="VE5181.1 / 829240"/>
    <d v="2001-07-01T21:00:01"/>
  </r>
  <r>
    <x v="1"/>
    <x v="2"/>
    <x v="1"/>
    <x v="0"/>
    <n v="25"/>
    <n v="1337426"/>
    <d v="2001-06-05T08:08:16"/>
    <s v="Tractebel Energy Marketing, Inc."/>
    <x v="0"/>
    <x v="0"/>
    <x v="0"/>
    <x v="2"/>
    <s v="US West Power Phy Fwd Firm"/>
    <s v="US Pwr Phy Firm  PALVE OffPk             06Jun01         USD/MWh"/>
    <n v="25"/>
    <m/>
    <x v="0"/>
    <x v="2"/>
    <x v="0"/>
    <n v="24"/>
    <s v="CCHAMBER"/>
    <s v="HSALISBU"/>
    <s v="ST-SW"/>
    <x v="7"/>
    <x v="6"/>
    <n v="632574.1"/>
    <d v="2001-06-06T21:00:01"/>
  </r>
  <r>
    <x v="1"/>
    <x v="3"/>
    <x v="1"/>
    <x v="0"/>
    <n v="10000"/>
    <n v="1337427"/>
    <d v="2001-06-05T08:08:17"/>
    <s v="BP Energy Company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Hallbrian1"/>
    <s v="JPARKS"/>
    <s v="ENA-IM WAHA"/>
    <x v="8"/>
    <x v="5"/>
    <n v="829214"/>
    <d v="2001-06-06T21:00:01"/>
  </r>
  <r>
    <x v="1"/>
    <x v="3"/>
    <x v="0"/>
    <x v="19"/>
    <n v="125000"/>
    <n v="1337428"/>
    <d v="2001-06-05T08:08:18"/>
    <s v="Tractebel Energy Marketing, Inc."/>
    <x v="0"/>
    <x v="0"/>
    <x v="0"/>
    <x v="3"/>
    <s v="US Gas Fin Swap"/>
    <s v="US Gas Daily     HHub                    06-30Jun01      USD/MM"/>
    <m/>
    <n v="5000"/>
    <x v="0"/>
    <x v="10"/>
    <x v="0"/>
    <n v="4.0549999999999997"/>
    <s v="DAVSMITH"/>
    <s v="PKEAVEY"/>
    <s v="G-DAILY-EST"/>
    <x v="1"/>
    <x v="5"/>
    <s v="VE5182.1"/>
    <d v="2001-06-06T21:00:01"/>
  </r>
  <r>
    <x v="1"/>
    <x v="2"/>
    <x v="1"/>
    <x v="0"/>
    <n v="25"/>
    <n v="1337430"/>
    <d v="2001-06-05T08:08:20"/>
    <s v="Public Service Company Of Colorado"/>
    <x v="0"/>
    <x v="0"/>
    <x v="0"/>
    <x v="2"/>
    <s v="US West Power Phy Fwd Firm"/>
    <s v="US Pwr Phy Firm  PALVE OffPk             06Jun01         USD/MWh"/>
    <n v="25"/>
    <m/>
    <x v="0"/>
    <x v="2"/>
    <x v="0"/>
    <n v="23"/>
    <s v="ADM67446"/>
    <s v="HSALISBU"/>
    <s v="ST-SW"/>
    <x v="7"/>
    <x v="6"/>
    <n v="632575.1"/>
    <d v="2001-06-06T21:00:01"/>
  </r>
  <r>
    <x v="1"/>
    <x v="3"/>
    <x v="1"/>
    <x v="0"/>
    <n v="5000"/>
    <n v="1337429"/>
    <d v="2001-06-05T08:08:20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774999999999999"/>
    <s v="MIDCONT1"/>
    <s v="KSTEVEN"/>
    <s v="ENA-IM Mid Central South"/>
    <x v="8"/>
    <x v="5"/>
    <n v="829216"/>
    <d v="2001-06-06T21:00:01"/>
  </r>
  <r>
    <x v="1"/>
    <x v="3"/>
    <x v="1"/>
    <x v="0"/>
    <n v="5000"/>
    <n v="1337431"/>
    <d v="2001-06-05T08:08:24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8"/>
    <s v="MIDCONT1"/>
    <s v="KSTEVEN"/>
    <s v="ENA-IM Mid Central South"/>
    <x v="8"/>
    <x v="5"/>
    <n v="829217"/>
    <d v="2001-06-06T21:00:01"/>
  </r>
  <r>
    <x v="1"/>
    <x v="3"/>
    <x v="1"/>
    <x v="0"/>
    <n v="5000"/>
    <n v="1337432"/>
    <d v="2001-06-05T08:08:28"/>
    <s v="USGT/Aquila, L.P."/>
    <x v="0"/>
    <x v="0"/>
    <x v="0"/>
    <x v="3"/>
    <s v="US Gas Phy Fwd Firm &lt; or = 1Mo "/>
    <s v="US Gas Phy       ANR SW Pool             06Jun01         USD/MM"/>
    <m/>
    <n v="5000"/>
    <x v="0"/>
    <x v="10"/>
    <x v="0"/>
    <n v="3.8849999999999998"/>
    <s v="tracycolli"/>
    <s v="KSTEVEN"/>
    <s v="ENA-IM Mid Central South"/>
    <x v="8"/>
    <x v="5"/>
    <n v="829218"/>
    <d v="2001-06-06T21:00:01"/>
  </r>
  <r>
    <x v="0"/>
    <x v="0"/>
    <x v="0"/>
    <x v="0"/>
    <n v="10"/>
    <n v="1337434"/>
    <d v="2001-06-05T08:08:34"/>
    <s v="Toyota Tsusho Metals Limited"/>
    <x v="0"/>
    <x v="0"/>
    <x v="0"/>
    <x v="0"/>
    <s v="Tin LME Registered Contract"/>
    <s v="Tin LME Reg.     Contract                3 Month         USD/mt-L"/>
    <n v="10"/>
    <m/>
    <x v="0"/>
    <x v="3"/>
    <x v="0"/>
    <n v="4980"/>
    <s v="ADM90670"/>
    <s v="JGORDON1"/>
    <s v="Enron Metals Trading System"/>
    <x v="0"/>
    <x v="0"/>
    <n v="2168847"/>
    <m/>
  </r>
  <r>
    <x v="1"/>
    <x v="2"/>
    <x v="1"/>
    <x v="0"/>
    <n v="25"/>
    <n v="1337435"/>
    <d v="2001-06-05T08:08:36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103"/>
    <s v="benpratt1"/>
    <s v="MFISCHE2"/>
    <s v="ST-SW"/>
    <x v="7"/>
    <x v="6"/>
    <n v="632576.1"/>
    <d v="2001-06-06T21:00:01"/>
  </r>
  <r>
    <x v="1"/>
    <x v="3"/>
    <x v="1"/>
    <x v="0"/>
    <n v="10000"/>
    <n v="1337436"/>
    <d v="2001-06-05T08:08:37"/>
    <s v="Cook Inlet Energy Supply L.L.C."/>
    <x v="0"/>
    <x v="0"/>
    <x v="0"/>
    <x v="3"/>
    <s v="US Gas Phy Fwd Firm &lt; or = 1Mo "/>
    <s v="US Gas Phy       NGPL TxOkGCPool         06Jun01         USD/MM"/>
    <m/>
    <n v="10000"/>
    <x v="0"/>
    <x v="10"/>
    <x v="0"/>
    <n v="3.9925000000000002"/>
    <s v="MIDCONT1"/>
    <s v="TDONOHO"/>
    <s v="ENA - IM Central Gulf"/>
    <x v="8"/>
    <x v="5"/>
    <n v="829220"/>
    <d v="2001-06-06T21:00:01"/>
  </r>
  <r>
    <x v="1"/>
    <x v="3"/>
    <x v="1"/>
    <x v="19"/>
    <n v="62500"/>
    <n v="1337438"/>
    <d v="2001-06-05T08:08:41"/>
    <s v="Equitable Energy L.L.C."/>
    <x v="0"/>
    <x v="0"/>
    <x v="0"/>
    <x v="3"/>
    <s v="US Gas Phy Fwd Firm &lt; or = 1Mo "/>
    <s v="US Gas Phy       TCO Pool                06-30Jun01      USD/MM"/>
    <n v="2500"/>
    <m/>
    <x v="0"/>
    <x v="10"/>
    <x v="0"/>
    <n v="4.1849999999999996"/>
    <s v="ADM28155"/>
    <s v="JHODGE2"/>
    <s v="ENA-IM ME TCO"/>
    <x v="8"/>
    <x v="5"/>
    <n v="829222"/>
    <d v="2001-06-06T21:00:01"/>
  </r>
  <r>
    <x v="1"/>
    <x v="3"/>
    <x v="0"/>
    <x v="19"/>
    <n v="25000"/>
    <n v="1337441"/>
    <d v="2001-06-05T08:08:45"/>
    <s v="Duke Energy Trading and Marketing, L.L.C."/>
    <x v="0"/>
    <x v="0"/>
    <x v="0"/>
    <x v="3"/>
    <s v="US Gas Fin Swap"/>
    <s v="US Gas Daily     HHub                    06-30Jun01      USD/MM"/>
    <n v="1000"/>
    <m/>
    <x v="0"/>
    <x v="10"/>
    <x v="0"/>
    <n v="4.0449999999999999"/>
    <s v="DANIELCOWL"/>
    <s v="PKEAVEY"/>
    <s v="G-DAILY-EST"/>
    <x v="1"/>
    <x v="5"/>
    <s v="VE5184.1"/>
    <d v="2001-06-06T21:00:01"/>
  </r>
  <r>
    <x v="1"/>
    <x v="2"/>
    <x v="1"/>
    <x v="0"/>
    <n v="25"/>
    <n v="1337442"/>
    <d v="2001-06-05T08:08:45"/>
    <s v="Aquila Energy Marketing Corporation"/>
    <x v="0"/>
    <x v="0"/>
    <x v="0"/>
    <x v="2"/>
    <s v="US West Power Phy Fwd CAISO"/>
    <s v="US Pwr Phy CAISO SP15 Peak               06Jun01         USD/MWh"/>
    <n v="25"/>
    <m/>
    <x v="0"/>
    <x v="2"/>
    <x v="0"/>
    <n v="86"/>
    <s v="WESTPOWER"/>
    <s v="CMALLOR"/>
    <s v="ST-CA"/>
    <x v="7"/>
    <x v="6"/>
    <n v="632578.1"/>
    <d v="2001-06-06T21:00:01"/>
  </r>
  <r>
    <x v="1"/>
    <x v="2"/>
    <x v="1"/>
    <x v="0"/>
    <n v="25"/>
    <n v="1337440"/>
    <d v="2001-06-05T08:08:45"/>
    <s v="Williams Energy Marketing &amp; Trading Company"/>
    <x v="0"/>
    <x v="0"/>
    <x v="0"/>
    <x v="2"/>
    <s v="US West Power Phy Fwd Firm"/>
    <s v="US Pwr Phy Firm  Mid-C OffPk             06Jun01         USD/MWh"/>
    <m/>
    <n v="25"/>
    <x v="0"/>
    <x v="2"/>
    <x v="0"/>
    <n v="35"/>
    <s v="danabrown"/>
    <s v="DSCHOLT"/>
    <s v="ST-SW"/>
    <x v="7"/>
    <x v="6"/>
    <n v="632577.1"/>
    <d v="2001-06-06T21:00:01"/>
  </r>
  <r>
    <x v="1"/>
    <x v="3"/>
    <x v="1"/>
    <x v="0"/>
    <n v="5000"/>
    <n v="1337443"/>
    <d v="2001-06-05T08:08:47"/>
    <s v="Dynegy Marketing and Trade"/>
    <x v="0"/>
    <x v="0"/>
    <x v="0"/>
    <x v="3"/>
    <s v="US Gas Phy Fwd Firm &lt; or = 1Mo "/>
    <s v="US Gas Phy       NNG Ventura             06Jun01         USD/MM"/>
    <m/>
    <n v="5000"/>
    <x v="0"/>
    <x v="10"/>
    <x v="0"/>
    <n v="3.835"/>
    <s v="SCHRIMSHER"/>
    <s v="KSTEVEN"/>
    <s v="ENA-IM Mid Central South"/>
    <x v="8"/>
    <x v="5"/>
    <n v="829223"/>
    <d v="2001-06-06T21:00:01"/>
  </r>
  <r>
    <x v="1"/>
    <x v="2"/>
    <x v="1"/>
    <x v="0"/>
    <n v="25"/>
    <n v="1337446"/>
    <d v="2001-06-05T08:08:54"/>
    <s v="Sempra Energy Trading Corp."/>
    <x v="0"/>
    <x v="0"/>
    <x v="0"/>
    <x v="2"/>
    <s v="US West Power Phy Fwd CAISO"/>
    <s v="US Pwr Phy CAISO SP15 OffPk              06Jun01         USD/MWh"/>
    <m/>
    <n v="25"/>
    <x v="0"/>
    <x v="2"/>
    <x v="0"/>
    <n v="31"/>
    <s v="timnhanna"/>
    <s v="PPLATTE"/>
    <s v="ST-CA"/>
    <x v="7"/>
    <x v="6"/>
    <n v="632579.1"/>
    <d v="2001-06-06T21:00:01"/>
  </r>
  <r>
    <x v="1"/>
    <x v="2"/>
    <x v="1"/>
    <x v="0"/>
    <n v="25"/>
    <n v="1337448"/>
    <d v="2001-06-05T08:08:59"/>
    <s v="Northern California Power Agency"/>
    <x v="0"/>
    <x v="0"/>
    <x v="0"/>
    <x v="2"/>
    <s v="US West Power Phy Fwd CAISO"/>
    <s v="US Pwr Phy CAISO NP15 Peak               06Jun01         USD/MWh"/>
    <n v="25"/>
    <m/>
    <x v="0"/>
    <x v="2"/>
    <x v="0"/>
    <n v="83"/>
    <s v="ADM30236"/>
    <s v="CMALLOR"/>
    <s v="ST-CA"/>
    <x v="7"/>
    <x v="6"/>
    <n v="632580.1"/>
    <d v="2001-06-06T21:00:01"/>
  </r>
  <r>
    <x v="1"/>
    <x v="3"/>
    <x v="1"/>
    <x v="0"/>
    <n v="10000"/>
    <n v="1337447"/>
    <d v="2001-06-05T08:08:59"/>
    <s v="Coral Energy Resources, L.P."/>
    <x v="0"/>
    <x v="0"/>
    <x v="0"/>
    <x v="3"/>
    <s v="US Gas Phy Fwd Firm &lt; or = 1Mo "/>
    <s v="US Gas Phy       SoCal EHR               06Jun01         USD/MM"/>
    <m/>
    <n v="10000"/>
    <x v="0"/>
    <x v="10"/>
    <x v="0"/>
    <n v="9.8000000000000007"/>
    <s v="ccubbison"/>
    <s v="TKUYKEN"/>
    <s v="ENA - IM West"/>
    <x v="8"/>
    <x v="5"/>
    <n v="829224"/>
    <d v="2001-06-06T21:00:01"/>
  </r>
  <r>
    <x v="1"/>
    <x v="2"/>
    <x v="1"/>
    <x v="10"/>
    <n v="1200"/>
    <n v="1337449"/>
    <d v="2001-06-05T08:09:00"/>
    <s v="Axia Energy, LP"/>
    <x v="0"/>
    <x v="0"/>
    <x v="0"/>
    <x v="2"/>
    <s v="US East Power Phy Fwd Firm"/>
    <s v="US Pwr Phy Firm  Cinergy Peak            07-30Jun01      USD/MWh"/>
    <m/>
    <n v="50"/>
    <x v="0"/>
    <x v="2"/>
    <x v="0"/>
    <n v="45.75"/>
    <s v="beckettmel"/>
    <s v="CDORLAN"/>
    <s v="ST-ECAR"/>
    <x v="7"/>
    <x v="6"/>
    <n v="632581.1"/>
    <d v="2001-06-07T21:00:01"/>
  </r>
  <r>
    <x v="1"/>
    <x v="3"/>
    <x v="1"/>
    <x v="0"/>
    <n v="3904"/>
    <n v="1337450"/>
    <d v="2001-06-05T08:09:02"/>
    <s v="Coral Energy Resources, L.P."/>
    <x v="0"/>
    <x v="0"/>
    <x v="0"/>
    <x v="3"/>
    <s v="US Gas Phy Fwd Firm &lt; or = 1Mo "/>
    <s v="US Gas Phy       PGT Malin               06Jun01         USD/MM"/>
    <n v="3904"/>
    <m/>
    <x v="0"/>
    <x v="10"/>
    <x v="0"/>
    <n v="3.4"/>
    <s v="amdizona"/>
    <s v="MLENHAR"/>
    <s v="ENA - IM West"/>
    <x v="8"/>
    <x v="5"/>
    <n v="829225"/>
    <d v="2001-06-06T21:00:01"/>
  </r>
  <r>
    <x v="1"/>
    <x v="2"/>
    <x v="1"/>
    <x v="0"/>
    <n v="25"/>
    <n v="1337451"/>
    <d v="2001-06-05T08:09:04"/>
    <s v="PG&amp;E Energy Trading - Power, L.P."/>
    <x v="0"/>
    <x v="0"/>
    <x v="0"/>
    <x v="2"/>
    <s v="US West Power Phy Fwd Firm"/>
    <s v="US Pwr Phy Firm  PALVE Peak              06Jun01         USD/MWh"/>
    <n v="25"/>
    <m/>
    <x v="0"/>
    <x v="2"/>
    <x v="0"/>
    <n v="102"/>
    <s v="johnmorris"/>
    <s v="MFISCHE2"/>
    <s v="ST-SW"/>
    <x v="7"/>
    <x v="6"/>
    <n v="632582.1"/>
    <d v="2001-06-06T21:00:01"/>
  </r>
  <r>
    <x v="1"/>
    <x v="3"/>
    <x v="1"/>
    <x v="0"/>
    <n v="10000"/>
    <n v="1337452"/>
    <d v="2001-06-05T08:09:0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"/>
    <s v="aepes206"/>
    <s v="JWILLI13"/>
    <s v="ENA - IM Mkt Central MICH"/>
    <x v="8"/>
    <x v="5"/>
    <n v="829226"/>
    <d v="2001-06-06T21:00:01"/>
  </r>
  <r>
    <x v="1"/>
    <x v="3"/>
    <x v="1"/>
    <x v="0"/>
    <n v="3227"/>
    <n v="1337454"/>
    <d v="2001-06-05T08:09:09"/>
    <s v="Cook Inlet Energy Supply L.L.C."/>
    <x v="0"/>
    <x v="0"/>
    <x v="0"/>
    <x v="3"/>
    <s v="US Gas Phy Fwd Firm &lt; or = 1Mo "/>
    <s v="US Gas Phy       ANR SE Trans            06Jun01         USD/MM"/>
    <m/>
    <n v="3227"/>
    <x v="0"/>
    <x v="10"/>
    <x v="0"/>
    <n v="3.94"/>
    <s v="MIDCONT1"/>
    <s v="TDONOHO"/>
    <s v="ENA - IM Central Gulf"/>
    <x v="8"/>
    <x v="5"/>
    <n v="829227"/>
    <d v="2001-06-06T21:00:01"/>
  </r>
  <r>
    <x v="1"/>
    <x v="2"/>
    <x v="1"/>
    <x v="0"/>
    <n v="25"/>
    <n v="1337456"/>
    <d v="2001-06-05T08:09:12"/>
    <s v="PacifiCorp Power Marketing, Inc.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12529"/>
    <s v="DSCHOLT"/>
    <s v="ST-SW"/>
    <x v="7"/>
    <x v="6"/>
    <n v="632584.1"/>
    <d v="2001-06-06T21:00:01"/>
  </r>
  <r>
    <x v="0"/>
    <x v="0"/>
    <x v="0"/>
    <x v="0"/>
    <n v="20"/>
    <n v="1337458"/>
    <d v="2001-06-05T08:09:1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BRUMSTEVE"/>
    <s v="BMARCHAN"/>
    <s v="Enron Metals Trading System"/>
    <x v="0"/>
    <x v="0"/>
    <n v="2168849"/>
    <m/>
  </r>
  <r>
    <x v="1"/>
    <x v="3"/>
    <x v="1"/>
    <x v="0"/>
    <n v="6096"/>
    <n v="1337459"/>
    <d v="2001-06-05T08:09:17"/>
    <s v="Sierra Pacific Power Company"/>
    <x v="0"/>
    <x v="0"/>
    <x v="0"/>
    <x v="3"/>
    <s v="US Gas Phy Fwd Firm &lt; or = 1Mo "/>
    <s v="US Gas Phy       PGT Malin               06Jun01         USD/MM"/>
    <n v="6096"/>
    <m/>
    <x v="0"/>
    <x v="10"/>
    <x v="0"/>
    <n v="3.4"/>
    <s v="AUSTIN4874"/>
    <s v="MLENHAR"/>
    <s v="ENA - IM West"/>
    <x v="8"/>
    <x v="5"/>
    <n v="829228"/>
    <d v="2001-06-06T21:00:01"/>
  </r>
  <r>
    <x v="0"/>
    <x v="4"/>
    <x v="0"/>
    <x v="1"/>
    <n v="775000"/>
    <n v="1337460"/>
    <d v="2001-06-05T08:09:19"/>
    <s v="Morgan Stanley Capital Group, Inc."/>
    <x v="0"/>
    <x v="0"/>
    <x v="0"/>
    <x v="4"/>
    <s v="UK IPE Brent Swap "/>
    <s v="UK Brent Swap    IPE PEN                 Jul01           USD/bbl"/>
    <m/>
    <n v="25000"/>
    <x v="0"/>
    <x v="9"/>
    <x v="0"/>
    <n v="29.15"/>
    <s v="amitgupta"/>
    <s v="MJONES2"/>
    <s v="UK - ECTRIC - Crude D-Brent"/>
    <x v="2"/>
    <x v="4"/>
    <n v="113563"/>
    <d v="2001-07-01T00:00:00"/>
  </r>
  <r>
    <x v="1"/>
    <x v="3"/>
    <x v="1"/>
    <x v="0"/>
    <n v="5000"/>
    <n v="1337463"/>
    <d v="2001-06-05T08:09:27"/>
    <s v="BP Energy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699999999999996"/>
    <s v="ADM05933"/>
    <s v="VPIMENOV"/>
    <s v="ENA-IM ME NEW YORK"/>
    <x v="8"/>
    <x v="5"/>
    <n v="829229"/>
    <d v="2001-06-06T21:00:01"/>
  </r>
  <r>
    <x v="1"/>
    <x v="3"/>
    <x v="1"/>
    <x v="0"/>
    <n v="10000"/>
    <n v="1337464"/>
    <d v="2001-06-05T08:09:29"/>
    <s v="Marathon Oil Company"/>
    <x v="0"/>
    <x v="0"/>
    <x v="0"/>
    <x v="3"/>
    <s v="US Gas Phy Fwd Firm &lt; or = 1Mo "/>
    <s v="US Gas Phy       TGT Z-SL                06Jun01         USD/MM"/>
    <n v="10000"/>
    <m/>
    <x v="0"/>
    <x v="10"/>
    <x v="0"/>
    <n v="3.99"/>
    <s v="rdyoung1"/>
    <s v="SPEREIR"/>
    <s v="ENA-IM NE GULF2"/>
    <x v="8"/>
    <x v="5"/>
    <n v="829231"/>
    <d v="2001-06-06T21:00:01"/>
  </r>
  <r>
    <x v="1"/>
    <x v="3"/>
    <x v="1"/>
    <x v="0"/>
    <n v="10000"/>
    <n v="1337466"/>
    <d v="2001-06-05T08:09:35"/>
    <s v="Marathon Oil Company"/>
    <x v="0"/>
    <x v="0"/>
    <x v="0"/>
    <x v="3"/>
    <s v="US Gas Phy Fwd Firm &lt; or = 1Mo "/>
    <s v="US Gas Phy       TGT Z-SL                06Jun01         USD/MM"/>
    <n v="10000"/>
    <m/>
    <x v="0"/>
    <x v="10"/>
    <x v="0"/>
    <n v="3.9849999999999999"/>
    <s v="rdyoung1"/>
    <s v="SPEREIR"/>
    <s v="ENA-IM NE GULF2"/>
    <x v="8"/>
    <x v="5"/>
    <n v="829232"/>
    <d v="2001-06-06T21:00:01"/>
  </r>
  <r>
    <x v="0"/>
    <x v="0"/>
    <x v="0"/>
    <x v="0"/>
    <n v="1"/>
    <n v="1337467"/>
    <d v="2001-06-05T08:09:43"/>
    <s v="J. Aron &amp; Company"/>
    <x v="0"/>
    <x v="0"/>
    <x v="0"/>
    <x v="0"/>
    <s v="Aluminum LME Registered Contract"/>
    <s v="Al LME Reg.      Contract                3 Month         USD/mt-L"/>
    <m/>
    <n v="1"/>
    <x v="0"/>
    <x v="0"/>
    <x v="0"/>
    <n v="1509"/>
    <s v="VANDESBO"/>
    <s v="BMARCHAN"/>
    <s v="Enron Metals Trading System"/>
    <x v="0"/>
    <x v="0"/>
    <n v="2168851"/>
    <m/>
  </r>
  <r>
    <x v="1"/>
    <x v="3"/>
    <x v="0"/>
    <x v="19"/>
    <n v="125000"/>
    <n v="1337469"/>
    <d v="2001-06-05T08:09:45"/>
    <s v="Coral Energy Holding L.P."/>
    <x v="0"/>
    <x v="0"/>
    <x v="0"/>
    <x v="3"/>
    <s v="US Gas Fin Swap"/>
    <s v="US Gas Daily     HHub                    06-30Jun01      USD/MM"/>
    <m/>
    <n v="5000"/>
    <x v="0"/>
    <x v="10"/>
    <x v="0"/>
    <n v="4.0549999999999997"/>
    <s v="shduster"/>
    <s v="PKEAVEY"/>
    <s v="G-DAILY-EST"/>
    <x v="1"/>
    <x v="5"/>
    <s v="VE5192.1"/>
    <d v="2001-06-06T21:00:01"/>
  </r>
  <r>
    <x v="1"/>
    <x v="2"/>
    <x v="1"/>
    <x v="0"/>
    <n v="25"/>
    <n v="1337468"/>
    <d v="2001-06-05T08:09:45"/>
    <s v="Coral Power, L.L.C."/>
    <x v="0"/>
    <x v="0"/>
    <x v="0"/>
    <x v="2"/>
    <s v="US West Power Phy Fwd Firm"/>
    <s v="US Pwr Phy Firm  PALVE Peak              06Jun01         USD/MWh"/>
    <n v="25"/>
    <m/>
    <x v="0"/>
    <x v="2"/>
    <x v="0"/>
    <n v="98"/>
    <s v="Velasquez"/>
    <s v="MFISCHE2"/>
    <s v="ST-SW"/>
    <x v="7"/>
    <x v="6"/>
    <n v="632586.1"/>
    <d v="2001-06-06T21:00:01"/>
  </r>
  <r>
    <x v="0"/>
    <x v="3"/>
    <x v="1"/>
    <x v="10"/>
    <n v="1200000"/>
    <n v="1337470"/>
    <d v="2001-06-05T08:09:46"/>
    <s v="Fortum Gas Ltd."/>
    <x v="0"/>
    <x v="0"/>
    <x v="0"/>
    <x v="3"/>
    <s v="UK Gas Phy Fwd NBP"/>
    <s v="UK Gas Phy       NBP                     07-30Jun01      p/th"/>
    <n v="50000"/>
    <m/>
    <x v="0"/>
    <x v="5"/>
    <x v="3"/>
    <n v="21.25"/>
    <s v="ahhavvas"/>
    <s v="MNICHOLA"/>
    <s v="Non Affiliate Gas Book"/>
    <x v="5"/>
    <x v="3"/>
    <n v="106419"/>
    <d v="2001-06-07T21:00:01"/>
  </r>
  <r>
    <x v="1"/>
    <x v="3"/>
    <x v="1"/>
    <x v="0"/>
    <n v="10000"/>
    <n v="1337471"/>
    <d v="2001-06-05T08:09:47"/>
    <s v="Dynegy Marketing and Trade"/>
    <x v="0"/>
    <x v="0"/>
    <x v="0"/>
    <x v="3"/>
    <s v="US Gas Phy Fwd Firm &lt; or = 1Mo "/>
    <s v="US Gas Phy       EPNG SoCal Topk         06Jun01         USD/MM"/>
    <m/>
    <n v="10000"/>
    <x v="0"/>
    <x v="10"/>
    <x v="0"/>
    <n v="9.8000000000000007"/>
    <s v="NOVERO777"/>
    <s v="TKUYKEN"/>
    <s v="ENA - IM West"/>
    <x v="8"/>
    <x v="5"/>
    <n v="829233"/>
    <d v="2001-06-06T21:00:01"/>
  </r>
  <r>
    <x v="1"/>
    <x v="3"/>
    <x v="0"/>
    <x v="1"/>
    <n v="77500"/>
    <n v="1337472"/>
    <d v="2001-06-05T08:09:48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"/>
    <s v="AQUILA1037"/>
    <s v="JARNOLD"/>
    <s v="NG-Price"/>
    <x v="1"/>
    <x v="5"/>
    <s v="VE5191.1"/>
    <d v="2001-07-01T21:00:00"/>
  </r>
  <r>
    <x v="1"/>
    <x v="2"/>
    <x v="1"/>
    <x v="0"/>
    <n v="25"/>
    <n v="1337473"/>
    <d v="2001-06-05T08:09:51"/>
    <s v="American Electric Power Service Corporation"/>
    <x v="0"/>
    <x v="0"/>
    <x v="0"/>
    <x v="2"/>
    <s v="US West Power Phy Fwd Firm"/>
    <s v="US Pwr Phy Firm  Mid-C Peak              06Jun01         USD/MWh"/>
    <n v="25"/>
    <m/>
    <x v="0"/>
    <x v="2"/>
    <x v="0"/>
    <n v="64"/>
    <s v="aepsvc124"/>
    <s v="SCRANDA"/>
    <s v="ST-NW"/>
    <x v="7"/>
    <x v="6"/>
    <n v="632587.1"/>
    <d v="2001-06-06T21:00:01"/>
  </r>
  <r>
    <x v="1"/>
    <x v="3"/>
    <x v="1"/>
    <x v="0"/>
    <n v="5000"/>
    <n v="1337474"/>
    <d v="2001-06-05T08:09:51"/>
    <s v="Tenaska Marketing Ventures"/>
    <x v="0"/>
    <x v="0"/>
    <x v="0"/>
    <x v="3"/>
    <s v="US Gas Phy Fwd Firm &lt; or = 1Mo "/>
    <s v="US Gas Phy       NGPL TxOkGCPool         06Jun01         USD/MM"/>
    <n v="5000"/>
    <m/>
    <x v="0"/>
    <x v="10"/>
    <x v="0"/>
    <n v="3.99"/>
    <s v="TMVJDG01"/>
    <s v="TDONOHO"/>
    <s v="ENA - IM Central Gulf"/>
    <x v="8"/>
    <x v="5"/>
    <n v="829234"/>
    <d v="2001-06-06T21:00:01"/>
  </r>
  <r>
    <x v="1"/>
    <x v="2"/>
    <x v="1"/>
    <x v="0"/>
    <n v="25"/>
    <n v="1337476"/>
    <d v="2001-06-05T08:09:52"/>
    <s v="Public Service Company Of New Mexico"/>
    <x v="0"/>
    <x v="0"/>
    <x v="0"/>
    <x v="2"/>
    <s v="US West Power Phy Fwd Firm"/>
    <s v="US Pwr Phy Firm  PALVE OffPk             06Jun01         USD/MWh"/>
    <n v="25"/>
    <m/>
    <x v="0"/>
    <x v="2"/>
    <x v="0"/>
    <n v="24"/>
    <s v="BOBWINN1"/>
    <s v="HSALISBU"/>
    <s v="ST-SW"/>
    <x v="7"/>
    <x v="6"/>
    <n v="632588.1"/>
    <d v="2001-06-06T21:00:01"/>
  </r>
  <r>
    <x v="0"/>
    <x v="0"/>
    <x v="0"/>
    <x v="0"/>
    <n v="2"/>
    <n v="1337478"/>
    <d v="2001-06-05T08:09:56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marknunn1"/>
    <s v="BMARCHAN"/>
    <s v="Enron Metals Trading System"/>
    <x v="0"/>
    <x v="0"/>
    <n v="2168853"/>
    <m/>
  </r>
  <r>
    <x v="0"/>
    <x v="3"/>
    <x v="1"/>
    <x v="0"/>
    <n v="10000"/>
    <n v="1337477"/>
    <d v="2001-06-05T08:09:56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DAROOKIE"/>
    <s v="MCUILLA"/>
    <s v="ENA - IM Ontario"/>
    <x v="8"/>
    <x v="5"/>
    <n v="829235"/>
    <d v="2001-06-06T21:00:01"/>
  </r>
  <r>
    <x v="1"/>
    <x v="3"/>
    <x v="0"/>
    <x v="1"/>
    <n v="155000"/>
    <n v="1337479"/>
    <d v="2001-06-05T08:09:59"/>
    <s v="Duke Energy Trading and Marketing, L.L.C."/>
    <x v="0"/>
    <x v="0"/>
    <x v="0"/>
    <x v="3"/>
    <s v="US Gas Fin Swap"/>
    <s v="US Gas Swap      Nymex                   Jul01           USD/MM"/>
    <n v="5000"/>
    <m/>
    <x v="0"/>
    <x v="10"/>
    <x v="0"/>
    <n v="4.16"/>
    <s v="mjkimner"/>
    <s v="JARNOLD"/>
    <s v="NG-Price"/>
    <x v="1"/>
    <x v="5"/>
    <s v="VE5194.1"/>
    <d v="2001-07-01T21:00:00"/>
  </r>
  <r>
    <x v="0"/>
    <x v="0"/>
    <x v="0"/>
    <x v="0"/>
    <n v="20"/>
    <n v="1337480"/>
    <d v="2001-06-05T08:10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55"/>
    <m/>
  </r>
  <r>
    <x v="1"/>
    <x v="2"/>
    <x v="1"/>
    <x v="0"/>
    <n v="25"/>
    <n v="1337481"/>
    <d v="2001-06-05T08:10:04"/>
    <s v="Calpine Energy Services, L.P."/>
    <x v="0"/>
    <x v="0"/>
    <x v="0"/>
    <x v="2"/>
    <s v="US West Power Phy Fwd Firm"/>
    <s v="US Pwr Phy Firm  PALVE OffPk             06Jun01         USD/MWh"/>
    <m/>
    <n v="25"/>
    <x v="0"/>
    <x v="2"/>
    <x v="0"/>
    <n v="25"/>
    <s v="STMURPHY"/>
    <s v="HSALISBU"/>
    <s v="ST-SW"/>
    <x v="7"/>
    <x v="6"/>
    <n v="632589.1"/>
    <d v="2001-06-06T21:00:01"/>
  </r>
  <r>
    <x v="0"/>
    <x v="0"/>
    <x v="0"/>
    <x v="0"/>
    <n v="18"/>
    <n v="1337482"/>
    <d v="2001-06-05T08:10:09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68857"/>
    <m/>
  </r>
  <r>
    <x v="1"/>
    <x v="2"/>
    <x v="1"/>
    <x v="0"/>
    <n v="25"/>
    <n v="1337483"/>
    <d v="2001-06-05T08:10:12"/>
    <s v="Idaho Power Company, dba IDACORP Energy"/>
    <x v="0"/>
    <x v="0"/>
    <x v="0"/>
    <x v="2"/>
    <s v="US West Power Phy Fwd CAISO"/>
    <s v="US Pwr Phy CAISO NP15 OffPk              06Jun01         USD/MWh"/>
    <n v="25"/>
    <m/>
    <x v="0"/>
    <x v="2"/>
    <x v="0"/>
    <n v="42"/>
    <s v="JSJ14000"/>
    <s v="PPLATTE"/>
    <s v="ST-CA"/>
    <x v="7"/>
    <x v="6"/>
    <n v="632590.1"/>
    <d v="2001-06-06T21:00:01"/>
  </r>
  <r>
    <x v="1"/>
    <x v="2"/>
    <x v="1"/>
    <x v="0"/>
    <n v="25"/>
    <n v="1337485"/>
    <d v="2001-06-05T08:10:15"/>
    <s v="Seattle City Light"/>
    <x v="0"/>
    <x v="0"/>
    <x v="0"/>
    <x v="2"/>
    <s v="US West Power Phy Fwd Firm"/>
    <s v="US Pwr Phy Firm  Mid-C OffPk             06Jun01         USD/MWh"/>
    <m/>
    <n v="25"/>
    <x v="0"/>
    <x v="2"/>
    <x v="0"/>
    <n v="37"/>
    <s v="LLCONRAD"/>
    <s v="DSCHOLT"/>
    <s v="ST-SW"/>
    <x v="7"/>
    <x v="6"/>
    <n v="632591.1"/>
    <d v="2001-06-06T21:00:01"/>
  </r>
  <r>
    <x v="1"/>
    <x v="3"/>
    <x v="0"/>
    <x v="1"/>
    <n v="77500"/>
    <n v="1337486"/>
    <d v="2001-06-05T08:10:22"/>
    <s v="Reliant Energy Services, Inc."/>
    <x v="0"/>
    <x v="0"/>
    <x v="0"/>
    <x v="3"/>
    <s v="US Gas Fin Swap"/>
    <s v="US Gas Swap      Nymex                   Jul01           USD/MM"/>
    <n v="2500"/>
    <m/>
    <x v="0"/>
    <x v="10"/>
    <x v="0"/>
    <n v="4.16"/>
    <s v="kurtgibson"/>
    <s v="JARNOLD"/>
    <s v="NG-Price"/>
    <x v="1"/>
    <x v="5"/>
    <s v="VE5193.1"/>
    <d v="2001-07-01T21:00:00"/>
  </r>
  <r>
    <x v="1"/>
    <x v="3"/>
    <x v="0"/>
    <x v="1"/>
    <n v="155000"/>
    <n v="1337487"/>
    <d v="2001-06-05T08:10:29"/>
    <s v="ConAgra Energy Services, Inc."/>
    <x v="0"/>
    <x v="0"/>
    <x v="0"/>
    <x v="3"/>
    <s v="US Gas Fin Swap"/>
    <s v="US Gas Swap      Nymex                   Aug01           USD/MM"/>
    <n v="5000"/>
    <m/>
    <x v="0"/>
    <x v="10"/>
    <x v="0"/>
    <n v="4.2424999999999997"/>
    <s v="MATTGRAVEL"/>
    <s v="JARNOLD"/>
    <s v="NG-Price"/>
    <x v="1"/>
    <x v="5"/>
    <s v="VE5196.1"/>
    <d v="2001-08-01T21:00:00"/>
  </r>
  <r>
    <x v="1"/>
    <x v="2"/>
    <x v="1"/>
    <x v="0"/>
    <n v="25"/>
    <n v="1337489"/>
    <d v="2001-06-05T08:10:36"/>
    <s v="Puget Sound Energy, Inc."/>
    <x v="0"/>
    <x v="0"/>
    <x v="0"/>
    <x v="2"/>
    <s v="US West Power Phy Fwd Firm"/>
    <s v="US Pwr Phy Firm  COB N/S Peak            06Jun01         USD/MWh"/>
    <n v="25"/>
    <m/>
    <x v="0"/>
    <x v="2"/>
    <x v="0"/>
    <n v="70"/>
    <s v="DWILKINS"/>
    <s v="DSCHOLT"/>
    <s v="ST-NW"/>
    <x v="7"/>
    <x v="6"/>
    <n v="632593.1"/>
    <d v="2001-06-06T21:00:01"/>
  </r>
  <r>
    <x v="1"/>
    <x v="2"/>
    <x v="1"/>
    <x v="0"/>
    <n v="25"/>
    <n v="1337490"/>
    <d v="2001-06-05T08:10:39"/>
    <s v="El Paso Merchant Energy, L.P."/>
    <x v="0"/>
    <x v="0"/>
    <x v="0"/>
    <x v="2"/>
    <s v="US West Power Phy Fwd CAISO"/>
    <s v="US Pwr Phy CAISO SP15 OffPk              06Jun01         USD/MWh"/>
    <n v="25"/>
    <m/>
    <x v="0"/>
    <x v="2"/>
    <x v="0"/>
    <n v="29"/>
    <s v="epmepNLA"/>
    <s v="PPLATTE"/>
    <s v="ST-CA"/>
    <x v="7"/>
    <x v="6"/>
    <n v="632594.1"/>
    <d v="2001-06-06T21:00:01"/>
  </r>
  <r>
    <x v="1"/>
    <x v="2"/>
    <x v="1"/>
    <x v="0"/>
    <n v="25"/>
    <n v="1337491"/>
    <d v="2001-06-05T08:10:40"/>
    <s v="Morgan Stanley Capital Group, Inc."/>
    <x v="0"/>
    <x v="0"/>
    <x v="0"/>
    <x v="2"/>
    <s v="US West Power Phy Fwd Firm"/>
    <s v="US Pwr Phy Firm  Mid-C Peak              06Jun01         USD/MWh"/>
    <n v="25"/>
    <m/>
    <x v="0"/>
    <x v="2"/>
    <x v="0"/>
    <n v="61.5"/>
    <s v="powerfunk"/>
    <s v="SCRANDA"/>
    <s v="ST-NW"/>
    <x v="7"/>
    <x v="6"/>
    <n v="632595.1"/>
    <d v="2001-06-06T21:00:01"/>
  </r>
  <r>
    <x v="1"/>
    <x v="2"/>
    <x v="1"/>
    <x v="0"/>
    <n v="25"/>
    <n v="1337492"/>
    <d v="2001-06-05T08:10:41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63.5"/>
    <s v="POWEREX4"/>
    <s v="SCRANDA"/>
    <s v="ST-NW"/>
    <x v="7"/>
    <x v="6"/>
    <n v="632596.1"/>
    <d v="2001-06-06T21:00:01"/>
  </r>
  <r>
    <x v="0"/>
    <x v="0"/>
    <x v="0"/>
    <x v="0"/>
    <n v="20"/>
    <n v="1337494"/>
    <d v="2001-06-05T08:10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59"/>
    <m/>
  </r>
  <r>
    <x v="1"/>
    <x v="2"/>
    <x v="1"/>
    <x v="0"/>
    <n v="25"/>
    <n v="1337493"/>
    <d v="2001-06-05T08:10:5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7"/>
    <s v="benpratt1"/>
    <s v="MFISCHE2"/>
    <s v="ST-SW"/>
    <x v="7"/>
    <x v="6"/>
    <n v="632597.1"/>
    <d v="2001-06-06T21:00:01"/>
  </r>
  <r>
    <x v="1"/>
    <x v="3"/>
    <x v="1"/>
    <x v="0"/>
    <n v="5000"/>
    <n v="1337495"/>
    <d v="2001-06-05T08:10:54"/>
    <s v="Noble Gas Marketing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4"/>
    <s v="bryangins"/>
    <s v="TDONOHO"/>
    <s v="ENA - IM Central Gulf"/>
    <x v="8"/>
    <x v="5"/>
    <n v="829236"/>
    <d v="2001-06-06T21:00:01"/>
  </r>
  <r>
    <x v="1"/>
    <x v="2"/>
    <x v="1"/>
    <x v="0"/>
    <n v="25"/>
    <n v="1337497"/>
    <d v="2001-06-05T08:11:01"/>
    <s v="Dynegy Power Marketing, Inc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kyleross"/>
    <s v="PPLATTE"/>
    <s v="ST-CA"/>
    <x v="7"/>
    <x v="6"/>
    <n v="632598.1"/>
    <d v="2001-06-06T21:00:01"/>
  </r>
  <r>
    <x v="1"/>
    <x v="3"/>
    <x v="1"/>
    <x v="0"/>
    <n v="10000"/>
    <n v="1337496"/>
    <d v="2001-06-05T08:11:01"/>
    <s v="Avista Energy, Inc."/>
    <x v="0"/>
    <x v="0"/>
    <x v="0"/>
    <x v="3"/>
    <s v="US Gas Phy Fwd Firm &lt; or = 1Mo "/>
    <s v="US Gas Phy       PGT Malin               06Jun01         USD/MM"/>
    <m/>
    <n v="10000"/>
    <x v="0"/>
    <x v="10"/>
    <x v="0"/>
    <n v="3.5"/>
    <s v="stharper"/>
    <s v="MLENHAR"/>
    <s v="ENA - IM West"/>
    <x v="8"/>
    <x v="5"/>
    <n v="829239"/>
    <d v="2001-06-06T21:00:01"/>
  </r>
  <r>
    <x v="1"/>
    <x v="2"/>
    <x v="1"/>
    <x v="0"/>
    <n v="25"/>
    <n v="1337498"/>
    <d v="2001-06-05T08:11:05"/>
    <s v="Public Service Company Of New Mexico"/>
    <x v="0"/>
    <x v="0"/>
    <x v="0"/>
    <x v="2"/>
    <s v="US West Power Phy Fwd Firm"/>
    <s v="US Pwr Phy Firm  PALVE OffPk             06Jun01         USD/MWh"/>
    <n v="25"/>
    <m/>
    <x v="0"/>
    <x v="2"/>
    <x v="0"/>
    <n v="24"/>
    <s v="BOBWINN1"/>
    <s v="HSALISBU"/>
    <s v="ST-SW"/>
    <x v="7"/>
    <x v="6"/>
    <n v="632599.1"/>
    <d v="2001-06-06T21:00:01"/>
  </r>
  <r>
    <x v="1"/>
    <x v="3"/>
    <x v="1"/>
    <x v="0"/>
    <n v="5000"/>
    <n v="1337501"/>
    <d v="2001-06-05T08:11:20"/>
    <s v="El Paso Merchant Energy, L.P."/>
    <x v="0"/>
    <x v="0"/>
    <x v="0"/>
    <x v="3"/>
    <s v="US Gas Phy Fwd Firm &lt; or = 1Mo "/>
    <s v="US Gas Phy       Cheyenne Hub            06Jun01         USD/MM"/>
    <m/>
    <n v="5000"/>
    <x v="0"/>
    <x v="10"/>
    <x v="0"/>
    <n v="2.915"/>
    <s v="EPMELPrj"/>
    <s v="JREITME"/>
    <s v="ENA - IM Denver"/>
    <x v="8"/>
    <x v="5"/>
    <n v="829242"/>
    <d v="2001-06-06T21:00:01"/>
  </r>
  <r>
    <x v="1"/>
    <x v="2"/>
    <x v="1"/>
    <x v="0"/>
    <n v="50"/>
    <n v="1337502"/>
    <d v="2001-06-05T08:11:27"/>
    <s v="PG&amp;E Energy Trading - Power, L.P."/>
    <x v="0"/>
    <x v="0"/>
    <x v="0"/>
    <x v="2"/>
    <s v="US East Power Phy Fwd Firm"/>
    <s v="US Pwr Phy Firm  Cinergy Peak            06Jun01         USD/MWh"/>
    <n v="50"/>
    <m/>
    <x v="0"/>
    <x v="2"/>
    <x v="0"/>
    <n v="23"/>
    <s v="benborgen"/>
    <s v="CDORLAN"/>
    <s v="ST-ECAR"/>
    <x v="7"/>
    <x v="6"/>
    <n v="632600.1"/>
    <d v="2001-06-06T21:00:01"/>
  </r>
  <r>
    <x v="1"/>
    <x v="2"/>
    <x v="1"/>
    <x v="0"/>
    <n v="25"/>
    <n v="1337503"/>
    <d v="2001-06-05T08:11:33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POWEREX4"/>
    <s v="SCRANDA"/>
    <s v="ST-NW"/>
    <x v="7"/>
    <x v="6"/>
    <n v="632601.1"/>
    <d v="2001-06-06T21:00:01"/>
  </r>
  <r>
    <x v="1"/>
    <x v="3"/>
    <x v="1"/>
    <x v="0"/>
    <n v="10000"/>
    <n v="1337504"/>
    <d v="2001-06-05T08:11:36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29243"/>
    <d v="2001-06-06T21:00:01"/>
  </r>
  <r>
    <x v="0"/>
    <x v="0"/>
    <x v="0"/>
    <x v="0"/>
    <n v="20"/>
    <n v="1337505"/>
    <d v="2001-06-05T08:11:4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8861"/>
    <m/>
  </r>
  <r>
    <x v="1"/>
    <x v="3"/>
    <x v="1"/>
    <x v="0"/>
    <n v="3000"/>
    <n v="1337506"/>
    <d v="2001-06-05T08:11:51"/>
    <s v="El Paso Merchant Energy, L.P."/>
    <x v="0"/>
    <x v="0"/>
    <x v="0"/>
    <x v="3"/>
    <s v="US Gas Phy Fwd Firm &lt; or = 1Mo "/>
    <s v="US Gas Phy       NGPL STX                06Jun01         USD/MM"/>
    <m/>
    <n v="3000"/>
    <x v="0"/>
    <x v="10"/>
    <x v="0"/>
    <n v="3.9350000000000001"/>
    <s v="EPMELPmw"/>
    <s v="TDONOHO"/>
    <s v="ENA - IM Central Gulf"/>
    <x v="8"/>
    <x v="5"/>
    <n v="829244"/>
    <d v="2001-06-06T21:00:01"/>
  </r>
  <r>
    <x v="1"/>
    <x v="3"/>
    <x v="1"/>
    <x v="0"/>
    <n v="10000"/>
    <n v="1337507"/>
    <d v="2001-06-05T08:11:58"/>
    <s v="PG&amp;E Energy Trading-Gas Corporation"/>
    <x v="0"/>
    <x v="0"/>
    <x v="0"/>
    <x v="3"/>
    <s v="US Gas Phy Fwd Firm &lt; or = 1Mo "/>
    <s v="US Gas Phy       EPNG Keystone           06Jun01         USD/MM"/>
    <m/>
    <n v="10000"/>
    <x v="0"/>
    <x v="10"/>
    <x v="0"/>
    <n v="4.0250000000000004"/>
    <s v="georgede"/>
    <s v="RGAY"/>
    <s v="ENA - IM West"/>
    <x v="8"/>
    <x v="5"/>
    <n v="829245"/>
    <d v="2001-06-06T21:00:01"/>
  </r>
  <r>
    <x v="1"/>
    <x v="2"/>
    <x v="1"/>
    <x v="1"/>
    <n v="775"/>
    <n v="1337508"/>
    <d v="2001-06-05T08:12:03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48"/>
    <s v="aarchuleta"/>
    <s v="MMOTLEY"/>
    <s v="ST-SW"/>
    <x v="7"/>
    <x v="6"/>
    <n v="632602.1"/>
    <d v="2001-07-01T21:00:01"/>
  </r>
  <r>
    <x v="1"/>
    <x v="2"/>
    <x v="0"/>
    <x v="0"/>
    <n v="50"/>
    <n v="1337509"/>
    <d v="2001-06-05T08:12:05"/>
    <s v="PPL EnergyPlus, LLC"/>
    <x v="0"/>
    <x v="0"/>
    <x v="0"/>
    <x v="2"/>
    <s v="US East Power Fin Swap"/>
    <s v="US Pwr Fin Swap  PJM W IntC HE11-23 EPT  05Jun01         USD/MWh"/>
    <m/>
    <n v="50"/>
    <x v="0"/>
    <x v="2"/>
    <x v="0"/>
    <n v="30"/>
    <s v="pplhourly1"/>
    <s v="JSTEPENO"/>
    <s v="EPMI-HRLY-NE"/>
    <x v="7"/>
    <x v="5"/>
    <n v="632603.1"/>
    <d v="2001-06-05T21:00:01"/>
  </r>
  <r>
    <x v="1"/>
    <x v="3"/>
    <x v="0"/>
    <x v="20"/>
    <n v="615000"/>
    <n v="1337510"/>
    <d v="2001-06-05T08:12:20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2450000000000001"/>
    <s v="avgallo51"/>
    <s v="JARNOLD"/>
    <s v="NG-Price"/>
    <x v="1"/>
    <x v="5"/>
    <s v="VE5198.1"/>
    <d v="2001-07-01T00:00:00"/>
  </r>
  <r>
    <x v="1"/>
    <x v="2"/>
    <x v="1"/>
    <x v="0"/>
    <n v="25"/>
    <n v="1337511"/>
    <d v="2001-06-05T08:12:21"/>
    <s v="Public Service Company Of Colorado"/>
    <x v="0"/>
    <x v="0"/>
    <x v="0"/>
    <x v="2"/>
    <s v="US West Power Phy Fwd Firm"/>
    <s v="US Pwr Phy Firm  PALVE OffPk             06Jun01         USD/MWh"/>
    <n v="25"/>
    <m/>
    <x v="0"/>
    <x v="2"/>
    <x v="0"/>
    <n v="23"/>
    <s v="ADM67446"/>
    <s v="HSALISBU"/>
    <s v="ST-SW"/>
    <x v="7"/>
    <x v="6"/>
    <n v="632604.1"/>
    <d v="2001-06-06T21:00:01"/>
  </r>
  <r>
    <x v="1"/>
    <x v="3"/>
    <x v="1"/>
    <x v="0"/>
    <n v="5000"/>
    <n v="1337512"/>
    <d v="2001-06-05T08:12:23"/>
    <s v="Coast Energy Canada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5"/>
    <s v="EOL3PTREE"/>
    <s v="MLENHAR"/>
    <s v="ENA - IM West"/>
    <x v="8"/>
    <x v="5"/>
    <n v="829246"/>
    <d v="2001-06-06T21:00:01"/>
  </r>
  <r>
    <x v="1"/>
    <x v="3"/>
    <x v="0"/>
    <x v="20"/>
    <n v="615000"/>
    <n v="1337513"/>
    <d v="2001-06-05T08:12:3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25"/>
    <s v="JEFFFOX1"/>
    <s v="JARNOLD"/>
    <s v="NG-Price"/>
    <x v="1"/>
    <x v="5"/>
    <s v="VE5199.1"/>
    <d v="2001-07-01T00:00:00"/>
  </r>
  <r>
    <x v="1"/>
    <x v="2"/>
    <x v="1"/>
    <x v="0"/>
    <n v="25"/>
    <n v="1337514"/>
    <d v="2001-06-05T08:12:36"/>
    <s v="Idaho Power Company, dba IDACORP Energy"/>
    <x v="0"/>
    <x v="0"/>
    <x v="0"/>
    <x v="2"/>
    <s v="US West Power Phy Fwd Firm"/>
    <s v="US Pwr Phy Firm  PALVE Peak              06Jun01         USD/MWh"/>
    <n v="25"/>
    <m/>
    <x v="0"/>
    <x v="2"/>
    <x v="0"/>
    <n v="95"/>
    <s v="DWS19640"/>
    <s v="MFISCHE2"/>
    <s v="ST-SW"/>
    <x v="7"/>
    <x v="6"/>
    <n v="632605.1"/>
    <d v="2001-06-06T21:00:01"/>
  </r>
  <r>
    <x v="1"/>
    <x v="2"/>
    <x v="1"/>
    <x v="0"/>
    <n v="25"/>
    <n v="1337515"/>
    <d v="2001-06-05T08:12:40"/>
    <s v="Sierra Pacific Power Company"/>
    <x v="0"/>
    <x v="0"/>
    <x v="0"/>
    <x v="2"/>
    <s v="US West Power Phy Fwd Firm"/>
    <s v="US Pwr Phy Firm  Mid-C Peak              06Jun01         USD/MWh"/>
    <n v="25"/>
    <m/>
    <x v="0"/>
    <x v="2"/>
    <x v="0"/>
    <n v="60"/>
    <s v="jhughesjr"/>
    <s v="SCRANDA"/>
    <s v="ST-NW"/>
    <x v="7"/>
    <x v="6"/>
    <n v="632606.1"/>
    <d v="2001-06-06T21:00:01"/>
  </r>
  <r>
    <x v="1"/>
    <x v="3"/>
    <x v="1"/>
    <x v="0"/>
    <n v="5000"/>
    <n v="1337516"/>
    <d v="2001-06-05T08:12:41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0999999999999996"/>
    <s v="HEATHERW"/>
    <s v="MLENHAR"/>
    <s v="ENA - IM West"/>
    <x v="8"/>
    <x v="5"/>
    <n v="829248"/>
    <d v="2001-06-06T21:00:01"/>
  </r>
  <r>
    <x v="1"/>
    <x v="3"/>
    <x v="1"/>
    <x v="0"/>
    <n v="2500"/>
    <n v="1337517"/>
    <d v="2001-06-05T08:12:41"/>
    <s v="TXU Energy Trading Company"/>
    <x v="0"/>
    <x v="0"/>
    <x v="0"/>
    <x v="3"/>
    <s v="US Gas Phy Fwd Firm &lt; or = 1Mo "/>
    <s v="US Gas Phy       PG&amp;E CtyGte             06Jun01         USD/MM"/>
    <m/>
    <n v="2500"/>
    <x v="0"/>
    <x v="10"/>
    <x v="0"/>
    <n v="4.2"/>
    <s v="txuetcpat"/>
    <s v="MLENHAR"/>
    <s v="ENA - IM West"/>
    <x v="8"/>
    <x v="5"/>
    <n v="829247"/>
    <d v="2001-06-06T21:00:01"/>
  </r>
  <r>
    <x v="1"/>
    <x v="2"/>
    <x v="1"/>
    <x v="0"/>
    <n v="25"/>
    <n v="1337518"/>
    <d v="2001-06-05T08:12:42"/>
    <s v="City of Santa Clara California, Silicon Valley Power"/>
    <x v="0"/>
    <x v="0"/>
    <x v="0"/>
    <x v="2"/>
    <s v="US West Power Phy Fwd Firm"/>
    <s v="US Pwr Phy Firm  PALVE OffPk             06Jun01         USD/MWh"/>
    <n v="25"/>
    <m/>
    <x v="0"/>
    <x v="2"/>
    <x v="0"/>
    <n v="22"/>
    <s v="SAULLOPEZ"/>
    <s v="HSALISBU"/>
    <s v="ST-SW"/>
    <x v="7"/>
    <x v="6"/>
    <n v="632607.1"/>
    <d v="2001-06-06T21:00:01"/>
  </r>
  <r>
    <x v="1"/>
    <x v="2"/>
    <x v="1"/>
    <x v="1"/>
    <n v="775"/>
    <n v="1337520"/>
    <d v="2001-06-05T08:12:45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42"/>
    <s v="aarchuleta"/>
    <s v="MMOTLEY"/>
    <s v="ST-SW"/>
    <x v="7"/>
    <x v="6"/>
    <n v="632608.1"/>
    <d v="2001-07-01T21:00:01"/>
  </r>
  <r>
    <x v="1"/>
    <x v="3"/>
    <x v="1"/>
    <x v="0"/>
    <n v="5000"/>
    <n v="1337519"/>
    <d v="2001-06-05T08:12:45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"/>
    <s v="HEATHERW"/>
    <s v="MLENHAR"/>
    <s v="ENA - IM West"/>
    <x v="8"/>
    <x v="5"/>
    <n v="829249"/>
    <d v="2001-06-06T21:00:01"/>
  </r>
  <r>
    <x v="1"/>
    <x v="2"/>
    <x v="1"/>
    <x v="0"/>
    <n v="25"/>
    <n v="1337521"/>
    <d v="2001-06-05T08:12:47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4"/>
    <s v="benpratt1"/>
    <s v="MFISCHE2"/>
    <s v="ST-SW"/>
    <x v="7"/>
    <x v="6"/>
    <n v="632609.1"/>
    <d v="2001-06-06T21:00:01"/>
  </r>
  <r>
    <x v="0"/>
    <x v="0"/>
    <x v="0"/>
    <x v="0"/>
    <n v="5"/>
    <n v="1337522"/>
    <d v="2001-06-05T08:12:51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merkouris"/>
    <s v="BMARCHAN"/>
    <s v="Enron Metals Trading System"/>
    <x v="0"/>
    <x v="0"/>
    <n v="2168863"/>
    <m/>
  </r>
  <r>
    <x v="1"/>
    <x v="2"/>
    <x v="1"/>
    <x v="0"/>
    <n v="25"/>
    <n v="1337523"/>
    <d v="2001-06-05T08:12:5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3"/>
    <s v="benpratt1"/>
    <s v="MFISCHE2"/>
    <s v="ST-SW"/>
    <x v="7"/>
    <x v="6"/>
    <n v="632610.1"/>
    <d v="2001-06-06T21:00:01"/>
  </r>
  <r>
    <x v="0"/>
    <x v="0"/>
    <x v="0"/>
    <x v="0"/>
    <n v="20"/>
    <n v="1337524"/>
    <d v="2001-06-05T08:12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65"/>
    <m/>
  </r>
  <r>
    <x v="1"/>
    <x v="3"/>
    <x v="1"/>
    <x v="19"/>
    <n v="37500"/>
    <n v="1337525"/>
    <d v="2001-06-05T08:13:04"/>
    <s v="Tenaska Marketing Ventures"/>
    <x v="0"/>
    <x v="0"/>
    <x v="0"/>
    <x v="3"/>
    <s v="US Gas Phy Fwd Firm &lt; or = 1Mo "/>
    <s v="US Gas Phy       TGT Z-SL                06-30Jun01      USD/MM"/>
    <n v="1500"/>
    <m/>
    <x v="0"/>
    <x v="10"/>
    <x v="0"/>
    <n v="4.0149999999999997"/>
    <s v="TMVJDG01"/>
    <s v="SPEREIR"/>
    <s v="ENA-IM NE GULF2"/>
    <x v="8"/>
    <x v="5"/>
    <n v="829250"/>
    <d v="2001-06-06T21:00:01"/>
  </r>
  <r>
    <x v="1"/>
    <x v="2"/>
    <x v="1"/>
    <x v="10"/>
    <n v="1200"/>
    <n v="1337527"/>
    <d v="2001-06-05T08:13:05"/>
    <s v="BP Energy Company"/>
    <x v="0"/>
    <x v="0"/>
    <x v="0"/>
    <x v="2"/>
    <s v="US East Power Phy Fwd Firm"/>
    <s v="US Pwr Phy Firm  PJM-W Peak              07-30Jun01      USD/MWh"/>
    <m/>
    <n v="50"/>
    <x v="0"/>
    <x v="2"/>
    <x v="0"/>
    <n v="45.25"/>
    <s v="Kellybry"/>
    <s v="JQUENET"/>
    <s v="ST-PJM"/>
    <x v="7"/>
    <x v="6"/>
    <n v="632611.1"/>
    <d v="2001-06-07T21:00:01"/>
  </r>
  <r>
    <x v="1"/>
    <x v="3"/>
    <x v="0"/>
    <x v="19"/>
    <n v="37500"/>
    <n v="1337528"/>
    <d v="2001-06-05T08:13:14"/>
    <s v="Tenaska Marketing Ventures"/>
    <x v="0"/>
    <x v="0"/>
    <x v="0"/>
    <x v="3"/>
    <s v="US Gas Fin Swap"/>
    <s v="US Gas Daily     PEPL                    06-30Jun01      USD/MM"/>
    <m/>
    <n v="1500"/>
    <x v="0"/>
    <x v="10"/>
    <x v="0"/>
    <n v="3.915"/>
    <s v="TMVJDG01"/>
    <s v="ALEWIS"/>
    <s v="GD-CENTRAL"/>
    <x v="1"/>
    <x v="5"/>
    <s v="VE5206.1"/>
    <d v="2001-06-06T21:00:01"/>
  </r>
  <r>
    <x v="1"/>
    <x v="3"/>
    <x v="1"/>
    <x v="0"/>
    <n v="5000"/>
    <n v="1337529"/>
    <d v="2001-06-05T08:13:16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ADM90884"/>
    <s v="KSTEVEN"/>
    <s v="ENA-IM Mid Central South"/>
    <x v="8"/>
    <x v="5"/>
    <n v="829251"/>
    <d v="2001-06-06T21:00:01"/>
  </r>
  <r>
    <x v="0"/>
    <x v="0"/>
    <x v="0"/>
    <x v="0"/>
    <n v="20"/>
    <n v="1337531"/>
    <d v="2001-06-05T08:13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08839"/>
    <s v="BMARCHAN"/>
    <s v="Enron Metals Trading System"/>
    <x v="0"/>
    <x v="0"/>
    <n v="2168869"/>
    <m/>
  </r>
  <r>
    <x v="1"/>
    <x v="2"/>
    <x v="1"/>
    <x v="0"/>
    <n v="50"/>
    <n v="1337532"/>
    <d v="2001-06-05T08:13:23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epsvc136"/>
    <s v="JQUENET"/>
    <s v="ST-PJM"/>
    <x v="7"/>
    <x v="6"/>
    <n v="632612.1"/>
    <d v="2001-06-06T21:00:01"/>
  </r>
  <r>
    <x v="0"/>
    <x v="0"/>
    <x v="0"/>
    <x v="0"/>
    <n v="20"/>
    <n v="1337530"/>
    <d v="2001-06-05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8867"/>
    <m/>
  </r>
  <r>
    <x v="1"/>
    <x v="3"/>
    <x v="1"/>
    <x v="0"/>
    <n v="5000"/>
    <n v="1337533"/>
    <d v="2001-06-05T08:13:24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bcollins"/>
    <s v="KSTEVEN"/>
    <s v="ENA-IM Mid Central South"/>
    <x v="8"/>
    <x v="5"/>
    <n v="829252"/>
    <d v="2001-06-06T21:00:01"/>
  </r>
  <r>
    <x v="1"/>
    <x v="3"/>
    <x v="1"/>
    <x v="0"/>
    <n v="5000"/>
    <n v="1337534"/>
    <d v="2001-06-05T08:13:2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24999999999998"/>
    <s v="ADM90884"/>
    <s v="KSTEVEN"/>
    <s v="ENA-IM Mid Central South"/>
    <x v="8"/>
    <x v="5"/>
    <n v="829253"/>
    <d v="2001-06-06T21:00:01"/>
  </r>
  <r>
    <x v="1"/>
    <x v="3"/>
    <x v="1"/>
    <x v="0"/>
    <n v="10000"/>
    <n v="1337535"/>
    <d v="2001-06-05T08:13:29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7"/>
    <s v="waggonerva"/>
    <s v="JHODGE2"/>
    <s v="ENA-IM ME TCO"/>
    <x v="8"/>
    <x v="5"/>
    <n v="829254"/>
    <d v="2001-06-06T21:00:01"/>
  </r>
  <r>
    <x v="1"/>
    <x v="3"/>
    <x v="0"/>
    <x v="19"/>
    <n v="125000"/>
    <n v="1337536"/>
    <d v="2001-06-05T08:13:33"/>
    <s v="Aquila Risk Management Corporation"/>
    <x v="0"/>
    <x v="0"/>
    <x v="0"/>
    <x v="3"/>
    <s v="US Gas Fin Swap"/>
    <s v="US Gas Daily     HSC                     06-30Jun01      USD/MM"/>
    <n v="5000"/>
    <m/>
    <x v="0"/>
    <x v="10"/>
    <x v="0"/>
    <n v="4.0949999999999998"/>
    <s v="AQUILA1015"/>
    <s v="EBASS"/>
    <s v="FT-Texas"/>
    <x v="1"/>
    <x v="5"/>
    <s v="VE5212.1"/>
    <d v="2001-06-06T21:00:01"/>
  </r>
  <r>
    <x v="1"/>
    <x v="3"/>
    <x v="1"/>
    <x v="19"/>
    <n v="10000"/>
    <n v="1337537"/>
    <d v="2001-06-05T08:13:43"/>
    <s v="Texaco Natural Gas Inc."/>
    <x v="0"/>
    <x v="0"/>
    <x v="0"/>
    <x v="3"/>
    <s v="US Gas Phy Fwd Firm &lt; or = 1Mo "/>
    <s v="US Gas Phy       COL Onshore             06-30Jun01      USD/MM"/>
    <n v="400"/>
    <m/>
    <x v="0"/>
    <x v="10"/>
    <x v="0"/>
    <n v="3.9950000000000001"/>
    <s v="waggonerva"/>
    <s v="SPEREIR"/>
    <s v="ENA-IM NE GULF2"/>
    <x v="8"/>
    <x v="5"/>
    <n v="829256"/>
    <d v="2001-06-06T21:00:01"/>
  </r>
  <r>
    <x v="1"/>
    <x v="2"/>
    <x v="1"/>
    <x v="0"/>
    <n v="25"/>
    <n v="1337540"/>
    <d v="2001-06-05T08:13:44"/>
    <s v="American Electric Power Service Corporation"/>
    <x v="0"/>
    <x v="0"/>
    <x v="0"/>
    <x v="2"/>
    <s v="US West Power Phy Fwd Firm"/>
    <s v="US Pwr Phy Firm  Mid-C Peak              06Jun01         USD/MWh"/>
    <n v="25"/>
    <m/>
    <x v="0"/>
    <x v="2"/>
    <x v="0"/>
    <n v="59"/>
    <s v="aepsvc124"/>
    <s v="SCRANDA"/>
    <s v="ST-NW"/>
    <x v="7"/>
    <x v="6"/>
    <n v="632613.1"/>
    <d v="2001-06-06T21:00:01"/>
  </r>
  <r>
    <x v="1"/>
    <x v="3"/>
    <x v="1"/>
    <x v="0"/>
    <n v="10000"/>
    <n v="1337539"/>
    <d v="2001-06-05T08:13:44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DEFSCHRIS"/>
    <s v="JPARKS"/>
    <s v="ENA-IM WAHA"/>
    <x v="8"/>
    <x v="5"/>
    <n v="829255"/>
    <d v="2001-06-06T21:00:01"/>
  </r>
  <r>
    <x v="1"/>
    <x v="3"/>
    <x v="0"/>
    <x v="19"/>
    <n v="237500"/>
    <n v="1337541"/>
    <d v="2001-06-05T08:13:48"/>
    <s v="Duke Energy Trading and Marketing, L.L.C."/>
    <x v="0"/>
    <x v="0"/>
    <x v="0"/>
    <x v="3"/>
    <s v="US Gas Fin Swap"/>
    <s v="US Gas Daily     ANR LA                  06-30Jun01      USD/MM"/>
    <m/>
    <n v="9500"/>
    <x v="0"/>
    <x v="10"/>
    <x v="0"/>
    <n v="3.97"/>
    <s v="MHOMESTEAD"/>
    <s v="KRUSCIT"/>
    <s v="Firm Trading Central"/>
    <x v="1"/>
    <x v="5"/>
    <s v="VE5215.1"/>
    <d v="2001-06-06T21:00:01"/>
  </r>
  <r>
    <x v="1"/>
    <x v="3"/>
    <x v="1"/>
    <x v="0"/>
    <n v="3821"/>
    <n v="1337542"/>
    <d v="2001-06-05T08:13:50"/>
    <s v="EnergyUSA-TPC Corp."/>
    <x v="0"/>
    <x v="0"/>
    <x v="0"/>
    <x v="3"/>
    <s v="US Gas Phy Fwd Firm &lt; or = 1Mo "/>
    <s v="US Gas Phy       TENN Z-0                06Jun01         USD/MM"/>
    <m/>
    <n v="3821"/>
    <x v="0"/>
    <x v="10"/>
    <x v="0"/>
    <n v="3.9224999999999999"/>
    <s v="timothym"/>
    <s v="ARING"/>
    <s v="ENA-IM NE GULF3"/>
    <x v="8"/>
    <x v="5"/>
    <n v="829257"/>
    <d v="2001-06-06T21:00:01"/>
  </r>
  <r>
    <x v="0"/>
    <x v="0"/>
    <x v="0"/>
    <x v="0"/>
    <n v="15"/>
    <n v="1337544"/>
    <d v="2001-06-05T08:13:54"/>
    <s v="Hydro Aluminium AS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HELLENEK"/>
    <s v="BMARCHAN"/>
    <s v="Enron Metals Trading System"/>
    <x v="0"/>
    <x v="0"/>
    <n v="2168871"/>
    <m/>
  </r>
  <r>
    <x v="1"/>
    <x v="3"/>
    <x v="1"/>
    <x v="0"/>
    <n v="10000"/>
    <n v="1337543"/>
    <d v="2001-06-05T08:13:54"/>
    <s v="Noble Gas Marketing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"/>
    <s v="dealjunkie"/>
    <s v="TDONOHO"/>
    <s v="ENA - IM Central Gulf"/>
    <x v="8"/>
    <x v="5"/>
    <n v="829258"/>
    <d v="2001-06-06T21:00:01"/>
  </r>
  <r>
    <x v="1"/>
    <x v="3"/>
    <x v="1"/>
    <x v="0"/>
    <n v="10000"/>
    <n v="1337546"/>
    <d v="2001-06-05T08:14:00"/>
    <s v="Cook Inlet Energy Supply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MIDCONT1"/>
    <s v="TDONOHO"/>
    <s v="ENA - IM Central Gulf"/>
    <x v="8"/>
    <x v="5"/>
    <n v="829259"/>
    <d v="2001-06-06T21:00:01"/>
  </r>
  <r>
    <x v="1"/>
    <x v="3"/>
    <x v="1"/>
    <x v="0"/>
    <n v="100000"/>
    <n v="1337547"/>
    <d v="2001-06-05T08:14:01"/>
    <s v="Mirant Americas Energy Marketing, L.P."/>
    <x v="0"/>
    <x v="0"/>
    <x v="0"/>
    <x v="3"/>
    <s v="US Gas Phy Fwd Firm &lt; or = 1Mo "/>
    <s v="US Gas Phy       NGPL NICOR              06Jun01         USD/MM"/>
    <m/>
    <n v="100000"/>
    <x v="0"/>
    <x v="10"/>
    <x v="0"/>
    <n v="4.0949999999999998"/>
    <s v="dkt00001"/>
    <s v="PMIMS"/>
    <s v="ENA - IM MKT Central CG"/>
    <x v="8"/>
    <x v="5"/>
    <n v="829260"/>
    <d v="2001-06-06T21:00:01"/>
  </r>
  <r>
    <x v="1"/>
    <x v="3"/>
    <x v="1"/>
    <x v="0"/>
    <n v="10000"/>
    <n v="1337548"/>
    <d v="2001-06-05T08:14:0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bcollins"/>
    <s v="TDONOHO"/>
    <s v="ENA - IM Central Gulf"/>
    <x v="8"/>
    <x v="5"/>
    <n v="829261"/>
    <d v="2001-06-06T21:00:01"/>
  </r>
  <r>
    <x v="1"/>
    <x v="2"/>
    <x v="1"/>
    <x v="0"/>
    <n v="25"/>
    <n v="1337550"/>
    <d v="2001-06-05T08:14:06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1"/>
    <s v="benpratt1"/>
    <s v="MFISCHE2"/>
    <s v="ST-SW"/>
    <x v="7"/>
    <x v="6"/>
    <n v="632615.1"/>
    <d v="2001-06-06T21:00:01"/>
  </r>
  <r>
    <x v="1"/>
    <x v="3"/>
    <x v="1"/>
    <x v="0"/>
    <n v="10000"/>
    <n v="1337549"/>
    <d v="2001-06-05T08:14:06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2050000000000001"/>
    <s v="benharner"/>
    <s v="JWILLI13"/>
    <s v="ENA - IM Mkt Central MICH"/>
    <x v="8"/>
    <x v="5"/>
    <n v="829262"/>
    <d v="2001-06-06T21:00:01"/>
  </r>
  <r>
    <x v="1"/>
    <x v="2"/>
    <x v="1"/>
    <x v="0"/>
    <n v="25"/>
    <n v="1337551"/>
    <d v="2001-06-05T08:14:08"/>
    <s v="Pacificorp"/>
    <x v="0"/>
    <x v="0"/>
    <x v="0"/>
    <x v="2"/>
    <s v="US West Power Phy Fwd CAISO"/>
    <s v="US Pwr Phy CAISO NP15 Peak               06Jun01         USD/MWh"/>
    <n v="25"/>
    <m/>
    <x v="0"/>
    <x v="2"/>
    <x v="0"/>
    <n v="71"/>
    <s v="paulwood"/>
    <s v="CMALLOR"/>
    <s v="ST-CA"/>
    <x v="7"/>
    <x v="6"/>
    <n v="632616.1"/>
    <d v="2001-06-06T21:00:01"/>
  </r>
  <r>
    <x v="1"/>
    <x v="2"/>
    <x v="1"/>
    <x v="4"/>
    <n v="750"/>
    <n v="1337553"/>
    <d v="2001-06-05T08:14:12"/>
    <s v="Calpine Energy Services, L.P."/>
    <x v="0"/>
    <x v="0"/>
    <x v="0"/>
    <x v="2"/>
    <s v="US West Power Phy Fwd CAISO"/>
    <s v="US Pwr Phy CAISO NP15 Peak               Sep01           USD/MWh"/>
    <n v="25"/>
    <m/>
    <x v="0"/>
    <x v="2"/>
    <x v="0"/>
    <n v="160"/>
    <s v="WRUSSELL"/>
    <s v="RBADEER"/>
    <s v="LT-CA"/>
    <x v="7"/>
    <x v="6"/>
    <n v="632617.1"/>
    <d v="2001-09-01T21:00:01"/>
  </r>
  <r>
    <x v="1"/>
    <x v="3"/>
    <x v="1"/>
    <x v="0"/>
    <n v="10000"/>
    <n v="1337554"/>
    <d v="2001-06-05T08:14:14"/>
    <s v="Cokinos Natural Gas Company"/>
    <x v="0"/>
    <x v="0"/>
    <x v="0"/>
    <x v="3"/>
    <s v="US Gas Phy Fwd Firm &lt; or = 1Mo "/>
    <s v="US Gas Phy       TENN Z-0                06Jun01         USD/MM"/>
    <n v="10000"/>
    <m/>
    <x v="0"/>
    <x v="10"/>
    <x v="0"/>
    <n v="3.9125000000000001"/>
    <s v="ADM90618"/>
    <s v="ARING"/>
    <s v="ENA-IM NE GULF3"/>
    <x v="8"/>
    <x v="5"/>
    <n v="829263"/>
    <d v="2001-06-06T21:00:01"/>
  </r>
  <r>
    <x v="1"/>
    <x v="3"/>
    <x v="1"/>
    <x v="0"/>
    <n v="5000"/>
    <n v="1337555"/>
    <d v="2001-06-05T08:14:1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"/>
    <s v="ADM90884"/>
    <s v="KSTEVEN"/>
    <s v="ENA-IM Mid Central South"/>
    <x v="8"/>
    <x v="5"/>
    <n v="829264"/>
    <d v="2001-06-06T21:00:01"/>
  </r>
  <r>
    <x v="1"/>
    <x v="3"/>
    <x v="1"/>
    <x v="0"/>
    <n v="10000"/>
    <n v="1337556"/>
    <d v="2001-06-05T08:14:16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BIGDADDY"/>
    <s v="TDONOHO"/>
    <s v="ENA - IM Central Gulf"/>
    <x v="8"/>
    <x v="5"/>
    <n v="829265"/>
    <d v="2001-06-06T21:00:01"/>
  </r>
  <r>
    <x v="1"/>
    <x v="3"/>
    <x v="1"/>
    <x v="0"/>
    <n v="100000"/>
    <n v="1337557"/>
    <d v="2001-06-05T08:14:17"/>
    <s v="Mirant Americas Energy Marketing, L.P."/>
    <x v="0"/>
    <x v="0"/>
    <x v="0"/>
    <x v="3"/>
    <s v="US Gas Phy Fwd Firm &lt; or = 1Mo "/>
    <s v="US Gas Phy       NGPL NICOR              06Jun01         USD/MM"/>
    <m/>
    <n v="100000"/>
    <x v="0"/>
    <x v="10"/>
    <x v="0"/>
    <n v="4.1025"/>
    <s v="dkt00001"/>
    <s v="PMIMS"/>
    <s v="ENA - IM MKT Central CG"/>
    <x v="8"/>
    <x v="5"/>
    <n v="829266"/>
    <d v="2001-06-06T21:00:01"/>
  </r>
  <r>
    <x v="1"/>
    <x v="2"/>
    <x v="1"/>
    <x v="0"/>
    <n v="25"/>
    <n v="1337558"/>
    <d v="2001-06-05T08:14:19"/>
    <s v="TransAlta Energy Marketing (US) Inc."/>
    <x v="0"/>
    <x v="0"/>
    <x v="0"/>
    <x v="2"/>
    <s v="US West Power Phy Fwd Firm"/>
    <s v="US Pwr Phy Firm  PALVE Peak              06Jun01         USD/MWh"/>
    <n v="25"/>
    <m/>
    <x v="0"/>
    <x v="2"/>
    <x v="0"/>
    <n v="90"/>
    <s v="harriganw"/>
    <s v="MFISCHE2"/>
    <s v="ST-SW"/>
    <x v="7"/>
    <x v="6"/>
    <n v="632618.1"/>
    <d v="2001-06-06T21:00:01"/>
  </r>
  <r>
    <x v="1"/>
    <x v="3"/>
    <x v="1"/>
    <x v="0"/>
    <n v="10000"/>
    <n v="1337559"/>
    <d v="2001-06-05T08:14:20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bcollins"/>
    <s v="TDONOHO"/>
    <s v="ENA - IM Central Gulf"/>
    <x v="8"/>
    <x v="5"/>
    <n v="829267"/>
    <d v="2001-06-06T21:00:01"/>
  </r>
  <r>
    <x v="1"/>
    <x v="3"/>
    <x v="0"/>
    <x v="19"/>
    <n v="105000"/>
    <n v="1337560"/>
    <d v="2001-06-05T08:14:21"/>
    <s v="AEP Energy Services, Inc."/>
    <x v="0"/>
    <x v="0"/>
    <x v="0"/>
    <x v="3"/>
    <s v="US Gas Fin Swap"/>
    <s v="US Gas Daily     HHub                    06-30Jun01      USD/MM"/>
    <n v="4200"/>
    <m/>
    <x v="0"/>
    <x v="10"/>
    <x v="0"/>
    <n v="4.0549999999999997"/>
    <s v="aepes222"/>
    <s v="PKEAVEY"/>
    <s v="G-DAILY-EST"/>
    <x v="1"/>
    <x v="5"/>
    <s v="VE5225.1"/>
    <d v="2001-06-06T21:00:01"/>
  </r>
  <r>
    <x v="1"/>
    <x v="2"/>
    <x v="1"/>
    <x v="0"/>
    <n v="25"/>
    <n v="1337562"/>
    <d v="2001-06-05T08:14:31"/>
    <s v="BP Energy Company"/>
    <x v="1"/>
    <x v="1"/>
    <x v="0"/>
    <x v="2"/>
    <s v="US West Power Phy Fwd Firm"/>
    <s v="US Pwr Phy Firm  PALVE OffPk             06Jun01         USD/MWh"/>
    <n v="25"/>
    <m/>
    <x v="0"/>
    <x v="2"/>
    <x v="0"/>
    <n v="22"/>
    <s v="CBOHN010"/>
    <s v="HSALISBU"/>
    <s v="ST-SW"/>
    <x v="7"/>
    <x v="6"/>
    <n v="632619.1"/>
    <d v="2001-06-06T21:00:01"/>
  </r>
  <r>
    <x v="1"/>
    <x v="3"/>
    <x v="1"/>
    <x v="0"/>
    <n v="5000"/>
    <n v="1337561"/>
    <d v="2001-06-05T08:14:31"/>
    <s v="Mirant Americas Energy Marketing, L.P."/>
    <x v="0"/>
    <x v="0"/>
    <x v="0"/>
    <x v="3"/>
    <s v="US Gas Phy Fwd Firm &lt; or = 1Mo "/>
    <s v="US Gas Phy       TranscoZ6NNY            06Jun01         USD/MM"/>
    <m/>
    <n v="5000"/>
    <x v="0"/>
    <x v="10"/>
    <x v="0"/>
    <n v="4.28"/>
    <s v="jkippels01"/>
    <s v="VPIMENOV"/>
    <s v="ENA-IM ME NEW YORK"/>
    <x v="8"/>
    <x v="5"/>
    <n v="829269"/>
    <d v="2001-06-06T21:00:01"/>
  </r>
  <r>
    <x v="1"/>
    <x v="3"/>
    <x v="1"/>
    <x v="0"/>
    <n v="10000"/>
    <n v="1337564"/>
    <d v="2001-06-05T08:14:36"/>
    <s v="Tenaska Marketing Ventures"/>
    <x v="0"/>
    <x v="0"/>
    <x v="0"/>
    <x v="3"/>
    <s v="US Gas Phy Fwd Firm &lt; or = 1Mo "/>
    <s v="US Gas Phy       NGPL LA Pool            06Jun01         USD/MM"/>
    <m/>
    <n v="10000"/>
    <x v="0"/>
    <x v="10"/>
    <x v="0"/>
    <n v="4.0075000000000003"/>
    <s v="TMVTMD02"/>
    <s v="TDONOHO"/>
    <s v="ENA - IM Central Gulf"/>
    <x v="8"/>
    <x v="5"/>
    <n v="829270"/>
    <d v="2001-06-06T21:00:01"/>
  </r>
  <r>
    <x v="1"/>
    <x v="2"/>
    <x v="1"/>
    <x v="0"/>
    <n v="25"/>
    <n v="1337565"/>
    <d v="2001-06-05T08:14:43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7"/>
    <s v="billbryce"/>
    <s v="DSCHOLT"/>
    <s v="ST-SW"/>
    <x v="7"/>
    <x v="6"/>
    <n v="632620.1"/>
    <d v="2001-06-06T21:00:01"/>
  </r>
  <r>
    <x v="1"/>
    <x v="3"/>
    <x v="1"/>
    <x v="0"/>
    <n v="5000"/>
    <n v="1337566"/>
    <d v="2001-06-05T08:14:44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3.9"/>
    <s v="HEATHERW"/>
    <s v="MLENHAR"/>
    <s v="ENA - IM West"/>
    <x v="8"/>
    <x v="5"/>
    <n v="829271"/>
    <d v="2001-06-06T21:00:01"/>
  </r>
  <r>
    <x v="1"/>
    <x v="3"/>
    <x v="1"/>
    <x v="0"/>
    <n v="5000"/>
    <n v="1337567"/>
    <d v="2001-06-05T08:14:58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875000000000002"/>
    <s v="MIDCONT1"/>
    <s v="KSTEVEN"/>
    <s v="ENA-IM Mid Central South"/>
    <x v="8"/>
    <x v="5"/>
    <n v="829272"/>
    <d v="2001-06-06T21:00:01"/>
  </r>
  <r>
    <x v="1"/>
    <x v="3"/>
    <x v="1"/>
    <x v="0"/>
    <n v="10000"/>
    <n v="1337568"/>
    <d v="2001-06-05T08:14:59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ARKGRAM01"/>
    <s v="RGAY"/>
    <s v="ENA - IM West"/>
    <x v="8"/>
    <x v="5"/>
    <n v="829273"/>
    <d v="2001-06-06T21:00:01"/>
  </r>
  <r>
    <x v="1"/>
    <x v="3"/>
    <x v="1"/>
    <x v="0"/>
    <n v="10000"/>
    <n v="1337569"/>
    <d v="2001-06-05T08:15:01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bcollins"/>
    <s v="TDONOHO"/>
    <s v="ENA - IM Central Gulf"/>
    <x v="8"/>
    <x v="5"/>
    <n v="829275"/>
    <d v="2001-06-06T21:00:01"/>
  </r>
  <r>
    <x v="1"/>
    <x v="3"/>
    <x v="1"/>
    <x v="0"/>
    <n v="5000"/>
    <n v="1337570"/>
    <d v="2001-06-05T08:15:02"/>
    <s v="MidAmerican Energy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8875000000000002"/>
    <s v="PEGGIALL"/>
    <s v="KSTEVEN"/>
    <s v="ENA-IM Mid Central South"/>
    <x v="8"/>
    <x v="5"/>
    <n v="829274"/>
    <d v="2001-06-06T21:00:01"/>
  </r>
  <r>
    <x v="1"/>
    <x v="2"/>
    <x v="1"/>
    <x v="0"/>
    <n v="25"/>
    <n v="1337571"/>
    <d v="2001-06-05T08:15:14"/>
    <s v="Seattle City Light"/>
    <x v="0"/>
    <x v="0"/>
    <x v="0"/>
    <x v="2"/>
    <s v="US West Power Phy Fwd Firm"/>
    <s v="US Pwr Phy Firm  Mid-C OffPk             06Jun01         USD/MWh"/>
    <m/>
    <n v="25"/>
    <x v="0"/>
    <x v="2"/>
    <x v="0"/>
    <n v="37"/>
    <s v="LLCONRAD"/>
    <s v="DSCHOLT"/>
    <s v="ST-SW"/>
    <x v="7"/>
    <x v="6"/>
    <n v="632622.1"/>
    <d v="2001-06-06T21:00:01"/>
  </r>
  <r>
    <x v="1"/>
    <x v="3"/>
    <x v="1"/>
    <x v="0"/>
    <n v="10000"/>
    <n v="1337572"/>
    <d v="2001-06-05T08:15:15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549999999999997"/>
    <s v="ADM90884"/>
    <s v="ARING"/>
    <s v="ENA-IM NE GULF1"/>
    <x v="8"/>
    <x v="5"/>
    <n v="829276"/>
    <d v="2001-06-06T21:00:01"/>
  </r>
  <r>
    <x v="1"/>
    <x v="3"/>
    <x v="0"/>
    <x v="1"/>
    <n v="465000"/>
    <n v="1337573"/>
    <d v="2001-06-05T08:15:16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4.16"/>
    <s v="steven12"/>
    <s v="JARNOLD"/>
    <s v="NG-Price"/>
    <x v="1"/>
    <x v="5"/>
    <s v="VE5239.1"/>
    <d v="2001-07-01T21:00:00"/>
  </r>
  <r>
    <x v="1"/>
    <x v="2"/>
    <x v="1"/>
    <x v="0"/>
    <n v="25"/>
    <n v="1337574"/>
    <d v="2001-06-05T08:15:16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92"/>
    <s v="ADM68727"/>
    <s v="MFISCHE2"/>
    <s v="ST-SW"/>
    <x v="7"/>
    <x v="6"/>
    <n v="632623.1"/>
    <d v="2001-06-06T21:00:01"/>
  </r>
  <r>
    <x v="1"/>
    <x v="3"/>
    <x v="0"/>
    <x v="19"/>
    <n v="125000"/>
    <n v="1337575"/>
    <d v="2001-06-05T08:15:17"/>
    <s v="Castle Power LLC"/>
    <x v="0"/>
    <x v="0"/>
    <x v="0"/>
    <x v="3"/>
    <s v="US Gas Fin Swap"/>
    <s v="US Gas Daily     Transco Z6 NY           06-30Jun01      USD/MM"/>
    <n v="5000"/>
    <m/>
    <x v="0"/>
    <x v="10"/>
    <x v="0"/>
    <n v="4.4000000000000004"/>
    <s v="ADM97524"/>
    <s v="VPIMENOV"/>
    <s v="EAST-NEW YORK"/>
    <x v="1"/>
    <x v="5"/>
    <s v="VE5240.1"/>
    <d v="2001-06-06T21:00:01"/>
  </r>
  <r>
    <x v="1"/>
    <x v="3"/>
    <x v="0"/>
    <x v="20"/>
    <n v="615000"/>
    <n v="1337577"/>
    <d v="2001-06-05T08:15:24"/>
    <s v="Reliant Energy Services, Inc."/>
    <x v="0"/>
    <x v="0"/>
    <x v="0"/>
    <x v="3"/>
    <s v="US Gas Fin Swap"/>
    <s v="US Gas Swap      Nymex                   Jul-Oct01       USD/MM"/>
    <n v="5000"/>
    <m/>
    <x v="0"/>
    <x v="10"/>
    <x v="0"/>
    <n v="4.25"/>
    <s v="robpitts"/>
    <s v="JARNOLD"/>
    <s v="NG-Price"/>
    <x v="1"/>
    <x v="5"/>
    <s v="VE5242.1"/>
    <d v="2001-07-01T00:00:00"/>
  </r>
  <r>
    <x v="1"/>
    <x v="3"/>
    <x v="0"/>
    <x v="19"/>
    <n v="125000"/>
    <n v="1337578"/>
    <d v="2001-06-05T08:15:27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5"/>
    <s v="SANDBERG"/>
    <s v="PKEAVEY"/>
    <s v="G-DAILY-EST"/>
    <x v="1"/>
    <x v="5"/>
    <s v="VE5243.1"/>
    <d v="2001-06-06T21:00:01"/>
  </r>
  <r>
    <x v="1"/>
    <x v="2"/>
    <x v="1"/>
    <x v="0"/>
    <n v="25"/>
    <n v="1337579"/>
    <d v="2001-06-05T08:15:29"/>
    <s v="Idaho Power Company, dba IDACORP Energy"/>
    <x v="0"/>
    <x v="0"/>
    <x v="0"/>
    <x v="2"/>
    <s v="US West Power Phy Fwd CAISO"/>
    <s v="US Pwr Phy CAISO SP15 OffPk              06Jun01         USD/MWh"/>
    <n v="25"/>
    <m/>
    <x v="0"/>
    <x v="2"/>
    <x v="0"/>
    <n v="27"/>
    <s v="DWS19640"/>
    <s v="PPLATTE"/>
    <s v="ST-CA"/>
    <x v="7"/>
    <x v="6"/>
    <n v="632624.1"/>
    <d v="2001-06-06T21:00:01"/>
  </r>
  <r>
    <x v="1"/>
    <x v="2"/>
    <x v="1"/>
    <x v="0"/>
    <n v="25"/>
    <n v="1337580"/>
    <d v="2001-06-05T08:15:35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3"/>
    <s v="burkomja"/>
    <s v="MFISCHE2"/>
    <s v="ST-SW"/>
    <x v="7"/>
    <x v="6"/>
    <n v="632625.1"/>
    <d v="2001-06-06T21:00:01"/>
  </r>
  <r>
    <x v="1"/>
    <x v="2"/>
    <x v="1"/>
    <x v="1"/>
    <n v="775"/>
    <n v="1337581"/>
    <d v="2001-06-05T08:15:36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30"/>
    <s v="jgoodman"/>
    <s v="RBADEER"/>
    <s v="ST-CA"/>
    <x v="7"/>
    <x v="6"/>
    <n v="632626.1"/>
    <d v="2001-08-01T21:00:01"/>
  </r>
  <r>
    <x v="1"/>
    <x v="2"/>
    <x v="1"/>
    <x v="0"/>
    <n v="25"/>
    <n v="1337582"/>
    <d v="2001-06-05T08:15:38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7"/>
    <s v="billbryce"/>
    <s v="DSCHOLT"/>
    <s v="ST-SW"/>
    <x v="7"/>
    <x v="6"/>
    <n v="632627.1"/>
    <d v="2001-06-06T21:00:01"/>
  </r>
  <r>
    <x v="1"/>
    <x v="2"/>
    <x v="1"/>
    <x v="0"/>
    <n v="25"/>
    <n v="1337583"/>
    <d v="2001-06-05T08:15:40"/>
    <s v="Dynegy Power Marketing, Inc."/>
    <x v="0"/>
    <x v="0"/>
    <x v="0"/>
    <x v="2"/>
    <s v="US West Power Phy Fwd Firm"/>
    <s v="US Pwr Phy Firm  PALVE OffPk             06Jun01         USD/MWh"/>
    <n v="25"/>
    <m/>
    <x v="0"/>
    <x v="2"/>
    <x v="0"/>
    <n v="20"/>
    <s v="iversonm"/>
    <s v="HSALISBU"/>
    <s v="ST-SW"/>
    <x v="7"/>
    <x v="6"/>
    <n v="632628.1"/>
    <d v="2001-06-06T21:00:01"/>
  </r>
  <r>
    <x v="1"/>
    <x v="3"/>
    <x v="1"/>
    <x v="0"/>
    <n v="10000"/>
    <n v="1337584"/>
    <d v="2001-06-05T08:15:50"/>
    <s v="Tenaska Marketing Ventures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TMVTMD02"/>
    <s v="TDONOHO"/>
    <s v="ENA - IM Central Gulf"/>
    <x v="8"/>
    <x v="5"/>
    <n v="829278"/>
    <d v="2001-06-06T21:00:01"/>
  </r>
  <r>
    <x v="1"/>
    <x v="3"/>
    <x v="1"/>
    <x v="0"/>
    <n v="10000"/>
    <n v="1337585"/>
    <d v="2001-06-05T08:15:50"/>
    <s v="Sempra Energy Trading Corp."/>
    <x v="0"/>
    <x v="0"/>
    <x v="0"/>
    <x v="3"/>
    <s v="US Gas Phy Fwd Firm &lt; or = 1Mo "/>
    <s v="US Gas Phy       Transco St.65           06Jun01         USD/MM"/>
    <m/>
    <n v="10000"/>
    <x v="0"/>
    <x v="10"/>
    <x v="0"/>
    <n v="4.0449999999999999"/>
    <s v="shawnmaz"/>
    <s v="ARING"/>
    <s v="ENA-IM NE GULF1"/>
    <x v="8"/>
    <x v="5"/>
    <n v="829277"/>
    <d v="2001-06-06T21:00:01"/>
  </r>
  <r>
    <x v="1"/>
    <x v="3"/>
    <x v="0"/>
    <x v="1"/>
    <n v="155000"/>
    <n v="1337586"/>
    <d v="2001-06-05T08:15:51"/>
    <s v="Hess Energy Trading Company LLC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KAPLANFRED"/>
    <s v="JARNOLD"/>
    <s v="NG-Price"/>
    <x v="1"/>
    <x v="5"/>
    <s v="VE5244.1"/>
    <d v="2001-07-01T21:00:00"/>
  </r>
  <r>
    <x v="1"/>
    <x v="3"/>
    <x v="1"/>
    <x v="0"/>
    <n v="20000"/>
    <n v="1337587"/>
    <d v="2001-06-05T08:15:56"/>
    <s v="Tenaska Marketing Ventures"/>
    <x v="0"/>
    <x v="0"/>
    <x v="0"/>
    <x v="3"/>
    <s v="US Gas Phy Fwd Firm &lt; or = 1Mo "/>
    <s v="US Gas Phy       NGPL NICOR              06Jun01         USD/MM"/>
    <n v="20000"/>
    <m/>
    <x v="0"/>
    <x v="10"/>
    <x v="0"/>
    <n v="4.1050000000000004"/>
    <s v="TMVTMD02"/>
    <s v="PMIMS"/>
    <s v="ENA - IM MKT Central CG"/>
    <x v="8"/>
    <x v="5"/>
    <n v="829279"/>
    <d v="2001-06-06T21:00:01"/>
  </r>
  <r>
    <x v="1"/>
    <x v="2"/>
    <x v="1"/>
    <x v="0"/>
    <n v="25"/>
    <n v="1337588"/>
    <d v="2001-06-05T08:15:58"/>
    <s v="Sierra Pacific Power Company"/>
    <x v="0"/>
    <x v="0"/>
    <x v="0"/>
    <x v="2"/>
    <s v="US West Power Phy Fwd Firm"/>
    <s v="US Pwr Phy Firm  COB N/S Peak            06Jun01         USD/MWh"/>
    <n v="25"/>
    <m/>
    <x v="0"/>
    <x v="2"/>
    <x v="0"/>
    <n v="65"/>
    <s v="jhughesjr"/>
    <s v="DSCHOLT"/>
    <s v="ST-NW"/>
    <x v="7"/>
    <x v="6"/>
    <n v="632630.1"/>
    <d v="2001-06-06T21:00:01"/>
  </r>
  <r>
    <x v="1"/>
    <x v="3"/>
    <x v="0"/>
    <x v="1"/>
    <n v="155000"/>
    <n v="1337589"/>
    <d v="2001-06-05T08:16:00"/>
    <s v="Cinergy Marketing &amp; Trading, LLC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BANKYBRAD"/>
    <s v="JARNOLD"/>
    <s v="NG-Price"/>
    <x v="1"/>
    <x v="5"/>
    <s v="VE5245.1"/>
    <d v="2001-07-01T21:00:00"/>
  </r>
  <r>
    <x v="0"/>
    <x v="3"/>
    <x v="1"/>
    <x v="0"/>
    <n v="10000"/>
    <n v="1337593"/>
    <d v="2001-06-05T08:16:02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DAROOKIE"/>
    <s v="MCUILLA"/>
    <s v="ENA - IM Ontario"/>
    <x v="8"/>
    <x v="5"/>
    <n v="829281"/>
    <d v="2001-06-06T21:00:01"/>
  </r>
  <r>
    <x v="1"/>
    <x v="3"/>
    <x v="1"/>
    <x v="0"/>
    <n v="5000"/>
    <n v="1337591"/>
    <d v="2001-06-05T08:16:02"/>
    <s v="El Paso Merchant Energy, L.P."/>
    <x v="0"/>
    <x v="0"/>
    <x v="0"/>
    <x v="3"/>
    <s v="US Gas Phy Fwd Firm &lt; or = 1Mo "/>
    <s v="US Gas Phy       Opal                    06Jun01         USD/MM"/>
    <n v="5000"/>
    <m/>
    <x v="0"/>
    <x v="10"/>
    <x v="0"/>
    <n v="2.85"/>
    <s v="EPMELPrr2"/>
    <s v="SSOUTH"/>
    <s v="ENA - IM West"/>
    <x v="8"/>
    <x v="5"/>
    <n v="829280"/>
    <d v="2001-06-06T21:00:01"/>
  </r>
  <r>
    <x v="1"/>
    <x v="3"/>
    <x v="1"/>
    <x v="0"/>
    <n v="15000"/>
    <n v="1337592"/>
    <d v="2001-06-05T08:16:02"/>
    <s v="Williams Energy Marketing &amp; Trading Company"/>
    <x v="0"/>
    <x v="0"/>
    <x v="0"/>
    <x v="3"/>
    <s v="US Gas Phy Fwd Firm &lt; or = 1Mo "/>
    <s v="US Gas Phy       HeHub                   06Jun01         USD/MM"/>
    <m/>
    <n v="15000"/>
    <x v="0"/>
    <x v="10"/>
    <x v="0"/>
    <n v="4.0549999999999997"/>
    <s v="duanelaw"/>
    <s v="ARING"/>
    <s v="ENA-IM NE GULF1"/>
    <x v="8"/>
    <x v="5"/>
    <n v="829282"/>
    <d v="2001-06-06T21:00:01"/>
  </r>
  <r>
    <x v="1"/>
    <x v="3"/>
    <x v="1"/>
    <x v="0"/>
    <n v="5000"/>
    <n v="1337590"/>
    <d v="2001-06-05T08:16:02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2"/>
    <s v="jleitnerp"/>
    <s v="VPIMENOV"/>
    <s v="ENA-IM ME NEW YORK"/>
    <x v="8"/>
    <x v="5"/>
    <n v="829283"/>
    <d v="2001-06-06T21:00:01"/>
  </r>
  <r>
    <x v="1"/>
    <x v="3"/>
    <x v="1"/>
    <x v="0"/>
    <n v="10000"/>
    <n v="1337594"/>
    <d v="2001-06-05T08:16:04"/>
    <s v="MidAmerican Energy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050000000000004"/>
    <s v="PEGGIALL"/>
    <s v="PMIMS"/>
    <s v="ENA - IM MKT Central CG"/>
    <x v="8"/>
    <x v="5"/>
    <n v="829284"/>
    <d v="2001-06-06T21:00:01"/>
  </r>
  <r>
    <x v="1"/>
    <x v="3"/>
    <x v="1"/>
    <x v="0"/>
    <n v="10000"/>
    <n v="1337595"/>
    <d v="2001-06-05T08:16:06"/>
    <s v="ONEOK Energy Marketing and Trading Company, L.P."/>
    <x v="0"/>
    <x v="0"/>
    <x v="0"/>
    <x v="3"/>
    <s v="US Gas Phy Fwd Firm &lt; or = 1Mo "/>
    <s v="US Gas Phy       NGPL NICOR              06Jun01         USD/MM"/>
    <n v="10000"/>
    <m/>
    <x v="0"/>
    <x v="10"/>
    <x v="0"/>
    <n v="4.1050000000000004"/>
    <s v="KURTISWOOD"/>
    <s v="PMIMS"/>
    <s v="ENA - IM MKT Central CG"/>
    <x v="8"/>
    <x v="5"/>
    <n v="829285"/>
    <d v="2001-06-06T21:00:01"/>
  </r>
  <r>
    <x v="1"/>
    <x v="2"/>
    <x v="1"/>
    <x v="0"/>
    <n v="25"/>
    <n v="1337596"/>
    <d v="2001-06-05T08:16:07"/>
    <s v="Coral Power, L.L.C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ROALVAREZ"/>
    <s v="PPLATTE"/>
    <s v="ST-CA"/>
    <x v="7"/>
    <x v="6"/>
    <n v="632632.1"/>
    <d v="2001-06-06T21:00:01"/>
  </r>
  <r>
    <x v="1"/>
    <x v="3"/>
    <x v="1"/>
    <x v="0"/>
    <n v="10000"/>
    <n v="1337597"/>
    <d v="2001-06-05T08:16:07"/>
    <s v="Cook Inlet Energy Supply L.L.C.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MIDCONT1"/>
    <s v="TDONOHO"/>
    <s v="ENA - IM Central Gulf"/>
    <x v="8"/>
    <x v="5"/>
    <n v="829286"/>
    <d v="2001-06-06T21:00:01"/>
  </r>
  <r>
    <x v="1"/>
    <x v="2"/>
    <x v="1"/>
    <x v="0"/>
    <n v="25"/>
    <n v="1337599"/>
    <d v="2001-06-05T08:16:09"/>
    <s v="Mirant Americas Energy Marketing, L.P."/>
    <x v="0"/>
    <x v="0"/>
    <x v="0"/>
    <x v="2"/>
    <s v="US West Power Phy Fwd CAISO"/>
    <s v="US Pwr Phy CAISO SP15 Peak               06Jun01         USD/MWh"/>
    <m/>
    <n v="25"/>
    <x v="0"/>
    <x v="2"/>
    <x v="0"/>
    <n v="78"/>
    <s v="jcl00001"/>
    <s v="CMALLOR"/>
    <s v="ST-CA"/>
    <x v="7"/>
    <x v="6"/>
    <n v="632634.1"/>
    <d v="2001-06-06T21:00:01"/>
  </r>
  <r>
    <x v="1"/>
    <x v="3"/>
    <x v="1"/>
    <x v="0"/>
    <n v="5000"/>
    <n v="1337598"/>
    <d v="2001-06-05T08:16:09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7"/>
    <s v="wwarburton"/>
    <s v="JREITME"/>
    <s v="ENA - IM Denver"/>
    <x v="8"/>
    <x v="5"/>
    <n v="829287"/>
    <d v="2001-06-06T21:00:01"/>
  </r>
  <r>
    <x v="1"/>
    <x v="3"/>
    <x v="1"/>
    <x v="0"/>
    <n v="10000"/>
    <n v="1337600"/>
    <d v="2001-06-05T08:16:12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"/>
    <s v="aepes206"/>
    <s v="JWILLI13"/>
    <s v="ENA - IM Mkt Central MICH"/>
    <x v="8"/>
    <x v="5"/>
    <n v="829288"/>
    <d v="2001-06-06T21:00:01"/>
  </r>
  <r>
    <x v="1"/>
    <x v="2"/>
    <x v="1"/>
    <x v="0"/>
    <n v="50"/>
    <n v="1337601"/>
    <d v="2001-06-05T08:16:13"/>
    <s v="Mirant Americas Energy Marketing, L.P."/>
    <x v="0"/>
    <x v="0"/>
    <x v="0"/>
    <x v="2"/>
    <s v="US East Power Phy Fwd Firm"/>
    <s v="US Pwr Phy Firm  NEPOOL Peak             06Jun01         USD/MWh"/>
    <n v="50"/>
    <m/>
    <x v="0"/>
    <x v="2"/>
    <x v="0"/>
    <n v="35.4"/>
    <s v="bkeefer001"/>
    <s v="PBRODER"/>
    <s v="ST-New England"/>
    <x v="7"/>
    <x v="6"/>
    <n v="632636.1"/>
    <d v="2001-06-06T21:00:01"/>
  </r>
  <r>
    <x v="0"/>
    <x v="3"/>
    <x v="1"/>
    <x v="0"/>
    <n v="10000"/>
    <n v="1337602"/>
    <d v="2001-06-05T08:16:1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75000000000002"/>
    <s v="DAROOKIE"/>
    <s v="MCUILLA"/>
    <s v="ENA - IM Ontario"/>
    <x v="8"/>
    <x v="5"/>
    <n v="829289"/>
    <d v="2001-06-06T21:00:01"/>
  </r>
  <r>
    <x v="1"/>
    <x v="2"/>
    <x v="1"/>
    <x v="0"/>
    <n v="25"/>
    <n v="1337603"/>
    <d v="2001-06-05T08:16:23"/>
    <s v="Aquila Energy Marketing Corporation"/>
    <x v="0"/>
    <x v="0"/>
    <x v="0"/>
    <x v="2"/>
    <s v="US West Power Phy Fwd Firm"/>
    <s v="US Pwr Phy Firm  PALVE Peak              06Jun01         USD/MWh"/>
    <m/>
    <n v="25"/>
    <x v="0"/>
    <x v="2"/>
    <x v="0"/>
    <n v="95"/>
    <s v="WESTPOWER"/>
    <s v="MFISCHE2"/>
    <s v="ST-SW"/>
    <x v="7"/>
    <x v="6"/>
    <n v="632637.1"/>
    <d v="2001-06-06T21:00:01"/>
  </r>
  <r>
    <x v="1"/>
    <x v="3"/>
    <x v="1"/>
    <x v="0"/>
    <n v="10000"/>
    <n v="1337604"/>
    <d v="2001-06-05T08:16:26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49999999999999"/>
    <s v="aepes206"/>
    <s v="JWILLI13"/>
    <s v="ENA - IM Mkt Central MICH"/>
    <x v="8"/>
    <x v="5"/>
    <n v="829290"/>
    <d v="2001-06-06T21:00:01"/>
  </r>
  <r>
    <x v="1"/>
    <x v="3"/>
    <x v="1"/>
    <x v="0"/>
    <n v="10000"/>
    <n v="1337605"/>
    <d v="2001-06-05T08:16:29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aepes206"/>
    <s v="JWILLI13"/>
    <s v="ENA - IM Mkt Central MICH"/>
    <x v="8"/>
    <x v="5"/>
    <n v="829291"/>
    <d v="2001-06-06T21:00:01"/>
  </r>
  <r>
    <x v="1"/>
    <x v="2"/>
    <x v="1"/>
    <x v="0"/>
    <n v="5"/>
    <n v="1337607"/>
    <d v="2001-06-05T08:16:38"/>
    <s v="AES NewEnergy, Inc."/>
    <x v="0"/>
    <x v="0"/>
    <x v="0"/>
    <x v="2"/>
    <s v="US West Power Phy Fwd CAISO"/>
    <s v="US Pwr Phy CAISO SP15 Peak odd-lot       06Jun01         USD/MWh"/>
    <n v="5"/>
    <m/>
    <x v="0"/>
    <x v="2"/>
    <x v="0"/>
    <n v="71"/>
    <s v="ADM07644"/>
    <s v="JRICHTE"/>
    <s v="ST-CA"/>
    <x v="7"/>
    <x v="6"/>
    <n v="632638.1"/>
    <d v="2001-06-06T21:00:01"/>
  </r>
  <r>
    <x v="1"/>
    <x v="3"/>
    <x v="0"/>
    <x v="1"/>
    <n v="77500"/>
    <n v="1337608"/>
    <d v="2001-06-05T08:16:47"/>
    <s v="Cinergy Marketing &amp; Trading, LLC"/>
    <x v="0"/>
    <x v="0"/>
    <x v="0"/>
    <x v="3"/>
    <s v="US Gas Fin Swap"/>
    <s v="US Gas Swap      Nymex                   Jul01           USD/MM"/>
    <n v="2500"/>
    <m/>
    <x v="0"/>
    <x v="10"/>
    <x v="0"/>
    <n v="4.1550000000000002"/>
    <s v="BANKYBRAD"/>
    <s v="JARNOLD"/>
    <s v="NG-Price"/>
    <x v="1"/>
    <x v="5"/>
    <s v="VE5247.1"/>
    <d v="2001-07-01T21:00:00"/>
  </r>
  <r>
    <x v="1"/>
    <x v="2"/>
    <x v="1"/>
    <x v="0"/>
    <n v="25"/>
    <n v="1337609"/>
    <d v="2001-06-05T08:16:53"/>
    <s v="American Electric Power Service Corporation"/>
    <x v="0"/>
    <x v="0"/>
    <x v="0"/>
    <x v="2"/>
    <s v="US West Power Phy Fwd Firm"/>
    <s v="US Pwr Phy Firm  Mid-C OffPk             06Jun01         USD/MWh"/>
    <n v="25"/>
    <m/>
    <x v="0"/>
    <x v="2"/>
    <x v="0"/>
    <n v="33"/>
    <s v="aepsvc124"/>
    <s v="DSCHOLT"/>
    <s v="ST-SW"/>
    <x v="7"/>
    <x v="6"/>
    <n v="632639.1"/>
    <d v="2001-06-06T21:00:01"/>
  </r>
  <r>
    <x v="1"/>
    <x v="2"/>
    <x v="1"/>
    <x v="0"/>
    <n v="25"/>
    <n v="1337610"/>
    <d v="2001-06-05T08:17:00"/>
    <s v="Dynegy Power Marketing, Inc."/>
    <x v="0"/>
    <x v="0"/>
    <x v="0"/>
    <x v="2"/>
    <s v="US West Power Phy Fwd Firm"/>
    <s v="US Pwr Phy Firm  COB N/S OffPk           06Jun01         USD/MWh"/>
    <m/>
    <n v="25"/>
    <x v="0"/>
    <x v="2"/>
    <x v="0"/>
    <n v="40"/>
    <s v="rleforce"/>
    <s v="DSCHOLT"/>
    <s v="ST-SW"/>
    <x v="7"/>
    <x v="6"/>
    <n v="632640.1"/>
    <d v="2001-06-06T21:00:01"/>
  </r>
  <r>
    <x v="1"/>
    <x v="3"/>
    <x v="1"/>
    <x v="0"/>
    <n v="10000"/>
    <n v="1337613"/>
    <d v="2001-06-05T08:17:06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49999999999996"/>
    <s v="aepes206"/>
    <s v="JWILLI13"/>
    <s v="ENA - IM Mkt Central MICH"/>
    <x v="8"/>
    <x v="5"/>
    <n v="829292"/>
    <d v="2001-06-06T21:00:01"/>
  </r>
  <r>
    <x v="1"/>
    <x v="2"/>
    <x v="1"/>
    <x v="0"/>
    <n v="25"/>
    <n v="1337614"/>
    <d v="2001-06-05T08:17:11"/>
    <s v="Idaho Power Company, dba IDACORP Energy"/>
    <x v="0"/>
    <x v="0"/>
    <x v="0"/>
    <x v="2"/>
    <s v="US West Power Phy Fwd CAISO"/>
    <s v="US Pwr Phy CAISO SP15 OffPk              06Jun01         USD/MWh"/>
    <n v="25"/>
    <m/>
    <x v="0"/>
    <x v="2"/>
    <x v="0"/>
    <n v="27"/>
    <s v="DWS19640"/>
    <s v="PPLATTE"/>
    <s v="ST-CA"/>
    <x v="7"/>
    <x v="6"/>
    <n v="632642.1"/>
    <d v="2001-06-06T21:00:01"/>
  </r>
  <r>
    <x v="1"/>
    <x v="3"/>
    <x v="1"/>
    <x v="0"/>
    <n v="5000"/>
    <n v="1337615"/>
    <d v="2001-06-05T08:17:11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.0250000000000004"/>
    <s v="CSTANLEY"/>
    <s v="RGAY"/>
    <s v="ENA - IM West"/>
    <x v="8"/>
    <x v="5"/>
    <n v="829293"/>
    <d v="2001-06-06T21:00:01"/>
  </r>
  <r>
    <x v="1"/>
    <x v="3"/>
    <x v="1"/>
    <x v="0"/>
    <n v="5000"/>
    <n v="1337619"/>
    <d v="2001-06-05T08:17:19"/>
    <s v="Western Gas Resour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95"/>
    <s v="CSTANLEY"/>
    <s v="KSTEVEN"/>
    <s v="ENA-IM Mid Central South"/>
    <x v="8"/>
    <x v="5"/>
    <n v="829294"/>
    <d v="2001-06-06T21:00:01"/>
  </r>
  <r>
    <x v="1"/>
    <x v="2"/>
    <x v="1"/>
    <x v="0"/>
    <n v="25"/>
    <n v="1337620"/>
    <d v="2001-06-05T08:17:23"/>
    <s v="American Electric Power Service Corporation"/>
    <x v="0"/>
    <x v="0"/>
    <x v="0"/>
    <x v="2"/>
    <s v="US West Power Phy Fwd CAISO"/>
    <s v="US Pwr Phy CAISO SP15 Peak               06Jun01         USD/MWh"/>
    <m/>
    <n v="25"/>
    <x v="0"/>
    <x v="2"/>
    <x v="0"/>
    <n v="78"/>
    <s v="aepsvc134"/>
    <s v="CMALLOR"/>
    <s v="ST-CA"/>
    <x v="7"/>
    <x v="6"/>
    <n v="632643.1"/>
    <d v="2001-06-06T21:00:01"/>
  </r>
  <r>
    <x v="1"/>
    <x v="2"/>
    <x v="1"/>
    <x v="0"/>
    <n v="25"/>
    <n v="1337621"/>
    <d v="2001-06-05T08:17:27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96"/>
    <s v="RCAUTHEN1"/>
    <s v="MFISCHE2"/>
    <s v="ST-SW"/>
    <x v="7"/>
    <x v="6"/>
    <n v="632644.1"/>
    <d v="2001-06-06T21:00:01"/>
  </r>
  <r>
    <x v="1"/>
    <x v="3"/>
    <x v="1"/>
    <x v="0"/>
    <n v="10000"/>
    <n v="1337622"/>
    <d v="2001-06-05T08:17:28"/>
    <s v="AEP Energy Services,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33"/>
    <s v="aepes224"/>
    <s v="VPIMENOV"/>
    <s v="ENA-IM ME NEW YORK"/>
    <x v="8"/>
    <x v="5"/>
    <n v="829295"/>
    <d v="2001-06-06T21:00:01"/>
  </r>
  <r>
    <x v="1"/>
    <x v="3"/>
    <x v="1"/>
    <x v="19"/>
    <n v="25000"/>
    <n v="1337623"/>
    <d v="2001-06-05T08:17:28"/>
    <s v="Pepco Gas Services, Inc."/>
    <x v="0"/>
    <x v="0"/>
    <x v="0"/>
    <x v="3"/>
    <s v="US Gas Phy Fwd Firm &lt; or = 1Mo "/>
    <s v="US Gas Phy       TCO Pool                06-30Jun01      USD/MM"/>
    <n v="1000"/>
    <m/>
    <x v="0"/>
    <x v="10"/>
    <x v="0"/>
    <n v="4.1749999999999998"/>
    <s v="jlukas00"/>
    <s v="JHODGE2"/>
    <s v="ENA-IM ME TCO"/>
    <x v="8"/>
    <x v="5"/>
    <n v="829298"/>
    <d v="2001-06-06T21:00:01"/>
  </r>
  <r>
    <x v="1"/>
    <x v="3"/>
    <x v="1"/>
    <x v="0"/>
    <n v="5000"/>
    <n v="1337627"/>
    <d v="2001-06-05T08:17:31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"/>
    <s v="ccubbison"/>
    <s v="MLENHAR"/>
    <s v="ENA - IM West"/>
    <x v="8"/>
    <x v="5"/>
    <n v="829297"/>
    <d v="2001-06-06T21:00:01"/>
  </r>
  <r>
    <x v="1"/>
    <x v="3"/>
    <x v="1"/>
    <x v="0"/>
    <n v="10000"/>
    <n v="1337626"/>
    <d v="2001-06-05T08:17:31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3"/>
    <s v="aepes224"/>
    <s v="VPIMENOV"/>
    <s v="ENA-IM ME NEW YORK"/>
    <x v="8"/>
    <x v="5"/>
    <n v="829296"/>
    <d v="2001-06-06T21:00:01"/>
  </r>
  <r>
    <x v="1"/>
    <x v="3"/>
    <x v="1"/>
    <x v="0"/>
    <n v="416"/>
    <n v="1337628"/>
    <d v="2001-06-05T08:17:44"/>
    <s v="TXU Energy Trading Company"/>
    <x v="0"/>
    <x v="0"/>
    <x v="0"/>
    <x v="3"/>
    <s v="US Gas Phy Fwd Firm &lt; or = 1Mo "/>
    <s v="US Gas Phy       Consumers Pwr           06Jun01         USD/MM"/>
    <m/>
    <n v="416"/>
    <x v="0"/>
    <x v="10"/>
    <x v="0"/>
    <n v="4.17"/>
    <s v="txuetctmb"/>
    <s v="JWILLI13"/>
    <s v="ENA - IM Mkt Central MICH"/>
    <x v="8"/>
    <x v="5"/>
    <n v="829299"/>
    <d v="2001-06-06T21:00:01"/>
  </r>
  <r>
    <x v="1"/>
    <x v="2"/>
    <x v="1"/>
    <x v="10"/>
    <n v="1200"/>
    <n v="1337629"/>
    <d v="2001-06-05T08:17:45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"/>
    <s v="ADM12984"/>
    <s v="MCARSON2"/>
    <s v="ST-SPP"/>
    <x v="7"/>
    <x v="6"/>
    <n v="632647.1"/>
    <d v="2001-06-07T21:00:01"/>
  </r>
  <r>
    <x v="1"/>
    <x v="3"/>
    <x v="0"/>
    <x v="1"/>
    <n v="155000"/>
    <n v="1337630"/>
    <d v="2001-06-05T08:17:51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6"/>
    <s v="CAMTHOR02"/>
    <s v="KHOLST"/>
    <s v="FT-West"/>
    <x v="1"/>
    <x v="5"/>
    <s v="VE5253.1"/>
    <d v="2001-08-01T21:00:01"/>
  </r>
  <r>
    <x v="1"/>
    <x v="2"/>
    <x v="1"/>
    <x v="1"/>
    <n v="775"/>
    <n v="1337631"/>
    <d v="2001-06-05T08:17:51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280"/>
    <s v="jgoodman"/>
    <s v="MMOTLEY"/>
    <s v="ST-SW"/>
    <x v="7"/>
    <x v="6"/>
    <n v="632649.1"/>
    <d v="2001-08-01T21:00:01"/>
  </r>
  <r>
    <x v="1"/>
    <x v="3"/>
    <x v="1"/>
    <x v="0"/>
    <n v="10000"/>
    <n v="1337632"/>
    <d v="2001-06-05T08:17:54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849999999999999"/>
    <s v="EPMELPdg"/>
    <s v="SPEREIR"/>
    <s v="ENA-IM NE GULF2"/>
    <x v="8"/>
    <x v="5"/>
    <n v="829301"/>
    <d v="2001-06-06T21:00:01"/>
  </r>
  <r>
    <x v="1"/>
    <x v="3"/>
    <x v="1"/>
    <x v="0"/>
    <n v="10000"/>
    <n v="1337633"/>
    <d v="2001-06-05T08:18:03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35"/>
    <s v="jkippels01"/>
    <s v="VPIMENOV"/>
    <s v="ENA-IM ME NEW YORK"/>
    <x v="8"/>
    <x v="5"/>
    <n v="829302"/>
    <d v="2001-06-06T21:00:01"/>
  </r>
  <r>
    <x v="1"/>
    <x v="3"/>
    <x v="1"/>
    <x v="0"/>
    <n v="5000"/>
    <n v="1337634"/>
    <d v="2001-06-05T08:18:09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"/>
    <s v="bcollins"/>
    <s v="KSTEVEN"/>
    <s v="ENA-IM Mid Central South"/>
    <x v="8"/>
    <x v="5"/>
    <n v="829303"/>
    <d v="2001-06-06T21:00:01"/>
  </r>
  <r>
    <x v="1"/>
    <x v="3"/>
    <x v="1"/>
    <x v="0"/>
    <n v="108"/>
    <n v="1337635"/>
    <d v="2001-06-05T08:18:10"/>
    <s v="Western Gas Resources, Inc."/>
    <x v="0"/>
    <x v="0"/>
    <x v="0"/>
    <x v="3"/>
    <s v="US Gas Phy Fwd Firm &lt; or = 1Mo "/>
    <s v="US Gas Phy       NGPL Midcont            06Jun01         USD/MM"/>
    <m/>
    <n v="108"/>
    <x v="0"/>
    <x v="10"/>
    <x v="0"/>
    <n v="3.8975"/>
    <s v="CSTANLEY"/>
    <s v="KSTEVEN"/>
    <s v="ENA-IM Mid Central South"/>
    <x v="8"/>
    <x v="5"/>
    <n v="829304"/>
    <d v="2001-06-06T21:00:01"/>
  </r>
  <r>
    <x v="1"/>
    <x v="2"/>
    <x v="1"/>
    <x v="0"/>
    <n v="25"/>
    <n v="1337636"/>
    <d v="2001-06-05T08:18:16"/>
    <s v="TransAlta Energy Marketing (US) Inc."/>
    <x v="0"/>
    <x v="0"/>
    <x v="0"/>
    <x v="2"/>
    <s v="US West Power Phy Fwd CAISO"/>
    <s v="US Pwr Phy CAISO NP15 OffPk              06Jun01         USD/MWh"/>
    <n v="25"/>
    <m/>
    <x v="0"/>
    <x v="2"/>
    <x v="0"/>
    <n v="40"/>
    <s v="mkprime1"/>
    <s v="PPLATTE"/>
    <s v="ST-CA"/>
    <x v="7"/>
    <x v="6"/>
    <n v="632652.1"/>
    <d v="2001-06-06T21:00:01"/>
  </r>
  <r>
    <x v="1"/>
    <x v="2"/>
    <x v="1"/>
    <x v="0"/>
    <n v="25"/>
    <n v="1337637"/>
    <d v="2001-06-05T08:18:17"/>
    <s v="Duke Energy Trading and Marketing, L.L.C."/>
    <x v="0"/>
    <x v="0"/>
    <x v="0"/>
    <x v="2"/>
    <s v="US West Power Phy Fwd CAISO"/>
    <s v="US Pwr Phy CAISO NP15 Peak               06Jun01         USD/MWh"/>
    <m/>
    <n v="25"/>
    <x v="0"/>
    <x v="2"/>
    <x v="0"/>
    <n v="78"/>
    <s v="daveyell"/>
    <s v="CMALLOR"/>
    <s v="ST-CA"/>
    <x v="7"/>
    <x v="6"/>
    <n v="632653.1"/>
    <d v="2001-06-06T21:00:01"/>
  </r>
  <r>
    <x v="1"/>
    <x v="2"/>
    <x v="1"/>
    <x v="0"/>
    <n v="25"/>
    <n v="1337638"/>
    <d v="2001-06-05T08:18:22"/>
    <s v="Duke Energy Trading and Marketing, L.L.C."/>
    <x v="0"/>
    <x v="0"/>
    <x v="0"/>
    <x v="2"/>
    <s v="US West Power Phy Fwd CAISO"/>
    <s v="US Pwr Phy CAISO NP15 Peak               06Jun01         USD/MWh"/>
    <m/>
    <n v="25"/>
    <x v="0"/>
    <x v="2"/>
    <x v="0"/>
    <n v="78"/>
    <s v="daveyell"/>
    <s v="CMALLOR"/>
    <s v="ST-CA"/>
    <x v="7"/>
    <x v="6"/>
    <n v="632654.1"/>
    <d v="2001-06-06T21:00:01"/>
  </r>
  <r>
    <x v="1"/>
    <x v="2"/>
    <x v="1"/>
    <x v="0"/>
    <n v="50"/>
    <n v="1337640"/>
    <d v="2001-06-05T08:18:25"/>
    <s v="Sempra Energy Trading Corp."/>
    <x v="0"/>
    <x v="0"/>
    <x v="0"/>
    <x v="2"/>
    <s v="US East Power Phy Fwd Firm"/>
    <s v="US Pwr Phy Firm  SOCO Peak               06Jun01         USD/MWh"/>
    <n v="50"/>
    <m/>
    <x v="0"/>
    <x v="2"/>
    <x v="0"/>
    <n v="44.5"/>
    <s v="mellissemp"/>
    <s v="KPRESTO"/>
    <s v="LT-SERC"/>
    <x v="7"/>
    <x v="6"/>
    <n v="632655.1"/>
    <d v="2001-06-06T21:00:01"/>
  </r>
  <r>
    <x v="1"/>
    <x v="3"/>
    <x v="1"/>
    <x v="0"/>
    <n v="10000"/>
    <n v="1337639"/>
    <d v="2001-06-05T08:18:25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5"/>
    <s v="TMVTML01"/>
    <s v="TDONOHO"/>
    <s v="ENA - IM Central Gulf"/>
    <x v="8"/>
    <x v="5"/>
    <n v="829305"/>
    <d v="2001-06-06T21:00:01"/>
  </r>
  <r>
    <x v="1"/>
    <x v="3"/>
    <x v="1"/>
    <x v="0"/>
    <n v="4777"/>
    <n v="1337642"/>
    <d v="2001-06-05T08:18:32"/>
    <s v="Dynegy Marketing and Trade"/>
    <x v="0"/>
    <x v="0"/>
    <x v="0"/>
    <x v="3"/>
    <s v="US Gas Phy Fwd Firm &lt; or = 1Mo "/>
    <s v="US Gas Phy       Consumers Pwr           06Jun01         USD/MM"/>
    <m/>
    <n v="4777"/>
    <x v="0"/>
    <x v="10"/>
    <x v="0"/>
    <n v="4.17"/>
    <s v="MAXFIELD"/>
    <s v="JWILLI13"/>
    <s v="ENA - IM Mkt Central MICH"/>
    <x v="8"/>
    <x v="5"/>
    <n v="829306"/>
    <d v="2001-06-06T21:00:01"/>
  </r>
  <r>
    <x v="1"/>
    <x v="3"/>
    <x v="1"/>
    <x v="0"/>
    <n v="10000"/>
    <n v="1337641"/>
    <d v="2001-06-05T08:18:32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525000000000001"/>
    <s v="TMVTML01"/>
    <s v="TDONOHO"/>
    <s v="ENA - IM Central Gulf"/>
    <x v="8"/>
    <x v="5"/>
    <n v="829307"/>
    <d v="2001-06-06T21:00:01"/>
  </r>
  <r>
    <x v="1"/>
    <x v="3"/>
    <x v="1"/>
    <x v="0"/>
    <n v="10000"/>
    <n v="1337643"/>
    <d v="2001-06-05T08:18:39"/>
    <s v="Koch Midstream Services Company"/>
    <x v="0"/>
    <x v="0"/>
    <x v="0"/>
    <x v="3"/>
    <s v="US Gas Phy Fwd Firm &lt; or = 1Mo "/>
    <s v="US Gas Phy       NGPL TxOkGCPool         06Jun01         USD/MM"/>
    <m/>
    <n v="10000"/>
    <x v="0"/>
    <x v="10"/>
    <x v="0"/>
    <n v="4.0075000000000003"/>
    <s v="curtisday"/>
    <s v="TDONOHO"/>
    <s v="ENA - IM Central Gulf"/>
    <x v="8"/>
    <x v="5"/>
    <n v="829308"/>
    <d v="2001-06-06T21:00:01"/>
  </r>
  <r>
    <x v="1"/>
    <x v="3"/>
    <x v="0"/>
    <x v="1"/>
    <n v="310000"/>
    <n v="1337645"/>
    <d v="2001-06-05T08:18:43"/>
    <s v="BP Corporation North America Inc."/>
    <x v="0"/>
    <x v="0"/>
    <x v="0"/>
    <x v="3"/>
    <s v="US Gas Fin BasisSwap"/>
    <s v="US Gas Basis     EP SanJuan              Jul01           USD/MM"/>
    <n v="10000"/>
    <m/>
    <x v="0"/>
    <x v="10"/>
    <x v="0"/>
    <n v="-0.84"/>
    <s v="giordano"/>
    <s v="MSANCH2"/>
    <s v="GD-New-Jr"/>
    <x v="1"/>
    <x v="5"/>
    <s v="VE5254.1"/>
    <d v="2001-07-01T21:00:01"/>
  </r>
  <r>
    <x v="1"/>
    <x v="3"/>
    <x v="1"/>
    <x v="0"/>
    <n v="10000"/>
    <n v="1337644"/>
    <d v="2001-06-05T08:18:43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00000000000004"/>
    <s v="aepes206"/>
    <s v="JWILLI13"/>
    <s v="ENA - IM Mkt Central MICH"/>
    <x v="8"/>
    <x v="5"/>
    <n v="829309"/>
    <d v="2001-06-06T21:00:01"/>
  </r>
  <r>
    <x v="0"/>
    <x v="3"/>
    <x v="1"/>
    <x v="0"/>
    <n v="100000"/>
    <n v="1337646"/>
    <d v="2001-06-05T08:18:45"/>
    <s v="Axia Energy Europe Limited"/>
    <x v="0"/>
    <x v="0"/>
    <x v="0"/>
    <x v="3"/>
    <s v="UK Gas Phy Fwd NBP"/>
    <s v="UK Gas Phy       NBP                     06Jun01         p/th"/>
    <n v="100000"/>
    <m/>
    <x v="0"/>
    <x v="5"/>
    <x v="3"/>
    <n v="21"/>
    <s v="paulcoode"/>
    <s v="MNICHOLA"/>
    <s v="Non Affiliate Gas Book"/>
    <x v="5"/>
    <x v="3"/>
    <n v="106420"/>
    <d v="2001-06-06T21:00:01"/>
  </r>
  <r>
    <x v="1"/>
    <x v="3"/>
    <x v="1"/>
    <x v="0"/>
    <n v="4374"/>
    <n v="1337647"/>
    <d v="2001-06-05T08:18:46"/>
    <s v="Dynegy Marketing and Trade"/>
    <x v="0"/>
    <x v="0"/>
    <x v="0"/>
    <x v="3"/>
    <s v="US Gas Phy Fwd Firm &lt; or = 1Mo "/>
    <s v="US Gas Phy       TGT Z-SL                06Jun01         USD/MM"/>
    <n v="4374"/>
    <m/>
    <x v="0"/>
    <x v="10"/>
    <x v="0"/>
    <n v="3.99"/>
    <s v="ASANCHEZ1"/>
    <s v="SPEREIR"/>
    <s v="ENA-IM NE GULF2"/>
    <x v="8"/>
    <x v="5"/>
    <n v="829310"/>
    <d v="2001-06-06T21:00:01"/>
  </r>
  <r>
    <x v="1"/>
    <x v="3"/>
    <x v="1"/>
    <x v="0"/>
    <n v="26"/>
    <n v="1337648"/>
    <d v="2001-06-05T08:18:47"/>
    <s v="TXU Energy Trading Company"/>
    <x v="0"/>
    <x v="0"/>
    <x v="0"/>
    <x v="3"/>
    <s v="US Gas Phy Fwd Firm &lt; or = 1Mo "/>
    <s v="US Gas Phy       Trunkline ELA           06Jun01         USD/MM"/>
    <m/>
    <n v="26"/>
    <x v="0"/>
    <x v="10"/>
    <x v="0"/>
    <n v="3.93"/>
    <s v="txuetcdb"/>
    <s v="TDONOHO"/>
    <s v="ENA - IM Central Gulf"/>
    <x v="8"/>
    <x v="5"/>
    <n v="829311"/>
    <d v="2001-06-06T21:00:01"/>
  </r>
  <r>
    <x v="1"/>
    <x v="2"/>
    <x v="1"/>
    <x v="0"/>
    <n v="25"/>
    <n v="1337649"/>
    <d v="2001-06-05T08:18:51"/>
    <s v="PG&amp;E Energy Trading - Power, L.P."/>
    <x v="0"/>
    <x v="0"/>
    <x v="0"/>
    <x v="2"/>
    <s v="US West Power Phy Fwd CAISO"/>
    <s v="US Pwr Phy CAISO SP15 Peak               06Jun01         USD/MWh"/>
    <m/>
    <n v="25"/>
    <x v="0"/>
    <x v="2"/>
    <x v="0"/>
    <n v="80"/>
    <s v="johnmorris"/>
    <s v="CMALLOR"/>
    <s v="ST-CA"/>
    <x v="7"/>
    <x v="6"/>
    <n v="632656.1"/>
    <d v="2001-06-06T21:00:01"/>
  </r>
  <r>
    <x v="1"/>
    <x v="3"/>
    <x v="1"/>
    <x v="0"/>
    <n v="5000"/>
    <n v="1337650"/>
    <d v="2001-06-05T08:18:54"/>
    <s v="Sempra Energy Trading Corp."/>
    <x v="0"/>
    <x v="0"/>
    <x v="0"/>
    <x v="3"/>
    <s v="US Gas Phy Fwd Firm &lt; or = 1Mo "/>
    <s v="US Gas Phy       WIC                     06Jun01         USD/MM"/>
    <n v="5000"/>
    <m/>
    <x v="0"/>
    <x v="10"/>
    <x v="0"/>
    <n v="2.88"/>
    <s v="jromita73"/>
    <s v="JREITME"/>
    <s v="ENA - IM Denver"/>
    <x v="8"/>
    <x v="5"/>
    <n v="829312"/>
    <d v="2001-06-06T21:00:01"/>
  </r>
  <r>
    <x v="1"/>
    <x v="3"/>
    <x v="1"/>
    <x v="0"/>
    <n v="10000"/>
    <n v="1337651"/>
    <d v="2001-06-05T08:18:58"/>
    <s v="Morgan Stanley Capital Group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45"/>
    <s v="ADM34514"/>
    <s v="MLENHAR"/>
    <s v="ENA - IM West"/>
    <x v="8"/>
    <x v="5"/>
    <n v="829313"/>
    <d v="2001-06-06T21:00:01"/>
  </r>
  <r>
    <x v="1"/>
    <x v="3"/>
    <x v="1"/>
    <x v="0"/>
    <n v="10000"/>
    <n v="1337653"/>
    <d v="2001-06-05T08:19:0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300000000000004"/>
    <s v="BBRADLEY"/>
    <s v="JWILLI13"/>
    <s v="ENA - IM Mkt Central MICH"/>
    <x v="8"/>
    <x v="5"/>
    <n v="829314"/>
    <d v="2001-06-06T21:00:01"/>
  </r>
  <r>
    <x v="0"/>
    <x v="0"/>
    <x v="0"/>
    <x v="0"/>
    <n v="20"/>
    <n v="1337654"/>
    <d v="2001-06-05T08:19:0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79905"/>
    <s v="BMARCHAN"/>
    <s v="Enron Metals Trading System"/>
    <x v="0"/>
    <x v="0"/>
    <n v="2168946"/>
    <m/>
  </r>
  <r>
    <x v="1"/>
    <x v="3"/>
    <x v="1"/>
    <x v="0"/>
    <n v="10000"/>
    <n v="1337655"/>
    <d v="2001-06-05T08:19:12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250000000000004"/>
    <s v="bcollins"/>
    <s v="TDONOHO"/>
    <s v="ENA - IM Central Gulf"/>
    <x v="8"/>
    <x v="5"/>
    <n v="829315"/>
    <d v="2001-06-06T21:00:01"/>
  </r>
  <r>
    <x v="1"/>
    <x v="3"/>
    <x v="1"/>
    <x v="0"/>
    <n v="10000"/>
    <n v="1337657"/>
    <d v="2001-06-05T08:19:14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50000000000003"/>
    <s v="aepes206"/>
    <s v="JWILLI13"/>
    <s v="ENA - IM Mkt Central MICH"/>
    <x v="8"/>
    <x v="5"/>
    <n v="829316"/>
    <d v="2001-06-06T21:00:01"/>
  </r>
  <r>
    <x v="1"/>
    <x v="2"/>
    <x v="1"/>
    <x v="0"/>
    <n v="25"/>
    <n v="1337659"/>
    <d v="2001-06-05T08:19:17"/>
    <s v="Williams Energy Marketing &amp; Trading Company"/>
    <x v="0"/>
    <x v="0"/>
    <x v="0"/>
    <x v="2"/>
    <s v="US West Power Phy Fwd Firm"/>
    <s v="US Pwr Phy Firm  Mid-C Peak              06Jun01         USD/MWh"/>
    <n v="25"/>
    <m/>
    <x v="0"/>
    <x v="2"/>
    <x v="0"/>
    <n v="55.5"/>
    <s v="danabrown"/>
    <s v="SCRANDA"/>
    <s v="ST-NW"/>
    <x v="7"/>
    <x v="6"/>
    <n v="632658.1"/>
    <d v="2001-06-06T21:00:01"/>
  </r>
  <r>
    <x v="1"/>
    <x v="2"/>
    <x v="1"/>
    <x v="4"/>
    <n v="750"/>
    <n v="1337658"/>
    <d v="2001-06-05T08:19:17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62"/>
    <s v="WRUSSELL"/>
    <s v="MMOTLEY"/>
    <s v="ST-SW"/>
    <x v="7"/>
    <x v="6"/>
    <n v="632657.1"/>
    <d v="2001-09-01T21:00:01"/>
  </r>
  <r>
    <x v="1"/>
    <x v="2"/>
    <x v="1"/>
    <x v="0"/>
    <n v="25"/>
    <n v="1337660"/>
    <d v="2001-06-05T08:19:18"/>
    <s v="Modesto Irrigation District"/>
    <x v="0"/>
    <x v="0"/>
    <x v="0"/>
    <x v="2"/>
    <s v="US West Power Phy Fwd CAISO"/>
    <s v="US Pwr Phy CAISO SP15 OffPk              06Jun01         USD/MWh"/>
    <m/>
    <n v="25"/>
    <x v="0"/>
    <x v="2"/>
    <x v="0"/>
    <n v="30"/>
    <s v="mattray1"/>
    <s v="PPLATTE"/>
    <s v="ST-CA"/>
    <x v="7"/>
    <x v="6"/>
    <n v="632659.1"/>
    <d v="2001-06-06T21:00:01"/>
  </r>
  <r>
    <x v="1"/>
    <x v="3"/>
    <x v="1"/>
    <x v="0"/>
    <n v="10000"/>
    <n v="1337661"/>
    <d v="2001-06-05T08:19:24"/>
    <s v="PanCanadian Energy Services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34"/>
    <s v="pces5038"/>
    <s v="VPIMENOV"/>
    <s v="ENA-IM ME NEW YORK"/>
    <x v="8"/>
    <x v="5"/>
    <n v="829317"/>
    <d v="2001-06-06T21:00:01"/>
  </r>
  <r>
    <x v="1"/>
    <x v="3"/>
    <x v="1"/>
    <x v="0"/>
    <n v="5000"/>
    <n v="1337662"/>
    <d v="2001-06-05T08:19:25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9350000000000001"/>
    <s v="pces5126"/>
    <s v="SPEREIR"/>
    <s v="ENA-IM NE GULF3"/>
    <x v="8"/>
    <x v="5"/>
    <n v="829318"/>
    <d v="2001-06-06T21:00:01"/>
  </r>
  <r>
    <x v="0"/>
    <x v="0"/>
    <x v="0"/>
    <x v="0"/>
    <n v="20"/>
    <n v="1337663"/>
    <d v="2001-06-05T08:19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HELLENEK"/>
    <s v="BMARCHAN"/>
    <s v="Enron Metals Trading System"/>
    <x v="0"/>
    <x v="0"/>
    <n v="2168948"/>
    <m/>
  </r>
  <r>
    <x v="1"/>
    <x v="3"/>
    <x v="1"/>
    <x v="0"/>
    <n v="10000"/>
    <n v="1337664"/>
    <d v="2001-06-05T08:19:30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250000000000004"/>
    <s v="LAURABATES"/>
    <s v="TDONOHO"/>
    <s v="ENA - IM Central Gulf"/>
    <x v="8"/>
    <x v="5"/>
    <n v="829320"/>
    <d v="2001-06-06T21:00:01"/>
  </r>
  <r>
    <x v="1"/>
    <x v="3"/>
    <x v="1"/>
    <x v="0"/>
    <n v="5000"/>
    <n v="1337665"/>
    <d v="2001-06-05T08:19:30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9249999999999998"/>
    <s v="pces5126"/>
    <s v="SPEREIR"/>
    <s v="ENA-IM NE GULF3"/>
    <x v="8"/>
    <x v="5"/>
    <n v="829319"/>
    <d v="2001-06-06T21:00:01"/>
  </r>
  <r>
    <x v="1"/>
    <x v="3"/>
    <x v="0"/>
    <x v="19"/>
    <n v="62500"/>
    <n v="1337666"/>
    <d v="2001-06-05T08:19:31"/>
    <s v="Cinergy Marketing &amp; Trading, LLC"/>
    <x v="0"/>
    <x v="0"/>
    <x v="0"/>
    <x v="3"/>
    <s v="US Gas Fin Swap"/>
    <s v="US Gas Daily     Chicago                 06-30Jun01      USD/MM"/>
    <n v="2500"/>
    <m/>
    <x v="0"/>
    <x v="10"/>
    <x v="0"/>
    <n v="4.085"/>
    <s v="WAYNEPIVEC"/>
    <s v="GSTOREY"/>
    <s v="FT-ONTARIO"/>
    <x v="1"/>
    <x v="5"/>
    <s v="VE5257.1"/>
    <d v="2001-06-06T21:00:01"/>
  </r>
  <r>
    <x v="1"/>
    <x v="3"/>
    <x v="1"/>
    <x v="0"/>
    <n v="10000"/>
    <n v="1337668"/>
    <d v="2001-06-05T08:19:31"/>
    <s v="ONEOK Energy Marketing and Trading Company, L.P."/>
    <x v="0"/>
    <x v="0"/>
    <x v="0"/>
    <x v="3"/>
    <s v="US Gas Phy Fwd Firm &lt; or = 1Mo "/>
    <s v="US Gas Phy       FGT Z2                  06Jun01         USD/MM"/>
    <m/>
    <n v="10000"/>
    <x v="0"/>
    <x v="10"/>
    <x v="0"/>
    <n v="4.0599999999999996"/>
    <s v="KELLYADAM"/>
    <s v="SNEAL"/>
    <s v="ENA-IM NE GULF4"/>
    <x v="8"/>
    <x v="5"/>
    <n v="829322"/>
    <d v="2001-06-06T21:00:01"/>
  </r>
  <r>
    <x v="1"/>
    <x v="3"/>
    <x v="1"/>
    <x v="0"/>
    <n v="10000"/>
    <n v="1337669"/>
    <d v="2001-06-05T08:19:32"/>
    <s v="Noble Gas Marketing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300000000000004"/>
    <s v="dealjunkie"/>
    <s v="JWILLI13"/>
    <s v="ENA - IM Mkt Central MICH"/>
    <x v="8"/>
    <x v="5"/>
    <n v="829321"/>
    <d v="2001-06-06T21:00:01"/>
  </r>
  <r>
    <x v="1"/>
    <x v="3"/>
    <x v="1"/>
    <x v="0"/>
    <n v="10000"/>
    <n v="1337671"/>
    <d v="2001-06-05T08:19:39"/>
    <s v="Reliant Energy Services, Inc."/>
    <x v="0"/>
    <x v="0"/>
    <x v="0"/>
    <x v="3"/>
    <s v="US Gas Phy Fwd Firm &lt; or = 1Mo "/>
    <s v="US Gas Phy       Transco St.65           06Jun01         USD/MM"/>
    <n v="10000"/>
    <m/>
    <x v="0"/>
    <x v="10"/>
    <x v="0"/>
    <n v="4.05"/>
    <s v="jaelee14"/>
    <s v="ARING"/>
    <s v="ENA-IM NE GULF1"/>
    <x v="8"/>
    <x v="5"/>
    <n v="829324"/>
    <d v="2001-06-06T21:00:01"/>
  </r>
  <r>
    <x v="1"/>
    <x v="2"/>
    <x v="1"/>
    <x v="0"/>
    <n v="25"/>
    <n v="1337673"/>
    <d v="2001-06-05T08:19:45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5"/>
    <s v="billbryce"/>
    <s v="DSCHOLT"/>
    <s v="ST-SW"/>
    <x v="7"/>
    <x v="6"/>
    <n v="632660.1"/>
    <d v="2001-06-06T21:00:01"/>
  </r>
  <r>
    <x v="1"/>
    <x v="3"/>
    <x v="1"/>
    <x v="0"/>
    <n v="5000"/>
    <n v="1337674"/>
    <d v="2001-06-05T08:19:49"/>
    <s v="Aquila Energy Marketing Corporation"/>
    <x v="0"/>
    <x v="0"/>
    <x v="0"/>
    <x v="3"/>
    <s v="US Gas Phy Fwd Firm &lt; or = 1Mo "/>
    <s v="US Gas Phy       Dom SP TT               06Jun01         USD/MM"/>
    <m/>
    <n v="5000"/>
    <x v="0"/>
    <x v="10"/>
    <x v="0"/>
    <n v="4.26"/>
    <s v="LANCEMCW"/>
    <s v="JHODGE2"/>
    <s v="ENA-IM ME CNG"/>
    <x v="8"/>
    <x v="5"/>
    <n v="829325"/>
    <d v="2001-06-06T21:00:01"/>
  </r>
  <r>
    <x v="1"/>
    <x v="3"/>
    <x v="1"/>
    <x v="0"/>
    <n v="10000"/>
    <n v="1337675"/>
    <d v="2001-06-05T08:19:51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50000000000003"/>
    <s v="aepes206"/>
    <s v="JWILLI13"/>
    <s v="ENA - IM Mkt Central MICH"/>
    <x v="8"/>
    <x v="5"/>
    <n v="829326"/>
    <d v="2001-06-06T21:00:01"/>
  </r>
  <r>
    <x v="1"/>
    <x v="3"/>
    <x v="1"/>
    <x v="0"/>
    <n v="10000"/>
    <n v="1337676"/>
    <d v="2001-06-05T08:19:53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225"/>
    <s v="LAURABATES"/>
    <s v="TDONOHO"/>
    <s v="ENA - IM Central Gulf"/>
    <x v="8"/>
    <x v="5"/>
    <n v="829327"/>
    <d v="2001-06-06T21:00:01"/>
  </r>
  <r>
    <x v="1"/>
    <x v="3"/>
    <x v="1"/>
    <x v="0"/>
    <n v="5000"/>
    <n v="1337677"/>
    <d v="2001-06-05T08:19:54"/>
    <s v="Aquila Energy Marketing Corporation"/>
    <x v="0"/>
    <x v="0"/>
    <x v="0"/>
    <x v="3"/>
    <s v="US Gas Phy Fwd Firm &lt; or = 1Mo "/>
    <s v="US Gas Phy       Dom SP TT               06Jun01         USD/MM"/>
    <m/>
    <n v="5000"/>
    <x v="0"/>
    <x v="10"/>
    <x v="0"/>
    <n v="4.2699999999999996"/>
    <s v="LANCEMCW"/>
    <s v="JHODGE2"/>
    <s v="ENA-IM ME CNG"/>
    <x v="8"/>
    <x v="5"/>
    <n v="829328"/>
    <d v="2001-06-06T21:00:01"/>
  </r>
  <r>
    <x v="1"/>
    <x v="2"/>
    <x v="1"/>
    <x v="0"/>
    <n v="25"/>
    <n v="1337678"/>
    <d v="2001-06-05T08:19:55"/>
    <s v="Mirant Americas Energy Marketing, L.P."/>
    <x v="0"/>
    <x v="0"/>
    <x v="0"/>
    <x v="2"/>
    <s v="US West Power Phy Fwd CAISO"/>
    <s v="US Pwr Phy CAISO NP15 Peak               06Jun01         USD/MWh"/>
    <n v="25"/>
    <m/>
    <x v="0"/>
    <x v="2"/>
    <x v="0"/>
    <n v="75"/>
    <s v="jcl00001"/>
    <s v="CMALLOR"/>
    <s v="ST-CA"/>
    <x v="7"/>
    <x v="6"/>
    <n v="632661.1"/>
    <d v="2001-06-06T21:00:01"/>
  </r>
  <r>
    <x v="1"/>
    <x v="3"/>
    <x v="1"/>
    <x v="0"/>
    <n v="10000"/>
    <n v="1337680"/>
    <d v="2001-06-05T08:19:57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BERRYJOE1"/>
    <s v="RGAY"/>
    <s v="ENA - IM West"/>
    <x v="8"/>
    <x v="5"/>
    <n v="829329"/>
    <d v="2001-06-06T21:00:01"/>
  </r>
  <r>
    <x v="1"/>
    <x v="3"/>
    <x v="1"/>
    <x v="0"/>
    <n v="10000"/>
    <n v="1337682"/>
    <d v="2001-06-05T08:19:58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55"/>
    <s v="ADM36631"/>
    <s v="MLENHAR"/>
    <s v="ENA - IM West"/>
    <x v="8"/>
    <x v="5"/>
    <n v="829331"/>
    <d v="2001-06-06T21:00:01"/>
  </r>
  <r>
    <x v="1"/>
    <x v="3"/>
    <x v="1"/>
    <x v="0"/>
    <n v="10000"/>
    <n v="1337681"/>
    <d v="2001-06-05T08:19:58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599999999999996"/>
    <s v="ADM90884"/>
    <s v="ARING"/>
    <s v="ENA-IM NE GULF1"/>
    <x v="8"/>
    <x v="5"/>
    <n v="829330"/>
    <d v="2001-06-06T21:00:01"/>
  </r>
  <r>
    <x v="1"/>
    <x v="2"/>
    <x v="1"/>
    <x v="0"/>
    <n v="25"/>
    <n v="1337684"/>
    <d v="2001-06-05T08:20:00"/>
    <s v="Mirant Americas Energy Marketing, L.P."/>
    <x v="0"/>
    <x v="0"/>
    <x v="0"/>
    <x v="2"/>
    <s v="US West Power Phy Fwd CAISO"/>
    <s v="US Pwr Phy CAISO SP15 Peak               06Jun01         USD/MWh"/>
    <n v="25"/>
    <m/>
    <x v="0"/>
    <x v="2"/>
    <x v="0"/>
    <n v="77"/>
    <s v="jcl00001"/>
    <s v="CMALLOR"/>
    <s v="ST-CA"/>
    <x v="7"/>
    <x v="6"/>
    <n v="632662.1"/>
    <d v="2001-06-06T21:00:01"/>
  </r>
  <r>
    <x v="1"/>
    <x v="3"/>
    <x v="1"/>
    <x v="0"/>
    <n v="5000"/>
    <n v="1337683"/>
    <d v="2001-06-05T08:20:00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cscharton"/>
    <s v="KSTEVEN"/>
    <s v="ENA-IM Mid Central South"/>
    <x v="8"/>
    <x v="5"/>
    <n v="829332"/>
    <d v="2001-06-06T21:00:01"/>
  </r>
  <r>
    <x v="1"/>
    <x v="3"/>
    <x v="1"/>
    <x v="0"/>
    <n v="20000"/>
    <n v="1337685"/>
    <d v="2001-06-05T08:20:09"/>
    <s v="BP Energy Company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ADM05933"/>
    <s v="JHODGE2"/>
    <s v="ENA-IM ME TCO"/>
    <x v="8"/>
    <x v="5"/>
    <n v="829333"/>
    <d v="2001-06-06T21:00:01"/>
  </r>
  <r>
    <x v="1"/>
    <x v="3"/>
    <x v="0"/>
    <x v="1"/>
    <n v="465000"/>
    <n v="1337687"/>
    <d v="2001-06-05T08:20:10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4.16"/>
    <s v="steven12"/>
    <s v="JARNOLD"/>
    <s v="NG-Price"/>
    <x v="1"/>
    <x v="5"/>
    <s v="VE5261.1"/>
    <d v="2001-07-01T21:00:00"/>
  </r>
  <r>
    <x v="1"/>
    <x v="3"/>
    <x v="1"/>
    <x v="0"/>
    <n v="5000"/>
    <n v="1337686"/>
    <d v="2001-06-05T08:20:10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schwalbach"/>
    <s v="KSTEVEN"/>
    <s v="ENA-IM Mid Central South"/>
    <x v="8"/>
    <x v="5"/>
    <n v="829334"/>
    <d v="2001-06-06T21:00:01"/>
  </r>
  <r>
    <x v="1"/>
    <x v="2"/>
    <x v="1"/>
    <x v="0"/>
    <n v="25"/>
    <n v="1337689"/>
    <d v="2001-06-05T08:20:12"/>
    <s v="PG&amp;E Energy Trading - Power, L.P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anthonyarc"/>
    <s v="PPLATTE"/>
    <s v="ST-CA"/>
    <x v="7"/>
    <x v="6"/>
    <n v="632664.1"/>
    <d v="2001-06-06T21:00:01"/>
  </r>
  <r>
    <x v="1"/>
    <x v="2"/>
    <x v="1"/>
    <x v="16"/>
    <n v="3100"/>
    <n v="1337688"/>
    <d v="2001-06-05T08:20:1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84"/>
    <s v="jheinecke1"/>
    <s v="KPRESTO"/>
    <s v="LT-SERC"/>
    <x v="7"/>
    <x v="6"/>
    <n v="632663.1"/>
    <d v="2002-07-01T21:00:00"/>
  </r>
  <r>
    <x v="1"/>
    <x v="3"/>
    <x v="1"/>
    <x v="0"/>
    <n v="5000"/>
    <n v="1337690"/>
    <d v="2001-06-05T08:20:16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"/>
    <s v="curtisday"/>
    <s v="TMARTIN"/>
    <s v="ENA-IM CARTHAGE"/>
    <x v="8"/>
    <x v="5"/>
    <n v="829335"/>
    <d v="2001-06-06T21:00:01"/>
  </r>
  <r>
    <x v="1"/>
    <x v="3"/>
    <x v="1"/>
    <x v="0"/>
    <n v="5000"/>
    <n v="1337691"/>
    <d v="2001-06-05T08:20:19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4.0149999999999997"/>
    <s v="DIPAKSINHA"/>
    <s v="TDONOHO"/>
    <s v="ENA - IM Central Gulf"/>
    <x v="8"/>
    <x v="5"/>
    <n v="829336"/>
    <d v="2001-06-06T21:00:01"/>
  </r>
  <r>
    <x v="1"/>
    <x v="3"/>
    <x v="1"/>
    <x v="0"/>
    <n v="25000"/>
    <n v="1337692"/>
    <d v="2001-06-05T08:20:21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599999999999996"/>
    <s v="garrison"/>
    <s v="ARING"/>
    <s v="ENA-IM NE GULF1"/>
    <x v="8"/>
    <x v="5"/>
    <n v="829337"/>
    <d v="2001-06-06T21:00:01"/>
  </r>
  <r>
    <x v="1"/>
    <x v="3"/>
    <x v="1"/>
    <x v="0"/>
    <n v="5000"/>
    <n v="1337693"/>
    <d v="2001-06-05T08:20:22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6"/>
    <s v="EPMELPrj"/>
    <s v="JREITME"/>
    <s v="ENA - IM Denver"/>
    <x v="8"/>
    <x v="5"/>
    <n v="829338"/>
    <d v="2001-06-06T21:00:01"/>
  </r>
  <r>
    <x v="1"/>
    <x v="2"/>
    <x v="1"/>
    <x v="0"/>
    <n v="25"/>
    <n v="1337694"/>
    <d v="2001-06-05T08:20:29"/>
    <s v="American Electric Power Service Corporation"/>
    <x v="0"/>
    <x v="0"/>
    <x v="0"/>
    <x v="2"/>
    <s v="US West Power Phy Fwd Firm"/>
    <s v="US Pwr Phy Firm  COB N/S OffPk           06Jun01         USD/MWh"/>
    <m/>
    <n v="25"/>
    <x v="0"/>
    <x v="2"/>
    <x v="0"/>
    <n v="40"/>
    <s v="aepsvc124"/>
    <s v="DSCHOLT"/>
    <s v="ST-SW"/>
    <x v="7"/>
    <x v="6"/>
    <n v="632666.1"/>
    <d v="2001-06-06T21:00:01"/>
  </r>
  <r>
    <x v="1"/>
    <x v="2"/>
    <x v="1"/>
    <x v="0"/>
    <n v="25"/>
    <n v="1337695"/>
    <d v="2001-06-05T08:20:34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3"/>
    <s v="benpratt1"/>
    <s v="MFISCHE2"/>
    <s v="ST-SW"/>
    <x v="7"/>
    <x v="6"/>
    <n v="632667.1"/>
    <d v="2001-06-06T21:00:01"/>
  </r>
  <r>
    <x v="1"/>
    <x v="3"/>
    <x v="1"/>
    <x v="0"/>
    <n v="4000"/>
    <n v="1337696"/>
    <d v="2001-06-05T08:20:47"/>
    <s v="Enserco Energy, Inc."/>
    <x v="0"/>
    <x v="0"/>
    <x v="0"/>
    <x v="3"/>
    <s v="US Gas Phy Fwd Firm &lt; or = 1Mo "/>
    <s v="US Gas Phy       WIC                     06Jun01         USD/MM"/>
    <n v="4000"/>
    <m/>
    <x v="0"/>
    <x v="10"/>
    <x v="0"/>
    <n v="2.8650000000000002"/>
    <s v="wwarburton"/>
    <s v="JREITME"/>
    <s v="ENA - IM Denver"/>
    <x v="8"/>
    <x v="5"/>
    <n v="829339"/>
    <d v="2001-06-06T21:00:01"/>
  </r>
  <r>
    <x v="1"/>
    <x v="2"/>
    <x v="1"/>
    <x v="0"/>
    <n v="50"/>
    <n v="1337697"/>
    <d v="2001-06-05T08:20:49"/>
    <s v="Mirant Americas Energy Marketing, L.P."/>
    <x v="0"/>
    <x v="0"/>
    <x v="0"/>
    <x v="2"/>
    <s v="US East Power Phy Fwd Firm"/>
    <s v="US Pwr Phy Firm  NEPOOL Peak             06Jun01         USD/MWh"/>
    <n v="50"/>
    <m/>
    <x v="0"/>
    <x v="2"/>
    <x v="0"/>
    <n v="35.200000000000003"/>
    <s v="bkeefer001"/>
    <s v="PBRODER"/>
    <s v="ST-New England"/>
    <x v="7"/>
    <x v="6"/>
    <n v="632669.1"/>
    <d v="2001-06-06T21:00:01"/>
  </r>
  <r>
    <x v="1"/>
    <x v="3"/>
    <x v="0"/>
    <x v="18"/>
    <n v="755000"/>
    <n v="1337698"/>
    <d v="2001-06-05T08:20:50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599999999999996"/>
    <s v="CSPRINGER"/>
    <s v="JARNOLD"/>
    <s v="NG-Price"/>
    <x v="1"/>
    <x v="5"/>
    <s v="VE5262.1"/>
    <d v="2001-11-01T00:00:00"/>
  </r>
  <r>
    <x v="1"/>
    <x v="2"/>
    <x v="1"/>
    <x v="0"/>
    <n v="25"/>
    <n v="1337699"/>
    <d v="2001-06-05T08:20:52"/>
    <s v="Duke Energy Trading and Marketing, L.L.C."/>
    <x v="0"/>
    <x v="0"/>
    <x v="0"/>
    <x v="2"/>
    <s v="US West Power Phy Fwd Firm"/>
    <s v="US Pwr Phy Firm  PALVE Peak              06Jun01         USD/MWh"/>
    <n v="25"/>
    <m/>
    <x v="0"/>
    <x v="2"/>
    <x v="0"/>
    <n v="91"/>
    <s v="jstebbins"/>
    <s v="MFISCHE2"/>
    <s v="ST-SW"/>
    <x v="7"/>
    <x v="6"/>
    <n v="632670.1"/>
    <d v="2001-06-06T21:00:01"/>
  </r>
  <r>
    <x v="1"/>
    <x v="3"/>
    <x v="1"/>
    <x v="0"/>
    <n v="5000"/>
    <n v="1337700"/>
    <d v="2001-06-05T08:20:59"/>
    <s v="Mirant Americas Energy Marketing, L.P.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MARKGRAM01"/>
    <s v="RGAY"/>
    <s v="ENA - IM West"/>
    <x v="8"/>
    <x v="5"/>
    <n v="829340"/>
    <d v="2001-06-06T21:00:01"/>
  </r>
  <r>
    <x v="1"/>
    <x v="2"/>
    <x v="1"/>
    <x v="0"/>
    <n v="25"/>
    <n v="1337702"/>
    <d v="2001-06-05T08:21:04"/>
    <s v="Pinnacle West Capital Corporation"/>
    <x v="0"/>
    <x v="0"/>
    <x v="0"/>
    <x v="2"/>
    <s v="US West Power Phy Fwd Firm"/>
    <s v="US Pwr Phy Firm  Mid-C Peak              06Jun01         USD/MWh"/>
    <m/>
    <n v="25"/>
    <x v="0"/>
    <x v="2"/>
    <x v="0"/>
    <n v="56"/>
    <s v="FCONTR12"/>
    <s v="SCRANDA"/>
    <s v="ST-NW"/>
    <x v="7"/>
    <x v="6"/>
    <n v="632672.1"/>
    <d v="2001-06-06T21:00:01"/>
  </r>
  <r>
    <x v="1"/>
    <x v="2"/>
    <x v="1"/>
    <x v="0"/>
    <n v="50"/>
    <n v="1337701"/>
    <d v="2001-06-05T08:21:04"/>
    <s v="Morgan Stanley Capital Group, Inc."/>
    <x v="0"/>
    <x v="0"/>
    <x v="0"/>
    <x v="2"/>
    <s v="US East Power Phy Fwd Firm"/>
    <s v="US Pwr Phy Firm  COMED Peak              06Jun01         USD/MWh"/>
    <m/>
    <n v="50"/>
    <x v="0"/>
    <x v="2"/>
    <x v="0"/>
    <n v="24.5"/>
    <s v="seanoneal"/>
    <s v="MLORENZ"/>
    <s v="ST-Main"/>
    <x v="7"/>
    <x v="6"/>
    <n v="632671.1"/>
    <d v="2001-06-06T21:00:01"/>
  </r>
  <r>
    <x v="1"/>
    <x v="2"/>
    <x v="1"/>
    <x v="0"/>
    <n v="25"/>
    <n v="1337703"/>
    <d v="2001-06-05T08:21:06"/>
    <s v="Aquila Energy Marketing Corporation"/>
    <x v="0"/>
    <x v="0"/>
    <x v="0"/>
    <x v="2"/>
    <s v="US West Power Phy Fwd CAISO"/>
    <s v="US Pwr Phy CAISO NP15 OffPk              06Jun01         USD/MWh"/>
    <m/>
    <n v="25"/>
    <x v="0"/>
    <x v="2"/>
    <x v="0"/>
    <n v="42"/>
    <s v="WESTPOWER"/>
    <s v="PPLATTE"/>
    <s v="ST-CA"/>
    <x v="7"/>
    <x v="6"/>
    <n v="632673.1"/>
    <d v="2001-06-06T21:00:01"/>
  </r>
  <r>
    <x v="1"/>
    <x v="2"/>
    <x v="1"/>
    <x v="9"/>
    <n v="100"/>
    <n v="1337704"/>
    <d v="2001-06-05T08:21:11"/>
    <s v="Southern Company Services, Inc."/>
    <x v="3"/>
    <x v="1"/>
    <x v="0"/>
    <x v="2"/>
    <s v="US East Power Phy Fwd Firm"/>
    <s v="US Pwr Phy Firm  SOCO Peak               07-08Jun01      USD/MWh"/>
    <n v="50"/>
    <m/>
    <x v="0"/>
    <x v="2"/>
    <x v="0"/>
    <n v="45"/>
    <s v="LRAT1234"/>
    <s v="KPRESTO"/>
    <s v="LT-SERC"/>
    <x v="7"/>
    <x v="6"/>
    <n v="632674.1"/>
    <d v="2001-06-07T21:00:01"/>
  </r>
  <r>
    <x v="1"/>
    <x v="3"/>
    <x v="1"/>
    <x v="0"/>
    <n v="5000"/>
    <n v="1337705"/>
    <d v="2001-06-05T08:21:14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WGRDANFOX"/>
    <s v="RGAY"/>
    <s v="ENA - IM West"/>
    <x v="8"/>
    <x v="5"/>
    <n v="829341"/>
    <d v="2001-06-06T21:00:01"/>
  </r>
  <r>
    <x v="1"/>
    <x v="2"/>
    <x v="1"/>
    <x v="1"/>
    <n v="775"/>
    <n v="1337706"/>
    <d v="2001-06-05T08:21:17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75"/>
    <s v="PowerMAS"/>
    <s v="MMOTLEY"/>
    <s v="ST-SW"/>
    <x v="7"/>
    <x v="6"/>
    <n v="632675.1"/>
    <d v="2001-08-01T21:00:01"/>
  </r>
  <r>
    <x v="1"/>
    <x v="2"/>
    <x v="1"/>
    <x v="3"/>
    <n v="2300"/>
    <n v="1337708"/>
    <d v="2001-06-05T08:21:18"/>
    <s v="Dynegy Power Marketing, Inc."/>
    <x v="0"/>
    <x v="0"/>
    <x v="0"/>
    <x v="2"/>
    <s v="US West Power Phy Fwd CAISO"/>
    <s v="US Pwr Phy CAISO SP15 Peak               Oct-Dec01       USD/MWh"/>
    <n v="25"/>
    <m/>
    <x v="0"/>
    <x v="2"/>
    <x v="0"/>
    <n v="90"/>
    <s v="rleforce"/>
    <s v="RBADEER"/>
    <s v="LT-CA"/>
    <x v="7"/>
    <x v="6"/>
    <n v="632676.1"/>
    <d v="2001-10-01T00:00:00"/>
  </r>
  <r>
    <x v="1"/>
    <x v="2"/>
    <x v="1"/>
    <x v="0"/>
    <n v="25"/>
    <n v="1337709"/>
    <d v="2001-06-05T08:21:18"/>
    <s v="Axia Energy, LP"/>
    <x v="0"/>
    <x v="0"/>
    <x v="0"/>
    <x v="2"/>
    <s v="US West Power Phy Fwd CAISO"/>
    <s v="US Pwr Phy CAISO NP15 Peak               06Jun01         USD/MWh"/>
    <n v="25"/>
    <m/>
    <x v="0"/>
    <x v="2"/>
    <x v="0"/>
    <n v="70"/>
    <s v="mdehaven"/>
    <s v="CMALLOR"/>
    <s v="ST-CA"/>
    <x v="7"/>
    <x v="6"/>
    <n v="632677.1"/>
    <d v="2001-06-06T21:00:01"/>
  </r>
  <r>
    <x v="1"/>
    <x v="3"/>
    <x v="1"/>
    <x v="0"/>
    <n v="5000"/>
    <n v="1337707"/>
    <d v="2001-06-05T08:21:18"/>
    <s v="Tenaska Marketing Ventures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TMVKES01"/>
    <s v="RGAY"/>
    <s v="ENA - IM West"/>
    <x v="8"/>
    <x v="5"/>
    <n v="829343"/>
    <d v="2001-06-06T21:00:01"/>
  </r>
  <r>
    <x v="1"/>
    <x v="2"/>
    <x v="1"/>
    <x v="0"/>
    <n v="25"/>
    <n v="1337710"/>
    <d v="2001-06-05T08:21:25"/>
    <s v="Aquila Energy Marketing Corporation"/>
    <x v="0"/>
    <x v="0"/>
    <x v="0"/>
    <x v="2"/>
    <s v="US West Power Phy Fwd CAISO"/>
    <s v="US Pwr Phy CAISO NP15 OffPk              06Jun01         USD/MWh"/>
    <m/>
    <n v="25"/>
    <x v="0"/>
    <x v="2"/>
    <x v="0"/>
    <n v="43"/>
    <s v="WESTPOWER"/>
    <s v="PPLATTE"/>
    <s v="ST-CA"/>
    <x v="7"/>
    <x v="6"/>
    <n v="632678.1"/>
    <d v="2001-06-06T21:00:01"/>
  </r>
  <r>
    <x v="1"/>
    <x v="2"/>
    <x v="1"/>
    <x v="1"/>
    <n v="775"/>
    <n v="1337715"/>
    <d v="2001-06-05T08:21:34"/>
    <s v="American Electric Power Service Corporation"/>
    <x v="0"/>
    <x v="0"/>
    <x v="0"/>
    <x v="2"/>
    <s v="US West Power Phy Fwd Firm"/>
    <s v="US Pwr Phy Firm  PALVE Peak              Jul01           USD/MWh"/>
    <n v="25"/>
    <m/>
    <x v="0"/>
    <x v="2"/>
    <x v="0"/>
    <n v="240"/>
    <s v="aepsvc134"/>
    <s v="MMOTLEY"/>
    <s v="ST-SW"/>
    <x v="7"/>
    <x v="6"/>
    <n v="632679.1"/>
    <d v="2001-07-01T21:00:01"/>
  </r>
  <r>
    <x v="1"/>
    <x v="2"/>
    <x v="1"/>
    <x v="0"/>
    <n v="25"/>
    <n v="1337716"/>
    <d v="2001-06-05T08:21:37"/>
    <s v="City of Santa Clara California, Silicon Valley Power"/>
    <x v="0"/>
    <x v="0"/>
    <x v="0"/>
    <x v="2"/>
    <s v="US West Power Phy Fwd Firm"/>
    <s v="US Pwr Phy Firm  PALVE OffPk             06Jun01         USD/MWh"/>
    <n v="25"/>
    <m/>
    <x v="0"/>
    <x v="2"/>
    <x v="0"/>
    <n v="18"/>
    <s v="SAULLOPEZ"/>
    <s v="HSALISBU"/>
    <s v="ST-SW"/>
    <x v="7"/>
    <x v="6"/>
    <n v="632680.1"/>
    <d v="2001-06-06T21:00:01"/>
  </r>
  <r>
    <x v="1"/>
    <x v="3"/>
    <x v="1"/>
    <x v="0"/>
    <n v="5000"/>
    <n v="1337717"/>
    <d v="2001-06-05T08:21:39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4"/>
    <s v="bcollins"/>
    <s v="TDONOHO"/>
    <s v="ENA - IM Central Gulf"/>
    <x v="8"/>
    <x v="5"/>
    <n v="829346"/>
    <d v="2001-06-06T21:00:01"/>
  </r>
  <r>
    <x v="1"/>
    <x v="3"/>
    <x v="1"/>
    <x v="0"/>
    <n v="5000"/>
    <n v="1337718"/>
    <d v="2001-06-05T08:21:41"/>
    <s v="Duke Energy Trading and Marketing, L.L.C."/>
    <x v="0"/>
    <x v="0"/>
    <x v="0"/>
    <x v="3"/>
    <s v="US Gas Phy Fwd Firm &lt; or = 1Mo "/>
    <s v="US Gas Phy       EP Blanco Avg           06Jun01         USD/MM"/>
    <m/>
    <n v="5000"/>
    <x v="0"/>
    <x v="10"/>
    <x v="0"/>
    <n v="2.9750000000000001"/>
    <s v="MIKELARSEN"/>
    <s v="RGAY"/>
    <s v="ENA - IM West"/>
    <x v="8"/>
    <x v="5"/>
    <n v="829347"/>
    <d v="2001-06-06T21:00:01"/>
  </r>
  <r>
    <x v="1"/>
    <x v="3"/>
    <x v="1"/>
    <x v="0"/>
    <n v="10000"/>
    <n v="1337719"/>
    <d v="2001-06-05T08:21:41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624999999999999"/>
    <s v="TMVTML01"/>
    <s v="TDONOHO"/>
    <s v="ENA - IM Central Gulf"/>
    <x v="8"/>
    <x v="5"/>
    <n v="829348"/>
    <d v="2001-06-06T21:00:01"/>
  </r>
  <r>
    <x v="1"/>
    <x v="2"/>
    <x v="1"/>
    <x v="0"/>
    <n v="50"/>
    <n v="1337720"/>
    <d v="2001-06-05T08:21:42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vfaes123"/>
    <s v="JQUENET"/>
    <s v="ST-PJM"/>
    <x v="7"/>
    <x v="6"/>
    <n v="632681.1"/>
    <d v="2001-06-06T21:00:01"/>
  </r>
  <r>
    <x v="1"/>
    <x v="3"/>
    <x v="1"/>
    <x v="0"/>
    <n v="3229"/>
    <n v="1337721"/>
    <d v="2001-06-05T08:21:46"/>
    <s v="Cook Inlet Energy Supply L.L.C."/>
    <x v="0"/>
    <x v="0"/>
    <x v="0"/>
    <x v="3"/>
    <s v="US Gas Phy Fwd Firm &lt; or = 1Mo "/>
    <s v="US Gas Phy       ANR SE Trans            06Jun01         USD/MM"/>
    <n v="3229"/>
    <m/>
    <x v="0"/>
    <x v="10"/>
    <x v="0"/>
    <n v="3.96"/>
    <s v="MIDCONT1"/>
    <s v="TDONOHO"/>
    <s v="ENA - IM Central Gulf"/>
    <x v="8"/>
    <x v="5"/>
    <n v="829349"/>
    <d v="2001-06-06T21:00:01"/>
  </r>
  <r>
    <x v="1"/>
    <x v="3"/>
    <x v="1"/>
    <x v="0"/>
    <n v="1462"/>
    <n v="1337722"/>
    <d v="2001-06-05T08:21:48"/>
    <s v="Enserco Energy, Inc."/>
    <x v="0"/>
    <x v="0"/>
    <x v="0"/>
    <x v="3"/>
    <s v="US Gas Phy Fwd Firm &lt; or = 1Mo "/>
    <s v="US Gas Phy       PGT Malin               06Jun01         USD/MM"/>
    <n v="1462"/>
    <m/>
    <x v="0"/>
    <x v="10"/>
    <x v="0"/>
    <n v="3.4"/>
    <s v="ADM96017"/>
    <s v="MLENHAR"/>
    <s v="ENA - IM West"/>
    <x v="8"/>
    <x v="5"/>
    <n v="829350"/>
    <d v="2001-06-06T21:00:01"/>
  </r>
  <r>
    <x v="1"/>
    <x v="2"/>
    <x v="1"/>
    <x v="0"/>
    <n v="25"/>
    <n v="1337724"/>
    <d v="2001-06-05T08:21:50"/>
    <s v="American Electric Power Service Corporation"/>
    <x v="0"/>
    <x v="0"/>
    <x v="0"/>
    <x v="2"/>
    <s v="US West Power Phy Fwd Firm"/>
    <s v="US Pwr Phy Firm  Mid-C Peak              06Jun01         USD/MWh"/>
    <m/>
    <n v="25"/>
    <x v="0"/>
    <x v="2"/>
    <x v="0"/>
    <n v="57"/>
    <s v="aepsvc124"/>
    <s v="SCRANDA"/>
    <s v="ST-NW"/>
    <x v="7"/>
    <x v="6"/>
    <n v="632682.1"/>
    <d v="2001-06-06T21:00:01"/>
  </r>
  <r>
    <x v="1"/>
    <x v="3"/>
    <x v="1"/>
    <x v="0"/>
    <n v="5000"/>
    <n v="1337725"/>
    <d v="2001-06-05T08:21:52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5000"/>
    <x v="0"/>
    <x v="10"/>
    <x v="0"/>
    <n v="3.9649999999999999"/>
    <s v="buckdiers"/>
    <s v="TDONOHO"/>
    <s v="ENA - IM Central Gulf"/>
    <x v="8"/>
    <x v="5"/>
    <n v="829352"/>
    <d v="2001-06-06T21:00:01"/>
  </r>
  <r>
    <x v="0"/>
    <x v="0"/>
    <x v="0"/>
    <x v="0"/>
    <n v="4"/>
    <n v="1337726"/>
    <d v="2001-06-05T08:21:53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11"/>
    <s v="ADM59084"/>
    <s v="BMARCHAN"/>
    <s v="Enron Metals Trading System"/>
    <x v="0"/>
    <x v="0"/>
    <n v="2168952"/>
    <m/>
  </r>
  <r>
    <x v="1"/>
    <x v="3"/>
    <x v="1"/>
    <x v="0"/>
    <n v="5000"/>
    <n v="1337727"/>
    <d v="2001-06-05T08:21:55"/>
    <s v="PG&amp;E Energy Trading-Gas Corporation"/>
    <x v="0"/>
    <x v="0"/>
    <x v="0"/>
    <x v="3"/>
    <s v="US Gas Phy Fwd Firm &lt; or = 1Mo "/>
    <s v="US Gas Phy       Carthage                06Jun01         USD/MM"/>
    <m/>
    <n v="5000"/>
    <x v="0"/>
    <x v="10"/>
    <x v="0"/>
    <n v="4.0250000000000004"/>
    <s v="jpedersen"/>
    <s v="TMARTIN"/>
    <s v="ENA-IM CARTHAGE"/>
    <x v="8"/>
    <x v="5"/>
    <n v="829353"/>
    <d v="2001-06-06T21:00:01"/>
  </r>
  <r>
    <x v="1"/>
    <x v="2"/>
    <x v="1"/>
    <x v="0"/>
    <n v="25"/>
    <n v="1337728"/>
    <d v="2001-06-05T08:21:56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2"/>
    <s v="burkomja"/>
    <s v="MFISCHE2"/>
    <s v="ST-SW"/>
    <x v="7"/>
    <x v="6"/>
    <n v="632683.1"/>
    <d v="2001-06-06T21:00:01"/>
  </r>
  <r>
    <x v="1"/>
    <x v="3"/>
    <x v="1"/>
    <x v="0"/>
    <n v="5000"/>
    <n v="1337729"/>
    <d v="2001-06-05T08:21:56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ADM90884"/>
    <s v="KSTEVEN"/>
    <s v="ENA-IM Mid Central South"/>
    <x v="8"/>
    <x v="5"/>
    <n v="829354"/>
    <d v="2001-06-06T21:00:01"/>
  </r>
  <r>
    <x v="1"/>
    <x v="3"/>
    <x v="1"/>
    <x v="0"/>
    <n v="10000"/>
    <n v="1337730"/>
    <d v="2001-06-05T08:22:0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355"/>
    <d v="2001-06-06T21:00:01"/>
  </r>
  <r>
    <x v="1"/>
    <x v="2"/>
    <x v="1"/>
    <x v="0"/>
    <n v="25"/>
    <n v="1337732"/>
    <d v="2001-06-05T08:22:06"/>
    <s v="Reliant Energy Services, Inc."/>
    <x v="0"/>
    <x v="0"/>
    <x v="0"/>
    <x v="2"/>
    <s v="US West Power Phy Fwd CAISO"/>
    <s v="US Pwr Phy CAISO SP15 OffPk              06Jun01         USD/MWh"/>
    <n v="25"/>
    <m/>
    <x v="0"/>
    <x v="2"/>
    <x v="0"/>
    <n v="25"/>
    <s v="scunning"/>
    <s v="PPLATTE"/>
    <s v="ST-CA"/>
    <x v="7"/>
    <x v="6"/>
    <n v="632684.1"/>
    <d v="2001-06-06T21:00:01"/>
  </r>
  <r>
    <x v="1"/>
    <x v="3"/>
    <x v="1"/>
    <x v="0"/>
    <n v="2793"/>
    <n v="1337731"/>
    <d v="2001-06-05T08:22:06"/>
    <s v="TXU Energy Trading Company"/>
    <x v="0"/>
    <x v="0"/>
    <x v="0"/>
    <x v="3"/>
    <s v="US Gas Phy Fwd Firm &lt; or = 1Mo "/>
    <s v="US Gas Phy       Mich Con                06Jun01         USD/MM"/>
    <n v="2793"/>
    <m/>
    <x v="0"/>
    <x v="10"/>
    <x v="0"/>
    <n v="4.2300000000000004"/>
    <s v="txuetctmb"/>
    <s v="JWILLI13"/>
    <s v="ENA - IM Mkt Central MICH"/>
    <x v="8"/>
    <x v="5"/>
    <n v="829356"/>
    <d v="2001-06-06T21:00:01"/>
  </r>
  <r>
    <x v="0"/>
    <x v="3"/>
    <x v="1"/>
    <x v="0"/>
    <n v="50000"/>
    <n v="1337733"/>
    <d v="2001-06-05T08:22:08"/>
    <s v="Accord Energy Ltd."/>
    <x v="0"/>
    <x v="0"/>
    <x v="0"/>
    <x v="3"/>
    <s v="BEL Gas Phy Fwd Zee HUB"/>
    <s v="BEL Gas Phy      ZEE HUB                 06Jun01         p/th"/>
    <n v="50000"/>
    <m/>
    <x v="0"/>
    <x v="5"/>
    <x v="3"/>
    <n v="21.25"/>
    <s v="tommacal"/>
    <s v="DFURNER"/>
    <s v="Continental Gas Book"/>
    <x v="5"/>
    <x v="3"/>
    <n v="106421"/>
    <d v="2001-06-06T21:00:01"/>
  </r>
  <r>
    <x v="1"/>
    <x v="3"/>
    <x v="1"/>
    <x v="0"/>
    <n v="5000"/>
    <n v="1337739"/>
    <d v="2001-06-05T08:22:14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199999999999996"/>
    <s v="TOMSAX01"/>
    <s v="TMARTIN"/>
    <s v="ENA-IM CARTHAGE"/>
    <x v="8"/>
    <x v="5"/>
    <n v="829357"/>
    <d v="2001-06-06T21:00:01"/>
  </r>
  <r>
    <x v="1"/>
    <x v="3"/>
    <x v="1"/>
    <x v="0"/>
    <n v="25000"/>
    <n v="1337738"/>
    <d v="2001-06-05T08:22:14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599999999999996"/>
    <s v="garrison"/>
    <s v="ARING"/>
    <s v="ENA-IM NE GULF1"/>
    <x v="8"/>
    <x v="5"/>
    <n v="829358"/>
    <d v="2001-06-06T21:00:01"/>
  </r>
  <r>
    <x v="1"/>
    <x v="2"/>
    <x v="0"/>
    <x v="9"/>
    <n v="100"/>
    <n v="1337741"/>
    <d v="2001-06-05T08:22:15"/>
    <s v="HQ Energy Services (U.S.) Inc."/>
    <x v="0"/>
    <x v="0"/>
    <x v="0"/>
    <x v="2"/>
    <s v="US East Power Fin Swap"/>
    <s v="US Pwr Fin Swap  ISO NY Z-A Peak         07-08Jun01      USD/MWh"/>
    <n v="50"/>
    <m/>
    <x v="0"/>
    <x v="2"/>
    <x v="0"/>
    <n v="29"/>
    <s v="paulk2001"/>
    <s v="GGUPTA"/>
    <s v="ST-New England"/>
    <x v="7"/>
    <x v="5"/>
    <n v="632686.1"/>
    <d v="2001-06-07T21:00:01"/>
  </r>
  <r>
    <x v="1"/>
    <x v="2"/>
    <x v="1"/>
    <x v="4"/>
    <n v="750"/>
    <n v="1337742"/>
    <d v="2001-06-05T08:22:17"/>
    <s v="Sempra Energy Trading Corp."/>
    <x v="0"/>
    <x v="0"/>
    <x v="0"/>
    <x v="2"/>
    <s v="US West Power Phy Fwd CAISO"/>
    <s v="US Pwr Phy CAISO SP15 Peak               Sep01           USD/MWh"/>
    <n v="25"/>
    <m/>
    <x v="0"/>
    <x v="2"/>
    <x v="0"/>
    <n v="152"/>
    <s v="beckster"/>
    <s v="RBADEER"/>
    <s v="LT-CA"/>
    <x v="7"/>
    <x v="6"/>
    <n v="632687.1"/>
    <d v="2001-09-01T21:00:01"/>
  </r>
  <r>
    <x v="1"/>
    <x v="3"/>
    <x v="1"/>
    <x v="0"/>
    <n v="10000"/>
    <n v="1337743"/>
    <d v="2001-06-05T08:22:21"/>
    <s v="Calpine Energy Services, L.P.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65"/>
    <s v="GMAGEE01"/>
    <s v="MLENHAR"/>
    <s v="ENA - IM West"/>
    <x v="8"/>
    <x v="5"/>
    <n v="829359"/>
    <d v="2001-06-06T21:00:01"/>
  </r>
  <r>
    <x v="1"/>
    <x v="2"/>
    <x v="1"/>
    <x v="0"/>
    <n v="25"/>
    <n v="1337745"/>
    <d v="2001-06-05T08:22:26"/>
    <s v="PG&amp;E Energy Trading - Power, L.P."/>
    <x v="0"/>
    <x v="0"/>
    <x v="0"/>
    <x v="2"/>
    <s v="US West Power Phy Fwd CAISO"/>
    <s v="US Pwr Phy CAISO SP15 Peak               06Jun01         USD/MWh"/>
    <n v="25"/>
    <m/>
    <x v="0"/>
    <x v="2"/>
    <x v="0"/>
    <n v="72"/>
    <s v="johnmorris"/>
    <s v="CMALLOR"/>
    <s v="ST-CA"/>
    <x v="7"/>
    <x v="6"/>
    <n v="632688.1"/>
    <d v="2001-06-06T21:00:01"/>
  </r>
  <r>
    <x v="1"/>
    <x v="3"/>
    <x v="1"/>
    <x v="0"/>
    <n v="5000"/>
    <n v="1337746"/>
    <d v="2001-06-05T08:22:26"/>
    <s v="Coast Energy Canada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EOLBILLY"/>
    <s v="MLENHAR"/>
    <s v="ENA - IM West"/>
    <x v="8"/>
    <x v="5"/>
    <n v="829360"/>
    <d v="2001-06-06T21:00:01"/>
  </r>
  <r>
    <x v="1"/>
    <x v="2"/>
    <x v="1"/>
    <x v="0"/>
    <n v="25"/>
    <n v="1337748"/>
    <d v="2001-06-05T08:22:32"/>
    <s v="Allegheny Energy Supply Company, LLC"/>
    <x v="0"/>
    <x v="0"/>
    <x v="0"/>
    <x v="2"/>
    <s v="US West Power Phy Fwd Firm"/>
    <s v="US Pwr Phy Firm  PALVE Peak              06Jun01         USD/MWh"/>
    <n v="25"/>
    <m/>
    <x v="0"/>
    <x v="2"/>
    <x v="0"/>
    <n v="90"/>
    <s v="wbaes123"/>
    <s v="MFISCHE2"/>
    <s v="ST-SW"/>
    <x v="7"/>
    <x v="6"/>
    <n v="632689.1"/>
    <d v="2001-06-06T21:00:01"/>
  </r>
  <r>
    <x v="1"/>
    <x v="3"/>
    <x v="1"/>
    <x v="0"/>
    <n v="10000"/>
    <n v="1337749"/>
    <d v="2001-06-05T08:22:35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849999999999999"/>
    <s v="EPMELPdg"/>
    <s v="SPEREIR"/>
    <s v="ENA-IM NE GULF2"/>
    <x v="8"/>
    <x v="5"/>
    <n v="829361"/>
    <d v="2001-06-06T21:00:01"/>
  </r>
  <r>
    <x v="1"/>
    <x v="3"/>
    <x v="1"/>
    <x v="0"/>
    <n v="5000"/>
    <n v="1337750"/>
    <d v="2001-06-05T08:22:40"/>
    <s v="Mirant Americas Energy Marketing, L.P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rdm00001"/>
    <s v="MLENHAR"/>
    <s v="ENA - IM West"/>
    <x v="8"/>
    <x v="5"/>
    <n v="829362"/>
    <d v="2001-06-06T21:00:01"/>
  </r>
  <r>
    <x v="1"/>
    <x v="3"/>
    <x v="1"/>
    <x v="0"/>
    <n v="4217"/>
    <n v="1337753"/>
    <d v="2001-06-05T08:22:45"/>
    <s v="Enron Energy Services, Inc."/>
    <x v="0"/>
    <x v="0"/>
    <x v="0"/>
    <x v="3"/>
    <s v="US Gas Phy Fwd Firm &lt; or = 1Mo "/>
    <s v="US Gas Phy       EP Blanco Avg           06Jun01         USD/MM"/>
    <n v="4217"/>
    <m/>
    <x v="0"/>
    <x v="10"/>
    <x v="0"/>
    <n v="2.9249999999999998"/>
    <s v="REYNOLDS"/>
    <s v="RGAY"/>
    <s v="ENA - IM West"/>
    <x v="8"/>
    <x v="5"/>
    <n v="829363"/>
    <d v="2001-06-06T21:00:01"/>
  </r>
  <r>
    <x v="1"/>
    <x v="3"/>
    <x v="1"/>
    <x v="0"/>
    <n v="900"/>
    <n v="1337755"/>
    <d v="2001-06-05T08:22:47"/>
    <s v="Mirant Americas Energy Marketing, L.P."/>
    <x v="0"/>
    <x v="0"/>
    <x v="0"/>
    <x v="3"/>
    <s v="US Gas Phy Fwd Firm &lt; or = 1Mo "/>
    <s v="US Gas Phy       ANR SW Pool             06Jun01         USD/MM"/>
    <m/>
    <n v="900"/>
    <x v="0"/>
    <x v="10"/>
    <x v="0"/>
    <n v="3.9"/>
    <s v="TOMSAX01"/>
    <s v="KSTEVEN"/>
    <s v="ENA-IM Mid Central South"/>
    <x v="8"/>
    <x v="5"/>
    <n v="829364"/>
    <d v="2001-06-06T21:00:01"/>
  </r>
  <r>
    <x v="1"/>
    <x v="3"/>
    <x v="1"/>
    <x v="0"/>
    <n v="15000"/>
    <n v="1337757"/>
    <d v="2001-06-05T08:22:48"/>
    <s v="Cook Inlet Energy Supply L.L.C."/>
    <x v="0"/>
    <x v="0"/>
    <x v="0"/>
    <x v="3"/>
    <s v="US Gas Phy Fwd Firm &lt; or = 1Mo "/>
    <s v="US Gas Phy       HeHub                   06Jun01         USD/MM"/>
    <n v="15000"/>
    <m/>
    <x v="0"/>
    <x v="10"/>
    <x v="0"/>
    <n v="4.0599999999999996"/>
    <s v="EASTDESK5"/>
    <s v="ARING"/>
    <s v="ENA-IM NE GULF1"/>
    <x v="8"/>
    <x v="5"/>
    <n v="829366"/>
    <d v="2001-06-06T21:00:01"/>
  </r>
  <r>
    <x v="1"/>
    <x v="2"/>
    <x v="1"/>
    <x v="9"/>
    <n v="100"/>
    <n v="1337758"/>
    <d v="2001-06-05T08:22:51"/>
    <s v="American Electric Power Service Corporation"/>
    <x v="0"/>
    <x v="0"/>
    <x v="0"/>
    <x v="2"/>
    <s v="US East Power Phy Fwd Firm"/>
    <s v="US Pwr Phy Firm  NEPOOL Peak             07-08Jun01      USD/MWh"/>
    <n v="50"/>
    <m/>
    <x v="0"/>
    <x v="2"/>
    <x v="0"/>
    <n v="35"/>
    <s v="aepsvc136"/>
    <s v="PBRODER"/>
    <s v="ST-New England"/>
    <x v="7"/>
    <x v="6"/>
    <n v="632690.1"/>
    <d v="2001-06-07T21:00:01"/>
  </r>
  <r>
    <x v="1"/>
    <x v="2"/>
    <x v="1"/>
    <x v="0"/>
    <n v="25"/>
    <n v="1337760"/>
    <d v="2001-06-05T08:22:58"/>
    <s v="Aquila Energy Marketing Corporation"/>
    <x v="0"/>
    <x v="0"/>
    <x v="0"/>
    <x v="2"/>
    <s v="US West Power Phy Fwd Firm"/>
    <s v="US Pwr Phy Firm  Mid-C Peak              06Jun01         USD/MWh"/>
    <m/>
    <n v="25"/>
    <x v="0"/>
    <x v="2"/>
    <x v="0"/>
    <n v="59"/>
    <s v="WESTPOWER"/>
    <s v="SCRANDA"/>
    <s v="ST-NW"/>
    <x v="7"/>
    <x v="6"/>
    <n v="632691.1"/>
    <d v="2001-06-06T21:00:01"/>
  </r>
  <r>
    <x v="1"/>
    <x v="2"/>
    <x v="1"/>
    <x v="0"/>
    <n v="25"/>
    <n v="1337761"/>
    <d v="2001-06-05T08:23:03"/>
    <s v="Modesto Irrigation District"/>
    <x v="0"/>
    <x v="0"/>
    <x v="0"/>
    <x v="2"/>
    <s v="US West Power Phy Fwd CAISO"/>
    <s v="US Pwr Phy CAISO SP15 OffPk              06Jun01         USD/MWh"/>
    <m/>
    <n v="25"/>
    <x v="0"/>
    <x v="2"/>
    <x v="0"/>
    <n v="28"/>
    <s v="sandihek"/>
    <s v="PPLATTE"/>
    <s v="ST-CA"/>
    <x v="7"/>
    <x v="6"/>
    <n v="632692.1"/>
    <d v="2001-06-06T21:00:01"/>
  </r>
  <r>
    <x v="1"/>
    <x v="3"/>
    <x v="1"/>
    <x v="0"/>
    <n v="5000"/>
    <n v="1337762"/>
    <d v="2001-06-05T08:23:07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8"/>
    <s v="tharringto"/>
    <s v="SPEREIR"/>
    <s v="ENA-IM NE GULF3"/>
    <x v="8"/>
    <x v="5"/>
    <n v="829367"/>
    <d v="2001-06-06T21:00:01"/>
  </r>
  <r>
    <x v="1"/>
    <x v="2"/>
    <x v="1"/>
    <x v="0"/>
    <n v="2"/>
    <n v="1337763"/>
    <d v="2001-06-05T08:23:10"/>
    <s v="Sempra Energy Trading Corp."/>
    <x v="0"/>
    <x v="0"/>
    <x v="0"/>
    <x v="2"/>
    <s v="US West Power Phy Fwd CAISO"/>
    <s v="US Pwr Phy CAISO SP15 Peak odd-lot       06Jun01         USD/MWh"/>
    <n v="2"/>
    <m/>
    <x v="0"/>
    <x v="2"/>
    <x v="0"/>
    <n v="70"/>
    <s v="beckster"/>
    <s v="JRICHTE"/>
    <s v="ST-CA"/>
    <x v="7"/>
    <x v="6"/>
    <n v="632693.1"/>
    <d v="2001-06-06T21:00:01"/>
  </r>
  <r>
    <x v="1"/>
    <x v="3"/>
    <x v="1"/>
    <x v="0"/>
    <n v="2990"/>
    <n v="1337764"/>
    <d v="2001-06-05T08:23:11"/>
    <s v="PG&amp;E Energy Trading-Gas Corporation"/>
    <x v="0"/>
    <x v="0"/>
    <x v="0"/>
    <x v="3"/>
    <s v="US Gas Phy Fwd Firm &lt; or = 1Mo "/>
    <s v="US Gas Phy       EPNG Keystone           06Jun01         USD/MM"/>
    <m/>
    <n v="2990"/>
    <x v="0"/>
    <x v="10"/>
    <x v="0"/>
    <n v="4.05"/>
    <s v="georgede"/>
    <s v="RGAY"/>
    <s v="ENA - IM West"/>
    <x v="8"/>
    <x v="5"/>
    <n v="829369"/>
    <d v="2001-06-06T21:00:01"/>
  </r>
  <r>
    <x v="1"/>
    <x v="3"/>
    <x v="1"/>
    <x v="0"/>
    <n v="2000"/>
    <n v="1337765"/>
    <d v="2001-06-05T08:23:12"/>
    <s v="Coast Energy Canada, Inc."/>
    <x v="0"/>
    <x v="0"/>
    <x v="0"/>
    <x v="3"/>
    <s v="US Gas Phy Fwd Firm &lt; or = 1Mo "/>
    <s v="US Gas Phy       PGT Malin               06Jun01         USD/MM"/>
    <m/>
    <n v="2000"/>
    <x v="0"/>
    <x v="10"/>
    <x v="0"/>
    <n v="3.65"/>
    <s v="EOL3PTREE"/>
    <s v="MLENHAR"/>
    <s v="ENA - IM West"/>
    <x v="8"/>
    <x v="5"/>
    <n v="829370"/>
    <d v="2001-06-06T21:00:01"/>
  </r>
  <r>
    <x v="1"/>
    <x v="2"/>
    <x v="1"/>
    <x v="0"/>
    <n v="25"/>
    <n v="1337766"/>
    <d v="2001-06-05T08:23:18"/>
    <s v="Seattle City Light"/>
    <x v="0"/>
    <x v="0"/>
    <x v="0"/>
    <x v="2"/>
    <s v="US West Power Phy Fwd Firm"/>
    <s v="US Pwr Phy Firm  Mid-C Peak              06Jun01         USD/MWh"/>
    <n v="25"/>
    <m/>
    <x v="0"/>
    <x v="2"/>
    <x v="0"/>
    <n v="58.5"/>
    <s v="LLCONRAD"/>
    <s v="SCRANDA"/>
    <s v="ST-NW"/>
    <x v="7"/>
    <x v="6"/>
    <n v="632694.1"/>
    <d v="2001-06-06T21:00:01"/>
  </r>
  <r>
    <x v="1"/>
    <x v="3"/>
    <x v="1"/>
    <x v="0"/>
    <n v="2500"/>
    <n v="1337768"/>
    <d v="2001-06-05T08:23:20"/>
    <s v="e prime, inc."/>
    <x v="0"/>
    <x v="0"/>
    <x v="0"/>
    <x v="3"/>
    <s v="US Gas Phy Fwd Firm &lt; or = 1Mo "/>
    <s v="US Gas Phy       EPNG Keystone           06Jun01         USD/MM"/>
    <m/>
    <n v="2500"/>
    <x v="0"/>
    <x v="10"/>
    <x v="0"/>
    <n v="4.05"/>
    <s v="EPRIME26"/>
    <s v="RGAY"/>
    <s v="ENA - IM West"/>
    <x v="8"/>
    <x v="5"/>
    <n v="829372"/>
    <d v="2001-06-06T21:00:01"/>
  </r>
  <r>
    <x v="1"/>
    <x v="3"/>
    <x v="1"/>
    <x v="0"/>
    <n v="10000"/>
    <n v="1337770"/>
    <d v="2001-06-05T08:23:24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99999999999996"/>
    <s v="aepes215"/>
    <s v="ARING"/>
    <s v="ENA-IM NE GULF1"/>
    <x v="8"/>
    <x v="5"/>
    <n v="829375"/>
    <d v="2001-06-06T21:00:01"/>
  </r>
  <r>
    <x v="0"/>
    <x v="3"/>
    <x v="1"/>
    <x v="9"/>
    <n v="150000"/>
    <n v="1337769"/>
    <d v="2001-06-05T08:23:24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5"/>
    <s v="tommacal"/>
    <s v="DFURNER"/>
    <s v="Continental Gas Book"/>
    <x v="5"/>
    <x v="3"/>
    <n v="106422"/>
    <d v="2001-06-09T21:00:01"/>
  </r>
  <r>
    <x v="1"/>
    <x v="3"/>
    <x v="1"/>
    <x v="0"/>
    <n v="5000"/>
    <n v="1337772"/>
    <d v="2001-06-05T08:23:25"/>
    <s v="TXU Energy Trading Company"/>
    <x v="0"/>
    <x v="0"/>
    <x v="0"/>
    <x v="3"/>
    <s v="US Gas Phy Fwd Firm &lt; or = 1Mo "/>
    <s v="US Gas Phy       PG&amp;E CtyGte             06Jun01         USD/MM"/>
    <m/>
    <n v="5000"/>
    <x v="0"/>
    <x v="10"/>
    <x v="0"/>
    <n v="4.2"/>
    <s v="txuetcpat"/>
    <s v="MLENHAR"/>
    <s v="ENA - IM West"/>
    <x v="8"/>
    <x v="5"/>
    <n v="829374"/>
    <d v="2001-06-06T21:00:01"/>
  </r>
  <r>
    <x v="1"/>
    <x v="3"/>
    <x v="1"/>
    <x v="0"/>
    <n v="5000"/>
    <n v="1337771"/>
    <d v="2001-06-05T08:23:25"/>
    <s v="WPS Energy Services, Inc."/>
    <x v="0"/>
    <x v="0"/>
    <x v="0"/>
    <x v="3"/>
    <s v="US Gas Phy Fwd Firm &lt; or = 1Mo "/>
    <s v="US Gas Phy       Consumers Pwr           06Jun01         USD/MM"/>
    <n v="5000"/>
    <m/>
    <x v="0"/>
    <x v="10"/>
    <x v="0"/>
    <n v="4.165"/>
    <s v="TC3KEENAN"/>
    <s v="JWILLI13"/>
    <s v="ENA - IM Mkt Central MICH"/>
    <x v="8"/>
    <x v="5"/>
    <n v="829373"/>
    <d v="2001-06-06T21:00:01"/>
  </r>
  <r>
    <x v="1"/>
    <x v="2"/>
    <x v="1"/>
    <x v="4"/>
    <n v="750"/>
    <n v="1337773"/>
    <d v="2001-06-05T08:23:28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55"/>
    <s v="WRUSSELL"/>
    <s v="MMOTLEY"/>
    <s v="ST-SW"/>
    <x v="7"/>
    <x v="6"/>
    <n v="632695.1"/>
    <d v="2001-09-01T21:00:01"/>
  </r>
  <r>
    <x v="1"/>
    <x v="3"/>
    <x v="1"/>
    <x v="0"/>
    <n v="7207"/>
    <n v="1337774"/>
    <d v="2001-06-05T08:23:29"/>
    <s v="Nexen Marketing"/>
    <x v="0"/>
    <x v="0"/>
    <x v="0"/>
    <x v="3"/>
    <s v="US Gas Phy Fwd Firm &lt; or = 1Mo "/>
    <s v="US Gas Phy       Mich Con                06Jun01         USD/MM"/>
    <n v="7207"/>
    <m/>
    <x v="0"/>
    <x v="10"/>
    <x v="0"/>
    <n v="4.2300000000000004"/>
    <s v="BBRADLEY"/>
    <s v="JWILLI13"/>
    <s v="ENA - IM Mkt Central MICH"/>
    <x v="8"/>
    <x v="5"/>
    <n v="829376"/>
    <d v="2001-06-06T21:00:01"/>
  </r>
  <r>
    <x v="1"/>
    <x v="3"/>
    <x v="1"/>
    <x v="0"/>
    <n v="5000"/>
    <n v="1337776"/>
    <d v="2001-06-05T08:23:30"/>
    <s v="AEP Energy Servi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"/>
    <s v="aepes204"/>
    <s v="MLENHAR"/>
    <s v="ENA - IM West"/>
    <x v="8"/>
    <x v="5"/>
    <n v="829378"/>
    <d v="2001-06-06T21:00:01"/>
  </r>
  <r>
    <x v="1"/>
    <x v="3"/>
    <x v="1"/>
    <x v="0"/>
    <n v="10000"/>
    <n v="1337777"/>
    <d v="2001-06-05T08:23:30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3"/>
    <s v="bcollins"/>
    <s v="TDONOHO"/>
    <s v="ENA - IM Central Gulf"/>
    <x v="8"/>
    <x v="5"/>
    <n v="829379"/>
    <d v="2001-06-06T21:00:01"/>
  </r>
  <r>
    <x v="1"/>
    <x v="3"/>
    <x v="1"/>
    <x v="0"/>
    <n v="5000"/>
    <n v="1337778"/>
    <d v="2001-06-05T08:23:33"/>
    <s v="AEP Energy Servi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4000000000000004"/>
    <s v="aepes204"/>
    <s v="MLENHAR"/>
    <s v="ENA - IM West"/>
    <x v="8"/>
    <x v="5"/>
    <n v="829380"/>
    <d v="2001-06-06T21:00:01"/>
  </r>
  <r>
    <x v="1"/>
    <x v="3"/>
    <x v="1"/>
    <x v="0"/>
    <n v="10000"/>
    <n v="1337779"/>
    <d v="2001-06-05T08:23:36"/>
    <s v="Amerada Hess Corporation"/>
    <x v="0"/>
    <x v="0"/>
    <x v="0"/>
    <x v="3"/>
    <s v="US Gas Phy Fwd Firm &lt; or = 1Mo "/>
    <s v="US Gas Phy       Transco Z6 NY           06Jun01         USD/MM"/>
    <m/>
    <n v="10000"/>
    <x v="0"/>
    <x v="10"/>
    <x v="0"/>
    <n v="4.34"/>
    <s v="dvjohnson1"/>
    <s v="VPIMENOV"/>
    <s v="ENA-IM ME NEW YORK"/>
    <x v="8"/>
    <x v="5"/>
    <n v="829381"/>
    <d v="2001-06-06T21:00:01"/>
  </r>
  <r>
    <x v="1"/>
    <x v="3"/>
    <x v="1"/>
    <x v="0"/>
    <n v="5000"/>
    <n v="1337780"/>
    <d v="2001-06-05T08:23:37"/>
    <s v="Tractebel Energy Marketing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5"/>
    <s v="KEVMASEK"/>
    <s v="MLENHAR"/>
    <s v="ENA - IM West"/>
    <x v="8"/>
    <x v="5"/>
    <n v="829382"/>
    <d v="2001-06-06T21:00:01"/>
  </r>
  <r>
    <x v="1"/>
    <x v="2"/>
    <x v="1"/>
    <x v="4"/>
    <n v="750"/>
    <n v="1337781"/>
    <d v="2001-06-05T08:23:38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47"/>
    <s v="WESTPOWER"/>
    <s v="RBADEER"/>
    <s v="LT-CA"/>
    <x v="7"/>
    <x v="6"/>
    <n v="632696.1"/>
    <d v="2001-09-01T21:00:01"/>
  </r>
  <r>
    <x v="1"/>
    <x v="3"/>
    <x v="1"/>
    <x v="0"/>
    <n v="10000"/>
    <n v="1337782"/>
    <d v="2001-06-05T08:23:40"/>
    <s v="Amerada Hess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scotperry1"/>
    <s v="VPIMENOV"/>
    <s v="ENA-IM ME NEW YORK"/>
    <x v="8"/>
    <x v="5"/>
    <n v="829383"/>
    <d v="2001-06-06T21:00:01"/>
  </r>
  <r>
    <x v="1"/>
    <x v="3"/>
    <x v="1"/>
    <x v="0"/>
    <n v="10000"/>
    <n v="1337783"/>
    <d v="2001-06-05T08:23:43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5"/>
    <s v="ADM36631"/>
    <s v="MLENHAR"/>
    <s v="ENA - IM West"/>
    <x v="8"/>
    <x v="5"/>
    <n v="829384"/>
    <d v="2001-06-06T21:00:01"/>
  </r>
  <r>
    <x v="0"/>
    <x v="2"/>
    <x v="1"/>
    <x v="14"/>
    <n v="3640"/>
    <n v="1337784"/>
    <d v="2001-06-05T08:23:46"/>
    <s v="Axia Energy Europe Limited"/>
    <x v="0"/>
    <x v="0"/>
    <x v="0"/>
    <x v="2"/>
    <s v="UK Power Phy Sch 5 Exc"/>
    <s v="UK Pwr Phy       445 Trans Inc BASE      Win 01          GBP/MWh"/>
    <m/>
    <n v="20"/>
    <x v="0"/>
    <x v="2"/>
    <x v="3"/>
    <n v="21.59"/>
    <s v="rupestanna"/>
    <s v="NJACKSON"/>
    <s v="UK-Power-Phy-Term-ECTRL-Production"/>
    <x v="6"/>
    <x v="4"/>
    <n v="110726.1"/>
    <d v="2001-10-01T00:00:00"/>
  </r>
  <r>
    <x v="1"/>
    <x v="3"/>
    <x v="0"/>
    <x v="1"/>
    <n v="155000"/>
    <n v="1337785"/>
    <d v="2001-06-05T08:23:48"/>
    <s v="Texaco Natural Gas Inc."/>
    <x v="0"/>
    <x v="0"/>
    <x v="0"/>
    <x v="3"/>
    <s v="US Gas Fin BasisSwap"/>
    <s v="US Gas Basis     EP SanJuan              Aug01           USD/MM"/>
    <n v="5000"/>
    <m/>
    <x v="0"/>
    <x v="10"/>
    <x v="0"/>
    <n v="-0.74"/>
    <s v="PATTILLO"/>
    <s v="MSANCH2"/>
    <s v="GD-New-Jr"/>
    <x v="1"/>
    <x v="5"/>
    <s v="VE5279.1"/>
    <d v="2001-08-01T21:00:01"/>
  </r>
  <r>
    <x v="1"/>
    <x v="3"/>
    <x v="1"/>
    <x v="0"/>
    <n v="5000"/>
    <n v="1337788"/>
    <d v="2001-06-05T08:23:55"/>
    <s v="CMS Marketing, Services and Trading Company"/>
    <x v="0"/>
    <x v="0"/>
    <x v="0"/>
    <x v="3"/>
    <s v="US Gas Phy Fwd Firm &lt; or = 1Mo "/>
    <s v="US Gas Phy       Trunkline WLA           06Jun01         USD/MM"/>
    <n v="5000"/>
    <m/>
    <x v="0"/>
    <x v="10"/>
    <x v="0"/>
    <n v="3.97"/>
    <s v="MELISSA1"/>
    <s v="TDONOHO"/>
    <s v="ENA - IM Central Gulf"/>
    <x v="8"/>
    <x v="5"/>
    <n v="829386"/>
    <d v="2001-06-06T21:00:01"/>
  </r>
  <r>
    <x v="1"/>
    <x v="3"/>
    <x v="1"/>
    <x v="0"/>
    <n v="5000"/>
    <n v="1337787"/>
    <d v="2001-06-05T08:23:55"/>
    <s v="Colonial Energy Inc."/>
    <x v="0"/>
    <x v="0"/>
    <x v="0"/>
    <x v="3"/>
    <s v="US Gas Phy Fwd Firm &lt; or = 1Mo "/>
    <s v="US Gas Phy       Transco Z6 NY           06Jun01         USD/MM"/>
    <n v="5000"/>
    <m/>
    <x v="0"/>
    <x v="10"/>
    <x v="0"/>
    <n v="4.33"/>
    <s v="VABLAISE"/>
    <s v="VPIMENOV"/>
    <s v="ENA-IM ME NEW YORK"/>
    <x v="8"/>
    <x v="5"/>
    <n v="829385"/>
    <d v="2001-06-06T21:00:01"/>
  </r>
  <r>
    <x v="1"/>
    <x v="3"/>
    <x v="1"/>
    <x v="0"/>
    <n v="5000"/>
    <n v="1337790"/>
    <d v="2001-06-05T08:23:58"/>
    <s v="Dynegy Marketing and Trade"/>
    <x v="0"/>
    <x v="0"/>
    <x v="0"/>
    <x v="3"/>
    <s v="US Gas Phy Fwd Firm &lt; or = 1Mo "/>
    <s v="US Gas Phy       CIG Mainline            06Jun01         USD/MM"/>
    <n v="5000"/>
    <m/>
    <x v="0"/>
    <x v="10"/>
    <x v="0"/>
    <n v="2.855"/>
    <s v="MICKELSON1"/>
    <s v="JREITME"/>
    <s v="ENA - IM Denver"/>
    <x v="8"/>
    <x v="5"/>
    <n v="829388"/>
    <d v="2001-06-06T21:00:01"/>
  </r>
  <r>
    <x v="0"/>
    <x v="3"/>
    <x v="1"/>
    <x v="8"/>
    <n v="500000"/>
    <n v="1337791"/>
    <d v="2001-06-05T08:23:58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4"/>
    <s v="tommacal"/>
    <s v="DFURNER"/>
    <s v="Continental Gas Book"/>
    <x v="5"/>
    <x v="3"/>
    <n v="106423"/>
    <d v="2001-06-11T21:00:01"/>
  </r>
  <r>
    <x v="1"/>
    <x v="2"/>
    <x v="1"/>
    <x v="0"/>
    <n v="25"/>
    <n v="1337792"/>
    <d v="2001-06-05T08:24:03"/>
    <s v="Coral Power, L.L.C."/>
    <x v="0"/>
    <x v="0"/>
    <x v="0"/>
    <x v="2"/>
    <s v="US West Power Phy Fwd CAISO"/>
    <s v="US Pwr Phy CAISO SP15 Peak               06Jun01         USD/MWh"/>
    <n v="25"/>
    <m/>
    <x v="0"/>
    <x v="2"/>
    <x v="0"/>
    <n v="68"/>
    <s v="Velasquez"/>
    <s v="CMALLOR"/>
    <s v="ST-CA"/>
    <x v="7"/>
    <x v="6"/>
    <n v="632698.1"/>
    <d v="2001-06-06T21:00:01"/>
  </r>
  <r>
    <x v="1"/>
    <x v="3"/>
    <x v="1"/>
    <x v="0"/>
    <n v="10000"/>
    <n v="1337794"/>
    <d v="2001-06-05T08:24:05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389"/>
    <d v="2001-06-06T21:00:01"/>
  </r>
  <r>
    <x v="1"/>
    <x v="3"/>
    <x v="1"/>
    <x v="0"/>
    <n v="5000"/>
    <n v="1337795"/>
    <d v="2001-06-05T08:24:06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3"/>
    <s v="EPMELPrj"/>
    <s v="JREITME"/>
    <s v="ENA - IM Denver"/>
    <x v="8"/>
    <x v="5"/>
    <n v="829390"/>
    <d v="2001-06-06T21:00:01"/>
  </r>
  <r>
    <x v="1"/>
    <x v="3"/>
    <x v="0"/>
    <x v="18"/>
    <n v="755000"/>
    <n v="1337796"/>
    <d v="2001-06-05T08:24:08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549999999999997"/>
    <s v="KRBARBER"/>
    <s v="JARNOLD"/>
    <s v="NG-Price"/>
    <x v="1"/>
    <x v="5"/>
    <s v="VE5283.1"/>
    <d v="2001-11-01T00:00:00"/>
  </r>
  <r>
    <x v="1"/>
    <x v="3"/>
    <x v="1"/>
    <x v="0"/>
    <n v="10000"/>
    <n v="1337797"/>
    <d v="2001-06-05T08:24:10"/>
    <s v="Duke Energy Trading and Marketing, L.L.C."/>
    <x v="0"/>
    <x v="0"/>
    <x v="0"/>
    <x v="3"/>
    <s v="US Gas Phy Fwd Firm &lt; or = 1Mo "/>
    <s v="US Gas Phy       PGT Malin               06Jun01         USD/MM"/>
    <n v="10000"/>
    <m/>
    <x v="0"/>
    <x v="10"/>
    <x v="0"/>
    <n v="3.65"/>
    <s v="ROBPLATT"/>
    <s v="MLENHAR"/>
    <s v="ENA - IM West"/>
    <x v="8"/>
    <x v="5"/>
    <n v="829391"/>
    <d v="2001-06-06T21:00:01"/>
  </r>
  <r>
    <x v="1"/>
    <x v="2"/>
    <x v="1"/>
    <x v="0"/>
    <n v="25"/>
    <n v="1337798"/>
    <d v="2001-06-05T08:24:11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59.5"/>
    <s v="POWEREX4"/>
    <s v="SCRANDA"/>
    <s v="ST-NW"/>
    <x v="7"/>
    <x v="6"/>
    <n v="632699.1"/>
    <d v="2001-06-06T21:00:01"/>
  </r>
  <r>
    <x v="0"/>
    <x v="3"/>
    <x v="1"/>
    <x v="1"/>
    <n v="775000"/>
    <n v="1337801"/>
    <d v="2001-06-05T08:24:16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5"/>
    <s v="nikkigoode"/>
    <s v="AFAIRLE"/>
    <s v="Non Affiliate Gas Book"/>
    <x v="5"/>
    <x v="3"/>
    <n v="106424"/>
    <d v="2001-07-01T21:00:01"/>
  </r>
  <r>
    <x v="1"/>
    <x v="2"/>
    <x v="1"/>
    <x v="9"/>
    <n v="100"/>
    <n v="1337799"/>
    <d v="2001-06-05T08:24:16"/>
    <s v="Southern Company Services, Inc."/>
    <x v="3"/>
    <x v="1"/>
    <x v="0"/>
    <x v="2"/>
    <s v="US East Power Phy Fwd Firm"/>
    <s v="US Pwr Phy Firm  SOCO Peak               07-08Jun01      USD/MWh"/>
    <n v="50"/>
    <m/>
    <x v="0"/>
    <x v="2"/>
    <x v="0"/>
    <n v="44"/>
    <s v="LRAT1234"/>
    <s v="KPRESTO"/>
    <s v="LT-SERC"/>
    <x v="7"/>
    <x v="6"/>
    <n v="632700.1"/>
    <d v="2001-06-07T21:00:01"/>
  </r>
  <r>
    <x v="1"/>
    <x v="3"/>
    <x v="1"/>
    <x v="0"/>
    <n v="10000"/>
    <n v="1337800"/>
    <d v="2001-06-05T08:24:16"/>
    <s v="El Paso Merchant Energy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1050000000000004"/>
    <s v="EPMELPjpp"/>
    <s v="JPARKS"/>
    <s v="ENA - IM Katy"/>
    <x v="8"/>
    <x v="5"/>
    <n v="829392"/>
    <d v="2001-06-06T21:00:01"/>
  </r>
  <r>
    <x v="1"/>
    <x v="2"/>
    <x v="1"/>
    <x v="3"/>
    <n v="2300"/>
    <n v="1337802"/>
    <d v="2001-06-05T08:24:18"/>
    <s v="Reliant Energy Services, Inc."/>
    <x v="0"/>
    <x v="0"/>
    <x v="0"/>
    <x v="2"/>
    <s v="US West Power Phy Fwd Firm"/>
    <s v="US Pwr Phy Firm  PALVE Peak              Oct-Dec01       USD/MWh"/>
    <n v="25"/>
    <m/>
    <x v="0"/>
    <x v="2"/>
    <x v="0"/>
    <n v="87"/>
    <s v="joeknauth"/>
    <s v="MMOTLEY"/>
    <s v="ST-SW"/>
    <x v="7"/>
    <x v="6"/>
    <n v="632701.1"/>
    <d v="2001-10-01T13:33:00"/>
  </r>
  <r>
    <x v="1"/>
    <x v="2"/>
    <x v="1"/>
    <x v="1"/>
    <n v="775"/>
    <n v="1337803"/>
    <d v="2001-06-05T08:24:19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92"/>
    <s v="jgoodman"/>
    <s v="MDRISC3"/>
    <s v="ST-SW"/>
    <x v="7"/>
    <x v="6"/>
    <n v="632702.1"/>
    <d v="2001-08-01T21:00:01"/>
  </r>
  <r>
    <x v="1"/>
    <x v="4"/>
    <x v="0"/>
    <x v="0"/>
    <n v="50000"/>
    <n v="1337804"/>
    <d v="2001-06-05T08:24:1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oilderiv"/>
    <s v="GWHALLE"/>
    <s v="WTI-GW-NXC2"/>
    <x v="2"/>
    <x v="5"/>
    <n v="113597"/>
    <d v="2001-07-01T00:00:00"/>
  </r>
  <r>
    <x v="1"/>
    <x v="2"/>
    <x v="1"/>
    <x v="0"/>
    <n v="25"/>
    <n v="1337805"/>
    <d v="2001-06-05T08:24:20"/>
    <s v="BP Energy Company"/>
    <x v="0"/>
    <x v="0"/>
    <x v="0"/>
    <x v="2"/>
    <s v="US West Power Phy Fwd CAISO"/>
    <s v="US Pwr Phy CAISO NP15 OffPk              06Jun01         USD/MWh"/>
    <m/>
    <n v="25"/>
    <x v="0"/>
    <x v="2"/>
    <x v="0"/>
    <n v="42"/>
    <s v="Speightsjp"/>
    <s v="PPLATTE"/>
    <s v="ST-CA"/>
    <x v="7"/>
    <x v="6"/>
    <n v="632703.1"/>
    <d v="2001-06-06T21:00:01"/>
  </r>
  <r>
    <x v="1"/>
    <x v="3"/>
    <x v="0"/>
    <x v="19"/>
    <n v="250000"/>
    <n v="1337806"/>
    <d v="2001-06-05T08:24:23"/>
    <s v="Aquila Risk Management Corporation"/>
    <x v="0"/>
    <x v="0"/>
    <x v="0"/>
    <x v="3"/>
    <s v="US Gas Fin Swap"/>
    <s v="US Gas Daily     EP Permian              06-30Jun01      USD/MM"/>
    <n v="10000"/>
    <m/>
    <x v="0"/>
    <x v="10"/>
    <x v="0"/>
    <n v="4.0599999999999996"/>
    <s v="AQUILA1012"/>
    <s v="RGAY"/>
    <s v="West-Keystone"/>
    <x v="1"/>
    <x v="5"/>
    <s v="VE5284.1"/>
    <d v="2001-06-06T21:00:01"/>
  </r>
  <r>
    <x v="1"/>
    <x v="3"/>
    <x v="1"/>
    <x v="0"/>
    <n v="5000"/>
    <n v="1337807"/>
    <d v="2001-06-05T08:24:25"/>
    <s v="CMS Marketing, Services and Trading Company"/>
    <x v="0"/>
    <x v="0"/>
    <x v="0"/>
    <x v="3"/>
    <s v="US Gas Phy Fwd Firm &lt; or = 1Mo "/>
    <s v="US Gas Phy       Trunkline WLA           06Jun01         USD/MM"/>
    <n v="5000"/>
    <m/>
    <x v="0"/>
    <x v="10"/>
    <x v="0"/>
    <n v="3.95"/>
    <s v="MELISSA1"/>
    <s v="TDONOHO"/>
    <s v="ENA - IM Central Gulf"/>
    <x v="8"/>
    <x v="5"/>
    <n v="829393"/>
    <d v="2001-06-06T21:00:01"/>
  </r>
  <r>
    <x v="1"/>
    <x v="2"/>
    <x v="1"/>
    <x v="0"/>
    <n v="25"/>
    <n v="1337808"/>
    <d v="2001-06-05T08:24:27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59.5"/>
    <s v="POWEREX4"/>
    <s v="SCRANDA"/>
    <s v="ST-NW"/>
    <x v="7"/>
    <x v="6"/>
    <n v="632704.1"/>
    <d v="2001-06-06T21:00:01"/>
  </r>
  <r>
    <x v="1"/>
    <x v="3"/>
    <x v="0"/>
    <x v="15"/>
    <n v="305000"/>
    <n v="1337809"/>
    <d v="2001-06-05T08:24:28"/>
    <s v="Aquila Risk Management Corporation"/>
    <x v="0"/>
    <x v="0"/>
    <x v="0"/>
    <x v="3"/>
    <s v="US Gas Fin BasisSwap"/>
    <s v="US Gas Basis     NGI SoCal               Nov-Dec01       USD/MM"/>
    <n v="5000"/>
    <m/>
    <x v="0"/>
    <x v="10"/>
    <x v="0"/>
    <n v="2.95"/>
    <s v="AQUILA1001"/>
    <s v="KHOLST"/>
    <s v="FT-West"/>
    <x v="1"/>
    <x v="5"/>
    <s v="VE5285.1"/>
    <d v="2001-11-01T00:00:00"/>
  </r>
  <r>
    <x v="1"/>
    <x v="3"/>
    <x v="0"/>
    <x v="19"/>
    <n v="125000"/>
    <n v="1337810"/>
    <d v="2001-06-05T08:24:29"/>
    <s v="Adams Resources Marketing, Ltd."/>
    <x v="0"/>
    <x v="0"/>
    <x v="0"/>
    <x v="3"/>
    <s v="US Gas Fin Swap"/>
    <s v="US Gas Daily     HHub                    06-30Jun01      USD/MM"/>
    <n v="5000"/>
    <m/>
    <x v="0"/>
    <x v="10"/>
    <x v="0"/>
    <n v="4.0599999999999996"/>
    <s v="KENTRADES1"/>
    <s v="PKEAVEY"/>
    <s v="G-DAILY-EST"/>
    <x v="1"/>
    <x v="5"/>
    <s v="VE5287.1"/>
    <d v="2001-06-06T21:00:01"/>
  </r>
  <r>
    <x v="1"/>
    <x v="3"/>
    <x v="1"/>
    <x v="0"/>
    <n v="5000"/>
    <n v="1337812"/>
    <d v="2001-06-05T08:24:31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TMVDEC02"/>
    <s v="KSTEVEN"/>
    <s v="ENA-IM Mid Central South"/>
    <x v="8"/>
    <x v="5"/>
    <n v="829394"/>
    <d v="2001-06-06T21:00:01"/>
  </r>
  <r>
    <x v="1"/>
    <x v="2"/>
    <x v="1"/>
    <x v="3"/>
    <n v="2300"/>
    <n v="1337813"/>
    <d v="2001-06-05T08:24:36"/>
    <s v="Reliant Energy Services, Inc."/>
    <x v="0"/>
    <x v="0"/>
    <x v="0"/>
    <x v="2"/>
    <s v="US West Power Phy Fwd CAISO"/>
    <s v="US Pwr Phy CAISO SP15 Peak               Oct-Dec01       USD/MWh"/>
    <n v="25"/>
    <m/>
    <x v="0"/>
    <x v="2"/>
    <x v="0"/>
    <n v="86"/>
    <s v="lflowers"/>
    <s v="RBADEER"/>
    <s v="LT-CA"/>
    <x v="7"/>
    <x v="6"/>
    <n v="632705.1"/>
    <d v="2001-10-01T00:00:00"/>
  </r>
  <r>
    <x v="1"/>
    <x v="3"/>
    <x v="1"/>
    <x v="0"/>
    <n v="5000"/>
    <n v="1337814"/>
    <d v="2001-06-05T08:24:39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75000000000002"/>
    <s v="bcollins"/>
    <s v="KSTEVEN"/>
    <s v="ENA-IM Mid Central South"/>
    <x v="8"/>
    <x v="5"/>
    <n v="829395"/>
    <d v="2001-06-06T21:00:01"/>
  </r>
  <r>
    <x v="1"/>
    <x v="2"/>
    <x v="1"/>
    <x v="0"/>
    <n v="25"/>
    <n v="1337816"/>
    <d v="2001-06-05T08:24:42"/>
    <s v="Williams Energy Marketing &amp; Trading Company"/>
    <x v="0"/>
    <x v="0"/>
    <x v="0"/>
    <x v="2"/>
    <s v="US West Power Phy Fwd Firm"/>
    <s v="US Pwr Phy Firm  Mid-C OffPk             06Jun01         USD/MWh"/>
    <m/>
    <n v="25"/>
    <x v="0"/>
    <x v="2"/>
    <x v="0"/>
    <n v="37"/>
    <s v="danabrown"/>
    <s v="DSCHOLT"/>
    <s v="ST-SW"/>
    <x v="7"/>
    <x v="6"/>
    <n v="632706.1"/>
    <d v="2001-06-06T21:00:01"/>
  </r>
  <r>
    <x v="1"/>
    <x v="3"/>
    <x v="1"/>
    <x v="0"/>
    <n v="3000"/>
    <n v="1337815"/>
    <d v="2001-06-05T08:24:42"/>
    <s v="Tenaska Marketing Ventures"/>
    <x v="0"/>
    <x v="0"/>
    <x v="0"/>
    <x v="3"/>
    <s v="US Gas Phy Fwd Firm &lt; or = 1Mo "/>
    <s v="US Gas Phy       NGPL TxOkGCPool         06Jun01         USD/MM"/>
    <n v="3000"/>
    <m/>
    <x v="0"/>
    <x v="10"/>
    <x v="0"/>
    <n v="4.01"/>
    <s v="TMVJDG01"/>
    <s v="TDONOHO"/>
    <s v="ENA - IM Central Gulf"/>
    <x v="8"/>
    <x v="5"/>
    <n v="829396"/>
    <d v="2001-06-06T21:00:01"/>
  </r>
  <r>
    <x v="1"/>
    <x v="3"/>
    <x v="0"/>
    <x v="1"/>
    <n v="310000"/>
    <n v="1337817"/>
    <d v="2001-06-05T08:24:48"/>
    <s v="Williams Energy Marketing &amp; Trading Company"/>
    <x v="0"/>
    <x v="0"/>
    <x v="0"/>
    <x v="3"/>
    <s v="US Gas Fin Swap"/>
    <s v="US Gas Swap      Nymex                   Jul01           USD/MM"/>
    <n v="10000"/>
    <m/>
    <x v="0"/>
    <x v="10"/>
    <x v="0"/>
    <n v="4.1550000000000002"/>
    <s v="ccarlton"/>
    <s v="JARNOLD"/>
    <s v="NG-Price"/>
    <x v="1"/>
    <x v="5"/>
    <s v="VE5289.1"/>
    <d v="2001-07-01T21:00:00"/>
  </r>
  <r>
    <x v="0"/>
    <x v="3"/>
    <x v="1"/>
    <x v="0"/>
    <n v="10000"/>
    <n v="1337818"/>
    <d v="2001-06-05T08:24:48"/>
    <s v="PG&amp;E Energy Trading, Canada Corporation"/>
    <x v="0"/>
    <x v="0"/>
    <x v="0"/>
    <x v="3"/>
    <s v="CAN Gas Phy Fwd Firm East &lt; or = 1Mo"/>
    <s v="CAN Gas Phy      Parkway                 06Jun01         USD/MM"/>
    <n v="10000"/>
    <m/>
    <x v="0"/>
    <x v="10"/>
    <x v="0"/>
    <n v="4.21"/>
    <s v="ADM54361"/>
    <s v="MCUILLA"/>
    <s v="ENA - IM Ontario"/>
    <x v="8"/>
    <x v="5"/>
    <n v="829397"/>
    <d v="2001-06-06T21:00:01"/>
  </r>
  <r>
    <x v="0"/>
    <x v="3"/>
    <x v="1"/>
    <x v="0"/>
    <n v="247"/>
    <n v="1337819"/>
    <d v="2001-06-05T08:24:50"/>
    <s v="Aquila Canada Corp."/>
    <x v="0"/>
    <x v="0"/>
    <x v="0"/>
    <x v="3"/>
    <s v="CAN Gas Phy Fwd Firm East &lt; or = 1Mo"/>
    <s v="CAN Gas Phy      Parkway                 06Jun01         USD/MM"/>
    <m/>
    <n v="247"/>
    <x v="0"/>
    <x v="10"/>
    <x v="0"/>
    <n v="4.2249999999999996"/>
    <s v="dread2000"/>
    <s v="MCUILLA"/>
    <s v="ENA - IM Ontario"/>
    <x v="8"/>
    <x v="5"/>
    <n v="829398"/>
    <d v="2001-06-06T21:00:01"/>
  </r>
  <r>
    <x v="1"/>
    <x v="3"/>
    <x v="1"/>
    <x v="0"/>
    <n v="5000"/>
    <n v="1337820"/>
    <d v="2001-06-05T08:24:53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MICKELSON1"/>
    <s v="SSOUTH"/>
    <s v="ENA - IM West"/>
    <x v="8"/>
    <x v="5"/>
    <n v="829399"/>
    <d v="2001-06-06T21:00:01"/>
  </r>
  <r>
    <x v="1"/>
    <x v="3"/>
    <x v="0"/>
    <x v="1"/>
    <n v="310000"/>
    <n v="1337822"/>
    <d v="2001-06-05T08:25:02"/>
    <s v="Aquila Risk Management Corporation"/>
    <x v="0"/>
    <x v="0"/>
    <x v="0"/>
    <x v="3"/>
    <s v="US Gas Fin BasisSwap"/>
    <s v="US Gas Basis     NNG Demarc              Jul01           USD/MM"/>
    <n v="10000"/>
    <m/>
    <x v="0"/>
    <x v="10"/>
    <x v="0"/>
    <n v="-0.1"/>
    <s v="AQUILA1003"/>
    <s v="ALEWIS"/>
    <s v="GD-CENTRAL"/>
    <x v="1"/>
    <x v="5"/>
    <s v="VE5290.1"/>
    <d v="2001-07-01T21:00:01"/>
  </r>
  <r>
    <x v="1"/>
    <x v="3"/>
    <x v="1"/>
    <x v="0"/>
    <n v="3025"/>
    <n v="1337823"/>
    <d v="2001-06-05T08:25:03"/>
    <s v="TransCanada Energy Marketing USA, Inc."/>
    <x v="0"/>
    <x v="0"/>
    <x v="0"/>
    <x v="3"/>
    <s v="US Gas Phy Fwd Firm &lt; or = 1Mo "/>
    <s v="US Gas Phy       PEPL Pool               06Jun01         USD/MM"/>
    <n v="3025"/>
    <m/>
    <x v="0"/>
    <x v="10"/>
    <x v="0"/>
    <n v="3.8849999999999998"/>
    <s v="cscharton"/>
    <s v="KSTEVEN"/>
    <s v="ENA-IM Mid Central South"/>
    <x v="8"/>
    <x v="5"/>
    <n v="829400"/>
    <d v="2001-06-06T21:00:01"/>
  </r>
  <r>
    <x v="0"/>
    <x v="3"/>
    <x v="1"/>
    <x v="0"/>
    <n v="5000"/>
    <n v="1337824"/>
    <d v="2001-06-05T08:25:12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149999999999999"/>
    <s v="dread2000"/>
    <s v="MCUILLA"/>
    <s v="ENA - IM Ontario"/>
    <x v="8"/>
    <x v="5"/>
    <n v="829401"/>
    <d v="2001-06-06T21:00:01"/>
  </r>
  <r>
    <x v="1"/>
    <x v="3"/>
    <x v="1"/>
    <x v="0"/>
    <n v="2000"/>
    <n v="1337825"/>
    <d v="2001-06-05T08:25:14"/>
    <s v="Marathon Oil Company"/>
    <x v="0"/>
    <x v="0"/>
    <x v="0"/>
    <x v="3"/>
    <s v="US Gas Phy Fwd Firm &lt; or = 1Mo "/>
    <s v="US Gas Phy       TENN 500                06Jun01         USD/MM"/>
    <n v="2000"/>
    <m/>
    <x v="0"/>
    <x v="10"/>
    <x v="0"/>
    <n v="3.9624999999999999"/>
    <s v="CADILLAC"/>
    <s v="SNEAL"/>
    <s v="ENA-IM NE GULF3"/>
    <x v="8"/>
    <x v="5"/>
    <n v="829402"/>
    <d v="2001-06-06T21:00:01"/>
  </r>
  <r>
    <x v="1"/>
    <x v="2"/>
    <x v="1"/>
    <x v="0"/>
    <n v="25"/>
    <n v="1337826"/>
    <d v="2001-06-05T08:25:18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88"/>
    <s v="RCAUTHEN1"/>
    <s v="MFISCHE2"/>
    <s v="ST-SW"/>
    <x v="7"/>
    <x v="6"/>
    <n v="632708.1"/>
    <d v="2001-06-06T21:00:01"/>
  </r>
  <r>
    <x v="1"/>
    <x v="2"/>
    <x v="1"/>
    <x v="0"/>
    <n v="25"/>
    <n v="1337828"/>
    <d v="2001-06-05T08:25:25"/>
    <s v="Mirant Americas Energy Marketing, L.P."/>
    <x v="0"/>
    <x v="0"/>
    <x v="0"/>
    <x v="2"/>
    <s v="US West Power Phy Fwd Firm"/>
    <s v="US Pwr Phy Firm  4 Co 345 Peak           06Jun01         USD/MWh"/>
    <n v="25"/>
    <m/>
    <x v="0"/>
    <x v="2"/>
    <x v="0"/>
    <n v="77.5"/>
    <s v="jcl00001"/>
    <s v="MFISCHE2"/>
    <s v="ST-SW"/>
    <x v="7"/>
    <x v="6"/>
    <n v="632709.1"/>
    <d v="2001-06-06T21:00:01"/>
  </r>
  <r>
    <x v="1"/>
    <x v="2"/>
    <x v="1"/>
    <x v="3"/>
    <n v="2300"/>
    <n v="1337830"/>
    <d v="2001-06-05T08:25:33"/>
    <s v="Dynegy Power Marketing, Inc."/>
    <x v="0"/>
    <x v="0"/>
    <x v="0"/>
    <x v="2"/>
    <s v="US West Power Phy Fwd CAISO"/>
    <s v="US Pwr Phy CAISO NP15 Peak               Oct-Dec01       USD/MWh"/>
    <n v="25"/>
    <m/>
    <x v="0"/>
    <x v="2"/>
    <x v="0"/>
    <n v="94"/>
    <s v="rleforce"/>
    <s v="RBADEER"/>
    <s v="LT-CA"/>
    <x v="7"/>
    <x v="6"/>
    <n v="632710.1"/>
    <d v="2001-10-01T00:00:00"/>
  </r>
  <r>
    <x v="1"/>
    <x v="3"/>
    <x v="1"/>
    <x v="0"/>
    <n v="10000"/>
    <n v="1337832"/>
    <d v="2001-06-05T08:25:33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vab12345"/>
    <s v="PMIMS"/>
    <s v="ENA - IM MKT Central CG"/>
    <x v="8"/>
    <x v="5"/>
    <n v="829404"/>
    <d v="2001-06-06T21:00:01"/>
  </r>
  <r>
    <x v="1"/>
    <x v="3"/>
    <x v="1"/>
    <x v="0"/>
    <n v="10000"/>
    <n v="1337831"/>
    <d v="2001-06-05T08:25:33"/>
    <s v="Sempra Energy Trading Corp."/>
    <x v="0"/>
    <x v="0"/>
    <x v="0"/>
    <x v="3"/>
    <s v="US Gas Phy Fwd Firm &lt; or = 1Mo "/>
    <s v="US Gas Phy       PGT Malin               06Jun01         USD/MM"/>
    <m/>
    <n v="10000"/>
    <x v="0"/>
    <x v="10"/>
    <x v="0"/>
    <n v="3.8"/>
    <s v="ramcharger"/>
    <s v="MLENHAR"/>
    <s v="ENA - IM West"/>
    <x v="8"/>
    <x v="5"/>
    <n v="829403"/>
    <d v="2001-06-06T21:00:01"/>
  </r>
  <r>
    <x v="1"/>
    <x v="3"/>
    <x v="1"/>
    <x v="0"/>
    <n v="5000"/>
    <n v="1337834"/>
    <d v="2001-06-05T08:25:34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toddbandy"/>
    <s v="KSTEVEN"/>
    <s v="ENA-IM Mid Central South"/>
    <x v="8"/>
    <x v="5"/>
    <n v="829405"/>
    <d v="2001-06-06T21:00:01"/>
  </r>
  <r>
    <x v="1"/>
    <x v="2"/>
    <x v="1"/>
    <x v="0"/>
    <n v="25"/>
    <n v="1337836"/>
    <d v="2001-06-05T08:25:35"/>
    <s v="City of Santa Clara California, Silicon Valley Power"/>
    <x v="0"/>
    <x v="0"/>
    <x v="0"/>
    <x v="2"/>
    <s v="US West Power Phy Fwd Firm"/>
    <s v="US Pwr Phy Firm  COB N/S Peak            06Jun01         USD/MWh"/>
    <n v="25"/>
    <m/>
    <x v="0"/>
    <x v="2"/>
    <x v="0"/>
    <n v="60"/>
    <s v="KENSIMMS"/>
    <s v="DSCHOLT"/>
    <s v="ST-NW"/>
    <x v="7"/>
    <x v="6"/>
    <n v="632711.1"/>
    <d v="2001-06-06T21:00:01"/>
  </r>
  <r>
    <x v="1"/>
    <x v="2"/>
    <x v="1"/>
    <x v="8"/>
    <n v="250"/>
    <n v="1337835"/>
    <d v="2001-06-05T08:25:35"/>
    <s v="BP Energy Company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Coxclay1"/>
    <s v="CDORLAN"/>
    <s v="ST-ECAR"/>
    <x v="7"/>
    <x v="6"/>
    <n v="632712.1"/>
    <d v="2001-06-11T21:00:01"/>
  </r>
  <r>
    <x v="1"/>
    <x v="3"/>
    <x v="1"/>
    <x v="0"/>
    <n v="10000"/>
    <n v="1337837"/>
    <d v="2001-06-05T08:25:39"/>
    <s v="Aquila Energy Marketing Corporation"/>
    <x v="0"/>
    <x v="0"/>
    <x v="0"/>
    <x v="3"/>
    <s v="US Gas Phy Fwd Firm &lt; or = 1Mo "/>
    <s v="US Gas Phy       EPNG SoCal Topk         06Jun01         USD/MM"/>
    <n v="10000"/>
    <m/>
    <x v="0"/>
    <x v="10"/>
    <x v="0"/>
    <n v="9.5500000000000007"/>
    <s v="MRBECKNER"/>
    <s v="TKUYKEN"/>
    <s v="ENA - IM West"/>
    <x v="8"/>
    <x v="5"/>
    <n v="829406"/>
    <d v="2001-06-06T21:00:01"/>
  </r>
  <r>
    <x v="1"/>
    <x v="3"/>
    <x v="1"/>
    <x v="0"/>
    <n v="5000"/>
    <n v="1337838"/>
    <d v="2001-06-05T08:25:4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toddbandy"/>
    <s v="KSTEVEN"/>
    <s v="ENA-IM Mid Central South"/>
    <x v="8"/>
    <x v="5"/>
    <n v="829407"/>
    <d v="2001-06-06T21:00:01"/>
  </r>
  <r>
    <x v="1"/>
    <x v="2"/>
    <x v="1"/>
    <x v="0"/>
    <n v="25"/>
    <n v="1337840"/>
    <d v="2001-06-05T08:25:4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85"/>
    <s v="benpratt1"/>
    <s v="MFISCHE2"/>
    <s v="ST-SW"/>
    <x v="7"/>
    <x v="6"/>
    <n v="632713.1"/>
    <d v="2001-06-06T21:00:01"/>
  </r>
  <r>
    <x v="1"/>
    <x v="3"/>
    <x v="1"/>
    <x v="0"/>
    <n v="10000"/>
    <n v="1337839"/>
    <d v="2001-06-05T08:25:42"/>
    <s v="Aquila Energy Marketing Corporation"/>
    <x v="0"/>
    <x v="0"/>
    <x v="0"/>
    <x v="3"/>
    <s v="US Gas Phy Fwd Firm &lt; or = 1Mo "/>
    <s v="US Gas Phy       SoCal EHR               06Jun01         USD/MM"/>
    <n v="10000"/>
    <m/>
    <x v="0"/>
    <x v="10"/>
    <x v="0"/>
    <n v="9.5500000000000007"/>
    <s v="MRBECKNER"/>
    <s v="TKUYKEN"/>
    <s v="ENA - IM West"/>
    <x v="8"/>
    <x v="5"/>
    <n v="829408"/>
    <d v="2001-06-06T21:00:01"/>
  </r>
  <r>
    <x v="0"/>
    <x v="3"/>
    <x v="1"/>
    <x v="6"/>
    <n v="2250000"/>
    <n v="1337843"/>
    <d v="2001-06-05T08:25:52"/>
    <s v="Dynegy UK Limited"/>
    <x v="0"/>
    <x v="0"/>
    <x v="0"/>
    <x v="3"/>
    <s v="UK Gas Phy Fwd NBP"/>
    <s v="UK Gas Phy       NBP                     Jan-Mar02       p/th"/>
    <n v="25000"/>
    <m/>
    <x v="0"/>
    <x v="5"/>
    <x v="3"/>
    <n v="26.45"/>
    <s v="adamlewis"/>
    <s v="AFAIRLE"/>
    <s v="Non Affiliate Gas Book"/>
    <x v="5"/>
    <x v="3"/>
    <n v="106427"/>
    <d v="2002-01-01T00:00:00"/>
  </r>
  <r>
    <x v="1"/>
    <x v="3"/>
    <x v="1"/>
    <x v="0"/>
    <n v="5000"/>
    <n v="1337842"/>
    <d v="2001-06-05T08:25:52"/>
    <s v="Enserco Energy, Inc."/>
    <x v="0"/>
    <x v="0"/>
    <x v="0"/>
    <x v="3"/>
    <s v="US Gas Phy Fwd Firm &lt; or = 1Mo "/>
    <s v="US Gas Phy       PGT Malin               06Jun01         USD/MM"/>
    <m/>
    <n v="5000"/>
    <x v="0"/>
    <x v="10"/>
    <x v="0"/>
    <n v="3.95"/>
    <s v="shawnmcl"/>
    <s v="MLENHAR"/>
    <s v="ENA - IM West"/>
    <x v="8"/>
    <x v="5"/>
    <n v="829409"/>
    <d v="2001-06-06T21:00:01"/>
  </r>
  <r>
    <x v="1"/>
    <x v="2"/>
    <x v="1"/>
    <x v="6"/>
    <n v="2250"/>
    <n v="1337844"/>
    <d v="2001-06-05T08:25:56"/>
    <s v="El Paso Merchant Energy, L.P."/>
    <x v="0"/>
    <x v="0"/>
    <x v="0"/>
    <x v="2"/>
    <s v="US West Power Phy Fwd CAISO"/>
    <s v="US Pwr Phy CAISO SP15 Peak               Jan-Mar02       USD/MWh"/>
    <n v="25"/>
    <m/>
    <x v="0"/>
    <x v="2"/>
    <x v="0"/>
    <n v="57"/>
    <s v="PowerMAS"/>
    <s v="RBADEER"/>
    <s v="LT-CA"/>
    <x v="7"/>
    <x v="6"/>
    <n v="632714.1"/>
    <d v="2002-01-01T00:00:00"/>
  </r>
  <r>
    <x v="1"/>
    <x v="3"/>
    <x v="0"/>
    <x v="1"/>
    <n v="155000"/>
    <n v="1337846"/>
    <d v="2001-06-05T08:25:58"/>
    <s v="Reliant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2.9"/>
    <s v="kgebhard"/>
    <s v="KHOLST"/>
    <s v="FT-West"/>
    <x v="1"/>
    <x v="5"/>
    <s v="VE5297.1"/>
    <d v="2001-10-01T21:00:01"/>
  </r>
  <r>
    <x v="1"/>
    <x v="3"/>
    <x v="0"/>
    <x v="1"/>
    <n v="155000"/>
    <n v="1337847"/>
    <d v="2001-06-05T08:25:5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DAVIDSET"/>
    <s v="JARNOLD"/>
    <s v="NG-Price"/>
    <x v="1"/>
    <x v="5"/>
    <s v="VE5301.1"/>
    <d v="2001-07-01T21:00:00"/>
  </r>
  <r>
    <x v="1"/>
    <x v="3"/>
    <x v="1"/>
    <x v="0"/>
    <n v="5000"/>
    <n v="1337852"/>
    <d v="2001-06-05T08:26:10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5"/>
    <s v="EOLBILLY"/>
    <s v="MLENHAR"/>
    <s v="ENA - IM West"/>
    <x v="8"/>
    <x v="5"/>
    <n v="829410"/>
    <d v="2001-06-06T21:00:01"/>
  </r>
  <r>
    <x v="1"/>
    <x v="3"/>
    <x v="1"/>
    <x v="0"/>
    <n v="10000"/>
    <n v="1337853"/>
    <d v="2001-06-05T08:26:1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249999999999996"/>
    <s v="BBRADLEY"/>
    <s v="JWILLI13"/>
    <s v="ENA - IM Mkt Central MICH"/>
    <x v="8"/>
    <x v="5"/>
    <n v="829411"/>
    <d v="2001-06-06T21:00:01"/>
  </r>
  <r>
    <x v="1"/>
    <x v="3"/>
    <x v="1"/>
    <x v="0"/>
    <n v="5000"/>
    <n v="1337854"/>
    <d v="2001-06-05T08:26:17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4000000000000004"/>
    <s v="EOLBILLY"/>
    <s v="MLENHAR"/>
    <s v="ENA - IM West"/>
    <x v="8"/>
    <x v="5"/>
    <n v="829412"/>
    <d v="2001-06-06T21:00:01"/>
  </r>
  <r>
    <x v="1"/>
    <x v="3"/>
    <x v="1"/>
    <x v="0"/>
    <n v="10000"/>
    <n v="1337855"/>
    <d v="2001-06-05T08:26:20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BERRYJOE1"/>
    <s v="RGAY"/>
    <s v="ENA - IM West"/>
    <x v="8"/>
    <x v="5"/>
    <n v="829413"/>
    <d v="2001-06-06T21:00:01"/>
  </r>
  <r>
    <x v="1"/>
    <x v="3"/>
    <x v="0"/>
    <x v="15"/>
    <n v="305000"/>
    <n v="1337856"/>
    <d v="2001-06-05T08:26:27"/>
    <s v="Bank of America, National Association"/>
    <x v="0"/>
    <x v="0"/>
    <x v="0"/>
    <x v="3"/>
    <s v="US Gas Fin BasisSwap"/>
    <s v="US Gas Basis     NGI SoCal               Nov-Dec01       USD/MM"/>
    <n v="5000"/>
    <m/>
    <x v="0"/>
    <x v="10"/>
    <x v="0"/>
    <n v="2.7"/>
    <s v="damian41"/>
    <s v="KHOLST"/>
    <s v="FT-West"/>
    <x v="1"/>
    <x v="5"/>
    <s v="VE5302.1"/>
    <d v="2001-11-01T00:00:00"/>
  </r>
  <r>
    <x v="1"/>
    <x v="2"/>
    <x v="0"/>
    <x v="9"/>
    <n v="100"/>
    <n v="1337857"/>
    <d v="2001-06-05T08:26:29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0"/>
    <s v="paulk2001"/>
    <s v="GGUPTA"/>
    <s v="ST-New England"/>
    <x v="7"/>
    <x v="5"/>
    <n v="632715.1"/>
    <d v="2001-06-07T21:00:01"/>
  </r>
  <r>
    <x v="1"/>
    <x v="3"/>
    <x v="0"/>
    <x v="19"/>
    <n v="250000"/>
    <n v="1337858"/>
    <d v="2001-06-05T08:26:35"/>
    <s v="Duke Energy Trading and Marketing, L.L.C."/>
    <x v="0"/>
    <x v="0"/>
    <x v="0"/>
    <x v="3"/>
    <s v="US Gas Fin Swap"/>
    <s v="US Gas Daily     HHub                    06-30Jun01      USD/MM"/>
    <m/>
    <n v="10000"/>
    <x v="0"/>
    <x v="10"/>
    <x v="0"/>
    <n v="4.0650000000000004"/>
    <s v="DANIELCOWL"/>
    <s v="PKEAVEY"/>
    <s v="G-DAILY-EST"/>
    <x v="1"/>
    <x v="5"/>
    <s v="VE5304.1"/>
    <d v="2001-06-06T21:00:01"/>
  </r>
  <r>
    <x v="1"/>
    <x v="2"/>
    <x v="1"/>
    <x v="0"/>
    <n v="25"/>
    <n v="1337860"/>
    <d v="2001-06-05T08:26:4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84"/>
    <s v="benpratt1"/>
    <s v="MFISCHE2"/>
    <s v="ST-SW"/>
    <x v="7"/>
    <x v="6"/>
    <n v="632716.1"/>
    <d v="2001-06-06T21:00:01"/>
  </r>
  <r>
    <x v="1"/>
    <x v="3"/>
    <x v="1"/>
    <x v="0"/>
    <n v="10000"/>
    <n v="1337861"/>
    <d v="2001-06-05T08:26:43"/>
    <s v="Reliant Energy Services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5"/>
    <s v="sharibri"/>
    <s v="MLENHAR"/>
    <s v="ENA - IM West"/>
    <x v="8"/>
    <x v="5"/>
    <n v="829415"/>
    <d v="2001-06-06T21:00:01"/>
  </r>
  <r>
    <x v="1"/>
    <x v="3"/>
    <x v="0"/>
    <x v="19"/>
    <n v="250000"/>
    <n v="1337862"/>
    <d v="2001-06-05T08:26:44"/>
    <s v="J. Aron &amp; Company"/>
    <x v="0"/>
    <x v="0"/>
    <x v="0"/>
    <x v="3"/>
    <s v="US Gas Fin Swap"/>
    <s v="US Gas Daily     EP Permian              06-30Jun01      USD/MM"/>
    <n v="10000"/>
    <m/>
    <x v="0"/>
    <x v="10"/>
    <x v="0"/>
    <n v="4.05"/>
    <s v="ritanagle"/>
    <s v="RGAY"/>
    <s v="West-Keystone"/>
    <x v="1"/>
    <x v="5"/>
    <s v="VE5305.1"/>
    <d v="2001-06-06T21:00:01"/>
  </r>
  <r>
    <x v="1"/>
    <x v="3"/>
    <x v="1"/>
    <x v="0"/>
    <n v="10000"/>
    <n v="1337864"/>
    <d v="2001-06-05T08:26:48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416"/>
    <d v="2001-06-06T21:00:01"/>
  </r>
  <r>
    <x v="1"/>
    <x v="3"/>
    <x v="1"/>
    <x v="0"/>
    <n v="7000"/>
    <n v="1337865"/>
    <d v="2001-06-05T08:26:53"/>
    <s v="Aquila Energy Marketing Corporation"/>
    <x v="0"/>
    <x v="0"/>
    <x v="0"/>
    <x v="3"/>
    <s v="US Gas Phy Fwd Firm &lt; or = 1Mo "/>
    <s v="US Gas Phy       NGPL TxOkGCPool         06Jun01         USD/MM"/>
    <n v="7000"/>
    <m/>
    <x v="0"/>
    <x v="10"/>
    <x v="0"/>
    <n v="4.01"/>
    <s v="DIPAKSINHA"/>
    <s v="TDONOHO"/>
    <s v="ENA - IM Central Gulf"/>
    <x v="8"/>
    <x v="5"/>
    <n v="829417"/>
    <d v="2001-06-06T21:00:01"/>
  </r>
  <r>
    <x v="0"/>
    <x v="0"/>
    <x v="0"/>
    <x v="0"/>
    <n v="20"/>
    <n v="1337867"/>
    <d v="2001-06-05T08:26:5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08839"/>
    <s v="BMARCHAN"/>
    <s v="Enron Metals Trading System"/>
    <x v="0"/>
    <x v="0"/>
    <n v="2168954"/>
    <m/>
  </r>
  <r>
    <x v="1"/>
    <x v="3"/>
    <x v="0"/>
    <x v="4"/>
    <n v="150000"/>
    <n v="1337866"/>
    <d v="2001-06-05T08:26:56"/>
    <s v="ConAgra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4.5199999999999996"/>
    <s v="MATTGRAVEL"/>
    <s v="KHOLST"/>
    <s v="FT-West"/>
    <x v="1"/>
    <x v="5"/>
    <s v="VE5307.1"/>
    <d v="2001-09-01T21:00:01"/>
  </r>
  <r>
    <x v="1"/>
    <x v="3"/>
    <x v="0"/>
    <x v="1"/>
    <n v="310000"/>
    <n v="1337868"/>
    <d v="2001-06-05T08:26:58"/>
    <s v="Tractebel Energy Marketing, Inc."/>
    <x v="0"/>
    <x v="0"/>
    <x v="0"/>
    <x v="3"/>
    <s v="US Gas Fin BasisSwap"/>
    <s v="US Gas Basis     EP Permian              Jul01           USD/MM"/>
    <n v="10000"/>
    <m/>
    <x v="0"/>
    <x v="10"/>
    <x v="0"/>
    <n v="1.4999999999999999E-2"/>
    <s v="WICKLUND"/>
    <s v="EBASS"/>
    <s v="FT-Texas"/>
    <x v="1"/>
    <x v="5"/>
    <s v="VE5308.1"/>
    <d v="2001-07-01T21:00:01"/>
  </r>
  <r>
    <x v="1"/>
    <x v="3"/>
    <x v="1"/>
    <x v="0"/>
    <n v="10000"/>
    <n v="1337869"/>
    <d v="2001-06-05T08:26:59"/>
    <s v="Williams Energy Marketing &amp; Trading Company"/>
    <x v="0"/>
    <x v="0"/>
    <x v="0"/>
    <x v="3"/>
    <s v="US Gas Phy Fwd Firm &lt; or = 1Mo "/>
    <s v="US Gas Phy       TGT Z-SL                06Jun01         USD/MM"/>
    <m/>
    <n v="10000"/>
    <x v="0"/>
    <x v="10"/>
    <x v="0"/>
    <n v="4.0049999999999999"/>
    <s v="duanelaw"/>
    <s v="SPEREIR"/>
    <s v="ENA-IM NE GULF2"/>
    <x v="8"/>
    <x v="5"/>
    <n v="829418"/>
    <d v="2001-06-06T21:00:01"/>
  </r>
  <r>
    <x v="1"/>
    <x v="2"/>
    <x v="1"/>
    <x v="0"/>
    <n v="25"/>
    <n v="1337870"/>
    <d v="2001-06-05T08:27:02"/>
    <s v="Avista Energy, Inc."/>
    <x v="0"/>
    <x v="0"/>
    <x v="0"/>
    <x v="2"/>
    <s v="US West Power Phy Fwd CAISO"/>
    <s v="US Pwr Phy CAISO SP15 OffPk              06Jun01         USD/MWh"/>
    <m/>
    <n v="25"/>
    <x v="0"/>
    <x v="2"/>
    <x v="0"/>
    <n v="25"/>
    <s v="HARA01234"/>
    <s v="PPLATTE"/>
    <s v="ST-CA"/>
    <x v="7"/>
    <x v="6"/>
    <n v="632718.1"/>
    <d v="2001-06-06T21:00:01"/>
  </r>
  <r>
    <x v="1"/>
    <x v="3"/>
    <x v="0"/>
    <x v="19"/>
    <n v="250000"/>
    <n v="1337871"/>
    <d v="2001-06-05T08:27:03"/>
    <s v="Axia Energy, LP"/>
    <x v="0"/>
    <x v="0"/>
    <x v="0"/>
    <x v="3"/>
    <s v="US Gas Fin Swap"/>
    <s v="US Gas Daily     HHub                    06-30Jun01      USD/MM"/>
    <m/>
    <n v="10000"/>
    <x v="0"/>
    <x v="10"/>
    <x v="0"/>
    <n v="4.07"/>
    <s v="hillblak"/>
    <s v="PKEAVEY"/>
    <s v="G-DAILY-EST"/>
    <x v="1"/>
    <x v="5"/>
    <s v="VE5309.1"/>
    <d v="2001-06-06T21:00:01"/>
  </r>
  <r>
    <x v="1"/>
    <x v="2"/>
    <x v="0"/>
    <x v="3"/>
    <n v="4600"/>
    <n v="1337872"/>
    <d v="2001-06-05T08:27:03"/>
    <s v="American Electric Power Service Corporation"/>
    <x v="0"/>
    <x v="0"/>
    <x v="0"/>
    <x v="2"/>
    <s v="US East Power Fin Swap"/>
    <s v="US Pwr Fin Swap  ISO NY Z-G Peak         Oct-Dec01       USD/MWh"/>
    <m/>
    <n v="50"/>
    <x v="0"/>
    <x v="2"/>
    <x v="0"/>
    <n v="53.5"/>
    <s v="aepsvc133"/>
    <s v="DDAVIS"/>
    <s v="LT-New England"/>
    <x v="7"/>
    <x v="5"/>
    <n v="632719.1"/>
    <d v="2001-10-01T00:00:00"/>
  </r>
  <r>
    <x v="1"/>
    <x v="2"/>
    <x v="1"/>
    <x v="4"/>
    <n v="750"/>
    <n v="1337873"/>
    <d v="2001-06-05T08:27:10"/>
    <s v="Calpine Energy Services, L.P."/>
    <x v="0"/>
    <x v="0"/>
    <x v="0"/>
    <x v="2"/>
    <s v="US West Power Phy Fwd CAISO"/>
    <s v="US Pwr Phy CAISO NP15 Peak               Sep01           USD/MWh"/>
    <m/>
    <n v="25"/>
    <x v="0"/>
    <x v="2"/>
    <x v="0"/>
    <n v="145"/>
    <s v="WRUSSELL"/>
    <s v="RBADEER"/>
    <s v="LT-CA"/>
    <x v="7"/>
    <x v="6"/>
    <n v="632720.1"/>
    <d v="2001-09-01T21:00:01"/>
  </r>
  <r>
    <x v="1"/>
    <x v="2"/>
    <x v="1"/>
    <x v="1"/>
    <n v="775"/>
    <n v="1337874"/>
    <d v="2001-06-05T08:27:15"/>
    <s v="City of Santa Clara California, Silicon Valley Power"/>
    <x v="0"/>
    <x v="0"/>
    <x v="0"/>
    <x v="2"/>
    <s v="US West Power Phy Fwd Firm"/>
    <s v="US Pwr Phy Firm  PALVE OffPk             Jul01           USD/MWh"/>
    <n v="25"/>
    <m/>
    <x v="0"/>
    <x v="2"/>
    <x v="0"/>
    <n v="75"/>
    <s v="SAULLOPEZ"/>
    <s v="MDRISC3"/>
    <s v="ST-SW"/>
    <x v="7"/>
    <x v="6"/>
    <n v="632721.1"/>
    <d v="2001-07-01T21:00:01"/>
  </r>
  <r>
    <x v="0"/>
    <x v="3"/>
    <x v="1"/>
    <x v="0"/>
    <n v="5000"/>
    <n v="1337875"/>
    <d v="2001-06-05T08:27:16"/>
    <s v="Dynegy Canada Inc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149999999999999"/>
    <s v="DAROOKIE"/>
    <s v="MCUILLA"/>
    <s v="ENA - IM Ontario"/>
    <x v="8"/>
    <x v="5"/>
    <n v="829419"/>
    <d v="2001-06-06T21:00:01"/>
  </r>
  <r>
    <x v="1"/>
    <x v="3"/>
    <x v="1"/>
    <x v="0"/>
    <n v="3500"/>
    <n v="1337876"/>
    <d v="2001-06-05T08:27:17"/>
    <s v="Prior Energy Corporation"/>
    <x v="0"/>
    <x v="0"/>
    <x v="0"/>
    <x v="3"/>
    <s v="US Gas Phy Fwd Firm &lt; or = 1Mo "/>
    <s v="US Gas Phy       Transco St.65           06Jun01         USD/MM"/>
    <n v="3500"/>
    <m/>
    <x v="0"/>
    <x v="10"/>
    <x v="0"/>
    <n v="4.05"/>
    <s v="msbprior"/>
    <s v="ARING"/>
    <s v="ENA-IM NE GULF1"/>
    <x v="8"/>
    <x v="5"/>
    <n v="829420"/>
    <d v="2001-06-06T21:00:01"/>
  </r>
  <r>
    <x v="0"/>
    <x v="3"/>
    <x v="1"/>
    <x v="7"/>
    <n v="150000"/>
    <n v="1337877"/>
    <d v="2001-06-05T08:27:18"/>
    <s v="PowerGen UK Plc"/>
    <x v="0"/>
    <x v="0"/>
    <x v="0"/>
    <x v="3"/>
    <s v="UK Gas Phy Fwd NBP"/>
    <s v="UK Gas Phy       NBP                     06-08Jun01      p/th"/>
    <n v="50000"/>
    <m/>
    <x v="0"/>
    <x v="5"/>
    <x v="3"/>
    <n v="21"/>
    <s v="tolladur"/>
    <s v="MNICHOLA"/>
    <s v="Non Affiliate Gas Book"/>
    <x v="5"/>
    <x v="3"/>
    <n v="106428"/>
    <d v="2001-06-06T21:00:01"/>
  </r>
  <r>
    <x v="1"/>
    <x v="3"/>
    <x v="1"/>
    <x v="0"/>
    <n v="5000"/>
    <n v="1337879"/>
    <d v="2001-06-05T08:27:27"/>
    <s v="Duke Energy Trading and Marketing,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5"/>
    <s v="ROBPLATT"/>
    <s v="MLENHAR"/>
    <s v="ENA - IM West"/>
    <x v="8"/>
    <x v="5"/>
    <n v="829422"/>
    <d v="2001-06-06T21:00:01"/>
  </r>
  <r>
    <x v="1"/>
    <x v="3"/>
    <x v="1"/>
    <x v="0"/>
    <n v="30000"/>
    <n v="1337878"/>
    <d v="2001-06-05T08:27:27"/>
    <s v="Aquila Energy Marketing Corporation"/>
    <x v="0"/>
    <x v="0"/>
    <x v="0"/>
    <x v="3"/>
    <s v="US Gas Phy Fwd Firm &lt; or = 1Mo "/>
    <s v="US Gas Phy       NGPL NICOR              06Jun01         USD/MM"/>
    <n v="30000"/>
    <m/>
    <x v="0"/>
    <x v="10"/>
    <x v="0"/>
    <n v="4.1100000000000003"/>
    <s v="benharner"/>
    <s v="PMIMS"/>
    <s v="ENA - IM MKT Central CG"/>
    <x v="8"/>
    <x v="5"/>
    <n v="829421"/>
    <d v="2001-06-06T21:00:01"/>
  </r>
  <r>
    <x v="1"/>
    <x v="2"/>
    <x v="1"/>
    <x v="6"/>
    <n v="2250"/>
    <n v="1337880"/>
    <d v="2001-06-05T08:27:28"/>
    <s v="El Paso Merchant Energy, L.P."/>
    <x v="0"/>
    <x v="0"/>
    <x v="0"/>
    <x v="2"/>
    <s v="US West Power Phy Fwd CAISO"/>
    <s v="US Pwr Phy CAISO NP15 Peak               Jan-Mar02       USD/MWh"/>
    <n v="25"/>
    <m/>
    <x v="0"/>
    <x v="2"/>
    <x v="0"/>
    <n v="71"/>
    <s v="PowerMAS"/>
    <s v="RBADEER"/>
    <s v="LT-CA"/>
    <x v="7"/>
    <x v="6"/>
    <n v="632722.1"/>
    <d v="2002-01-01T00:00:00"/>
  </r>
  <r>
    <x v="1"/>
    <x v="3"/>
    <x v="1"/>
    <x v="0"/>
    <n v="408"/>
    <n v="1337881"/>
    <d v="2001-06-05T08:27:29"/>
    <s v="CMS Marketing, Services and Trading Company"/>
    <x v="0"/>
    <x v="0"/>
    <x v="0"/>
    <x v="3"/>
    <s v="US Gas Phy Fwd Firm &lt; or = 1Mo "/>
    <s v="US Gas Phy       Consumers Pwr           06Jun01         USD/MM"/>
    <m/>
    <n v="408"/>
    <x v="0"/>
    <x v="10"/>
    <x v="0"/>
    <n v="4.17"/>
    <s v="SCOTTBISK"/>
    <s v="JWILLI13"/>
    <s v="ENA - IM Mkt Central MICH"/>
    <x v="8"/>
    <x v="5"/>
    <n v="829423"/>
    <d v="2001-06-06T21:00:01"/>
  </r>
  <r>
    <x v="1"/>
    <x v="3"/>
    <x v="1"/>
    <x v="0"/>
    <n v="5000"/>
    <n v="1337883"/>
    <d v="2001-06-05T08:27:31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5"/>
    <s v="canadanw1"/>
    <s v="MLENHAR"/>
    <s v="ENA - IM West"/>
    <x v="8"/>
    <x v="5"/>
    <n v="829424"/>
    <d v="2001-06-06T21:00:01"/>
  </r>
  <r>
    <x v="1"/>
    <x v="3"/>
    <x v="1"/>
    <x v="0"/>
    <n v="5000"/>
    <n v="1337884"/>
    <d v="2001-06-05T08:27:32"/>
    <s v="Calpine Energy Services, L.P."/>
    <x v="0"/>
    <x v="0"/>
    <x v="0"/>
    <x v="3"/>
    <s v="US Gas Phy Fwd Firm &lt; or = 1Mo "/>
    <s v="US Gas Phy       EPNG SoCal Topk         06Jun01         USD/MM"/>
    <m/>
    <n v="5000"/>
    <x v="0"/>
    <x v="10"/>
    <x v="0"/>
    <n v="9.65"/>
    <s v="GMAGEE01"/>
    <s v="TKUYKEN"/>
    <s v="ENA - IM West"/>
    <x v="8"/>
    <x v="5"/>
    <n v="829425"/>
    <d v="2001-06-06T21:00:01"/>
  </r>
  <r>
    <x v="1"/>
    <x v="3"/>
    <x v="1"/>
    <x v="0"/>
    <n v="266"/>
    <n v="1337885"/>
    <d v="2001-06-05T08:27:35"/>
    <s v="CMS Marketing, Services and Trading Company"/>
    <x v="0"/>
    <x v="0"/>
    <x v="0"/>
    <x v="3"/>
    <s v="US Gas Phy Fwd Firm &lt; or = 1Mo "/>
    <s v="US Gas Phy       PEPL Pool               06Jun01         USD/MM"/>
    <m/>
    <n v="266"/>
    <x v="0"/>
    <x v="10"/>
    <x v="0"/>
    <n v="3.89"/>
    <s v="MELISA94"/>
    <s v="KSTEVEN"/>
    <s v="ENA-IM Mid Central South"/>
    <x v="8"/>
    <x v="5"/>
    <n v="829426"/>
    <d v="2001-06-06T21:00:01"/>
  </r>
  <r>
    <x v="1"/>
    <x v="3"/>
    <x v="1"/>
    <x v="0"/>
    <n v="5000"/>
    <n v="1337886"/>
    <d v="2001-06-05T08:27:38"/>
    <s v="TXU Energy Trading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1100000000000003"/>
    <s v="txuetctmb"/>
    <s v="PMIMS"/>
    <s v="ENA - IM MKT Central CG"/>
    <x v="8"/>
    <x v="5"/>
    <n v="829427"/>
    <d v="2001-06-06T21:00:01"/>
  </r>
  <r>
    <x v="1"/>
    <x v="2"/>
    <x v="1"/>
    <x v="0"/>
    <n v="50"/>
    <n v="1337887"/>
    <d v="2001-06-05T08:27:40"/>
    <s v="Southern Company Services, Inc."/>
    <x v="3"/>
    <x v="1"/>
    <x v="0"/>
    <x v="2"/>
    <s v="US East Power Phy Fwd Firm"/>
    <s v="US Pwr Phy Firm  SOCO Peak               06Jun01         USD/MWh"/>
    <m/>
    <n v="50"/>
    <x v="0"/>
    <x v="2"/>
    <x v="0"/>
    <n v="41"/>
    <s v="LRAT1234"/>
    <s v="KPRESTO"/>
    <s v="LT-SERC"/>
    <x v="7"/>
    <x v="6"/>
    <n v="632723.1"/>
    <d v="2001-06-06T21:00:01"/>
  </r>
  <r>
    <x v="1"/>
    <x v="3"/>
    <x v="1"/>
    <x v="0"/>
    <n v="2500"/>
    <n v="1337888"/>
    <d v="2001-06-05T08:27:41"/>
    <s v="Texex Energy Partners Ltd."/>
    <x v="0"/>
    <x v="0"/>
    <x v="0"/>
    <x v="3"/>
    <s v="US Gas Phy Fwd Firm &lt; or = 1Mo "/>
    <s v="US Gas Phy       Transco Z6 NY           06Jun01         USD/MM"/>
    <n v="2500"/>
    <m/>
    <x v="0"/>
    <x v="10"/>
    <x v="0"/>
    <n v="4.3250000000000002"/>
    <s v="texexener"/>
    <s v="VPIMENOV"/>
    <s v="ENA-IM ME NEW YORK"/>
    <x v="8"/>
    <x v="5"/>
    <n v="829428"/>
    <d v="2001-06-06T21:00:01"/>
  </r>
  <r>
    <x v="1"/>
    <x v="3"/>
    <x v="1"/>
    <x v="0"/>
    <n v="10000"/>
    <n v="1337889"/>
    <d v="2001-06-05T08:27:45"/>
    <s v="Dynegy Marketing and Trade"/>
    <x v="0"/>
    <x v="0"/>
    <x v="0"/>
    <x v="3"/>
    <s v="US Gas Phy Fwd Firm &lt; or = 1Mo "/>
    <s v="US Gas Phy       EPNG SoCal Topk         06Jun01         USD/MM"/>
    <n v="10000"/>
    <m/>
    <x v="0"/>
    <x v="10"/>
    <x v="0"/>
    <n v="9.4499999999999993"/>
    <s v="NOVERO777"/>
    <s v="TKUYKEN"/>
    <s v="ENA - IM West"/>
    <x v="8"/>
    <x v="5"/>
    <n v="829429"/>
    <d v="2001-06-06T21:00:01"/>
  </r>
  <r>
    <x v="1"/>
    <x v="3"/>
    <x v="1"/>
    <x v="0"/>
    <n v="10000"/>
    <n v="1337890"/>
    <d v="2001-06-05T08:27:48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4499999999999993"/>
    <s v="NOVERO777"/>
    <s v="TKUYKEN"/>
    <s v="ENA - IM West"/>
    <x v="8"/>
    <x v="5"/>
    <n v="829430"/>
    <d v="2001-06-06T21:00:01"/>
  </r>
  <r>
    <x v="0"/>
    <x v="2"/>
    <x v="1"/>
    <x v="1"/>
    <n v="775"/>
    <n v="1337891"/>
    <d v="2001-06-05T08:27:51"/>
    <s v="TotalFinaElf Gas and Power Limited"/>
    <x v="0"/>
    <x v="0"/>
    <x v="0"/>
    <x v="2"/>
    <s v="GER Power Phy Fwd Ffrm"/>
    <s v="GER Pwr Phy FF   Ger Grd WDPK HV         Aug01           EUR/MWh"/>
    <n v="25"/>
    <m/>
    <x v="0"/>
    <x v="2"/>
    <x v="2"/>
    <n v="27.5"/>
    <s v="PETERFRIT"/>
    <s v="MHELLERM"/>
    <s v="UK - ECTRL - Continental Power Book"/>
    <x v="4"/>
    <x v="3"/>
    <n v="110729.1"/>
    <d v="2001-08-01T00:00:00"/>
  </r>
  <r>
    <x v="1"/>
    <x v="3"/>
    <x v="1"/>
    <x v="0"/>
    <n v="3877"/>
    <n v="1337892"/>
    <d v="2001-06-05T08:27:52"/>
    <s v="Duke Energy Trading and Marketing, L.L.C."/>
    <x v="0"/>
    <x v="0"/>
    <x v="0"/>
    <x v="3"/>
    <s v="US Gas Phy Fwd Firm &lt; or = 1Mo "/>
    <s v="US Gas Phy       EP Blanco Avg           06Jun01         USD/MM"/>
    <m/>
    <n v="3877"/>
    <x v="0"/>
    <x v="10"/>
    <x v="0"/>
    <n v="3.0249999999999999"/>
    <s v="MIKELARSEN"/>
    <s v="RGAY"/>
    <s v="ENA - IM West"/>
    <x v="8"/>
    <x v="5"/>
    <n v="829431"/>
    <d v="2001-06-06T21:00:01"/>
  </r>
  <r>
    <x v="1"/>
    <x v="3"/>
    <x v="0"/>
    <x v="12"/>
    <n v="1825000"/>
    <n v="1337893"/>
    <d v="2001-06-05T08:27:56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1900000000000004"/>
    <s v="ADM98493"/>
    <s v="JARNOLD"/>
    <s v="NG-Price"/>
    <x v="1"/>
    <x v="5"/>
    <s v="VE5312.1"/>
    <d v="2002-01-01T21:00:00"/>
  </r>
  <r>
    <x v="1"/>
    <x v="3"/>
    <x v="1"/>
    <x v="0"/>
    <n v="5000"/>
    <n v="1337894"/>
    <d v="2001-06-05T08:27:57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HEATHERW"/>
    <s v="MLENHAR"/>
    <s v="ENA - IM West"/>
    <x v="8"/>
    <x v="5"/>
    <n v="829432"/>
    <d v="2001-06-06T21:00:01"/>
  </r>
  <r>
    <x v="1"/>
    <x v="3"/>
    <x v="1"/>
    <x v="0"/>
    <n v="10000"/>
    <n v="1337895"/>
    <d v="2001-06-05T08:27:5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vab12345"/>
    <s v="PMIMS"/>
    <s v="ENA - IM MKT Central CG"/>
    <x v="8"/>
    <x v="5"/>
    <n v="829433"/>
    <d v="2001-06-06T21:00:01"/>
  </r>
  <r>
    <x v="1"/>
    <x v="3"/>
    <x v="1"/>
    <x v="0"/>
    <n v="10000"/>
    <n v="1337896"/>
    <d v="2001-06-05T08:28:01"/>
    <s v="AEP Energy Services,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599999999999996"/>
    <s v="aepes215"/>
    <s v="ARING"/>
    <s v="ENA-IM NE GULF1"/>
    <x v="8"/>
    <x v="5"/>
    <n v="829434"/>
    <d v="2001-06-06T21:00:01"/>
  </r>
  <r>
    <x v="1"/>
    <x v="3"/>
    <x v="1"/>
    <x v="0"/>
    <n v="5000"/>
    <n v="1337897"/>
    <d v="2001-06-05T08:28:03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HEATHERW"/>
    <s v="MLENHAR"/>
    <s v="ENA - IM West"/>
    <x v="8"/>
    <x v="5"/>
    <n v="829436"/>
    <d v="2001-06-06T21:00:01"/>
  </r>
  <r>
    <x v="1"/>
    <x v="3"/>
    <x v="1"/>
    <x v="0"/>
    <n v="5000"/>
    <n v="1337898"/>
    <d v="2001-06-05T08:28:03"/>
    <s v="Mirant Americas Energy Marketing, L.P."/>
    <x v="0"/>
    <x v="0"/>
    <x v="0"/>
    <x v="3"/>
    <s v="US Gas Phy Fwd Firm &lt; or = 1Mo "/>
    <s v="US Gas Phy       OGT                     06Jun01         USD/MM"/>
    <n v="5000"/>
    <m/>
    <x v="0"/>
    <x v="10"/>
    <x v="0"/>
    <n v="3.9"/>
    <s v="TOMSAX01"/>
    <s v="KSTEVEN"/>
    <s v="ENA-IM Mid Central South"/>
    <x v="8"/>
    <x v="5"/>
    <n v="829435"/>
    <d v="2001-06-06T21:00:01"/>
  </r>
  <r>
    <x v="0"/>
    <x v="3"/>
    <x v="1"/>
    <x v="3"/>
    <n v="2300000"/>
    <n v="1337900"/>
    <d v="2001-06-05T08:28:04"/>
    <s v="PowerGen UK Plc"/>
    <x v="0"/>
    <x v="0"/>
    <x v="0"/>
    <x v="3"/>
    <s v="UK Gas Phy Fwd NBP"/>
    <s v="UK Gas Phy       NBP                     Oct-Dec01       p/th"/>
    <n v="25000"/>
    <m/>
    <x v="0"/>
    <x v="5"/>
    <x v="3"/>
    <n v="24.675000000000001"/>
    <s v="halstga1"/>
    <s v="AFAIRLE"/>
    <s v="Non Affiliate Gas Book"/>
    <x v="5"/>
    <x v="3"/>
    <n v="106429"/>
    <d v="2001-10-01T00:00:00"/>
  </r>
  <r>
    <x v="1"/>
    <x v="3"/>
    <x v="0"/>
    <x v="19"/>
    <n v="250000"/>
    <n v="1337901"/>
    <d v="2001-06-05T08:28:05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4.0650000000000004"/>
    <s v="aepes208"/>
    <s v="PKEAVEY"/>
    <s v="G-DAILY-EST"/>
    <x v="1"/>
    <x v="5"/>
    <s v="VE5314.1"/>
    <d v="2001-06-06T21:00:01"/>
  </r>
  <r>
    <x v="1"/>
    <x v="3"/>
    <x v="1"/>
    <x v="0"/>
    <n v="5000"/>
    <n v="1337902"/>
    <d v="2001-06-05T08:28:0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"/>
    <s v="ADM90884"/>
    <s v="KSTEVEN"/>
    <s v="ENA-IM Mid Central South"/>
    <x v="8"/>
    <x v="5"/>
    <n v="829437"/>
    <d v="2001-06-06T21:00:01"/>
  </r>
  <r>
    <x v="1"/>
    <x v="2"/>
    <x v="1"/>
    <x v="0"/>
    <n v="25"/>
    <n v="1337903"/>
    <d v="2001-06-05T08:28:07"/>
    <s v="Calpine Energy Services, L.P."/>
    <x v="0"/>
    <x v="0"/>
    <x v="0"/>
    <x v="2"/>
    <s v="US West Power Phy Fwd Firm"/>
    <s v="US Pwr Phy Firm  Mead 230 Peak           06Jun01         USD/MWh"/>
    <n v="25"/>
    <m/>
    <x v="0"/>
    <x v="2"/>
    <x v="0"/>
    <n v="82"/>
    <s v="RCAUTHEN1"/>
    <s v="MFISCHE2"/>
    <s v="ST-SW"/>
    <x v="7"/>
    <x v="6"/>
    <n v="632724.1"/>
    <d v="2001-06-06T21:00:01"/>
  </r>
  <r>
    <x v="1"/>
    <x v="3"/>
    <x v="1"/>
    <x v="0"/>
    <n v="5000"/>
    <n v="1337904"/>
    <d v="2001-06-05T08:28:08"/>
    <s v="Coral Energy Resources, L.P."/>
    <x v="0"/>
    <x v="0"/>
    <x v="0"/>
    <x v="3"/>
    <s v="US Gas Phy Fwd Firm &lt; or = 1Mo "/>
    <s v="US Gas Phy       PGT Malin               06Jun01         USD/MM"/>
    <n v="5000"/>
    <m/>
    <x v="0"/>
    <x v="10"/>
    <x v="0"/>
    <n v="3.65"/>
    <s v="amdizona"/>
    <s v="MLENHAR"/>
    <s v="ENA - IM West"/>
    <x v="8"/>
    <x v="5"/>
    <n v="829438"/>
    <d v="2001-06-06T21:00:01"/>
  </r>
  <r>
    <x v="1"/>
    <x v="2"/>
    <x v="1"/>
    <x v="1"/>
    <n v="1550"/>
    <n v="1337905"/>
    <d v="2001-06-05T08:28:09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25"/>
    <s v="jheinecke1"/>
    <s v="KPRESTO"/>
    <s v="LT-SERC"/>
    <x v="7"/>
    <x v="6"/>
    <n v="632725.1"/>
    <d v="2002-05-01T21:00:00"/>
  </r>
  <r>
    <x v="1"/>
    <x v="3"/>
    <x v="1"/>
    <x v="0"/>
    <n v="5000"/>
    <n v="1337906"/>
    <d v="2001-06-05T08:28:09"/>
    <s v="MidAmerican Energy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849999999999998"/>
    <s v="PEGGIALL"/>
    <s v="KSTEVEN"/>
    <s v="ENA-IM Mid Central South"/>
    <x v="8"/>
    <x v="5"/>
    <n v="829439"/>
    <d v="2001-06-06T21:00:01"/>
  </r>
  <r>
    <x v="1"/>
    <x v="3"/>
    <x v="1"/>
    <x v="0"/>
    <n v="5000"/>
    <n v="1337907"/>
    <d v="2001-06-05T08:28:10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975"/>
    <s v="ADM90884"/>
    <s v="KSTEVEN"/>
    <s v="ENA-IM Mid Central South"/>
    <x v="8"/>
    <x v="5"/>
    <n v="829440"/>
    <d v="2001-06-06T21:00:01"/>
  </r>
  <r>
    <x v="1"/>
    <x v="2"/>
    <x v="1"/>
    <x v="0"/>
    <n v="25"/>
    <n v="1337908"/>
    <d v="2001-06-05T08:28:15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8"/>
    <s v="billbryce"/>
    <s v="DSCHOLT"/>
    <s v="ST-SW"/>
    <x v="7"/>
    <x v="6"/>
    <n v="632726.1"/>
    <d v="2001-06-06T21:00:01"/>
  </r>
  <r>
    <x v="0"/>
    <x v="3"/>
    <x v="1"/>
    <x v="0"/>
    <n v="10000"/>
    <n v="1337909"/>
    <d v="2001-06-05T08:28:16"/>
    <s v="El Paso Merchant Energy, L.P."/>
    <x v="0"/>
    <x v="0"/>
    <x v="0"/>
    <x v="3"/>
    <s v="CAN Gas Phy Fwd Firm East &lt; or = 1Mo"/>
    <s v="CAN Gas Phy      Iroquois, TCPL          06Jun01         USD/MM"/>
    <m/>
    <n v="10000"/>
    <x v="0"/>
    <x v="10"/>
    <x v="0"/>
    <n v="4.2350000000000003"/>
    <s v="EPMELPcjs"/>
    <s v="MCUILLA"/>
    <s v="ENA - IM Ontario"/>
    <x v="8"/>
    <x v="5"/>
    <n v="829441"/>
    <d v="2001-06-06T21:00:01"/>
  </r>
  <r>
    <x v="1"/>
    <x v="3"/>
    <x v="1"/>
    <x v="0"/>
    <n v="20000"/>
    <n v="1337910"/>
    <d v="2001-06-05T08:28:18"/>
    <s v="Duke Energy Trading and Marketing, L.L.C."/>
    <x v="0"/>
    <x v="0"/>
    <x v="0"/>
    <x v="3"/>
    <s v="US Gas Phy Fwd Firm &lt; or = 1Mo "/>
    <s v="US Gas Phy       NGPL NICOR              06Jun01         USD/MM"/>
    <n v="20000"/>
    <m/>
    <x v="0"/>
    <x v="10"/>
    <x v="0"/>
    <n v="4.1100000000000003"/>
    <s v="JBULRICH"/>
    <s v="PMIMS"/>
    <s v="ENA - IM MKT Central CG"/>
    <x v="8"/>
    <x v="5"/>
    <n v="829442"/>
    <d v="2001-06-06T21:00:01"/>
  </r>
  <r>
    <x v="1"/>
    <x v="3"/>
    <x v="1"/>
    <x v="0"/>
    <n v="5000"/>
    <n v="1337912"/>
    <d v="2001-06-05T08:28:23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149999999999997"/>
    <s v="TOMSAX01"/>
    <s v="TMARTIN"/>
    <s v="ENA-IM CARTHAGE"/>
    <x v="8"/>
    <x v="5"/>
    <n v="829443"/>
    <d v="2001-06-06T21:00:01"/>
  </r>
  <r>
    <x v="1"/>
    <x v="3"/>
    <x v="1"/>
    <x v="0"/>
    <n v="25000"/>
    <n v="1337913"/>
    <d v="2001-06-05T08:28:24"/>
    <s v="Cook Inlet Energy Supply L.L.C."/>
    <x v="0"/>
    <x v="0"/>
    <x v="0"/>
    <x v="3"/>
    <s v="US Gas Phy Fwd Firm &lt; or = 1Mo "/>
    <s v="US Gas Phy       NGPL NICOR              06Jun01         USD/MM"/>
    <n v="25000"/>
    <m/>
    <x v="0"/>
    <x v="10"/>
    <x v="0"/>
    <n v="4.1100000000000003"/>
    <s v="MIDCONT1"/>
    <s v="PMIMS"/>
    <s v="ENA - IM MKT Central CG"/>
    <x v="8"/>
    <x v="5"/>
    <n v="829444"/>
    <d v="2001-06-06T21:00:01"/>
  </r>
  <r>
    <x v="1"/>
    <x v="2"/>
    <x v="1"/>
    <x v="0"/>
    <n v="25"/>
    <n v="1337914"/>
    <d v="2001-06-05T08:28:26"/>
    <s v="Duke Energy Trading and Marketing, L.L.C."/>
    <x v="0"/>
    <x v="0"/>
    <x v="0"/>
    <x v="2"/>
    <s v="US West Power Phy Fwd Firm"/>
    <s v="US Pwr Phy Firm  COB N/S Peak            06Jun01         USD/MWh"/>
    <n v="25"/>
    <m/>
    <x v="0"/>
    <x v="2"/>
    <x v="0"/>
    <n v="60"/>
    <s v="daveyell"/>
    <s v="DSCHOLT"/>
    <s v="ST-NW"/>
    <x v="7"/>
    <x v="6"/>
    <n v="632727.1"/>
    <d v="2001-06-06T21:00:01"/>
  </r>
  <r>
    <x v="1"/>
    <x v="3"/>
    <x v="1"/>
    <x v="0"/>
    <n v="1000"/>
    <n v="1337915"/>
    <d v="2001-06-05T08:28:29"/>
    <s v="CMS Marketing, Services and Trading Company"/>
    <x v="0"/>
    <x v="0"/>
    <x v="0"/>
    <x v="3"/>
    <s v="US Gas Phy Fwd Firm &lt; or = 1Mo "/>
    <s v="US Gas Phy       Mich Con                06Jun01         USD/MM"/>
    <n v="1000"/>
    <m/>
    <x v="0"/>
    <x v="10"/>
    <x v="0"/>
    <n v="4.22"/>
    <s v="SCOTTBISK"/>
    <s v="JWILLI13"/>
    <s v="ENA - IM Mkt Central MICH"/>
    <x v="8"/>
    <x v="5"/>
    <n v="829445"/>
    <d v="2001-06-06T21:00:01"/>
  </r>
  <r>
    <x v="1"/>
    <x v="3"/>
    <x v="1"/>
    <x v="0"/>
    <n v="10000"/>
    <n v="1337916"/>
    <d v="2001-06-05T08:28:30"/>
    <s v="Texaco Natural Gas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849999999999999"/>
    <s v="STEPHENSJE"/>
    <s v="SPEREIR"/>
    <s v="ENA-IM NE GULF2"/>
    <x v="8"/>
    <x v="5"/>
    <n v="829446"/>
    <d v="2001-06-06T21:00:01"/>
  </r>
  <r>
    <x v="1"/>
    <x v="2"/>
    <x v="1"/>
    <x v="0"/>
    <n v="25"/>
    <n v="1337917"/>
    <d v="2001-06-05T08:28:31"/>
    <s v="City of Santa Clara California, Silicon Valley Power"/>
    <x v="0"/>
    <x v="0"/>
    <x v="0"/>
    <x v="2"/>
    <s v="US West Power Phy Fwd CAISO"/>
    <s v="US Pwr Phy CAISO NP15 OffPk              06Jun01         USD/MWh"/>
    <n v="25"/>
    <m/>
    <x v="0"/>
    <x v="2"/>
    <x v="0"/>
    <n v="39"/>
    <s v="KENSIMMS"/>
    <s v="PPLATTE"/>
    <s v="ST-CA"/>
    <x v="7"/>
    <x v="6"/>
    <n v="632728.1"/>
    <d v="2001-06-06T21:00:01"/>
  </r>
  <r>
    <x v="1"/>
    <x v="3"/>
    <x v="1"/>
    <x v="0"/>
    <n v="9866"/>
    <n v="1337918"/>
    <d v="2001-06-05T08:28:34"/>
    <s v="Texaco Natural Gas Inc."/>
    <x v="0"/>
    <x v="0"/>
    <x v="0"/>
    <x v="3"/>
    <s v="US Gas Phy Fwd Firm &lt; or = 1Mo "/>
    <s v="US Gas Phy       TCO Pool                06Jun01         USD/MM"/>
    <n v="9866"/>
    <m/>
    <x v="0"/>
    <x v="10"/>
    <x v="0"/>
    <n v="4.165"/>
    <s v="waggonerva"/>
    <s v="JHODGE2"/>
    <s v="ENA-IM ME TCO"/>
    <x v="8"/>
    <x v="5"/>
    <n v="829447"/>
    <d v="2001-06-06T21:00:01"/>
  </r>
  <r>
    <x v="1"/>
    <x v="3"/>
    <x v="1"/>
    <x v="0"/>
    <n v="10000"/>
    <n v="1337919"/>
    <d v="2001-06-05T08:28:36"/>
    <s v="Dynegy Marketing and Trade"/>
    <x v="0"/>
    <x v="0"/>
    <x v="0"/>
    <x v="3"/>
    <s v="US Gas Phy Fwd Firm &lt; or = 1Mo "/>
    <s v="US Gas Phy       NNG Ventura             06Jun01         USD/MM"/>
    <m/>
    <n v="10000"/>
    <x v="0"/>
    <x v="10"/>
    <x v="0"/>
    <n v="3.8574999999999999"/>
    <s v="SCHRIMSHER"/>
    <s v="KSTEVEN"/>
    <s v="ENA-IM Mid Central South"/>
    <x v="8"/>
    <x v="5"/>
    <n v="829448"/>
    <d v="2001-06-06T21:00:01"/>
  </r>
  <r>
    <x v="1"/>
    <x v="3"/>
    <x v="1"/>
    <x v="0"/>
    <n v="2000"/>
    <n v="1337920"/>
    <d v="2001-06-05T08:28:37"/>
    <s v="Hunt Oil Company"/>
    <x v="0"/>
    <x v="0"/>
    <x v="0"/>
    <x v="3"/>
    <s v="US Gas Phy Fwd Firm &lt; or = 1Mo "/>
    <s v="US Gas Phy       ANR SE Gath             06Jun01         USD/MM"/>
    <n v="2000"/>
    <m/>
    <x v="0"/>
    <x v="10"/>
    <x v="0"/>
    <n v="3.9474999999999998"/>
    <s v="ADM85833"/>
    <s v="TDONOHO"/>
    <s v="ENA - IM Central Gulf"/>
    <x v="8"/>
    <x v="5"/>
    <n v="829449"/>
    <d v="2001-06-06T21:00:01"/>
  </r>
  <r>
    <x v="1"/>
    <x v="3"/>
    <x v="1"/>
    <x v="0"/>
    <n v="5000"/>
    <n v="1337921"/>
    <d v="2001-06-05T08:28:39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GMAGEE01"/>
    <s v="MLENHAR"/>
    <s v="ENA - IM West"/>
    <x v="8"/>
    <x v="5"/>
    <n v="829450"/>
    <d v="2001-06-06T21:00:01"/>
  </r>
  <r>
    <x v="1"/>
    <x v="2"/>
    <x v="1"/>
    <x v="1"/>
    <n v="1550"/>
    <n v="1337922"/>
    <d v="2001-06-05T08:28:40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5"/>
    <s v="jheinecke1"/>
    <s v="KPRESTO"/>
    <s v="LT-SERC"/>
    <x v="7"/>
    <x v="6"/>
    <n v="632729.1"/>
    <d v="2002-05-01T21:00:00"/>
  </r>
  <r>
    <x v="1"/>
    <x v="3"/>
    <x v="1"/>
    <x v="0"/>
    <n v="10000"/>
    <n v="1337924"/>
    <d v="2001-06-05T08:28:43"/>
    <s v="Sempra Energy Trading Corp."/>
    <x v="0"/>
    <x v="0"/>
    <x v="0"/>
    <x v="3"/>
    <s v="US Gas Phy Fwd Firm &lt; or = 1Mo "/>
    <s v="US Gas Phy       Transco Z6 NY           06Jun01         USD/MM"/>
    <n v="10000"/>
    <m/>
    <x v="0"/>
    <x v="10"/>
    <x v="0"/>
    <n v="4.3250000000000002"/>
    <s v="shawnmaz"/>
    <s v="VPIMENOV"/>
    <s v="ENA-IM ME NEW YORK"/>
    <x v="8"/>
    <x v="5"/>
    <n v="829451"/>
    <d v="2001-06-06T21:00:01"/>
  </r>
  <r>
    <x v="1"/>
    <x v="3"/>
    <x v="1"/>
    <x v="0"/>
    <n v="3000"/>
    <n v="1337925"/>
    <d v="2001-06-05T08:28:46"/>
    <s v="Calpine Energy Services, L.P."/>
    <x v="0"/>
    <x v="0"/>
    <x v="0"/>
    <x v="3"/>
    <s v="US Gas Phy Fwd Firm &lt; or = 1Mo "/>
    <s v="US Gas Phy       PG&amp;E CtyGte             06Jun01         USD/MM"/>
    <m/>
    <n v="3000"/>
    <x v="0"/>
    <x v="10"/>
    <x v="0"/>
    <n v="4.3499999999999996"/>
    <s v="GMAGEE01"/>
    <s v="MLENHAR"/>
    <s v="ENA - IM West"/>
    <x v="8"/>
    <x v="5"/>
    <n v="829452"/>
    <d v="2001-06-06T21:00:01"/>
  </r>
  <r>
    <x v="1"/>
    <x v="3"/>
    <x v="1"/>
    <x v="0"/>
    <n v="10000"/>
    <n v="1337926"/>
    <d v="2001-06-05T08:28:48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4"/>
    <s v="kswanson01"/>
    <s v="VPIMENOV"/>
    <s v="ENA-IM ME NEW YORK"/>
    <x v="8"/>
    <x v="5"/>
    <n v="829453"/>
    <d v="2001-06-06T21:00:01"/>
  </r>
  <r>
    <x v="1"/>
    <x v="3"/>
    <x v="1"/>
    <x v="0"/>
    <n v="5000"/>
    <n v="1337927"/>
    <d v="2001-06-05T08:28:49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049999999999999"/>
    <s v="TOMSAX01"/>
    <s v="TMARTIN"/>
    <s v="ENA-IM CARTHAGE"/>
    <x v="8"/>
    <x v="5"/>
    <n v="829454"/>
    <d v="2001-06-06T21:00:01"/>
  </r>
  <r>
    <x v="1"/>
    <x v="2"/>
    <x v="1"/>
    <x v="10"/>
    <n v="1200"/>
    <n v="1337928"/>
    <d v="2001-06-05T08:28:54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"/>
    <s v="ADM12984"/>
    <s v="MCARSON2"/>
    <s v="ST-SPP"/>
    <x v="7"/>
    <x v="6"/>
    <n v="632731.1"/>
    <d v="2001-06-07T21:00:01"/>
  </r>
  <r>
    <x v="1"/>
    <x v="2"/>
    <x v="0"/>
    <x v="10"/>
    <n v="1200"/>
    <n v="1337929"/>
    <d v="2001-06-05T08:28:55"/>
    <s v="Aquila Risk Management Corporation"/>
    <x v="0"/>
    <x v="0"/>
    <x v="0"/>
    <x v="2"/>
    <s v="US East Power Fin Swap"/>
    <s v="US Pwr Fin Swap  ISO NY Z-G Peak         07-30Jun01      USD/MWh"/>
    <n v="50"/>
    <m/>
    <x v="0"/>
    <x v="2"/>
    <x v="0"/>
    <n v="49.25"/>
    <s v="AQUILA1047"/>
    <s v="GGUPTA"/>
    <s v="ST-New England"/>
    <x v="7"/>
    <x v="5"/>
    <n v="632732.1"/>
    <d v="2001-06-07T21:00:01"/>
  </r>
  <r>
    <x v="1"/>
    <x v="3"/>
    <x v="0"/>
    <x v="19"/>
    <n v="212500"/>
    <n v="1337930"/>
    <d v="2001-06-05T08:29:01"/>
    <s v="Duke Energy Trading and Marketing, L.L.C."/>
    <x v="0"/>
    <x v="0"/>
    <x v="0"/>
    <x v="3"/>
    <s v="US Gas Fin Swap"/>
    <s v="US Gas Daily     ANR OK                  06-30Jun01      USD/MM"/>
    <m/>
    <n v="8500"/>
    <x v="0"/>
    <x v="10"/>
    <x v="0"/>
    <n v="3.915"/>
    <s v="MHOMESTEAD"/>
    <s v="ALEWIS"/>
    <s v="GD-CENTRAL"/>
    <x v="1"/>
    <x v="5"/>
    <s v="VE5316.1"/>
    <d v="2001-06-06T21:00:01"/>
  </r>
  <r>
    <x v="1"/>
    <x v="3"/>
    <x v="1"/>
    <x v="0"/>
    <n v="10047"/>
    <n v="1337931"/>
    <d v="2001-06-05T08:29:03"/>
    <s v="Koch Midstream Services Company"/>
    <x v="0"/>
    <x v="0"/>
    <x v="0"/>
    <x v="3"/>
    <s v="US Gas Phy Fwd Firm &lt; or = 1Mo "/>
    <s v="US Gas Phy       NGPL TxOkGCPool         06Jun01         USD/MM"/>
    <m/>
    <n v="10047"/>
    <x v="0"/>
    <x v="10"/>
    <x v="0"/>
    <n v="4.0149999999999997"/>
    <s v="curtisday"/>
    <s v="TDONOHO"/>
    <s v="ENA - IM Central Gulf"/>
    <x v="8"/>
    <x v="5"/>
    <n v="829455"/>
    <d v="2001-06-06T21:00:01"/>
  </r>
  <r>
    <x v="1"/>
    <x v="3"/>
    <x v="1"/>
    <x v="0"/>
    <n v="10000"/>
    <n v="1337932"/>
    <d v="2001-06-05T08:29:14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3"/>
    <s v="mikepowers"/>
    <s v="TDONOHO"/>
    <s v="ENA - IM Central Gulf"/>
    <x v="8"/>
    <x v="5"/>
    <n v="829456"/>
    <d v="2001-06-06T21:00:01"/>
  </r>
  <r>
    <x v="1"/>
    <x v="3"/>
    <x v="1"/>
    <x v="0"/>
    <n v="10000"/>
    <n v="1337933"/>
    <d v="2001-06-05T08:29:17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00000000000004"/>
    <s v="aepes206"/>
    <s v="JWILLI13"/>
    <s v="ENA - IM Mkt Central MICH"/>
    <x v="8"/>
    <x v="5"/>
    <n v="829457"/>
    <d v="2001-06-06T21:00:01"/>
  </r>
  <r>
    <x v="1"/>
    <x v="3"/>
    <x v="1"/>
    <x v="0"/>
    <n v="10000"/>
    <n v="1337934"/>
    <d v="2001-06-05T08:29:19"/>
    <s v="Mirant Americas Energy Marketing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ppa00001"/>
    <s v="TKUYKEN"/>
    <s v="ENA - IM West"/>
    <x v="8"/>
    <x v="5"/>
    <n v="829458"/>
    <d v="2001-06-06T21:00:01"/>
  </r>
  <r>
    <x v="1"/>
    <x v="3"/>
    <x v="0"/>
    <x v="20"/>
    <n v="615000"/>
    <n v="1337935"/>
    <d v="2001-06-05T08:29:21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24"/>
    <s v="steven12"/>
    <s v="JARNOLD"/>
    <s v="NG-Price"/>
    <x v="1"/>
    <x v="5"/>
    <s v="VE5317.1"/>
    <d v="2001-07-01T00:00:00"/>
  </r>
  <r>
    <x v="1"/>
    <x v="3"/>
    <x v="1"/>
    <x v="0"/>
    <n v="12800"/>
    <n v="1337936"/>
    <d v="2001-06-05T08:29:21"/>
    <s v="Mirant Americas Energy Marketing, L.P."/>
    <x v="0"/>
    <x v="0"/>
    <x v="0"/>
    <x v="3"/>
    <s v="US Gas Phy Fwd Firm &lt; or = 1Mo "/>
    <s v="US Gas Phy       NGPL NICOR              06Jun01         USD/MM"/>
    <n v="12800"/>
    <m/>
    <x v="0"/>
    <x v="10"/>
    <x v="0"/>
    <n v="4.1050000000000004"/>
    <s v="dkt00001"/>
    <s v="PMIMS"/>
    <s v="ENA - IM MKT Central CG"/>
    <x v="8"/>
    <x v="5"/>
    <n v="829459"/>
    <d v="2001-06-06T21:00:01"/>
  </r>
  <r>
    <x v="1"/>
    <x v="3"/>
    <x v="1"/>
    <x v="0"/>
    <n v="10000"/>
    <n v="1337937"/>
    <d v="2001-06-05T08:29:23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49999999999997"/>
    <s v="aepes215"/>
    <s v="ARING"/>
    <s v="ENA-IM NE GULF1"/>
    <x v="8"/>
    <x v="5"/>
    <n v="829460"/>
    <d v="2001-06-06T21:00:01"/>
  </r>
  <r>
    <x v="1"/>
    <x v="2"/>
    <x v="1"/>
    <x v="1"/>
    <n v="1550"/>
    <n v="1337938"/>
    <d v="2001-06-05T08:29:26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75"/>
    <s v="jheinecke1"/>
    <s v="KPRESTO"/>
    <s v="LT-SERC"/>
    <x v="7"/>
    <x v="6"/>
    <n v="632733.1"/>
    <d v="2002-05-01T21:00:00"/>
  </r>
  <r>
    <x v="1"/>
    <x v="3"/>
    <x v="1"/>
    <x v="0"/>
    <n v="5000"/>
    <n v="1337939"/>
    <d v="2001-06-05T08:29:27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EOLBILLY"/>
    <s v="MLENHAR"/>
    <s v="ENA - IM West"/>
    <x v="8"/>
    <x v="5"/>
    <n v="829461"/>
    <d v="2001-06-06T21:00:01"/>
  </r>
  <r>
    <x v="1"/>
    <x v="3"/>
    <x v="1"/>
    <x v="0"/>
    <n v="10000"/>
    <n v="1337941"/>
    <d v="2001-06-05T08:29:39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9"/>
    <s v="bryangins"/>
    <s v="SPEREIR"/>
    <s v="ENA-IM NE GULF2"/>
    <x v="8"/>
    <x v="5"/>
    <n v="829462"/>
    <d v="2001-06-06T21:00:01"/>
  </r>
  <r>
    <x v="1"/>
    <x v="3"/>
    <x v="1"/>
    <x v="0"/>
    <n v="9000"/>
    <n v="1337942"/>
    <d v="2001-06-05T08:29:40"/>
    <s v="Nexen Marketing"/>
    <x v="0"/>
    <x v="0"/>
    <x v="0"/>
    <x v="3"/>
    <s v="US Gas Phy Fwd Firm &lt; or = 1Mo "/>
    <s v="US Gas Phy       Mich Con                06Jun01         USD/MM"/>
    <n v="9000"/>
    <m/>
    <x v="0"/>
    <x v="10"/>
    <x v="0"/>
    <n v="4.2249999999999996"/>
    <s v="BBRADLEY"/>
    <s v="JWILLI13"/>
    <s v="ENA - IM Mkt Central MICH"/>
    <x v="8"/>
    <x v="5"/>
    <n v="829463"/>
    <d v="2001-06-06T21:00:01"/>
  </r>
  <r>
    <x v="1"/>
    <x v="2"/>
    <x v="0"/>
    <x v="10"/>
    <n v="1200"/>
    <n v="1337943"/>
    <d v="2001-06-05T08:29:42"/>
    <s v="Dynegy Marketing and Trade"/>
    <x v="0"/>
    <x v="0"/>
    <x v="0"/>
    <x v="2"/>
    <s v="US East Power Fin Swap"/>
    <s v="US Pwr Fin Swap  ISO NY Z-A Peak         07-30Jun01      USD/MWh"/>
    <m/>
    <n v="50"/>
    <x v="0"/>
    <x v="2"/>
    <x v="0"/>
    <n v="38"/>
    <s v="jjohnson"/>
    <s v="GGUPTA"/>
    <s v="ST-New England"/>
    <x v="7"/>
    <x v="5"/>
    <n v="632734.1"/>
    <d v="2001-06-07T21:00:01"/>
  </r>
  <r>
    <x v="1"/>
    <x v="3"/>
    <x v="1"/>
    <x v="0"/>
    <n v="10000"/>
    <n v="1337944"/>
    <d v="2001-06-05T08:29:48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549999999999997"/>
    <s v="dealjunkie"/>
    <s v="ARING"/>
    <s v="ENA-IM NE GULF1"/>
    <x v="8"/>
    <x v="5"/>
    <n v="829464"/>
    <d v="2001-06-06T21:00:01"/>
  </r>
  <r>
    <x v="1"/>
    <x v="2"/>
    <x v="1"/>
    <x v="0"/>
    <n v="10"/>
    <n v="1337945"/>
    <d v="2001-06-05T08:29:51"/>
    <s v="BP Energy Company"/>
    <x v="1"/>
    <x v="1"/>
    <x v="0"/>
    <x v="2"/>
    <s v="US West Power Phy Fwd CAISO"/>
    <s v="US Pwr Phy CAISO NP15 OffPk odd-lot      06Jun01         USD/MWh"/>
    <m/>
    <n v="10"/>
    <x v="0"/>
    <x v="2"/>
    <x v="0"/>
    <n v="44"/>
    <s v="CBOHN010"/>
    <s v="JRICHTE"/>
    <s v="ST-CA"/>
    <x v="7"/>
    <x v="6"/>
    <n v="632735.1"/>
    <d v="2001-06-06T21:00:01"/>
  </r>
  <r>
    <x v="1"/>
    <x v="2"/>
    <x v="1"/>
    <x v="0"/>
    <n v="25"/>
    <n v="1337946"/>
    <d v="2001-06-05T08:29:57"/>
    <s v="Morgan Stanley Capital Group, Inc."/>
    <x v="0"/>
    <x v="0"/>
    <x v="0"/>
    <x v="2"/>
    <s v="US West Power Phy Fwd Firm"/>
    <s v="US Pwr Phy Firm  Mid-C Peak              06Jun01         USD/MWh"/>
    <n v="25"/>
    <m/>
    <x v="0"/>
    <x v="2"/>
    <x v="0"/>
    <n v="58"/>
    <s v="powerfunk"/>
    <s v="SCRANDA"/>
    <s v="ST-NW"/>
    <x v="7"/>
    <x v="6"/>
    <n v="632736.1"/>
    <d v="2001-06-06T21:00:01"/>
  </r>
  <r>
    <x v="1"/>
    <x v="2"/>
    <x v="1"/>
    <x v="8"/>
    <n v="250"/>
    <n v="1337947"/>
    <d v="2001-06-05T08:29:58"/>
    <s v="Allegheny Energy Supply Company, LLC"/>
    <x v="1"/>
    <x v="1"/>
    <x v="0"/>
    <x v="2"/>
    <s v="US East Power Phy Fwd Firm"/>
    <s v="US Pwr Phy Firm  Entergy Peak            11-15Jun01      USD/MWh"/>
    <m/>
    <n v="50"/>
    <x v="0"/>
    <x v="2"/>
    <x v="0"/>
    <n v="49.5"/>
    <s v="MARKTH11"/>
    <s v="MCARSON2"/>
    <s v="ST-SPP"/>
    <x v="7"/>
    <x v="6"/>
    <n v="632737.1"/>
    <d v="2001-06-11T21:00:01"/>
  </r>
  <r>
    <x v="1"/>
    <x v="3"/>
    <x v="0"/>
    <x v="19"/>
    <n v="125000"/>
    <n v="1337948"/>
    <d v="2001-06-05T08:29:59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79"/>
    <s v="wwarburton"/>
    <s v="SSOUTH"/>
    <s v="West-NW"/>
    <x v="1"/>
    <x v="5"/>
    <s v="VE5319.1"/>
    <d v="2001-06-06T21:00:01"/>
  </r>
  <r>
    <x v="1"/>
    <x v="3"/>
    <x v="0"/>
    <x v="19"/>
    <n v="125000"/>
    <n v="1337949"/>
    <d v="2001-06-05T08:30:00"/>
    <s v="Enserco Energy, Inc."/>
    <x v="0"/>
    <x v="0"/>
    <x v="0"/>
    <x v="3"/>
    <s v="US Gas Fin Swap"/>
    <s v="US Gas Daily     EP SanJuan              06-30Jun01      USD/MM"/>
    <m/>
    <n v="5000"/>
    <x v="0"/>
    <x v="10"/>
    <x v="0"/>
    <n v="2.95"/>
    <s v="shawnmcl"/>
    <s v="RGAY"/>
    <s v="West-Keystone"/>
    <x v="1"/>
    <x v="5"/>
    <s v="VE5320.1"/>
    <d v="2001-06-06T21:00:01"/>
  </r>
  <r>
    <x v="1"/>
    <x v="3"/>
    <x v="0"/>
    <x v="1"/>
    <n v="310000"/>
    <n v="1337950"/>
    <d v="2001-06-05T08:30:01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500000000000004"/>
    <s v="shawnmaz"/>
    <s v="JARNOLD"/>
    <s v="NG-Price"/>
    <x v="1"/>
    <x v="5"/>
    <s v="VE5321.1"/>
    <d v="2001-07-01T21:00:00"/>
  </r>
  <r>
    <x v="1"/>
    <x v="3"/>
    <x v="1"/>
    <x v="0"/>
    <n v="1028"/>
    <n v="1337951"/>
    <d v="2001-06-05T08:30:10"/>
    <s v="EnergyUSA-TPC Corp."/>
    <x v="0"/>
    <x v="0"/>
    <x v="0"/>
    <x v="3"/>
    <s v="US Gas Phy Fwd Firm &lt; or = 1Mo "/>
    <s v="US Gas Phy       Trunkline ELA           06Jun01         USD/MM"/>
    <m/>
    <n v="1028"/>
    <x v="0"/>
    <x v="10"/>
    <x v="0"/>
    <n v="3.9550000000000001"/>
    <s v="scallender"/>
    <s v="TDONOHO"/>
    <s v="ENA - IM Central Gulf"/>
    <x v="8"/>
    <x v="5"/>
    <n v="829465"/>
    <d v="2001-06-06T21:00:01"/>
  </r>
  <r>
    <x v="1"/>
    <x v="3"/>
    <x v="1"/>
    <x v="0"/>
    <n v="5000"/>
    <n v="1337952"/>
    <d v="2001-06-05T08:30:13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49999999999997"/>
    <s v="curtisday"/>
    <s v="TMARTIN"/>
    <s v="ENA-IM CARTHAGE"/>
    <x v="8"/>
    <x v="5"/>
    <n v="829466"/>
    <d v="2001-06-06T21:00:01"/>
  </r>
  <r>
    <x v="1"/>
    <x v="3"/>
    <x v="1"/>
    <x v="0"/>
    <n v="10000"/>
    <n v="1337953"/>
    <d v="2001-06-05T08:30:15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frankfield"/>
    <s v="TKUYKEN"/>
    <s v="ENA - IM West"/>
    <x v="8"/>
    <x v="5"/>
    <n v="829467"/>
    <d v="2001-06-06T21:00:01"/>
  </r>
  <r>
    <x v="1"/>
    <x v="3"/>
    <x v="0"/>
    <x v="1"/>
    <n v="310000"/>
    <n v="1337955"/>
    <d v="2001-06-05T08:30:17"/>
    <s v="J. Aron &amp; Company"/>
    <x v="0"/>
    <x v="0"/>
    <x v="0"/>
    <x v="3"/>
    <s v="US Gas Fin Swap"/>
    <s v="US Gas Daily     HHub                    Jul01           USD/MM"/>
    <m/>
    <n v="10000"/>
    <x v="0"/>
    <x v="10"/>
    <x v="0"/>
    <n v="4.1500000000000004"/>
    <s v="ritanagle"/>
    <s v="JARNOLD"/>
    <s v="NG-Price"/>
    <x v="1"/>
    <x v="5"/>
    <s v="VE5323.1"/>
    <d v="2001-07-01T21:59:00"/>
  </r>
  <r>
    <x v="1"/>
    <x v="3"/>
    <x v="1"/>
    <x v="0"/>
    <n v="5000"/>
    <n v="1337956"/>
    <d v="2001-06-05T08:30:17"/>
    <s v="Reliant Energy Services, Inc."/>
    <x v="0"/>
    <x v="0"/>
    <x v="0"/>
    <x v="3"/>
    <s v="US Gas Phy Fwd Firm &lt; or = 1Mo "/>
    <s v="US Gas Phy       EPNG SoCal Topk         06Jun01         USD/MM"/>
    <m/>
    <n v="5000"/>
    <x v="0"/>
    <x v="10"/>
    <x v="0"/>
    <n v="9.4499999999999993"/>
    <s v="kzanaboni"/>
    <s v="TKUYKEN"/>
    <s v="ENA - IM West"/>
    <x v="8"/>
    <x v="5"/>
    <n v="829468"/>
    <d v="2001-06-06T21:00:01"/>
  </r>
  <r>
    <x v="0"/>
    <x v="3"/>
    <x v="1"/>
    <x v="0"/>
    <n v="10000"/>
    <n v="1337957"/>
    <d v="2001-06-05T08:30:1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DAROOKIE"/>
    <s v="MCUILLA"/>
    <s v="ENA - IM Ontario"/>
    <x v="8"/>
    <x v="5"/>
    <n v="829469"/>
    <d v="2001-06-06T21:00:01"/>
  </r>
  <r>
    <x v="1"/>
    <x v="3"/>
    <x v="1"/>
    <x v="0"/>
    <n v="10000"/>
    <n v="1337958"/>
    <d v="2001-06-05T08:30:24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kzanaboni"/>
    <s v="TKUYKEN"/>
    <s v="ENA - IM West"/>
    <x v="8"/>
    <x v="5"/>
    <n v="829470"/>
    <d v="2001-06-06T21:00:01"/>
  </r>
  <r>
    <x v="1"/>
    <x v="3"/>
    <x v="1"/>
    <x v="0"/>
    <n v="10000"/>
    <n v="1337959"/>
    <d v="2001-06-05T08:30:36"/>
    <s v="BP Energy Company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Lewellyn"/>
    <s v="TKUYKEN"/>
    <s v="ENA - IM West"/>
    <x v="8"/>
    <x v="5"/>
    <n v="829471"/>
    <d v="2001-06-06T21:00:01"/>
  </r>
  <r>
    <x v="1"/>
    <x v="3"/>
    <x v="1"/>
    <x v="0"/>
    <n v="50000"/>
    <n v="1337960"/>
    <d v="2001-06-05T08:30:40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1050000000000004"/>
    <s v="aepes206"/>
    <s v="PMIMS"/>
    <s v="ENA - IM MKT Central CG"/>
    <x v="8"/>
    <x v="5"/>
    <n v="829472"/>
    <d v="2001-06-06T21:00:01"/>
  </r>
  <r>
    <x v="1"/>
    <x v="3"/>
    <x v="0"/>
    <x v="1"/>
    <n v="465000"/>
    <n v="1337961"/>
    <d v="2001-06-05T08:30:41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500000000000004"/>
    <s v="mtherrell"/>
    <s v="JARNOLD"/>
    <s v="NG-Price"/>
    <x v="1"/>
    <x v="5"/>
    <s v="VE5324.1"/>
    <d v="2001-07-01T21:00:00"/>
  </r>
  <r>
    <x v="0"/>
    <x v="3"/>
    <x v="1"/>
    <x v="1"/>
    <n v="775000"/>
    <n v="1337962"/>
    <d v="2001-06-05T08:30:41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25"/>
    <s v="nikkigoode"/>
    <s v="AFAIRLE"/>
    <s v="Non Affiliate Gas Book"/>
    <x v="5"/>
    <x v="3"/>
    <n v="106430"/>
    <d v="2001-07-01T21:00:01"/>
  </r>
  <r>
    <x v="1"/>
    <x v="3"/>
    <x v="1"/>
    <x v="0"/>
    <n v="37200"/>
    <n v="1337963"/>
    <d v="2001-06-05T08:30:41"/>
    <s v="Dynegy Marketing and Trade"/>
    <x v="0"/>
    <x v="0"/>
    <x v="0"/>
    <x v="3"/>
    <s v="US Gas Phy Fwd Firm &lt; or = 1Mo "/>
    <s v="US Gas Phy       NGPL NICOR              06Jun01         USD/MM"/>
    <n v="37200"/>
    <m/>
    <x v="0"/>
    <x v="10"/>
    <x v="0"/>
    <n v="4.1050000000000004"/>
    <s v="MAXFIELD"/>
    <s v="PMIMS"/>
    <s v="ENA - IM MKT Central CG"/>
    <x v="8"/>
    <x v="5"/>
    <n v="829473"/>
    <d v="2001-06-06T21:00:01"/>
  </r>
  <r>
    <x v="1"/>
    <x v="2"/>
    <x v="1"/>
    <x v="0"/>
    <n v="25"/>
    <n v="1337965"/>
    <d v="2001-06-05T08:30:42"/>
    <s v="Sacramento Municipal Utility District"/>
    <x v="0"/>
    <x v="0"/>
    <x v="0"/>
    <x v="2"/>
    <s v="US West Power Phy Fwd Firm"/>
    <s v="US Pwr Phy Firm  COB N/S Peak            06Jun01         USD/MWh"/>
    <m/>
    <n v="25"/>
    <x v="0"/>
    <x v="2"/>
    <x v="0"/>
    <n v="62"/>
    <s v="kevinhart"/>
    <s v="DSCHOLT"/>
    <s v="ST-NW"/>
    <x v="7"/>
    <x v="6"/>
    <n v="632738.1"/>
    <d v="2001-06-06T21:00:01"/>
  </r>
  <r>
    <x v="1"/>
    <x v="3"/>
    <x v="1"/>
    <x v="0"/>
    <n v="10000"/>
    <n v="1337964"/>
    <d v="2001-06-05T08:30:42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frankfield"/>
    <s v="TKUYKEN"/>
    <s v="ENA - IM West"/>
    <x v="8"/>
    <x v="5"/>
    <n v="829474"/>
    <d v="2001-06-06T21:00:01"/>
  </r>
  <r>
    <x v="1"/>
    <x v="3"/>
    <x v="0"/>
    <x v="12"/>
    <n v="912500"/>
    <n v="1337966"/>
    <d v="2001-06-05T08:30:45"/>
    <s v="AEP Energy Services, Inc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aepes214"/>
    <s v="JARNOLD"/>
    <s v="NG-Price"/>
    <x v="1"/>
    <x v="5"/>
    <s v="VE5325.1"/>
    <d v="2002-01-01T21:00:00"/>
  </r>
  <r>
    <x v="1"/>
    <x v="2"/>
    <x v="1"/>
    <x v="1"/>
    <n v="775"/>
    <n v="1337967"/>
    <d v="2001-06-05T08:30:46"/>
    <s v="El Paso Merchant Energy, L.P."/>
    <x v="0"/>
    <x v="0"/>
    <x v="0"/>
    <x v="2"/>
    <s v="US West Power Phy Fwd Firm"/>
    <s v="US Pwr Phy Firm  PALVE Peak              Jul01           USD/MWh"/>
    <m/>
    <n v="25"/>
    <x v="0"/>
    <x v="2"/>
    <x v="0"/>
    <n v="232"/>
    <s v="PowerMAS"/>
    <s v="MMOTLEY"/>
    <s v="ST-SW"/>
    <x v="7"/>
    <x v="6"/>
    <n v="632739.1"/>
    <d v="2001-07-01T21:00:01"/>
  </r>
  <r>
    <x v="1"/>
    <x v="3"/>
    <x v="1"/>
    <x v="0"/>
    <n v="5000"/>
    <n v="1337968"/>
    <d v="2001-06-05T08:30:48"/>
    <s v="Sempra Energy Trading Corp."/>
    <x v="0"/>
    <x v="0"/>
    <x v="0"/>
    <x v="3"/>
    <s v="US Gas Phy Fwd Firm &lt; or = 1Mo "/>
    <s v="US Gas Phy       PGT Malin               06Jun01         USD/MM"/>
    <m/>
    <n v="5000"/>
    <x v="0"/>
    <x v="10"/>
    <x v="0"/>
    <n v="3.75"/>
    <s v="ramcharger"/>
    <s v="MLENHAR"/>
    <s v="ENA - IM West"/>
    <x v="8"/>
    <x v="5"/>
    <n v="829475"/>
    <d v="2001-06-06T21:00:01"/>
  </r>
  <r>
    <x v="1"/>
    <x v="3"/>
    <x v="1"/>
    <x v="0"/>
    <n v="5000"/>
    <n v="1337969"/>
    <d v="2001-06-05T08:30:50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05"/>
    <s v="HEATHERW"/>
    <s v="MLENHAR"/>
    <s v="ENA - IM West"/>
    <x v="8"/>
    <x v="5"/>
    <n v="829476"/>
    <d v="2001-06-06T21:00:01"/>
  </r>
  <r>
    <x v="1"/>
    <x v="2"/>
    <x v="1"/>
    <x v="0"/>
    <n v="5"/>
    <n v="1337971"/>
    <d v="2001-06-05T08:30:55"/>
    <s v="AES NewEnergy, Inc."/>
    <x v="0"/>
    <x v="0"/>
    <x v="0"/>
    <x v="2"/>
    <s v="US West Power Phy Fwd CAISO"/>
    <s v="US Pwr Phy CAISO SP15 OffPk odd-lot      06Jun01         USD/MWh"/>
    <n v="5"/>
    <m/>
    <x v="0"/>
    <x v="2"/>
    <x v="0"/>
    <n v="21"/>
    <s v="ADM07644"/>
    <s v="JRICHTE"/>
    <s v="ST-CA"/>
    <x v="7"/>
    <x v="6"/>
    <n v="632740.1"/>
    <d v="2001-06-06T21:00:01"/>
  </r>
  <r>
    <x v="1"/>
    <x v="3"/>
    <x v="0"/>
    <x v="19"/>
    <n v="250000"/>
    <n v="1337972"/>
    <d v="2001-06-05T08:30:58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.01"/>
    <s v="AQUILA1015"/>
    <s v="EBASS"/>
    <s v="FT-Texas"/>
    <x v="1"/>
    <x v="5"/>
    <s v="VE5326.1"/>
    <d v="2001-06-06T21:00:01"/>
  </r>
  <r>
    <x v="0"/>
    <x v="3"/>
    <x v="1"/>
    <x v="0"/>
    <n v="10000"/>
    <n v="1337973"/>
    <d v="2001-06-05T08:30:5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75000000000002"/>
    <s v="DAROOKIE"/>
    <s v="MCUILLA"/>
    <s v="ENA - IM Ontario"/>
    <x v="8"/>
    <x v="5"/>
    <n v="829477"/>
    <d v="2001-06-06T21:00:01"/>
  </r>
  <r>
    <x v="1"/>
    <x v="3"/>
    <x v="1"/>
    <x v="0"/>
    <n v="10000"/>
    <n v="1337974"/>
    <d v="2001-06-05T08:30:59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kzanaboni"/>
    <s v="TKUYKEN"/>
    <s v="ENA - IM West"/>
    <x v="8"/>
    <x v="5"/>
    <n v="829478"/>
    <d v="2001-06-06T21:00:01"/>
  </r>
  <r>
    <x v="1"/>
    <x v="3"/>
    <x v="1"/>
    <x v="0"/>
    <n v="10000"/>
    <n v="1337975"/>
    <d v="2001-06-05T08:31:01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ikekeen"/>
    <s v="RGAY"/>
    <s v="ENA - IM West"/>
    <x v="8"/>
    <x v="5"/>
    <n v="829479"/>
    <d v="2001-06-06T21:00:01"/>
  </r>
  <r>
    <x v="1"/>
    <x v="3"/>
    <x v="1"/>
    <x v="0"/>
    <n v="10000"/>
    <n v="1337976"/>
    <d v="2001-06-05T08:31:02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kzanaboni"/>
    <s v="TKUYKEN"/>
    <s v="ENA - IM West"/>
    <x v="8"/>
    <x v="5"/>
    <n v="829480"/>
    <d v="2001-06-06T21:00:01"/>
  </r>
  <r>
    <x v="1"/>
    <x v="3"/>
    <x v="1"/>
    <x v="0"/>
    <n v="5000"/>
    <n v="1337977"/>
    <d v="2001-06-05T08:31:06"/>
    <s v="Williams Energy Marketing &amp; Trading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95"/>
    <s v="frankfield"/>
    <s v="MLENHAR"/>
    <s v="ENA - IM West"/>
    <x v="8"/>
    <x v="5"/>
    <n v="829481"/>
    <d v="2001-06-06T21:00:01"/>
  </r>
  <r>
    <x v="1"/>
    <x v="3"/>
    <x v="1"/>
    <x v="0"/>
    <n v="10000"/>
    <n v="1337978"/>
    <d v="2001-06-05T08:31:07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5"/>
    <s v="kzanaboni"/>
    <s v="TKUYKEN"/>
    <s v="ENA - IM West"/>
    <x v="8"/>
    <x v="5"/>
    <n v="829482"/>
    <d v="2001-06-06T21:00:01"/>
  </r>
  <r>
    <x v="1"/>
    <x v="3"/>
    <x v="1"/>
    <x v="0"/>
    <n v="10000"/>
    <n v="1337979"/>
    <d v="2001-06-05T08:31:12"/>
    <s v="Coral Energy Resources, L.P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ccubbison"/>
    <s v="TKUYKEN"/>
    <s v="ENA - IM West"/>
    <x v="8"/>
    <x v="5"/>
    <n v="829483"/>
    <d v="2001-06-06T21:00:01"/>
  </r>
  <r>
    <x v="1"/>
    <x v="3"/>
    <x v="1"/>
    <x v="0"/>
    <n v="10000"/>
    <n v="1337980"/>
    <d v="2001-06-05T08:31:15"/>
    <s v="Dynegy Marketing and Trade"/>
    <x v="0"/>
    <x v="0"/>
    <x v="0"/>
    <x v="3"/>
    <s v="US Gas Phy Fwd Firm &lt; or = 1Mo "/>
    <s v="US Gas Phy       Mich Con                06Jun01         USD/MM"/>
    <n v="10000"/>
    <m/>
    <x v="0"/>
    <x v="10"/>
    <x v="0"/>
    <n v="4.22"/>
    <s v="MAXFIELD"/>
    <s v="JWILLI13"/>
    <s v="ENA - IM Mkt Central MICH"/>
    <x v="8"/>
    <x v="5"/>
    <n v="829484"/>
    <d v="2001-06-06T21:00:01"/>
  </r>
  <r>
    <x v="1"/>
    <x v="3"/>
    <x v="1"/>
    <x v="0"/>
    <n v="5000"/>
    <n v="1337981"/>
    <d v="2001-06-05T08:31:16"/>
    <s v="Williams Energy Marketing &amp; Trading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85"/>
    <s v="frankfield"/>
    <s v="MLENHAR"/>
    <s v="ENA - IM West"/>
    <x v="8"/>
    <x v="5"/>
    <n v="829485"/>
    <d v="2001-06-06T21:00:01"/>
  </r>
  <r>
    <x v="0"/>
    <x v="3"/>
    <x v="1"/>
    <x v="0"/>
    <n v="10000"/>
    <n v="1337983"/>
    <d v="2001-06-05T08:31:18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49999999999999"/>
    <s v="BBRADLEY"/>
    <s v="MCUILLA"/>
    <s v="ENA - IM Ontario"/>
    <x v="8"/>
    <x v="5"/>
    <n v="829487"/>
    <d v="2001-06-06T21:00:01"/>
  </r>
  <r>
    <x v="1"/>
    <x v="3"/>
    <x v="1"/>
    <x v="0"/>
    <n v="10000"/>
    <n v="1337982"/>
    <d v="2001-06-05T08:31:18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486"/>
    <d v="2001-06-06T21:00:01"/>
  </r>
  <r>
    <x v="1"/>
    <x v="2"/>
    <x v="1"/>
    <x v="0"/>
    <n v="25"/>
    <n v="1337985"/>
    <d v="2001-06-05T08:31:26"/>
    <s v="Duke Energy Trading and Marketing, L.L.C."/>
    <x v="0"/>
    <x v="0"/>
    <x v="0"/>
    <x v="2"/>
    <s v="US West Power Phy Fwd Firm"/>
    <s v="US Pwr Phy Firm  PALVE Peak              06Jun01         USD/MWh"/>
    <m/>
    <n v="25"/>
    <x v="0"/>
    <x v="2"/>
    <x v="0"/>
    <n v="80"/>
    <s v="jstebbins"/>
    <s v="MFISCHE2"/>
    <s v="ST-SW"/>
    <x v="7"/>
    <x v="6"/>
    <n v="632741.1"/>
    <d v="2001-06-06T21:00:01"/>
  </r>
  <r>
    <x v="1"/>
    <x v="3"/>
    <x v="1"/>
    <x v="0"/>
    <n v="10000"/>
    <n v="1337986"/>
    <d v="2001-06-05T08:31:26"/>
    <s v="BP Energy Company"/>
    <x v="0"/>
    <x v="0"/>
    <x v="0"/>
    <x v="3"/>
    <s v="US Gas Phy Fwd Firm &lt; or = 1Mo "/>
    <s v="US Gas Phy       Transco Z6 NY           06Jun01         USD/MM"/>
    <n v="10000"/>
    <m/>
    <x v="0"/>
    <x v="10"/>
    <x v="0"/>
    <n v="4.3150000000000004"/>
    <s v="ADM05933"/>
    <s v="VPIMENOV"/>
    <s v="ENA-IM ME NEW YORK"/>
    <x v="8"/>
    <x v="5"/>
    <n v="829489"/>
    <d v="2001-06-06T21:00:01"/>
  </r>
  <r>
    <x v="1"/>
    <x v="3"/>
    <x v="1"/>
    <x v="0"/>
    <n v="10000"/>
    <n v="1337984"/>
    <d v="2001-06-05T08:31:26"/>
    <s v="Dynegy Marketing and Trade"/>
    <x v="0"/>
    <x v="0"/>
    <x v="0"/>
    <x v="3"/>
    <s v="US Gas Phy Fwd Firm &lt; or = 1Mo "/>
    <s v="US Gas Phy       EPNG SoCal Topk         06Jun01         USD/MM"/>
    <n v="10000"/>
    <m/>
    <x v="0"/>
    <x v="10"/>
    <x v="0"/>
    <n v="9.4499999999999993"/>
    <s v="NOVERO777"/>
    <s v="TKUYKEN"/>
    <s v="ENA - IM West"/>
    <x v="8"/>
    <x v="5"/>
    <n v="829488"/>
    <d v="2001-06-06T21:00:01"/>
  </r>
  <r>
    <x v="1"/>
    <x v="3"/>
    <x v="0"/>
    <x v="19"/>
    <n v="250000"/>
    <n v="1337988"/>
    <d v="2001-06-05T08:31:27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AQUILA1003"/>
    <s v="PKEAVEY"/>
    <s v="G-DAILY-EST"/>
    <x v="1"/>
    <x v="5"/>
    <s v="VE5329.1"/>
    <d v="2001-06-06T21:00:01"/>
  </r>
  <r>
    <x v="1"/>
    <x v="3"/>
    <x v="1"/>
    <x v="0"/>
    <n v="5000"/>
    <n v="1337987"/>
    <d v="2001-06-05T08:31:27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490"/>
    <d v="2001-06-06T21:00:01"/>
  </r>
  <r>
    <x v="1"/>
    <x v="3"/>
    <x v="1"/>
    <x v="0"/>
    <n v="2000"/>
    <n v="1337989"/>
    <d v="2001-06-05T08:31:29"/>
    <s v="Marathon Oil Company"/>
    <x v="0"/>
    <x v="0"/>
    <x v="0"/>
    <x v="3"/>
    <s v="US Gas Phy Fwd Firm &lt; or = 1Mo "/>
    <s v="US Gas Phy       CIG Mainline            06Jun01         USD/MM"/>
    <n v="2000"/>
    <m/>
    <x v="0"/>
    <x v="10"/>
    <x v="0"/>
    <n v="2.8050000000000002"/>
    <s v="sagardner"/>
    <s v="JREITME"/>
    <s v="ENA - IM Denver"/>
    <x v="8"/>
    <x v="5"/>
    <n v="829491"/>
    <d v="2001-06-06T21:00:01"/>
  </r>
  <r>
    <x v="1"/>
    <x v="3"/>
    <x v="1"/>
    <x v="0"/>
    <n v="10000"/>
    <n v="1337990"/>
    <d v="2001-06-05T08:31:31"/>
    <s v="Aquila Energy Marketing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MARKOTTE"/>
    <s v="VPIMENOV"/>
    <s v="ENA-IM ME NEW YORK"/>
    <x v="8"/>
    <x v="5"/>
    <n v="829492"/>
    <d v="2001-06-06T21:00:01"/>
  </r>
  <r>
    <x v="0"/>
    <x v="3"/>
    <x v="1"/>
    <x v="0"/>
    <n v="10000"/>
    <n v="1337991"/>
    <d v="2001-06-05T08:31:33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25000000000004"/>
    <s v="BBRADLEY"/>
    <s v="MCUILLA"/>
    <s v="ENA - IM Ontario"/>
    <x v="8"/>
    <x v="5"/>
    <n v="829493"/>
    <d v="2001-06-06T21:00:01"/>
  </r>
  <r>
    <x v="1"/>
    <x v="2"/>
    <x v="1"/>
    <x v="0"/>
    <n v="50"/>
    <n v="1337992"/>
    <d v="2001-06-05T08:31:33"/>
    <s v="Constellation Power Source, Inc.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gfilomena"/>
    <s v="JQUENET"/>
    <s v="ST-PJM"/>
    <x v="7"/>
    <x v="6"/>
    <n v="632742.1"/>
    <d v="2001-06-06T21:00:01"/>
  </r>
  <r>
    <x v="1"/>
    <x v="3"/>
    <x v="1"/>
    <x v="0"/>
    <n v="3000"/>
    <n v="1337994"/>
    <d v="2001-06-05T08:31:38"/>
    <s v="BP Energy Company"/>
    <x v="0"/>
    <x v="0"/>
    <x v="0"/>
    <x v="3"/>
    <s v="US Gas Phy Fwd Firm &lt; or = 1Mo "/>
    <s v="US Gas Phy       CIG Mainline            06Jun01         USD/MM"/>
    <n v="3000"/>
    <m/>
    <x v="0"/>
    <x v="10"/>
    <x v="0"/>
    <n v="2.7949999999999999"/>
    <s v="Martinjan"/>
    <s v="JREITME"/>
    <s v="ENA - IM Denver"/>
    <x v="8"/>
    <x v="5"/>
    <n v="829495"/>
    <d v="2001-06-06T21:00:01"/>
  </r>
  <r>
    <x v="1"/>
    <x v="2"/>
    <x v="1"/>
    <x v="0"/>
    <n v="25"/>
    <n v="1337995"/>
    <d v="2001-06-05T08:31:39"/>
    <s v="Puget Sound Energy, Inc."/>
    <x v="0"/>
    <x v="0"/>
    <x v="0"/>
    <x v="2"/>
    <s v="US West Power Phy Fwd Firm"/>
    <s v="US Pwr Phy Firm  COB N/S Peak            06Jun01         USD/MWh"/>
    <n v="25"/>
    <m/>
    <x v="0"/>
    <x v="2"/>
    <x v="0"/>
    <n v="60"/>
    <s v="DWILKINS"/>
    <s v="DSCHOLT"/>
    <s v="ST-NW"/>
    <x v="7"/>
    <x v="6"/>
    <n v="632743.1"/>
    <d v="2001-06-06T21:00:01"/>
  </r>
  <r>
    <x v="1"/>
    <x v="3"/>
    <x v="1"/>
    <x v="0"/>
    <n v="5000"/>
    <n v="1337997"/>
    <d v="2001-06-05T08:31:43"/>
    <s v="TXU Energy Trading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895"/>
    <s v="txuetcdb"/>
    <s v="KSTEVEN"/>
    <s v="ENA-IM Mid Central South"/>
    <x v="8"/>
    <x v="5"/>
    <n v="829496"/>
    <d v="2001-06-06T21:00:01"/>
  </r>
  <r>
    <x v="1"/>
    <x v="3"/>
    <x v="1"/>
    <x v="0"/>
    <n v="25000"/>
    <n v="1337996"/>
    <d v="2001-06-05T08:31:43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549999999999997"/>
    <s v="EASTDESK5"/>
    <s v="ARING"/>
    <s v="ENA-IM NE GULF1"/>
    <x v="8"/>
    <x v="5"/>
    <n v="829497"/>
    <d v="2001-06-06T21:00:01"/>
  </r>
  <r>
    <x v="0"/>
    <x v="2"/>
    <x v="1"/>
    <x v="3"/>
    <n v="2300"/>
    <n v="1337999"/>
    <d v="2001-06-05T08:31:47"/>
    <s v="Energieunion Aktiengesellschaft"/>
    <x v="0"/>
    <x v="0"/>
    <x v="0"/>
    <x v="2"/>
    <s v="GER Power Phy Fwd Ffrm"/>
    <s v="GER Pwr Phy FF   Ger Grd WDPK HV         Jul-Sep01       EUR/MWh"/>
    <n v="25"/>
    <m/>
    <x v="0"/>
    <x v="2"/>
    <x v="2"/>
    <n v="29.2"/>
    <s v="EUTrading3"/>
    <s v="MHELLERM"/>
    <s v="UK - ECTRL - Continental Power Book"/>
    <x v="4"/>
    <x v="3"/>
    <n v="110735.1"/>
    <d v="2001-07-01T00:00:00"/>
  </r>
  <r>
    <x v="1"/>
    <x v="3"/>
    <x v="1"/>
    <x v="0"/>
    <n v="5000"/>
    <n v="1338000"/>
    <d v="2001-06-05T08:31:47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85"/>
    <s v="pcesrick"/>
    <s v="MLENHAR"/>
    <s v="ENA - IM West"/>
    <x v="8"/>
    <x v="5"/>
    <n v="829498"/>
    <d v="2001-06-06T21:00:01"/>
  </r>
  <r>
    <x v="1"/>
    <x v="3"/>
    <x v="1"/>
    <x v="0"/>
    <n v="5000"/>
    <n v="1338001"/>
    <d v="2001-06-05T08:31:48"/>
    <s v="Calpine Energy Services, L.P."/>
    <x v="0"/>
    <x v="0"/>
    <x v="0"/>
    <x v="3"/>
    <s v="US Gas Phy Fwd Firm &lt; or = 1Mo (RESTRICTED)"/>
    <s v="US Gas Phy       PG&amp;E Topock             06Jun01         USD/MM"/>
    <m/>
    <n v="5000"/>
    <x v="0"/>
    <x v="10"/>
    <x v="0"/>
    <n v="3.55"/>
    <s v="GMAGEE01"/>
    <s v="MLENHAR"/>
    <s v="ENA - IM West"/>
    <x v="8"/>
    <x v="5"/>
    <n v="829499"/>
    <d v="2001-06-06T21:00:01"/>
  </r>
  <r>
    <x v="1"/>
    <x v="3"/>
    <x v="1"/>
    <x v="0"/>
    <n v="10000"/>
    <n v="1338002"/>
    <d v="2001-06-05T08:31:51"/>
    <s v="Dynegy Marketing and Trade"/>
    <x v="0"/>
    <x v="0"/>
    <x v="0"/>
    <x v="3"/>
    <s v="US Gas Phy Fwd Firm &lt; or = 1Mo "/>
    <s v="US Gas Phy       PGT Malin               06Jun01         USD/MM"/>
    <n v="10000"/>
    <m/>
    <x v="0"/>
    <x v="10"/>
    <x v="0"/>
    <n v="3.5"/>
    <s v="MICKELSON1"/>
    <s v="MLENHAR"/>
    <s v="ENA - IM West"/>
    <x v="8"/>
    <x v="5"/>
    <n v="829500"/>
    <d v="2001-06-06T21:00:01"/>
  </r>
  <r>
    <x v="1"/>
    <x v="2"/>
    <x v="1"/>
    <x v="1"/>
    <n v="1550"/>
    <n v="1338004"/>
    <d v="2001-06-05T08:31:56"/>
    <s v="Constellation Power Source, Inc."/>
    <x v="0"/>
    <x v="0"/>
    <x v="0"/>
    <x v="2"/>
    <s v="US East Power Phy Fwd Firm"/>
    <s v="US Pwr Phy Firm  NEPOOL Peak             Jul01           USD/MWh"/>
    <n v="50"/>
    <m/>
    <x v="0"/>
    <x v="2"/>
    <x v="0"/>
    <n v="78"/>
    <s v="mcorbett"/>
    <s v="DDAVIS"/>
    <s v="LT-New England"/>
    <x v="7"/>
    <x v="6"/>
    <n v="632745.1"/>
    <d v="2001-07-01T21:00:01"/>
  </r>
  <r>
    <x v="1"/>
    <x v="3"/>
    <x v="1"/>
    <x v="0"/>
    <n v="10000"/>
    <n v="1338005"/>
    <d v="2001-06-05T08:31:58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BBRADLEY"/>
    <s v="JWILLI13"/>
    <s v="ENA - IM Mkt Central MICH"/>
    <x v="8"/>
    <x v="5"/>
    <n v="829501"/>
    <d v="2001-06-06T21:00:01"/>
  </r>
  <r>
    <x v="1"/>
    <x v="3"/>
    <x v="1"/>
    <x v="0"/>
    <n v="10000"/>
    <n v="1338009"/>
    <d v="2001-06-05T08:32:04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BBRADLEY"/>
    <s v="JWILLI13"/>
    <s v="ENA - IM Mkt Central MICH"/>
    <x v="8"/>
    <x v="5"/>
    <n v="829502"/>
    <d v="2001-06-06T21:00:01"/>
  </r>
  <r>
    <x v="1"/>
    <x v="3"/>
    <x v="1"/>
    <x v="0"/>
    <n v="10000"/>
    <n v="1338011"/>
    <d v="2001-06-05T08:32:0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49999999999999"/>
    <s v="aepes206"/>
    <s v="JWILLI13"/>
    <s v="ENA - IM Mkt Central MICH"/>
    <x v="8"/>
    <x v="5"/>
    <n v="829504"/>
    <d v="2001-06-06T21:00:01"/>
  </r>
  <r>
    <x v="1"/>
    <x v="3"/>
    <x v="1"/>
    <x v="0"/>
    <n v="10000"/>
    <n v="1338010"/>
    <d v="2001-06-05T08:32:05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35"/>
    <s v="kswanson01"/>
    <s v="VPIMENOV"/>
    <s v="ENA-IM ME NEW YORK"/>
    <x v="8"/>
    <x v="5"/>
    <n v="829503"/>
    <d v="2001-06-06T21:00:01"/>
  </r>
  <r>
    <x v="1"/>
    <x v="3"/>
    <x v="1"/>
    <x v="0"/>
    <n v="10000"/>
    <n v="1338013"/>
    <d v="2001-06-05T08:32:12"/>
    <s v="El Paso Merchant Energy, L.P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EPMELPcmb"/>
    <s v="JWILLI13"/>
    <s v="ENA - IM Mkt Central MICH"/>
    <x v="8"/>
    <x v="5"/>
    <n v="829505"/>
    <d v="2001-06-06T21:00:01"/>
  </r>
  <r>
    <x v="1"/>
    <x v="3"/>
    <x v="1"/>
    <x v="0"/>
    <n v="5000"/>
    <n v="1338014"/>
    <d v="2001-06-05T08:32:13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"/>
    <s v="pcesrick"/>
    <s v="MLENHAR"/>
    <s v="ENA - IM West"/>
    <x v="8"/>
    <x v="5"/>
    <n v="829506"/>
    <d v="2001-06-06T21:00:01"/>
  </r>
  <r>
    <x v="1"/>
    <x v="3"/>
    <x v="0"/>
    <x v="1"/>
    <n v="155000"/>
    <n v="1338017"/>
    <d v="2001-06-05T08:32:15"/>
    <s v="Axia Energy, LP"/>
    <x v="0"/>
    <x v="0"/>
    <x v="0"/>
    <x v="3"/>
    <s v="US Gas Fin Swap"/>
    <s v="US Gas Swap      Nymex                   Aug01           USD/MM"/>
    <n v="5000"/>
    <m/>
    <x v="0"/>
    <x v="10"/>
    <x v="0"/>
    <n v="4.2324999999999999"/>
    <s v="mtherrell"/>
    <s v="JARNOLD"/>
    <s v="NG-Price"/>
    <x v="1"/>
    <x v="5"/>
    <s v="VE5334.1"/>
    <d v="2001-08-01T21:00:00"/>
  </r>
  <r>
    <x v="1"/>
    <x v="3"/>
    <x v="1"/>
    <x v="0"/>
    <n v="5000"/>
    <n v="1338020"/>
    <d v="2001-06-05T08:32:18"/>
    <s v="Texla Energy Management Inc."/>
    <x v="0"/>
    <x v="0"/>
    <x v="0"/>
    <x v="3"/>
    <s v="US Gas Phy Fwd Firm &lt; or = 1Mo "/>
    <s v="US Gas Phy       FGT Z2                  06Jun01         USD/MM"/>
    <n v="5000"/>
    <m/>
    <x v="0"/>
    <x v="10"/>
    <x v="0"/>
    <n v="4.0449999999999999"/>
    <s v="WILSHUSEN"/>
    <s v="SNEAL"/>
    <s v="ENA-IM NE GULF4"/>
    <x v="8"/>
    <x v="5"/>
    <n v="829507"/>
    <d v="2001-06-06T21:00:01"/>
  </r>
  <r>
    <x v="1"/>
    <x v="2"/>
    <x v="1"/>
    <x v="0"/>
    <n v="50"/>
    <n v="1338022"/>
    <d v="2001-06-05T08:32:19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7"/>
    <s v="aepsvc136"/>
    <s v="JQUENET"/>
    <s v="ST-PJM"/>
    <x v="7"/>
    <x v="6"/>
    <n v="632752.1"/>
    <d v="2001-06-06T21:00:01"/>
  </r>
  <r>
    <x v="1"/>
    <x v="3"/>
    <x v="1"/>
    <x v="0"/>
    <n v="10000"/>
    <n v="1338023"/>
    <d v="2001-06-05T08:32:21"/>
    <s v="Southern California Gas Company"/>
    <x v="0"/>
    <x v="0"/>
    <x v="0"/>
    <x v="3"/>
    <s v="US Gas Phy Fwd Firm &lt; or = 1Mo "/>
    <s v="US Gas Phy       EPNG Keystone           06Jun01         USD/MM"/>
    <m/>
    <n v="10000"/>
    <x v="0"/>
    <x v="10"/>
    <x v="0"/>
    <n v="4.05"/>
    <s v="HEMMERLY"/>
    <s v="RGAY"/>
    <s v="ENA - IM West"/>
    <x v="8"/>
    <x v="5"/>
    <n v="829508"/>
    <d v="2001-06-06T21:00:01"/>
  </r>
  <r>
    <x v="1"/>
    <x v="2"/>
    <x v="1"/>
    <x v="0"/>
    <n v="25"/>
    <n v="1338024"/>
    <d v="2001-06-05T08:32:23"/>
    <s v="Williams Energy Marketing &amp; Trading Company"/>
    <x v="0"/>
    <x v="0"/>
    <x v="0"/>
    <x v="2"/>
    <s v="US West Power Phy Fwd Firm"/>
    <s v="US Pwr Phy Firm  PALVE Peak              06Jun01         USD/MWh"/>
    <m/>
    <n v="25"/>
    <x v="0"/>
    <x v="2"/>
    <x v="0"/>
    <n v="82"/>
    <s v="benpratt1"/>
    <s v="MFISCHE2"/>
    <s v="ST-SW"/>
    <x v="7"/>
    <x v="6"/>
    <n v="632753.1"/>
    <d v="2001-06-06T21:00:01"/>
  </r>
  <r>
    <x v="0"/>
    <x v="0"/>
    <x v="0"/>
    <x v="0"/>
    <n v="1"/>
    <n v="1338025"/>
    <d v="2001-06-05T08:32:27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09"/>
    <s v="marknunn1"/>
    <s v="BMARCHAN"/>
    <s v="Enron Metals Trading System"/>
    <x v="0"/>
    <x v="0"/>
    <n v="2168972"/>
    <m/>
  </r>
  <r>
    <x v="0"/>
    <x v="0"/>
    <x v="0"/>
    <x v="0"/>
    <n v="1"/>
    <n v="1338026"/>
    <d v="2001-06-05T08:32:29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09"/>
    <s v="BRUMSTEVE"/>
    <s v="BMARCHAN"/>
    <s v="Enron Metals Trading System"/>
    <x v="0"/>
    <x v="0"/>
    <n v="2168974"/>
    <m/>
  </r>
  <r>
    <x v="1"/>
    <x v="3"/>
    <x v="1"/>
    <x v="0"/>
    <n v="10000"/>
    <n v="1338027"/>
    <d v="2001-06-05T08:32:3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Gistbill"/>
    <s v="RGAY"/>
    <s v="ENA - IM West"/>
    <x v="8"/>
    <x v="5"/>
    <n v="829509"/>
    <d v="2001-06-06T21:00:01"/>
  </r>
  <r>
    <x v="1"/>
    <x v="3"/>
    <x v="0"/>
    <x v="19"/>
    <n v="250000"/>
    <n v="1338029"/>
    <d v="2001-06-05T08:32:34"/>
    <s v="Duke Energy Trading and Marketing, L.L.C."/>
    <x v="0"/>
    <x v="0"/>
    <x v="0"/>
    <x v="3"/>
    <s v="US Gas Fin Swap"/>
    <s v="US Gas Daily     PEPL                    06-30Jun01      USD/MM"/>
    <m/>
    <n v="10000"/>
    <x v="0"/>
    <x v="10"/>
    <x v="0"/>
    <n v="3.915"/>
    <s v="MHOMESTEAD"/>
    <s v="ALEWIS"/>
    <s v="GD-CENTRAL"/>
    <x v="1"/>
    <x v="5"/>
    <s v="VE5337.1"/>
    <d v="2001-06-06T21:00:01"/>
  </r>
  <r>
    <x v="1"/>
    <x v="3"/>
    <x v="0"/>
    <x v="4"/>
    <n v="150000"/>
    <n v="1338030"/>
    <d v="2001-06-05T08:32:35"/>
    <s v="J. Aron &amp; Company"/>
    <x v="0"/>
    <x v="0"/>
    <x v="0"/>
    <x v="3"/>
    <s v="US Gas Fin BasisSwap"/>
    <s v="US Gas Basis     NGI SoCal               Sep01           USD/MM"/>
    <m/>
    <n v="5000"/>
    <x v="0"/>
    <x v="10"/>
    <x v="0"/>
    <n v="4.67"/>
    <s v="ritanagle"/>
    <s v="KHOLST"/>
    <s v="FT-West"/>
    <x v="1"/>
    <x v="5"/>
    <s v="VE5338.1"/>
    <d v="2001-09-01T21:00:01"/>
  </r>
  <r>
    <x v="1"/>
    <x v="3"/>
    <x v="0"/>
    <x v="19"/>
    <n v="250000"/>
    <n v="1338031"/>
    <d v="2001-06-05T08:32:36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aepes222"/>
    <s v="PKEAVEY"/>
    <s v="G-DAILY-EST"/>
    <x v="1"/>
    <x v="5"/>
    <s v="VE5339.1"/>
    <d v="2001-06-06T21:00:01"/>
  </r>
  <r>
    <x v="1"/>
    <x v="3"/>
    <x v="1"/>
    <x v="0"/>
    <n v="10000"/>
    <n v="1338032"/>
    <d v="2001-06-05T08:32:36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WILLWRIGHT"/>
    <s v="RGAY"/>
    <s v="ENA - IM West"/>
    <x v="8"/>
    <x v="5"/>
    <n v="829511"/>
    <d v="2001-06-06T21:00:01"/>
  </r>
  <r>
    <x v="1"/>
    <x v="3"/>
    <x v="1"/>
    <x v="0"/>
    <n v="5000"/>
    <n v="1338033"/>
    <d v="2001-06-05T08:32:41"/>
    <s v="Texla Energy Management Inc."/>
    <x v="0"/>
    <x v="0"/>
    <x v="0"/>
    <x v="3"/>
    <s v="US Gas Phy Fwd Firm &lt; or = 1Mo "/>
    <s v="US Gas Phy       HeHub                   06Jun01         USD/MM"/>
    <m/>
    <n v="5000"/>
    <x v="0"/>
    <x v="10"/>
    <x v="0"/>
    <n v="4.0599999999999996"/>
    <s v="WILSHUSEN"/>
    <s v="ARING"/>
    <s v="ENA-IM NE GULF1"/>
    <x v="8"/>
    <x v="5"/>
    <n v="829512"/>
    <d v="2001-06-06T21:00:01"/>
  </r>
  <r>
    <x v="1"/>
    <x v="3"/>
    <x v="1"/>
    <x v="0"/>
    <n v="5000"/>
    <n v="1338034"/>
    <d v="2001-06-05T08:32:44"/>
    <s v="Coast Energy Group, a division of Cornerstone Propane, L.P."/>
    <x v="0"/>
    <x v="0"/>
    <x v="0"/>
    <x v="3"/>
    <s v="US Gas Phy Fwd Firm &lt; or = 1Mo "/>
    <s v="US Gas Phy       HeHub                   06Jun01         USD/MM"/>
    <m/>
    <n v="5000"/>
    <x v="0"/>
    <x v="10"/>
    <x v="0"/>
    <n v="4.0599999999999996"/>
    <s v="buckdiers"/>
    <s v="ARING"/>
    <s v="ENA-IM NE GULF1"/>
    <x v="8"/>
    <x v="5"/>
    <n v="829513"/>
    <d v="2001-06-06T21:00:01"/>
  </r>
  <r>
    <x v="1"/>
    <x v="3"/>
    <x v="1"/>
    <x v="0"/>
    <n v="5000"/>
    <n v="1338036"/>
    <d v="2001-06-05T08:32:47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6"/>
    <s v="wwarburton"/>
    <s v="SSOUTH"/>
    <s v="ENA - IM West"/>
    <x v="8"/>
    <x v="5"/>
    <n v="829515"/>
    <d v="2001-06-06T21:00:01"/>
  </r>
  <r>
    <x v="1"/>
    <x v="3"/>
    <x v="1"/>
    <x v="0"/>
    <n v="5000"/>
    <n v="1338035"/>
    <d v="2001-06-05T08:32:47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514"/>
    <d v="2001-06-06T21:00:01"/>
  </r>
  <r>
    <x v="1"/>
    <x v="3"/>
    <x v="0"/>
    <x v="1"/>
    <n v="465000"/>
    <n v="1338037"/>
    <d v="2001-06-05T08:32:49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"/>
    <s v="aepes209"/>
    <s v="JARNOLD"/>
    <s v="NG-Price"/>
    <x v="1"/>
    <x v="5"/>
    <s v="VE5341.1"/>
    <d v="2001-07-01T21:00:00"/>
  </r>
  <r>
    <x v="1"/>
    <x v="3"/>
    <x v="1"/>
    <x v="0"/>
    <n v="2500"/>
    <n v="1338038"/>
    <d v="2001-06-05T08:32:49"/>
    <s v="Mirant Americas Energy Marketing, L.P."/>
    <x v="0"/>
    <x v="0"/>
    <x v="0"/>
    <x v="3"/>
    <s v="US Gas Phy Fwd Firm &lt; or = 1Mo "/>
    <s v="US Gas Phy       EPNG SoCal Topk         06Jun01         USD/MM"/>
    <n v="2500"/>
    <m/>
    <x v="0"/>
    <x v="10"/>
    <x v="0"/>
    <n v="9.35"/>
    <s v="ppa00001"/>
    <s v="TKUYKEN"/>
    <s v="ENA - IM West"/>
    <x v="8"/>
    <x v="5"/>
    <n v="829516"/>
    <d v="2001-06-06T21:00:01"/>
  </r>
  <r>
    <x v="1"/>
    <x v="3"/>
    <x v="1"/>
    <x v="0"/>
    <n v="1679"/>
    <n v="1338040"/>
    <d v="2001-06-05T08:32:53"/>
    <s v="AEP Energy Services, Inc."/>
    <x v="0"/>
    <x v="0"/>
    <x v="0"/>
    <x v="3"/>
    <s v="US Gas Phy Fwd Firm &lt; or = 1Mo "/>
    <s v="US Gas Phy       TranscoZ6NNY            06Jun01         USD/MM"/>
    <m/>
    <n v="1679"/>
    <x v="0"/>
    <x v="10"/>
    <x v="0"/>
    <n v="4.29"/>
    <s v="aepes224"/>
    <s v="VPIMENOV"/>
    <s v="ENA-IM ME NEW YORK"/>
    <x v="8"/>
    <x v="5"/>
    <n v="829517"/>
    <d v="2001-06-06T21:00:01"/>
  </r>
  <r>
    <x v="1"/>
    <x v="2"/>
    <x v="1"/>
    <x v="0"/>
    <n v="50"/>
    <n v="1338041"/>
    <d v="2001-06-05T08:32:5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9"/>
    <s v="aepsvc136"/>
    <s v="JQUENET"/>
    <s v="ST-PJM"/>
    <x v="7"/>
    <x v="6"/>
    <n v="632755.1"/>
    <d v="2001-06-06T21:00:01"/>
  </r>
  <r>
    <x v="1"/>
    <x v="3"/>
    <x v="1"/>
    <x v="0"/>
    <n v="5000"/>
    <n v="1338042"/>
    <d v="2001-06-05T08:32:59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4.0075000000000003"/>
    <s v="DIPAKSINHA"/>
    <s v="TDONOHO"/>
    <s v="ENA - IM Central Gulf"/>
    <x v="8"/>
    <x v="5"/>
    <n v="829518"/>
    <d v="2001-06-06T21:00:01"/>
  </r>
  <r>
    <x v="0"/>
    <x v="3"/>
    <x v="1"/>
    <x v="3"/>
    <n v="2300000"/>
    <n v="1338044"/>
    <d v="2001-06-05T08:33:00"/>
    <s v="BP Gas Marketing Limited"/>
    <x v="0"/>
    <x v="0"/>
    <x v="0"/>
    <x v="3"/>
    <s v="UK Gas Phy Fwd NBP"/>
    <s v="UK Gas Phy       NBP                     Oct-Dec01       p/th"/>
    <n v="25000"/>
    <m/>
    <x v="0"/>
    <x v="5"/>
    <x v="3"/>
    <n v="24.65"/>
    <s v="PHAROAHP"/>
    <s v="AFAIRLE"/>
    <s v="Non Affiliate Gas Book"/>
    <x v="5"/>
    <x v="3"/>
    <n v="106433"/>
    <d v="2001-10-01T00:00:00"/>
  </r>
  <r>
    <x v="1"/>
    <x v="3"/>
    <x v="1"/>
    <x v="0"/>
    <n v="10000"/>
    <n v="1338043"/>
    <d v="2001-06-05T08:33:00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55"/>
    <s v="ADM36631"/>
    <s v="MLENHAR"/>
    <s v="ENA - IM West"/>
    <x v="8"/>
    <x v="5"/>
    <n v="829519"/>
    <d v="2001-06-06T21:00:01"/>
  </r>
  <r>
    <x v="1"/>
    <x v="3"/>
    <x v="0"/>
    <x v="19"/>
    <n v="250000"/>
    <n v="1338045"/>
    <d v="2001-06-05T08:33:01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4.0599999999999996"/>
    <s v="ADM84149"/>
    <s v="PKEAVEY"/>
    <s v="G-DAILY-EST"/>
    <x v="1"/>
    <x v="5"/>
    <s v="VE5342.1"/>
    <d v="2001-06-06T21:00:01"/>
  </r>
  <r>
    <x v="1"/>
    <x v="3"/>
    <x v="1"/>
    <x v="0"/>
    <n v="5000"/>
    <n v="1338046"/>
    <d v="2001-06-05T08:33:01"/>
    <s v="Western Gas Resour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5"/>
    <s v="DICKERSON2"/>
    <s v="MLENHAR"/>
    <s v="ENA - IM West"/>
    <x v="8"/>
    <x v="5"/>
    <n v="829520"/>
    <d v="2001-06-06T21:00:01"/>
  </r>
  <r>
    <x v="1"/>
    <x v="2"/>
    <x v="1"/>
    <x v="0"/>
    <n v="50"/>
    <n v="1338047"/>
    <d v="2001-06-05T08:33:11"/>
    <s v="HQ Energy Services (U.S.) Inc."/>
    <x v="0"/>
    <x v="0"/>
    <x v="0"/>
    <x v="2"/>
    <s v="US East Power Phy Fwd Firm"/>
    <s v="US Pwr Phy Firm  Cinergy Peak            06Jun01         USD/MWh"/>
    <m/>
    <n v="50"/>
    <x v="0"/>
    <x v="2"/>
    <x v="0"/>
    <n v="25.5"/>
    <s v="louiev006"/>
    <s v="CDORLAN"/>
    <s v="ST-ECAR"/>
    <x v="7"/>
    <x v="6"/>
    <n v="632756.1"/>
    <d v="2001-06-06T21:00:01"/>
  </r>
  <r>
    <x v="1"/>
    <x v="3"/>
    <x v="0"/>
    <x v="1"/>
    <n v="310000"/>
    <n v="1338049"/>
    <d v="2001-06-05T08:33:18"/>
    <s v="The Chase Manhattan Bank"/>
    <x v="0"/>
    <x v="0"/>
    <x v="0"/>
    <x v="3"/>
    <s v="US Gas Fin BasisSwap"/>
    <s v="US Gas Basis     EP Permian              Aug01           USD/MM"/>
    <n v="10000"/>
    <m/>
    <x v="0"/>
    <x v="10"/>
    <x v="0"/>
    <n v="1.4999999999999999E-2"/>
    <s v="DMKIBLER"/>
    <s v="EBASS"/>
    <s v="FT-Texas"/>
    <x v="1"/>
    <x v="5"/>
    <s v="VE5344.1"/>
    <d v="2001-08-01T21:00:01"/>
  </r>
  <r>
    <x v="1"/>
    <x v="2"/>
    <x v="1"/>
    <x v="0"/>
    <n v="50"/>
    <n v="1338050"/>
    <d v="2001-06-05T08:33:23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8.1"/>
    <s v="aepsvc136"/>
    <s v="JQUENET"/>
    <s v="ST-PJM"/>
    <x v="7"/>
    <x v="6"/>
    <n v="632757.1"/>
    <d v="2001-06-06T21:00:01"/>
  </r>
  <r>
    <x v="1"/>
    <x v="3"/>
    <x v="1"/>
    <x v="0"/>
    <n v="1300"/>
    <n v="1338051"/>
    <d v="2001-06-05T08:33:25"/>
    <s v="Colonial Energy Inc."/>
    <x v="0"/>
    <x v="0"/>
    <x v="0"/>
    <x v="3"/>
    <s v="US Gas Phy Fwd Firm &lt; or = 1Mo "/>
    <s v="US Gas Phy       TETCO ELA               06Jun01         USD/MM"/>
    <n v="1300"/>
    <m/>
    <x v="0"/>
    <x v="10"/>
    <x v="0"/>
    <n v="3.9350000000000001"/>
    <s v="VABLAISE"/>
    <s v="SPEREIR"/>
    <s v="ENA-IM NE GULF3"/>
    <x v="8"/>
    <x v="5"/>
    <n v="829521"/>
    <d v="2001-06-06T21:00:01"/>
  </r>
  <r>
    <x v="1"/>
    <x v="3"/>
    <x v="1"/>
    <x v="0"/>
    <n v="10000"/>
    <n v="1338052"/>
    <d v="2001-06-05T08:33:28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kzanaboni"/>
    <s v="TKUYKEN"/>
    <s v="ENA - IM West"/>
    <x v="8"/>
    <x v="5"/>
    <n v="829522"/>
    <d v="2001-06-06T21:00:01"/>
  </r>
  <r>
    <x v="1"/>
    <x v="3"/>
    <x v="1"/>
    <x v="0"/>
    <n v="10000"/>
    <n v="1338053"/>
    <d v="2001-06-05T08:33:3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Gistbill"/>
    <s v="RGAY"/>
    <s v="ENA - IM West"/>
    <x v="8"/>
    <x v="5"/>
    <n v="829523"/>
    <d v="2001-06-06T21:00:01"/>
  </r>
  <r>
    <x v="1"/>
    <x v="3"/>
    <x v="1"/>
    <x v="0"/>
    <n v="5000"/>
    <n v="1338054"/>
    <d v="2001-06-05T08:33:30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6"/>
    <s v="MICKELSON1"/>
    <s v="SSOUTH"/>
    <s v="ENA - IM West"/>
    <x v="8"/>
    <x v="5"/>
    <n v="829524"/>
    <d v="2001-06-06T21:00:01"/>
  </r>
  <r>
    <x v="1"/>
    <x v="3"/>
    <x v="1"/>
    <x v="0"/>
    <n v="10000"/>
    <n v="1338056"/>
    <d v="2001-06-05T08:33:33"/>
    <s v="AEP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6"/>
    <s v="aepes217"/>
    <s v="TKUYKEN"/>
    <s v="ENA - IM West"/>
    <x v="8"/>
    <x v="5"/>
    <n v="829525"/>
    <d v="2001-06-06T21:00:01"/>
  </r>
  <r>
    <x v="1"/>
    <x v="3"/>
    <x v="0"/>
    <x v="1"/>
    <n v="465000"/>
    <n v="1338057"/>
    <d v="2001-06-05T08:33:35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5"/>
    <s v="aepes209"/>
    <s v="JARNOLD"/>
    <s v="NG-Price"/>
    <x v="1"/>
    <x v="5"/>
    <s v="VE5345.1"/>
    <d v="2001-07-01T21:00:00"/>
  </r>
  <r>
    <x v="1"/>
    <x v="3"/>
    <x v="1"/>
    <x v="0"/>
    <n v="25000"/>
    <n v="1338058"/>
    <d v="2001-06-05T08:33:40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aepes215"/>
    <s v="ARING"/>
    <s v="ENA-IM NE GULF1"/>
    <x v="8"/>
    <x v="5"/>
    <n v="829527"/>
    <d v="2001-06-06T21:00:01"/>
  </r>
  <r>
    <x v="1"/>
    <x v="3"/>
    <x v="1"/>
    <x v="0"/>
    <n v="5000"/>
    <n v="1338059"/>
    <d v="2001-06-05T08:33:46"/>
    <s v="Tenaska Marketing Ventures"/>
    <x v="0"/>
    <x v="0"/>
    <x v="0"/>
    <x v="3"/>
    <s v="US Gas Phy Fwd Firm &lt; or = 1Mo "/>
    <s v="US Gas Phy       TCO Pool                06Jun01         USD/MM"/>
    <m/>
    <n v="5000"/>
    <x v="0"/>
    <x v="10"/>
    <x v="0"/>
    <n v="4.1749999999999998"/>
    <s v="TMVJDG01"/>
    <s v="JHODGE2"/>
    <s v="ENA-IM ME TCO"/>
    <x v="8"/>
    <x v="5"/>
    <n v="829528"/>
    <d v="2001-06-06T21:00:01"/>
  </r>
  <r>
    <x v="0"/>
    <x v="2"/>
    <x v="1"/>
    <x v="1"/>
    <n v="775"/>
    <n v="1338063"/>
    <d v="2001-06-05T08:33:55"/>
    <s v="E.ON Trading GmbH (Munich)"/>
    <x v="0"/>
    <x v="0"/>
    <x v="0"/>
    <x v="2"/>
    <s v="GER Power Phy Fwd Ffrm"/>
    <s v="GER Pwr Phy FF   Ger Grd BASE HV         Oct01           EUR/MWh"/>
    <n v="25"/>
    <m/>
    <x v="0"/>
    <x v="2"/>
    <x v="2"/>
    <n v="24.2"/>
    <s v="eontrdalb"/>
    <s v="AMANCEBO"/>
    <s v="UK - ECTRL - Continental Power Book"/>
    <x v="4"/>
    <x v="3"/>
    <n v="110736.1"/>
    <d v="2001-10-01T00:00:00"/>
  </r>
  <r>
    <x v="1"/>
    <x v="2"/>
    <x v="1"/>
    <x v="0"/>
    <n v="50"/>
    <n v="1338062"/>
    <d v="2001-06-05T08:33:55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8.3"/>
    <s v="aepsvc136"/>
    <s v="JQUENET"/>
    <s v="ST-PJM"/>
    <x v="7"/>
    <x v="6"/>
    <n v="632758.1"/>
    <d v="2001-06-06T21:00:01"/>
  </r>
  <r>
    <x v="1"/>
    <x v="3"/>
    <x v="1"/>
    <x v="0"/>
    <n v="5000"/>
    <n v="1338064"/>
    <d v="2001-06-05T08:33:58"/>
    <s v="BP Energy Company"/>
    <x v="0"/>
    <x v="0"/>
    <x v="0"/>
    <x v="3"/>
    <s v="US Gas Phy Fwd Firm &lt; or = 1Mo "/>
    <s v="US Gas Phy       SoCal EHR               06Jun01         USD/MM"/>
    <n v="5000"/>
    <m/>
    <x v="0"/>
    <x v="10"/>
    <x v="0"/>
    <n v="9.5"/>
    <s v="Lewellyn"/>
    <s v="TKUYKEN"/>
    <s v="ENA - IM West"/>
    <x v="8"/>
    <x v="5"/>
    <n v="829529"/>
    <d v="2001-06-06T21:00:01"/>
  </r>
  <r>
    <x v="1"/>
    <x v="3"/>
    <x v="1"/>
    <x v="0"/>
    <n v="25000"/>
    <n v="1338067"/>
    <d v="2001-06-05T08:34:01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650000000000004"/>
    <s v="EASTDESK5"/>
    <s v="ARING"/>
    <s v="ENA-IM NE GULF1"/>
    <x v="8"/>
    <x v="5"/>
    <n v="829530"/>
    <d v="2001-06-06T21:00:01"/>
  </r>
  <r>
    <x v="1"/>
    <x v="3"/>
    <x v="0"/>
    <x v="1"/>
    <n v="465000"/>
    <n v="1338068"/>
    <d v="2001-06-05T08:34:02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5"/>
    <s v="aepes209"/>
    <s v="JARNOLD"/>
    <s v="NG-Price"/>
    <x v="1"/>
    <x v="5"/>
    <s v="VE5352.1"/>
    <d v="2001-07-01T21:00:00"/>
  </r>
  <r>
    <x v="1"/>
    <x v="3"/>
    <x v="1"/>
    <x v="0"/>
    <n v="10000"/>
    <n v="1338069"/>
    <d v="2001-06-05T08:34:03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250000000000002"/>
    <s v="aepes224"/>
    <s v="VPIMENOV"/>
    <s v="ENA-IM ME NEW YORK"/>
    <x v="8"/>
    <x v="5"/>
    <n v="829531"/>
    <d v="2001-06-06T21:00:01"/>
  </r>
  <r>
    <x v="1"/>
    <x v="3"/>
    <x v="1"/>
    <x v="0"/>
    <n v="5000"/>
    <n v="1338071"/>
    <d v="2001-06-05T08:34:11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MICKELSON1"/>
    <s v="SSOUTH"/>
    <s v="ENA - IM West"/>
    <x v="8"/>
    <x v="5"/>
    <n v="829532"/>
    <d v="2001-06-06T21:00:01"/>
  </r>
  <r>
    <x v="1"/>
    <x v="2"/>
    <x v="1"/>
    <x v="0"/>
    <n v="25"/>
    <n v="1338073"/>
    <d v="2001-06-05T08:34:17"/>
    <s v="Sempra Energy Trading Corp."/>
    <x v="0"/>
    <x v="0"/>
    <x v="0"/>
    <x v="2"/>
    <s v="US West Power Phy Fwd CAISO"/>
    <s v="US Pwr Phy CAISO NP15 OffPk              06Jun01         USD/MWh"/>
    <n v="25"/>
    <m/>
    <x v="0"/>
    <x v="2"/>
    <x v="0"/>
    <n v="41"/>
    <s v="timnhanna"/>
    <s v="PPLATTE"/>
    <s v="ST-CA"/>
    <x v="7"/>
    <x v="6"/>
    <n v="632761.1"/>
    <d v="2001-06-06T21:00:01"/>
  </r>
  <r>
    <x v="1"/>
    <x v="2"/>
    <x v="1"/>
    <x v="0"/>
    <n v="25"/>
    <n v="1338074"/>
    <d v="2001-06-05T08:34:19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79"/>
    <s v="benpratt1"/>
    <s v="MFISCHE2"/>
    <s v="ST-SW"/>
    <x v="7"/>
    <x v="6"/>
    <n v="632762.1"/>
    <d v="2001-06-06T21:00:01"/>
  </r>
  <r>
    <x v="0"/>
    <x v="2"/>
    <x v="1"/>
    <x v="17"/>
    <n v="175"/>
    <n v="1338075"/>
    <d v="2001-06-05T08:34:29"/>
    <s v="EDF Trading Limited"/>
    <x v="0"/>
    <x v="0"/>
    <x v="0"/>
    <x v="2"/>
    <s v="GER Power Phy Fwd Ffrm"/>
    <s v="GER Pwr Phy FF   Ger Grd BASE HV         11-17Jun01      EUR/MWh"/>
    <n v="25"/>
    <m/>
    <x v="0"/>
    <x v="2"/>
    <x v="2"/>
    <n v="20"/>
    <s v="WYNANDBG"/>
    <s v="MHELLERM"/>
    <s v="UK - ECTRL - Continental Power Book"/>
    <x v="4"/>
    <x v="3"/>
    <n v="110737.1"/>
    <d v="2001-06-11T21:00:00"/>
  </r>
  <r>
    <x v="1"/>
    <x v="3"/>
    <x v="1"/>
    <x v="0"/>
    <n v="12000"/>
    <n v="1338081"/>
    <d v="2001-06-05T08:34:38"/>
    <s v="Nicor Gas Company"/>
    <x v="0"/>
    <x v="0"/>
    <x v="0"/>
    <x v="3"/>
    <s v="US Gas Phy Fwd Firm &lt; or = 1Mo "/>
    <s v="US Gas Phy       NGPL NICOR              06Jun01         USD/MM"/>
    <n v="12000"/>
    <m/>
    <x v="0"/>
    <x v="10"/>
    <x v="0"/>
    <n v="4.1050000000000004"/>
    <s v="vab12345"/>
    <s v="PMIMS"/>
    <s v="ENA - IM MKT Central CG"/>
    <x v="8"/>
    <x v="5"/>
    <n v="829533"/>
    <d v="2001-06-06T21:00:01"/>
  </r>
  <r>
    <x v="1"/>
    <x v="2"/>
    <x v="0"/>
    <x v="0"/>
    <n v="50"/>
    <n v="1338082"/>
    <d v="2001-06-05T08:34:39"/>
    <s v="Aquila Risk Management Corporation"/>
    <x v="0"/>
    <x v="0"/>
    <x v="0"/>
    <x v="2"/>
    <s v="US East Power Fin Swap"/>
    <s v="US Pwr Fin Swap  ISO NY Z-A Peak         06Jun01         USD/MWh"/>
    <m/>
    <n v="50"/>
    <x v="0"/>
    <x v="2"/>
    <x v="0"/>
    <n v="29.5"/>
    <s v="AQUILA1047"/>
    <s v="GGUPTA"/>
    <s v="ST-New England"/>
    <x v="7"/>
    <x v="5"/>
    <n v="632763.1"/>
    <d v="2001-06-06T21:00:01"/>
  </r>
  <r>
    <x v="1"/>
    <x v="2"/>
    <x v="0"/>
    <x v="9"/>
    <n v="100"/>
    <n v="1338083"/>
    <d v="2001-06-05T08:34:42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"/>
    <s v="AQUILA1047"/>
    <s v="GGUPTA"/>
    <s v="ST-New England"/>
    <x v="7"/>
    <x v="5"/>
    <n v="632764.1"/>
    <d v="2001-06-07T21:00:01"/>
  </r>
  <r>
    <x v="1"/>
    <x v="3"/>
    <x v="0"/>
    <x v="1"/>
    <n v="155000"/>
    <n v="1338084"/>
    <d v="2001-06-05T08:34:47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16"/>
    <s v="rsavocch"/>
    <s v="JARNOLD"/>
    <s v="NG-Price"/>
    <x v="1"/>
    <x v="5"/>
    <s v="VE5359.1"/>
    <d v="2001-07-01T21:00:00"/>
  </r>
  <r>
    <x v="1"/>
    <x v="3"/>
    <x v="1"/>
    <x v="0"/>
    <n v="5000"/>
    <n v="1338086"/>
    <d v="2001-06-05T08:34:54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3"/>
    <s v="EPRIME26"/>
    <s v="RGAY"/>
    <s v="ENA - IM West"/>
    <x v="8"/>
    <x v="5"/>
    <n v="829534"/>
    <d v="2001-06-06T21:00:01"/>
  </r>
  <r>
    <x v="1"/>
    <x v="3"/>
    <x v="0"/>
    <x v="1"/>
    <n v="465000"/>
    <n v="1338088"/>
    <d v="2001-06-05T08:34:56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7"/>
    <s v="aepes209"/>
    <s v="JARNOLD"/>
    <s v="NG-Price"/>
    <x v="1"/>
    <x v="5"/>
    <s v="VE5361.1"/>
    <d v="2001-07-01T21:00:00"/>
  </r>
  <r>
    <x v="1"/>
    <x v="3"/>
    <x v="1"/>
    <x v="0"/>
    <n v="5000"/>
    <n v="1338087"/>
    <d v="2001-06-05T08:34:56"/>
    <s v="TransCanada Gas Services Inc."/>
    <x v="0"/>
    <x v="0"/>
    <x v="0"/>
    <x v="3"/>
    <s v="US Gas Phy Fwd Firm &lt; or = 1Mo "/>
    <s v="US Gas Phy       Mich Con                06Jun01         USD/MM"/>
    <n v="5000"/>
    <m/>
    <x v="0"/>
    <x v="10"/>
    <x v="0"/>
    <n v="4.2149999999999999"/>
    <s v="kollmaninc"/>
    <s v="JWILLI13"/>
    <s v="ENA - IM Mkt Central MICH"/>
    <x v="8"/>
    <x v="5"/>
    <n v="829535"/>
    <d v="2001-06-06T21:00:01"/>
  </r>
  <r>
    <x v="0"/>
    <x v="0"/>
    <x v="0"/>
    <x v="0"/>
    <n v="9"/>
    <n v="1338091"/>
    <d v="2001-06-05T08:35:07"/>
    <s v="Prudential Bache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055"/>
    <s v="BARRYGERSH"/>
    <s v="ATURNER"/>
    <s v="Enron Metals Trading System"/>
    <x v="0"/>
    <x v="0"/>
    <n v="2168980"/>
    <m/>
  </r>
  <r>
    <x v="1"/>
    <x v="3"/>
    <x v="0"/>
    <x v="1"/>
    <n v="232500"/>
    <n v="1338092"/>
    <d v="2001-06-05T08:35:09"/>
    <s v="Reliant Energy Services, Inc."/>
    <x v="0"/>
    <x v="0"/>
    <x v="0"/>
    <x v="3"/>
    <s v="US Gas Fin Swap"/>
    <s v="US Gas Swap      Nymex                   Jul01           USD/MM"/>
    <m/>
    <n v="7500"/>
    <x v="0"/>
    <x v="10"/>
    <x v="0"/>
    <n v="4.1749999999999998"/>
    <s v="kurtgibson"/>
    <s v="JARNOLD"/>
    <s v="NG-Price"/>
    <x v="1"/>
    <x v="5"/>
    <s v="VE5365.1"/>
    <d v="2001-07-01T21:00:00"/>
  </r>
  <r>
    <x v="1"/>
    <x v="3"/>
    <x v="1"/>
    <x v="0"/>
    <n v="10000"/>
    <n v="1338094"/>
    <d v="2001-06-05T08:35:10"/>
    <s v="Tenaska Marketing Ventures"/>
    <x v="0"/>
    <x v="0"/>
    <x v="0"/>
    <x v="3"/>
    <s v="US Gas Phy Fwd Firm &lt; or = 1Mo "/>
    <s v="US Gas Phy       Waha                    06Jun01         USD/MM"/>
    <m/>
    <n v="10000"/>
    <x v="0"/>
    <x v="10"/>
    <x v="0"/>
    <n v="4"/>
    <s v="TMVDNS01"/>
    <s v="JPARKS"/>
    <s v="ENA-IM WAHA"/>
    <x v="8"/>
    <x v="5"/>
    <n v="829536"/>
    <d v="2001-06-06T21:00:01"/>
  </r>
  <r>
    <x v="1"/>
    <x v="3"/>
    <x v="1"/>
    <x v="0"/>
    <n v="10000"/>
    <n v="1338095"/>
    <d v="2001-06-05T08:35:11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537"/>
    <d v="2001-06-06T21:00:01"/>
  </r>
  <r>
    <x v="1"/>
    <x v="3"/>
    <x v="1"/>
    <x v="0"/>
    <n v="3415"/>
    <n v="1338096"/>
    <d v="2001-06-05T08:35:14"/>
    <s v="EnergyUSA-TPC Corp."/>
    <x v="0"/>
    <x v="0"/>
    <x v="0"/>
    <x v="3"/>
    <s v="US Gas Phy Fwd Firm &lt; or = 1Mo "/>
    <s v="US Gas Phy       Mich Con                06Jun01         USD/MM"/>
    <n v="3415"/>
    <m/>
    <x v="0"/>
    <x v="10"/>
    <x v="0"/>
    <n v="4.21"/>
    <s v="trevorh1"/>
    <s v="JWILLI13"/>
    <s v="ENA - IM Mkt Central MICH"/>
    <x v="8"/>
    <x v="5"/>
    <n v="829538"/>
    <d v="2001-06-06T21:00:01"/>
  </r>
  <r>
    <x v="1"/>
    <x v="3"/>
    <x v="1"/>
    <x v="0"/>
    <n v="10000"/>
    <n v="1338097"/>
    <d v="2001-06-05T08:35:1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aepes206"/>
    <s v="JWILLI13"/>
    <s v="ENA - IM Mkt Central MICH"/>
    <x v="8"/>
    <x v="5"/>
    <n v="829539"/>
    <d v="2001-06-06T21:00:01"/>
  </r>
  <r>
    <x v="1"/>
    <x v="3"/>
    <x v="1"/>
    <x v="0"/>
    <n v="10000"/>
    <n v="1338099"/>
    <d v="2001-06-05T08:35:19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"/>
    <s v="raganbond1"/>
    <s v="SPEREIR"/>
    <s v="ENA-IM NE GULF2"/>
    <x v="8"/>
    <x v="5"/>
    <n v="829541"/>
    <d v="2001-06-06T21:00:01"/>
  </r>
  <r>
    <x v="1"/>
    <x v="3"/>
    <x v="1"/>
    <x v="0"/>
    <n v="10000"/>
    <n v="1338098"/>
    <d v="2001-06-05T08:35:19"/>
    <s v="Cook Inlet Energy Supply L.L.C."/>
    <x v="0"/>
    <x v="0"/>
    <x v="0"/>
    <x v="3"/>
    <s v="US Gas Phy Fwd Firm &lt; or = 1Mo "/>
    <s v="US Gas Phy       TENN Z-0                06Jun01         USD/MM"/>
    <m/>
    <n v="10000"/>
    <x v="0"/>
    <x v="10"/>
    <x v="0"/>
    <n v="3.93"/>
    <s v="EASTDESK5"/>
    <s v="SNEAL"/>
    <s v="ENA-IM NE GULF3"/>
    <x v="8"/>
    <x v="5"/>
    <n v="829540"/>
    <d v="2001-06-06T21:00:01"/>
  </r>
  <r>
    <x v="1"/>
    <x v="2"/>
    <x v="1"/>
    <x v="0"/>
    <n v="50"/>
    <n v="1338100"/>
    <d v="2001-06-05T08:35:24"/>
    <s v="American Electric Power Service Corporation"/>
    <x v="0"/>
    <x v="0"/>
    <x v="0"/>
    <x v="2"/>
    <s v="US East Power Phy Fwd Firm"/>
    <s v="US Pwr Phy Firm  PJM-W Peak              06Jun01         USD/MWh"/>
    <n v="50"/>
    <m/>
    <x v="0"/>
    <x v="2"/>
    <x v="0"/>
    <n v="28.3"/>
    <s v="aepsvc136"/>
    <s v="JQUENET"/>
    <s v="ST-PJM"/>
    <x v="7"/>
    <x v="6"/>
    <n v="632765.1"/>
    <d v="2001-06-06T21:00:01"/>
  </r>
  <r>
    <x v="1"/>
    <x v="3"/>
    <x v="1"/>
    <x v="19"/>
    <n v="12500"/>
    <n v="1338101"/>
    <d v="2001-06-05T08:35:26"/>
    <s v="ProLiance Energy, LLC"/>
    <x v="0"/>
    <x v="0"/>
    <x v="0"/>
    <x v="3"/>
    <s v="US Gas Phy Fwd Firm &lt; or = 1Mo "/>
    <s v="US Gas Phy       TCO Pool                06-30Jun01      USD/MM"/>
    <n v="500"/>
    <m/>
    <x v="0"/>
    <x v="10"/>
    <x v="0"/>
    <n v="4.1849999999999996"/>
    <s v="COLEYGAYNO"/>
    <s v="JHODGE2"/>
    <s v="ENA-IM ME TCO"/>
    <x v="8"/>
    <x v="5"/>
    <n v="829544"/>
    <d v="2001-06-06T21:00:01"/>
  </r>
  <r>
    <x v="1"/>
    <x v="2"/>
    <x v="1"/>
    <x v="8"/>
    <n v="250"/>
    <n v="1338103"/>
    <d v="2001-06-05T08:35:27"/>
    <s v="Cargill-Alliant, LLC"/>
    <x v="0"/>
    <x v="0"/>
    <x v="0"/>
    <x v="2"/>
    <s v="US East Power Phy Fwd Firm"/>
    <s v="US Pwr Phy Firm  SOCO Peak               11-15Jun01      USD/MWh"/>
    <m/>
    <n v="50"/>
    <x v="0"/>
    <x v="2"/>
    <x v="0"/>
    <n v="53.5"/>
    <s v="BRETJONES"/>
    <s v="KPRESTO"/>
    <s v="LT-SERC"/>
    <x v="7"/>
    <x v="6"/>
    <n v="632766.1"/>
    <d v="2001-06-11T21:00:00"/>
  </r>
  <r>
    <x v="1"/>
    <x v="3"/>
    <x v="1"/>
    <x v="0"/>
    <n v="10000"/>
    <n v="1338104"/>
    <d v="2001-06-05T08:35:30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4.0149999999999997"/>
    <s v="aepes215"/>
    <s v="SPEREIR"/>
    <s v="ENA-IM NE GULF2"/>
    <x v="8"/>
    <x v="5"/>
    <n v="829542"/>
    <d v="2001-06-06T21:00:01"/>
  </r>
  <r>
    <x v="1"/>
    <x v="3"/>
    <x v="0"/>
    <x v="20"/>
    <n v="615000"/>
    <n v="1338105"/>
    <d v="2001-06-05T08:35:31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26"/>
    <s v="johnswatek"/>
    <s v="JARNOLD"/>
    <s v="NG-Price"/>
    <x v="1"/>
    <x v="5"/>
    <s v="VE5366.1"/>
    <d v="2001-07-01T00:00:00"/>
  </r>
  <r>
    <x v="1"/>
    <x v="3"/>
    <x v="1"/>
    <x v="0"/>
    <n v="4399"/>
    <n v="1338106"/>
    <d v="2001-06-05T08:35:31"/>
    <s v="EnergyUSA-TPC Corp."/>
    <x v="0"/>
    <x v="0"/>
    <x v="0"/>
    <x v="3"/>
    <s v="US Gas Phy Fwd Firm &lt; or = 1Mo "/>
    <s v="US Gas Phy       Consumers Pwr           06Jun01         USD/MM"/>
    <m/>
    <n v="4399"/>
    <x v="0"/>
    <x v="10"/>
    <x v="0"/>
    <n v="4.17"/>
    <s v="trevorh1"/>
    <s v="JWILLI13"/>
    <s v="ENA - IM Mkt Central MICH"/>
    <x v="8"/>
    <x v="5"/>
    <n v="829543"/>
    <d v="2001-06-06T21:00:01"/>
  </r>
  <r>
    <x v="1"/>
    <x v="3"/>
    <x v="0"/>
    <x v="19"/>
    <n v="250000"/>
    <n v="1338107"/>
    <d v="2001-06-05T08:35:32"/>
    <s v="Coral Energy Holding L.P."/>
    <x v="0"/>
    <x v="0"/>
    <x v="0"/>
    <x v="3"/>
    <s v="US Gas Fin Swap"/>
    <s v="US Gas Daily     HHub                    06-30Jun01      USD/MM"/>
    <m/>
    <n v="10000"/>
    <x v="0"/>
    <x v="10"/>
    <x v="0"/>
    <n v="4.07"/>
    <s v="shduster"/>
    <s v="PKEAVEY"/>
    <s v="G-DAILY-EST"/>
    <x v="1"/>
    <x v="5"/>
    <s v="VE5368.1"/>
    <d v="2001-06-06T21:00:01"/>
  </r>
  <r>
    <x v="1"/>
    <x v="2"/>
    <x v="1"/>
    <x v="0"/>
    <n v="50"/>
    <n v="1338108"/>
    <d v="2001-06-05T08:35:36"/>
    <s v="Virginia Electric and Power Company"/>
    <x v="2"/>
    <x v="1"/>
    <x v="0"/>
    <x v="2"/>
    <s v="US East Power Phy Fwd Firm"/>
    <s v="US Pwr Phy Firm  PJM-W Peak              06Jun01         USD/MWh"/>
    <n v="50"/>
    <m/>
    <x v="0"/>
    <x v="2"/>
    <x v="0"/>
    <n v="28.2"/>
    <s v="PJMPower"/>
    <s v="JQUENET"/>
    <s v="ST-PJM"/>
    <x v="7"/>
    <x v="6"/>
    <n v="632767.1"/>
    <d v="2001-06-06T21:00:01"/>
  </r>
  <r>
    <x v="1"/>
    <x v="3"/>
    <x v="1"/>
    <x v="0"/>
    <n v="5000"/>
    <n v="1338109"/>
    <d v="2001-06-05T08:35:41"/>
    <s v="Cook Inlet Energy Supply L.L.C."/>
    <x v="0"/>
    <x v="0"/>
    <x v="0"/>
    <x v="3"/>
    <s v="US Gas Phy Fwd Firm &lt; or = 1Mo "/>
    <s v="US Gas Phy       TENN 500                06Jun01         USD/MM"/>
    <m/>
    <n v="5000"/>
    <x v="0"/>
    <x v="10"/>
    <x v="0"/>
    <n v="3.97"/>
    <s v="EASTDESK5"/>
    <s v="SNEAL"/>
    <s v="ENA-IM NE GULF3"/>
    <x v="8"/>
    <x v="5"/>
    <n v="829545"/>
    <d v="2001-06-06T21:00:01"/>
  </r>
  <r>
    <x v="1"/>
    <x v="3"/>
    <x v="1"/>
    <x v="0"/>
    <n v="5000"/>
    <n v="1338110"/>
    <d v="2001-06-05T08:35:44"/>
    <s v="Enserco Energy, Inc."/>
    <x v="0"/>
    <x v="0"/>
    <x v="0"/>
    <x v="3"/>
    <s v="US Gas Phy Fwd Firm &lt; or = 1Mo "/>
    <s v="US Gas Phy       CIG Mainline            06Jun01         USD/MM"/>
    <m/>
    <n v="5000"/>
    <x v="0"/>
    <x v="10"/>
    <x v="0"/>
    <n v="2.82"/>
    <s v="wwarburton"/>
    <s v="JREITME"/>
    <s v="ENA - IM Denver"/>
    <x v="8"/>
    <x v="5"/>
    <n v="829547"/>
    <d v="2001-06-06T21:00:01"/>
  </r>
  <r>
    <x v="1"/>
    <x v="2"/>
    <x v="1"/>
    <x v="4"/>
    <n v="1500"/>
    <n v="1338112"/>
    <d v="2001-06-05T08:35:46"/>
    <s v="El Paso Merchant Energy, L.P."/>
    <x v="0"/>
    <x v="0"/>
    <x v="0"/>
    <x v="2"/>
    <s v="US East Power Phy Fwd Firm Unplan B"/>
    <s v="US Pwr Phy Unp B ERCOT Peak              Sep02           USD/MWh"/>
    <m/>
    <n v="50"/>
    <x v="0"/>
    <x v="2"/>
    <x v="0"/>
    <n v="38.25"/>
    <s v="PowerBCK"/>
    <s v="DSMITH3"/>
    <s v="LT-ERCOT"/>
    <x v="7"/>
    <x v="6"/>
    <n v="632769.1"/>
    <d v="2002-09-01T00:00:00"/>
  </r>
  <r>
    <x v="1"/>
    <x v="2"/>
    <x v="1"/>
    <x v="0"/>
    <n v="50"/>
    <n v="1338111"/>
    <d v="2001-06-05T08:35:46"/>
    <s v="Virginia Electric and Power Company"/>
    <x v="2"/>
    <x v="1"/>
    <x v="0"/>
    <x v="2"/>
    <s v="US East Power Phy Fwd Firm"/>
    <s v="US Pwr Phy Firm  PJM-W Peak              06Jun01         USD/MWh"/>
    <n v="50"/>
    <m/>
    <x v="0"/>
    <x v="2"/>
    <x v="0"/>
    <n v="28.1"/>
    <s v="PJMPower"/>
    <s v="JQUENET"/>
    <s v="ST-PJM"/>
    <x v="7"/>
    <x v="6"/>
    <n v="632768.1"/>
    <d v="2001-06-06T21:00:01"/>
  </r>
  <r>
    <x v="1"/>
    <x v="3"/>
    <x v="1"/>
    <x v="0"/>
    <n v="5000"/>
    <n v="1338114"/>
    <d v="2001-06-05T08:35:50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6"/>
    <s v="wwarburton"/>
    <s v="SSOUTH"/>
    <s v="ENA - IM West"/>
    <x v="8"/>
    <x v="5"/>
    <n v="829548"/>
    <d v="2001-06-06T21:00:01"/>
  </r>
  <r>
    <x v="1"/>
    <x v="2"/>
    <x v="1"/>
    <x v="0"/>
    <n v="25"/>
    <n v="1338115"/>
    <d v="2001-06-05T08:35:54"/>
    <s v="Public Service Company Of Colorado"/>
    <x v="0"/>
    <x v="0"/>
    <x v="0"/>
    <x v="2"/>
    <s v="US West Power Phy Fwd Firm"/>
    <s v="US Pwr Phy Firm  PALVE Peak              06Jun01         USD/MWh"/>
    <n v="25"/>
    <m/>
    <x v="0"/>
    <x v="2"/>
    <x v="0"/>
    <n v="77"/>
    <s v="ADM78101"/>
    <s v="MFISCHE2"/>
    <s v="ST-SW"/>
    <x v="7"/>
    <x v="6"/>
    <n v="632771.1"/>
    <d v="2001-06-06T21:00:01"/>
  </r>
  <r>
    <x v="1"/>
    <x v="3"/>
    <x v="1"/>
    <x v="0"/>
    <n v="10000"/>
    <n v="1338117"/>
    <d v="2001-06-05T08:35:56"/>
    <s v="TXU Energy Trading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txuetctmb"/>
    <s v="PMIMS"/>
    <s v="ENA - IM MKT Central CG"/>
    <x v="8"/>
    <x v="5"/>
    <n v="829550"/>
    <d v="2001-06-06T21:00:01"/>
  </r>
  <r>
    <x v="1"/>
    <x v="3"/>
    <x v="1"/>
    <x v="0"/>
    <n v="10000"/>
    <n v="1338118"/>
    <d v="2001-06-05T08:36:00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9624999999999999"/>
    <s v="aepes202"/>
    <s v="SNEAL"/>
    <s v="ENA-IM NE GULF3"/>
    <x v="8"/>
    <x v="5"/>
    <n v="829551"/>
    <d v="2001-06-06T21:00:01"/>
  </r>
  <r>
    <x v="1"/>
    <x v="3"/>
    <x v="0"/>
    <x v="1"/>
    <n v="465000"/>
    <n v="1338119"/>
    <d v="2001-06-05T08:36:04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4.165"/>
    <s v="johndarm"/>
    <s v="JARNOLD"/>
    <s v="NG-Price"/>
    <x v="1"/>
    <x v="5"/>
    <s v="VE5370.1"/>
    <d v="2001-07-01T21:00:00"/>
  </r>
  <r>
    <x v="1"/>
    <x v="2"/>
    <x v="1"/>
    <x v="0"/>
    <n v="25"/>
    <n v="1338120"/>
    <d v="2001-06-05T08:36:05"/>
    <s v="Powerex Corp."/>
    <x v="0"/>
    <x v="0"/>
    <x v="0"/>
    <x v="2"/>
    <s v="US West Power Phy Fwd Firm"/>
    <s v="US Pwr Phy Firm  Mid-C OffPk             06Jun01         USD/MWh"/>
    <m/>
    <n v="25"/>
    <x v="0"/>
    <x v="2"/>
    <x v="0"/>
    <n v="37"/>
    <s v="POWEREX4"/>
    <s v="DSCHOLT"/>
    <s v="ST-SW"/>
    <x v="7"/>
    <x v="6"/>
    <n v="632772.1"/>
    <d v="2001-06-06T21:00:01"/>
  </r>
  <r>
    <x v="1"/>
    <x v="3"/>
    <x v="1"/>
    <x v="0"/>
    <n v="5000"/>
    <n v="1338121"/>
    <d v="2001-06-05T08:36:05"/>
    <s v="BP Energy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85"/>
    <s v="Lewellyn"/>
    <s v="MLENHAR"/>
    <s v="ENA - IM West"/>
    <x v="8"/>
    <x v="5"/>
    <n v="829552"/>
    <d v="2001-06-06T21:00:01"/>
  </r>
  <r>
    <x v="1"/>
    <x v="3"/>
    <x v="1"/>
    <x v="0"/>
    <n v="20000"/>
    <n v="1338122"/>
    <d v="2001-06-05T08:36:08"/>
    <s v="ONEOK Energy Marketing and Trading Company, L.P."/>
    <x v="0"/>
    <x v="0"/>
    <x v="0"/>
    <x v="3"/>
    <s v="US Gas Phy Fwd Firm &lt; or = 1Mo "/>
    <s v="US Gas Phy       NGPL NICOR              06Jun01         USD/MM"/>
    <n v="20000"/>
    <m/>
    <x v="0"/>
    <x v="10"/>
    <x v="0"/>
    <n v="4.1100000000000003"/>
    <s v="KURTISWOOD"/>
    <s v="PMIMS"/>
    <s v="ENA - IM MKT Central CG"/>
    <x v="8"/>
    <x v="5"/>
    <n v="829553"/>
    <d v="2001-06-06T21:00:01"/>
  </r>
  <r>
    <x v="0"/>
    <x v="3"/>
    <x v="1"/>
    <x v="0"/>
    <n v="10000"/>
    <n v="1338124"/>
    <d v="2001-06-05T08:36:11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ADM54361"/>
    <s v="MCUILLA"/>
    <s v="ENA - IM Ontario"/>
    <x v="8"/>
    <x v="5"/>
    <n v="829554"/>
    <d v="2001-06-06T21:00:01"/>
  </r>
  <r>
    <x v="1"/>
    <x v="2"/>
    <x v="1"/>
    <x v="9"/>
    <n v="100"/>
    <n v="1338123"/>
    <d v="2001-06-05T08:36:11"/>
    <s v="PPL EnergyPlus, LLC"/>
    <x v="0"/>
    <x v="0"/>
    <x v="0"/>
    <x v="2"/>
    <s v="US East Power Phy Fwd Firm"/>
    <s v="US Pwr Phy Firm  PJM-W Peak              07-08Jun01      USD/MWh"/>
    <n v="50"/>
    <m/>
    <x v="0"/>
    <x v="2"/>
    <x v="0"/>
    <n v="27.25"/>
    <s v="RSandherr"/>
    <s v="JQUENET"/>
    <s v="ST-PJM"/>
    <x v="7"/>
    <x v="6"/>
    <n v="632773.1"/>
    <d v="2001-06-07T21:00:01"/>
  </r>
  <r>
    <x v="1"/>
    <x v="3"/>
    <x v="1"/>
    <x v="0"/>
    <n v="5000"/>
    <n v="1338125"/>
    <d v="2001-06-05T08:36:12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EPMELPrr2"/>
    <s v="SSOUTH"/>
    <s v="ENA - IM West"/>
    <x v="8"/>
    <x v="5"/>
    <n v="829555"/>
    <d v="2001-06-06T21:00:01"/>
  </r>
  <r>
    <x v="1"/>
    <x v="2"/>
    <x v="1"/>
    <x v="12"/>
    <n v="18250"/>
    <n v="1338127"/>
    <d v="2001-06-05T08:36:14"/>
    <s v="Aquila Energy Marketing Corporation"/>
    <x v="0"/>
    <x v="0"/>
    <x v="0"/>
    <x v="2"/>
    <s v="US East Power Phy Fwd Firm"/>
    <s v="US Pwr Phy Firm  NEPOOL Peak             Jan-Dec02       USD/MWh"/>
    <m/>
    <n v="50"/>
    <x v="0"/>
    <x v="2"/>
    <x v="0"/>
    <n v="52.5"/>
    <s v="JOELWOOD"/>
    <s v="DDAVIS"/>
    <s v="LT-New England"/>
    <x v="7"/>
    <x v="6"/>
    <n v="632774.1"/>
    <d v="2002-01-01T17:11:00"/>
  </r>
  <r>
    <x v="1"/>
    <x v="3"/>
    <x v="1"/>
    <x v="0"/>
    <n v="10000"/>
    <n v="1338128"/>
    <d v="2001-06-05T08:36:1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29556"/>
    <d v="2001-06-06T21:00:01"/>
  </r>
  <r>
    <x v="1"/>
    <x v="2"/>
    <x v="0"/>
    <x v="9"/>
    <n v="100"/>
    <n v="1338129"/>
    <d v="2001-06-05T08:36:16"/>
    <s v="Axia Energy, LP"/>
    <x v="0"/>
    <x v="0"/>
    <x v="0"/>
    <x v="2"/>
    <s v="US East Power Fin Swap"/>
    <s v="US Pwr Fin Swap  ISO NY Z-G Peak         07-08Jun01      USD/MWh"/>
    <m/>
    <n v="50"/>
    <x v="0"/>
    <x v="2"/>
    <x v="0"/>
    <n v="40.75"/>
    <s v="wolfstev"/>
    <s v="GGUPTA"/>
    <s v="ST-New England"/>
    <x v="7"/>
    <x v="5"/>
    <n v="632775.1"/>
    <d v="2001-06-07T21:00:01"/>
  </r>
  <r>
    <x v="1"/>
    <x v="3"/>
    <x v="0"/>
    <x v="19"/>
    <n v="250000"/>
    <n v="1338130"/>
    <d v="2001-06-05T08:36:18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750000000000002"/>
    <s v="aepes212"/>
    <s v="PKEAVEY"/>
    <s v="G-DAILY-EST"/>
    <x v="1"/>
    <x v="5"/>
    <s v="VE5372.1"/>
    <d v="2001-06-06T21:00:01"/>
  </r>
  <r>
    <x v="0"/>
    <x v="3"/>
    <x v="1"/>
    <x v="0"/>
    <n v="10000"/>
    <n v="1338131"/>
    <d v="2001-06-05T08:36:19"/>
    <s v="Mirant Americas Energy Marketing,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arvanitis1"/>
    <s v="MCUILLA"/>
    <s v="ENA - IM Ontario"/>
    <x v="8"/>
    <x v="5"/>
    <n v="829557"/>
    <d v="2001-06-06T21:00:01"/>
  </r>
  <r>
    <x v="1"/>
    <x v="3"/>
    <x v="1"/>
    <x v="0"/>
    <n v="185"/>
    <n v="1338132"/>
    <d v="2001-06-05T08:36:21"/>
    <s v="TXU Energy Trading Company"/>
    <x v="0"/>
    <x v="0"/>
    <x v="0"/>
    <x v="3"/>
    <s v="US Gas Phy Fwd Firm &lt; or = 1Mo "/>
    <s v="US Gas Phy       TETCO ELA               06Jun01         USD/MM"/>
    <n v="185"/>
    <m/>
    <x v="0"/>
    <x v="10"/>
    <x v="0"/>
    <n v="3.92"/>
    <s v="txuetcje"/>
    <s v="SPEREIR"/>
    <s v="ENA-IM NE GULF3"/>
    <x v="8"/>
    <x v="5"/>
    <n v="829558"/>
    <d v="2001-06-06T21:00:01"/>
  </r>
  <r>
    <x v="1"/>
    <x v="2"/>
    <x v="0"/>
    <x v="9"/>
    <n v="100"/>
    <n v="1338133"/>
    <d v="2001-06-05T08:36:21"/>
    <s v="Axia Energy, LP"/>
    <x v="0"/>
    <x v="0"/>
    <x v="0"/>
    <x v="2"/>
    <s v="US East Power Fin Swap"/>
    <s v="US Pwr Fin Swap  ISO NY Z-G Peak         07-08Jun01      USD/MWh"/>
    <m/>
    <n v="50"/>
    <x v="0"/>
    <x v="2"/>
    <x v="0"/>
    <n v="41"/>
    <s v="wolfstev"/>
    <s v="GGUPTA"/>
    <s v="ST-New England"/>
    <x v="7"/>
    <x v="5"/>
    <n v="632776.1"/>
    <d v="2001-06-07T21:00:01"/>
  </r>
  <r>
    <x v="0"/>
    <x v="3"/>
    <x v="1"/>
    <x v="1"/>
    <n v="775000"/>
    <n v="1338134"/>
    <d v="2001-06-05T08:36:22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"/>
    <s v="nikkigoode"/>
    <s v="AFAIRLE"/>
    <s v="Non Affiliate Gas Book"/>
    <x v="5"/>
    <x v="3"/>
    <n v="106438"/>
    <d v="2001-07-01T21:00:01"/>
  </r>
  <r>
    <x v="1"/>
    <x v="3"/>
    <x v="1"/>
    <x v="0"/>
    <n v="25000"/>
    <n v="1338135"/>
    <d v="2001-06-05T08:36:23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EASTDESK5"/>
    <s v="ARING"/>
    <s v="ENA-IM NE GULF1"/>
    <x v="8"/>
    <x v="5"/>
    <n v="829559"/>
    <d v="2001-06-06T21:00:01"/>
  </r>
  <r>
    <x v="1"/>
    <x v="2"/>
    <x v="1"/>
    <x v="1"/>
    <n v="775"/>
    <n v="1338136"/>
    <d v="2001-06-05T08:36:25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7"/>
    <s v="georgerada"/>
    <s v="MDRISC3"/>
    <s v="ST-CA"/>
    <x v="7"/>
    <x v="6"/>
    <n v="632777.1"/>
    <d v="2001-08-01T21:00:01"/>
  </r>
  <r>
    <x v="1"/>
    <x v="3"/>
    <x v="1"/>
    <x v="0"/>
    <n v="8000"/>
    <n v="1338137"/>
    <d v="2001-06-05T08:36:30"/>
    <s v="ONEOK Energy Marketing and Trading Company, L.P."/>
    <x v="0"/>
    <x v="0"/>
    <x v="0"/>
    <x v="3"/>
    <s v="US Gas Phy Fwd Firm &lt; or = 1Mo "/>
    <s v="US Gas Phy       NGPL NICOR              06Jun01         USD/MM"/>
    <n v="8000"/>
    <m/>
    <x v="0"/>
    <x v="10"/>
    <x v="0"/>
    <n v="4.1100000000000003"/>
    <s v="KURTISWOOD"/>
    <s v="PMIMS"/>
    <s v="ENA - IM MKT Central CG"/>
    <x v="8"/>
    <x v="5"/>
    <n v="829560"/>
    <d v="2001-06-06T21:00:01"/>
  </r>
  <r>
    <x v="1"/>
    <x v="3"/>
    <x v="0"/>
    <x v="19"/>
    <n v="250000"/>
    <n v="1338139"/>
    <d v="2001-06-05T08:36:33"/>
    <s v="Williams Energy Marketing &amp; Trading Company"/>
    <x v="0"/>
    <x v="0"/>
    <x v="0"/>
    <x v="3"/>
    <s v="US Gas Fin Swap"/>
    <s v="US Gas Daily     PEPL                    06-30Jun01      USD/MM"/>
    <m/>
    <n v="10000"/>
    <x v="0"/>
    <x v="10"/>
    <x v="0"/>
    <n v="3.95"/>
    <s v="jayhawks"/>
    <s v="ALEWIS"/>
    <s v="GD-CENTRAL"/>
    <x v="1"/>
    <x v="5"/>
    <s v="VE5373.1"/>
    <d v="2001-06-06T21:00:01"/>
  </r>
  <r>
    <x v="1"/>
    <x v="2"/>
    <x v="1"/>
    <x v="22"/>
    <n v="2950"/>
    <n v="1338138"/>
    <d v="2001-06-05T08:3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40.25"/>
    <s v="Kellybry"/>
    <s v="MCARSON2"/>
    <s v="ST-SPP"/>
    <x v="7"/>
    <x v="6"/>
    <n v="632778.1"/>
    <d v="2002-01-01T14:16:00"/>
  </r>
  <r>
    <x v="1"/>
    <x v="3"/>
    <x v="1"/>
    <x v="0"/>
    <n v="25000"/>
    <n v="1338140"/>
    <d v="2001-06-05T08:36:34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"/>
    <s v="STANHORTON"/>
    <s v="ARING"/>
    <s v="ENA-IM NE GULF1"/>
    <x v="8"/>
    <x v="5"/>
    <n v="829561"/>
    <d v="2001-06-06T21:00:01"/>
  </r>
  <r>
    <x v="1"/>
    <x v="3"/>
    <x v="1"/>
    <x v="0"/>
    <n v="5000"/>
    <n v="1338141"/>
    <d v="2001-06-05T08:36:35"/>
    <s v="Coral Energy Resources, L.P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amdizona"/>
    <s v="MLENHAR"/>
    <s v="ENA - IM West"/>
    <x v="8"/>
    <x v="5"/>
    <n v="829562"/>
    <d v="2001-06-06T21:00:01"/>
  </r>
  <r>
    <x v="1"/>
    <x v="3"/>
    <x v="1"/>
    <x v="0"/>
    <n v="5000"/>
    <n v="1338143"/>
    <d v="2001-06-05T08:36:36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cscharton"/>
    <s v="KSTEVEN"/>
    <s v="ENA-IM Mid Central South"/>
    <x v="8"/>
    <x v="5"/>
    <n v="829563"/>
    <d v="2001-06-06T21:00:01"/>
  </r>
  <r>
    <x v="1"/>
    <x v="3"/>
    <x v="1"/>
    <x v="0"/>
    <n v="10000"/>
    <n v="1338144"/>
    <d v="2001-06-05T08:36:37"/>
    <s v="TransCanada Energy Marketing USA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tracyschwa"/>
    <s v="PMIMS"/>
    <s v="ENA - IM MKT Central CG"/>
    <x v="8"/>
    <x v="5"/>
    <n v="829564"/>
    <d v="2001-06-06T21:00:01"/>
  </r>
  <r>
    <x v="1"/>
    <x v="3"/>
    <x v="1"/>
    <x v="0"/>
    <n v="3875"/>
    <n v="1338145"/>
    <d v="2001-06-05T08:36:39"/>
    <s v="Cross Timbers Energy Services, Inc."/>
    <x v="0"/>
    <x v="0"/>
    <x v="0"/>
    <x v="3"/>
    <s v="US Gas Phy Fwd Firm &lt; or = 1Mo "/>
    <s v="US Gas Phy       PEPL Pool               06Jun01         USD/MM"/>
    <m/>
    <n v="3875"/>
    <x v="0"/>
    <x v="10"/>
    <x v="0"/>
    <n v="3.8824999999999998"/>
    <s v="redwood1"/>
    <s v="KSTEVEN"/>
    <s v="ENA-IM Mid Central South"/>
    <x v="8"/>
    <x v="5"/>
    <n v="829565"/>
    <d v="2001-06-06T21:00:01"/>
  </r>
  <r>
    <x v="1"/>
    <x v="3"/>
    <x v="1"/>
    <x v="0"/>
    <n v="5000"/>
    <n v="1338146"/>
    <d v="2001-06-05T08:36:39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KREMERTODD"/>
    <s v="KSTEVEN"/>
    <s v="ENA-IM Mid Central South"/>
    <x v="8"/>
    <x v="5"/>
    <n v="829566"/>
    <d v="2001-06-06T21:00:01"/>
  </r>
  <r>
    <x v="1"/>
    <x v="3"/>
    <x v="1"/>
    <x v="0"/>
    <n v="1125"/>
    <n v="1338148"/>
    <d v="2001-06-05T08:36:40"/>
    <s v="Cook Inlet Energy Supply L.L.C."/>
    <x v="0"/>
    <x v="0"/>
    <x v="0"/>
    <x v="3"/>
    <s v="US Gas Phy Fwd Firm &lt; or = 1Mo "/>
    <s v="US Gas Phy       PEPL Pool               06Jun01         USD/MM"/>
    <m/>
    <n v="1125"/>
    <x v="0"/>
    <x v="10"/>
    <x v="0"/>
    <n v="3.8824999999999998"/>
    <s v="MIDCONT1"/>
    <s v="KSTEVEN"/>
    <s v="ENA-IM Mid Central South"/>
    <x v="8"/>
    <x v="5"/>
    <n v="829567"/>
    <d v="2001-06-06T21:00:01"/>
  </r>
  <r>
    <x v="1"/>
    <x v="3"/>
    <x v="1"/>
    <x v="0"/>
    <n v="5000"/>
    <n v="1338149"/>
    <d v="2001-06-05T08:36:41"/>
    <s v="Cook Inlet Energy Supply L.L.C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canadanw1"/>
    <s v="MLENHAR"/>
    <s v="ENA - IM West"/>
    <x v="8"/>
    <x v="5"/>
    <n v="829568"/>
    <d v="2001-06-06T21:00:01"/>
  </r>
  <r>
    <x v="1"/>
    <x v="3"/>
    <x v="1"/>
    <x v="0"/>
    <n v="5000"/>
    <n v="1338150"/>
    <d v="2001-06-05T08:36:42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569"/>
    <d v="2001-06-06T21:00:01"/>
  </r>
  <r>
    <x v="1"/>
    <x v="3"/>
    <x v="1"/>
    <x v="0"/>
    <n v="5000"/>
    <n v="1338152"/>
    <d v="2001-06-05T08:36:43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MIDCONT1"/>
    <s v="KSTEVEN"/>
    <s v="ENA-IM Mid Central South"/>
    <x v="8"/>
    <x v="5"/>
    <n v="829570"/>
    <d v="2001-06-06T21:00:01"/>
  </r>
  <r>
    <x v="1"/>
    <x v="3"/>
    <x v="1"/>
    <x v="0"/>
    <n v="5000"/>
    <n v="1338153"/>
    <d v="2001-06-05T08:36:44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5"/>
    <s v="pcesrick"/>
    <s v="MLENHAR"/>
    <s v="ENA - IM West"/>
    <x v="8"/>
    <x v="5"/>
    <n v="829571"/>
    <d v="2001-06-06T21:00:01"/>
  </r>
  <r>
    <x v="1"/>
    <x v="3"/>
    <x v="1"/>
    <x v="0"/>
    <n v="5000"/>
    <n v="1338154"/>
    <d v="2001-06-05T08:36:46"/>
    <s v="Axia Energy, LP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kwapisze"/>
    <s v="KSTEVEN"/>
    <s v="ENA-IM Mid Central South"/>
    <x v="8"/>
    <x v="5"/>
    <n v="829572"/>
    <d v="2001-06-06T21:00:01"/>
  </r>
  <r>
    <x v="1"/>
    <x v="3"/>
    <x v="1"/>
    <x v="0"/>
    <n v="10000"/>
    <n v="1338156"/>
    <d v="2001-06-05T08:36:47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1100000000000003"/>
    <s v="BRADCLAUSE"/>
    <s v="JPARKS"/>
    <s v="ENA - IM Katy"/>
    <x v="8"/>
    <x v="5"/>
    <n v="829573"/>
    <d v="2001-06-06T21:00:01"/>
  </r>
  <r>
    <x v="1"/>
    <x v="2"/>
    <x v="1"/>
    <x v="0"/>
    <n v="8"/>
    <n v="1338158"/>
    <d v="2001-06-05T08:36:48"/>
    <s v="El Paso Merchant Energy, L.P."/>
    <x v="0"/>
    <x v="0"/>
    <x v="0"/>
    <x v="2"/>
    <s v="US West Power Phy Fwd CAISO"/>
    <s v="US Pwr Phy CAISO SP15 OffPk odd-lot      06Jun01         USD/MWh"/>
    <m/>
    <n v="8"/>
    <x v="0"/>
    <x v="2"/>
    <x v="0"/>
    <n v="24"/>
    <s v="epmepNLA"/>
    <s v="JRICHTE"/>
    <s v="ST-CA"/>
    <x v="7"/>
    <x v="6"/>
    <n v="632780.1"/>
    <d v="2001-06-06T21:00:01"/>
  </r>
  <r>
    <x v="1"/>
    <x v="3"/>
    <x v="1"/>
    <x v="0"/>
    <n v="5000"/>
    <n v="1338157"/>
    <d v="2001-06-05T08:36:48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IDCONT4"/>
    <s v="KSTEVEN"/>
    <s v="ENA-IM Mid Central South"/>
    <x v="8"/>
    <x v="5"/>
    <n v="829574"/>
    <d v="2001-06-06T21:00:01"/>
  </r>
  <r>
    <x v="1"/>
    <x v="3"/>
    <x v="1"/>
    <x v="0"/>
    <n v="100000"/>
    <n v="1338159"/>
    <d v="2001-06-05T08:36:4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"/>
    <s v="aepes206"/>
    <s v="PMIMS"/>
    <s v="ENA - IM MKT Central CG"/>
    <x v="8"/>
    <x v="5"/>
    <n v="829575"/>
    <d v="2001-06-06T21:00:01"/>
  </r>
  <r>
    <x v="1"/>
    <x v="3"/>
    <x v="1"/>
    <x v="0"/>
    <n v="5000"/>
    <n v="1338163"/>
    <d v="2001-06-05T08:36:51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875000000000002"/>
    <s v="MIDCONT1"/>
    <s v="KSTEVEN"/>
    <s v="ENA-IM Mid Central South"/>
    <x v="8"/>
    <x v="5"/>
    <n v="829577"/>
    <d v="2001-06-06T21:00:01"/>
  </r>
  <r>
    <x v="1"/>
    <x v="3"/>
    <x v="1"/>
    <x v="19"/>
    <n v="125000"/>
    <n v="1338161"/>
    <d v="2001-06-05T08:36:51"/>
    <s v="Mirant Americas Energy Marketing, L.P."/>
    <x v="0"/>
    <x v="0"/>
    <x v="0"/>
    <x v="3"/>
    <s v="US Gas Phy Fwd Firm &lt; or = 1Mo "/>
    <s v="US Gas Phy       TCO Pool                06-30Jun01      USD/MM"/>
    <n v="5000"/>
    <m/>
    <x v="0"/>
    <x v="10"/>
    <x v="0"/>
    <n v="4.1950000000000003"/>
    <s v="gregt00001"/>
    <s v="JHODGE2"/>
    <s v="ENA-IM ME TCO"/>
    <x v="8"/>
    <x v="5"/>
    <n v="829580"/>
    <d v="2001-06-06T21:00:01"/>
  </r>
  <r>
    <x v="1"/>
    <x v="3"/>
    <x v="1"/>
    <x v="0"/>
    <n v="25000"/>
    <n v="1338160"/>
    <d v="2001-06-05T08:36:51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EASTDESK5"/>
    <s v="ARING"/>
    <s v="ENA-IM NE GULF1"/>
    <x v="8"/>
    <x v="5"/>
    <n v="829576"/>
    <d v="2001-06-06T21:00:01"/>
  </r>
  <r>
    <x v="1"/>
    <x v="3"/>
    <x v="1"/>
    <x v="0"/>
    <n v="5000"/>
    <n v="1338164"/>
    <d v="2001-06-05T08:36:54"/>
    <s v="Tenaska Marketing Ventures"/>
    <x v="0"/>
    <x v="0"/>
    <x v="0"/>
    <x v="3"/>
    <s v="US Gas Phy Fwd Firm &lt; or = 1Mo "/>
    <s v="US Gas Phy       TCO Pool                06Jun01         USD/MM"/>
    <m/>
    <n v="5000"/>
    <x v="0"/>
    <x v="10"/>
    <x v="0"/>
    <n v="4.1749999999999998"/>
    <s v="TMVJDG01"/>
    <s v="JHODGE2"/>
    <s v="ENA-IM ME TCO"/>
    <x v="8"/>
    <x v="5"/>
    <n v="829578"/>
    <d v="2001-06-06T21:00:01"/>
  </r>
  <r>
    <x v="1"/>
    <x v="3"/>
    <x v="1"/>
    <x v="0"/>
    <n v="10000"/>
    <n v="1338165"/>
    <d v="2001-06-05T08:36:56"/>
    <s v="Texla Energy Management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750000000000002"/>
    <s v="WILSHUSEN"/>
    <s v="ARING"/>
    <s v="ENA-IM NE GULF1"/>
    <x v="8"/>
    <x v="5"/>
    <n v="829581"/>
    <d v="2001-06-06T21:00:01"/>
  </r>
  <r>
    <x v="0"/>
    <x v="3"/>
    <x v="1"/>
    <x v="0"/>
    <n v="5000"/>
    <n v="1338166"/>
    <d v="2001-06-05T08:36:57"/>
    <s v="Engage Energy Canada L.P."/>
    <x v="0"/>
    <x v="0"/>
    <x v="0"/>
    <x v="3"/>
    <s v="CAN Gas Phy Fwd Firm East &lt; or = 1Mo"/>
    <s v="CAN Gas Phy      Niagara, TCPL           06Jun01         USD/MM"/>
    <n v="5000"/>
    <m/>
    <x v="0"/>
    <x v="10"/>
    <x v="0"/>
    <n v="4.2024999999999997"/>
    <s v="swifteast"/>
    <s v="MCUILLA"/>
    <s v="ENA - IM Ontario"/>
    <x v="8"/>
    <x v="5"/>
    <n v="829582"/>
    <d v="2001-06-06T21:00:01"/>
  </r>
  <r>
    <x v="1"/>
    <x v="3"/>
    <x v="1"/>
    <x v="0"/>
    <n v="10000"/>
    <n v="1338168"/>
    <d v="2001-06-05T08:36:58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2249999999999996"/>
    <s v="benharner"/>
    <s v="JWILLI13"/>
    <s v="ENA - IM Mkt Central MICH"/>
    <x v="8"/>
    <x v="5"/>
    <n v="829583"/>
    <d v="2001-06-06T21:00:01"/>
  </r>
  <r>
    <x v="1"/>
    <x v="3"/>
    <x v="0"/>
    <x v="1"/>
    <n v="465000"/>
    <n v="1338169"/>
    <d v="2001-06-05T08:36:5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65"/>
    <s v="mtherrell"/>
    <s v="JARNOLD"/>
    <s v="NG-Price"/>
    <x v="1"/>
    <x v="5"/>
    <s v="VE5379.1"/>
    <d v="2001-07-01T21:00:00"/>
  </r>
  <r>
    <x v="0"/>
    <x v="3"/>
    <x v="1"/>
    <x v="19"/>
    <n v="7925"/>
    <n v="1338170"/>
    <d v="2001-06-05T08:36:59"/>
    <s v="Premstar Energy Canada Ltd"/>
    <x v="0"/>
    <x v="0"/>
    <x v="0"/>
    <x v="3"/>
    <s v="CAN Gas Phy Fwd Firm East &lt; or = 1Mo"/>
    <s v="CAN Gas Phy      Dawn                    06-30Jun01      USD/MM"/>
    <n v="317"/>
    <m/>
    <x v="0"/>
    <x v="10"/>
    <x v="0"/>
    <n v="4.2300000000000004"/>
    <s v="DLPECL02"/>
    <s v="MCUILLA"/>
    <s v="ENA - IM Ontario"/>
    <x v="8"/>
    <x v="5"/>
    <n v="829584"/>
    <d v="2001-06-06T21:00:01"/>
  </r>
  <r>
    <x v="0"/>
    <x v="3"/>
    <x v="1"/>
    <x v="0"/>
    <n v="10000"/>
    <n v="1338172"/>
    <d v="2001-06-05T08:37:00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5"/>
    <s v="KJMTMC01"/>
    <s v="RWATT"/>
    <s v="EC-IM Canada West"/>
    <x v="8"/>
    <x v="7"/>
    <n v="829585"/>
    <d v="2001-06-05T21:00:01"/>
  </r>
  <r>
    <x v="0"/>
    <x v="3"/>
    <x v="1"/>
    <x v="0"/>
    <n v="10000"/>
    <n v="1338171"/>
    <d v="2001-06-05T08:37:00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25000000000004"/>
    <s v="shane2001"/>
    <s v="MCUILLA"/>
    <s v="ENA - IM Ontario"/>
    <x v="8"/>
    <x v="5"/>
    <n v="829587"/>
    <d v="2001-06-06T21:00:01"/>
  </r>
  <r>
    <x v="1"/>
    <x v="3"/>
    <x v="1"/>
    <x v="0"/>
    <n v="5000"/>
    <n v="1338173"/>
    <d v="2001-06-05T08:37:01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824999999999998"/>
    <s v="schwalbach"/>
    <s v="KSTEVEN"/>
    <s v="ENA-IM Mid Central South"/>
    <x v="8"/>
    <x v="5"/>
    <n v="829586"/>
    <d v="2001-06-06T21:00:01"/>
  </r>
  <r>
    <x v="1"/>
    <x v="3"/>
    <x v="1"/>
    <x v="0"/>
    <n v="100000"/>
    <n v="1338174"/>
    <d v="2001-06-05T08:37:03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5"/>
    <s v="aepes206"/>
    <s v="PMIMS"/>
    <s v="ENA - IM MKT Central CG"/>
    <x v="8"/>
    <x v="5"/>
    <n v="829588"/>
    <d v="2001-06-06T21:00:01"/>
  </r>
  <r>
    <x v="0"/>
    <x v="3"/>
    <x v="1"/>
    <x v="0"/>
    <n v="10000"/>
    <n v="1338175"/>
    <d v="2001-06-05T08:37:04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589"/>
    <d v="2001-06-06T21:00:01"/>
  </r>
  <r>
    <x v="0"/>
    <x v="3"/>
    <x v="1"/>
    <x v="0"/>
    <n v="5000"/>
    <n v="1338176"/>
    <d v="2001-06-05T08:37:05"/>
    <s v="PG&amp;E Energy Trading, Canada Corporation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75"/>
    <s v="ADM54361"/>
    <s v="MCUILLA"/>
    <s v="ENA - IM Ontario"/>
    <x v="8"/>
    <x v="5"/>
    <n v="829590"/>
    <d v="2001-06-06T21:00:01"/>
  </r>
  <r>
    <x v="1"/>
    <x v="3"/>
    <x v="0"/>
    <x v="1"/>
    <n v="465000"/>
    <n v="1338177"/>
    <d v="2001-06-05T08:37:0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"/>
    <s v="shawnmaz"/>
    <s v="JARNOLD"/>
    <s v="NG-Price"/>
    <x v="1"/>
    <x v="5"/>
    <s v="VE5381.1"/>
    <d v="2001-07-01T21:00:00"/>
  </r>
  <r>
    <x v="1"/>
    <x v="3"/>
    <x v="1"/>
    <x v="0"/>
    <n v="4667"/>
    <n v="1338179"/>
    <d v="2001-06-05T08:37:06"/>
    <s v="Duke Energy Trading and Marketing, L.L.C."/>
    <x v="0"/>
    <x v="0"/>
    <x v="0"/>
    <x v="3"/>
    <s v="US Gas Phy Fwd Firm &lt; or = 1Mo "/>
    <s v="US Gas Phy       TranscoZ6NNY            06Jun01         USD/MM"/>
    <m/>
    <n v="4667"/>
    <x v="0"/>
    <x v="10"/>
    <x v="0"/>
    <n v="4.29"/>
    <s v="KMZIOBER"/>
    <s v="VPIMENOV"/>
    <s v="ENA-IM ME NEW YORK"/>
    <x v="8"/>
    <x v="5"/>
    <n v="829591"/>
    <d v="2001-06-06T21:00:01"/>
  </r>
  <r>
    <x v="1"/>
    <x v="3"/>
    <x v="0"/>
    <x v="19"/>
    <n v="250000"/>
    <n v="1338178"/>
    <d v="2001-06-05T08:37:06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8"/>
    <s v="aepes212"/>
    <s v="PKEAVEY"/>
    <s v="G-DAILY-EST"/>
    <x v="1"/>
    <x v="5"/>
    <s v="VE5382.1"/>
    <d v="2001-06-06T21:00:01"/>
  </r>
  <r>
    <x v="1"/>
    <x v="3"/>
    <x v="0"/>
    <x v="18"/>
    <n v="755000"/>
    <n v="1338180"/>
    <d v="2001-06-05T08:37:0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750000000000002"/>
    <s v="steven12"/>
    <s v="JARNOLD"/>
    <s v="NG-Price"/>
    <x v="1"/>
    <x v="5"/>
    <s v="VE5380.1"/>
    <d v="2001-11-01T00:00:00"/>
  </r>
  <r>
    <x v="1"/>
    <x v="3"/>
    <x v="1"/>
    <x v="0"/>
    <n v="8000"/>
    <n v="1338181"/>
    <d v="2001-06-05T08:37:09"/>
    <s v="Western Gas Resources, Inc."/>
    <x v="0"/>
    <x v="0"/>
    <x v="0"/>
    <x v="3"/>
    <s v="US Gas Phy Fwd Firm &lt; or = 1Mo "/>
    <s v="US Gas Phy       TENN 500                06Jun01         USD/MM"/>
    <n v="8000"/>
    <m/>
    <x v="0"/>
    <x v="10"/>
    <x v="0"/>
    <n v="3.9750000000000001"/>
    <s v="JHTRAMEL"/>
    <s v="SNEAL"/>
    <s v="ENA-IM NE GULF3"/>
    <x v="8"/>
    <x v="5"/>
    <n v="829592"/>
    <d v="2001-06-06T21:00:01"/>
  </r>
  <r>
    <x v="1"/>
    <x v="3"/>
    <x v="1"/>
    <x v="0"/>
    <n v="10000"/>
    <n v="1338182"/>
    <d v="2001-06-05T08:37:10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749999999999998"/>
    <s v="gregt00001"/>
    <s v="JHODGE2"/>
    <s v="ENA-IM ME TCO"/>
    <x v="8"/>
    <x v="5"/>
    <n v="829593"/>
    <d v="2001-06-06T21:00:01"/>
  </r>
  <r>
    <x v="0"/>
    <x v="3"/>
    <x v="1"/>
    <x v="0"/>
    <n v="10000"/>
    <n v="1338183"/>
    <d v="2001-06-05T08:37:11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AROOKIE"/>
    <s v="MCUILLA"/>
    <s v="ENA - IM Ontario"/>
    <x v="8"/>
    <x v="5"/>
    <n v="829594"/>
    <d v="2001-06-06T21:00:01"/>
  </r>
  <r>
    <x v="0"/>
    <x v="3"/>
    <x v="1"/>
    <x v="0"/>
    <n v="10000"/>
    <n v="1338185"/>
    <d v="2001-06-05T08:37:14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596"/>
    <d v="2001-06-06T21:00:01"/>
  </r>
  <r>
    <x v="1"/>
    <x v="3"/>
    <x v="1"/>
    <x v="0"/>
    <n v="100000"/>
    <n v="1338184"/>
    <d v="2001-06-05T08:37:14"/>
    <s v="Aquila Energy Marketing Corporation"/>
    <x v="0"/>
    <x v="0"/>
    <x v="0"/>
    <x v="3"/>
    <s v="US Gas Phy Fwd Firm &lt; or = 1Mo "/>
    <s v="US Gas Phy       NGPL NICOR              06Jun01         USD/MM"/>
    <m/>
    <n v="100000"/>
    <x v="0"/>
    <x v="10"/>
    <x v="0"/>
    <n v="4.13"/>
    <s v="benharner"/>
    <s v="PMIMS"/>
    <s v="ENA - IM MKT Central CG"/>
    <x v="8"/>
    <x v="5"/>
    <n v="829595"/>
    <d v="2001-06-06T21:00:01"/>
  </r>
  <r>
    <x v="1"/>
    <x v="3"/>
    <x v="1"/>
    <x v="19"/>
    <n v="10000"/>
    <n v="1338186"/>
    <d v="2001-06-05T08:37:17"/>
    <s v="Mirant Americas Energy Marketing, L.P."/>
    <x v="0"/>
    <x v="0"/>
    <x v="0"/>
    <x v="3"/>
    <s v="US Gas Phy Fwd Firm &lt; or = 1Mo "/>
    <s v="US Gas Phy       TCO Pool                06-30Jun01      USD/MM"/>
    <n v="400"/>
    <m/>
    <x v="0"/>
    <x v="10"/>
    <x v="0"/>
    <n v="4.2"/>
    <s v="gregt00001"/>
    <s v="JHODGE2"/>
    <s v="ENA-IM ME TCO"/>
    <x v="8"/>
    <x v="5"/>
    <n v="829599"/>
    <d v="2001-06-06T21:00:01"/>
  </r>
  <r>
    <x v="0"/>
    <x v="3"/>
    <x v="1"/>
    <x v="0"/>
    <n v="10000"/>
    <n v="1338188"/>
    <d v="2001-06-05T08:37:19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597"/>
    <d v="2001-06-06T21:00:01"/>
  </r>
  <r>
    <x v="1"/>
    <x v="3"/>
    <x v="1"/>
    <x v="0"/>
    <n v="5000"/>
    <n v="1338189"/>
    <d v="2001-06-05T08:37:20"/>
    <s v="El Paso Merchant Energy, L.P."/>
    <x v="0"/>
    <x v="0"/>
    <x v="0"/>
    <x v="3"/>
    <s v="US Gas Phy Fwd Firm &lt; or = 1Mo "/>
    <s v="US Gas Phy       Mich Con                06Jun01         USD/MM"/>
    <m/>
    <n v="5000"/>
    <x v="0"/>
    <x v="10"/>
    <x v="0"/>
    <n v="4.2300000000000004"/>
    <s v="EPMELPcmb"/>
    <s v="JWILLI13"/>
    <s v="ENA - IM Mkt Central MICH"/>
    <x v="8"/>
    <x v="5"/>
    <n v="829598"/>
    <d v="2001-06-06T21:00:01"/>
  </r>
  <r>
    <x v="0"/>
    <x v="3"/>
    <x v="1"/>
    <x v="19"/>
    <n v="250000"/>
    <n v="1338191"/>
    <d v="2001-06-05T08:37:23"/>
    <s v="Mirant Americas Energy Marketing, L.P."/>
    <x v="0"/>
    <x v="0"/>
    <x v="0"/>
    <x v="3"/>
    <s v="CAN Gas Phy Fwd Firm East &lt; or = 1Mo"/>
    <s v="CAN Gas Phy      Dawn                    06-30Jun01      USD/MM"/>
    <m/>
    <n v="10000"/>
    <x v="0"/>
    <x v="10"/>
    <x v="0"/>
    <n v="4.2649999999999997"/>
    <s v="arvanitis1"/>
    <s v="MCUILLA"/>
    <s v="ENA - IM Ontario"/>
    <x v="8"/>
    <x v="5"/>
    <n v="829601"/>
    <d v="2001-06-06T21:00:01"/>
  </r>
  <r>
    <x v="1"/>
    <x v="3"/>
    <x v="1"/>
    <x v="0"/>
    <n v="5000"/>
    <n v="1338190"/>
    <d v="2001-06-05T08:37:23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KREMERTODD"/>
    <s v="KSTEVEN"/>
    <s v="ENA-IM Mid Central South"/>
    <x v="8"/>
    <x v="5"/>
    <n v="829600"/>
    <d v="2001-06-06T21:00:01"/>
  </r>
  <r>
    <x v="0"/>
    <x v="3"/>
    <x v="1"/>
    <x v="0"/>
    <n v="10000"/>
    <n v="1338192"/>
    <d v="2001-06-05T08:37:25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"/>
    <s v="DAROOKIE"/>
    <s v="MCUILLA"/>
    <s v="ENA - IM Ontario"/>
    <x v="8"/>
    <x v="5"/>
    <n v="829603"/>
    <d v="2001-06-06T21:00:01"/>
  </r>
  <r>
    <x v="1"/>
    <x v="3"/>
    <x v="1"/>
    <x v="0"/>
    <n v="10000"/>
    <n v="1338193"/>
    <d v="2001-06-05T08:37:25"/>
    <s v="Western Gas Resour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WGRDANFOX"/>
    <s v="RGAY"/>
    <s v="ENA - IM West"/>
    <x v="8"/>
    <x v="5"/>
    <n v="829602"/>
    <d v="2001-06-06T21:00:01"/>
  </r>
  <r>
    <x v="1"/>
    <x v="3"/>
    <x v="0"/>
    <x v="20"/>
    <n v="615000"/>
    <n v="1338194"/>
    <d v="2001-06-05T08:37:27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2750000000000004"/>
    <s v="JEFFFOX1"/>
    <s v="JARNOLD"/>
    <s v="NG-Price"/>
    <x v="1"/>
    <x v="5"/>
    <s v="VE5384.1"/>
    <d v="2001-07-01T00:00:00"/>
  </r>
  <r>
    <x v="1"/>
    <x v="2"/>
    <x v="1"/>
    <x v="9"/>
    <n v="100"/>
    <n v="1338195"/>
    <d v="2001-06-05T08:37:27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.5"/>
    <s v="LRAT1234"/>
    <s v="KPRESTO"/>
    <s v="LT-SERC"/>
    <x v="7"/>
    <x v="6"/>
    <n v="632782.1"/>
    <d v="2001-06-07T21:00:01"/>
  </r>
  <r>
    <x v="1"/>
    <x v="3"/>
    <x v="1"/>
    <x v="0"/>
    <n v="10000"/>
    <n v="1338196"/>
    <d v="2001-06-05T08:37:29"/>
    <s v="Duke Energy Trading and Marketing, L.L.C."/>
    <x v="0"/>
    <x v="0"/>
    <x v="0"/>
    <x v="3"/>
    <s v="US Gas Phy Fwd Firm &lt; or = 1Mo "/>
    <s v="US Gas Phy       ANR SE Gath             06Jun01         USD/MM"/>
    <m/>
    <n v="10000"/>
    <x v="0"/>
    <x v="10"/>
    <x v="0"/>
    <n v="4.0049999999999999"/>
    <s v="KFLOVELESS"/>
    <s v="TDONOHO"/>
    <s v="ENA - IM Central Gulf"/>
    <x v="8"/>
    <x v="5"/>
    <n v="829604"/>
    <d v="2001-06-06T21:00:01"/>
  </r>
  <r>
    <x v="1"/>
    <x v="3"/>
    <x v="0"/>
    <x v="23"/>
    <n v="535000"/>
    <n v="1338197"/>
    <d v="2001-06-05T08:37:30"/>
    <s v="BP Corporation North America Inc."/>
    <x v="0"/>
    <x v="0"/>
    <x v="0"/>
    <x v="3"/>
    <s v="US Gas Fin BasisSwap"/>
    <s v="US Gas Basis     NGI SoCal               Apr-Oct02       USD/MM"/>
    <n v="2500"/>
    <m/>
    <x v="0"/>
    <x v="10"/>
    <x v="0"/>
    <n v="0.85"/>
    <s v="Quekchin"/>
    <s v="KHOLST"/>
    <s v="FT-West"/>
    <x v="1"/>
    <x v="5"/>
    <s v="VE5385.1"/>
    <d v="2002-04-01T00:00:00"/>
  </r>
  <r>
    <x v="1"/>
    <x v="3"/>
    <x v="0"/>
    <x v="1"/>
    <n v="465000"/>
    <n v="1338199"/>
    <d v="2001-06-05T08:37:31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49999999999998"/>
    <s v="petverma"/>
    <s v="JARNOLD"/>
    <s v="NG-Price"/>
    <x v="1"/>
    <x v="5"/>
    <s v="VE5386.1"/>
    <d v="2001-07-01T21:00:00"/>
  </r>
  <r>
    <x v="1"/>
    <x v="2"/>
    <x v="1"/>
    <x v="6"/>
    <n v="2250"/>
    <n v="1338198"/>
    <d v="2001-06-05T08:37:31"/>
    <s v="PG&amp;E Energy Trading - Power, L.P."/>
    <x v="0"/>
    <x v="0"/>
    <x v="0"/>
    <x v="2"/>
    <s v="US West Power Phy Fwd CAISO"/>
    <s v="US Pwr Phy CAISO SP15 Peak               Jan-Mar02       USD/MWh"/>
    <n v="25"/>
    <m/>
    <x v="0"/>
    <x v="2"/>
    <x v="0"/>
    <n v="54.5"/>
    <s v="burkomja"/>
    <s v="RBADEER"/>
    <s v="LT-CA"/>
    <x v="7"/>
    <x v="6"/>
    <n v="632783.1"/>
    <d v="2002-01-01T00:00:00"/>
  </r>
  <r>
    <x v="1"/>
    <x v="3"/>
    <x v="1"/>
    <x v="0"/>
    <n v="5000"/>
    <n v="1338200"/>
    <d v="2001-06-05T08:37:32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605"/>
    <d v="2001-06-06T21:00:01"/>
  </r>
  <r>
    <x v="1"/>
    <x v="3"/>
    <x v="1"/>
    <x v="0"/>
    <n v="5000"/>
    <n v="1338201"/>
    <d v="2001-06-05T08:37:33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9"/>
    <s v="MIDCONT4"/>
    <s v="KSTEVEN"/>
    <s v="ENA-IM Mid Central South"/>
    <x v="8"/>
    <x v="5"/>
    <n v="829606"/>
    <d v="2001-06-06T21:00:01"/>
  </r>
  <r>
    <x v="1"/>
    <x v="3"/>
    <x v="1"/>
    <x v="0"/>
    <n v="10000"/>
    <n v="1338202"/>
    <d v="2001-06-05T08:37:34"/>
    <s v="Texaco Natural Gas Inc."/>
    <x v="0"/>
    <x v="0"/>
    <x v="0"/>
    <x v="3"/>
    <s v="US Gas Phy Fwd Firm &lt; or = 1Mo "/>
    <s v="US Gas Phy       NBPL/Nicor              06Jun01         USD/MM"/>
    <m/>
    <n v="10000"/>
    <x v="0"/>
    <x v="10"/>
    <x v="0"/>
    <n v="4.1399999999999997"/>
    <s v="BILLBALSA"/>
    <s v="PMIMS"/>
    <s v="ENA - IM MKT Central CG"/>
    <x v="8"/>
    <x v="5"/>
    <n v="829607"/>
    <d v="2001-06-06T21:00:01"/>
  </r>
  <r>
    <x v="1"/>
    <x v="3"/>
    <x v="1"/>
    <x v="0"/>
    <n v="5000"/>
    <n v="1338203"/>
    <d v="2001-06-05T08:37:34"/>
    <s v="Prior Energy Corporation"/>
    <x v="0"/>
    <x v="0"/>
    <x v="0"/>
    <x v="3"/>
    <s v="US Gas Phy Fwd Firm &lt; or = 1Mo "/>
    <s v="US Gas Phy       FGT Z2                  06Jun01         USD/MM"/>
    <n v="5000"/>
    <m/>
    <x v="0"/>
    <x v="10"/>
    <x v="0"/>
    <n v="4.0599999999999996"/>
    <s v="msbprior"/>
    <s v="SNEAL"/>
    <s v="ENA-IM NE GULF4"/>
    <x v="8"/>
    <x v="5"/>
    <n v="829609"/>
    <d v="2001-06-06T21:00:01"/>
  </r>
  <r>
    <x v="1"/>
    <x v="3"/>
    <x v="1"/>
    <x v="0"/>
    <n v="10000"/>
    <n v="1338204"/>
    <d v="2001-06-05T08:37:35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4.0049999999999999"/>
    <s v="terryl00"/>
    <s v="SPEREIR"/>
    <s v="ENA-IM NE GULF2"/>
    <x v="8"/>
    <x v="5"/>
    <n v="829608"/>
    <d v="2001-06-06T21:00:01"/>
  </r>
  <r>
    <x v="0"/>
    <x v="3"/>
    <x v="1"/>
    <x v="0"/>
    <n v="10000"/>
    <n v="1338205"/>
    <d v="2001-06-05T08:37:39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610"/>
    <d v="2001-06-06T21:00:01"/>
  </r>
  <r>
    <x v="1"/>
    <x v="3"/>
    <x v="1"/>
    <x v="0"/>
    <n v="10000"/>
    <n v="1338206"/>
    <d v="2001-06-05T08:37:40"/>
    <s v="Anadarko Energy Service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9449999999999998"/>
    <s v="ADM26674"/>
    <s v="SNEAL"/>
    <s v="ENA-IM NE GULF3"/>
    <x v="8"/>
    <x v="5"/>
    <n v="829611"/>
    <d v="2001-06-06T21:00:01"/>
  </r>
  <r>
    <x v="1"/>
    <x v="3"/>
    <x v="0"/>
    <x v="1"/>
    <n v="77500"/>
    <n v="1338208"/>
    <d v="2001-06-05T08:37:41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2525000000000004"/>
    <s v="ADM26578"/>
    <s v="JARNOLD"/>
    <s v="NG-Price"/>
    <x v="1"/>
    <x v="5"/>
    <s v="VE5387.1"/>
    <d v="2001-08-01T21:00:00"/>
  </r>
  <r>
    <x v="1"/>
    <x v="3"/>
    <x v="1"/>
    <x v="0"/>
    <n v="10000"/>
    <n v="1338207"/>
    <d v="2001-06-05T08:37:41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25000000000004"/>
    <s v="aepes201"/>
    <s v="TDONOHO"/>
    <s v="ENA - IM Central Gulf"/>
    <x v="8"/>
    <x v="5"/>
    <n v="829612"/>
    <d v="2001-06-06T21:00:01"/>
  </r>
  <r>
    <x v="0"/>
    <x v="0"/>
    <x v="0"/>
    <x v="0"/>
    <n v="16"/>
    <n v="1338210"/>
    <d v="2001-06-05T08:37:42"/>
    <s v="Koch Metals Trading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1"/>
    <s v="ADM79905"/>
    <s v="BMARCHAN"/>
    <s v="Enron Metals Trading System"/>
    <x v="0"/>
    <x v="0"/>
    <n v="2168983"/>
    <m/>
  </r>
  <r>
    <x v="1"/>
    <x v="3"/>
    <x v="1"/>
    <x v="0"/>
    <n v="5000"/>
    <n v="1338211"/>
    <d v="2001-06-05T08:37:43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5000"/>
    <x v="0"/>
    <x v="10"/>
    <x v="0"/>
    <n v="3.99"/>
    <s v="buckdiers"/>
    <s v="TDONOHO"/>
    <s v="ENA - IM Central Gulf"/>
    <x v="8"/>
    <x v="5"/>
    <n v="829613"/>
    <d v="2001-06-06T21:00:01"/>
  </r>
  <r>
    <x v="1"/>
    <x v="3"/>
    <x v="0"/>
    <x v="19"/>
    <n v="250000"/>
    <n v="1338214"/>
    <d v="2001-06-05T08:37:45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350000000000001"/>
    <s v="EPMELPctk"/>
    <s v="KRUSCIT"/>
    <s v="Firm Trading Central"/>
    <x v="1"/>
    <x v="5"/>
    <s v="VE5388.1"/>
    <d v="2001-06-06T21:00:01"/>
  </r>
  <r>
    <x v="1"/>
    <x v="3"/>
    <x v="1"/>
    <x v="0"/>
    <n v="10000"/>
    <n v="1338213"/>
    <d v="2001-06-05T08:37:45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4"/>
    <s v="EPMELPsj"/>
    <s v="SPEREIR"/>
    <s v="ENA-IM NE GULF2"/>
    <x v="8"/>
    <x v="5"/>
    <n v="829614"/>
    <d v="2001-06-06T21:00:01"/>
  </r>
  <r>
    <x v="1"/>
    <x v="3"/>
    <x v="1"/>
    <x v="0"/>
    <n v="5000"/>
    <n v="1338215"/>
    <d v="2001-06-05T08:37:4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"/>
    <s v="ccubbison"/>
    <s v="MLENHAR"/>
    <s v="ENA - IM West"/>
    <x v="8"/>
    <x v="5"/>
    <n v="829615"/>
    <d v="2001-06-06T21:00:01"/>
  </r>
  <r>
    <x v="1"/>
    <x v="3"/>
    <x v="1"/>
    <x v="0"/>
    <n v="4000"/>
    <n v="1338217"/>
    <d v="2001-06-05T08:37:46"/>
    <s v="WPS Energy Services, Inc."/>
    <x v="0"/>
    <x v="0"/>
    <x v="0"/>
    <x v="3"/>
    <s v="US Gas Phy Fwd Firm &lt; or = 1Mo "/>
    <s v="US Gas Phy       Consumers Pwr           06Jun01         USD/MM"/>
    <m/>
    <n v="4000"/>
    <x v="0"/>
    <x v="10"/>
    <x v="0"/>
    <n v="4.1749999999999998"/>
    <s v="TRAVERSE99"/>
    <s v="JWILLI13"/>
    <s v="ENA - IM Mkt Central MICH"/>
    <x v="8"/>
    <x v="5"/>
    <n v="829619"/>
    <d v="2001-06-06T21:00:01"/>
  </r>
  <r>
    <x v="1"/>
    <x v="3"/>
    <x v="1"/>
    <x v="0"/>
    <n v="10000"/>
    <n v="1338218"/>
    <d v="2001-06-05T08:37:46"/>
    <s v="USGT/Aquila, L.P.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tracycolli"/>
    <s v="JPARKS"/>
    <s v="ENA-IM WAHA"/>
    <x v="8"/>
    <x v="5"/>
    <n v="829617"/>
    <d v="2001-06-06T21:00:01"/>
  </r>
  <r>
    <x v="1"/>
    <x v="3"/>
    <x v="1"/>
    <x v="0"/>
    <n v="5000"/>
    <n v="1338216"/>
    <d v="2001-06-05T08:37:46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cscharton"/>
    <s v="KSTEVEN"/>
    <s v="ENA-IM Mid Central South"/>
    <x v="8"/>
    <x v="5"/>
    <n v="829616"/>
    <d v="2001-06-06T21:00:01"/>
  </r>
  <r>
    <x v="1"/>
    <x v="3"/>
    <x v="1"/>
    <x v="0"/>
    <n v="5000"/>
    <n v="1338220"/>
    <d v="2001-06-05T08:37:47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MIDCONT1"/>
    <s v="KSTEVEN"/>
    <s v="ENA-IM Mid Central South"/>
    <x v="8"/>
    <x v="5"/>
    <n v="829620"/>
    <d v="2001-06-06T21:00:01"/>
  </r>
  <r>
    <x v="1"/>
    <x v="3"/>
    <x v="1"/>
    <x v="0"/>
    <n v="3500"/>
    <n v="1338219"/>
    <d v="2001-06-05T08:37:47"/>
    <s v="Williams Energy Marketing &amp; Trading Company"/>
    <x v="0"/>
    <x v="0"/>
    <x v="0"/>
    <x v="3"/>
    <s v="US Gas Phy Fwd Firm &lt; or = 1Mo "/>
    <s v="US Gas Phy       TETCO M3                06Jun01         USD/MM"/>
    <m/>
    <n v="3500"/>
    <x v="0"/>
    <x v="10"/>
    <x v="0"/>
    <n v="4.3449999999999998"/>
    <s v="darylbrown"/>
    <s v="VPIMENOV"/>
    <s v="ENA-IM ME NEW YORK"/>
    <x v="8"/>
    <x v="5"/>
    <n v="829618"/>
    <d v="2001-06-06T21:00:01"/>
  </r>
  <r>
    <x v="1"/>
    <x v="3"/>
    <x v="0"/>
    <x v="19"/>
    <n v="250000"/>
    <n v="1338222"/>
    <d v="2001-06-05T08:37:50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85"/>
    <s v="EPMELPctk"/>
    <s v="PKEAVEY"/>
    <s v="G-DAILY-EST"/>
    <x v="1"/>
    <x v="5"/>
    <s v="VE5391.1"/>
    <d v="2001-06-06T21:00:01"/>
  </r>
  <r>
    <x v="1"/>
    <x v="3"/>
    <x v="1"/>
    <x v="0"/>
    <n v="6000"/>
    <n v="1338223"/>
    <d v="2001-06-05T08:37:50"/>
    <s v="CMS Marketing, Services and Trading Company"/>
    <x v="0"/>
    <x v="0"/>
    <x v="0"/>
    <x v="3"/>
    <s v="US Gas Phy Fwd Firm &lt; or = 1Mo "/>
    <s v="US Gas Phy       Consumers Pwr           06Jun01         USD/MM"/>
    <m/>
    <n v="6000"/>
    <x v="0"/>
    <x v="10"/>
    <x v="0"/>
    <n v="4.1749999999999998"/>
    <s v="SCOTTBISK"/>
    <s v="JWILLI13"/>
    <s v="ENA - IM Mkt Central MICH"/>
    <x v="8"/>
    <x v="5"/>
    <n v="829622"/>
    <d v="2001-06-06T21:00:01"/>
  </r>
  <r>
    <x v="1"/>
    <x v="3"/>
    <x v="1"/>
    <x v="0"/>
    <n v="10000"/>
    <n v="1338221"/>
    <d v="2001-06-05T08:37:50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jayknobl"/>
    <s v="SPEREIR"/>
    <s v="ENA-IM NE GULF2"/>
    <x v="8"/>
    <x v="5"/>
    <n v="829621"/>
    <d v="2001-06-06T21:00:01"/>
  </r>
  <r>
    <x v="0"/>
    <x v="2"/>
    <x v="1"/>
    <x v="8"/>
    <n v="125"/>
    <n v="1338225"/>
    <d v="2001-06-05T08:37:51"/>
    <s v="BP Gas Marketing Limited"/>
    <x v="0"/>
    <x v="0"/>
    <x v="0"/>
    <x v="2"/>
    <s v="GER Power Phy Fwd Ffrm"/>
    <s v="GER Pwr Phy FF   Ger Grd WDPK HV         11-15Jun01      EUR/MWh"/>
    <n v="25"/>
    <m/>
    <x v="0"/>
    <x v="2"/>
    <x v="2"/>
    <n v="31.4"/>
    <s v="boulanbr"/>
    <s v="MHELLERM"/>
    <s v="UK - ECTRL - Continental Power Book"/>
    <x v="4"/>
    <x v="3"/>
    <n v="110738.1"/>
    <d v="2001-06-11T21:00:00"/>
  </r>
  <r>
    <x v="1"/>
    <x v="3"/>
    <x v="1"/>
    <x v="0"/>
    <n v="10000"/>
    <n v="1338224"/>
    <d v="2001-06-05T08:37:51"/>
    <s v="Williams Energy Marketing &amp; Trading Company"/>
    <x v="0"/>
    <x v="0"/>
    <x v="0"/>
    <x v="3"/>
    <s v="US Gas Phy Fwd Firm &lt; or = 1Mo "/>
    <s v="US Gas Phy       TGT Z-SL                06Jun01         USD/MM"/>
    <m/>
    <n v="10000"/>
    <x v="0"/>
    <x v="10"/>
    <x v="0"/>
    <n v="4.03"/>
    <s v="elizabeth"/>
    <s v="SPEREIR"/>
    <s v="ENA-IM NE GULF2"/>
    <x v="8"/>
    <x v="5"/>
    <n v="829623"/>
    <d v="2001-06-06T21:00:01"/>
  </r>
  <r>
    <x v="1"/>
    <x v="3"/>
    <x v="1"/>
    <x v="0"/>
    <n v="6003"/>
    <n v="1338228"/>
    <d v="2001-06-05T08:37:55"/>
    <s v="Cinergy Marketing &amp; Trading, LLC"/>
    <x v="0"/>
    <x v="0"/>
    <x v="0"/>
    <x v="3"/>
    <s v="US Gas Phy Fwd Firm &lt; or = 1Mo "/>
    <s v="US Gas Phy       NBPL/Nicor              06Jun01         USD/MM"/>
    <m/>
    <n v="6003"/>
    <x v="0"/>
    <x v="10"/>
    <x v="0"/>
    <n v="4.1425000000000001"/>
    <s v="WAYNEPIVEC"/>
    <s v="PMIMS"/>
    <s v="ENA - IM MKT Central CG"/>
    <x v="8"/>
    <x v="5"/>
    <n v="829624"/>
    <d v="2001-06-06T21:00:01"/>
  </r>
  <r>
    <x v="1"/>
    <x v="3"/>
    <x v="1"/>
    <x v="0"/>
    <n v="5000"/>
    <n v="1338230"/>
    <d v="2001-06-05T08:37:58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schwalbach"/>
    <s v="KSTEVEN"/>
    <s v="ENA-IM Mid Central South"/>
    <x v="8"/>
    <x v="5"/>
    <n v="829628"/>
    <d v="2001-06-06T21:00:01"/>
  </r>
  <r>
    <x v="1"/>
    <x v="3"/>
    <x v="1"/>
    <x v="0"/>
    <n v="10000"/>
    <n v="1338229"/>
    <d v="2001-06-05T08:37:58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dmccairns"/>
    <s v="SPEREIR"/>
    <s v="ENA-IM NE GULF2"/>
    <x v="8"/>
    <x v="5"/>
    <n v="829625"/>
    <d v="2001-06-06T21:00:01"/>
  </r>
  <r>
    <x v="1"/>
    <x v="3"/>
    <x v="1"/>
    <x v="0"/>
    <n v="10000"/>
    <n v="1338232"/>
    <d v="2001-06-05T08:37:59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627"/>
    <d v="2001-06-06T21:00:01"/>
  </r>
  <r>
    <x v="1"/>
    <x v="3"/>
    <x v="1"/>
    <x v="0"/>
    <n v="5000"/>
    <n v="1338231"/>
    <d v="2001-06-05T08:37:59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1"/>
    <s v="MIDCONT1"/>
    <s v="KSTEVEN"/>
    <s v="ENA-IM Mid Central South"/>
    <x v="8"/>
    <x v="5"/>
    <n v="829626"/>
    <d v="2001-06-06T21:00:01"/>
  </r>
  <r>
    <x v="1"/>
    <x v="3"/>
    <x v="1"/>
    <x v="0"/>
    <n v="20000"/>
    <n v="1338234"/>
    <d v="2001-06-05T08:38:03"/>
    <s v="Mirant Americas Energy Marketing, L.P.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gregt00001"/>
    <s v="JHODGE2"/>
    <s v="ENA-IM ME TCO"/>
    <x v="8"/>
    <x v="5"/>
    <n v="829630"/>
    <d v="2001-06-06T21:00:01"/>
  </r>
  <r>
    <x v="1"/>
    <x v="3"/>
    <x v="1"/>
    <x v="0"/>
    <n v="5000"/>
    <n v="1338233"/>
    <d v="2001-06-05T08:38:03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5"/>
    <s v="bryangins"/>
    <s v="SPEREIR"/>
    <s v="ENA-IM NE GULF3"/>
    <x v="8"/>
    <x v="5"/>
    <n v="829629"/>
    <d v="2001-06-06T21:00:01"/>
  </r>
  <r>
    <x v="1"/>
    <x v="3"/>
    <x v="1"/>
    <x v="0"/>
    <n v="5000"/>
    <n v="1338236"/>
    <d v="2001-06-05T08:38:07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631"/>
    <d v="2001-06-06T21:00:01"/>
  </r>
  <r>
    <x v="1"/>
    <x v="3"/>
    <x v="1"/>
    <x v="0"/>
    <n v="5000"/>
    <n v="1338237"/>
    <d v="2001-06-05T08:38:08"/>
    <s v="Texex Energy Partners Ltd."/>
    <x v="0"/>
    <x v="0"/>
    <x v="0"/>
    <x v="3"/>
    <s v="US Gas Phy Fwd Firm &lt; or = 1Mo "/>
    <s v="US Gas Phy       Dom SP TT               06Jun01         USD/MM"/>
    <m/>
    <n v="5000"/>
    <x v="0"/>
    <x v="10"/>
    <x v="0"/>
    <n v="4.28"/>
    <s v="texexener"/>
    <s v="JHODGE2"/>
    <s v="ENA-IM ME CNG"/>
    <x v="8"/>
    <x v="5"/>
    <n v="829632"/>
    <d v="2001-06-06T21:00:01"/>
  </r>
  <r>
    <x v="1"/>
    <x v="3"/>
    <x v="1"/>
    <x v="0"/>
    <n v="10000"/>
    <n v="1338238"/>
    <d v="2001-06-05T08:38:09"/>
    <s v="Cinergy Marketing &amp; Trading, LLC"/>
    <x v="0"/>
    <x v="0"/>
    <x v="0"/>
    <x v="3"/>
    <s v="US Gas Phy Fwd Firm &lt; or = 1Mo "/>
    <s v="US Gas Phy       Consumers Pwr           06Jun01         USD/MM"/>
    <m/>
    <n v="10000"/>
    <x v="0"/>
    <x v="10"/>
    <x v="0"/>
    <n v="4.1849999999999996"/>
    <s v="WAYNEPIVEC"/>
    <s v="JWILLI13"/>
    <s v="ENA - IM Mkt Central MICH"/>
    <x v="8"/>
    <x v="5"/>
    <n v="829633"/>
    <d v="2001-06-06T21:00:01"/>
  </r>
  <r>
    <x v="1"/>
    <x v="3"/>
    <x v="0"/>
    <x v="1"/>
    <n v="3100"/>
    <n v="1338240"/>
    <d v="2001-06-05T08:38:11"/>
    <s v="OGE Energy Resources, Inc."/>
    <x v="0"/>
    <x v="0"/>
    <x v="0"/>
    <x v="3"/>
    <s v="US Gas Fin Opt Put"/>
    <s v="US Gas Fin Opt   NYMEX        EP3.25     Jul01           USD/MM-L"/>
    <n v="100"/>
    <m/>
    <x v="0"/>
    <x v="12"/>
    <x v="0"/>
    <n v="1.2500000000000001E-2"/>
    <s v="jpeace01"/>
    <s v="MMAGGI"/>
    <s v="NG EXOTIC"/>
    <x v="1"/>
    <x v="5"/>
    <s v="VE5394.1"/>
    <d v="2001-07-01T00:00:00"/>
  </r>
  <r>
    <x v="1"/>
    <x v="3"/>
    <x v="1"/>
    <x v="0"/>
    <n v="10000"/>
    <n v="1338239"/>
    <d v="2001-06-05T08:38:11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jeffwelch"/>
    <s v="JPARKS"/>
    <s v="ENA-IM WAHA"/>
    <x v="8"/>
    <x v="5"/>
    <n v="829634"/>
    <d v="2001-06-06T21:00:01"/>
  </r>
  <r>
    <x v="0"/>
    <x v="3"/>
    <x v="1"/>
    <x v="0"/>
    <n v="10000"/>
    <n v="1338243"/>
    <d v="2001-06-05T08:38:1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"/>
    <s v="DAROOKIE"/>
    <s v="MCUILLA"/>
    <s v="ENA - IM Ontario"/>
    <x v="8"/>
    <x v="5"/>
    <n v="829635"/>
    <d v="2001-06-06T21:00:01"/>
  </r>
  <r>
    <x v="1"/>
    <x v="3"/>
    <x v="1"/>
    <x v="0"/>
    <n v="5000"/>
    <n v="1338244"/>
    <d v="2001-06-05T08:38:13"/>
    <s v="Wisconsin Power And Light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95"/>
    <s v="wpla08239"/>
    <s v="KSTEVEN"/>
    <s v="ENA-IM Mid Central South"/>
    <x v="8"/>
    <x v="5"/>
    <n v="829636"/>
    <d v="2001-06-06T21:00:01"/>
  </r>
  <r>
    <x v="1"/>
    <x v="3"/>
    <x v="0"/>
    <x v="18"/>
    <n v="755000"/>
    <n v="1338245"/>
    <d v="2001-06-05T08:38:14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58"/>
    <s v="johnswatek"/>
    <s v="JARNOLD"/>
    <s v="NG-Price"/>
    <x v="1"/>
    <x v="5"/>
    <s v="VE5395.1"/>
    <d v="2001-11-01T00:00:00"/>
  </r>
  <r>
    <x v="1"/>
    <x v="3"/>
    <x v="1"/>
    <x v="0"/>
    <n v="10000"/>
    <n v="1338246"/>
    <d v="2001-06-05T08:38:14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5"/>
    <s v="jeffwelch"/>
    <s v="JPARKS"/>
    <s v="ENA-IM WAHA"/>
    <x v="8"/>
    <x v="5"/>
    <n v="829637"/>
    <d v="2001-06-06T21:00:01"/>
  </r>
  <r>
    <x v="1"/>
    <x v="3"/>
    <x v="0"/>
    <x v="1"/>
    <n v="465000"/>
    <n v="1338247"/>
    <d v="2001-06-05T08:38:15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749999999999998"/>
    <s v="MICWHITE"/>
    <s v="JARNOLD"/>
    <s v="NG-Price"/>
    <x v="1"/>
    <x v="5"/>
    <s v="VE5397.1"/>
    <d v="2001-07-01T21:00:00"/>
  </r>
  <r>
    <x v="1"/>
    <x v="3"/>
    <x v="1"/>
    <x v="0"/>
    <n v="2500"/>
    <n v="1338248"/>
    <d v="2001-06-05T08:38:15"/>
    <s v="e prime, inc."/>
    <x v="0"/>
    <x v="0"/>
    <x v="0"/>
    <x v="3"/>
    <s v="US Gas Phy Fwd Firm &lt; or = 1Mo "/>
    <s v="US Gas Phy       EPNG Keystone           06Jun01         USD/MM"/>
    <m/>
    <n v="2500"/>
    <x v="0"/>
    <x v="10"/>
    <x v="0"/>
    <n v="4.05"/>
    <s v="EPRIME26"/>
    <s v="RGAY"/>
    <s v="ENA - IM West"/>
    <x v="8"/>
    <x v="5"/>
    <n v="829638"/>
    <d v="2001-06-06T21:00:01"/>
  </r>
  <r>
    <x v="0"/>
    <x v="3"/>
    <x v="1"/>
    <x v="0"/>
    <n v="10000"/>
    <n v="1338249"/>
    <d v="2001-06-05T08:38:16"/>
    <s v="Duke Energy Marketing Limited Partnership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4"/>
    <s v="KENTLUND"/>
    <s v="RWATT"/>
    <s v="EC-IM Canada West"/>
    <x v="8"/>
    <x v="7"/>
    <n v="829639"/>
    <d v="2001-06-05T21:00:01"/>
  </r>
  <r>
    <x v="1"/>
    <x v="3"/>
    <x v="1"/>
    <x v="19"/>
    <n v="20000"/>
    <n v="1338250"/>
    <d v="2001-06-05T08:38:18"/>
    <s v="Mirant Americas Energy Marketing, L.P."/>
    <x v="0"/>
    <x v="0"/>
    <x v="0"/>
    <x v="3"/>
    <s v="US Gas Phy Fwd Firm &lt; or = 1Mo "/>
    <s v="US Gas Phy       TCO Pool                06-30Jun01      USD/MM"/>
    <n v="800"/>
    <m/>
    <x v="0"/>
    <x v="10"/>
    <x v="0"/>
    <n v="4.2"/>
    <s v="gregt00001"/>
    <s v="JHODGE2"/>
    <s v="ENA-IM ME TCO"/>
    <x v="8"/>
    <x v="5"/>
    <n v="829644"/>
    <d v="2001-06-06T21:00:01"/>
  </r>
  <r>
    <x v="1"/>
    <x v="3"/>
    <x v="1"/>
    <x v="0"/>
    <n v="5000"/>
    <n v="1338252"/>
    <d v="2001-06-05T08:38:19"/>
    <s v="WPS Energy Services, Inc."/>
    <x v="0"/>
    <x v="0"/>
    <x v="0"/>
    <x v="3"/>
    <s v="US Gas Phy Fwd Firm &lt; or = 1Mo "/>
    <s v="US Gas Phy       APC/ANR WillCo          06Jun01         USD/MM"/>
    <m/>
    <n v="5000"/>
    <x v="0"/>
    <x v="10"/>
    <x v="0"/>
    <n v="4.16"/>
    <s v="BISHOP00"/>
    <s v="PMIMS"/>
    <s v="ENA - IM MKT Central CG"/>
    <x v="8"/>
    <x v="5"/>
    <n v="829641"/>
    <d v="2001-06-06T21:00:01"/>
  </r>
  <r>
    <x v="1"/>
    <x v="3"/>
    <x v="1"/>
    <x v="0"/>
    <n v="20000"/>
    <n v="1338253"/>
    <d v="2001-06-05T08:38:20"/>
    <s v="Duke Energy Trading and Marketing, L.L.C."/>
    <x v="0"/>
    <x v="0"/>
    <x v="0"/>
    <x v="3"/>
    <s v="US Gas Phy Fwd Firm &lt; or = 1Mo "/>
    <s v="US Gas Phy       NGPL NICOR              06Jun01         USD/MM"/>
    <n v="20000"/>
    <m/>
    <x v="0"/>
    <x v="10"/>
    <x v="0"/>
    <n v="4.1399999999999997"/>
    <s v="JBULRICH"/>
    <s v="PMIMS"/>
    <s v="ENA - IM MKT Central CG"/>
    <x v="8"/>
    <x v="5"/>
    <n v="829642"/>
    <d v="2001-06-06T21:00:01"/>
  </r>
  <r>
    <x v="1"/>
    <x v="3"/>
    <x v="1"/>
    <x v="0"/>
    <n v="5000"/>
    <n v="1338254"/>
    <d v="2001-06-05T08:38:21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643"/>
    <d v="2001-06-06T21:00:01"/>
  </r>
  <r>
    <x v="1"/>
    <x v="3"/>
    <x v="0"/>
    <x v="18"/>
    <n v="755000"/>
    <n v="1338257"/>
    <d v="2001-06-05T08:38:2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8"/>
    <s v="steven12"/>
    <s v="JARNOLD"/>
    <s v="NG-Price"/>
    <x v="1"/>
    <x v="5"/>
    <s v="VE5402.1"/>
    <d v="2001-11-01T00:00:00"/>
  </r>
  <r>
    <x v="1"/>
    <x v="3"/>
    <x v="1"/>
    <x v="0"/>
    <n v="5000"/>
    <n v="1338258"/>
    <d v="2001-06-05T08:38:27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149999999999999"/>
    <s v="EPMELPrj"/>
    <s v="JREITME"/>
    <s v="ENA - IM Denver"/>
    <x v="8"/>
    <x v="5"/>
    <n v="829645"/>
    <d v="2001-06-06T21:00:01"/>
  </r>
  <r>
    <x v="1"/>
    <x v="3"/>
    <x v="1"/>
    <x v="0"/>
    <n v="20000"/>
    <n v="1338259"/>
    <d v="2001-06-05T08:38:29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399999999999997"/>
    <s v="aepes206"/>
    <s v="PMIMS"/>
    <s v="ENA - IM MKT Central CG"/>
    <x v="8"/>
    <x v="5"/>
    <n v="829646"/>
    <d v="2001-06-06T21:00:01"/>
  </r>
  <r>
    <x v="1"/>
    <x v="3"/>
    <x v="1"/>
    <x v="0"/>
    <n v="3975"/>
    <n v="1338260"/>
    <d v="2001-06-05T08:38:30"/>
    <s v="Adams Resources Marketing, Ltd."/>
    <x v="0"/>
    <x v="0"/>
    <x v="0"/>
    <x v="3"/>
    <s v="US Gas Phy Fwd Firm &lt; or = 1Mo "/>
    <s v="US Gas Phy       NGPL LA Pool            06Jun01         USD/MM"/>
    <n v="3975"/>
    <m/>
    <x v="0"/>
    <x v="10"/>
    <x v="0"/>
    <n v="4.0449999999999999"/>
    <s v="KENTRADES1"/>
    <s v="TDONOHO"/>
    <s v="ENA - IM Central Gulf"/>
    <x v="8"/>
    <x v="5"/>
    <n v="829647"/>
    <d v="2001-06-06T21:00:01"/>
  </r>
  <r>
    <x v="0"/>
    <x v="2"/>
    <x v="1"/>
    <x v="8"/>
    <n v="125"/>
    <n v="1338261"/>
    <d v="2001-06-05T08:38:32"/>
    <s v="MVV Energie AG"/>
    <x v="0"/>
    <x v="0"/>
    <x v="0"/>
    <x v="2"/>
    <s v="GER Power Phy Fwd Ffrm"/>
    <s v="GER Pwr Phy FF   Ger Grd WDPK HV         11-15Jun01      EUR/MWh"/>
    <n v="25"/>
    <m/>
    <x v="0"/>
    <x v="2"/>
    <x v="2"/>
    <n v="31.3"/>
    <s v="MVVTRADER6"/>
    <s v="MHELLERM"/>
    <s v="UK - ECTRL - Continental Power Book"/>
    <x v="4"/>
    <x v="3"/>
    <n v="110739.1"/>
    <d v="2001-06-11T21:00:00"/>
  </r>
  <r>
    <x v="1"/>
    <x v="2"/>
    <x v="1"/>
    <x v="4"/>
    <n v="1500"/>
    <n v="1338262"/>
    <d v="2001-06-05T08:38:33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2"/>
    <x v="0"/>
    <n v="44.25"/>
    <s v="kevinmil"/>
    <s v="MCARSON2"/>
    <s v="LT-SPP"/>
    <x v="7"/>
    <x v="6"/>
    <n v="632785.1"/>
    <d v="2001-09-01T14:16:00"/>
  </r>
  <r>
    <x v="1"/>
    <x v="3"/>
    <x v="0"/>
    <x v="19"/>
    <n v="105000"/>
    <n v="1338264"/>
    <d v="2001-06-05T08:38:37"/>
    <s v="Dynegy Marketing and Trade"/>
    <x v="0"/>
    <x v="0"/>
    <x v="0"/>
    <x v="3"/>
    <s v="US Gas Fin Swap"/>
    <s v="US Gas Daily     HHub                    06-30Jun01      USD/MM"/>
    <n v="4200"/>
    <m/>
    <x v="0"/>
    <x v="10"/>
    <x v="0"/>
    <n v="4.0750000000000002"/>
    <s v="SANDBERG"/>
    <s v="PKEAVEY"/>
    <s v="G-DAILY-EST"/>
    <x v="1"/>
    <x v="5"/>
    <s v="VE5403.1"/>
    <d v="2001-06-06T21:00:01"/>
  </r>
  <r>
    <x v="1"/>
    <x v="3"/>
    <x v="1"/>
    <x v="0"/>
    <n v="10000"/>
    <n v="1338263"/>
    <d v="2001-06-05T08:38:37"/>
    <s v="Tenaska Marketing Ventures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TMVKES01"/>
    <s v="RGAY"/>
    <s v="ENA - IM West"/>
    <x v="8"/>
    <x v="5"/>
    <n v="829648"/>
    <d v="2001-06-06T21:00:01"/>
  </r>
  <r>
    <x v="0"/>
    <x v="3"/>
    <x v="1"/>
    <x v="0"/>
    <n v="10000"/>
    <n v="1338265"/>
    <d v="2001-06-05T08:38:39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AROOKIE"/>
    <s v="MCUILLA"/>
    <s v="ENA - IM Ontario"/>
    <x v="8"/>
    <x v="5"/>
    <n v="829649"/>
    <d v="2001-06-06T21:00:01"/>
  </r>
  <r>
    <x v="1"/>
    <x v="3"/>
    <x v="1"/>
    <x v="0"/>
    <n v="10000"/>
    <n v="1338266"/>
    <d v="2001-06-05T08:38:39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425000000000004"/>
    <s v="KENTRADES1"/>
    <s v="TDONOHO"/>
    <s v="ENA - IM Central Gulf"/>
    <x v="8"/>
    <x v="5"/>
    <n v="829650"/>
    <d v="2001-06-06T21:00:01"/>
  </r>
  <r>
    <x v="1"/>
    <x v="3"/>
    <x v="1"/>
    <x v="0"/>
    <n v="108"/>
    <n v="1338268"/>
    <d v="2001-06-05T08:38:42"/>
    <s v="Texaco Natural Gas Inc."/>
    <x v="0"/>
    <x v="0"/>
    <x v="0"/>
    <x v="3"/>
    <s v="US Gas Phy Fwd Firm &lt; or = 1Mo "/>
    <s v="US Gas Phy       NGPL NICOR              06Jun01         USD/MM"/>
    <m/>
    <n v="108"/>
    <x v="0"/>
    <x v="10"/>
    <x v="0"/>
    <n v="4.1500000000000004"/>
    <s v="BILLBALSA"/>
    <s v="PMIMS"/>
    <s v="ENA - IM MKT Central CG"/>
    <x v="8"/>
    <x v="5"/>
    <n v="829652"/>
    <d v="2001-06-06T21:00:01"/>
  </r>
  <r>
    <x v="1"/>
    <x v="2"/>
    <x v="0"/>
    <x v="0"/>
    <n v="50"/>
    <n v="1338269"/>
    <d v="2001-06-05T08:38:42"/>
    <s v="HQ Energy Services (U.S.) Inc."/>
    <x v="0"/>
    <x v="0"/>
    <x v="0"/>
    <x v="2"/>
    <s v="US East Power Fin Swap"/>
    <s v="US Pwr Fin Swap  ISO NY Z-J Peak         06Jun01         USD/MWh"/>
    <m/>
    <n v="50"/>
    <x v="0"/>
    <x v="2"/>
    <x v="0"/>
    <n v="50"/>
    <s v="paulk2001"/>
    <s v="GGUPTA"/>
    <s v="ST-New England"/>
    <x v="7"/>
    <x v="5"/>
    <n v="632786.1"/>
    <d v="2001-06-06T21:00:01"/>
  </r>
  <r>
    <x v="1"/>
    <x v="3"/>
    <x v="1"/>
    <x v="0"/>
    <n v="5000"/>
    <n v="1338267"/>
    <d v="2001-06-05T08:38:42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125000000000001"/>
    <s v="CLINTDAVIS"/>
    <s v="KSTEVEN"/>
    <s v="ENA-IM Mid Central South"/>
    <x v="8"/>
    <x v="5"/>
    <n v="829651"/>
    <d v="2001-06-06T21:00:01"/>
  </r>
  <r>
    <x v="1"/>
    <x v="2"/>
    <x v="1"/>
    <x v="22"/>
    <n v="2950"/>
    <n v="1338270"/>
    <d v="2001-06-05T08:38:45"/>
    <s v="Duke Energy Trading and Marketing, L.L.C."/>
    <x v="0"/>
    <x v="0"/>
    <x v="0"/>
    <x v="2"/>
    <s v="US East Power Phy Fwd Firm"/>
    <s v="US Pwr Phy Firm  TVA Peak                Jan-Feb02       USD/MWh"/>
    <m/>
    <n v="50"/>
    <x v="0"/>
    <x v="2"/>
    <x v="0"/>
    <n v="39"/>
    <s v="DAVIDBLACK"/>
    <s v="JKING6"/>
    <s v="ST-SERC"/>
    <x v="7"/>
    <x v="6"/>
    <n v="632787.1"/>
    <d v="2002-01-01T14:25:00"/>
  </r>
  <r>
    <x v="1"/>
    <x v="3"/>
    <x v="1"/>
    <x v="0"/>
    <n v="5000"/>
    <n v="1338271"/>
    <d v="2001-06-05T08:38:46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99999999999996"/>
    <s v="curtisday"/>
    <s v="TMARTIN"/>
    <s v="ENA-IM CARTHAGE"/>
    <x v="8"/>
    <x v="5"/>
    <n v="829654"/>
    <d v="2001-06-06T21:00:01"/>
  </r>
  <r>
    <x v="1"/>
    <x v="3"/>
    <x v="1"/>
    <x v="0"/>
    <n v="3100"/>
    <n v="1338272"/>
    <d v="2001-06-05T08:38:46"/>
    <s v="AEP Energy Services, Inc."/>
    <x v="0"/>
    <x v="0"/>
    <x v="0"/>
    <x v="3"/>
    <s v="US Gas Phy Fwd Firm &lt; or = 1Mo "/>
    <s v="US Gas Phy       TENN 500                06Jun01         USD/MM"/>
    <n v="3100"/>
    <m/>
    <x v="0"/>
    <x v="10"/>
    <x v="0"/>
    <n v="3.98"/>
    <s v="aepes202"/>
    <s v="SNEAL"/>
    <s v="ENA-IM NE GULF3"/>
    <x v="8"/>
    <x v="5"/>
    <n v="829655"/>
    <d v="2001-06-06T21:00:01"/>
  </r>
  <r>
    <x v="1"/>
    <x v="3"/>
    <x v="0"/>
    <x v="1"/>
    <n v="232500"/>
    <n v="1338273"/>
    <d v="2001-06-05T08:38:47"/>
    <s v="PG&amp;E Energy Trading-Gas Corporation"/>
    <x v="0"/>
    <x v="0"/>
    <x v="0"/>
    <x v="3"/>
    <s v="US Gas Fin Swap"/>
    <s v="US Gas Swap      Nymex                   Aug01           USD/MM"/>
    <n v="7500"/>
    <m/>
    <x v="0"/>
    <x v="10"/>
    <x v="0"/>
    <n v="4.2474999999999996"/>
    <s v="winyahay"/>
    <s v="JARNOLD"/>
    <s v="NG-Price"/>
    <x v="1"/>
    <x v="5"/>
    <s v="VE5405.1"/>
    <d v="2001-08-01T21:00:00"/>
  </r>
  <r>
    <x v="1"/>
    <x v="2"/>
    <x v="1"/>
    <x v="0"/>
    <n v="25"/>
    <n v="1338274"/>
    <d v="2001-06-05T08:38:4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72"/>
    <s v="DUDLEY22"/>
    <s v="MFISCHE2"/>
    <s v="ST-SW"/>
    <x v="7"/>
    <x v="6"/>
    <n v="632788.1"/>
    <d v="2001-06-06T21:00:01"/>
  </r>
  <r>
    <x v="1"/>
    <x v="2"/>
    <x v="1"/>
    <x v="4"/>
    <n v="750"/>
    <n v="1338276"/>
    <d v="2001-06-05T08:38:48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50"/>
    <s v="WRUSSELL"/>
    <s v="MMOTLEY"/>
    <s v="ST-SW"/>
    <x v="7"/>
    <x v="6"/>
    <n v="632789.1"/>
    <d v="2001-09-01T21:00:01"/>
  </r>
  <r>
    <x v="1"/>
    <x v="3"/>
    <x v="0"/>
    <x v="19"/>
    <n v="250000"/>
    <n v="1338278"/>
    <d v="2001-06-05T08:38:49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85"/>
    <s v="EPMELPctk"/>
    <s v="PKEAVEY"/>
    <s v="G-DAILY-EST"/>
    <x v="1"/>
    <x v="5"/>
    <s v="VE5407.1"/>
    <d v="2001-06-06T21:00:01"/>
  </r>
  <r>
    <x v="1"/>
    <x v="3"/>
    <x v="1"/>
    <x v="0"/>
    <n v="5000"/>
    <n v="1338279"/>
    <d v="2001-06-05T08:38:50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schwalbach"/>
    <s v="KSTEVEN"/>
    <s v="ENA-IM Mid Central South"/>
    <x v="8"/>
    <x v="5"/>
    <n v="829656"/>
    <d v="2001-06-06T21:00:01"/>
  </r>
  <r>
    <x v="1"/>
    <x v="3"/>
    <x v="1"/>
    <x v="0"/>
    <n v="5000"/>
    <n v="1338280"/>
    <d v="2001-06-05T08:38:52"/>
    <s v="Williams Energy Marketing &amp; Trading Company"/>
    <x v="0"/>
    <x v="0"/>
    <x v="0"/>
    <x v="3"/>
    <s v="US Gas Phy Fwd Firm &lt; or = 1Mo "/>
    <s v="US Gas Phy       SoCal EHR               06Jun01         USD/MM"/>
    <n v="5000"/>
    <m/>
    <x v="0"/>
    <x v="10"/>
    <x v="0"/>
    <n v="9.4499999999999993"/>
    <s v="frankfield"/>
    <s v="TKUYKEN"/>
    <s v="ENA - IM West"/>
    <x v="8"/>
    <x v="5"/>
    <n v="829657"/>
    <d v="2001-06-06T21:00:01"/>
  </r>
  <r>
    <x v="1"/>
    <x v="3"/>
    <x v="1"/>
    <x v="0"/>
    <n v="5000"/>
    <n v="1338281"/>
    <d v="2001-06-05T08:38:53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TOMSAX01"/>
    <s v="KSTEVEN"/>
    <s v="ENA-IM Mid Central South"/>
    <x v="8"/>
    <x v="5"/>
    <n v="829658"/>
    <d v="2001-06-06T21:00:01"/>
  </r>
  <r>
    <x v="1"/>
    <x v="3"/>
    <x v="0"/>
    <x v="20"/>
    <n v="615000"/>
    <n v="1338282"/>
    <d v="2001-06-05T08:38:54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26"/>
    <s v="aepes214"/>
    <s v="JARNOLD"/>
    <s v="NG-Price"/>
    <x v="1"/>
    <x v="5"/>
    <s v="VE5406.1"/>
    <d v="2001-07-01T00:00:00"/>
  </r>
  <r>
    <x v="1"/>
    <x v="3"/>
    <x v="0"/>
    <x v="12"/>
    <n v="1825000"/>
    <n v="1338285"/>
    <d v="2001-06-05T08:38:5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950000000000003"/>
    <s v="AQUILA1004"/>
    <s v="JARNOLD"/>
    <s v="NG-Price"/>
    <x v="1"/>
    <x v="5"/>
    <s v="VE5408.1"/>
    <d v="2002-01-01T21:00:00"/>
  </r>
  <r>
    <x v="1"/>
    <x v="3"/>
    <x v="1"/>
    <x v="0"/>
    <n v="93"/>
    <n v="1338284"/>
    <d v="2001-06-05T08:38:57"/>
    <s v="TXU Energy Trading Company"/>
    <x v="0"/>
    <x v="0"/>
    <x v="0"/>
    <x v="3"/>
    <s v="US Gas Phy Fwd Firm &lt; or = 1Mo "/>
    <s v="US Gas Phy       COL Onshore             06Jun01         USD/MM"/>
    <m/>
    <n v="93"/>
    <x v="0"/>
    <x v="10"/>
    <x v="0"/>
    <n v="4.0199999999999996"/>
    <s v="txuetcje"/>
    <s v="SPEREIR"/>
    <s v="ENA-IM NE GULF2"/>
    <x v="8"/>
    <x v="5"/>
    <n v="829660"/>
    <d v="2001-06-06T21:00:01"/>
  </r>
  <r>
    <x v="1"/>
    <x v="3"/>
    <x v="1"/>
    <x v="0"/>
    <n v="5000"/>
    <n v="1338283"/>
    <d v="2001-06-05T08:38:57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175"/>
    <s v="CLINTDAVIS"/>
    <s v="KSTEVEN"/>
    <s v="ENA-IM Mid Central South"/>
    <x v="8"/>
    <x v="5"/>
    <n v="829659"/>
    <d v="2001-06-06T21:00:01"/>
  </r>
  <r>
    <x v="1"/>
    <x v="3"/>
    <x v="0"/>
    <x v="1"/>
    <n v="232500"/>
    <n v="1338287"/>
    <d v="2001-06-05T08:38:59"/>
    <s v="Coral Energy Holding L.P."/>
    <x v="0"/>
    <x v="0"/>
    <x v="0"/>
    <x v="3"/>
    <s v="US Gas Fin Swap"/>
    <s v="US Gas Swap      Nymex                   Jul01           USD/MM"/>
    <n v="7500"/>
    <m/>
    <x v="0"/>
    <x v="10"/>
    <x v="0"/>
    <n v="4.165"/>
    <s v="avenette"/>
    <s v="JARNOLD"/>
    <s v="NG-Price"/>
    <x v="1"/>
    <x v="5"/>
    <s v="VE5410.1"/>
    <d v="2001-07-01T21:00:00"/>
  </r>
  <r>
    <x v="1"/>
    <x v="3"/>
    <x v="1"/>
    <x v="0"/>
    <n v="10000"/>
    <n v="1338286"/>
    <d v="2001-06-05T08:38:59"/>
    <s v="PanCanadian Energy Services Inc."/>
    <x v="0"/>
    <x v="0"/>
    <x v="0"/>
    <x v="3"/>
    <s v="US Gas Phy Fwd Firm &lt; or = 1Mo "/>
    <s v="US Gas Phy       NGPL TxOkGCPool         06Jun01         USD/MM"/>
    <m/>
    <n v="10000"/>
    <x v="0"/>
    <x v="10"/>
    <x v="0"/>
    <n v="4.0350000000000001"/>
    <s v="pces5054"/>
    <s v="TDONOHO"/>
    <s v="ENA - IM Central Gulf"/>
    <x v="8"/>
    <x v="5"/>
    <n v="829661"/>
    <d v="2001-06-06T21:00:01"/>
  </r>
  <r>
    <x v="1"/>
    <x v="2"/>
    <x v="1"/>
    <x v="0"/>
    <n v="25"/>
    <n v="1338288"/>
    <d v="2001-06-05T08:39:00"/>
    <s v="Duke Energy Trading and Marketing, L.L.C."/>
    <x v="0"/>
    <x v="0"/>
    <x v="0"/>
    <x v="2"/>
    <s v="US West Power Phy Fwd CAISO"/>
    <s v="US Pwr Phy CAISO NP15 OffPk              06Jun01         USD/MWh"/>
    <m/>
    <n v="25"/>
    <x v="0"/>
    <x v="2"/>
    <x v="0"/>
    <n v="41"/>
    <s v="daveyell"/>
    <s v="PPLATTE"/>
    <s v="ST-CA"/>
    <x v="7"/>
    <x v="6"/>
    <n v="632790.1"/>
    <d v="2001-06-06T21:00:01"/>
  </r>
  <r>
    <x v="1"/>
    <x v="3"/>
    <x v="1"/>
    <x v="0"/>
    <n v="10000"/>
    <n v="1338289"/>
    <d v="2001-06-05T08:39:00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49999999999999"/>
    <s v="aepes201"/>
    <s v="TDONOHO"/>
    <s v="ENA - IM Central Gulf"/>
    <x v="8"/>
    <x v="5"/>
    <n v="829663"/>
    <d v="2001-06-06T21:00:01"/>
  </r>
  <r>
    <x v="1"/>
    <x v="3"/>
    <x v="1"/>
    <x v="0"/>
    <n v="5000"/>
    <n v="1338290"/>
    <d v="2001-06-05T08:39:01"/>
    <s v="Occidental Energy Marketing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"/>
    <s v="fishmongr"/>
    <s v="KSTEVEN"/>
    <s v="ENA-IM Mid Central South"/>
    <x v="8"/>
    <x v="5"/>
    <n v="829662"/>
    <d v="2001-06-06T21:00:01"/>
  </r>
  <r>
    <x v="1"/>
    <x v="3"/>
    <x v="1"/>
    <x v="0"/>
    <n v="5000"/>
    <n v="1338291"/>
    <d v="2001-06-05T08:39:0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2"/>
    <s v="TOMSAX01"/>
    <s v="KSTEVEN"/>
    <s v="ENA-IM Mid Central South"/>
    <x v="8"/>
    <x v="5"/>
    <n v="829664"/>
    <d v="2001-06-06T21:00:01"/>
  </r>
  <r>
    <x v="1"/>
    <x v="2"/>
    <x v="1"/>
    <x v="8"/>
    <n v="250"/>
    <n v="1338294"/>
    <d v="2001-06-05T08:39:04"/>
    <s v="Williams Energy Marketing &amp; Trading Company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dougsmith1"/>
    <s v="CDORLAN"/>
    <s v="ST-ECAR"/>
    <x v="7"/>
    <x v="6"/>
    <n v="632791.1"/>
    <d v="2001-06-11T21:00:01"/>
  </r>
  <r>
    <x v="1"/>
    <x v="3"/>
    <x v="1"/>
    <x v="0"/>
    <n v="5000"/>
    <n v="1338293"/>
    <d v="2001-06-05T08:39:04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550000000000004"/>
    <s v="kswanson01"/>
    <s v="VPIMENOV"/>
    <s v="ENA-IM ME NEW YORK"/>
    <x v="8"/>
    <x v="5"/>
    <n v="829665"/>
    <d v="2001-06-06T21:00:01"/>
  </r>
  <r>
    <x v="1"/>
    <x v="3"/>
    <x v="1"/>
    <x v="0"/>
    <n v="10000"/>
    <n v="1338295"/>
    <d v="2001-06-05T08:39:05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WILLWRIGHT"/>
    <s v="RGAY"/>
    <s v="ENA - IM West"/>
    <x v="8"/>
    <x v="5"/>
    <n v="829666"/>
    <d v="2001-06-06T21:00:01"/>
  </r>
  <r>
    <x v="1"/>
    <x v="3"/>
    <x v="0"/>
    <x v="1"/>
    <n v="155000"/>
    <n v="1338296"/>
    <d v="2001-06-05T08:39:06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4.17"/>
    <s v="mrsmith32"/>
    <s v="JARNOLD"/>
    <s v="NG-Price"/>
    <x v="1"/>
    <x v="5"/>
    <s v="VE5411.1"/>
    <d v="2001-07-01T21:00:00"/>
  </r>
  <r>
    <x v="1"/>
    <x v="3"/>
    <x v="1"/>
    <x v="0"/>
    <n v="5000"/>
    <n v="1338297"/>
    <d v="2001-06-05T08:39:07"/>
    <s v="USGT/Aquila, L.P."/>
    <x v="0"/>
    <x v="0"/>
    <x v="0"/>
    <x v="3"/>
    <s v="US Gas Phy Fwd Firm &lt; or = 1Mo "/>
    <s v="US Gas Phy       ANR SW Pool             06Jun01         USD/MM"/>
    <m/>
    <n v="5000"/>
    <x v="0"/>
    <x v="10"/>
    <x v="0"/>
    <n v="3.9175"/>
    <s v="tracycolli"/>
    <s v="KSTEVEN"/>
    <s v="ENA-IM Mid Central South"/>
    <x v="8"/>
    <x v="5"/>
    <n v="829667"/>
    <d v="2001-06-06T21:00:01"/>
  </r>
  <r>
    <x v="0"/>
    <x v="3"/>
    <x v="1"/>
    <x v="19"/>
    <n v="242075"/>
    <n v="1338299"/>
    <d v="2001-06-05T08:39:08"/>
    <s v="Nexen Marketing"/>
    <x v="0"/>
    <x v="0"/>
    <x v="0"/>
    <x v="3"/>
    <s v="CAN Gas Phy Fwd Firm East &lt; or = 1Mo"/>
    <s v="CAN Gas Phy      Dawn                    06-30Jun01      USD/MM"/>
    <n v="9683"/>
    <m/>
    <x v="0"/>
    <x v="10"/>
    <x v="0"/>
    <n v="4.24"/>
    <s v="BBRADLEY"/>
    <s v="MCUILLA"/>
    <s v="ENA - IM Ontario"/>
    <x v="8"/>
    <x v="5"/>
    <n v="829668"/>
    <d v="2001-06-06T21:00:01"/>
  </r>
  <r>
    <x v="1"/>
    <x v="3"/>
    <x v="1"/>
    <x v="0"/>
    <n v="10000"/>
    <n v="1338298"/>
    <d v="2001-06-05T08:39:08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75000000000003"/>
    <s v="aepes201"/>
    <s v="TDONOHO"/>
    <s v="ENA - IM Central Gulf"/>
    <x v="8"/>
    <x v="5"/>
    <n v="829669"/>
    <d v="2001-06-06T21:00:01"/>
  </r>
  <r>
    <x v="1"/>
    <x v="3"/>
    <x v="1"/>
    <x v="0"/>
    <n v="10000"/>
    <n v="1338300"/>
    <d v="2001-06-05T08:39:1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5"/>
    <s v="bcollins"/>
    <s v="TDONOHO"/>
    <s v="ENA - IM Central Gulf"/>
    <x v="8"/>
    <x v="5"/>
    <n v="829671"/>
    <d v="2001-06-06T21:00:01"/>
  </r>
  <r>
    <x v="1"/>
    <x v="3"/>
    <x v="1"/>
    <x v="0"/>
    <n v="25000"/>
    <n v="1338301"/>
    <d v="2001-06-05T08:39:15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750000000000002"/>
    <s v="garrison"/>
    <s v="ARING"/>
    <s v="ENA-IM NE GULF1"/>
    <x v="8"/>
    <x v="5"/>
    <n v="829670"/>
    <d v="2001-06-06T21:00:01"/>
  </r>
  <r>
    <x v="1"/>
    <x v="3"/>
    <x v="1"/>
    <x v="0"/>
    <n v="5000"/>
    <n v="1338304"/>
    <d v="2001-06-05T08:39:17"/>
    <s v="TransCanada Energy Marketing USA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cscharton"/>
    <s v="KSTEVEN"/>
    <s v="ENA-IM Mid Central South"/>
    <x v="8"/>
    <x v="5"/>
    <n v="829673"/>
    <d v="2001-06-06T21:00:01"/>
  </r>
  <r>
    <x v="1"/>
    <x v="3"/>
    <x v="1"/>
    <x v="0"/>
    <n v="5000"/>
    <n v="1338303"/>
    <d v="2001-06-05T08:39:17"/>
    <s v="BP Energy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9"/>
    <s v="ADM05933"/>
    <s v="VPIMENOV"/>
    <s v="ENA-IM ME NEW YORK"/>
    <x v="8"/>
    <x v="5"/>
    <n v="829672"/>
    <d v="2001-06-06T21:00:01"/>
  </r>
  <r>
    <x v="1"/>
    <x v="3"/>
    <x v="0"/>
    <x v="19"/>
    <n v="250000"/>
    <n v="1338305"/>
    <d v="2001-06-05T08:39:20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475000000000003"/>
    <s v="EPMELPctk"/>
    <s v="KRUSCIT"/>
    <s v="Firm Trading Central"/>
    <x v="1"/>
    <x v="5"/>
    <s v="VE5412.1"/>
    <d v="2001-06-06T21:00:01"/>
  </r>
  <r>
    <x v="1"/>
    <x v="3"/>
    <x v="1"/>
    <x v="0"/>
    <n v="5000"/>
    <n v="1338306"/>
    <d v="2001-06-05T08:39:20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674"/>
    <d v="2001-06-06T21:00:01"/>
  </r>
  <r>
    <x v="1"/>
    <x v="3"/>
    <x v="0"/>
    <x v="1"/>
    <n v="465000"/>
    <n v="1338307"/>
    <d v="2001-06-05T08:39:22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65"/>
    <s v="mtherrell"/>
    <s v="JARNOLD"/>
    <s v="NG-Price"/>
    <x v="1"/>
    <x v="5"/>
    <s v="VE5413.1"/>
    <d v="2001-07-01T21:00:00"/>
  </r>
  <r>
    <x v="1"/>
    <x v="3"/>
    <x v="1"/>
    <x v="0"/>
    <n v="5000"/>
    <n v="1338308"/>
    <d v="2001-06-05T08:39:22"/>
    <s v="Cook Inlet Energy Supply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MIDCONT4"/>
    <s v="KSTEVEN"/>
    <s v="ENA-IM Mid Central South"/>
    <x v="8"/>
    <x v="5"/>
    <n v="829675"/>
    <d v="2001-06-06T21:00:01"/>
  </r>
  <r>
    <x v="1"/>
    <x v="3"/>
    <x v="1"/>
    <x v="0"/>
    <n v="10000"/>
    <n v="1338309"/>
    <d v="2001-06-05T08:39:23"/>
    <s v="Marathon Oil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ENRONCAT"/>
    <s v="RGAY"/>
    <s v="ENA - IM West"/>
    <x v="8"/>
    <x v="5"/>
    <n v="829676"/>
    <d v="2001-06-06T21:00:01"/>
  </r>
  <r>
    <x v="1"/>
    <x v="3"/>
    <x v="1"/>
    <x v="0"/>
    <n v="5000"/>
    <n v="1338310"/>
    <d v="2001-06-05T08:39:24"/>
    <s v="EnergyUSA-TPC Corp."/>
    <x v="0"/>
    <x v="0"/>
    <x v="0"/>
    <x v="3"/>
    <s v="US Gas Phy Fwd Firm &lt; or = 1Mo "/>
    <s v="US Gas Phy       NGPL STX                06Jun01         USD/MM"/>
    <m/>
    <n v="5000"/>
    <x v="0"/>
    <x v="10"/>
    <x v="0"/>
    <n v="3.9725000000000001"/>
    <s v="trevorh1"/>
    <s v="TDONOHO"/>
    <s v="ENA - IM Central Gulf"/>
    <x v="8"/>
    <x v="5"/>
    <n v="829677"/>
    <d v="2001-06-06T21:00:01"/>
  </r>
  <r>
    <x v="1"/>
    <x v="2"/>
    <x v="1"/>
    <x v="0"/>
    <n v="25"/>
    <n v="1338311"/>
    <d v="2001-06-05T08:39:25"/>
    <s v="BP Energy Company"/>
    <x v="0"/>
    <x v="0"/>
    <x v="0"/>
    <x v="2"/>
    <s v="US West Power Phy Fwd CAISO"/>
    <s v="US Pwr Phy CAISO NP15 OffPk              06Jun01         USD/MWh"/>
    <m/>
    <n v="25"/>
    <x v="0"/>
    <x v="2"/>
    <x v="0"/>
    <n v="42"/>
    <s v="Speightsjp"/>
    <s v="PPLATTE"/>
    <s v="ST-CA"/>
    <x v="7"/>
    <x v="6"/>
    <n v="632793.1"/>
    <d v="2001-06-06T21:00:01"/>
  </r>
  <r>
    <x v="1"/>
    <x v="3"/>
    <x v="1"/>
    <x v="0"/>
    <n v="60000"/>
    <n v="1338312"/>
    <d v="2001-06-05T08:39:28"/>
    <s v="AEP Energy Services, Inc."/>
    <x v="0"/>
    <x v="0"/>
    <x v="0"/>
    <x v="3"/>
    <s v="US Gas Phy Fwd Firm &lt; or = 1Mo "/>
    <s v="US Gas Phy       NGPL NICOR              06Jun01         USD/MM"/>
    <n v="60000"/>
    <m/>
    <x v="0"/>
    <x v="10"/>
    <x v="0"/>
    <n v="4.1399999999999997"/>
    <s v="aepes206"/>
    <s v="PMIMS"/>
    <s v="ENA - IM MKT Central CG"/>
    <x v="8"/>
    <x v="5"/>
    <n v="829678"/>
    <d v="2001-06-06T21:00:01"/>
  </r>
  <r>
    <x v="0"/>
    <x v="0"/>
    <x v="0"/>
    <x v="0"/>
    <n v="20"/>
    <n v="1338313"/>
    <d v="2001-06-05T08:39:29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8991"/>
    <m/>
  </r>
  <r>
    <x v="1"/>
    <x v="3"/>
    <x v="1"/>
    <x v="0"/>
    <n v="10000"/>
    <n v="1338315"/>
    <d v="2001-06-05T08:39:30"/>
    <s v="Axia Energy, LP"/>
    <x v="0"/>
    <x v="0"/>
    <x v="0"/>
    <x v="3"/>
    <s v="US Gas Phy Fwd Firm &lt; or = 1Mo "/>
    <s v="US Gas Phy       NBPL/Nicor              06Jun01         USD/MM"/>
    <m/>
    <n v="10000"/>
    <x v="0"/>
    <x v="10"/>
    <x v="0"/>
    <n v="4.1425000000000001"/>
    <s v="kwapisze"/>
    <s v="PMIMS"/>
    <s v="ENA - IM MKT Central CG"/>
    <x v="8"/>
    <x v="5"/>
    <n v="829680"/>
    <d v="2001-06-06T21:00:01"/>
  </r>
  <r>
    <x v="1"/>
    <x v="3"/>
    <x v="1"/>
    <x v="0"/>
    <n v="5000"/>
    <n v="1338314"/>
    <d v="2001-06-05T08:39:30"/>
    <s v="Aquila Energy Marketing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2"/>
    <s v="BIGDADDY"/>
    <s v="KSTEVEN"/>
    <s v="ENA-IM Mid Central South"/>
    <x v="8"/>
    <x v="5"/>
    <n v="829679"/>
    <d v="2001-06-06T21:00:01"/>
  </r>
  <r>
    <x v="1"/>
    <x v="3"/>
    <x v="1"/>
    <x v="0"/>
    <n v="5000"/>
    <n v="1338316"/>
    <d v="2001-06-05T08:39:31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875000000000002"/>
    <s v="ADM90884"/>
    <s v="KSTEVEN"/>
    <s v="ENA-IM Mid Central South"/>
    <x v="8"/>
    <x v="5"/>
    <n v="829681"/>
    <d v="2001-06-06T21:00:01"/>
  </r>
  <r>
    <x v="0"/>
    <x v="3"/>
    <x v="1"/>
    <x v="0"/>
    <n v="10000"/>
    <n v="1338318"/>
    <d v="2001-06-05T08:39:3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DAROOKIE"/>
    <s v="MCUILLA"/>
    <s v="ENA - IM Ontario"/>
    <x v="8"/>
    <x v="5"/>
    <n v="829683"/>
    <d v="2001-06-06T21:00:01"/>
  </r>
  <r>
    <x v="1"/>
    <x v="3"/>
    <x v="1"/>
    <x v="0"/>
    <n v="5000"/>
    <n v="1338317"/>
    <d v="2001-06-05T08:39:33"/>
    <s v="Aquila Energy Marketing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224999999999999"/>
    <s v="BIGDADDY"/>
    <s v="KSTEVEN"/>
    <s v="ENA-IM Mid Central South"/>
    <x v="8"/>
    <x v="5"/>
    <n v="829682"/>
    <d v="2001-06-06T21:00:01"/>
  </r>
  <r>
    <x v="1"/>
    <x v="3"/>
    <x v="0"/>
    <x v="19"/>
    <n v="125000"/>
    <n v="1338319"/>
    <d v="2001-06-05T08:39:36"/>
    <s v="TransCanada Energy Financial Products Limited"/>
    <x v="0"/>
    <x v="0"/>
    <x v="0"/>
    <x v="3"/>
    <s v="US Gas Fin Swap"/>
    <s v="US Gas Daily     HHub                    06-30Jun01      USD/MM"/>
    <n v="5000"/>
    <m/>
    <x v="0"/>
    <x v="10"/>
    <x v="0"/>
    <n v="4.0750000000000002"/>
    <s v="bradkibbe"/>
    <s v="PKEAVEY"/>
    <s v="G-DAILY-EST"/>
    <x v="1"/>
    <x v="5"/>
    <s v="VE5414.1"/>
    <d v="2001-06-06T21:00:01"/>
  </r>
  <r>
    <x v="0"/>
    <x v="2"/>
    <x v="1"/>
    <x v="14"/>
    <n v="3640"/>
    <n v="1338320"/>
    <d v="2001-06-05T08:39:37"/>
    <s v="Axia Energy Europe Limited"/>
    <x v="0"/>
    <x v="0"/>
    <x v="0"/>
    <x v="2"/>
    <s v="UK Power Phy Sch 5 Exc"/>
    <s v="UK Pwr Phy       445 Trans Inc BASE      Win 01          GBP/MWh"/>
    <m/>
    <n v="20"/>
    <x v="0"/>
    <x v="2"/>
    <x v="3"/>
    <n v="21.58"/>
    <s v="rupestanna"/>
    <s v="NJACKSON"/>
    <s v="UK-Power-Phy-Term-ECTRL-Production"/>
    <x v="6"/>
    <x v="4"/>
    <n v="110740.1"/>
    <d v="2001-10-01T00:00:00"/>
  </r>
  <r>
    <x v="1"/>
    <x v="3"/>
    <x v="1"/>
    <x v="0"/>
    <n v="10000"/>
    <n v="1338321"/>
    <d v="2001-06-05T08:39:38"/>
    <s v="PanCanadian Energy Services Inc."/>
    <x v="0"/>
    <x v="0"/>
    <x v="0"/>
    <x v="3"/>
    <s v="US Gas Phy Fwd Firm &lt; or = 1Mo "/>
    <s v="US Gas Phy       PG&amp;E CtyGte             06Jun01         USD/MM"/>
    <m/>
    <n v="10000"/>
    <x v="0"/>
    <x v="10"/>
    <x v="0"/>
    <n v="4"/>
    <s v="pcesrick"/>
    <s v="MLENHAR"/>
    <s v="ENA - IM West"/>
    <x v="8"/>
    <x v="5"/>
    <n v="829684"/>
    <d v="2001-06-06T21:00:01"/>
  </r>
  <r>
    <x v="1"/>
    <x v="3"/>
    <x v="1"/>
    <x v="0"/>
    <n v="5000"/>
    <n v="1338323"/>
    <d v="2001-06-05T08:39:39"/>
    <s v="USGT/Aquila, L.P."/>
    <x v="0"/>
    <x v="0"/>
    <x v="0"/>
    <x v="3"/>
    <s v="US Gas Phy Fwd Firm &lt; or = 1Mo "/>
    <s v="US Gas Phy       NGPL Midcont            06Jun01         USD/MM"/>
    <m/>
    <n v="5000"/>
    <x v="0"/>
    <x v="10"/>
    <x v="0"/>
    <n v="3.9175"/>
    <s v="tracycolli"/>
    <s v="KSTEVEN"/>
    <s v="ENA-IM Mid Central South"/>
    <x v="8"/>
    <x v="5"/>
    <n v="829685"/>
    <d v="2001-06-06T21:00:01"/>
  </r>
  <r>
    <x v="1"/>
    <x v="3"/>
    <x v="1"/>
    <x v="0"/>
    <n v="25000"/>
    <n v="1338322"/>
    <d v="2001-06-05T08:39:39"/>
    <s v="Williams Energy Marketing &amp; Trading Company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duanelaw"/>
    <s v="ARING"/>
    <s v="ENA-IM NE GULF1"/>
    <x v="8"/>
    <x v="5"/>
    <n v="829687"/>
    <d v="2001-06-06T21:00:01"/>
  </r>
  <r>
    <x v="1"/>
    <x v="3"/>
    <x v="1"/>
    <x v="0"/>
    <n v="10000"/>
    <n v="1338324"/>
    <d v="2001-06-05T08:39:40"/>
    <s v="Enron Energy Services, Inc."/>
    <x v="0"/>
    <x v="0"/>
    <x v="0"/>
    <x v="3"/>
    <s v="US Gas Phy Fwd Firm &lt; or = 1Mo "/>
    <s v="US Gas Phy       PG&amp;E CtyGte             06Jun01         USD/MM"/>
    <n v="10000"/>
    <m/>
    <x v="0"/>
    <x v="10"/>
    <x v="0"/>
    <n v="3.9"/>
    <s v="REYNOLDS"/>
    <s v="MLENHAR"/>
    <s v="ENA - IM West"/>
    <x v="8"/>
    <x v="5"/>
    <n v="829686"/>
    <d v="2001-06-06T21:00:01"/>
  </r>
  <r>
    <x v="1"/>
    <x v="3"/>
    <x v="1"/>
    <x v="0"/>
    <n v="20000"/>
    <n v="1338325"/>
    <d v="2001-06-05T08:39:40"/>
    <s v="Tenaska Marketing Ventures"/>
    <x v="0"/>
    <x v="0"/>
    <x v="0"/>
    <x v="3"/>
    <s v="US Gas Phy Fwd Firm &lt; or = 1Mo "/>
    <s v="US Gas Phy       NGPL NICOR              06Jun01         USD/MM"/>
    <n v="20000"/>
    <m/>
    <x v="0"/>
    <x v="10"/>
    <x v="0"/>
    <n v="4.1349999999999998"/>
    <s v="TMVTMD02"/>
    <s v="PMIMS"/>
    <s v="ENA - IM MKT Central CG"/>
    <x v="8"/>
    <x v="5"/>
    <n v="829688"/>
    <d v="2001-06-06T21:00:01"/>
  </r>
  <r>
    <x v="1"/>
    <x v="3"/>
    <x v="1"/>
    <x v="0"/>
    <n v="4399"/>
    <n v="1338326"/>
    <d v="2001-06-05T08:39:41"/>
    <s v="EnergyUSA-TPC Corp."/>
    <x v="0"/>
    <x v="0"/>
    <x v="0"/>
    <x v="3"/>
    <s v="US Gas Phy Fwd Firm &lt; or = 1Mo "/>
    <s v="US Gas Phy       Consumers Pwr           06Jun01         USD/MM"/>
    <n v="4399"/>
    <m/>
    <x v="0"/>
    <x v="10"/>
    <x v="0"/>
    <n v="4.1849999999999996"/>
    <s v="trevorh1"/>
    <s v="JWILLI13"/>
    <s v="ENA - IM Mkt Central MICH"/>
    <x v="8"/>
    <x v="5"/>
    <n v="829689"/>
    <d v="2001-06-06T21:00:01"/>
  </r>
  <r>
    <x v="1"/>
    <x v="3"/>
    <x v="0"/>
    <x v="19"/>
    <n v="125000"/>
    <n v="1338328"/>
    <d v="2001-06-05T08:39:43"/>
    <s v="Firm Trading Bridgeline Gas Marketing"/>
    <x v="0"/>
    <x v="0"/>
    <x v="0"/>
    <x v="3"/>
    <s v="US Gas Fin Swap"/>
    <s v="US Gas Daily     HHub                    06-30Jun01      USD/MM"/>
    <n v="5000"/>
    <m/>
    <x v="0"/>
    <x v="10"/>
    <x v="0"/>
    <n v="4.0750000000000002"/>
    <s v="ADM84149"/>
    <s v="PKEAVEY"/>
    <s v="G-DAILY-EST"/>
    <x v="1"/>
    <x v="5"/>
    <s v="VE5415.1"/>
    <d v="2001-06-06T21:00:01"/>
  </r>
  <r>
    <x v="1"/>
    <x v="3"/>
    <x v="1"/>
    <x v="0"/>
    <n v="5000"/>
    <n v="1338327"/>
    <d v="2001-06-05T08:39:43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24999999999999"/>
    <s v="cscharton"/>
    <s v="KSTEVEN"/>
    <s v="ENA-IM Mid Central South"/>
    <x v="8"/>
    <x v="5"/>
    <n v="829690"/>
    <d v="2001-06-06T21:00:01"/>
  </r>
  <r>
    <x v="1"/>
    <x v="2"/>
    <x v="1"/>
    <x v="1"/>
    <n v="775"/>
    <n v="1338329"/>
    <d v="2001-06-05T08:39:45"/>
    <s v="Dynegy Power Marketing, Inc."/>
    <x v="0"/>
    <x v="0"/>
    <x v="0"/>
    <x v="2"/>
    <s v="US West Power Phy Fwd Firm"/>
    <s v="US Pwr Phy Firm  PALVE Peak              Jul01           USD/MWh"/>
    <n v="25"/>
    <m/>
    <x v="0"/>
    <x v="2"/>
    <x v="0"/>
    <n v="230"/>
    <s v="rleforce"/>
    <s v="MMOTLEY"/>
    <s v="ST-SW"/>
    <x v="7"/>
    <x v="6"/>
    <n v="632794.1"/>
    <d v="2001-07-01T21:00:01"/>
  </r>
  <r>
    <x v="1"/>
    <x v="3"/>
    <x v="1"/>
    <x v="0"/>
    <n v="5000"/>
    <n v="1338330"/>
    <d v="2001-06-05T08:39:5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ADM90884"/>
    <s v="KSTEVEN"/>
    <s v="ENA-IM Mid Central South"/>
    <x v="8"/>
    <x v="5"/>
    <n v="829691"/>
    <d v="2001-06-06T21:00:01"/>
  </r>
  <r>
    <x v="1"/>
    <x v="3"/>
    <x v="1"/>
    <x v="0"/>
    <n v="5000"/>
    <n v="1338331"/>
    <d v="2001-06-05T08:39:51"/>
    <s v="Reliant Energy Services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kurtgibson"/>
    <s v="KSTEVEN"/>
    <s v="ENA-IM Mid Central South"/>
    <x v="8"/>
    <x v="5"/>
    <n v="829692"/>
    <d v="2001-06-06T21:00:01"/>
  </r>
  <r>
    <x v="1"/>
    <x v="3"/>
    <x v="0"/>
    <x v="19"/>
    <n v="125000"/>
    <n v="1338332"/>
    <d v="2001-06-05T08:39:52"/>
    <s v="AEP Energy Services, Inc."/>
    <x v="0"/>
    <x v="0"/>
    <x v="0"/>
    <x v="3"/>
    <s v="US Gas Fin Swap"/>
    <s v="US Gas Daily     PG&amp;E CtyGate            06-30Jun01      USD/MM"/>
    <m/>
    <n v="5000"/>
    <x v="0"/>
    <x v="10"/>
    <x v="0"/>
    <n v="5.7"/>
    <s v="aepes204"/>
    <s v="MLENHAR"/>
    <s v="West-Perm"/>
    <x v="1"/>
    <x v="5"/>
    <s v="VE5416.1"/>
    <d v="2001-06-06T21:00:01"/>
  </r>
  <r>
    <x v="1"/>
    <x v="2"/>
    <x v="1"/>
    <x v="1"/>
    <n v="775"/>
    <n v="1338333"/>
    <d v="2001-06-05T08:39:52"/>
    <s v="Dynegy Power Marketing, Inc."/>
    <x v="0"/>
    <x v="0"/>
    <x v="0"/>
    <x v="2"/>
    <s v="US West Power Phy Fwd Firm"/>
    <s v="US Pwr Phy Firm  PALVE OffPk             Jul01           USD/MWh"/>
    <n v="25"/>
    <m/>
    <x v="0"/>
    <x v="2"/>
    <x v="0"/>
    <n v="71"/>
    <s v="rleforce"/>
    <s v="MDRISC3"/>
    <s v="ST-SW"/>
    <x v="7"/>
    <x v="6"/>
    <n v="632795.1"/>
    <d v="2001-07-01T21:00:01"/>
  </r>
  <r>
    <x v="1"/>
    <x v="3"/>
    <x v="1"/>
    <x v="0"/>
    <n v="5000"/>
    <n v="1338334"/>
    <d v="2001-06-05T08:39:5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ADM90884"/>
    <s v="KSTEVEN"/>
    <s v="ENA-IM Mid Central South"/>
    <x v="8"/>
    <x v="5"/>
    <n v="829693"/>
    <d v="2001-06-06T21:00:01"/>
  </r>
  <r>
    <x v="1"/>
    <x v="3"/>
    <x v="1"/>
    <x v="0"/>
    <n v="10000"/>
    <n v="1338335"/>
    <d v="2001-06-05T08:39:56"/>
    <s v="Mirant Americas Energy Marketing, L.P."/>
    <x v="0"/>
    <x v="0"/>
    <x v="0"/>
    <x v="3"/>
    <s v="US Gas Phy Fwd Firm &lt; or = 1Mo "/>
    <s v="US Gas Phy       PG&amp;E CtyGte             06Jun01         USD/MM"/>
    <m/>
    <n v="10000"/>
    <x v="0"/>
    <x v="10"/>
    <x v="0"/>
    <n v="3.9"/>
    <s v="rdm00001"/>
    <s v="MLENHAR"/>
    <s v="ENA - IM West"/>
    <x v="8"/>
    <x v="5"/>
    <n v="829694"/>
    <d v="2001-06-06T21:00:01"/>
  </r>
  <r>
    <x v="1"/>
    <x v="3"/>
    <x v="1"/>
    <x v="0"/>
    <n v="50000"/>
    <n v="1338336"/>
    <d v="2001-06-05T08:39:56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1349999999999998"/>
    <s v="aepes206"/>
    <s v="PMIMS"/>
    <s v="ENA - IM MKT Central CG"/>
    <x v="8"/>
    <x v="5"/>
    <n v="829695"/>
    <d v="2001-06-06T21:00:01"/>
  </r>
  <r>
    <x v="1"/>
    <x v="3"/>
    <x v="1"/>
    <x v="0"/>
    <n v="10000"/>
    <n v="1338337"/>
    <d v="2001-06-05T08:40:01"/>
    <s v="Enron Energy Services, Inc."/>
    <x v="0"/>
    <x v="0"/>
    <x v="0"/>
    <x v="3"/>
    <s v="US Gas Phy Fwd Firm &lt; or = 1Mo "/>
    <s v="US Gas Phy       PG&amp;E CtyGte             06Jun01         USD/MM"/>
    <n v="10000"/>
    <m/>
    <x v="0"/>
    <x v="10"/>
    <x v="0"/>
    <n v="3.8"/>
    <s v="REYNOLDS"/>
    <s v="MLENHAR"/>
    <s v="ENA - IM West"/>
    <x v="8"/>
    <x v="5"/>
    <n v="829696"/>
    <d v="2001-06-06T21:00:01"/>
  </r>
  <r>
    <x v="1"/>
    <x v="3"/>
    <x v="1"/>
    <x v="0"/>
    <n v="30000"/>
    <n v="1338338"/>
    <d v="2001-06-05T08:40:01"/>
    <s v="ONEOK Energy Marketing and Trading Company, L.P."/>
    <x v="0"/>
    <x v="0"/>
    <x v="0"/>
    <x v="3"/>
    <s v="US Gas Phy Fwd Firm &lt; or = 1Mo "/>
    <s v="US Gas Phy       NGPL NICOR              06Jun01         USD/MM"/>
    <n v="30000"/>
    <m/>
    <x v="0"/>
    <x v="10"/>
    <x v="0"/>
    <n v="4.1349999999999998"/>
    <s v="KURTISWOOD"/>
    <s v="PMIMS"/>
    <s v="ENA - IM MKT Central CG"/>
    <x v="8"/>
    <x v="5"/>
    <n v="829697"/>
    <d v="2001-06-06T21:00:01"/>
  </r>
  <r>
    <x v="1"/>
    <x v="3"/>
    <x v="1"/>
    <x v="0"/>
    <n v="5000"/>
    <n v="1338339"/>
    <d v="2001-06-05T08:40:04"/>
    <s v="BP Energy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250000000000002"/>
    <s v="ADM05933"/>
    <s v="VPIMENOV"/>
    <s v="ENA-IM ME NEW YORK"/>
    <x v="8"/>
    <x v="5"/>
    <n v="829698"/>
    <d v="2001-06-06T21:00:01"/>
  </r>
  <r>
    <x v="1"/>
    <x v="3"/>
    <x v="1"/>
    <x v="0"/>
    <n v="5000"/>
    <n v="1338341"/>
    <d v="2001-06-05T08:40:11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5"/>
    <s v="cscharton"/>
    <s v="KSTEVEN"/>
    <s v="ENA-IM Mid Central South"/>
    <x v="8"/>
    <x v="5"/>
    <n v="829699"/>
    <d v="2001-06-06T21:00:01"/>
  </r>
  <r>
    <x v="0"/>
    <x v="3"/>
    <x v="1"/>
    <x v="0"/>
    <n v="5000"/>
    <n v="1338342"/>
    <d v="2001-06-05T08:40:13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7"/>
    <s v="pandersen"/>
    <s v="CCLARK5"/>
    <s v="EC - IM Canada BC"/>
    <x v="8"/>
    <x v="7"/>
    <n v="829700"/>
    <d v="2001-06-06T21:00:01"/>
  </r>
  <r>
    <x v="1"/>
    <x v="3"/>
    <x v="1"/>
    <x v="0"/>
    <n v="5000"/>
    <n v="1338343"/>
    <d v="2001-06-05T08:40:13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4.0475000000000003"/>
    <s v="KREMERTODD"/>
    <s v="TDONOHO"/>
    <s v="ENA - IM Central Gulf"/>
    <x v="8"/>
    <x v="5"/>
    <n v="829701"/>
    <d v="2001-06-06T21:00:01"/>
  </r>
  <r>
    <x v="1"/>
    <x v="3"/>
    <x v="0"/>
    <x v="1"/>
    <n v="310000"/>
    <n v="1338348"/>
    <d v="2001-06-05T08:40:15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4.165"/>
    <s v="avenette"/>
    <s v="JARNOLD"/>
    <s v="NG-Price"/>
    <x v="1"/>
    <x v="5"/>
    <s v="VE5420.1"/>
    <d v="2001-07-01T21:00:00"/>
  </r>
  <r>
    <x v="1"/>
    <x v="3"/>
    <x v="0"/>
    <x v="1"/>
    <n v="3100"/>
    <n v="1338346"/>
    <d v="2001-06-05T08:40:15"/>
    <s v="Axia Energy, LP"/>
    <x v="0"/>
    <x v="0"/>
    <x v="0"/>
    <x v="3"/>
    <s v="US Gas Fin Swap"/>
    <s v="US Gas Swap      Nymex                   Aug01           USD/MM-L"/>
    <n v="100"/>
    <m/>
    <x v="0"/>
    <x v="12"/>
    <x v="0"/>
    <n v="4.25"/>
    <s v="boneillb"/>
    <s v="JARNOLD"/>
    <s v="NG-Price"/>
    <x v="1"/>
    <x v="5"/>
    <s v="VE5418.1"/>
    <d v="2001-08-01T21:00:00"/>
  </r>
  <r>
    <x v="1"/>
    <x v="3"/>
    <x v="0"/>
    <x v="1"/>
    <n v="3100"/>
    <n v="1338345"/>
    <d v="2001-06-05T08:40:15"/>
    <s v="Axia Energy, LP"/>
    <x v="0"/>
    <x v="0"/>
    <x v="0"/>
    <x v="3"/>
    <s v="US Gas Fin Swap"/>
    <s v="US Gas Swap      Nymex                   Jul01           USD/MM-L"/>
    <m/>
    <n v="100"/>
    <x v="0"/>
    <x v="12"/>
    <x v="0"/>
    <n v="4.17"/>
    <s v="boneillb"/>
    <s v="JARNOLD"/>
    <s v="NG-Price"/>
    <x v="1"/>
    <x v="5"/>
    <s v="VE5419.1"/>
    <d v="2001-07-01T21:00:00"/>
  </r>
  <r>
    <x v="1"/>
    <x v="3"/>
    <x v="1"/>
    <x v="0"/>
    <n v="10000"/>
    <n v="1338347"/>
    <d v="2001-06-05T08:40:15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3"/>
    <s v="vab12345"/>
    <s v="PMIMS"/>
    <s v="ENA - IM MKT Central CG"/>
    <x v="8"/>
    <x v="5"/>
    <n v="829702"/>
    <d v="2001-06-06T21:00:01"/>
  </r>
  <r>
    <x v="1"/>
    <x v="3"/>
    <x v="1"/>
    <x v="0"/>
    <n v="5000"/>
    <n v="1338349"/>
    <d v="2001-06-05T08:40:16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3.85"/>
    <s v="GMAGEE01"/>
    <s v="MLENHAR"/>
    <s v="ENA - IM West"/>
    <x v="8"/>
    <x v="5"/>
    <n v="829703"/>
    <d v="2001-06-06T21:00:01"/>
  </r>
  <r>
    <x v="1"/>
    <x v="3"/>
    <x v="1"/>
    <x v="0"/>
    <n v="640"/>
    <n v="1338350"/>
    <d v="2001-06-05T08:40:19"/>
    <s v="Texla Energy Management Inc."/>
    <x v="0"/>
    <x v="0"/>
    <x v="0"/>
    <x v="3"/>
    <s v="US Gas Phy Fwd Firm &lt; or = 1Mo "/>
    <s v="US Gas Phy       ANR SE Trans            06Jun01         USD/MM"/>
    <n v="640"/>
    <m/>
    <x v="0"/>
    <x v="10"/>
    <x v="0"/>
    <n v="3.99"/>
    <s v="WILSHUSEN"/>
    <s v="TDONOHO"/>
    <s v="ENA - IM Central Gulf"/>
    <x v="8"/>
    <x v="5"/>
    <n v="829704"/>
    <d v="2001-06-06T21:00:01"/>
  </r>
  <r>
    <x v="1"/>
    <x v="3"/>
    <x v="1"/>
    <x v="0"/>
    <n v="10000"/>
    <n v="1338351"/>
    <d v="2001-06-05T08:40:20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frankfield"/>
    <s v="TKUYKEN"/>
    <s v="ENA - IM West"/>
    <x v="8"/>
    <x v="5"/>
    <n v="829705"/>
    <d v="2001-06-06T21:00:01"/>
  </r>
  <r>
    <x v="1"/>
    <x v="3"/>
    <x v="1"/>
    <x v="0"/>
    <n v="5000"/>
    <n v="1338352"/>
    <d v="2001-06-05T08:40:22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249999999999998"/>
    <s v="CLINTDAVIS"/>
    <s v="KSTEVEN"/>
    <s v="ENA-IM Mid Central South"/>
    <x v="8"/>
    <x v="5"/>
    <n v="829706"/>
    <d v="2001-06-06T21:00:01"/>
  </r>
  <r>
    <x v="1"/>
    <x v="3"/>
    <x v="0"/>
    <x v="19"/>
    <n v="250000"/>
    <n v="1338353"/>
    <d v="2001-06-05T08:40:27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350000000000001"/>
    <s v="EPMELPctk"/>
    <s v="KRUSCIT"/>
    <s v="Firm Trading Central"/>
    <x v="1"/>
    <x v="5"/>
    <s v="VE5421.1"/>
    <d v="2001-06-06T21:00:01"/>
  </r>
  <r>
    <x v="1"/>
    <x v="3"/>
    <x v="0"/>
    <x v="1"/>
    <n v="155000"/>
    <n v="1338354"/>
    <d v="2001-06-05T08:40:28"/>
    <s v="Virginia Power Energy Marketing, Inc."/>
    <x v="0"/>
    <x v="0"/>
    <x v="0"/>
    <x v="3"/>
    <s v="US Gas Fin Swap"/>
    <s v="US Gas Swap      Nymex                   Aug01           USD/MM"/>
    <n v="5000"/>
    <m/>
    <x v="0"/>
    <x v="10"/>
    <x v="0"/>
    <n v="4.2474999999999996"/>
    <s v="GINOGINO"/>
    <s v="JARNOLD"/>
    <s v="NG-Price"/>
    <x v="1"/>
    <x v="5"/>
    <s v="VE5422.1"/>
    <d v="2001-08-01T21:00:00"/>
  </r>
  <r>
    <x v="1"/>
    <x v="2"/>
    <x v="1"/>
    <x v="8"/>
    <n v="250"/>
    <n v="1338356"/>
    <d v="2001-06-05T08:40:29"/>
    <s v="Cargill-Alliant, LLC"/>
    <x v="0"/>
    <x v="0"/>
    <x v="0"/>
    <x v="2"/>
    <s v="US East Power Phy Fwd Firm"/>
    <s v="US Pwr Phy Firm  Entergy Peak            11-15Jun01      USD/MWh"/>
    <m/>
    <n v="50"/>
    <x v="0"/>
    <x v="2"/>
    <x v="0"/>
    <n v="50"/>
    <s v="BRETJONES"/>
    <s v="MCARSON2"/>
    <s v="ST-SPP"/>
    <x v="7"/>
    <x v="6"/>
    <n v="632796.1"/>
    <d v="2001-06-11T21:00:01"/>
  </r>
  <r>
    <x v="1"/>
    <x v="3"/>
    <x v="0"/>
    <x v="19"/>
    <n v="250000"/>
    <n v="1338357"/>
    <d v="2001-06-05T08:40:34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750000000000002"/>
    <s v="EPMELPctk"/>
    <s v="PKEAVEY"/>
    <s v="G-DAILY-EST"/>
    <x v="1"/>
    <x v="5"/>
    <s v="VE5424.1"/>
    <d v="2001-06-06T21:00:01"/>
  </r>
  <r>
    <x v="1"/>
    <x v="3"/>
    <x v="1"/>
    <x v="0"/>
    <n v="25000"/>
    <n v="1338360"/>
    <d v="2001-06-05T08:40:38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"/>
    <s v="STEPHENSJE"/>
    <s v="ARING"/>
    <s v="ENA-IM NE GULF1"/>
    <x v="8"/>
    <x v="5"/>
    <n v="829708"/>
    <d v="2001-06-06T21:00:01"/>
  </r>
  <r>
    <x v="0"/>
    <x v="0"/>
    <x v="0"/>
    <x v="0"/>
    <n v="20"/>
    <n v="1338361"/>
    <d v="2001-06-05T08:40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8993"/>
    <m/>
  </r>
  <r>
    <x v="1"/>
    <x v="3"/>
    <x v="1"/>
    <x v="0"/>
    <n v="1022"/>
    <n v="1338362"/>
    <d v="2001-06-05T08:40:40"/>
    <s v="AEP Energy Services, Inc."/>
    <x v="0"/>
    <x v="0"/>
    <x v="0"/>
    <x v="3"/>
    <s v="US Gas Phy Fwd Firm &lt; or = 1Mo "/>
    <s v="US Gas Phy       EPNG Keystone           06Jun01         USD/MM"/>
    <n v="1022"/>
    <m/>
    <x v="0"/>
    <x v="10"/>
    <x v="0"/>
    <n v="4.0250000000000004"/>
    <s v="aepes217"/>
    <s v="RGAY"/>
    <s v="ENA - IM West"/>
    <x v="8"/>
    <x v="5"/>
    <n v="829709"/>
    <d v="2001-06-06T21:00:01"/>
  </r>
  <r>
    <x v="1"/>
    <x v="3"/>
    <x v="1"/>
    <x v="0"/>
    <n v="2000"/>
    <n v="1338363"/>
    <d v="2001-06-05T08:40:45"/>
    <s v="Reliant Energy Services, Inc."/>
    <x v="0"/>
    <x v="0"/>
    <x v="0"/>
    <x v="3"/>
    <s v="US Gas Phy Fwd Firm &lt; or = 1Mo "/>
    <s v="US Gas Phy       Chi Peoples             06Jun01         USD/MM"/>
    <n v="2000"/>
    <m/>
    <x v="0"/>
    <x v="10"/>
    <x v="0"/>
    <n v="4.1124999999999998"/>
    <s v="bcollins"/>
    <s v="PMIMS"/>
    <s v="ENA - IM MKT Central CG"/>
    <x v="8"/>
    <x v="5"/>
    <n v="829711"/>
    <d v="2001-06-06T21:00:01"/>
  </r>
  <r>
    <x v="1"/>
    <x v="3"/>
    <x v="1"/>
    <x v="0"/>
    <n v="100"/>
    <n v="1338365"/>
    <d v="2001-06-05T08:40:50"/>
    <s v="Texla Energy Management Inc."/>
    <x v="0"/>
    <x v="0"/>
    <x v="0"/>
    <x v="3"/>
    <s v="US Gas Phy Fwd Firm &lt; or = 1Mo "/>
    <s v="US Gas Phy       NGPL Midcont            06Jun01         USD/MM"/>
    <n v="100"/>
    <m/>
    <x v="0"/>
    <x v="10"/>
    <x v="0"/>
    <n v="3.9125000000000001"/>
    <s v="WILSHUSEN"/>
    <s v="KSTEVEN"/>
    <s v="ENA-IM Mid Central South"/>
    <x v="8"/>
    <x v="5"/>
    <n v="829712"/>
    <d v="2001-06-06T21:00:01"/>
  </r>
  <r>
    <x v="1"/>
    <x v="3"/>
    <x v="1"/>
    <x v="0"/>
    <n v="5000"/>
    <n v="1338366"/>
    <d v="2001-06-05T08:40:56"/>
    <s v="EnergyUSA-TPC Corp."/>
    <x v="0"/>
    <x v="0"/>
    <x v="0"/>
    <x v="3"/>
    <s v="US Gas Phy Fwd Firm &lt; or = 1Mo "/>
    <s v="US Gas Phy       Trunkline ELA           06Jun01         USD/MM"/>
    <m/>
    <n v="5000"/>
    <x v="0"/>
    <x v="10"/>
    <x v="0"/>
    <n v="3.9750000000000001"/>
    <s v="scallender"/>
    <s v="TDONOHO"/>
    <s v="ENA - IM Central Gulf"/>
    <x v="8"/>
    <x v="5"/>
    <n v="829713"/>
    <d v="2001-06-06T21:00:01"/>
  </r>
  <r>
    <x v="0"/>
    <x v="0"/>
    <x v="0"/>
    <x v="0"/>
    <n v="5"/>
    <n v="1338369"/>
    <d v="2001-06-05T08:40:58"/>
    <s v="Willowbridge Associates Inc"/>
    <x v="0"/>
    <x v="0"/>
    <x v="0"/>
    <x v="0"/>
    <s v="Aluminum LME Registered Contract"/>
    <s v="Al LME Reg.      Contract                3 Month         USD/mt-L"/>
    <n v="5"/>
    <m/>
    <x v="0"/>
    <x v="0"/>
    <x v="0"/>
    <n v="1513"/>
    <s v="ADM52993"/>
    <s v="BMARCHAN"/>
    <s v="Enron Metals Trading System"/>
    <x v="0"/>
    <x v="0"/>
    <n v="2168995"/>
    <m/>
  </r>
  <r>
    <x v="1"/>
    <x v="3"/>
    <x v="1"/>
    <x v="0"/>
    <n v="10000"/>
    <n v="1338370"/>
    <d v="2001-06-05T08:40:58"/>
    <s v="ONEOK Energy Marketing and Trading Company, L.P."/>
    <x v="0"/>
    <x v="0"/>
    <x v="0"/>
    <x v="3"/>
    <s v="US Gas Phy Fwd Firm &lt; or = 1Mo "/>
    <s v="US Gas Phy       FGT Z2                  06Jun01         USD/MM"/>
    <m/>
    <n v="10000"/>
    <x v="0"/>
    <x v="10"/>
    <x v="0"/>
    <n v="4.07"/>
    <s v="KELLYADAM"/>
    <s v="SNEAL"/>
    <s v="ENA-IM NE GULF4"/>
    <x v="8"/>
    <x v="5"/>
    <n v="829715"/>
    <d v="2001-06-06T21:00:01"/>
  </r>
  <r>
    <x v="1"/>
    <x v="3"/>
    <x v="1"/>
    <x v="0"/>
    <n v="5000"/>
    <n v="1338373"/>
    <d v="2001-06-05T08:40:58"/>
    <s v="Dynegy Marketing and Trade"/>
    <x v="0"/>
    <x v="0"/>
    <x v="0"/>
    <x v="3"/>
    <s v="US Gas Phy Fwd Firm &lt; or = 1Mo "/>
    <s v="US Gas Phy       NGPL LA Pool            06Jun01         USD/MM"/>
    <n v="5000"/>
    <m/>
    <x v="0"/>
    <x v="10"/>
    <x v="0"/>
    <n v="4.0475000000000003"/>
    <s v="MCCARTHY"/>
    <s v="TDONOHO"/>
    <s v="ENA - IM Central Gulf"/>
    <x v="8"/>
    <x v="5"/>
    <n v="829716"/>
    <d v="2001-06-06T21:00:01"/>
  </r>
  <r>
    <x v="1"/>
    <x v="3"/>
    <x v="1"/>
    <x v="0"/>
    <n v="5000"/>
    <n v="1338374"/>
    <d v="2001-06-05T08:41:00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275000000000002"/>
    <s v="CLINTDAVIS"/>
    <s v="KSTEVEN"/>
    <s v="ENA-IM Mid Central South"/>
    <x v="8"/>
    <x v="5"/>
    <n v="829717"/>
    <d v="2001-06-06T21:00:01"/>
  </r>
  <r>
    <x v="1"/>
    <x v="3"/>
    <x v="1"/>
    <x v="0"/>
    <n v="2975"/>
    <n v="1338376"/>
    <d v="2001-06-05T08:41:01"/>
    <s v="WPS Energy Services, Inc."/>
    <x v="0"/>
    <x v="0"/>
    <x v="0"/>
    <x v="3"/>
    <s v="US Gas Phy Fwd Firm &lt; or = 1Mo "/>
    <s v="US Gas Phy       Consumers Pwr           06Jun01         USD/MM"/>
    <n v="2975"/>
    <m/>
    <x v="0"/>
    <x v="10"/>
    <x v="0"/>
    <n v="4.1849999999999996"/>
    <s v="TC3KEENAN"/>
    <s v="JWILLI13"/>
    <s v="ENA - IM Mkt Central MICH"/>
    <x v="8"/>
    <x v="5"/>
    <n v="829719"/>
    <d v="2001-06-06T21:00:01"/>
  </r>
  <r>
    <x v="1"/>
    <x v="3"/>
    <x v="1"/>
    <x v="0"/>
    <n v="10000"/>
    <n v="1338375"/>
    <d v="2001-06-05T08:41:01"/>
    <s v="Nicor Gas Company"/>
    <x v="0"/>
    <x v="0"/>
    <x v="0"/>
    <x v="3"/>
    <s v="US Gas Phy Fwd Firm &lt; or = 1Mo "/>
    <s v="US Gas Phy       TENN 800                06Jun01         USD/MM"/>
    <m/>
    <n v="10000"/>
    <x v="0"/>
    <x v="10"/>
    <x v="0"/>
    <n v="3.9750000000000001"/>
    <s v="vab12345"/>
    <s v="SNEAL"/>
    <s v="ENA-IM NE GULF3"/>
    <x v="8"/>
    <x v="5"/>
    <n v="829718"/>
    <d v="2001-06-06T21:00:01"/>
  </r>
  <r>
    <x v="1"/>
    <x v="3"/>
    <x v="1"/>
    <x v="0"/>
    <n v="10000"/>
    <n v="1338377"/>
    <d v="2001-06-05T08:41:03"/>
    <s v="PanCanadian Energy Services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1399999999999997"/>
    <s v="pces5054"/>
    <s v="PMIMS"/>
    <s v="ENA - IM MKT Central CG"/>
    <x v="8"/>
    <x v="5"/>
    <n v="829720"/>
    <d v="2001-06-06T21:00:01"/>
  </r>
  <r>
    <x v="0"/>
    <x v="3"/>
    <x v="1"/>
    <x v="0"/>
    <n v="5000"/>
    <n v="1338378"/>
    <d v="2001-06-05T08:41:05"/>
    <s v="Puget Sound Energy, Inc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4"/>
    <s v="SPELLMAN"/>
    <s v="CCLARK5"/>
    <s v="EC - IM Canada BC"/>
    <x v="8"/>
    <x v="7"/>
    <n v="829721"/>
    <d v="2001-06-06T21:00:01"/>
  </r>
  <r>
    <x v="1"/>
    <x v="3"/>
    <x v="1"/>
    <x v="0"/>
    <n v="10000"/>
    <n v="1338379"/>
    <d v="2001-06-05T08:41:08"/>
    <s v="Cook Inlet Energy Supply L.L.C."/>
    <x v="0"/>
    <x v="0"/>
    <x v="0"/>
    <x v="3"/>
    <s v="US Gas Phy Fwd Firm &lt; or = 1Mo "/>
    <s v="US Gas Phy       HeHub                   06Jun01         USD/MM"/>
    <n v="10000"/>
    <m/>
    <x v="0"/>
    <x v="10"/>
    <x v="0"/>
    <n v="4.07"/>
    <s v="EASTDESK5"/>
    <s v="ARING"/>
    <s v="ENA-IM NE GULF1"/>
    <x v="8"/>
    <x v="5"/>
    <n v="829722"/>
    <d v="2001-06-06T21:00:01"/>
  </r>
  <r>
    <x v="1"/>
    <x v="3"/>
    <x v="0"/>
    <x v="19"/>
    <n v="125000"/>
    <n v="1338380"/>
    <d v="2001-06-05T08:41:09"/>
    <s v="Aquila Risk Management Corporation"/>
    <x v="0"/>
    <x v="0"/>
    <x v="0"/>
    <x v="3"/>
    <s v="US Gas Fin Swap"/>
    <s v="US Gas Daily     Kern River/Opal         06-30Jun01      USD/MM"/>
    <m/>
    <n v="5000"/>
    <x v="0"/>
    <x v="10"/>
    <x v="0"/>
    <n v="2.85"/>
    <s v="AQUILA1001"/>
    <s v="SSOUTH"/>
    <s v="West-NW"/>
    <x v="1"/>
    <x v="5"/>
    <s v="VE5427.1"/>
    <d v="2001-06-06T21:00:01"/>
  </r>
  <r>
    <x v="0"/>
    <x v="3"/>
    <x v="1"/>
    <x v="0"/>
    <n v="5000"/>
    <n v="1338381"/>
    <d v="2001-06-05T08:41:10"/>
    <s v="Puget Sound Energy, Inc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1"/>
    <s v="SPELLMAN"/>
    <s v="CCLARK5"/>
    <s v="EC - IM Canada BC"/>
    <x v="8"/>
    <x v="7"/>
    <n v="829723"/>
    <d v="2001-06-06T21:00:01"/>
  </r>
  <r>
    <x v="1"/>
    <x v="3"/>
    <x v="0"/>
    <x v="18"/>
    <n v="755000"/>
    <n v="1338382"/>
    <d v="2001-06-05T08:41:11"/>
    <s v="Hess Energy Trading Company LLC"/>
    <x v="0"/>
    <x v="0"/>
    <x v="0"/>
    <x v="3"/>
    <s v="US Gas Fin Swap"/>
    <s v="US Gas Swap      Nymex                   Nov01-Mar02     USD/MM"/>
    <n v="5000"/>
    <m/>
    <x v="0"/>
    <x v="10"/>
    <x v="0"/>
    <n v="4.5750000000000002"/>
    <s v="mhorowitz"/>
    <s v="JARNOLD"/>
    <s v="NG-Price"/>
    <x v="1"/>
    <x v="5"/>
    <s v="VE5428.1"/>
    <d v="2001-11-01T00:00:00"/>
  </r>
  <r>
    <x v="0"/>
    <x v="3"/>
    <x v="1"/>
    <x v="0"/>
    <n v="10000"/>
    <n v="1338384"/>
    <d v="2001-06-05T08:41:14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75000000000002"/>
    <s v="DAROOKIE"/>
    <s v="MCUILLA"/>
    <s v="ENA - IM Ontario"/>
    <x v="8"/>
    <x v="5"/>
    <n v="829725"/>
    <d v="2001-06-06T21:00:01"/>
  </r>
  <r>
    <x v="1"/>
    <x v="3"/>
    <x v="1"/>
    <x v="0"/>
    <n v="5000"/>
    <n v="1338383"/>
    <d v="2001-06-05T08:41:14"/>
    <s v="EnergyUSA-TPC Corp."/>
    <x v="0"/>
    <x v="0"/>
    <x v="0"/>
    <x v="3"/>
    <s v="US Gas Phy Fwd Firm &lt; or = 1Mo "/>
    <s v="US Gas Phy       Trunkline ELA           06Jun01         USD/MM"/>
    <m/>
    <n v="5000"/>
    <x v="0"/>
    <x v="10"/>
    <x v="0"/>
    <n v="3.98"/>
    <s v="scallender"/>
    <s v="TDONOHO"/>
    <s v="ENA - IM Central Gulf"/>
    <x v="8"/>
    <x v="5"/>
    <n v="829724"/>
    <d v="2001-06-06T21:00:01"/>
  </r>
  <r>
    <x v="1"/>
    <x v="3"/>
    <x v="1"/>
    <x v="0"/>
    <n v="5000"/>
    <n v="1338386"/>
    <d v="2001-06-05T08:41:1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727"/>
    <d v="2001-06-06T21:00:01"/>
  </r>
  <r>
    <x v="1"/>
    <x v="3"/>
    <x v="1"/>
    <x v="0"/>
    <n v="25000"/>
    <n v="1338385"/>
    <d v="2001-06-05T08:41:17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50000000000002"/>
    <s v="STANHORTON"/>
    <s v="ARING"/>
    <s v="ENA-IM NE GULF1"/>
    <x v="8"/>
    <x v="5"/>
    <n v="829726"/>
    <d v="2001-06-06T21:00:01"/>
  </r>
  <r>
    <x v="1"/>
    <x v="3"/>
    <x v="0"/>
    <x v="1"/>
    <n v="77500"/>
    <n v="1338387"/>
    <d v="2001-06-05T08:41:19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5"/>
    <s v="AQUILA1037"/>
    <s v="JARNOLD"/>
    <s v="NG-Price"/>
    <x v="1"/>
    <x v="5"/>
    <s v="VE5429.1"/>
    <d v="2001-07-01T21:00:00"/>
  </r>
  <r>
    <x v="1"/>
    <x v="3"/>
    <x v="1"/>
    <x v="0"/>
    <n v="10000"/>
    <n v="1338388"/>
    <d v="2001-06-05T08:41:20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ARKGRAM01"/>
    <s v="RGAY"/>
    <s v="ENA - IM West"/>
    <x v="8"/>
    <x v="5"/>
    <n v="829728"/>
    <d v="2001-06-06T21:00:01"/>
  </r>
  <r>
    <x v="1"/>
    <x v="3"/>
    <x v="0"/>
    <x v="1"/>
    <n v="155000"/>
    <n v="1338389"/>
    <d v="2001-06-05T08:41:23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4.1749999999999998"/>
    <s v="rajlall2"/>
    <s v="JARNOLD"/>
    <s v="NG-Price"/>
    <x v="1"/>
    <x v="5"/>
    <s v="VE5431.1"/>
    <d v="2001-07-01T21:00:00"/>
  </r>
  <r>
    <x v="1"/>
    <x v="3"/>
    <x v="0"/>
    <x v="19"/>
    <n v="125000"/>
    <n v="1338390"/>
    <d v="2001-06-05T08:41:24"/>
    <s v="Duke Energy Trading and Marketing, L.L.C."/>
    <x v="0"/>
    <x v="0"/>
    <x v="0"/>
    <x v="3"/>
    <s v="US Gas Fin Swap"/>
    <s v="US Gas Daily     NGPL Midcont            06-30Jun01      USD/MM"/>
    <m/>
    <n v="5000"/>
    <x v="0"/>
    <x v="10"/>
    <x v="0"/>
    <n v="3.96"/>
    <s v="MHOMESTEAD"/>
    <s v="ALEWIS"/>
    <s v="GD-CENTRAL"/>
    <x v="1"/>
    <x v="5"/>
    <s v="VE5430.1"/>
    <d v="2001-06-06T21:00:01"/>
  </r>
  <r>
    <x v="0"/>
    <x v="0"/>
    <x v="0"/>
    <x v="0"/>
    <n v="20"/>
    <n v="1338391"/>
    <d v="2001-06-05T08:41:26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ADM51397"/>
    <s v="BMARCHAN"/>
    <s v="Enron Metals Trading System"/>
    <x v="0"/>
    <x v="0"/>
    <n v="2168997"/>
    <m/>
  </r>
  <r>
    <x v="1"/>
    <x v="3"/>
    <x v="1"/>
    <x v="0"/>
    <n v="5000"/>
    <n v="1338392"/>
    <d v="2001-06-05T08:41:29"/>
    <s v="Burlington Resources Trading Inc."/>
    <x v="0"/>
    <x v="0"/>
    <x v="0"/>
    <x v="3"/>
    <s v="US Gas Phy Fwd Firm &lt; or = 1Mo "/>
    <s v="US Gas Phy       EP Blanco Avg           06Jun01         USD/MM"/>
    <m/>
    <n v="5000"/>
    <x v="0"/>
    <x v="10"/>
    <x v="0"/>
    <n v="3.125"/>
    <s v="brtrader06"/>
    <s v="RGAY"/>
    <s v="ENA - IM West"/>
    <x v="8"/>
    <x v="5"/>
    <n v="829729"/>
    <d v="2001-06-06T21:00:01"/>
  </r>
  <r>
    <x v="0"/>
    <x v="3"/>
    <x v="1"/>
    <x v="1"/>
    <n v="155000"/>
    <n v="1338393"/>
    <d v="2001-06-05T08:41:30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37"/>
    <s v="williamw"/>
    <s v="MCOWAN"/>
    <s v="EC-IM Canada West"/>
    <x v="8"/>
    <x v="7"/>
    <n v="829730"/>
    <d v="2001-07-01T21:00:01"/>
  </r>
  <r>
    <x v="0"/>
    <x v="3"/>
    <x v="1"/>
    <x v="0"/>
    <n v="10000"/>
    <n v="1338394"/>
    <d v="2001-06-05T08:41:31"/>
    <s v="CMS Marketing, Services and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249999999999996"/>
    <s v="SHAWNSASK"/>
    <s v="MCUILLA"/>
    <s v="ENA - IM Ontario"/>
    <x v="8"/>
    <x v="5"/>
    <n v="829731"/>
    <d v="2001-06-06T21:00:01"/>
  </r>
  <r>
    <x v="0"/>
    <x v="3"/>
    <x v="1"/>
    <x v="9"/>
    <n v="100000"/>
    <n v="1338396"/>
    <d v="2001-06-05T08:41:32"/>
    <s v="AEP Energy Services Ltd"/>
    <x v="0"/>
    <x v="0"/>
    <x v="0"/>
    <x v="3"/>
    <s v="UK Gas Phy Fwd NBP"/>
    <s v="UK Gas Phy       NBP                     09-10Jun01      p/th"/>
    <n v="50000"/>
    <m/>
    <x v="0"/>
    <x v="5"/>
    <x v="3"/>
    <n v="20.100000000000001"/>
    <s v="psheffield"/>
    <s v="MNICHOLA"/>
    <s v="Non Affiliate Gas Book"/>
    <x v="5"/>
    <x v="3"/>
    <n v="106439"/>
    <d v="2001-06-09T21:00:01"/>
  </r>
  <r>
    <x v="1"/>
    <x v="3"/>
    <x v="1"/>
    <x v="0"/>
    <n v="7000"/>
    <n v="1338397"/>
    <d v="2001-06-05T08:41:34"/>
    <s v="WPS Energy Services, Inc."/>
    <x v="0"/>
    <x v="0"/>
    <x v="0"/>
    <x v="3"/>
    <s v="US Gas Phy Fwd Firm &lt; or = 1Mo "/>
    <s v="US Gas Phy       NBPL/ANR WillCo         06Jun01         USD/MM"/>
    <m/>
    <n v="7000"/>
    <x v="0"/>
    <x v="10"/>
    <x v="0"/>
    <n v="4.1425000000000001"/>
    <s v="RETAIL999"/>
    <s v="PMIMS"/>
    <s v="ENA - IM MKT Central CG"/>
    <x v="8"/>
    <x v="5"/>
    <n v="829732"/>
    <d v="2001-06-06T21:00:01"/>
  </r>
  <r>
    <x v="1"/>
    <x v="3"/>
    <x v="1"/>
    <x v="0"/>
    <n v="10000"/>
    <n v="1338398"/>
    <d v="2001-06-05T08:41:36"/>
    <s v="PanCanadian Energy Services Inc."/>
    <x v="0"/>
    <x v="0"/>
    <x v="0"/>
    <x v="3"/>
    <s v="US Gas Phy Fwd Firm &lt; or = 1Mo "/>
    <s v="US Gas Phy       PG&amp;E CtyGte             06Jun01         USD/MM"/>
    <m/>
    <n v="10000"/>
    <x v="0"/>
    <x v="10"/>
    <x v="0"/>
    <n v="3.9"/>
    <s v="pcesrick"/>
    <s v="MLENHAR"/>
    <s v="ENA - IM West"/>
    <x v="8"/>
    <x v="5"/>
    <n v="829733"/>
    <d v="2001-06-06T21:00:01"/>
  </r>
  <r>
    <x v="1"/>
    <x v="3"/>
    <x v="1"/>
    <x v="0"/>
    <n v="10000"/>
    <n v="1338399"/>
    <d v="2001-06-05T08:41:40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499999999999993"/>
    <s v="kzanaboni"/>
    <s v="TKUYKEN"/>
    <s v="ENA - IM West"/>
    <x v="8"/>
    <x v="5"/>
    <n v="829734"/>
    <d v="2001-06-06T21:00:01"/>
  </r>
  <r>
    <x v="0"/>
    <x v="3"/>
    <x v="1"/>
    <x v="0"/>
    <n v="5000"/>
    <n v="1338400"/>
    <d v="2001-06-05T08:41:44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4"/>
    <s v="pandersen"/>
    <s v="CCLARK5"/>
    <s v="EC - IM Canada BC"/>
    <x v="8"/>
    <x v="7"/>
    <n v="829735"/>
    <d v="2001-06-06T21:00:01"/>
  </r>
  <r>
    <x v="1"/>
    <x v="3"/>
    <x v="0"/>
    <x v="1"/>
    <n v="155000"/>
    <n v="1338401"/>
    <d v="2001-06-05T08:41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5.71"/>
    <s v="CAMTHOR02"/>
    <s v="KHOLST"/>
    <s v="FT-West"/>
    <x v="1"/>
    <x v="5"/>
    <s v="VE5433.1"/>
    <d v="2001-07-01T21:00:01"/>
  </r>
  <r>
    <x v="1"/>
    <x v="3"/>
    <x v="0"/>
    <x v="19"/>
    <n v="375000"/>
    <n v="1338402"/>
    <d v="2001-06-05T08:41:47"/>
    <s v="Mirant Americas Energy Marketing, L.P."/>
    <x v="0"/>
    <x v="0"/>
    <x v="0"/>
    <x v="3"/>
    <s v="US Gas Fin Swap"/>
    <s v="US Gas Daily     HSC                     06-30Jun01      USD/MM"/>
    <m/>
    <n v="15000"/>
    <x v="0"/>
    <x v="10"/>
    <x v="0"/>
    <n v="4.125"/>
    <s v="TECKERSLEY"/>
    <s v="EBASS"/>
    <s v="FT-Texas"/>
    <x v="1"/>
    <x v="5"/>
    <s v="VE5434.1"/>
    <d v="2001-06-06T21:00:01"/>
  </r>
  <r>
    <x v="1"/>
    <x v="3"/>
    <x v="1"/>
    <x v="0"/>
    <n v="5000"/>
    <n v="1338404"/>
    <d v="2001-06-05T08:41:50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"/>
    <s v="TROYKELLY"/>
    <s v="KSTEVEN"/>
    <s v="ENA-IM Mid Central South"/>
    <x v="8"/>
    <x v="5"/>
    <n v="829736"/>
    <d v="2001-06-06T21:00:01"/>
  </r>
  <r>
    <x v="1"/>
    <x v="2"/>
    <x v="0"/>
    <x v="0"/>
    <n v="50"/>
    <n v="1338405"/>
    <d v="2001-06-05T08:41:50"/>
    <s v="Coral Energy Holding L.P."/>
    <x v="0"/>
    <x v="0"/>
    <x v="0"/>
    <x v="2"/>
    <s v="US East Power Fin Swap"/>
    <s v="US Pwr Fin Swap  ISO NY Z-A Peak         06Jun01         USD/MWh"/>
    <n v="50"/>
    <m/>
    <x v="0"/>
    <x v="2"/>
    <x v="0"/>
    <n v="29.5"/>
    <s v="jamesgtine"/>
    <s v="GGUPTA"/>
    <s v="ST-New England"/>
    <x v="7"/>
    <x v="5"/>
    <n v="632797.1"/>
    <d v="2001-06-06T21:00:01"/>
  </r>
  <r>
    <x v="1"/>
    <x v="3"/>
    <x v="1"/>
    <x v="0"/>
    <n v="6585"/>
    <n v="1338406"/>
    <d v="2001-06-05T08:41:53"/>
    <s v="Wisconsin Gas Company"/>
    <x v="0"/>
    <x v="0"/>
    <x v="0"/>
    <x v="3"/>
    <s v="US Gas Phy Fwd Firm &lt; or = 1Mo "/>
    <s v="US Gas Phy       Mich Con                06Jun01         USD/MM"/>
    <n v="6585"/>
    <m/>
    <x v="0"/>
    <x v="10"/>
    <x v="0"/>
    <n v="4.22"/>
    <s v="JFieber01"/>
    <s v="JWILLI13"/>
    <s v="ENA - IM Mkt Central MICH"/>
    <x v="8"/>
    <x v="5"/>
    <n v="829737"/>
    <d v="2001-06-06T21:00:01"/>
  </r>
  <r>
    <x v="1"/>
    <x v="3"/>
    <x v="1"/>
    <x v="0"/>
    <n v="5000"/>
    <n v="1338408"/>
    <d v="2001-06-05T08:41:55"/>
    <s v="Western Gas Resources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1"/>
    <s v="ANDYCARTER"/>
    <s v="JREITME"/>
    <s v="ENA - IM Denver"/>
    <x v="8"/>
    <x v="5"/>
    <n v="829738"/>
    <d v="2001-06-06T21:00:01"/>
  </r>
  <r>
    <x v="1"/>
    <x v="3"/>
    <x v="1"/>
    <x v="0"/>
    <n v="10000"/>
    <n v="1338411"/>
    <d v="2001-06-05T08:41:58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4.0049999999999999"/>
    <s v="PEGGIALL"/>
    <s v="TDONOHO"/>
    <s v="ENA - IM Central Gulf"/>
    <x v="8"/>
    <x v="5"/>
    <n v="829739"/>
    <d v="2001-06-06T21:00:01"/>
  </r>
  <r>
    <x v="1"/>
    <x v="3"/>
    <x v="0"/>
    <x v="1"/>
    <n v="77500"/>
    <n v="1338412"/>
    <d v="2001-06-05T08:41:59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17"/>
    <s v="KAPLANFRED"/>
    <s v="JARNOLD"/>
    <s v="NG-Price"/>
    <x v="1"/>
    <x v="5"/>
    <s v="VE5438.1"/>
    <d v="2001-07-01T21:00:00"/>
  </r>
  <r>
    <x v="1"/>
    <x v="2"/>
    <x v="1"/>
    <x v="4"/>
    <n v="1500"/>
    <n v="1338413"/>
    <d v="2001-06-05T08:42:00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5.75"/>
    <s v="jpellegrin"/>
    <s v="MCARSON2"/>
    <s v="EPMI-Southeast"/>
    <x v="7"/>
    <x v="6"/>
    <n v="632799.1"/>
    <d v="2002-09-01T21:00:00"/>
  </r>
  <r>
    <x v="1"/>
    <x v="3"/>
    <x v="1"/>
    <x v="0"/>
    <n v="308"/>
    <n v="1338414"/>
    <d v="2001-06-05T08:42:01"/>
    <s v="EnergyUSA-TPC Corp."/>
    <x v="0"/>
    <x v="0"/>
    <x v="0"/>
    <x v="3"/>
    <s v="US Gas Phy Fwd Firm &lt; or = 1Mo "/>
    <s v="US Gas Phy       Trunkline ELA           06Jun01         USD/MM"/>
    <m/>
    <n v="308"/>
    <x v="0"/>
    <x v="10"/>
    <x v="0"/>
    <n v="3.9849999999999999"/>
    <s v="scallender"/>
    <s v="TDONOHO"/>
    <s v="ENA - IM Central Gulf"/>
    <x v="8"/>
    <x v="5"/>
    <n v="829740"/>
    <d v="2001-06-06T21:00:01"/>
  </r>
  <r>
    <x v="1"/>
    <x v="3"/>
    <x v="1"/>
    <x v="0"/>
    <n v="10000"/>
    <n v="1338415"/>
    <d v="2001-06-05T08:42:04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741"/>
    <d v="2001-06-06T21:00:01"/>
  </r>
  <r>
    <x v="0"/>
    <x v="3"/>
    <x v="1"/>
    <x v="0"/>
    <n v="50000"/>
    <n v="1338417"/>
    <d v="2001-06-05T08:42:06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350000000000001"/>
    <s v="DAVIDWALK"/>
    <s v="MNICHOLA"/>
    <s v="Non Affiliate Gas Book"/>
    <x v="5"/>
    <x v="3"/>
    <n v="106440"/>
    <d v="2001-06-05T21:00:01"/>
  </r>
  <r>
    <x v="1"/>
    <x v="3"/>
    <x v="1"/>
    <x v="0"/>
    <n v="3350"/>
    <n v="1338418"/>
    <d v="2001-06-05T08:42:06"/>
    <s v="Wisconsin Power And Light Company"/>
    <x v="0"/>
    <x v="0"/>
    <x v="0"/>
    <x v="3"/>
    <s v="US Gas Phy Fwd Firm &lt; or = 1Mo "/>
    <s v="US Gas Phy       Mich Con                06Jun01         USD/MM"/>
    <n v="3350"/>
    <m/>
    <x v="0"/>
    <x v="10"/>
    <x v="0"/>
    <n v="4.2149999999999999"/>
    <s v="wpla08239"/>
    <s v="JWILLI13"/>
    <s v="ENA - IM Mkt Central MICH"/>
    <x v="8"/>
    <x v="5"/>
    <n v="829742"/>
    <d v="2001-06-06T21:00:01"/>
  </r>
  <r>
    <x v="0"/>
    <x v="3"/>
    <x v="1"/>
    <x v="0"/>
    <n v="10000"/>
    <n v="1338420"/>
    <d v="2001-06-05T08:42:07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324999999999999"/>
    <s v="ADM54361"/>
    <s v="MCUILLA"/>
    <s v="ENA - IM Ontario"/>
    <x v="8"/>
    <x v="5"/>
    <n v="829744"/>
    <d v="2001-06-06T21:00:01"/>
  </r>
  <r>
    <x v="1"/>
    <x v="3"/>
    <x v="1"/>
    <x v="0"/>
    <n v="191"/>
    <n v="1338419"/>
    <d v="2001-06-05T08:42:07"/>
    <s v="PG&amp;E Energy Trading-Gas Corporation"/>
    <x v="0"/>
    <x v="0"/>
    <x v="0"/>
    <x v="3"/>
    <s v="US Gas Phy Fwd Firm &lt; or = 1Mo "/>
    <s v="US Gas Phy       TGT Z-SL                06Jun01         USD/MM"/>
    <n v="191"/>
    <m/>
    <x v="0"/>
    <x v="10"/>
    <x v="0"/>
    <n v="4.0250000000000004"/>
    <s v="winyahay"/>
    <s v="SPEREIR"/>
    <s v="ENA-IM NE GULF2"/>
    <x v="8"/>
    <x v="5"/>
    <n v="829743"/>
    <d v="2001-06-06T21:00:01"/>
  </r>
  <r>
    <x v="1"/>
    <x v="3"/>
    <x v="1"/>
    <x v="0"/>
    <n v="5000"/>
    <n v="1338421"/>
    <d v="2001-06-05T08:42:09"/>
    <s v="AEP Energy Services, Inc."/>
    <x v="0"/>
    <x v="0"/>
    <x v="0"/>
    <x v="3"/>
    <s v="US Gas Phy Fwd Firm &lt; or = 1Mo "/>
    <s v="US Gas Phy       EP Blanco Avg           06Jun01         USD/MM"/>
    <n v="5000"/>
    <m/>
    <x v="0"/>
    <x v="10"/>
    <x v="0"/>
    <n v="3.0750000000000002"/>
    <s v="aepes217"/>
    <s v="RGAY"/>
    <s v="ENA - IM West"/>
    <x v="8"/>
    <x v="5"/>
    <n v="829745"/>
    <d v="2001-06-06T21:00:01"/>
  </r>
  <r>
    <x v="1"/>
    <x v="3"/>
    <x v="1"/>
    <x v="0"/>
    <n v="5000"/>
    <n v="1338425"/>
    <d v="2001-06-05T08:42:17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746"/>
    <d v="2001-06-06T21:00:01"/>
  </r>
  <r>
    <x v="1"/>
    <x v="3"/>
    <x v="1"/>
    <x v="0"/>
    <n v="10000"/>
    <n v="1338426"/>
    <d v="2001-06-05T08:42:17"/>
    <s v="Sempra Energy Trading Corp."/>
    <x v="0"/>
    <x v="0"/>
    <x v="0"/>
    <x v="3"/>
    <s v="US Gas Phy Fwd Firm &lt; or = 1Mo "/>
    <s v="US Gas Phy       SoCal EHR               06Jun01         USD/MM"/>
    <m/>
    <n v="10000"/>
    <x v="0"/>
    <x v="10"/>
    <x v="0"/>
    <n v="9.5500000000000007"/>
    <s v="ramcharger"/>
    <s v="TKUYKEN"/>
    <s v="ENA - IM West"/>
    <x v="8"/>
    <x v="5"/>
    <n v="829747"/>
    <d v="2001-06-06T21:00:01"/>
  </r>
  <r>
    <x v="1"/>
    <x v="3"/>
    <x v="1"/>
    <x v="0"/>
    <n v="10000"/>
    <n v="1338427"/>
    <d v="2001-06-05T08:42:21"/>
    <s v="Sempra Energy Trading Corp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ramcharger"/>
    <s v="TKUYKEN"/>
    <s v="ENA - IM West"/>
    <x v="8"/>
    <x v="5"/>
    <n v="829748"/>
    <d v="2001-06-06T21:00:01"/>
  </r>
  <r>
    <x v="1"/>
    <x v="3"/>
    <x v="1"/>
    <x v="0"/>
    <n v="25000"/>
    <n v="1338428"/>
    <d v="2001-06-05T08:42:22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750000000000002"/>
    <s v="aepes215"/>
    <s v="ARING"/>
    <s v="ENA-IM NE GULF1"/>
    <x v="8"/>
    <x v="5"/>
    <n v="829749"/>
    <d v="2001-06-06T21:00:01"/>
  </r>
  <r>
    <x v="1"/>
    <x v="3"/>
    <x v="1"/>
    <x v="0"/>
    <n v="25000"/>
    <n v="1338430"/>
    <d v="2001-06-05T08:42:26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aepes215"/>
    <s v="ARING"/>
    <s v="ENA-IM NE GULF1"/>
    <x v="8"/>
    <x v="5"/>
    <n v="829750"/>
    <d v="2001-06-06T21:00:01"/>
  </r>
  <r>
    <x v="1"/>
    <x v="3"/>
    <x v="0"/>
    <x v="18"/>
    <n v="377500"/>
    <n v="1338431"/>
    <d v="2001-06-05T08:42:30"/>
    <s v="Duke Energy Trading and Marketing, L.L.C."/>
    <x v="0"/>
    <x v="0"/>
    <x v="0"/>
    <x v="3"/>
    <s v="US Gas Fin Swap"/>
    <s v="US Gas Swap      Nymex                   Nov01-Mar02     USD/MM"/>
    <n v="2500"/>
    <m/>
    <x v="0"/>
    <x v="10"/>
    <x v="0"/>
    <n v="4.57"/>
    <s v="CARASPICER"/>
    <s v="JARNOLD"/>
    <s v="NG-Price"/>
    <x v="1"/>
    <x v="5"/>
    <s v="VE5441.1"/>
    <d v="2001-11-01T00:00:00"/>
  </r>
  <r>
    <x v="0"/>
    <x v="0"/>
    <x v="0"/>
    <x v="0"/>
    <n v="1"/>
    <n v="1338432"/>
    <d v="2001-06-05T08:42:33"/>
    <s v="Manro Haydan Trading"/>
    <x v="0"/>
    <x v="0"/>
    <x v="0"/>
    <x v="0"/>
    <s v="Nickel LME Registered Contract"/>
    <s v="Ni LME Reg.      Contract                3 Month         USD/mt-L"/>
    <m/>
    <n v="1"/>
    <x v="0"/>
    <x v="4"/>
    <x v="0"/>
    <n v="7055"/>
    <s v="NATHANDAY"/>
    <s v="ATURNER"/>
    <s v="Enron Metals Trading System"/>
    <x v="0"/>
    <x v="0"/>
    <n v="2168999"/>
    <m/>
  </r>
  <r>
    <x v="1"/>
    <x v="3"/>
    <x v="1"/>
    <x v="0"/>
    <n v="10000"/>
    <n v="1338433"/>
    <d v="2001-06-05T08:42:35"/>
    <s v="El Paso Merchant Energy, L.P."/>
    <x v="0"/>
    <x v="0"/>
    <x v="0"/>
    <x v="3"/>
    <s v="US Gas Phy Fwd Firm &lt; or = 1Mo "/>
    <s v="US Gas Phy       APC/VPC WillCo          06Jun01         USD/MM"/>
    <n v="10000"/>
    <m/>
    <x v="0"/>
    <x v="10"/>
    <x v="0"/>
    <n v="4.1449999999999996"/>
    <s v="EPMELPcmb"/>
    <s v="PMIMS"/>
    <s v="ENA - IM MKT Central CG"/>
    <x v="8"/>
    <x v="5"/>
    <n v="829752"/>
    <d v="2001-06-06T21:00:01"/>
  </r>
  <r>
    <x v="0"/>
    <x v="3"/>
    <x v="1"/>
    <x v="0"/>
    <n v="3128"/>
    <n v="1338434"/>
    <d v="2001-06-05T08:42:37"/>
    <s v="Premstar Energy Canada Ltd"/>
    <x v="0"/>
    <x v="0"/>
    <x v="0"/>
    <x v="3"/>
    <s v="CAN Gas Phy Fwd Firm East &lt; or = 1Mo"/>
    <s v="CAN Gas Phy      Dawn                    06Jun01         USD/MM"/>
    <n v="3128"/>
    <m/>
    <x v="0"/>
    <x v="10"/>
    <x v="0"/>
    <n v="4.2300000000000004"/>
    <s v="DLPECL02"/>
    <s v="MCUILLA"/>
    <s v="ENA - IM Ontario"/>
    <x v="8"/>
    <x v="5"/>
    <n v="829754"/>
    <d v="2001-06-06T21:00:01"/>
  </r>
  <r>
    <x v="1"/>
    <x v="3"/>
    <x v="1"/>
    <x v="0"/>
    <n v="20000"/>
    <n v="1338435"/>
    <d v="2001-06-05T08:42:42"/>
    <s v="Amerada Hess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dvjohnson1"/>
    <s v="JHODGE2"/>
    <s v="ENA-IM ME TCO"/>
    <x v="8"/>
    <x v="5"/>
    <n v="829755"/>
    <d v="2001-06-06T21:00:01"/>
  </r>
  <r>
    <x v="1"/>
    <x v="2"/>
    <x v="0"/>
    <x v="0"/>
    <n v="50"/>
    <n v="1338436"/>
    <d v="2001-06-05T08:42:44"/>
    <s v="NRG Power Marketing Inc."/>
    <x v="0"/>
    <x v="0"/>
    <x v="0"/>
    <x v="2"/>
    <s v="US East Power Fin Swap"/>
    <s v="US Pwr Fin Swap  ISO NY Z-G Peak         06Jun01         USD/MWh"/>
    <n v="50"/>
    <m/>
    <x v="0"/>
    <x v="2"/>
    <x v="0"/>
    <n v="41.5"/>
    <s v="pete1234"/>
    <s v="GGUPTA"/>
    <s v="ST-New England"/>
    <x v="7"/>
    <x v="5"/>
    <n v="632801.1"/>
    <d v="2001-06-06T21:00:01"/>
  </r>
  <r>
    <x v="1"/>
    <x v="2"/>
    <x v="0"/>
    <x v="9"/>
    <n v="100"/>
    <n v="1338437"/>
    <d v="2001-06-05T08:42:44"/>
    <s v="NRG Power Marketing Inc."/>
    <x v="0"/>
    <x v="0"/>
    <x v="0"/>
    <x v="2"/>
    <s v="US East Power Fin Swap"/>
    <s v="US Pwr Fin Swap  ISO NY Z-G Peak         07-08Jun01      USD/MWh"/>
    <n v="50"/>
    <m/>
    <x v="0"/>
    <x v="2"/>
    <x v="0"/>
    <n v="41"/>
    <s v="joe12345"/>
    <s v="GGUPTA"/>
    <s v="ST-New England"/>
    <x v="7"/>
    <x v="5"/>
    <n v="632802.1"/>
    <d v="2001-06-07T21:00:01"/>
  </r>
  <r>
    <x v="1"/>
    <x v="3"/>
    <x v="1"/>
    <x v="0"/>
    <n v="3705"/>
    <n v="1338438"/>
    <d v="2001-06-05T08:42:45"/>
    <s v="Aquila Energy Marketing Corporation"/>
    <x v="0"/>
    <x v="0"/>
    <x v="0"/>
    <x v="3"/>
    <s v="US Gas Phy Fwd Firm &lt; or = 1Mo "/>
    <s v="US Gas Phy       ANR SW Pool             06Jun01         USD/MM"/>
    <m/>
    <n v="3705"/>
    <x v="0"/>
    <x v="10"/>
    <x v="0"/>
    <n v="3.9275000000000002"/>
    <s v="BIGDADDY"/>
    <s v="KSTEVEN"/>
    <s v="ENA-IM Mid Central South"/>
    <x v="8"/>
    <x v="5"/>
    <n v="829756"/>
    <d v="2001-06-06T21:00:01"/>
  </r>
  <r>
    <x v="1"/>
    <x v="3"/>
    <x v="1"/>
    <x v="0"/>
    <n v="5000"/>
    <n v="1338439"/>
    <d v="2001-06-05T08:42:4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757"/>
    <d v="2001-06-06T21:00:01"/>
  </r>
  <r>
    <x v="1"/>
    <x v="3"/>
    <x v="1"/>
    <x v="0"/>
    <n v="2000"/>
    <n v="1338441"/>
    <d v="2001-06-05T08:42:49"/>
    <s v="Prior Energy Corporation"/>
    <x v="0"/>
    <x v="0"/>
    <x v="0"/>
    <x v="3"/>
    <s v="US Gas Phy Fwd Firm &lt; or = 1Mo "/>
    <s v="US Gas Phy       Carthage                06Jun01         USD/MM"/>
    <n v="2000"/>
    <m/>
    <x v="0"/>
    <x v="10"/>
    <x v="0"/>
    <n v="4.01"/>
    <s v="msbprior"/>
    <s v="TMARTIN"/>
    <s v="ENA-IM CARTHAGE"/>
    <x v="8"/>
    <x v="5"/>
    <n v="829758"/>
    <d v="2001-06-06T21:00:01"/>
  </r>
  <r>
    <x v="1"/>
    <x v="3"/>
    <x v="1"/>
    <x v="0"/>
    <n v="21000"/>
    <n v="1338440"/>
    <d v="2001-06-05T08:42:49"/>
    <s v="Hess Energy Services Company, LLC"/>
    <x v="0"/>
    <x v="0"/>
    <x v="0"/>
    <x v="3"/>
    <s v="US Gas Phy Fwd Firm &lt; or = 1Mo "/>
    <s v="US Gas Phy       HeHub                   06Jun01         USD/MM"/>
    <n v="21000"/>
    <m/>
    <x v="0"/>
    <x v="10"/>
    <x v="0"/>
    <n v="4.0650000000000004"/>
    <s v="tomkurtz"/>
    <s v="ARING"/>
    <s v="ENA-IM NE GULF1"/>
    <x v="8"/>
    <x v="5"/>
    <n v="829759"/>
    <d v="2001-06-06T21:00:01"/>
  </r>
  <r>
    <x v="1"/>
    <x v="3"/>
    <x v="1"/>
    <x v="0"/>
    <n v="10000"/>
    <n v="1338442"/>
    <d v="2001-06-05T08:42:5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4.0025000000000004"/>
    <s v="aepes201"/>
    <s v="TDONOHO"/>
    <s v="ENA - IM Central Gulf"/>
    <x v="8"/>
    <x v="5"/>
    <n v="829760"/>
    <d v="2001-06-06T21:00:01"/>
  </r>
  <r>
    <x v="1"/>
    <x v="3"/>
    <x v="1"/>
    <x v="0"/>
    <n v="5000"/>
    <n v="1338443"/>
    <d v="2001-06-05T08:42:57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wwarburton"/>
    <s v="SSOUTH"/>
    <s v="ENA - IM West"/>
    <x v="8"/>
    <x v="5"/>
    <n v="829761"/>
    <d v="2001-06-06T21:00:01"/>
  </r>
  <r>
    <x v="1"/>
    <x v="3"/>
    <x v="1"/>
    <x v="0"/>
    <n v="10000"/>
    <n v="1338444"/>
    <d v="2001-06-05T08:42:58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ARKGRAM01"/>
    <s v="RGAY"/>
    <s v="ENA - IM West"/>
    <x v="8"/>
    <x v="5"/>
    <n v="829763"/>
    <d v="2001-06-06T21:00:01"/>
  </r>
  <r>
    <x v="1"/>
    <x v="3"/>
    <x v="0"/>
    <x v="1"/>
    <n v="1550"/>
    <n v="1338447"/>
    <d v="2001-06-05T08:42:59"/>
    <s v="Axia Energy, LP"/>
    <x v="0"/>
    <x v="0"/>
    <x v="0"/>
    <x v="3"/>
    <s v="US Gas Fin Swap"/>
    <s v="US Gas Swap      Nymex                   Aug01           USD/MM-L"/>
    <n v="50"/>
    <m/>
    <x v="0"/>
    <x v="12"/>
    <x v="0"/>
    <n v="4.25"/>
    <s v="boneillb"/>
    <s v="JARNOLD"/>
    <s v="NG-Price"/>
    <x v="1"/>
    <x v="5"/>
    <s v="VE5443.1"/>
    <d v="2001-08-01T21:00:00"/>
  </r>
  <r>
    <x v="1"/>
    <x v="3"/>
    <x v="0"/>
    <x v="1"/>
    <n v="1550"/>
    <n v="1338446"/>
    <d v="2001-06-05T08:42:59"/>
    <s v="Axia Energy, LP"/>
    <x v="0"/>
    <x v="0"/>
    <x v="0"/>
    <x v="3"/>
    <s v="US Gas Fin Swap"/>
    <s v="US Gas Swap      Nymex                   Jul01           USD/MM-L"/>
    <m/>
    <n v="50"/>
    <x v="0"/>
    <x v="12"/>
    <x v="0"/>
    <n v="4.17"/>
    <s v="boneillb"/>
    <s v="JARNOLD"/>
    <s v="NG-Price"/>
    <x v="1"/>
    <x v="5"/>
    <s v="VE5442.1"/>
    <d v="2001-07-01T21:00:00"/>
  </r>
  <r>
    <x v="1"/>
    <x v="3"/>
    <x v="1"/>
    <x v="0"/>
    <n v="5000"/>
    <n v="1338448"/>
    <d v="2001-06-05T08:43:00"/>
    <s v="AEP Energy Services, Inc."/>
    <x v="0"/>
    <x v="0"/>
    <x v="0"/>
    <x v="3"/>
    <s v="US Gas Phy Fwd Firm &lt; or = 1Mo "/>
    <s v="US Gas Phy       Mich Con                06Jun01         USD/MM"/>
    <m/>
    <n v="5000"/>
    <x v="0"/>
    <x v="10"/>
    <x v="0"/>
    <n v="4.2249999999999996"/>
    <s v="aepes206"/>
    <s v="JWILLI13"/>
    <s v="ENA - IM Mkt Central MICH"/>
    <x v="8"/>
    <x v="5"/>
    <n v="829764"/>
    <d v="2001-06-06T21:00:01"/>
  </r>
  <r>
    <x v="1"/>
    <x v="3"/>
    <x v="1"/>
    <x v="0"/>
    <n v="2000"/>
    <n v="1338449"/>
    <d v="2001-06-05T08:43:00"/>
    <s v="Virginia Power Energy Marketing, Inc."/>
    <x v="0"/>
    <x v="0"/>
    <x v="0"/>
    <x v="3"/>
    <s v="US Gas Phy Fwd Firm &lt; or = 1Mo "/>
    <s v="US Gas Phy       TCO Pool                06Jun01         USD/MM"/>
    <n v="2000"/>
    <m/>
    <x v="0"/>
    <x v="10"/>
    <x v="0"/>
    <n v="4.17"/>
    <s v="SPJOHRDE"/>
    <s v="JHODGE2"/>
    <s v="ENA-IM ME TCO"/>
    <x v="8"/>
    <x v="5"/>
    <n v="829765"/>
    <d v="2001-06-06T21:00:01"/>
  </r>
  <r>
    <x v="1"/>
    <x v="3"/>
    <x v="1"/>
    <x v="0"/>
    <n v="5000"/>
    <n v="1338450"/>
    <d v="2001-06-05T08:43:02"/>
    <s v="Cook Inlet Energy Supply L.L.C."/>
    <x v="0"/>
    <x v="0"/>
    <x v="0"/>
    <x v="3"/>
    <s v="US Gas Phy Fwd Firm &lt; or = 1Mo "/>
    <s v="US Gas Phy       TENN Z-0                06Jun01         USD/MM"/>
    <n v="5000"/>
    <m/>
    <x v="0"/>
    <x v="10"/>
    <x v="0"/>
    <n v="3.9350000000000001"/>
    <s v="EASTDESK5"/>
    <s v="SNEAL"/>
    <s v="ENA-IM NE GULF3"/>
    <x v="8"/>
    <x v="5"/>
    <n v="829766"/>
    <d v="2001-06-06T21:00:01"/>
  </r>
  <r>
    <x v="1"/>
    <x v="3"/>
    <x v="0"/>
    <x v="19"/>
    <n v="250000"/>
    <n v="1338451"/>
    <d v="2001-06-05T08:43:04"/>
    <s v="Anadarko Petroleum Corporation"/>
    <x v="0"/>
    <x v="0"/>
    <x v="0"/>
    <x v="3"/>
    <s v="US Gas Fin Swap"/>
    <s v="US Gas Daily     HHub                    06-30Jun01      USD/MM"/>
    <n v="10000"/>
    <m/>
    <x v="0"/>
    <x v="10"/>
    <x v="0"/>
    <n v="4.07"/>
    <s v="DLCATMAN"/>
    <s v="PKEAVEY"/>
    <s v="G-DAILY-EST"/>
    <x v="1"/>
    <x v="5"/>
    <s v="VE5446.1"/>
    <d v="2001-06-06T21:00:01"/>
  </r>
  <r>
    <x v="1"/>
    <x v="3"/>
    <x v="1"/>
    <x v="0"/>
    <n v="2500"/>
    <n v="1338452"/>
    <d v="2001-06-05T08:43:04"/>
    <s v="Cook Inlet Energy Supply L.L.C."/>
    <x v="0"/>
    <x v="0"/>
    <x v="0"/>
    <x v="3"/>
    <s v="US Gas Phy Fwd Firm &lt; or = 1Mo "/>
    <s v="US Gas Phy       PGT Malin               06Jun01         USD/MM"/>
    <m/>
    <n v="2500"/>
    <x v="0"/>
    <x v="10"/>
    <x v="0"/>
    <n v="3.8"/>
    <s v="CANADANW3"/>
    <s v="MLENHAR"/>
    <s v="ENA - IM West"/>
    <x v="8"/>
    <x v="5"/>
    <n v="829767"/>
    <d v="2001-06-06T21:00:01"/>
  </r>
  <r>
    <x v="1"/>
    <x v="3"/>
    <x v="0"/>
    <x v="18"/>
    <n v="377500"/>
    <n v="1338453"/>
    <d v="2001-06-05T08:43:06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5750000000000002"/>
    <s v="SHIMAITIS"/>
    <s v="JARNOLD"/>
    <s v="NG-Price"/>
    <x v="1"/>
    <x v="5"/>
    <s v="VE5444.1"/>
    <d v="2001-11-01T00:00:00"/>
  </r>
  <r>
    <x v="1"/>
    <x v="3"/>
    <x v="0"/>
    <x v="1"/>
    <n v="465000"/>
    <n v="1338454"/>
    <d v="2001-06-05T08:43:08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65"/>
    <s v="aepes214"/>
    <s v="JARNOLD"/>
    <s v="NG-Price"/>
    <x v="1"/>
    <x v="5"/>
    <s v="VE5447.1"/>
    <d v="2001-07-01T21:00:00"/>
  </r>
  <r>
    <x v="1"/>
    <x v="3"/>
    <x v="0"/>
    <x v="19"/>
    <n v="250000"/>
    <n v="1338455"/>
    <d v="2001-06-05T08:43:09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.0350000000000001"/>
    <s v="AQUILA1015"/>
    <s v="EBASS"/>
    <s v="FT-Texas"/>
    <x v="1"/>
    <x v="5"/>
    <s v="VE5445.1"/>
    <d v="2001-06-06T21:00:01"/>
  </r>
  <r>
    <x v="0"/>
    <x v="3"/>
    <x v="1"/>
    <x v="0"/>
    <n v="6872"/>
    <n v="1338457"/>
    <d v="2001-06-05T08:43:09"/>
    <s v="Engage Energy Canada L.P."/>
    <x v="0"/>
    <x v="0"/>
    <x v="0"/>
    <x v="3"/>
    <s v="CAN Gas Phy Fwd Firm East &lt; or = 1Mo"/>
    <s v="CAN Gas Phy      Dawn                    06Jun01         USD/MM"/>
    <n v="6872"/>
    <m/>
    <x v="0"/>
    <x v="10"/>
    <x v="0"/>
    <n v="4.2300000000000004"/>
    <s v="swifteast"/>
    <s v="MCUILLA"/>
    <s v="ENA - IM Ontario"/>
    <x v="8"/>
    <x v="5"/>
    <n v="829769"/>
    <d v="2001-06-06T21:00:01"/>
  </r>
  <r>
    <x v="0"/>
    <x v="3"/>
    <x v="1"/>
    <x v="0"/>
    <n v="5000"/>
    <n v="1338456"/>
    <d v="2001-06-05T08:43:09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1"/>
    <s v="NADEAUBRAD"/>
    <s v="CCLARK5"/>
    <s v="EC - IM Canada BC"/>
    <x v="8"/>
    <x v="7"/>
    <n v="829768"/>
    <d v="2001-06-06T21:00:01"/>
  </r>
  <r>
    <x v="0"/>
    <x v="0"/>
    <x v="0"/>
    <x v="0"/>
    <n v="13"/>
    <n v="1338458"/>
    <d v="2001-06-05T08:43:10"/>
    <s v="Prudential Bache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13"/>
    <s v="SIMONEVANS"/>
    <s v="BMARCHAN"/>
    <s v="Enron Metals Trading System"/>
    <x v="0"/>
    <x v="0"/>
    <n v="2169005"/>
    <m/>
  </r>
  <r>
    <x v="1"/>
    <x v="3"/>
    <x v="1"/>
    <x v="0"/>
    <n v="1522"/>
    <n v="1338459"/>
    <d v="2001-06-05T08:43:13"/>
    <s v="Cook Inlet Energy Supply L.L.C."/>
    <x v="0"/>
    <x v="0"/>
    <x v="0"/>
    <x v="3"/>
    <s v="US Gas Phy Fwd Firm &lt; or = 1Mo "/>
    <s v="US Gas Phy       ANR SE Gath             06Jun01         USD/MM"/>
    <n v="1522"/>
    <m/>
    <x v="0"/>
    <x v="10"/>
    <x v="0"/>
    <n v="3.98"/>
    <s v="MIDCONT1"/>
    <s v="TDONOHO"/>
    <s v="ENA - IM Central Gulf"/>
    <x v="8"/>
    <x v="5"/>
    <n v="829770"/>
    <d v="2001-06-06T21:00:01"/>
  </r>
  <r>
    <x v="1"/>
    <x v="3"/>
    <x v="1"/>
    <x v="0"/>
    <n v="5000"/>
    <n v="1338460"/>
    <d v="2001-06-05T08:43:14"/>
    <s v="Coast Energy Group, a division of Cornerstone Propane, L.P."/>
    <x v="0"/>
    <x v="0"/>
    <x v="0"/>
    <x v="3"/>
    <s v="US Gas Phy Fwd Firm &lt; or = 1Mo "/>
    <s v="US Gas Phy       ANR SE Trans            06Jun01         USD/MM"/>
    <n v="5000"/>
    <m/>
    <x v="0"/>
    <x v="10"/>
    <x v="0"/>
    <n v="4"/>
    <s v="buckdiers"/>
    <s v="TDONOHO"/>
    <s v="ENA - IM Central Gulf"/>
    <x v="8"/>
    <x v="5"/>
    <n v="829771"/>
    <d v="2001-06-06T21:00:01"/>
  </r>
  <r>
    <x v="1"/>
    <x v="3"/>
    <x v="1"/>
    <x v="0"/>
    <n v="3879"/>
    <n v="1338461"/>
    <d v="2001-06-05T08:43:16"/>
    <s v="Mirant Americas Energy Marketing, L.P."/>
    <x v="0"/>
    <x v="0"/>
    <x v="0"/>
    <x v="3"/>
    <s v="US Gas Phy Fwd Firm &lt; or = 1Mo "/>
    <s v="US Gas Phy       EP Blanco Avg           06Jun01         USD/MM"/>
    <n v="3879"/>
    <m/>
    <x v="0"/>
    <x v="10"/>
    <x v="0"/>
    <n v="3.05"/>
    <s v="jfh00001"/>
    <s v="RGAY"/>
    <s v="ENA - IM West"/>
    <x v="8"/>
    <x v="5"/>
    <n v="829772"/>
    <d v="2001-06-06T21:00:01"/>
  </r>
  <r>
    <x v="1"/>
    <x v="3"/>
    <x v="1"/>
    <x v="0"/>
    <n v="10000"/>
    <n v="1338463"/>
    <d v="2001-06-05T08:43:17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HEMMERLY"/>
    <s v="RGAY"/>
    <s v="ENA - IM West"/>
    <x v="8"/>
    <x v="5"/>
    <n v="829773"/>
    <d v="2001-06-06T21:00:01"/>
  </r>
  <r>
    <x v="1"/>
    <x v="3"/>
    <x v="1"/>
    <x v="0"/>
    <n v="769"/>
    <n v="1338462"/>
    <d v="2001-06-05T08:43:17"/>
    <s v="WPS Energy Services, Inc."/>
    <x v="0"/>
    <x v="0"/>
    <x v="0"/>
    <x v="3"/>
    <s v="US Gas Phy Fwd Firm &lt; or = 1Mo "/>
    <s v="US Gas Phy       Mich Con                06Jun01         USD/MM"/>
    <n v="769"/>
    <m/>
    <x v="0"/>
    <x v="10"/>
    <x v="0"/>
    <n v="4.22"/>
    <s v="TC2SHANDY"/>
    <s v="JWILLI13"/>
    <s v="ENA - IM Mkt Central MICH"/>
    <x v="8"/>
    <x v="5"/>
    <n v="829774"/>
    <d v="2001-06-06T21:00:01"/>
  </r>
  <r>
    <x v="1"/>
    <x v="3"/>
    <x v="1"/>
    <x v="0"/>
    <n v="10000"/>
    <n v="1338464"/>
    <d v="2001-06-05T08:43:18"/>
    <s v="Axia Energy, LP"/>
    <x v="0"/>
    <x v="0"/>
    <x v="0"/>
    <x v="3"/>
    <s v="US Gas Phy Fwd Firm &lt; or = 1Mo "/>
    <s v="US Gas Phy       NGPL LA Pool            06Jun01         USD/MM"/>
    <n v="10000"/>
    <m/>
    <x v="0"/>
    <x v="10"/>
    <x v="0"/>
    <n v="4.0449999999999999"/>
    <s v="kwapisze"/>
    <s v="TDONOHO"/>
    <s v="ENA - IM Central Gulf"/>
    <x v="8"/>
    <x v="5"/>
    <n v="829775"/>
    <d v="2001-06-06T21:00:01"/>
  </r>
  <r>
    <x v="1"/>
    <x v="3"/>
    <x v="1"/>
    <x v="0"/>
    <n v="5000"/>
    <n v="1338465"/>
    <d v="2001-06-05T08:43:18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4"/>
    <s v="PEGGIALL"/>
    <s v="TDONOHO"/>
    <s v="ENA - IM Central Gulf"/>
    <x v="8"/>
    <x v="5"/>
    <n v="829779"/>
    <d v="2001-06-06T21:00:01"/>
  </r>
  <r>
    <x v="1"/>
    <x v="3"/>
    <x v="1"/>
    <x v="0"/>
    <n v="5000"/>
    <n v="1338468"/>
    <d v="2001-06-05T08:43:19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4499999999999993"/>
    <s v="DAVSMITH"/>
    <s v="TKUYKEN"/>
    <s v="ENA - IM West"/>
    <x v="8"/>
    <x v="5"/>
    <n v="829778"/>
    <d v="2001-06-06T21:00:01"/>
  </r>
  <r>
    <x v="1"/>
    <x v="3"/>
    <x v="1"/>
    <x v="0"/>
    <n v="3140"/>
    <n v="1338467"/>
    <d v="2001-06-05T08:43:19"/>
    <s v="Texla Energy Management Inc."/>
    <x v="0"/>
    <x v="0"/>
    <x v="0"/>
    <x v="3"/>
    <s v="US Gas Phy Fwd Firm &lt; or = 1Mo "/>
    <s v="US Gas Phy       TENN 500                06Jun01         USD/MM"/>
    <n v="3140"/>
    <m/>
    <x v="0"/>
    <x v="10"/>
    <x v="0"/>
    <n v="3.96"/>
    <s v="WILSHUSEN"/>
    <s v="SNEAL"/>
    <s v="ENA-IM NE GULF3"/>
    <x v="8"/>
    <x v="5"/>
    <n v="829777"/>
    <d v="2001-06-06T21:00:01"/>
  </r>
  <r>
    <x v="1"/>
    <x v="3"/>
    <x v="1"/>
    <x v="0"/>
    <n v="5000"/>
    <n v="1338466"/>
    <d v="2001-06-05T08:43:19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25000000000001"/>
    <s v="toddbandy"/>
    <s v="KSTEVEN"/>
    <s v="ENA-IM Mid Central South"/>
    <x v="8"/>
    <x v="5"/>
    <n v="829776"/>
    <d v="2001-06-06T21:00:01"/>
  </r>
  <r>
    <x v="1"/>
    <x v="3"/>
    <x v="1"/>
    <x v="0"/>
    <n v="10000"/>
    <n v="1338469"/>
    <d v="2001-06-05T08:43:20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849999999999996"/>
    <s v="WAYNEPIVEC"/>
    <s v="JWILLI13"/>
    <s v="ENA - IM Mkt Central MICH"/>
    <x v="8"/>
    <x v="5"/>
    <n v="829780"/>
    <d v="2001-06-06T21:00:01"/>
  </r>
  <r>
    <x v="1"/>
    <x v="3"/>
    <x v="1"/>
    <x v="0"/>
    <n v="5000"/>
    <n v="1338470"/>
    <d v="2001-06-05T08:43:22"/>
    <s v="Anadarko Energy Services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93"/>
    <s v="ADM28225"/>
    <s v="KSTEVEN"/>
    <s v="ENA-IM Mid Central South"/>
    <x v="8"/>
    <x v="5"/>
    <n v="829782"/>
    <d v="2001-06-06T21:00:01"/>
  </r>
  <r>
    <x v="0"/>
    <x v="3"/>
    <x v="1"/>
    <x v="0"/>
    <n v="5000"/>
    <n v="1338471"/>
    <d v="2001-06-05T08:43:23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8"/>
    <s v="pandersen"/>
    <s v="CCLARK5"/>
    <s v="EC - IM Canada BC"/>
    <x v="8"/>
    <x v="7"/>
    <n v="829781"/>
    <d v="2001-06-06T21:00:01"/>
  </r>
  <r>
    <x v="1"/>
    <x v="3"/>
    <x v="0"/>
    <x v="1"/>
    <n v="310000"/>
    <n v="1338473"/>
    <d v="2001-06-05T08:43:25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4.16"/>
    <s v="NedCosman"/>
    <s v="JARNOLD"/>
    <s v="NG-Price"/>
    <x v="1"/>
    <x v="5"/>
    <s v="VE5449.1"/>
    <d v="2001-07-01T21:00:00"/>
  </r>
  <r>
    <x v="1"/>
    <x v="2"/>
    <x v="1"/>
    <x v="3"/>
    <n v="2300"/>
    <n v="1338472"/>
    <d v="2001-06-05T08:43:25"/>
    <s v="Reliant Energy Services, Inc."/>
    <x v="0"/>
    <x v="0"/>
    <x v="0"/>
    <x v="2"/>
    <s v="US West Power Phy Fwd Firm"/>
    <s v="US Pwr Phy Firm  PALVE Peak              Oct-Dec01       USD/MWh"/>
    <n v="25"/>
    <m/>
    <x v="0"/>
    <x v="2"/>
    <x v="0"/>
    <n v="84"/>
    <s v="joeknauth"/>
    <s v="MMOTLEY"/>
    <s v="ST-SW"/>
    <x v="7"/>
    <x v="6"/>
    <n v="632803.1"/>
    <d v="2001-10-01T13:33:00"/>
  </r>
  <r>
    <x v="1"/>
    <x v="3"/>
    <x v="1"/>
    <x v="0"/>
    <n v="10000"/>
    <n v="1338474"/>
    <d v="2001-06-05T08:43:25"/>
    <s v="El Paso Merchant Energy, L.P."/>
    <x v="0"/>
    <x v="0"/>
    <x v="0"/>
    <x v="3"/>
    <s v="US Gas Phy Fwd Firm &lt; or = 1Mo "/>
    <s v="US Gas Phy       SoCal EHR               06Jun01         USD/MM"/>
    <n v="10000"/>
    <m/>
    <x v="0"/>
    <x v="10"/>
    <x v="0"/>
    <n v="9.4499999999999993"/>
    <s v="EPMELPrdm"/>
    <s v="TKUYKEN"/>
    <s v="ENA - IM West"/>
    <x v="8"/>
    <x v="5"/>
    <n v="829783"/>
    <d v="2001-06-06T21:00:01"/>
  </r>
  <r>
    <x v="1"/>
    <x v="3"/>
    <x v="1"/>
    <x v="0"/>
    <n v="10000"/>
    <n v="1338475"/>
    <d v="2001-06-05T08:43:26"/>
    <s v="MidAmerican Energy Company"/>
    <x v="0"/>
    <x v="0"/>
    <x v="0"/>
    <x v="3"/>
    <s v="US Gas Phy Fwd Firm &lt; or = 1Mo "/>
    <s v="US Gas Phy       ANR SE Trans            06Jun01         USD/MM"/>
    <n v="10000"/>
    <m/>
    <x v="0"/>
    <x v="10"/>
    <x v="0"/>
    <n v="3.9975000000000001"/>
    <s v="PEGGIALL"/>
    <s v="TDONOHO"/>
    <s v="ENA - IM Central Gulf"/>
    <x v="8"/>
    <x v="5"/>
    <n v="829784"/>
    <d v="2001-06-06T21:00:01"/>
  </r>
  <r>
    <x v="1"/>
    <x v="3"/>
    <x v="1"/>
    <x v="0"/>
    <n v="5000"/>
    <n v="1338476"/>
    <d v="2001-06-05T08:43:29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5"/>
    <s v="toddbandy"/>
    <s v="KSTEVEN"/>
    <s v="ENA-IM Mid Central South"/>
    <x v="8"/>
    <x v="5"/>
    <n v="829785"/>
    <d v="2001-06-06T21:00:01"/>
  </r>
  <r>
    <x v="1"/>
    <x v="3"/>
    <x v="1"/>
    <x v="0"/>
    <n v="10000"/>
    <n v="1338478"/>
    <d v="2001-06-05T08:43:31"/>
    <s v="TransCanada Energy Marketing USA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13"/>
    <s v="tracyschwa"/>
    <s v="PMIMS"/>
    <s v="ENA - IM MKT Central CG"/>
    <x v="8"/>
    <x v="5"/>
    <n v="829786"/>
    <d v="2001-06-06T21:00:01"/>
  </r>
  <r>
    <x v="1"/>
    <x v="3"/>
    <x v="1"/>
    <x v="0"/>
    <n v="344"/>
    <n v="1338479"/>
    <d v="2001-06-05T08:43:33"/>
    <s v="Texla Energy Management Inc."/>
    <x v="0"/>
    <x v="0"/>
    <x v="0"/>
    <x v="3"/>
    <s v="US Gas Phy Fwd Firm &lt; or = 1Mo "/>
    <s v="US Gas Phy       TENN 800                06Jun01         USD/MM"/>
    <n v="344"/>
    <m/>
    <x v="0"/>
    <x v="10"/>
    <x v="0"/>
    <n v="3.96"/>
    <s v="WILSHUSEN"/>
    <s v="SNEAL"/>
    <s v="ENA-IM NE GULF3"/>
    <x v="8"/>
    <x v="5"/>
    <n v="829787"/>
    <d v="2001-06-06T21:00:01"/>
  </r>
  <r>
    <x v="1"/>
    <x v="3"/>
    <x v="1"/>
    <x v="0"/>
    <n v="10000"/>
    <n v="1338480"/>
    <d v="2001-06-05T08:43:34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4"/>
    <s v="KENTRADES1"/>
    <s v="TDONOHO"/>
    <s v="ENA - IM Central Gulf"/>
    <x v="8"/>
    <x v="5"/>
    <n v="829789"/>
    <d v="2001-06-06T21:00:01"/>
  </r>
  <r>
    <x v="1"/>
    <x v="3"/>
    <x v="1"/>
    <x v="0"/>
    <n v="10000"/>
    <n v="1338481"/>
    <d v="2001-06-05T08:43:35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950000000000001"/>
    <s v="aepes201"/>
    <s v="TDONOHO"/>
    <s v="ENA - IM Central Gulf"/>
    <x v="8"/>
    <x v="5"/>
    <n v="829788"/>
    <d v="2001-06-06T21:00:01"/>
  </r>
  <r>
    <x v="0"/>
    <x v="3"/>
    <x v="1"/>
    <x v="0"/>
    <n v="10000"/>
    <n v="1338482"/>
    <d v="2001-06-05T08:43:37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49999999999996"/>
    <s v="NICOLEBR"/>
    <s v="MCUILLA"/>
    <s v="ENA - IM Ontario"/>
    <x v="8"/>
    <x v="5"/>
    <n v="829792"/>
    <d v="2001-06-06T21:00:01"/>
  </r>
  <r>
    <x v="1"/>
    <x v="3"/>
    <x v="1"/>
    <x v="0"/>
    <n v="5000"/>
    <n v="1338484"/>
    <d v="2001-06-05T08:43:37"/>
    <s v="Dynegy Marketing and Trade"/>
    <x v="0"/>
    <x v="0"/>
    <x v="0"/>
    <x v="3"/>
    <s v="US Gas Phy Fwd Firm &lt; or = 1Mo "/>
    <s v="US Gas Phy       APC/VPC WillCo          06Jun01         USD/MM"/>
    <n v="5000"/>
    <m/>
    <x v="0"/>
    <x v="10"/>
    <x v="0"/>
    <n v="4.1375000000000002"/>
    <s v="MAXFIELD"/>
    <s v="PMIMS"/>
    <s v="ENA - IM MKT Central CG"/>
    <x v="8"/>
    <x v="5"/>
    <n v="829791"/>
    <d v="2001-06-06T21:00:01"/>
  </r>
  <r>
    <x v="1"/>
    <x v="3"/>
    <x v="1"/>
    <x v="0"/>
    <n v="2500"/>
    <n v="1338483"/>
    <d v="2001-06-05T08:43:37"/>
    <s v="Aquila Energy Marketing Corporation"/>
    <x v="0"/>
    <x v="0"/>
    <x v="0"/>
    <x v="3"/>
    <s v="US Gas Phy Fwd Firm &lt; or = 1Mo "/>
    <s v="US Gas Phy       Consumers Pwr           06Jun01         USD/MM"/>
    <n v="2500"/>
    <m/>
    <x v="0"/>
    <x v="10"/>
    <x v="0"/>
    <n v="4.1849999999999996"/>
    <s v="benharner"/>
    <s v="JWILLI13"/>
    <s v="ENA - IM Mkt Central MICH"/>
    <x v="8"/>
    <x v="5"/>
    <n v="829790"/>
    <d v="2001-06-06T21:00:01"/>
  </r>
  <r>
    <x v="1"/>
    <x v="3"/>
    <x v="0"/>
    <x v="19"/>
    <n v="250000"/>
    <n v="1338485"/>
    <d v="2001-06-05T08:43:38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4.0650000000000004"/>
    <s v="ADM84149"/>
    <s v="PKEAVEY"/>
    <s v="G-DAILY-EST"/>
    <x v="1"/>
    <x v="5"/>
    <s v="VE5451.1"/>
    <d v="2001-06-06T21:00:01"/>
  </r>
  <r>
    <x v="1"/>
    <x v="2"/>
    <x v="1"/>
    <x v="3"/>
    <n v="2300"/>
    <n v="1338486"/>
    <d v="2001-06-05T08:43:39"/>
    <s v="City of Santa Clara California, Silicon Valley Power"/>
    <x v="0"/>
    <x v="0"/>
    <x v="0"/>
    <x v="2"/>
    <s v="US West Power Phy Fwd CAISO"/>
    <s v="US Pwr Phy CAISO NP15 Peak               Oct-Dec01       USD/MWh"/>
    <n v="25"/>
    <m/>
    <x v="0"/>
    <x v="2"/>
    <x v="0"/>
    <n v="90"/>
    <s v="STEVEHANCE"/>
    <s v="RBADEER"/>
    <s v="LT-CA"/>
    <x v="7"/>
    <x v="6"/>
    <n v="632804.1"/>
    <d v="2001-10-01T00:00:00"/>
  </r>
  <r>
    <x v="1"/>
    <x v="3"/>
    <x v="1"/>
    <x v="0"/>
    <n v="5000"/>
    <n v="1338487"/>
    <d v="2001-06-05T08:43:39"/>
    <s v="Prior Energy Corporation"/>
    <x v="0"/>
    <x v="0"/>
    <x v="0"/>
    <x v="3"/>
    <s v="US Gas Phy Fwd Firm &lt; or = 1Mo "/>
    <s v="US Gas Phy       FGT Z2                  06Jun01         USD/MM"/>
    <n v="5000"/>
    <m/>
    <x v="0"/>
    <x v="10"/>
    <x v="0"/>
    <n v="4.05"/>
    <s v="msbprior"/>
    <s v="SNEAL"/>
    <s v="ENA-IM NE GULF4"/>
    <x v="8"/>
    <x v="5"/>
    <n v="829793"/>
    <d v="2001-06-06T21:00:01"/>
  </r>
  <r>
    <x v="1"/>
    <x v="3"/>
    <x v="0"/>
    <x v="1"/>
    <n v="155000"/>
    <n v="1338488"/>
    <d v="2001-06-05T08:43:40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4.16"/>
    <s v="mtherrell"/>
    <s v="JARNOLD"/>
    <s v="NG-Price"/>
    <x v="1"/>
    <x v="5"/>
    <s v="VE5450.1"/>
    <d v="2001-07-01T21:00:00"/>
  </r>
  <r>
    <x v="1"/>
    <x v="3"/>
    <x v="1"/>
    <x v="0"/>
    <n v="3400"/>
    <n v="1338489"/>
    <d v="2001-06-05T08:43:40"/>
    <s v="Tenaska Marketing Ventures"/>
    <x v="0"/>
    <x v="0"/>
    <x v="0"/>
    <x v="3"/>
    <s v="US Gas Phy Fwd Firm &lt; or = 1Mo "/>
    <s v="US Gas Phy       NGPL TxOkGCPool         06Jun01         USD/MM"/>
    <n v="3400"/>
    <m/>
    <x v="0"/>
    <x v="10"/>
    <x v="0"/>
    <n v="4.0274999999999999"/>
    <s v="TMVJDG01"/>
    <s v="TDONOHO"/>
    <s v="ENA - IM Central Gulf"/>
    <x v="8"/>
    <x v="5"/>
    <n v="829794"/>
    <d v="2001-06-06T21:00:01"/>
  </r>
  <r>
    <x v="1"/>
    <x v="3"/>
    <x v="1"/>
    <x v="0"/>
    <n v="10000"/>
    <n v="1338490"/>
    <d v="2001-06-05T08:43:44"/>
    <s v="Cook Inlet Energy Supply L.L.C."/>
    <x v="0"/>
    <x v="0"/>
    <x v="0"/>
    <x v="3"/>
    <s v="US Gas Phy Fwd Firm &lt; or = 1Mo "/>
    <s v="US Gas Phy       ANR SE Trans            06Jun01         USD/MM"/>
    <n v="10000"/>
    <m/>
    <x v="0"/>
    <x v="10"/>
    <x v="0"/>
    <n v="3.9874999999999998"/>
    <s v="MIDCONT1"/>
    <s v="TDONOHO"/>
    <s v="ENA - IM Central Gulf"/>
    <x v="8"/>
    <x v="5"/>
    <n v="829795"/>
    <d v="2001-06-06T21:00:01"/>
  </r>
  <r>
    <x v="1"/>
    <x v="3"/>
    <x v="1"/>
    <x v="0"/>
    <n v="10000"/>
    <n v="1338491"/>
    <d v="2001-06-05T08:43:46"/>
    <s v="Duke Energy Trading and Marketing, L.L.C."/>
    <x v="0"/>
    <x v="0"/>
    <x v="0"/>
    <x v="3"/>
    <s v="US Gas Phy Fwd Firm &lt; or = 1Mo "/>
    <s v="US Gas Phy       TGT Z-SL                06Jun01         USD/MM"/>
    <n v="10000"/>
    <m/>
    <x v="0"/>
    <x v="10"/>
    <x v="0"/>
    <n v="4.01"/>
    <s v="YJACKSON"/>
    <s v="SPEREIR"/>
    <s v="ENA-IM NE GULF2"/>
    <x v="8"/>
    <x v="5"/>
    <n v="829797"/>
    <d v="2001-06-06T21:00:01"/>
  </r>
  <r>
    <x v="1"/>
    <x v="3"/>
    <x v="1"/>
    <x v="0"/>
    <n v="5000"/>
    <n v="1338492"/>
    <d v="2001-06-05T08:43:47"/>
    <s v="Cook Inlet Energy Supply L.L.C."/>
    <x v="0"/>
    <x v="0"/>
    <x v="0"/>
    <x v="3"/>
    <s v="US Gas Phy Fwd Firm &lt; or = 1Mo "/>
    <s v="US Gas Phy       TENN Z-0                06Jun01         USD/MM"/>
    <n v="5000"/>
    <m/>
    <x v="0"/>
    <x v="10"/>
    <x v="0"/>
    <n v="3.9325000000000001"/>
    <s v="EASTDESK5"/>
    <s v="SNEAL"/>
    <s v="ENA-IM NE GULF3"/>
    <x v="8"/>
    <x v="5"/>
    <n v="829796"/>
    <d v="2001-06-06T21:00:01"/>
  </r>
  <r>
    <x v="1"/>
    <x v="3"/>
    <x v="1"/>
    <x v="0"/>
    <n v="10000"/>
    <n v="1338494"/>
    <d v="2001-06-05T08:43:49"/>
    <s v="Texaco Natural Gas Inc."/>
    <x v="0"/>
    <x v="0"/>
    <x v="0"/>
    <x v="3"/>
    <s v="US Gas Phy Index Firm &lt; or = 1Mo"/>
    <s v="US Gas Phy Index GD/D TCO Pool           06Jun01         USD/MM"/>
    <m/>
    <n v="10000"/>
    <x v="0"/>
    <x v="10"/>
    <x v="0"/>
    <n v="0"/>
    <s v="waggonerva"/>
    <s v="JHODGE2"/>
    <s v="ENA-IM ME TCO"/>
    <x v="8"/>
    <x v="5"/>
    <n v="829799"/>
    <d v="2001-06-06T21:00:01"/>
  </r>
  <r>
    <x v="0"/>
    <x v="3"/>
    <x v="1"/>
    <x v="0"/>
    <n v="5000"/>
    <n v="1338495"/>
    <d v="2001-06-05T08:43:49"/>
    <s v="TransCanada Gas Services, a division of TransCanada Energy Ltd."/>
    <x v="0"/>
    <x v="0"/>
    <x v="0"/>
    <x v="3"/>
    <s v="CAN Gas Phy Fwd Firm East &lt; or = 1Mo"/>
    <s v="CAN Gas Phy      Parkway                 06Jun01         USD/MM"/>
    <n v="5000"/>
    <m/>
    <x v="0"/>
    <x v="10"/>
    <x v="0"/>
    <n v="4.2125000000000004"/>
    <s v="mrallison"/>
    <s v="MCUILLA"/>
    <s v="ENA - IM Ontario"/>
    <x v="8"/>
    <x v="5"/>
    <n v="829798"/>
    <d v="2001-06-06T21:00:01"/>
  </r>
  <r>
    <x v="1"/>
    <x v="3"/>
    <x v="0"/>
    <x v="1"/>
    <n v="77500"/>
    <n v="1338496"/>
    <d v="2001-06-05T08:43:51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"/>
    <s v="AQUILA1037"/>
    <s v="JARNOLD"/>
    <s v="NG-Price"/>
    <x v="1"/>
    <x v="5"/>
    <s v="VE5452.1"/>
    <d v="2001-07-01T21:00:00"/>
  </r>
  <r>
    <x v="1"/>
    <x v="3"/>
    <x v="1"/>
    <x v="0"/>
    <n v="5881"/>
    <n v="1338497"/>
    <d v="2001-06-05T08:43:58"/>
    <s v="TransCanada Gas Services Inc."/>
    <x v="0"/>
    <x v="0"/>
    <x v="0"/>
    <x v="3"/>
    <s v="US Gas Phy Fwd Firm &lt; or = 1Mo "/>
    <s v="US Gas Phy       Mich Con                06Jun01         USD/MM"/>
    <n v="5881"/>
    <m/>
    <x v="0"/>
    <x v="10"/>
    <x v="0"/>
    <n v="4.22"/>
    <s v="kollmaninc"/>
    <s v="JWILLI13"/>
    <s v="ENA - IM Mkt Central MICH"/>
    <x v="8"/>
    <x v="5"/>
    <n v="829800"/>
    <d v="2001-06-06T21:00:01"/>
  </r>
  <r>
    <x v="1"/>
    <x v="3"/>
    <x v="1"/>
    <x v="0"/>
    <n v="25000"/>
    <n v="1338498"/>
    <d v="2001-06-05T08:44:00"/>
    <s v="Cook Inlet Energy Supply L.L.C."/>
    <x v="0"/>
    <x v="0"/>
    <x v="0"/>
    <x v="3"/>
    <s v="US Gas Phy Fwd Firm &lt; or = 1Mo "/>
    <s v="US Gas Phy       NGPL NICOR              06Jun01         USD/MM"/>
    <n v="25000"/>
    <m/>
    <x v="0"/>
    <x v="10"/>
    <x v="0"/>
    <n v="4.125"/>
    <s v="MIDCONT1"/>
    <s v="PMIMS"/>
    <s v="ENA - IM MKT Central CG"/>
    <x v="8"/>
    <x v="5"/>
    <n v="829803"/>
    <d v="2001-06-06T21:00:01"/>
  </r>
  <r>
    <x v="1"/>
    <x v="3"/>
    <x v="1"/>
    <x v="0"/>
    <n v="5000"/>
    <n v="1338499"/>
    <d v="2001-06-05T08:44:01"/>
    <s v="TXU Energy Trading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125"/>
    <s v="txuetctmb"/>
    <s v="PMIMS"/>
    <s v="ENA - IM MKT Central CG"/>
    <x v="8"/>
    <x v="5"/>
    <n v="829802"/>
    <d v="2001-06-06T21:00:01"/>
  </r>
  <r>
    <x v="1"/>
    <x v="3"/>
    <x v="0"/>
    <x v="1"/>
    <n v="77500"/>
    <n v="1338501"/>
    <d v="2001-06-05T08:44:04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4.16"/>
    <s v="DANIELCOWL"/>
    <s v="JARNOLD"/>
    <s v="NG-Price"/>
    <x v="1"/>
    <x v="5"/>
    <s v="VE5455.1"/>
    <d v="2001-07-01T21:00:00"/>
  </r>
  <r>
    <x v="1"/>
    <x v="3"/>
    <x v="0"/>
    <x v="19"/>
    <n v="250000"/>
    <n v="1338500"/>
    <d v="2001-06-05T08:44:04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4.0650000000000004"/>
    <s v="Bakerrob"/>
    <s v="PKEAVEY"/>
    <s v="G-DAILY-EST"/>
    <x v="1"/>
    <x v="5"/>
    <s v="VE5456.1"/>
    <d v="2001-06-06T21:00:01"/>
  </r>
  <r>
    <x v="1"/>
    <x v="3"/>
    <x v="1"/>
    <x v="0"/>
    <n v="5000"/>
    <n v="1338502"/>
    <d v="2001-06-05T08:44:0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ADM90884"/>
    <s v="KSTEVEN"/>
    <s v="ENA-IM Mid Central South"/>
    <x v="8"/>
    <x v="5"/>
    <n v="829804"/>
    <d v="2001-06-06T21:00:01"/>
  </r>
  <r>
    <x v="1"/>
    <x v="3"/>
    <x v="0"/>
    <x v="1"/>
    <n v="155000"/>
    <n v="1338503"/>
    <d v="2001-06-05T08:44:05"/>
    <s v="Axia Energy, LP"/>
    <x v="0"/>
    <x v="0"/>
    <x v="0"/>
    <x v="3"/>
    <s v="US Gas Fin BasisSwap"/>
    <s v="US Gas Basis     NGI SoCal               Aug01           USD/MM"/>
    <n v="5000"/>
    <m/>
    <x v="0"/>
    <x v="10"/>
    <x v="0"/>
    <n v="5.56"/>
    <s v="dutchdav"/>
    <s v="KHOLST"/>
    <s v="FT-West"/>
    <x v="1"/>
    <x v="5"/>
    <s v="VE5454.1"/>
    <d v="2001-08-01T21:00:01"/>
  </r>
  <r>
    <x v="1"/>
    <x v="3"/>
    <x v="1"/>
    <x v="0"/>
    <n v="758"/>
    <n v="1338505"/>
    <d v="2001-06-05T08:44:08"/>
    <s v="AEP Energy Services, Inc."/>
    <x v="0"/>
    <x v="0"/>
    <x v="0"/>
    <x v="3"/>
    <s v="US Gas Phy Fwd Firm &lt; or = 1Mo "/>
    <s v="US Gas Phy       EPNG Keystone           06Jun01         USD/MM"/>
    <n v="758"/>
    <m/>
    <x v="0"/>
    <x v="10"/>
    <x v="0"/>
    <n v="4"/>
    <s v="aepes217"/>
    <s v="RGAY"/>
    <s v="ENA - IM West"/>
    <x v="8"/>
    <x v="5"/>
    <n v="829806"/>
    <d v="2001-06-06T21:00:01"/>
  </r>
  <r>
    <x v="1"/>
    <x v="3"/>
    <x v="1"/>
    <x v="0"/>
    <n v="5000"/>
    <n v="1338504"/>
    <d v="2001-06-05T08:44:08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ADM90884"/>
    <s v="KSTEVEN"/>
    <s v="ENA-IM Mid Central South"/>
    <x v="8"/>
    <x v="5"/>
    <n v="829805"/>
    <d v="2001-06-06T21:00:01"/>
  </r>
  <r>
    <x v="1"/>
    <x v="2"/>
    <x v="1"/>
    <x v="0"/>
    <n v="25"/>
    <n v="1338506"/>
    <d v="2001-06-05T08:44:09"/>
    <s v="Salt River Project Agricultural Improvement and Power District"/>
    <x v="0"/>
    <x v="0"/>
    <x v="0"/>
    <x v="2"/>
    <s v="US West Power Phy Fwd Firm"/>
    <s v="US Pwr Phy Firm  PALVE Peak              06Jun01         USD/MWh"/>
    <n v="25"/>
    <m/>
    <x v="0"/>
    <x v="2"/>
    <x v="0"/>
    <n v="73"/>
    <s v="SRPTRADE"/>
    <s v="MFISCHE2"/>
    <s v="ST-SW"/>
    <x v="7"/>
    <x v="6"/>
    <n v="632805.1"/>
    <d v="2001-06-06T21:00:01"/>
  </r>
  <r>
    <x v="1"/>
    <x v="3"/>
    <x v="1"/>
    <x v="0"/>
    <n v="5000"/>
    <n v="1338507"/>
    <d v="2001-06-05T08:44:10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KREMERTODD"/>
    <s v="KSTEVEN"/>
    <s v="ENA-IM Mid Central South"/>
    <x v="8"/>
    <x v="5"/>
    <n v="829807"/>
    <d v="2001-06-06T21:00:01"/>
  </r>
  <r>
    <x v="1"/>
    <x v="3"/>
    <x v="1"/>
    <x v="0"/>
    <n v="25000"/>
    <n v="1338508"/>
    <d v="2001-06-05T08:44:12"/>
    <s v="Cargill Energy, a division of Cargill, Incorporated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ADM90884"/>
    <s v="ARING"/>
    <s v="ENA-IM NE GULF1"/>
    <x v="8"/>
    <x v="5"/>
    <n v="829808"/>
    <d v="2001-06-06T21:00:01"/>
  </r>
  <r>
    <x v="1"/>
    <x v="2"/>
    <x v="0"/>
    <x v="0"/>
    <n v="50"/>
    <n v="1338509"/>
    <d v="2001-06-05T08:44:12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1.5"/>
    <s v="paulk2001"/>
    <s v="GGUPTA"/>
    <s v="ST-New England"/>
    <x v="7"/>
    <x v="5"/>
    <n v="632806.1"/>
    <d v="2001-06-06T21:00:01"/>
  </r>
  <r>
    <x v="1"/>
    <x v="3"/>
    <x v="1"/>
    <x v="0"/>
    <n v="5000"/>
    <n v="1338510"/>
    <d v="2001-06-05T08:44:14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9"/>
    <s v="MIDCONT4"/>
    <s v="KSTEVEN"/>
    <s v="ENA-IM Mid Central South"/>
    <x v="8"/>
    <x v="5"/>
    <n v="829809"/>
    <d v="2001-06-06T21:00:01"/>
  </r>
  <r>
    <x v="0"/>
    <x v="3"/>
    <x v="1"/>
    <x v="0"/>
    <n v="5000"/>
    <n v="1338512"/>
    <d v="2001-06-05T08:44:17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5"/>
    <s v="pandersen"/>
    <s v="CCLARK5"/>
    <s v="EC - IM Canada BC"/>
    <x v="8"/>
    <x v="7"/>
    <n v="829811"/>
    <d v="2001-06-06T21:00:01"/>
  </r>
  <r>
    <x v="1"/>
    <x v="3"/>
    <x v="1"/>
    <x v="0"/>
    <n v="10000"/>
    <n v="1338511"/>
    <d v="2001-06-05T08:44:17"/>
    <s v="BP Energy Company"/>
    <x v="0"/>
    <x v="0"/>
    <x v="0"/>
    <x v="3"/>
    <s v="US Gas Phy Fwd Firm &lt; or = 1Mo "/>
    <s v="US Gas Phy       NGPL NIPSCO             06Jun01         USD/MM"/>
    <m/>
    <n v="10000"/>
    <x v="0"/>
    <x v="10"/>
    <x v="0"/>
    <n v="4.1425000000000001"/>
    <s v="Griffith"/>
    <s v="PMIMS"/>
    <s v="ENA - IM MKT Central CG"/>
    <x v="8"/>
    <x v="5"/>
    <n v="829810"/>
    <d v="2001-06-06T21:00:01"/>
  </r>
  <r>
    <x v="1"/>
    <x v="3"/>
    <x v="0"/>
    <x v="19"/>
    <n v="250000"/>
    <n v="1338513"/>
    <d v="2001-06-05T08:44:18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12"/>
    <s v="Bakerrob"/>
    <s v="EBASS"/>
    <s v="FT-Texas"/>
    <x v="1"/>
    <x v="5"/>
    <s v="VE5457.1"/>
    <d v="2001-06-06T21:00:01"/>
  </r>
  <r>
    <x v="1"/>
    <x v="2"/>
    <x v="1"/>
    <x v="0"/>
    <n v="10"/>
    <n v="1338516"/>
    <d v="2001-06-05T08:44:27"/>
    <s v="Pacificorp"/>
    <x v="0"/>
    <x v="0"/>
    <x v="0"/>
    <x v="2"/>
    <s v="US West Power Phy Fwd Firm"/>
    <s v="US Pwr Phy Firm  PALVE Peak odd-lot      06Jun01         USD/MWh"/>
    <n v="10"/>
    <m/>
    <x v="0"/>
    <x v="2"/>
    <x v="0"/>
    <n v="77"/>
    <s v="paulwood"/>
    <s v="MFISCHE2"/>
    <s v="ST-SW"/>
    <x v="7"/>
    <x v="6"/>
    <n v="632807.1"/>
    <d v="2001-06-06T21:00:01"/>
  </r>
  <r>
    <x v="0"/>
    <x v="3"/>
    <x v="1"/>
    <x v="8"/>
    <n v="250000"/>
    <n v="1338517"/>
    <d v="2001-06-05T08:44:28"/>
    <s v="Accord Energy Ltd."/>
    <x v="0"/>
    <x v="0"/>
    <x v="0"/>
    <x v="3"/>
    <s v="UK Gas Phy Fwd NBP"/>
    <s v="UK Gas Phy       NBP WkD                 11-15Jun01      p/th"/>
    <m/>
    <n v="50000"/>
    <x v="0"/>
    <x v="5"/>
    <x v="3"/>
    <n v="21.15"/>
    <s v="tommacal"/>
    <s v="MNICHOLA"/>
    <s v="Non Affiliate Gas Book"/>
    <x v="5"/>
    <x v="3"/>
    <n v="106441"/>
    <d v="2001-06-11T21:00:01"/>
  </r>
  <r>
    <x v="1"/>
    <x v="3"/>
    <x v="1"/>
    <x v="0"/>
    <n v="5000"/>
    <n v="1338518"/>
    <d v="2001-06-05T08:44:29"/>
    <s v="El Paso Merchant Energy, L.P."/>
    <x v="0"/>
    <x v="0"/>
    <x v="0"/>
    <x v="3"/>
    <s v="US Gas Phy Fwd Firm &lt; or = 1Mo "/>
    <s v="US Gas Phy       EPNG SoCal Topk         06Jun01         USD/MM"/>
    <n v="5000"/>
    <m/>
    <x v="0"/>
    <x v="10"/>
    <x v="0"/>
    <n v="9.4499999999999993"/>
    <s v="EPMELPrdm"/>
    <s v="TKUYKEN"/>
    <s v="ENA - IM West"/>
    <x v="8"/>
    <x v="5"/>
    <n v="829812"/>
    <d v="2001-06-06T21:00:01"/>
  </r>
  <r>
    <x v="1"/>
    <x v="3"/>
    <x v="0"/>
    <x v="1"/>
    <n v="155000"/>
    <n v="1338519"/>
    <d v="2001-06-05T08:44:31"/>
    <s v="Aquila Risk Management Corporation"/>
    <x v="0"/>
    <x v="0"/>
    <x v="0"/>
    <x v="3"/>
    <s v="US Gas Fin BasisSwap"/>
    <s v="US Gas Basis     Dom APP                 Oct01           USD/MM"/>
    <n v="5000"/>
    <m/>
    <x v="0"/>
    <x v="10"/>
    <x v="0"/>
    <n v="0.245"/>
    <s v="AQUILA1075"/>
    <s v="BMCKAY"/>
    <s v="FT-NY"/>
    <x v="1"/>
    <x v="5"/>
    <s v="VE5460.1"/>
    <d v="2001-10-01T00:00:00"/>
  </r>
  <r>
    <x v="1"/>
    <x v="2"/>
    <x v="1"/>
    <x v="0"/>
    <n v="3"/>
    <n v="1338520"/>
    <d v="2001-06-05T08:44:32"/>
    <s v="El Paso Merchant Energy, L.P."/>
    <x v="0"/>
    <x v="0"/>
    <x v="0"/>
    <x v="2"/>
    <s v="US West Power Phy Fwd CAISO"/>
    <s v="US Pwr Phy CAISO SP15 OffPk odd-lot      06Jun01         USD/MWh"/>
    <m/>
    <n v="3"/>
    <x v="0"/>
    <x v="2"/>
    <x v="0"/>
    <n v="23"/>
    <s v="epmepNLA"/>
    <s v="JRICHTE"/>
    <s v="ST-CA"/>
    <x v="7"/>
    <x v="6"/>
    <n v="632808.1"/>
    <d v="2001-06-06T21:00:01"/>
  </r>
  <r>
    <x v="0"/>
    <x v="4"/>
    <x v="0"/>
    <x v="24"/>
    <n v="600000"/>
    <n v="1338522"/>
    <d v="2001-06-05T08:44:39"/>
    <s v="J. Aron &amp; Company"/>
    <x v="0"/>
    <x v="0"/>
    <x v="0"/>
    <x v="4"/>
    <s v="UK Dtd Brent vs. IPE Frontline"/>
    <s v="DTD Brent vs.    IPE Frontline           Jan-Dec02       USD/bbl"/>
    <n v="50000"/>
    <m/>
    <x v="0"/>
    <x v="13"/>
    <x v="0"/>
    <n v="-0.04"/>
    <s v="tukechar"/>
    <s v="CGLAAS"/>
    <s v="UK - ECTRIC - Crude Brent"/>
    <x v="1"/>
    <x v="4"/>
    <s v="VE5461.1"/>
    <d v="2002-01-01T00:00:00"/>
  </r>
  <r>
    <x v="1"/>
    <x v="3"/>
    <x v="1"/>
    <x v="0"/>
    <n v="5000"/>
    <n v="1338523"/>
    <d v="2001-06-05T08:44:44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813"/>
    <d v="2001-06-06T21:00:01"/>
  </r>
  <r>
    <x v="1"/>
    <x v="3"/>
    <x v="1"/>
    <x v="0"/>
    <n v="126"/>
    <n v="1338524"/>
    <d v="2001-06-05T08:44:45"/>
    <s v="Aquila Energy Marketing Corporation"/>
    <x v="0"/>
    <x v="0"/>
    <x v="0"/>
    <x v="3"/>
    <s v="US Gas Phy Fwd Firm &lt; or = 1Mo "/>
    <s v="US Gas Phy       Consumers Pwr           06Jun01         USD/MM"/>
    <n v="126"/>
    <m/>
    <x v="0"/>
    <x v="10"/>
    <x v="0"/>
    <n v="4.1849999999999996"/>
    <s v="benharner"/>
    <s v="JWILLI13"/>
    <s v="ENA - IM Mkt Central MICH"/>
    <x v="8"/>
    <x v="5"/>
    <n v="829814"/>
    <d v="2001-06-06T21:00:01"/>
  </r>
  <r>
    <x v="1"/>
    <x v="3"/>
    <x v="1"/>
    <x v="0"/>
    <n v="10000"/>
    <n v="1338525"/>
    <d v="2001-06-05T08:44:51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terwilson"/>
    <s v="JPARKS"/>
    <s v="ENA-IM WAHA"/>
    <x v="8"/>
    <x v="5"/>
    <n v="829815"/>
    <d v="2001-06-06T21:00:01"/>
  </r>
  <r>
    <x v="1"/>
    <x v="3"/>
    <x v="1"/>
    <x v="0"/>
    <n v="10000"/>
    <n v="1338528"/>
    <d v="2001-06-05T08:44:55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HEMMERLY"/>
    <s v="RGAY"/>
    <s v="ENA - IM West"/>
    <x v="8"/>
    <x v="5"/>
    <n v="829816"/>
    <d v="2001-06-06T21:00:01"/>
  </r>
  <r>
    <x v="1"/>
    <x v="3"/>
    <x v="1"/>
    <x v="0"/>
    <n v="10000"/>
    <n v="1338529"/>
    <d v="2001-06-05T08:44:58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650000000000004"/>
    <s v="dealjunkie"/>
    <s v="ARING"/>
    <s v="ENA-IM NE GULF1"/>
    <x v="8"/>
    <x v="5"/>
    <n v="829817"/>
    <d v="2001-06-06T21:00:01"/>
  </r>
  <r>
    <x v="1"/>
    <x v="3"/>
    <x v="1"/>
    <x v="0"/>
    <n v="5000"/>
    <n v="1338530"/>
    <d v="2001-06-05T08:45:01"/>
    <s v="Mirant Americas Energy Marketing, L.P."/>
    <x v="0"/>
    <x v="0"/>
    <x v="0"/>
    <x v="3"/>
    <s v="US Gas Phy Fwd Firm &lt; or = 1Mo "/>
    <s v="US Gas Phy       TENN 500                06Jun01         USD/MM"/>
    <m/>
    <n v="5000"/>
    <x v="0"/>
    <x v="10"/>
    <x v="0"/>
    <n v="3.9649999999999999"/>
    <s v="kswanson01"/>
    <s v="SNEAL"/>
    <s v="ENA-IM NE GULF3"/>
    <x v="8"/>
    <x v="5"/>
    <n v="829818"/>
    <d v="2001-06-06T21:00:01"/>
  </r>
  <r>
    <x v="1"/>
    <x v="3"/>
    <x v="0"/>
    <x v="18"/>
    <n v="755000"/>
    <n v="1338531"/>
    <d v="2001-06-05T08:45:02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7"/>
    <s v="jh1825ps"/>
    <s v="JARNOLD"/>
    <s v="NG-Price"/>
    <x v="1"/>
    <x v="5"/>
    <s v="VE5465.1"/>
    <d v="2001-11-01T00:00:00"/>
  </r>
  <r>
    <x v="1"/>
    <x v="3"/>
    <x v="1"/>
    <x v="0"/>
    <n v="10000"/>
    <n v="1338532"/>
    <d v="2001-06-05T08:45:02"/>
    <s v="Aquila Energy Marketing Corporation"/>
    <x v="0"/>
    <x v="0"/>
    <x v="0"/>
    <x v="3"/>
    <s v="US Gas Phy Fwd Firm &lt; or = 1Mo "/>
    <s v="US Gas Phy       TENN Z-0                06Jun01         USD/MM"/>
    <n v="10000"/>
    <m/>
    <x v="0"/>
    <x v="10"/>
    <x v="0"/>
    <n v="3.9249999999999998"/>
    <s v="JENNCLAYO"/>
    <s v="SNEAL"/>
    <s v="ENA-IM NE GULF3"/>
    <x v="8"/>
    <x v="5"/>
    <n v="829819"/>
    <d v="2001-06-06T21:00:01"/>
  </r>
  <r>
    <x v="1"/>
    <x v="3"/>
    <x v="1"/>
    <x v="0"/>
    <n v="3835"/>
    <n v="1338534"/>
    <d v="2001-06-05T08:45:04"/>
    <s v="AEP Energy Services, Inc."/>
    <x v="0"/>
    <x v="0"/>
    <x v="0"/>
    <x v="3"/>
    <s v="US Gas Phy Fwd Firm &lt; or = 1Mo "/>
    <s v="US Gas Phy       NNG Demarc              06Jun01         USD/MM"/>
    <m/>
    <n v="3835"/>
    <x v="0"/>
    <x v="10"/>
    <x v="0"/>
    <n v="3.8925000000000001"/>
    <s v="aepes208"/>
    <s v="KSTEVEN"/>
    <s v="ENA-IM Mid Central South"/>
    <x v="8"/>
    <x v="5"/>
    <n v="829820"/>
    <d v="2001-06-06T21:00:01"/>
  </r>
  <r>
    <x v="1"/>
    <x v="4"/>
    <x v="0"/>
    <x v="0"/>
    <n v="50000"/>
    <n v="1338535"/>
    <d v="2001-06-05T08:45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N587JK00"/>
    <s v="GWHALLE"/>
    <s v="WTI-GW-NXC2"/>
    <x v="2"/>
    <x v="5"/>
    <n v="113600"/>
    <d v="2001-07-01T00:00:00"/>
  </r>
  <r>
    <x v="1"/>
    <x v="3"/>
    <x v="1"/>
    <x v="0"/>
    <n v="10000"/>
    <n v="1338536"/>
    <d v="2001-06-05T08:45:05"/>
    <s v="El Paso Merchant Energy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1100000000000003"/>
    <s v="EPMELPjpp"/>
    <s v="JPARKS"/>
    <s v="ENA - IM Katy"/>
    <x v="8"/>
    <x v="5"/>
    <n v="829821"/>
    <d v="2001-06-06T21:00:01"/>
  </r>
  <r>
    <x v="1"/>
    <x v="3"/>
    <x v="0"/>
    <x v="1"/>
    <n v="465000"/>
    <n v="1338537"/>
    <d v="2001-06-05T08:45:06"/>
    <s v="Cargill Energy, a division of Cargill, Incorporated"/>
    <x v="0"/>
    <x v="0"/>
    <x v="0"/>
    <x v="3"/>
    <s v="US Gas Fin Swap"/>
    <s v="US Gas Swap      Nymex                   Jul01           USD/MM"/>
    <m/>
    <n v="15000"/>
    <x v="0"/>
    <x v="10"/>
    <x v="0"/>
    <n v="4.165"/>
    <s v="WEBBORN1"/>
    <s v="JARNOLD"/>
    <s v="NG-Price"/>
    <x v="1"/>
    <x v="5"/>
    <s v="VE5466.1"/>
    <d v="2001-07-01T21:00:00"/>
  </r>
  <r>
    <x v="1"/>
    <x v="3"/>
    <x v="1"/>
    <x v="0"/>
    <n v="15000"/>
    <n v="1338538"/>
    <d v="2001-06-05T08:45:06"/>
    <s v="Axia Energy, LP"/>
    <x v="0"/>
    <x v="0"/>
    <x v="0"/>
    <x v="3"/>
    <s v="US Gas Phy Fwd Firm &lt; or = 1Mo "/>
    <s v="US Gas Phy       HeHub                   06Jun01         USD/MM"/>
    <n v="15000"/>
    <m/>
    <x v="0"/>
    <x v="10"/>
    <x v="0"/>
    <n v="4.0650000000000004"/>
    <s v="garrison"/>
    <s v="ARING"/>
    <s v="ENA-IM NE GULF1"/>
    <x v="8"/>
    <x v="5"/>
    <n v="829822"/>
    <d v="2001-06-06T21:00:01"/>
  </r>
  <r>
    <x v="1"/>
    <x v="3"/>
    <x v="0"/>
    <x v="19"/>
    <n v="250000"/>
    <n v="1338539"/>
    <d v="2001-06-05T08:45:08"/>
    <s v="Mirant Americas Energy Marketing, L.P."/>
    <x v="0"/>
    <x v="0"/>
    <x v="0"/>
    <x v="3"/>
    <s v="US Gas Fin Swap"/>
    <s v="US Gas Daily     PEPL                    06-30Jun01      USD/MM"/>
    <n v="10000"/>
    <m/>
    <x v="0"/>
    <x v="10"/>
    <x v="0"/>
    <n v="3.92"/>
    <s v="TOMSAX01"/>
    <s v="ALEWIS"/>
    <s v="GD-CENTRAL"/>
    <x v="1"/>
    <x v="5"/>
    <s v="VE5467.1"/>
    <d v="2001-06-06T21:00:01"/>
  </r>
  <r>
    <x v="1"/>
    <x v="4"/>
    <x v="0"/>
    <x v="0"/>
    <n v="50000"/>
    <n v="1338540"/>
    <d v="2001-06-05T08:45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601"/>
    <d v="2001-07-01T00:00:00"/>
  </r>
  <r>
    <x v="1"/>
    <x v="3"/>
    <x v="1"/>
    <x v="0"/>
    <n v="1200"/>
    <n v="1338541"/>
    <d v="2001-06-05T08:45:15"/>
    <s v="HS Energy Services, Inc."/>
    <x v="0"/>
    <x v="0"/>
    <x v="0"/>
    <x v="3"/>
    <s v="US Gas Phy Fwd Firm &lt; or = 1Mo "/>
    <s v="US Gas Phy       CIG Mainline            06Jun01         USD/MM"/>
    <n v="1200"/>
    <m/>
    <x v="0"/>
    <x v="10"/>
    <x v="0"/>
    <n v="2.8250000000000002"/>
    <s v="JIMLK19641"/>
    <s v="JREITME"/>
    <s v="ENA - IM Denver"/>
    <x v="8"/>
    <x v="5"/>
    <n v="829823"/>
    <d v="2001-06-06T21:00:01"/>
  </r>
  <r>
    <x v="1"/>
    <x v="3"/>
    <x v="1"/>
    <x v="0"/>
    <n v="5000"/>
    <n v="1338542"/>
    <d v="2001-06-05T08:45:17"/>
    <s v="Aquila Energy Marketing Corporation"/>
    <x v="0"/>
    <x v="0"/>
    <x v="0"/>
    <x v="3"/>
    <s v="US Gas Phy Fwd Firm &lt; or = 1Mo "/>
    <s v="US Gas Phy       NGPL STX                06Jun01         USD/MM"/>
    <m/>
    <n v="5000"/>
    <x v="0"/>
    <x v="10"/>
    <x v="0"/>
    <n v="3.9775"/>
    <s v="BIGDADDY"/>
    <s v="TDONOHO"/>
    <s v="ENA - IM Central Gulf"/>
    <x v="8"/>
    <x v="5"/>
    <n v="829824"/>
    <d v="2001-06-06T21:00:01"/>
  </r>
  <r>
    <x v="1"/>
    <x v="3"/>
    <x v="0"/>
    <x v="18"/>
    <n v="755000"/>
    <n v="1338543"/>
    <d v="2001-06-05T08:45:18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7"/>
    <s v="aepes214"/>
    <s v="JARNOLD"/>
    <s v="NG-Price"/>
    <x v="1"/>
    <x v="5"/>
    <s v="VE5469.1"/>
    <d v="2001-11-01T00:00:00"/>
  </r>
  <r>
    <x v="1"/>
    <x v="3"/>
    <x v="0"/>
    <x v="12"/>
    <n v="1825000"/>
    <n v="1338544"/>
    <d v="2001-06-05T08:45:2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900000000000004"/>
    <s v="JEFFFOX1"/>
    <s v="JARNOLD"/>
    <s v="NG-Price"/>
    <x v="1"/>
    <x v="5"/>
    <s v="VE5470.1"/>
    <d v="2002-01-01T21:00:00"/>
  </r>
  <r>
    <x v="1"/>
    <x v="3"/>
    <x v="0"/>
    <x v="1"/>
    <n v="77500"/>
    <n v="1338545"/>
    <d v="2001-06-05T08:45:2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16"/>
    <s v="TMVCRV01"/>
    <s v="JARNOLD"/>
    <s v="NG-Price"/>
    <x v="1"/>
    <x v="5"/>
    <s v="VE5473.1"/>
    <d v="2001-07-01T21:00:00"/>
  </r>
  <r>
    <x v="1"/>
    <x v="3"/>
    <x v="1"/>
    <x v="0"/>
    <n v="25000"/>
    <n v="1338546"/>
    <d v="2001-06-05T08:45:28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599999999999996"/>
    <s v="STANHORTON"/>
    <s v="ARING"/>
    <s v="ENA-IM NE GULF1"/>
    <x v="8"/>
    <x v="5"/>
    <n v="829825"/>
    <d v="2001-06-06T21:00:01"/>
  </r>
  <r>
    <x v="1"/>
    <x v="3"/>
    <x v="1"/>
    <x v="0"/>
    <n v="5000"/>
    <n v="1338547"/>
    <d v="2001-06-05T08:45:31"/>
    <s v="Cross Timbers Energy Servi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25000000000001"/>
    <s v="redwood1"/>
    <s v="KSTEVEN"/>
    <s v="ENA-IM Mid Central South"/>
    <x v="8"/>
    <x v="5"/>
    <n v="829826"/>
    <d v="2001-06-06T21:00:01"/>
  </r>
  <r>
    <x v="1"/>
    <x v="3"/>
    <x v="0"/>
    <x v="19"/>
    <n v="125000"/>
    <n v="1338548"/>
    <d v="2001-06-05T08:45:34"/>
    <s v="Duke Energy Trading and Marketing, L.L.C."/>
    <x v="0"/>
    <x v="0"/>
    <x v="0"/>
    <x v="3"/>
    <s v="US Gas Fin Swap"/>
    <s v="US Gas Daily     ANR LA                  06-30Jun01      USD/MM"/>
    <n v="5000"/>
    <m/>
    <x v="0"/>
    <x v="10"/>
    <x v="0"/>
    <n v="3.9649999999999999"/>
    <s v="MHOMESTEAD"/>
    <s v="KRUSCIT"/>
    <s v="Firm Trading Central"/>
    <x v="1"/>
    <x v="5"/>
    <s v="VE5474.1"/>
    <d v="2001-06-06T21:00:01"/>
  </r>
  <r>
    <x v="1"/>
    <x v="3"/>
    <x v="1"/>
    <x v="0"/>
    <n v="25000"/>
    <n v="1338549"/>
    <d v="2001-06-05T08:45:36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549999999999997"/>
    <s v="berginpat2"/>
    <s v="ARING"/>
    <s v="ENA-IM NE GULF1"/>
    <x v="8"/>
    <x v="5"/>
    <n v="829827"/>
    <d v="2001-06-06T21:00:01"/>
  </r>
  <r>
    <x v="1"/>
    <x v="3"/>
    <x v="1"/>
    <x v="0"/>
    <n v="25000"/>
    <n v="1338553"/>
    <d v="2001-06-05T08:45:42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5"/>
    <s v="FMORGAN1"/>
    <s v="ARING"/>
    <s v="ENA-IM NE GULF1"/>
    <x v="8"/>
    <x v="5"/>
    <n v="829828"/>
    <d v="2001-06-06T21:00:01"/>
  </r>
  <r>
    <x v="1"/>
    <x v="3"/>
    <x v="0"/>
    <x v="1"/>
    <n v="310000"/>
    <n v="1338555"/>
    <d v="2001-06-05T08:45:45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4.16"/>
    <s v="johncasey1"/>
    <s v="JARNOLD"/>
    <s v="NG-Price"/>
    <x v="1"/>
    <x v="5"/>
    <s v="VE5479.1"/>
    <d v="2001-07-01T21:00:00"/>
  </r>
  <r>
    <x v="1"/>
    <x v="3"/>
    <x v="1"/>
    <x v="0"/>
    <n v="25000"/>
    <n v="1338556"/>
    <d v="2001-06-05T08:45:46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449999999999999"/>
    <s v="FMORGAN1"/>
    <s v="ARING"/>
    <s v="ENA-IM NE GULF1"/>
    <x v="8"/>
    <x v="5"/>
    <n v="829829"/>
    <d v="2001-06-06T21:00:01"/>
  </r>
  <r>
    <x v="1"/>
    <x v="3"/>
    <x v="1"/>
    <x v="0"/>
    <n v="5000"/>
    <n v="1338557"/>
    <d v="2001-06-05T08:45:47"/>
    <s v="Reliant Energy Services, Inc."/>
    <x v="0"/>
    <x v="0"/>
    <x v="0"/>
    <x v="3"/>
    <s v="US Gas Phy Fwd Firm &lt; or = 1Mo "/>
    <s v="US Gas Phy       TETCO WLA               06Jun01         USD/MM"/>
    <m/>
    <n v="5000"/>
    <x v="0"/>
    <x v="10"/>
    <x v="0"/>
    <n v="3.9049999999999998"/>
    <s v="jaelee14"/>
    <s v="SPEREIR"/>
    <s v="ENA-IM NE GULF3"/>
    <x v="8"/>
    <x v="5"/>
    <n v="829830"/>
    <d v="2001-06-06T21:00:01"/>
  </r>
  <r>
    <x v="1"/>
    <x v="3"/>
    <x v="1"/>
    <x v="0"/>
    <n v="10000"/>
    <n v="1338559"/>
    <d v="2001-06-05T08:45:48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831"/>
    <d v="2001-06-06T21:00:01"/>
  </r>
  <r>
    <x v="1"/>
    <x v="3"/>
    <x v="1"/>
    <x v="0"/>
    <n v="10000"/>
    <n v="1338560"/>
    <d v="2001-06-05T08:45:50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49999999999997"/>
    <s v="aepes215"/>
    <s v="ARING"/>
    <s v="ENA-IM NE GULF1"/>
    <x v="8"/>
    <x v="5"/>
    <n v="829832"/>
    <d v="2001-06-06T21:00:01"/>
  </r>
  <r>
    <x v="0"/>
    <x v="3"/>
    <x v="1"/>
    <x v="0"/>
    <n v="10000"/>
    <n v="1338562"/>
    <d v="2001-06-05T08:45:54"/>
    <s v="AEC Storage and Hub Services, a business unit of Alberta Energy Company Ltd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4"/>
    <s v="dgiesbre"/>
    <s v="RWATT"/>
    <s v="EC-IM Canada West"/>
    <x v="8"/>
    <x v="7"/>
    <n v="829833"/>
    <d v="2001-06-05T21:00:01"/>
  </r>
  <r>
    <x v="1"/>
    <x v="3"/>
    <x v="1"/>
    <x v="0"/>
    <n v="1869"/>
    <n v="1338564"/>
    <d v="2001-06-05T08:45:55"/>
    <s v="Coast Energy Canada, Inc."/>
    <x v="0"/>
    <x v="0"/>
    <x v="0"/>
    <x v="3"/>
    <s v="US Gas Phy Fwd Firm &lt; or = 1Mo "/>
    <s v="US Gas Phy       PGT Malin               06Jun01         USD/MM"/>
    <m/>
    <n v="1869"/>
    <x v="0"/>
    <x v="10"/>
    <x v="0"/>
    <n v="3.8"/>
    <s v="EOL3PTREE"/>
    <s v="MLENHAR"/>
    <s v="ENA - IM West"/>
    <x v="8"/>
    <x v="5"/>
    <n v="829835"/>
    <d v="2001-06-06T21:00:01"/>
  </r>
  <r>
    <x v="1"/>
    <x v="3"/>
    <x v="1"/>
    <x v="0"/>
    <n v="5000"/>
    <n v="1338563"/>
    <d v="2001-06-05T08:45:5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ADM90884"/>
    <s v="KSTEVEN"/>
    <s v="ENA-IM Mid Central South"/>
    <x v="8"/>
    <x v="5"/>
    <n v="829834"/>
    <d v="2001-06-06T21:00:01"/>
  </r>
  <r>
    <x v="1"/>
    <x v="3"/>
    <x v="1"/>
    <x v="0"/>
    <n v="5000"/>
    <n v="1338565"/>
    <d v="2001-06-05T08:45:58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ADM90884"/>
    <s v="KSTEVEN"/>
    <s v="ENA-IM Mid Central South"/>
    <x v="8"/>
    <x v="5"/>
    <n v="829836"/>
    <d v="2001-06-06T21:00:01"/>
  </r>
  <r>
    <x v="1"/>
    <x v="3"/>
    <x v="1"/>
    <x v="0"/>
    <n v="5000"/>
    <n v="1338567"/>
    <d v="2001-06-05T08:45:58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3"/>
    <s v="dealjunkie"/>
    <s v="SPEREIR"/>
    <s v="ENA-IM NE GULF3"/>
    <x v="8"/>
    <x v="5"/>
    <n v="829837"/>
    <d v="2001-06-06T21:00:01"/>
  </r>
  <r>
    <x v="1"/>
    <x v="4"/>
    <x v="0"/>
    <x v="0"/>
    <n v="50000"/>
    <n v="1338566"/>
    <d v="2001-06-05T08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2"/>
    <x v="5"/>
    <n v="113602"/>
    <d v="2001-07-01T00:00:00"/>
  </r>
  <r>
    <x v="1"/>
    <x v="3"/>
    <x v="0"/>
    <x v="1"/>
    <n v="155000"/>
    <n v="1338568"/>
    <d v="2001-06-05T08:45:59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mtherrell"/>
    <s v="JARNOLD"/>
    <s v="NG-Price"/>
    <x v="1"/>
    <x v="5"/>
    <s v="VE5484.1"/>
    <d v="2001-07-01T21:00:00"/>
  </r>
  <r>
    <x v="1"/>
    <x v="3"/>
    <x v="1"/>
    <x v="0"/>
    <n v="10000"/>
    <n v="1338569"/>
    <d v="2001-06-05T08:45:59"/>
    <s v="ONEOK Energy Marketing and Trading Company, L.P."/>
    <x v="0"/>
    <x v="0"/>
    <x v="0"/>
    <x v="3"/>
    <s v="US Gas Phy Fwd Firm &lt; or = 1Mo "/>
    <s v="US Gas Phy       NGPL TxOkGCPool         06Jun01         USD/MM"/>
    <n v="10000"/>
    <m/>
    <x v="0"/>
    <x v="10"/>
    <x v="0"/>
    <n v="4.0125000000000002"/>
    <s v="KELLYADAM"/>
    <s v="TDONOHO"/>
    <s v="ENA - IM Central Gulf"/>
    <x v="8"/>
    <x v="5"/>
    <n v="829838"/>
    <d v="2001-06-06T21:00:01"/>
  </r>
  <r>
    <x v="1"/>
    <x v="3"/>
    <x v="1"/>
    <x v="0"/>
    <n v="5000"/>
    <n v="1338570"/>
    <d v="2001-06-05T08:46:00"/>
    <s v="Cook Inlet Energy Supply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275000000000002"/>
    <s v="MIDCONT4"/>
    <s v="KSTEVEN"/>
    <s v="ENA-IM Mid Central South"/>
    <x v="8"/>
    <x v="5"/>
    <n v="829839"/>
    <d v="2001-06-06T21:00:01"/>
  </r>
  <r>
    <x v="1"/>
    <x v="3"/>
    <x v="0"/>
    <x v="12"/>
    <n v="912500"/>
    <n v="1338572"/>
    <d v="2001-06-05T08:46:01"/>
    <s v="AEP Energy Services, Inc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aepes214"/>
    <s v="JARNOLD"/>
    <s v="NG-Price"/>
    <x v="1"/>
    <x v="5"/>
    <s v="VE5482.1"/>
    <d v="2002-01-01T21:00:00"/>
  </r>
  <r>
    <x v="0"/>
    <x v="3"/>
    <x v="0"/>
    <x v="3"/>
    <n v="460000"/>
    <n v="1338573"/>
    <d v="2001-06-05T08:46:01"/>
    <s v="BP Corporation North America Inc."/>
    <x v="0"/>
    <x v="0"/>
    <x v="0"/>
    <x v="3"/>
    <s v="CAN Gas Fin BasSwap"/>
    <s v="CAN Gas Basis    AECO                    Aug-Oct01       USD/MM"/>
    <n v="5000"/>
    <m/>
    <x v="0"/>
    <x v="10"/>
    <x v="0"/>
    <n v="-0.44"/>
    <s v="Parkerjam"/>
    <s v="JMCKAY"/>
    <s v="FT-CAND-EGSC"/>
    <x v="1"/>
    <x v="7"/>
    <s v="VE5481.1"/>
    <d v="2001-08-01T00:00:00"/>
  </r>
  <r>
    <x v="1"/>
    <x v="3"/>
    <x v="1"/>
    <x v="0"/>
    <n v="5000"/>
    <n v="1338571"/>
    <d v="2001-06-05T08:46:0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49999999999998"/>
    <s v="ADM90884"/>
    <s v="KSTEVEN"/>
    <s v="ENA-IM Mid Central South"/>
    <x v="8"/>
    <x v="5"/>
    <n v="829840"/>
    <d v="2001-06-06T21:00:01"/>
  </r>
  <r>
    <x v="1"/>
    <x v="3"/>
    <x v="1"/>
    <x v="0"/>
    <n v="5000"/>
    <n v="1338574"/>
    <d v="2001-06-05T08:46:02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374999999999996"/>
    <s v="bcollins"/>
    <s v="TDONOHO"/>
    <s v="ENA - IM Central Gulf"/>
    <x v="8"/>
    <x v="5"/>
    <n v="829841"/>
    <d v="2001-06-06T21:00:01"/>
  </r>
  <r>
    <x v="1"/>
    <x v="3"/>
    <x v="1"/>
    <x v="0"/>
    <n v="10000"/>
    <n v="1338575"/>
    <d v="2001-06-05T08:46:03"/>
    <s v="Nexen Marketing"/>
    <x v="0"/>
    <x v="0"/>
    <x v="0"/>
    <x v="3"/>
    <s v="US Gas Phy Fwd Firm &lt; or = 1Mo "/>
    <s v="US Gas Phy       Consumers Pwr           06Jun01         USD/MM"/>
    <n v="10000"/>
    <m/>
    <x v="0"/>
    <x v="10"/>
    <x v="0"/>
    <n v="4.18"/>
    <s v="BBRADLEY"/>
    <s v="JWILLI13"/>
    <s v="ENA - IM Mkt Central MICH"/>
    <x v="8"/>
    <x v="5"/>
    <n v="829842"/>
    <d v="2001-06-06T21:00:01"/>
  </r>
  <r>
    <x v="1"/>
    <x v="3"/>
    <x v="0"/>
    <x v="12"/>
    <n v="912500"/>
    <n v="1338576"/>
    <d v="2001-06-05T08:46:04"/>
    <s v="Sempra Energy Trading Corp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JLIPMAN1"/>
    <s v="JARNOLD"/>
    <s v="NG-Price"/>
    <x v="1"/>
    <x v="5"/>
    <s v="VE5485.1"/>
    <d v="2002-01-01T21:00:00"/>
  </r>
  <r>
    <x v="1"/>
    <x v="4"/>
    <x v="0"/>
    <x v="0"/>
    <n v="50000"/>
    <n v="1338578"/>
    <d v="2001-06-05T08:46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N587JK00"/>
    <s v="GWHALLE"/>
    <s v="WTI-GW-NXC2"/>
    <x v="2"/>
    <x v="5"/>
    <n v="113603"/>
    <d v="2001-07-01T00:00:00"/>
  </r>
  <r>
    <x v="1"/>
    <x v="2"/>
    <x v="0"/>
    <x v="9"/>
    <n v="100"/>
    <n v="1338577"/>
    <d v="2001-06-05T08:46:07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1.5"/>
    <s v="paulk2001"/>
    <s v="GGUPTA"/>
    <s v="ST-New England"/>
    <x v="7"/>
    <x v="5"/>
    <n v="632811.1"/>
    <d v="2001-06-07T21:00:01"/>
  </r>
  <r>
    <x v="1"/>
    <x v="3"/>
    <x v="1"/>
    <x v="0"/>
    <n v="15000"/>
    <n v="1338579"/>
    <d v="2001-06-05T08:46:09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4.05"/>
    <s v="ADM90884"/>
    <s v="ARING"/>
    <s v="ENA-IM NE GULF1"/>
    <x v="8"/>
    <x v="5"/>
    <n v="829843"/>
    <d v="2001-06-06T21:00:01"/>
  </r>
  <r>
    <x v="1"/>
    <x v="3"/>
    <x v="1"/>
    <x v="0"/>
    <n v="10000"/>
    <n v="1338580"/>
    <d v="2001-06-05T08:46:1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8"/>
    <s v="aepes201"/>
    <s v="TDONOHO"/>
    <s v="ENA - IM Central Gulf"/>
    <x v="8"/>
    <x v="5"/>
    <n v="829844"/>
    <d v="2001-06-06T21:00:01"/>
  </r>
  <r>
    <x v="1"/>
    <x v="3"/>
    <x v="1"/>
    <x v="0"/>
    <n v="10000"/>
    <n v="1338581"/>
    <d v="2001-06-05T08:46:12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29845"/>
    <d v="2001-06-06T21:00:01"/>
  </r>
  <r>
    <x v="1"/>
    <x v="3"/>
    <x v="1"/>
    <x v="0"/>
    <n v="1500"/>
    <n v="1338583"/>
    <d v="2001-06-05T08:46:13"/>
    <s v="Enserco Energy, Inc."/>
    <x v="0"/>
    <x v="0"/>
    <x v="0"/>
    <x v="3"/>
    <s v="US Gas Phy Fwd Firm &lt; or = 1Mo "/>
    <s v="US Gas Phy       Opal                    06Jun01         USD/MM"/>
    <n v="1500"/>
    <m/>
    <x v="0"/>
    <x v="10"/>
    <x v="0"/>
    <n v="2.88"/>
    <s v="wwarburton"/>
    <s v="SSOUTH"/>
    <s v="ENA - IM West"/>
    <x v="8"/>
    <x v="5"/>
    <n v="829846"/>
    <d v="2001-06-06T21:00:01"/>
  </r>
  <r>
    <x v="1"/>
    <x v="3"/>
    <x v="1"/>
    <x v="0"/>
    <n v="5000"/>
    <n v="1338584"/>
    <d v="2001-06-05T08:46:14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05"/>
    <s v="Robbinsk"/>
    <s v="RGAY"/>
    <s v="ENA - IM West"/>
    <x v="8"/>
    <x v="5"/>
    <n v="829847"/>
    <d v="2001-06-06T21:00:01"/>
  </r>
  <r>
    <x v="1"/>
    <x v="3"/>
    <x v="0"/>
    <x v="1"/>
    <n v="155000"/>
    <n v="1338585"/>
    <d v="2001-06-05T08:46:15"/>
    <s v="Bankers Trust Company"/>
    <x v="0"/>
    <x v="0"/>
    <x v="0"/>
    <x v="3"/>
    <s v="US Gas Fin BasisSwap"/>
    <s v="US Gas Basis     EP SanJuan              Oct01           USD/MM"/>
    <m/>
    <n v="5000"/>
    <x v="0"/>
    <x v="10"/>
    <x v="0"/>
    <n v="-0.48499999999999999"/>
    <s v="eracer00"/>
    <s v="MSANCH2"/>
    <s v="GD-New-Jr"/>
    <x v="1"/>
    <x v="5"/>
    <s v="VE5487.1"/>
    <d v="2001-10-01T21:00:01"/>
  </r>
  <r>
    <x v="1"/>
    <x v="3"/>
    <x v="1"/>
    <x v="0"/>
    <n v="10000"/>
    <n v="1338586"/>
    <d v="2001-06-05T08:46:20"/>
    <s v="Axia Energy, LP"/>
    <x v="0"/>
    <x v="0"/>
    <x v="0"/>
    <x v="3"/>
    <s v="US Gas Phy Fwd Firm &lt; or = 1Mo "/>
    <s v="US Gas Phy       NGPL TxOkGCPool         06Jun01         USD/MM"/>
    <m/>
    <n v="10000"/>
    <x v="0"/>
    <x v="10"/>
    <x v="0"/>
    <n v="4.0125000000000002"/>
    <s v="kwapisze"/>
    <s v="TDONOHO"/>
    <s v="ENA - IM Central Gulf"/>
    <x v="8"/>
    <x v="5"/>
    <n v="829848"/>
    <d v="2001-06-06T21:00:01"/>
  </r>
  <r>
    <x v="1"/>
    <x v="3"/>
    <x v="0"/>
    <x v="1"/>
    <n v="310000"/>
    <n v="1338589"/>
    <d v="2001-06-05T08:46:24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1550000000000002"/>
    <s v="hossmich"/>
    <s v="JARNOLD"/>
    <s v="NG-Price"/>
    <x v="1"/>
    <x v="5"/>
    <s v="VE5490.1"/>
    <d v="2001-07-01T21:00:00"/>
  </r>
  <r>
    <x v="1"/>
    <x v="3"/>
    <x v="1"/>
    <x v="0"/>
    <n v="10000"/>
    <n v="1338590"/>
    <d v="2001-06-05T08:46:24"/>
    <s v="Texaco Natural Gas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5"/>
    <s v="STEPHENSJE"/>
    <s v="ARING"/>
    <s v="ENA-IM NE GULF1"/>
    <x v="8"/>
    <x v="5"/>
    <n v="829849"/>
    <d v="2001-06-06T21:00:01"/>
  </r>
  <r>
    <x v="1"/>
    <x v="3"/>
    <x v="1"/>
    <x v="19"/>
    <n v="125000"/>
    <n v="1338592"/>
    <d v="2001-06-05T08:46:31"/>
    <s v="Marathon Oil Company"/>
    <x v="0"/>
    <x v="0"/>
    <x v="0"/>
    <x v="3"/>
    <s v="US Gas Phy Fwd Firm &lt; or = 1Mo "/>
    <s v="US Gas Phy       TGT Z-SL                06-30Jun01      USD/MM"/>
    <n v="5000"/>
    <m/>
    <x v="0"/>
    <x v="10"/>
    <x v="0"/>
    <n v="4.01"/>
    <s v="rdyoung1"/>
    <s v="SPEREIR"/>
    <s v="ENA-IM NE GULF2"/>
    <x v="8"/>
    <x v="5"/>
    <n v="829851"/>
    <d v="2001-06-06T21:00:01"/>
  </r>
  <r>
    <x v="0"/>
    <x v="3"/>
    <x v="1"/>
    <x v="0"/>
    <n v="10000"/>
    <n v="1338594"/>
    <d v="2001-06-05T08:46:35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250000000000004"/>
    <s v="ADM63703"/>
    <s v="RWATT"/>
    <s v="EC-IM Canada West"/>
    <x v="8"/>
    <x v="7"/>
    <n v="829850"/>
    <d v="2001-06-05T21:00:01"/>
  </r>
  <r>
    <x v="1"/>
    <x v="3"/>
    <x v="1"/>
    <x v="0"/>
    <n v="10000"/>
    <n v="1338595"/>
    <d v="2001-06-05T08:46:36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749999999999998"/>
    <s v="MAXFIELD"/>
    <s v="JWILLI13"/>
    <s v="ENA - IM Mkt Central MICH"/>
    <x v="8"/>
    <x v="5"/>
    <n v="829852"/>
    <d v="2001-06-06T21:00:01"/>
  </r>
  <r>
    <x v="1"/>
    <x v="3"/>
    <x v="1"/>
    <x v="0"/>
    <n v="5000"/>
    <n v="1338596"/>
    <d v="2001-06-05T08:46:37"/>
    <s v="BP Energy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250000000000002"/>
    <s v="ADM05933"/>
    <s v="VPIMENOV"/>
    <s v="ENA-IM ME NEW YORK"/>
    <x v="8"/>
    <x v="5"/>
    <n v="829853"/>
    <d v="2001-06-06T21:00:01"/>
  </r>
  <r>
    <x v="1"/>
    <x v="3"/>
    <x v="1"/>
    <x v="0"/>
    <n v="5000"/>
    <n v="1338597"/>
    <d v="2001-06-05T08:46:38"/>
    <s v="Conectiv Energy Supply, Inc."/>
    <x v="0"/>
    <x v="0"/>
    <x v="0"/>
    <x v="3"/>
    <s v="US Gas Phy Fwd Firm &lt; or = 1Mo "/>
    <s v="US Gas Phy       COL Onshore             06Jun01         USD/MM"/>
    <m/>
    <n v="5000"/>
    <x v="0"/>
    <x v="10"/>
    <x v="0"/>
    <n v="3.99"/>
    <s v="marissa2"/>
    <s v="SPEREIR"/>
    <s v="ENA-IM NE GULF2"/>
    <x v="8"/>
    <x v="5"/>
    <n v="829854"/>
    <d v="2001-06-06T21:00:01"/>
  </r>
  <r>
    <x v="1"/>
    <x v="3"/>
    <x v="1"/>
    <x v="0"/>
    <n v="25000"/>
    <n v="1338599"/>
    <d v="2001-06-05T08:46:40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449999999999999"/>
    <s v="berginpat2"/>
    <s v="ARING"/>
    <s v="ENA-IM NE GULF1"/>
    <x v="8"/>
    <x v="5"/>
    <n v="829855"/>
    <d v="2001-06-06T21:00:01"/>
  </r>
  <r>
    <x v="1"/>
    <x v="3"/>
    <x v="1"/>
    <x v="0"/>
    <n v="5000"/>
    <n v="1338600"/>
    <d v="2001-06-05T08:46:44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RHUGGINS"/>
    <s v="KSTEVEN"/>
    <s v="ENA-IM Mid Central South"/>
    <x v="8"/>
    <x v="5"/>
    <n v="829856"/>
    <d v="2001-06-06T21:00:01"/>
  </r>
  <r>
    <x v="1"/>
    <x v="3"/>
    <x v="1"/>
    <x v="0"/>
    <n v="117"/>
    <n v="1338601"/>
    <d v="2001-06-05T08:46:47"/>
    <s v="WPS Energy Services, Inc."/>
    <x v="0"/>
    <x v="0"/>
    <x v="0"/>
    <x v="3"/>
    <s v="US Gas Phy Fwd Firm &lt; or = 1Mo "/>
    <s v="US Gas Phy       Consumers Pwr           06Jun01         USD/MM"/>
    <m/>
    <n v="117"/>
    <x v="0"/>
    <x v="10"/>
    <x v="0"/>
    <n v="4.18"/>
    <s v="TC2SHANDY"/>
    <s v="JWILLI13"/>
    <s v="ENA - IM Mkt Central MICH"/>
    <x v="8"/>
    <x v="5"/>
    <n v="829857"/>
    <d v="2001-06-06T21:00:01"/>
  </r>
  <r>
    <x v="1"/>
    <x v="3"/>
    <x v="1"/>
    <x v="0"/>
    <n v="20000"/>
    <n v="1338602"/>
    <d v="2001-06-05T08:46:47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25"/>
    <s v="aepes206"/>
    <s v="PMIMS"/>
    <s v="ENA - IM MKT Central CG"/>
    <x v="8"/>
    <x v="5"/>
    <n v="829858"/>
    <d v="2001-06-06T21:00:01"/>
  </r>
  <r>
    <x v="1"/>
    <x v="2"/>
    <x v="1"/>
    <x v="0"/>
    <n v="50"/>
    <n v="1338603"/>
    <d v="2001-06-05T08:46:49"/>
    <s v="Mirant Americas Energy Marketing, L.P."/>
    <x v="0"/>
    <x v="0"/>
    <x v="0"/>
    <x v="2"/>
    <s v="US East Power Phy Fwd Firm"/>
    <s v="US Pwr Phy Firm  PJM-W Peak              06Jun01         USD/MWh"/>
    <n v="50"/>
    <m/>
    <x v="0"/>
    <x v="2"/>
    <x v="0"/>
    <n v="27.75"/>
    <s v="ADM44050"/>
    <s v="JQUENET"/>
    <s v="ST-PJM"/>
    <x v="7"/>
    <x v="6"/>
    <n v="632813.1"/>
    <d v="2001-06-06T21:00:01"/>
  </r>
  <r>
    <x v="1"/>
    <x v="3"/>
    <x v="0"/>
    <x v="19"/>
    <n v="250000"/>
    <n v="1338604"/>
    <d v="2001-06-05T08:46:50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"/>
    <s v="AQUILA1015"/>
    <s v="EBASS"/>
    <s v="FT-Texas"/>
    <x v="1"/>
    <x v="5"/>
    <s v="VE5494.1"/>
    <d v="2001-06-06T21:00:01"/>
  </r>
  <r>
    <x v="1"/>
    <x v="3"/>
    <x v="1"/>
    <x v="0"/>
    <n v="10000"/>
    <n v="1338605"/>
    <d v="2001-06-05T08:46:53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7"/>
    <s v="WAYNEPIVEC"/>
    <s v="JWILLI13"/>
    <s v="ENA - IM Mkt Central MICH"/>
    <x v="8"/>
    <x v="5"/>
    <n v="829859"/>
    <d v="2001-06-06T21:00:01"/>
  </r>
  <r>
    <x v="0"/>
    <x v="3"/>
    <x v="1"/>
    <x v="0"/>
    <n v="5000"/>
    <n v="1338606"/>
    <d v="2001-06-05T08:46:55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599999999999996"/>
    <s v="KJMTMC01"/>
    <s v="RWATT"/>
    <s v="EC-IM Canada West"/>
    <x v="8"/>
    <x v="7"/>
    <n v="829860"/>
    <d v="2001-06-06T21:00:01"/>
  </r>
  <r>
    <x v="0"/>
    <x v="3"/>
    <x v="1"/>
    <x v="0"/>
    <n v="10000"/>
    <n v="1338607"/>
    <d v="2001-06-05T08:46:56"/>
    <s v="AEC Storage and Hub Services, a business unit of Alberta Energy Company Ltd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350000000000001"/>
    <s v="dgiesbre"/>
    <s v="RWATT"/>
    <s v="EC-IM Canada West"/>
    <x v="8"/>
    <x v="7"/>
    <n v="829861"/>
    <d v="2001-06-05T21:00:01"/>
  </r>
  <r>
    <x v="1"/>
    <x v="3"/>
    <x v="1"/>
    <x v="0"/>
    <n v="5000"/>
    <n v="1338608"/>
    <d v="2001-06-05T08:46:56"/>
    <s v="Tenaska Marketing Ventures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TMVDNS01"/>
    <s v="KSTEVEN"/>
    <s v="ENA-IM Mid Central South"/>
    <x v="8"/>
    <x v="5"/>
    <n v="829862"/>
    <d v="2001-06-06T21:00:01"/>
  </r>
  <r>
    <x v="1"/>
    <x v="3"/>
    <x v="1"/>
    <x v="0"/>
    <n v="5000"/>
    <n v="1338609"/>
    <d v="2001-06-05T08:46:57"/>
    <s v="Nicor Gas Company"/>
    <x v="0"/>
    <x v="0"/>
    <x v="0"/>
    <x v="3"/>
    <s v="US Gas Phy Fwd Firm &lt; or = 1Mo "/>
    <s v="US Gas Phy       TENN Z-0                06Jun01         USD/MM"/>
    <m/>
    <n v="5000"/>
    <x v="0"/>
    <x v="10"/>
    <x v="0"/>
    <n v="3.91"/>
    <s v="vab12345"/>
    <s v="SNEAL"/>
    <s v="ENA-IM NE GULF3"/>
    <x v="8"/>
    <x v="5"/>
    <n v="829863"/>
    <d v="2001-06-06T21:00:01"/>
  </r>
  <r>
    <x v="0"/>
    <x v="2"/>
    <x v="1"/>
    <x v="8"/>
    <n v="125"/>
    <n v="1338610"/>
    <d v="2001-06-05T08:46:59"/>
    <s v="TotalFinaElf Gas and Power Limited"/>
    <x v="0"/>
    <x v="0"/>
    <x v="0"/>
    <x v="2"/>
    <s v="GER Power Phy Fwd Ffrm"/>
    <s v="GER Pwr Phy FF   Ger Grd WDPK HV         11-15Jun01      EUR/MWh"/>
    <n v="25"/>
    <m/>
    <x v="0"/>
    <x v="2"/>
    <x v="2"/>
    <n v="31.3"/>
    <s v="JMAUMONT"/>
    <s v="MHELLERM"/>
    <s v="UK - ECTRL - Continental Power Book"/>
    <x v="4"/>
    <x v="3"/>
    <n v="110744.1"/>
    <d v="2001-06-11T21:00:00"/>
  </r>
  <r>
    <x v="1"/>
    <x v="3"/>
    <x v="1"/>
    <x v="0"/>
    <n v="8134"/>
    <n v="1338611"/>
    <d v="2001-06-05T08:47:00"/>
    <s v="Texaco Natural Gas Inc."/>
    <x v="0"/>
    <x v="0"/>
    <x v="0"/>
    <x v="3"/>
    <s v="US Gas Phy Fwd Firm &lt; or = 1Mo "/>
    <s v="US Gas Phy       TCO Pool                06Jun01         USD/MM"/>
    <n v="8134"/>
    <m/>
    <x v="0"/>
    <x v="10"/>
    <x v="0"/>
    <n v="4.16"/>
    <s v="waggonerva"/>
    <s v="JHODGE2"/>
    <s v="ENA-IM ME TCO"/>
    <x v="8"/>
    <x v="5"/>
    <n v="829864"/>
    <d v="2001-06-06T21:00:01"/>
  </r>
  <r>
    <x v="1"/>
    <x v="3"/>
    <x v="1"/>
    <x v="0"/>
    <n v="10000"/>
    <n v="1338612"/>
    <d v="2001-06-05T08:47:02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12"/>
    <s v="MIDCONT4"/>
    <s v="PMIMS"/>
    <s v="ENA - IM MKT Central CG"/>
    <x v="8"/>
    <x v="5"/>
    <n v="829865"/>
    <d v="2001-06-06T21:00:01"/>
  </r>
  <r>
    <x v="0"/>
    <x v="3"/>
    <x v="1"/>
    <x v="0"/>
    <n v="10000"/>
    <n v="1338614"/>
    <d v="2001-06-05T08:47:07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25000000000001"/>
    <s v="DAROOKIE"/>
    <s v="MCUILLA"/>
    <s v="ENA - IM Ontario"/>
    <x v="8"/>
    <x v="5"/>
    <n v="829866"/>
    <d v="2001-06-06T21:00:01"/>
  </r>
  <r>
    <x v="1"/>
    <x v="3"/>
    <x v="1"/>
    <x v="0"/>
    <n v="10000"/>
    <n v="1338615"/>
    <d v="2001-06-05T08:47:09"/>
    <s v="Duke Energy Trading and Marketing, L.L.C."/>
    <x v="0"/>
    <x v="0"/>
    <x v="0"/>
    <x v="3"/>
    <s v="US Gas Phy Fwd Firm &lt; or = 1Mo "/>
    <s v="US Gas Phy       NGPL TxOkGCPool         06Jun01         USD/MM"/>
    <n v="10000"/>
    <m/>
    <x v="0"/>
    <x v="10"/>
    <x v="0"/>
    <n v="4.01"/>
    <s v="LAURABATES"/>
    <s v="TDONOHO"/>
    <s v="ENA - IM Central Gulf"/>
    <x v="8"/>
    <x v="5"/>
    <n v="829867"/>
    <d v="2001-06-06T21:00:01"/>
  </r>
  <r>
    <x v="1"/>
    <x v="3"/>
    <x v="1"/>
    <x v="0"/>
    <n v="10000"/>
    <n v="1338616"/>
    <d v="2001-06-05T08:47:09"/>
    <s v="Virginia Power Energy Marketing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950000000000001"/>
    <s v="SPJOHRDE"/>
    <s v="SPEREIR"/>
    <s v="ENA-IM NE GULF2"/>
    <x v="8"/>
    <x v="5"/>
    <n v="829868"/>
    <d v="2001-06-06T21:00:01"/>
  </r>
  <r>
    <x v="0"/>
    <x v="3"/>
    <x v="1"/>
    <x v="0"/>
    <n v="10000"/>
    <n v="1338617"/>
    <d v="2001-06-05T08:47:13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shane2001"/>
    <s v="MCUILLA"/>
    <s v="ENA - IM Ontario"/>
    <x v="8"/>
    <x v="5"/>
    <n v="829870"/>
    <d v="2001-06-06T21:00:01"/>
  </r>
  <r>
    <x v="1"/>
    <x v="3"/>
    <x v="1"/>
    <x v="0"/>
    <n v="10000"/>
    <n v="1338618"/>
    <d v="2001-06-05T08:47:19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HEMMERLY"/>
    <s v="RGAY"/>
    <s v="ENA - IM West"/>
    <x v="8"/>
    <x v="5"/>
    <n v="829871"/>
    <d v="2001-06-06T21:00:01"/>
  </r>
  <r>
    <x v="0"/>
    <x v="3"/>
    <x v="1"/>
    <x v="0"/>
    <n v="5000"/>
    <n v="1338619"/>
    <d v="2001-06-05T08:47:20"/>
    <s v="Duke Energy Marketing Limited Partnership"/>
    <x v="0"/>
    <x v="0"/>
    <x v="0"/>
    <x v="3"/>
    <s v="CAN Gas Phy Fwd Firm West &lt; or = 1Mo"/>
    <s v="CAN Gas Phy      NIT                     06Jun01         CAD/GJ"/>
    <n v="5000"/>
    <m/>
    <x v="0"/>
    <x v="11"/>
    <x v="4"/>
    <n v="5.04"/>
    <s v="KENTLUND"/>
    <s v="RWATT"/>
    <s v="EC-IM Canada West"/>
    <x v="8"/>
    <x v="7"/>
    <n v="829873"/>
    <d v="2001-06-06T21:00:01"/>
  </r>
  <r>
    <x v="1"/>
    <x v="2"/>
    <x v="1"/>
    <x v="8"/>
    <n v="250"/>
    <n v="1338620"/>
    <d v="2001-06-05T08:47:20"/>
    <s v="Constellation Power Source, Inc."/>
    <x v="0"/>
    <x v="0"/>
    <x v="0"/>
    <x v="2"/>
    <s v="US East Power Phy Fwd Firm"/>
    <s v="US Pwr Phy Firm  NEPOOL Peak             18-22Jun01      USD/MWh"/>
    <n v="50"/>
    <m/>
    <x v="0"/>
    <x v="2"/>
    <x v="0"/>
    <n v="47.5"/>
    <s v="cdplante"/>
    <s v="PBRODER"/>
    <s v="ST-New England"/>
    <x v="7"/>
    <x v="6"/>
    <n v="632814.1"/>
    <d v="2001-06-18T21:00:00"/>
  </r>
  <r>
    <x v="1"/>
    <x v="3"/>
    <x v="1"/>
    <x v="0"/>
    <n v="5000"/>
    <n v="1338621"/>
    <d v="2001-06-05T08:47:20"/>
    <s v="Marathon Oil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249999999999998"/>
    <s v="TimBarth"/>
    <s v="KSTEVEN"/>
    <s v="ENA-IM Mid Central South"/>
    <x v="8"/>
    <x v="5"/>
    <n v="829872"/>
    <d v="2001-06-06T21:00:01"/>
  </r>
  <r>
    <x v="1"/>
    <x v="3"/>
    <x v="0"/>
    <x v="19"/>
    <n v="125000"/>
    <n v="1338623"/>
    <d v="2001-06-05T08:47:23"/>
    <s v="Duke Energy Trading and Marketing, L.L.C."/>
    <x v="0"/>
    <x v="0"/>
    <x v="0"/>
    <x v="3"/>
    <s v="US Gas Fin Swap"/>
    <s v="US Gas Daily     ANR OK                  06-30Jun01      USD/MM"/>
    <m/>
    <n v="5000"/>
    <x v="0"/>
    <x v="10"/>
    <x v="0"/>
    <n v="3.92"/>
    <s v="MHOMESTEAD"/>
    <s v="ALEWIS"/>
    <s v="GD-CENTRAL"/>
    <x v="1"/>
    <x v="5"/>
    <s v="VE5498.1"/>
    <d v="2001-06-06T21:00:01"/>
  </r>
  <r>
    <x v="0"/>
    <x v="3"/>
    <x v="0"/>
    <x v="23"/>
    <n v="1070000"/>
    <n v="1338622"/>
    <d v="2001-06-05T08:47:23"/>
    <s v="Sempra Energy Trading Corp."/>
    <x v="0"/>
    <x v="0"/>
    <x v="0"/>
    <x v="3"/>
    <s v="CAN Gas Fin BasSwap"/>
    <s v="CAN Gas Basis    AECO                    Apr-Oct02       USD/MM"/>
    <n v="5000"/>
    <m/>
    <x v="0"/>
    <x v="10"/>
    <x v="0"/>
    <n v="-0.4"/>
    <s v="MSIECKHAUS"/>
    <s v="JMCKAY"/>
    <s v="FT-CAND-EGSC"/>
    <x v="1"/>
    <x v="7"/>
    <s v="VE5497.1"/>
    <d v="2002-04-01T00:00:00"/>
  </r>
  <r>
    <x v="1"/>
    <x v="3"/>
    <x v="0"/>
    <x v="19"/>
    <n v="250000"/>
    <n v="1338625"/>
    <d v="2001-06-05T08:47:31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4.05"/>
    <s v="Bakerrob"/>
    <s v="PKEAVEY"/>
    <s v="G-DAILY-EST"/>
    <x v="1"/>
    <x v="5"/>
    <s v="VE5499.1"/>
    <d v="2001-06-06T21:00:01"/>
  </r>
  <r>
    <x v="1"/>
    <x v="3"/>
    <x v="1"/>
    <x v="0"/>
    <n v="10000"/>
    <n v="1338626"/>
    <d v="2001-06-05T08:47:35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65"/>
    <s v="WAYNEPIVEC"/>
    <s v="JWILLI13"/>
    <s v="ENA - IM Mkt Central MICH"/>
    <x v="8"/>
    <x v="5"/>
    <n v="829875"/>
    <d v="2001-06-06T21:00:01"/>
  </r>
  <r>
    <x v="1"/>
    <x v="3"/>
    <x v="0"/>
    <x v="1"/>
    <n v="465000"/>
    <n v="1338628"/>
    <d v="2001-06-05T08:47:37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KRBARBER"/>
    <s v="JARNOLD"/>
    <s v="NG-Price"/>
    <x v="1"/>
    <x v="5"/>
    <s v="VE5500.1"/>
    <d v="2001-07-01T21:00:00"/>
  </r>
  <r>
    <x v="1"/>
    <x v="3"/>
    <x v="1"/>
    <x v="0"/>
    <n v="5000"/>
    <n v="1338629"/>
    <d v="2001-06-05T08:47:37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9075000000000002"/>
    <s v="TMVDEC02"/>
    <s v="KSTEVEN"/>
    <s v="ENA-IM Mid Central South"/>
    <x v="8"/>
    <x v="5"/>
    <n v="829877"/>
    <d v="2001-06-06T21:00:01"/>
  </r>
  <r>
    <x v="0"/>
    <x v="3"/>
    <x v="1"/>
    <x v="0"/>
    <n v="5000"/>
    <n v="1338627"/>
    <d v="2001-06-05T08:47:37"/>
    <s v="Duke Energy Marketing Limited Partnership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75"/>
    <s v="ANTONIOB"/>
    <s v="MCUILLA"/>
    <s v="ENA - IM Ontario"/>
    <x v="8"/>
    <x v="5"/>
    <n v="829876"/>
    <d v="2001-06-06T21:00:01"/>
  </r>
  <r>
    <x v="1"/>
    <x v="3"/>
    <x v="0"/>
    <x v="20"/>
    <n v="1230000"/>
    <n v="1338631"/>
    <d v="2001-06-05T08:47:39"/>
    <s v="Mirant Americas Energy Marketing, L.P."/>
    <x v="0"/>
    <x v="0"/>
    <x v="0"/>
    <x v="3"/>
    <s v="US Gas Fin BasisSwap"/>
    <s v="US Gas Basis     GD/M Mich Con           Jul-Oct01       USD/MM"/>
    <n v="10000"/>
    <m/>
    <x v="0"/>
    <x v="10"/>
    <x v="0"/>
    <n v="0.1125"/>
    <s v="arvanitis1"/>
    <s v="GSTOREY"/>
    <s v="FT-ONTARIO"/>
    <x v="1"/>
    <x v="5"/>
    <s v="VE5501.1"/>
    <d v="2001-07-01T00:00:00"/>
  </r>
  <r>
    <x v="1"/>
    <x v="3"/>
    <x v="1"/>
    <x v="0"/>
    <n v="3000"/>
    <n v="1338634"/>
    <d v="2001-06-05T08:47:44"/>
    <s v="Coast Energy Group, a division of Cornerstone Propane, L.P."/>
    <x v="0"/>
    <x v="0"/>
    <x v="0"/>
    <x v="3"/>
    <s v="US Gas Phy Fwd Firm &lt; or = 1Mo "/>
    <s v="US Gas Phy       NNG Demarc              06Jun01         USD/MM"/>
    <n v="3000"/>
    <m/>
    <x v="0"/>
    <x v="10"/>
    <x v="0"/>
    <n v="3.8875000000000002"/>
    <s v="buckdiers"/>
    <s v="KSTEVEN"/>
    <s v="ENA-IM Mid Central South"/>
    <x v="8"/>
    <x v="5"/>
    <n v="829879"/>
    <d v="2001-06-06T21:00:01"/>
  </r>
  <r>
    <x v="1"/>
    <x v="3"/>
    <x v="1"/>
    <x v="0"/>
    <n v="25000"/>
    <n v="1338633"/>
    <d v="2001-06-05T08:47:44"/>
    <s v="BP Energy Company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ZHWF0S01"/>
    <s v="ARING"/>
    <s v="ENA-IM NE GULF1"/>
    <x v="8"/>
    <x v="5"/>
    <n v="829881"/>
    <d v="2001-06-06T21:00:01"/>
  </r>
  <r>
    <x v="1"/>
    <x v="3"/>
    <x v="1"/>
    <x v="0"/>
    <n v="10000"/>
    <n v="1338635"/>
    <d v="2001-06-05T08:47:45"/>
    <s v="Mirant Americas Energy Marketing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ppa00001"/>
    <s v="TKUYKEN"/>
    <s v="ENA - IM West"/>
    <x v="8"/>
    <x v="5"/>
    <n v="829880"/>
    <d v="2001-06-06T21:00:01"/>
  </r>
  <r>
    <x v="1"/>
    <x v="3"/>
    <x v="1"/>
    <x v="0"/>
    <n v="3760"/>
    <n v="1338636"/>
    <d v="2001-06-05T08:47:45"/>
    <s v="Cook Inlet Energy Supply L.L.C."/>
    <x v="0"/>
    <x v="0"/>
    <x v="0"/>
    <x v="3"/>
    <s v="US Gas Phy Fwd Firm &lt; or = 1Mo "/>
    <s v="US Gas Phy       TENN 500                06Jun01         USD/MM"/>
    <n v="3760"/>
    <m/>
    <x v="0"/>
    <x v="10"/>
    <x v="0"/>
    <n v="3.9249999999999998"/>
    <s v="EASTDESK5"/>
    <s v="SNEAL"/>
    <s v="ENA-IM NE GULF3"/>
    <x v="8"/>
    <x v="5"/>
    <n v="829882"/>
    <d v="2001-06-06T21:00:01"/>
  </r>
  <r>
    <x v="0"/>
    <x v="3"/>
    <x v="1"/>
    <x v="0"/>
    <n v="10000"/>
    <n v="1338637"/>
    <d v="2001-06-05T08:47:46"/>
    <s v="Aquila Canada Cor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read2000"/>
    <s v="MCUILLA"/>
    <s v="ENA - IM Ontario"/>
    <x v="8"/>
    <x v="5"/>
    <n v="829883"/>
    <d v="2001-06-06T21:00:01"/>
  </r>
  <r>
    <x v="1"/>
    <x v="3"/>
    <x v="1"/>
    <x v="0"/>
    <n v="1310"/>
    <n v="1338638"/>
    <d v="2001-06-05T08:47:46"/>
    <s v="CMS Marketing, Services and Trading Company"/>
    <x v="0"/>
    <x v="0"/>
    <x v="0"/>
    <x v="3"/>
    <s v="US Gas Phy Fwd Firm &lt; or = 1Mo "/>
    <s v="US Gas Phy       NGPL Midcont            06Jun01         USD/MM"/>
    <m/>
    <n v="1310"/>
    <x v="0"/>
    <x v="10"/>
    <x v="0"/>
    <n v="3.91"/>
    <s v="MELISA94"/>
    <s v="KSTEVEN"/>
    <s v="ENA-IM Mid Central South"/>
    <x v="8"/>
    <x v="5"/>
    <n v="829884"/>
    <d v="2001-06-06T21:00:01"/>
  </r>
  <r>
    <x v="1"/>
    <x v="3"/>
    <x v="0"/>
    <x v="1"/>
    <n v="465000"/>
    <n v="1338639"/>
    <d v="2001-06-05T08:47:47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1500000000000004"/>
    <s v="MICWHITE"/>
    <s v="JARNOLD"/>
    <s v="NG-Price"/>
    <x v="1"/>
    <x v="5"/>
    <s v="VE5503.1"/>
    <d v="2001-07-01T21:00:00"/>
  </r>
  <r>
    <x v="1"/>
    <x v="3"/>
    <x v="0"/>
    <x v="19"/>
    <n v="250000"/>
    <n v="1338640"/>
    <d v="2001-06-05T08:47:48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0999999999999996"/>
    <s v="Bakerrob"/>
    <s v="EBASS"/>
    <s v="FT-Texas"/>
    <x v="1"/>
    <x v="5"/>
    <s v="VE5502.1"/>
    <d v="2001-06-06T21:00:01"/>
  </r>
  <r>
    <x v="1"/>
    <x v="3"/>
    <x v="1"/>
    <x v="0"/>
    <n v="5000"/>
    <n v="1338641"/>
    <d v="2001-06-05T08:47:48"/>
    <s v="Aquila Energy Marketing Corporation"/>
    <x v="0"/>
    <x v="0"/>
    <x v="0"/>
    <x v="3"/>
    <s v="US Gas Phy Fwd Firm &lt; or = 1Mo "/>
    <s v="US Gas Phy       TranscoZ6NNY            06Jun01         USD/MM"/>
    <n v="5000"/>
    <m/>
    <x v="0"/>
    <x v="10"/>
    <x v="0"/>
    <n v="4.2699999999999996"/>
    <s v="LANCEMCW"/>
    <s v="VPIMENOV"/>
    <s v="ENA-IM ME NEW YORK"/>
    <x v="8"/>
    <x v="5"/>
    <n v="829885"/>
    <d v="2001-06-06T21:00:01"/>
  </r>
  <r>
    <x v="1"/>
    <x v="4"/>
    <x v="0"/>
    <x v="0"/>
    <n v="50000"/>
    <n v="1338642"/>
    <d v="2001-06-05T08:47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1"/>
    <s v="GWHALLE"/>
    <s v="WTI-GW-NXC2"/>
    <x v="2"/>
    <x v="5"/>
    <n v="113604"/>
    <d v="2001-07-01T00:00:00"/>
  </r>
  <r>
    <x v="1"/>
    <x v="3"/>
    <x v="1"/>
    <x v="0"/>
    <n v="5000"/>
    <n v="1338643"/>
    <d v="2001-06-05T08:47:51"/>
    <s v="EnergyUSA-TPC Corp.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scallender"/>
    <s v="JWILLI13"/>
    <s v="ENA - IM Mkt Central MICH"/>
    <x v="8"/>
    <x v="5"/>
    <n v="829886"/>
    <d v="2001-06-06T21:00:01"/>
  </r>
  <r>
    <x v="1"/>
    <x v="3"/>
    <x v="0"/>
    <x v="19"/>
    <n v="250000"/>
    <n v="1338644"/>
    <d v="2001-06-05T08:47:53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4.0449999999999999"/>
    <s v="ADM84149"/>
    <s v="PKEAVEY"/>
    <s v="G-DAILY-EST"/>
    <x v="1"/>
    <x v="5"/>
    <s v="VE5506.1"/>
    <d v="2001-06-06T21:00:01"/>
  </r>
  <r>
    <x v="1"/>
    <x v="3"/>
    <x v="1"/>
    <x v="0"/>
    <n v="10000"/>
    <n v="1338645"/>
    <d v="2001-06-05T08:47:53"/>
    <s v="ONEOK Energy Marketing and Trading Company, L.P."/>
    <x v="0"/>
    <x v="0"/>
    <x v="0"/>
    <x v="3"/>
    <s v="US Gas Phy Fwd Firm &lt; or = 1Mo "/>
    <s v="US Gas Phy       NGPL LA Pool            06Jun01         USD/MM"/>
    <n v="10000"/>
    <m/>
    <x v="0"/>
    <x v="10"/>
    <x v="0"/>
    <n v="4.0250000000000004"/>
    <s v="KELLYADAM"/>
    <s v="TDONOHO"/>
    <s v="ENA - IM Central Gulf"/>
    <x v="8"/>
    <x v="5"/>
    <n v="829887"/>
    <d v="2001-06-06T21:00:01"/>
  </r>
  <r>
    <x v="1"/>
    <x v="3"/>
    <x v="0"/>
    <x v="1"/>
    <n v="465000"/>
    <n v="1338646"/>
    <d v="2001-06-05T08:47:5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DAVIDSET"/>
    <s v="JARNOLD"/>
    <s v="NG-Price"/>
    <x v="1"/>
    <x v="5"/>
    <s v="VE5504.1"/>
    <d v="2001-07-01T21:00:00"/>
  </r>
  <r>
    <x v="0"/>
    <x v="3"/>
    <x v="1"/>
    <x v="0"/>
    <n v="10000"/>
    <n v="1338647"/>
    <d v="2001-06-05T08:47:54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250000000000004"/>
    <s v="ngeerds01"/>
    <s v="RWATT"/>
    <s v="EC-IM Canada West"/>
    <x v="8"/>
    <x v="7"/>
    <n v="829888"/>
    <d v="2001-06-05T21:00:01"/>
  </r>
  <r>
    <x v="1"/>
    <x v="3"/>
    <x v="1"/>
    <x v="0"/>
    <n v="2500"/>
    <n v="1338649"/>
    <d v="2001-06-05T08:47:55"/>
    <s v="Western Gas Resources, Inc."/>
    <x v="0"/>
    <x v="0"/>
    <x v="0"/>
    <x v="3"/>
    <s v="US Gas Phy Fwd Firm &lt; or = 1Mo "/>
    <s v="US Gas Phy       ANR SW Pool             06Jun01         USD/MM"/>
    <n v="2500"/>
    <m/>
    <x v="0"/>
    <x v="10"/>
    <x v="0"/>
    <n v="3.9224999999999999"/>
    <s v="WILLIDEA"/>
    <s v="KSTEVEN"/>
    <s v="ENA-IM Mid Central South"/>
    <x v="8"/>
    <x v="5"/>
    <n v="829893"/>
    <d v="2001-06-06T21:00:01"/>
  </r>
  <r>
    <x v="1"/>
    <x v="3"/>
    <x v="1"/>
    <x v="0"/>
    <n v="10000"/>
    <n v="1338648"/>
    <d v="2001-06-05T08:47:55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7"/>
    <s v="aepes201"/>
    <s v="TDONOHO"/>
    <s v="ENA - IM Central Gulf"/>
    <x v="8"/>
    <x v="5"/>
    <n v="829890"/>
    <d v="2001-06-06T21:00:01"/>
  </r>
  <r>
    <x v="0"/>
    <x v="3"/>
    <x v="1"/>
    <x v="0"/>
    <n v="5000"/>
    <n v="1338651"/>
    <d v="2001-06-05T08:47:56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549999999999997"/>
    <s v="KJMTMC01"/>
    <s v="RWATT"/>
    <s v="EC-IM Canada West"/>
    <x v="8"/>
    <x v="7"/>
    <n v="829889"/>
    <d v="2001-06-06T21:00:01"/>
  </r>
  <r>
    <x v="1"/>
    <x v="3"/>
    <x v="1"/>
    <x v="0"/>
    <n v="4400"/>
    <n v="1338650"/>
    <d v="2001-06-05T08:47:56"/>
    <s v="AEP Energy Services, Inc."/>
    <x v="0"/>
    <x v="0"/>
    <x v="0"/>
    <x v="3"/>
    <s v="US Gas Phy Fwd Firm &lt; or = 1Mo "/>
    <s v="US Gas Phy       TENN 800                06Jun01         USD/MM"/>
    <m/>
    <n v="4400"/>
    <x v="0"/>
    <x v="10"/>
    <x v="0"/>
    <n v="3.94"/>
    <s v="aepes202"/>
    <s v="SNEAL"/>
    <s v="ENA-IM NE GULF3"/>
    <x v="8"/>
    <x v="5"/>
    <n v="829891"/>
    <d v="2001-06-06T21:00:01"/>
  </r>
  <r>
    <x v="1"/>
    <x v="3"/>
    <x v="1"/>
    <x v="0"/>
    <n v="5000"/>
    <n v="1338653"/>
    <d v="2001-06-05T08:47:57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24999999999999"/>
    <s v="cscharton"/>
    <s v="KSTEVEN"/>
    <s v="ENA-IM Mid Central South"/>
    <x v="8"/>
    <x v="5"/>
    <n v="829894"/>
    <d v="2001-06-06T21:00:01"/>
  </r>
  <r>
    <x v="1"/>
    <x v="3"/>
    <x v="1"/>
    <x v="0"/>
    <n v="5000"/>
    <n v="1338652"/>
    <d v="2001-06-05T08:47:57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49999999999998"/>
    <s v="ADM90884"/>
    <s v="KSTEVEN"/>
    <s v="ENA-IM Mid Central South"/>
    <x v="8"/>
    <x v="5"/>
    <n v="829892"/>
    <d v="2001-06-06T21:00:01"/>
  </r>
  <r>
    <x v="1"/>
    <x v="3"/>
    <x v="0"/>
    <x v="18"/>
    <n v="755000"/>
    <n v="1338654"/>
    <d v="2001-06-05T08:47:58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449999999999999"/>
    <s v="KRBARBER"/>
    <s v="JARNOLD"/>
    <s v="NG-Price"/>
    <x v="1"/>
    <x v="5"/>
    <s v="VE5505.1"/>
    <d v="2001-11-01T00:00:00"/>
  </r>
  <r>
    <x v="1"/>
    <x v="3"/>
    <x v="1"/>
    <x v="0"/>
    <n v="10000"/>
    <n v="1338655"/>
    <d v="2001-06-05T08:47:58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NOVERO777"/>
    <s v="TKUYKEN"/>
    <s v="ENA - IM West"/>
    <x v="8"/>
    <x v="5"/>
    <n v="829895"/>
    <d v="2001-06-06T21:00:01"/>
  </r>
  <r>
    <x v="1"/>
    <x v="3"/>
    <x v="1"/>
    <x v="0"/>
    <n v="10000"/>
    <n v="1338657"/>
    <d v="2001-06-05T08:47:59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225"/>
    <s v="PEGGIALL"/>
    <s v="TDONOHO"/>
    <s v="ENA - IM Central Gulf"/>
    <x v="8"/>
    <x v="5"/>
    <n v="829897"/>
    <d v="2001-06-06T21:00:01"/>
  </r>
  <r>
    <x v="1"/>
    <x v="3"/>
    <x v="1"/>
    <x v="0"/>
    <n v="25000"/>
    <n v="1338658"/>
    <d v="2001-06-05T08:47:59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STANHORTON"/>
    <s v="ARING"/>
    <s v="ENA-IM NE GULF1"/>
    <x v="8"/>
    <x v="5"/>
    <n v="829898"/>
    <d v="2001-06-06T21:00:01"/>
  </r>
  <r>
    <x v="1"/>
    <x v="3"/>
    <x v="1"/>
    <x v="0"/>
    <n v="10000"/>
    <n v="1338656"/>
    <d v="2001-06-05T08:47:5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74999999999998"/>
    <s v="aepes201"/>
    <s v="TDONOHO"/>
    <s v="ENA - IM Central Gulf"/>
    <x v="8"/>
    <x v="5"/>
    <n v="829896"/>
    <d v="2001-06-06T21:00:01"/>
  </r>
  <r>
    <x v="1"/>
    <x v="3"/>
    <x v="0"/>
    <x v="1"/>
    <n v="465000"/>
    <n v="1338659"/>
    <d v="2001-06-05T08:48:02"/>
    <s v="Bank of America, National Association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MMETTERS"/>
    <s v="JARNOLD"/>
    <s v="NG-Price"/>
    <x v="1"/>
    <x v="5"/>
    <s v="VE5508.1"/>
    <d v="2001-07-01T21:00:00"/>
  </r>
  <r>
    <x v="0"/>
    <x v="3"/>
    <x v="1"/>
    <x v="0"/>
    <n v="5000"/>
    <n v="1338661"/>
    <d v="2001-06-05T08:48:06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5.04"/>
    <s v="ngeerds01"/>
    <s v="RWATT"/>
    <s v="EC-IM Canada West"/>
    <x v="8"/>
    <x v="7"/>
    <n v="829900"/>
    <d v="2001-06-06T21:00:01"/>
  </r>
  <r>
    <x v="1"/>
    <x v="3"/>
    <x v="1"/>
    <x v="0"/>
    <n v="3115"/>
    <n v="1338662"/>
    <d v="2001-06-05T08:48:06"/>
    <s v="Cargill Energy, a division of Cargill, Incorporated"/>
    <x v="0"/>
    <x v="0"/>
    <x v="0"/>
    <x v="3"/>
    <s v="US Gas Phy Fwd Firm &lt; or = 1Mo "/>
    <s v="US Gas Phy       NGPL Midcont            06Jun01         USD/MM"/>
    <n v="3115"/>
    <m/>
    <x v="0"/>
    <x v="10"/>
    <x v="0"/>
    <n v="3.9024999999999999"/>
    <s v="ADM90884"/>
    <s v="KSTEVEN"/>
    <s v="ENA-IM Mid Central South"/>
    <x v="8"/>
    <x v="5"/>
    <n v="829899"/>
    <d v="2001-06-06T21:00:01"/>
  </r>
  <r>
    <x v="1"/>
    <x v="3"/>
    <x v="1"/>
    <x v="0"/>
    <n v="10000"/>
    <n v="1338663"/>
    <d v="2001-06-05T08:48:07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49999999999999"/>
    <s v="aepes201"/>
    <s v="TDONOHO"/>
    <s v="ENA - IM Central Gulf"/>
    <x v="8"/>
    <x v="5"/>
    <n v="829901"/>
    <d v="2001-06-06T21:00:01"/>
  </r>
  <r>
    <x v="1"/>
    <x v="3"/>
    <x v="1"/>
    <x v="0"/>
    <n v="30000"/>
    <n v="1338664"/>
    <d v="2001-06-05T08:48:08"/>
    <s v="Cook Inlet Energy Supply L.L.C."/>
    <x v="0"/>
    <x v="0"/>
    <x v="0"/>
    <x v="3"/>
    <s v="US Gas Phy Fwd Firm &lt; or = 1Mo "/>
    <s v="US Gas Phy       NGPL NICOR              06Jun01         USD/MM"/>
    <n v="30000"/>
    <m/>
    <x v="0"/>
    <x v="10"/>
    <x v="0"/>
    <n v="4.12"/>
    <s v="MIDCONT1"/>
    <s v="PMIMS"/>
    <s v="ENA - IM MKT Central CG"/>
    <x v="8"/>
    <x v="5"/>
    <n v="829902"/>
    <d v="2001-06-06T21:00:01"/>
  </r>
  <r>
    <x v="1"/>
    <x v="3"/>
    <x v="1"/>
    <x v="0"/>
    <n v="1240"/>
    <n v="1338665"/>
    <d v="2001-06-05T08:48:09"/>
    <s v="Cook Inlet Energy Supply L.L.C."/>
    <x v="0"/>
    <x v="0"/>
    <x v="0"/>
    <x v="3"/>
    <s v="US Gas Phy Fwd Firm &lt; or = 1Mo "/>
    <s v="US Gas Phy       TENN 500                06Jun01         USD/MM"/>
    <n v="1240"/>
    <m/>
    <x v="0"/>
    <x v="10"/>
    <x v="0"/>
    <n v="3.92"/>
    <s v="EASTDESK5"/>
    <s v="SNEAL"/>
    <s v="ENA-IM NE GULF3"/>
    <x v="8"/>
    <x v="5"/>
    <n v="829903"/>
    <d v="2001-06-06T21:00:01"/>
  </r>
  <r>
    <x v="1"/>
    <x v="3"/>
    <x v="1"/>
    <x v="0"/>
    <n v="10000"/>
    <n v="1338667"/>
    <d v="2001-06-05T08:48:1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24999999999999"/>
    <s v="aepes201"/>
    <s v="TDONOHO"/>
    <s v="ENA - IM Central Gulf"/>
    <x v="8"/>
    <x v="5"/>
    <n v="829904"/>
    <d v="2001-06-06T21:00:01"/>
  </r>
  <r>
    <x v="1"/>
    <x v="3"/>
    <x v="1"/>
    <x v="0"/>
    <n v="222"/>
    <n v="1338666"/>
    <d v="2001-06-05T08:48:11"/>
    <s v="Mirant Americas Energy Marketing, L.P."/>
    <x v="0"/>
    <x v="0"/>
    <x v="0"/>
    <x v="3"/>
    <s v="US Gas Phy Fwd Firm &lt; or = 1Mo "/>
    <s v="US Gas Phy       TranscoZ6NNY            06Jun01         USD/MM"/>
    <m/>
    <n v="222"/>
    <x v="0"/>
    <x v="10"/>
    <x v="0"/>
    <n v="4.28"/>
    <s v="jkippels01"/>
    <s v="VPIMENOV"/>
    <s v="ENA-IM ME NEW YORK"/>
    <x v="8"/>
    <x v="5"/>
    <n v="829905"/>
    <d v="2001-06-06T21:00:01"/>
  </r>
  <r>
    <x v="1"/>
    <x v="3"/>
    <x v="1"/>
    <x v="0"/>
    <n v="20000"/>
    <n v="1338668"/>
    <d v="2001-06-05T08:48:12"/>
    <s v="EnergyUSA - Appalachian Corp"/>
    <x v="0"/>
    <x v="0"/>
    <x v="0"/>
    <x v="3"/>
    <s v="US Gas Phy Fwd Firm &lt; or = 1Mo "/>
    <s v="US Gas Phy       TCO Pool                06Jun01         USD/MM"/>
    <n v="20000"/>
    <m/>
    <x v="0"/>
    <x v="10"/>
    <x v="0"/>
    <n v="4.1500000000000004"/>
    <s v="tmeyers1"/>
    <s v="JHODGE2"/>
    <s v="ENA-IM ME TCO"/>
    <x v="8"/>
    <x v="5"/>
    <n v="829906"/>
    <d v="2001-06-06T21:00:01"/>
  </r>
  <r>
    <x v="0"/>
    <x v="3"/>
    <x v="1"/>
    <x v="0"/>
    <n v="5000"/>
    <n v="1338670"/>
    <d v="2001-06-05T08:48:15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7"/>
    <s v="ADM96017"/>
    <s v="CCLARK5"/>
    <s v="EC - IM Canada BC"/>
    <x v="8"/>
    <x v="7"/>
    <n v="829908"/>
    <d v="2001-06-06T21:00:01"/>
  </r>
  <r>
    <x v="1"/>
    <x v="3"/>
    <x v="1"/>
    <x v="0"/>
    <n v="15000"/>
    <n v="1338669"/>
    <d v="2001-06-05T08:48:15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4.0449999999999999"/>
    <s v="ADM90884"/>
    <s v="ARING"/>
    <s v="ENA-IM NE GULF1"/>
    <x v="8"/>
    <x v="5"/>
    <n v="829907"/>
    <d v="2001-06-06T21:00:01"/>
  </r>
  <r>
    <x v="1"/>
    <x v="3"/>
    <x v="0"/>
    <x v="1"/>
    <n v="465000"/>
    <n v="1338672"/>
    <d v="2001-06-05T08:48:16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shawnmaz"/>
    <s v="JARNOLD"/>
    <s v="NG-Price"/>
    <x v="1"/>
    <x v="5"/>
    <s v="VE5511.1"/>
    <d v="2001-07-01T21:00:00"/>
  </r>
  <r>
    <x v="0"/>
    <x v="3"/>
    <x v="0"/>
    <x v="23"/>
    <n v="1070000"/>
    <n v="1338671"/>
    <d v="2001-06-05T08:48:16"/>
    <s v="J. Aron &amp; Company"/>
    <x v="0"/>
    <x v="0"/>
    <x v="0"/>
    <x v="3"/>
    <s v="CAN Gas Fin BasSwap"/>
    <s v="CAN Gas Basis    AECO                    Apr-Oct02       USD/MM"/>
    <m/>
    <n v="5000"/>
    <x v="0"/>
    <x v="10"/>
    <x v="0"/>
    <n v="-0.39500000000000002"/>
    <s v="owenwest"/>
    <s v="JMCKAY"/>
    <s v="FT-CAND-EGSC"/>
    <x v="1"/>
    <x v="7"/>
    <s v="VE5510.1"/>
    <d v="2002-04-01T00:00:00"/>
  </r>
  <r>
    <x v="1"/>
    <x v="3"/>
    <x v="0"/>
    <x v="1"/>
    <n v="155000"/>
    <n v="1338673"/>
    <d v="2001-06-05T08:48:20"/>
    <s v="Reliant Energy Services, Inc.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kurtgibson"/>
    <s v="JARNOLD"/>
    <s v="NG-Price"/>
    <x v="1"/>
    <x v="5"/>
    <s v="VE5512.1"/>
    <d v="2001-07-01T21:00:00"/>
  </r>
  <r>
    <x v="1"/>
    <x v="3"/>
    <x v="1"/>
    <x v="0"/>
    <n v="10000"/>
    <n v="1338674"/>
    <d v="2001-06-05T08:48:22"/>
    <s v="Axia Energy, LP"/>
    <x v="0"/>
    <x v="0"/>
    <x v="0"/>
    <x v="3"/>
    <s v="US Gas Phy Fwd Firm &lt; or = 1Mo "/>
    <s v="US Gas Phy       NGPL TxOkGCPool         06Jun01         USD/MM"/>
    <m/>
    <n v="10000"/>
    <x v="0"/>
    <x v="10"/>
    <x v="0"/>
    <n v="3.9950000000000001"/>
    <s v="kwapisze"/>
    <s v="TDONOHO"/>
    <s v="ENA - IM Central Gulf"/>
    <x v="8"/>
    <x v="5"/>
    <n v="829909"/>
    <d v="2001-06-06T21:00:01"/>
  </r>
  <r>
    <x v="1"/>
    <x v="3"/>
    <x v="1"/>
    <x v="0"/>
    <n v="10000"/>
    <n v="1338675"/>
    <d v="2001-06-05T08:48:23"/>
    <s v="Dynegy Marketing and Trade"/>
    <x v="0"/>
    <x v="0"/>
    <x v="0"/>
    <x v="3"/>
    <s v="US Gas Phy Fwd Firm &lt; or = 1Mo "/>
    <s v="US Gas Phy       EPNG Keystone           06Jun01         USD/MM"/>
    <n v="10000"/>
    <m/>
    <x v="0"/>
    <x v="10"/>
    <x v="0"/>
    <n v="3.9750000000000001"/>
    <s v="FLOYDS14"/>
    <s v="RGAY"/>
    <s v="ENA - IM West"/>
    <x v="8"/>
    <x v="5"/>
    <n v="829910"/>
    <d v="2001-06-06T21:00:01"/>
  </r>
  <r>
    <x v="1"/>
    <x v="3"/>
    <x v="1"/>
    <x v="0"/>
    <n v="5000"/>
    <n v="1338676"/>
    <d v="2001-06-05T08:48:23"/>
    <s v="FirstEnergy Services Corp."/>
    <x v="0"/>
    <x v="0"/>
    <x v="0"/>
    <x v="3"/>
    <s v="US Gas Phy Fwd Firm &lt; or = 1Mo "/>
    <s v="US Gas Phy       NGPL NICOR              06Jun01         USD/MM"/>
    <n v="5000"/>
    <m/>
    <x v="0"/>
    <x v="10"/>
    <x v="0"/>
    <n v="4.1150000000000002"/>
    <s v="JONEYSSEN"/>
    <s v="PMIMS"/>
    <s v="ENA - IM MKT Central CG"/>
    <x v="8"/>
    <x v="5"/>
    <n v="829911"/>
    <d v="2001-06-06T21:00:01"/>
  </r>
  <r>
    <x v="1"/>
    <x v="3"/>
    <x v="0"/>
    <x v="20"/>
    <n v="615000"/>
    <n v="1338680"/>
    <d v="2001-06-05T08:48:25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249999999999996"/>
    <s v="MMETTERS"/>
    <s v="JARNOLD"/>
    <s v="NG-Price"/>
    <x v="1"/>
    <x v="5"/>
    <s v="VE5516.1"/>
    <d v="2001-07-01T00:00:00"/>
  </r>
  <r>
    <x v="1"/>
    <x v="3"/>
    <x v="1"/>
    <x v="0"/>
    <n v="10000"/>
    <n v="1338681"/>
    <d v="2001-06-05T08:48:25"/>
    <s v="Sempra Energy Trading Corp."/>
    <x v="0"/>
    <x v="0"/>
    <x v="0"/>
    <x v="3"/>
    <s v="US Gas Phy Fwd Firm &lt; or = 1Mo "/>
    <s v="US Gas Phy       SoCal EHR               06Jun01         USD/MM"/>
    <m/>
    <n v="10000"/>
    <x v="0"/>
    <x v="10"/>
    <x v="0"/>
    <n v="9.4499999999999993"/>
    <s v="ramcharger"/>
    <s v="TKUYKEN"/>
    <s v="ENA - IM West"/>
    <x v="8"/>
    <x v="5"/>
    <n v="829912"/>
    <d v="2001-06-06T21:00:01"/>
  </r>
  <r>
    <x v="0"/>
    <x v="3"/>
    <x v="1"/>
    <x v="0"/>
    <n v="10000"/>
    <n v="1338682"/>
    <d v="2001-06-05T08:48:25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914"/>
    <d v="2001-06-06T21:00:01"/>
  </r>
  <r>
    <x v="1"/>
    <x v="3"/>
    <x v="1"/>
    <x v="0"/>
    <n v="25000"/>
    <n v="1338679"/>
    <d v="2001-06-05T08:48:25"/>
    <s v="Reliant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mikepowers"/>
    <s v="ARING"/>
    <s v="ENA-IM NE GULF1"/>
    <x v="8"/>
    <x v="5"/>
    <n v="829913"/>
    <d v="2001-06-06T21:00:01"/>
  </r>
  <r>
    <x v="1"/>
    <x v="4"/>
    <x v="0"/>
    <x v="0"/>
    <n v="50000"/>
    <n v="1338683"/>
    <d v="2001-06-05T08:48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2"/>
    <x v="5"/>
    <n v="113605"/>
    <d v="2001-07-01T00:00:00"/>
  </r>
  <r>
    <x v="1"/>
    <x v="3"/>
    <x v="0"/>
    <x v="19"/>
    <n v="250000"/>
    <n v="1338684"/>
    <d v="2001-06-05T08:48:27"/>
    <s v="Dynegy Marketing and Trade"/>
    <x v="0"/>
    <x v="0"/>
    <x v="0"/>
    <x v="3"/>
    <s v="US Gas Fin Swap"/>
    <s v="US Gas Daily     HHub                    06-30Jun01      USD/MM"/>
    <n v="10000"/>
    <m/>
    <x v="0"/>
    <x v="10"/>
    <x v="0"/>
    <n v="4.04"/>
    <s v="SANDBERG"/>
    <s v="PKEAVEY"/>
    <s v="G-DAILY-EST"/>
    <x v="1"/>
    <x v="5"/>
    <s v="VE5518.1"/>
    <d v="2001-06-06T21:00:01"/>
  </r>
  <r>
    <x v="1"/>
    <x v="3"/>
    <x v="1"/>
    <x v="0"/>
    <n v="10000"/>
    <n v="1338685"/>
    <d v="2001-06-05T08:48:28"/>
    <s v="Sempra Energy Trading Corp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ramcharger"/>
    <s v="TKUYKEN"/>
    <s v="ENA - IM West"/>
    <x v="8"/>
    <x v="5"/>
    <n v="829915"/>
    <d v="2001-06-06T21:00:01"/>
  </r>
  <r>
    <x v="1"/>
    <x v="3"/>
    <x v="1"/>
    <x v="0"/>
    <n v="5000"/>
    <n v="1338686"/>
    <d v="2001-06-05T08:48:29"/>
    <s v="Mirant Americas Energy Marketing, L.P."/>
    <x v="0"/>
    <x v="0"/>
    <x v="0"/>
    <x v="3"/>
    <s v="US Gas Phy Fwd Firm &lt; or = 1Mo "/>
    <s v="US Gas Phy       Harper                  06Jun01         USD/MM"/>
    <n v="5000"/>
    <m/>
    <x v="0"/>
    <x v="10"/>
    <x v="0"/>
    <n v="4.04"/>
    <s v="ahamby0001"/>
    <s v="JWILLI13"/>
    <s v="ENA-IM Mid Central North"/>
    <x v="8"/>
    <x v="5"/>
    <n v="829916"/>
    <d v="2001-06-06T21:00:01"/>
  </r>
  <r>
    <x v="1"/>
    <x v="3"/>
    <x v="1"/>
    <x v="0"/>
    <n v="25000"/>
    <n v="1338687"/>
    <d v="2001-06-05T08:48:31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350000000000001"/>
    <s v="garrison"/>
    <s v="ARING"/>
    <s v="ENA-IM NE GULF1"/>
    <x v="8"/>
    <x v="5"/>
    <n v="829917"/>
    <d v="2001-06-06T21:00:01"/>
  </r>
  <r>
    <x v="1"/>
    <x v="3"/>
    <x v="1"/>
    <x v="0"/>
    <n v="2677"/>
    <n v="1338688"/>
    <d v="2001-06-05T08:48:32"/>
    <s v="Texex Energy Partners Ltd."/>
    <x v="0"/>
    <x v="0"/>
    <x v="0"/>
    <x v="3"/>
    <s v="US Gas Phy Fwd Firm &lt; or = 1Mo "/>
    <s v="US Gas Phy       TENN 800                06Jun01         USD/MM"/>
    <m/>
    <n v="2677"/>
    <x v="0"/>
    <x v="10"/>
    <x v="0"/>
    <n v="3.9350000000000001"/>
    <s v="texexener"/>
    <s v="SNEAL"/>
    <s v="ENA-IM NE GULF3"/>
    <x v="8"/>
    <x v="5"/>
    <n v="829918"/>
    <d v="2001-06-06T21:00:01"/>
  </r>
  <r>
    <x v="1"/>
    <x v="3"/>
    <x v="1"/>
    <x v="0"/>
    <n v="5000"/>
    <n v="1338689"/>
    <d v="2001-06-05T08:48:37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875000000000002"/>
    <s v="ADM90884"/>
    <s v="KSTEVEN"/>
    <s v="ENA-IM Mid Central South"/>
    <x v="8"/>
    <x v="5"/>
    <n v="829919"/>
    <d v="2001-06-06T21:00:01"/>
  </r>
  <r>
    <x v="0"/>
    <x v="3"/>
    <x v="1"/>
    <x v="0"/>
    <n v="5000"/>
    <n v="1338691"/>
    <d v="2001-06-05T08:48:38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449999999999999"/>
    <s v="KJMTMC01"/>
    <s v="RWATT"/>
    <s v="EC-IM Canada West"/>
    <x v="8"/>
    <x v="7"/>
    <n v="829922"/>
    <d v="2001-06-06T21:00:01"/>
  </r>
  <r>
    <x v="1"/>
    <x v="3"/>
    <x v="1"/>
    <x v="0"/>
    <n v="10000"/>
    <n v="1338692"/>
    <d v="2001-06-05T08:48:38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aepes206"/>
    <s v="JWILLI13"/>
    <s v="ENA - IM Mkt Central MICH"/>
    <x v="8"/>
    <x v="5"/>
    <n v="829920"/>
    <d v="2001-06-06T21:00:01"/>
  </r>
  <r>
    <x v="1"/>
    <x v="3"/>
    <x v="1"/>
    <x v="0"/>
    <n v="9821"/>
    <n v="1338690"/>
    <d v="2001-06-05T08:48:38"/>
    <s v="El Paso Merchant Energy, L.P."/>
    <x v="0"/>
    <x v="0"/>
    <x v="0"/>
    <x v="3"/>
    <s v="US Gas Phy Fwd Firm &lt; or = 1Mo "/>
    <s v="US Gas Phy       FGT Z2                  06Jun01         USD/MM"/>
    <m/>
    <n v="9821"/>
    <x v="0"/>
    <x v="10"/>
    <x v="0"/>
    <n v="4.0350000000000001"/>
    <s v="EPMELPdg"/>
    <s v="SNEAL"/>
    <s v="ENA-IM NE GULF4"/>
    <x v="8"/>
    <x v="5"/>
    <n v="829921"/>
    <d v="2001-06-06T21:00:01"/>
  </r>
  <r>
    <x v="1"/>
    <x v="3"/>
    <x v="1"/>
    <x v="0"/>
    <n v="1250"/>
    <n v="1338695"/>
    <d v="2001-06-05T08:48:39"/>
    <s v="TXU Energy Trading Company"/>
    <x v="0"/>
    <x v="0"/>
    <x v="0"/>
    <x v="3"/>
    <s v="US Gas Phy Fwd Firm &lt; or = 1Mo "/>
    <s v="US Gas Phy       Chi Peoples             06Jun01         USD/MM"/>
    <n v="1250"/>
    <m/>
    <x v="0"/>
    <x v="10"/>
    <x v="0"/>
    <n v="4.0975000000000001"/>
    <s v="txuetctmb"/>
    <s v="PMIMS"/>
    <s v="ENA - IM MKT Central CG"/>
    <x v="8"/>
    <x v="5"/>
    <n v="829924"/>
    <d v="2001-06-06T21:00:01"/>
  </r>
  <r>
    <x v="1"/>
    <x v="3"/>
    <x v="1"/>
    <x v="0"/>
    <n v="5000"/>
    <n v="1338694"/>
    <d v="2001-06-05T08:48:39"/>
    <s v="ONEOK Energy Marketing and Trading Company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KURTISWOOD"/>
    <s v="KSTEVEN"/>
    <s v="ENA-IM Mid Central South"/>
    <x v="8"/>
    <x v="5"/>
    <n v="829923"/>
    <d v="2001-06-06T21:00:01"/>
  </r>
  <r>
    <x v="1"/>
    <x v="3"/>
    <x v="0"/>
    <x v="19"/>
    <n v="250000"/>
    <n v="1338696"/>
    <d v="2001-06-05T08:48:46"/>
    <s v="Anadarko Petroleum Corporation"/>
    <x v="0"/>
    <x v="0"/>
    <x v="0"/>
    <x v="3"/>
    <s v="US Gas Fin Swap"/>
    <s v="US Gas Daily     HHub                    06-30Jun01      USD/MM"/>
    <n v="10000"/>
    <m/>
    <x v="0"/>
    <x v="10"/>
    <x v="0"/>
    <n v="4.0350000000000001"/>
    <s v="DLCATMAN"/>
    <s v="PKEAVEY"/>
    <s v="G-DAILY-EST"/>
    <x v="1"/>
    <x v="5"/>
    <s v="VE5520.1"/>
    <d v="2001-06-06T21:00:01"/>
  </r>
  <r>
    <x v="1"/>
    <x v="3"/>
    <x v="1"/>
    <x v="0"/>
    <n v="3250"/>
    <n v="1338697"/>
    <d v="2001-06-05T08:48:49"/>
    <s v="Texex Energy Partners Ltd."/>
    <x v="0"/>
    <x v="0"/>
    <x v="0"/>
    <x v="3"/>
    <s v="US Gas Phy Fwd Firm &lt; or = 1Mo "/>
    <s v="US Gas Phy       TENN 500                06Jun01         USD/MM"/>
    <m/>
    <n v="3250"/>
    <x v="0"/>
    <x v="10"/>
    <x v="0"/>
    <n v="3.93"/>
    <s v="texexener"/>
    <s v="SNEAL"/>
    <s v="ENA-IM NE GULF3"/>
    <x v="8"/>
    <x v="5"/>
    <n v="829925"/>
    <d v="2001-06-06T21:00:01"/>
  </r>
  <r>
    <x v="1"/>
    <x v="3"/>
    <x v="1"/>
    <x v="0"/>
    <n v="10000"/>
    <n v="1338698"/>
    <d v="2001-06-05T08:48:53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7"/>
    <s v="ADM36631"/>
    <s v="MLENHAR"/>
    <s v="ENA - IM West"/>
    <x v="8"/>
    <x v="5"/>
    <n v="829926"/>
    <d v="2001-06-06T21:00:01"/>
  </r>
  <r>
    <x v="1"/>
    <x v="3"/>
    <x v="1"/>
    <x v="0"/>
    <n v="5000"/>
    <n v="1338699"/>
    <d v="2001-06-05T08:48:54"/>
    <s v="Aquila Energy Marketing Corporation"/>
    <x v="0"/>
    <x v="0"/>
    <x v="0"/>
    <x v="3"/>
    <s v="US Gas Phy Fwd Firm &lt; or = 1Mo "/>
    <s v="US Gas Phy       ANR SW Pool             06Jun01         USD/MM"/>
    <n v="5000"/>
    <m/>
    <x v="0"/>
    <x v="10"/>
    <x v="0"/>
    <n v="3.92"/>
    <s v="TROYKELLY"/>
    <s v="KSTEVEN"/>
    <s v="ENA-IM Mid Central South"/>
    <x v="8"/>
    <x v="5"/>
    <n v="829927"/>
    <d v="2001-06-06T21:00:01"/>
  </r>
  <r>
    <x v="1"/>
    <x v="3"/>
    <x v="0"/>
    <x v="1"/>
    <n v="465000"/>
    <n v="1338700"/>
    <d v="2001-06-05T08:48:56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aepes220"/>
    <s v="JARNOLD"/>
    <s v="NG-Price"/>
    <x v="1"/>
    <x v="5"/>
    <s v="VE5521.1"/>
    <d v="2001-07-01T21:00:00"/>
  </r>
  <r>
    <x v="1"/>
    <x v="3"/>
    <x v="0"/>
    <x v="18"/>
    <n v="755000"/>
    <n v="1338701"/>
    <d v="2001-06-05T08:49:01"/>
    <s v="Reliant Energy Services, Inc."/>
    <x v="0"/>
    <x v="0"/>
    <x v="0"/>
    <x v="3"/>
    <s v="US Gas Fin Swap"/>
    <s v="US Gas Swap      Nymex                   Nov01-Mar02     USD/MM"/>
    <n v="5000"/>
    <m/>
    <x v="0"/>
    <x v="10"/>
    <x v="0"/>
    <n v="4.5350000000000001"/>
    <s v="johnswatek"/>
    <s v="JARNOLD"/>
    <s v="NG-Price"/>
    <x v="1"/>
    <x v="5"/>
    <s v="VE5522.1"/>
    <d v="2001-11-01T00:00:00"/>
  </r>
  <r>
    <x v="0"/>
    <x v="3"/>
    <x v="1"/>
    <x v="0"/>
    <n v="5000"/>
    <n v="1338702"/>
    <d v="2001-06-05T08:49:02"/>
    <s v="Sempra Energy Trading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95"/>
    <s v="jromita73"/>
    <s v="CCLARK5"/>
    <s v="EC - IM Canada BC"/>
    <x v="8"/>
    <x v="7"/>
    <n v="829928"/>
    <d v="2001-06-06T21:00:01"/>
  </r>
  <r>
    <x v="0"/>
    <x v="3"/>
    <x v="1"/>
    <x v="0"/>
    <n v="5000"/>
    <n v="1338703"/>
    <d v="2001-06-05T08:49:02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7"/>
    <s v="pandersen"/>
    <s v="CCLARK5"/>
    <s v="EC - IM Canada BC"/>
    <x v="8"/>
    <x v="7"/>
    <n v="829929"/>
    <d v="2001-06-06T21:00:01"/>
  </r>
  <r>
    <x v="1"/>
    <x v="3"/>
    <x v="1"/>
    <x v="0"/>
    <n v="10000"/>
    <n v="1338705"/>
    <d v="2001-06-05T08:49:07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berginpat2"/>
    <s v="ARING"/>
    <s v="ENA-IM NE GULF1"/>
    <x v="8"/>
    <x v="5"/>
    <n v="829930"/>
    <d v="2001-06-06T21:00:01"/>
  </r>
  <r>
    <x v="0"/>
    <x v="3"/>
    <x v="1"/>
    <x v="0"/>
    <n v="10000"/>
    <n v="1338706"/>
    <d v="2001-06-05T08:49:08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932"/>
    <d v="2001-06-06T21:00:01"/>
  </r>
  <r>
    <x v="1"/>
    <x v="3"/>
    <x v="1"/>
    <x v="0"/>
    <n v="710"/>
    <n v="1338707"/>
    <d v="2001-06-05T08:49:08"/>
    <s v="Texla Energy Management Inc."/>
    <x v="0"/>
    <x v="0"/>
    <x v="0"/>
    <x v="3"/>
    <s v="US Gas Phy Fwd Firm &lt; or = 1Mo "/>
    <s v="US Gas Phy       TENN Z-0                06Jun01         USD/MM"/>
    <n v="710"/>
    <m/>
    <x v="0"/>
    <x v="10"/>
    <x v="0"/>
    <n v="3.88"/>
    <s v="WILSHUSEN"/>
    <s v="SNEAL"/>
    <s v="ENA-IM NE GULF3"/>
    <x v="8"/>
    <x v="5"/>
    <n v="829933"/>
    <d v="2001-06-06T21:00:01"/>
  </r>
  <r>
    <x v="1"/>
    <x v="3"/>
    <x v="1"/>
    <x v="0"/>
    <n v="10000"/>
    <n v="1338708"/>
    <d v="2001-06-05T08:49:09"/>
    <s v="ONEOK Energy Marketing and Trading Company, L.P."/>
    <x v="0"/>
    <x v="0"/>
    <x v="0"/>
    <x v="3"/>
    <s v="US Gas Phy Fwd Firm &lt; or = 1Mo "/>
    <s v="US Gas Phy       NGPL NIPSCO             06Jun01         USD/MM"/>
    <n v="10000"/>
    <m/>
    <x v="0"/>
    <x v="10"/>
    <x v="0"/>
    <n v="4.1174999999999997"/>
    <s v="KURTISWOOD"/>
    <s v="PMIMS"/>
    <s v="ENA - IM MKT Central CG"/>
    <x v="8"/>
    <x v="5"/>
    <n v="829931"/>
    <d v="2001-06-06T21:00:01"/>
  </r>
  <r>
    <x v="1"/>
    <x v="3"/>
    <x v="1"/>
    <x v="0"/>
    <n v="10000"/>
    <n v="1338709"/>
    <d v="2001-06-05T08:49:10"/>
    <s v="Kinder Morgan Texas Pipeline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08"/>
    <s v="ADM25824"/>
    <s v="JPARKS"/>
    <s v="ENA - IM Katy"/>
    <x v="8"/>
    <x v="5"/>
    <n v="829934"/>
    <d v="2001-06-06T21:00:01"/>
  </r>
  <r>
    <x v="0"/>
    <x v="3"/>
    <x v="1"/>
    <x v="0"/>
    <n v="10000"/>
    <n v="1338710"/>
    <d v="2001-06-05T08:49:13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50000000000001"/>
    <s v="shane2001"/>
    <s v="MCUILLA"/>
    <s v="ENA - IM Ontario"/>
    <x v="8"/>
    <x v="5"/>
    <n v="829935"/>
    <d v="2001-06-06T21:00:01"/>
  </r>
  <r>
    <x v="1"/>
    <x v="3"/>
    <x v="1"/>
    <x v="0"/>
    <n v="8220"/>
    <n v="1338711"/>
    <d v="2001-06-05T08:49:13"/>
    <s v="Cook Inlet Energy Supply L.L.C."/>
    <x v="0"/>
    <x v="0"/>
    <x v="0"/>
    <x v="3"/>
    <s v="US Gas Phy Fwd Firm &lt; or = 1Mo "/>
    <s v="US Gas Phy       TCO Pool                06Jun01         USD/MM"/>
    <n v="8220"/>
    <m/>
    <x v="0"/>
    <x v="10"/>
    <x v="0"/>
    <n v="4.1349999999999998"/>
    <s v="EASTDESK5"/>
    <s v="JHODGE2"/>
    <s v="ENA-IM ME TCO"/>
    <x v="8"/>
    <x v="5"/>
    <n v="829936"/>
    <d v="2001-06-06T21:00:01"/>
  </r>
  <r>
    <x v="1"/>
    <x v="3"/>
    <x v="0"/>
    <x v="1"/>
    <n v="155000"/>
    <n v="1338712"/>
    <d v="2001-06-05T08:49:14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ADM46266"/>
    <s v="JARNOLD"/>
    <s v="NG-Price"/>
    <x v="1"/>
    <x v="5"/>
    <s v="VE5524.1"/>
    <d v="2001-07-01T21:00:00"/>
  </r>
  <r>
    <x v="1"/>
    <x v="3"/>
    <x v="1"/>
    <x v="0"/>
    <n v="21000"/>
    <n v="1338713"/>
    <d v="2001-06-05T08:49:14"/>
    <s v="Hess Energy Services Company, LLC"/>
    <x v="0"/>
    <x v="0"/>
    <x v="0"/>
    <x v="3"/>
    <s v="US Gas Phy Fwd Firm &lt; or = 1Mo "/>
    <s v="US Gas Phy       HeHub                   06Jun01         USD/MM"/>
    <n v="21000"/>
    <m/>
    <x v="0"/>
    <x v="10"/>
    <x v="0"/>
    <n v="4.03"/>
    <s v="timriordan"/>
    <s v="ARING"/>
    <s v="ENA-IM NE GULF1"/>
    <x v="8"/>
    <x v="5"/>
    <n v="829937"/>
    <d v="2001-06-06T21:00:01"/>
  </r>
  <r>
    <x v="0"/>
    <x v="3"/>
    <x v="1"/>
    <x v="19"/>
    <n v="125000"/>
    <n v="1338714"/>
    <d v="2001-06-05T08:49:16"/>
    <s v="Engage Energy Canada L.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1100000000000003"/>
    <s v="craigwest"/>
    <s v="MCOWAN"/>
    <s v="EC-IM Canada West"/>
    <x v="8"/>
    <x v="7"/>
    <n v="829938"/>
    <d v="2001-06-06T21:00:01"/>
  </r>
  <r>
    <x v="1"/>
    <x v="3"/>
    <x v="0"/>
    <x v="20"/>
    <n v="615000"/>
    <n v="1338715"/>
    <d v="2001-06-05T08:49:17"/>
    <s v="Duke Energy Marketing Limited Partnership"/>
    <x v="0"/>
    <x v="0"/>
    <x v="0"/>
    <x v="3"/>
    <s v="US Gas Fin Swap"/>
    <s v="US Gas Swap      Nymex                   Jul-Oct01       USD/MM"/>
    <n v="5000"/>
    <m/>
    <x v="0"/>
    <x v="10"/>
    <x v="0"/>
    <n v="4.2149999999999999"/>
    <s v="ADM24744"/>
    <s v="JARNOLD"/>
    <s v="NG-Price"/>
    <x v="1"/>
    <x v="5"/>
    <s v="VE5525.1"/>
    <d v="2001-07-01T00:00:00"/>
  </r>
  <r>
    <x v="1"/>
    <x v="3"/>
    <x v="1"/>
    <x v="0"/>
    <n v="10000"/>
    <n v="1338716"/>
    <d v="2001-06-05T08:49:17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"/>
    <s v="LAURABATES"/>
    <s v="TDONOHO"/>
    <s v="ENA - IM Central Gulf"/>
    <x v="8"/>
    <x v="5"/>
    <n v="829942"/>
    <d v="2001-06-06T21:00:01"/>
  </r>
  <r>
    <x v="1"/>
    <x v="3"/>
    <x v="1"/>
    <x v="0"/>
    <n v="1000"/>
    <n v="1338717"/>
    <d v="2001-06-05T08:49:17"/>
    <s v="Conoco Inc."/>
    <x v="0"/>
    <x v="0"/>
    <x v="0"/>
    <x v="3"/>
    <s v="US Gas Phy Fwd Firm &lt; or = 1Mo "/>
    <s v="US Gas Phy       Trunkline WLA           06Jun01         USD/MM"/>
    <n v="1000"/>
    <m/>
    <x v="0"/>
    <x v="10"/>
    <x v="0"/>
    <n v="3.91"/>
    <s v="kbennett1"/>
    <s v="TDONOHO"/>
    <s v="ENA - IM Central Gulf"/>
    <x v="8"/>
    <x v="5"/>
    <n v="829940"/>
    <d v="2001-06-06T21:00:01"/>
  </r>
  <r>
    <x v="1"/>
    <x v="2"/>
    <x v="0"/>
    <x v="0"/>
    <n v="50"/>
    <n v="1338719"/>
    <d v="2001-06-05T08:49:18"/>
    <s v="PPL EnergyPlus, LLC"/>
    <x v="0"/>
    <x v="0"/>
    <x v="0"/>
    <x v="2"/>
    <s v="US East Power Fin Swap"/>
    <s v="US Pwr Fin Swap  ISO NY Z-A Peak         06Jun01         USD/MWh"/>
    <n v="50"/>
    <m/>
    <x v="0"/>
    <x v="2"/>
    <x v="0"/>
    <n v="29.35"/>
    <s v="pplhourly3"/>
    <s v="GGUPTA"/>
    <s v="ST-New England"/>
    <x v="7"/>
    <x v="5"/>
    <n v="632815.1"/>
    <d v="2001-06-06T21:00:01"/>
  </r>
  <r>
    <x v="0"/>
    <x v="3"/>
    <x v="1"/>
    <x v="0"/>
    <n v="10000"/>
    <n v="1338720"/>
    <d v="2001-06-05T08:49:19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"/>
    <s v="canadanw1"/>
    <s v="RWATT"/>
    <s v="EC-IM Canada West"/>
    <x v="8"/>
    <x v="7"/>
    <n v="829941"/>
    <d v="2001-06-05T21:00:01"/>
  </r>
  <r>
    <x v="1"/>
    <x v="3"/>
    <x v="1"/>
    <x v="0"/>
    <n v="1323"/>
    <n v="1338721"/>
    <d v="2001-06-05T08:49:19"/>
    <s v="Texex Energy Partners Ltd."/>
    <x v="0"/>
    <x v="0"/>
    <x v="0"/>
    <x v="3"/>
    <s v="US Gas Phy Fwd Firm &lt; or = 1Mo "/>
    <s v="US Gas Phy       TENN 800                06Jun01         USD/MM"/>
    <m/>
    <n v="1323"/>
    <x v="0"/>
    <x v="10"/>
    <x v="0"/>
    <n v="3.9350000000000001"/>
    <s v="texexener"/>
    <s v="SNEAL"/>
    <s v="ENA-IM NE GULF3"/>
    <x v="8"/>
    <x v="5"/>
    <n v="829943"/>
    <d v="2001-06-06T21:00:01"/>
  </r>
  <r>
    <x v="1"/>
    <x v="3"/>
    <x v="1"/>
    <x v="0"/>
    <n v="10000"/>
    <n v="1338723"/>
    <d v="2001-06-05T08:49:21"/>
    <s v="Enserco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"/>
    <s v="ADM96017"/>
    <s v="MLENHAR"/>
    <s v="ENA - IM West"/>
    <x v="8"/>
    <x v="5"/>
    <n v="829945"/>
    <d v="2001-06-06T21:00:01"/>
  </r>
  <r>
    <x v="1"/>
    <x v="3"/>
    <x v="1"/>
    <x v="0"/>
    <n v="1600"/>
    <n v="1338722"/>
    <d v="2001-06-05T08:49:21"/>
    <s v="TXU Energy Trading Company"/>
    <x v="0"/>
    <x v="0"/>
    <x v="0"/>
    <x v="3"/>
    <s v="US Gas Phy Fwd Firm &lt; or = 1Mo "/>
    <s v="US Gas Phy       NGPL Midcont            06Jun01         USD/MM"/>
    <n v="1600"/>
    <m/>
    <x v="0"/>
    <x v="10"/>
    <x v="0"/>
    <n v="3.8975"/>
    <s v="txuetcdb"/>
    <s v="KSTEVEN"/>
    <s v="ENA-IM Mid Central South"/>
    <x v="8"/>
    <x v="5"/>
    <n v="829944"/>
    <d v="2001-06-06T21:00:01"/>
  </r>
  <r>
    <x v="1"/>
    <x v="3"/>
    <x v="1"/>
    <x v="0"/>
    <n v="10000"/>
    <n v="1338724"/>
    <d v="2001-06-05T08:49:25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3.9750000000000001"/>
    <s v="HEMMERLY"/>
    <s v="RGAY"/>
    <s v="ENA - IM West"/>
    <x v="8"/>
    <x v="5"/>
    <n v="829946"/>
    <d v="2001-06-06T21:00:01"/>
  </r>
  <r>
    <x v="1"/>
    <x v="3"/>
    <x v="1"/>
    <x v="0"/>
    <n v="20000"/>
    <n v="1338725"/>
    <d v="2001-06-05T08:49:26"/>
    <s v="Amerada Hess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4.1500000000000004"/>
    <s v="dvjohnson1"/>
    <s v="JHODGE2"/>
    <s v="ENA-IM ME TCO"/>
    <x v="8"/>
    <x v="5"/>
    <n v="829947"/>
    <d v="2001-06-06T21:00:01"/>
  </r>
  <r>
    <x v="1"/>
    <x v="3"/>
    <x v="1"/>
    <x v="0"/>
    <n v="5000"/>
    <n v="1338726"/>
    <d v="2001-06-05T08:49:29"/>
    <s v="USGT/Aquila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125000000000001"/>
    <s v="tracycolli"/>
    <s v="KSTEVEN"/>
    <s v="ENA-IM Mid Central South"/>
    <x v="8"/>
    <x v="5"/>
    <n v="829948"/>
    <d v="2001-06-06T21:00:01"/>
  </r>
  <r>
    <x v="1"/>
    <x v="3"/>
    <x v="1"/>
    <x v="0"/>
    <n v="400"/>
    <n v="1338727"/>
    <d v="2001-06-05T08:49:30"/>
    <s v="Texla Energy Management Inc."/>
    <x v="0"/>
    <x v="0"/>
    <x v="0"/>
    <x v="3"/>
    <s v="US Gas Phy Fwd Firm &lt; or = 1Mo "/>
    <s v="US Gas Phy       TETCO WLA               06Jun01         USD/MM"/>
    <n v="400"/>
    <m/>
    <x v="0"/>
    <x v="10"/>
    <x v="0"/>
    <n v="3.89"/>
    <s v="WILSHUSEN"/>
    <s v="SPEREIR"/>
    <s v="ENA-IM NE GULF3"/>
    <x v="8"/>
    <x v="5"/>
    <n v="829949"/>
    <d v="2001-06-06T21:00:01"/>
  </r>
  <r>
    <x v="1"/>
    <x v="3"/>
    <x v="0"/>
    <x v="1"/>
    <n v="310000"/>
    <n v="1338728"/>
    <d v="2001-06-05T08:49:34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3"/>
    <s v="shawnmaz"/>
    <s v="JARNOLD"/>
    <s v="NG-Price"/>
    <x v="1"/>
    <x v="5"/>
    <s v="VE5527.1"/>
    <d v="2001-07-01T21:00:00"/>
  </r>
  <r>
    <x v="1"/>
    <x v="3"/>
    <x v="1"/>
    <x v="0"/>
    <n v="20000"/>
    <n v="1338729"/>
    <d v="2001-06-05T08:49:34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150000000000002"/>
    <s v="aepes206"/>
    <s v="PMIMS"/>
    <s v="ENA - IM MKT Central CG"/>
    <x v="8"/>
    <x v="5"/>
    <n v="829950"/>
    <d v="2001-06-06T21:00:01"/>
  </r>
  <r>
    <x v="1"/>
    <x v="3"/>
    <x v="1"/>
    <x v="0"/>
    <n v="25000"/>
    <n v="1338730"/>
    <d v="2001-06-05T08:49:35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350000000000001"/>
    <s v="STANHORTON"/>
    <s v="ARING"/>
    <s v="ENA-IM NE GULF1"/>
    <x v="8"/>
    <x v="5"/>
    <n v="829951"/>
    <d v="2001-06-06T21:00:01"/>
  </r>
  <r>
    <x v="1"/>
    <x v="3"/>
    <x v="1"/>
    <x v="0"/>
    <n v="25000"/>
    <n v="1338731"/>
    <d v="2001-06-05T08:49:3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4"/>
    <s v="berginpat2"/>
    <s v="ARING"/>
    <s v="ENA-IM NE GULF1"/>
    <x v="8"/>
    <x v="5"/>
    <n v="829952"/>
    <d v="2001-06-06T21:00:01"/>
  </r>
  <r>
    <x v="1"/>
    <x v="3"/>
    <x v="1"/>
    <x v="0"/>
    <n v="10000"/>
    <n v="1338732"/>
    <d v="2001-06-05T08:49:41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1150000000000002"/>
    <s v="MIDCONT4"/>
    <s v="PMIMS"/>
    <s v="ENA - IM MKT Central CG"/>
    <x v="8"/>
    <x v="5"/>
    <n v="829953"/>
    <d v="2001-06-06T21:00:01"/>
  </r>
  <r>
    <x v="1"/>
    <x v="3"/>
    <x v="1"/>
    <x v="0"/>
    <n v="10000"/>
    <n v="1338733"/>
    <d v="2001-06-05T08:49:42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BBRADLEY"/>
    <s v="JWILLI13"/>
    <s v="ENA - IM Mkt Central MICH"/>
    <x v="8"/>
    <x v="5"/>
    <n v="829954"/>
    <d v="2001-06-06T21:00:01"/>
  </r>
  <r>
    <x v="1"/>
    <x v="3"/>
    <x v="1"/>
    <x v="0"/>
    <n v="5000"/>
    <n v="1338734"/>
    <d v="2001-06-05T08:49:44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TMVDEC02"/>
    <s v="KSTEVEN"/>
    <s v="ENA-IM Mid Central South"/>
    <x v="8"/>
    <x v="5"/>
    <n v="829955"/>
    <d v="2001-06-06T21:00:01"/>
  </r>
  <r>
    <x v="1"/>
    <x v="3"/>
    <x v="1"/>
    <x v="0"/>
    <n v="5000"/>
    <n v="1338735"/>
    <d v="2001-06-05T08:49:46"/>
    <s v="Barrett Resources Corporation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BARRETT4"/>
    <s v="SSOUTH"/>
    <s v="ENA - IM West"/>
    <x v="8"/>
    <x v="5"/>
    <n v="829956"/>
    <d v="2001-06-06T21:00:01"/>
  </r>
  <r>
    <x v="1"/>
    <x v="3"/>
    <x v="1"/>
    <x v="0"/>
    <n v="5000"/>
    <n v="1338736"/>
    <d v="2001-06-05T08:49:46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TMVTML01"/>
    <s v="KSTEVEN"/>
    <s v="ENA-IM Mid Central South"/>
    <x v="8"/>
    <x v="5"/>
    <n v="829957"/>
    <d v="2001-06-06T21:00:01"/>
  </r>
  <r>
    <x v="1"/>
    <x v="2"/>
    <x v="1"/>
    <x v="3"/>
    <n v="4600"/>
    <n v="1338737"/>
    <d v="2001-06-05T08:49:48"/>
    <s v="Duke Energy Trading and Marketing, L.L.C."/>
    <x v="0"/>
    <x v="0"/>
    <x v="0"/>
    <x v="2"/>
    <s v="US East Power Phy Fwd Firm"/>
    <s v="US Pwr Phy Firm  PJM-W Peak              Oct-Dec02       USD/MWh"/>
    <n v="50"/>
    <m/>
    <x v="0"/>
    <x v="2"/>
    <x v="0"/>
    <n v="34.5"/>
    <s v="TROROSCO"/>
    <s v="RBENSON"/>
    <s v="LT-PJM"/>
    <x v="7"/>
    <x v="6"/>
    <n v="632816.1"/>
    <d v="2002-10-01T21:00:00"/>
  </r>
  <r>
    <x v="1"/>
    <x v="3"/>
    <x v="1"/>
    <x v="0"/>
    <n v="25000"/>
    <n v="1338738"/>
    <d v="2001-06-05T08:49:49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3"/>
    <s v="FMORGAN1"/>
    <s v="ARING"/>
    <s v="ENA-IM NE GULF1"/>
    <x v="8"/>
    <x v="5"/>
    <n v="829958"/>
    <d v="2001-06-06T21:00:01"/>
  </r>
  <r>
    <x v="1"/>
    <x v="3"/>
    <x v="0"/>
    <x v="18"/>
    <n v="755000"/>
    <n v="1338739"/>
    <d v="2001-06-05T08:49:50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53"/>
    <s v="SCISORCHAN"/>
    <s v="JARNOLD"/>
    <s v="NG-Price"/>
    <x v="1"/>
    <x v="5"/>
    <s v="VE5528.1"/>
    <d v="2001-11-01T00:00:00"/>
  </r>
  <r>
    <x v="1"/>
    <x v="2"/>
    <x v="1"/>
    <x v="3"/>
    <n v="4600"/>
    <n v="1338741"/>
    <d v="2001-06-05T08:49:53"/>
    <s v="Aquila Energy Marketing Corporation"/>
    <x v="0"/>
    <x v="0"/>
    <x v="0"/>
    <x v="2"/>
    <s v="US East Power Phy Fwd Firm"/>
    <s v="US Pwr Phy Firm  Entergy Peak            Oct-Dec01       USD/MWh"/>
    <n v="50"/>
    <m/>
    <x v="0"/>
    <x v="2"/>
    <x v="0"/>
    <n v="37.75"/>
    <s v="DANMURPHY"/>
    <s v="MCARSON2"/>
    <s v="LT-SPP"/>
    <x v="7"/>
    <x v="6"/>
    <n v="632817.1"/>
    <d v="2001-10-01T14:16:00"/>
  </r>
  <r>
    <x v="1"/>
    <x v="3"/>
    <x v="1"/>
    <x v="0"/>
    <n v="5000"/>
    <n v="1338742"/>
    <d v="2001-06-05T08:49:53"/>
    <s v="Aquila Energy Marketing Corporation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oddbandy"/>
    <s v="KSTEVEN"/>
    <s v="ENA-IM Mid Central South"/>
    <x v="8"/>
    <x v="5"/>
    <n v="829960"/>
    <d v="2001-06-06T21:00:01"/>
  </r>
  <r>
    <x v="1"/>
    <x v="2"/>
    <x v="1"/>
    <x v="0"/>
    <n v="5"/>
    <n v="1338743"/>
    <d v="2001-06-05T08:49:54"/>
    <s v="Sempra Energy Trading Corp."/>
    <x v="0"/>
    <x v="0"/>
    <x v="0"/>
    <x v="2"/>
    <s v="US West Power Phy Fwd CAISO"/>
    <s v="US Pwr Phy CAISO SP15 Peak odd-lot       06Jun01         USD/MWh"/>
    <m/>
    <n v="5"/>
    <x v="0"/>
    <x v="2"/>
    <x v="0"/>
    <n v="63"/>
    <s v="timnhanna"/>
    <s v="JRICHTE"/>
    <s v="ST-CA"/>
    <x v="7"/>
    <x v="6"/>
    <n v="632818.1"/>
    <d v="2001-06-06T21:00:01"/>
  </r>
  <r>
    <x v="1"/>
    <x v="3"/>
    <x v="1"/>
    <x v="0"/>
    <n v="5455"/>
    <n v="1338744"/>
    <d v="2001-06-05T08:49:58"/>
    <s v="CMS Marketing, Services and Trading Company"/>
    <x v="0"/>
    <x v="0"/>
    <x v="0"/>
    <x v="3"/>
    <s v="US Gas Phy Fwd Firm &lt; or = 1Mo "/>
    <s v="US Gas Phy       Trunkline ELA           06Jun01         USD/MM"/>
    <n v="5455"/>
    <m/>
    <x v="0"/>
    <x v="10"/>
    <x v="0"/>
    <n v="3.92"/>
    <s v="MELISSA1"/>
    <s v="TDONOHO"/>
    <s v="ENA - IM Central Gulf"/>
    <x v="8"/>
    <x v="5"/>
    <n v="829962"/>
    <d v="2001-06-06T21:00:01"/>
  </r>
  <r>
    <x v="1"/>
    <x v="3"/>
    <x v="0"/>
    <x v="19"/>
    <n v="250000"/>
    <n v="1338745"/>
    <d v="2001-06-05T08:50:00"/>
    <s v="Mirant Americas Energy Marketing, L.P."/>
    <x v="0"/>
    <x v="0"/>
    <x v="0"/>
    <x v="3"/>
    <s v="US Gas Fin Swap"/>
    <s v="US Gas Daily     NGPL TXOK East          06-30Jun01      USD/MM"/>
    <n v="10000"/>
    <m/>
    <x v="0"/>
    <x v="10"/>
    <x v="0"/>
    <n v="3.97"/>
    <s v="TOMSAX01"/>
    <s v="KRUSCIT"/>
    <s v="Firm Trading Central"/>
    <x v="1"/>
    <x v="5"/>
    <s v="VE5529.1"/>
    <d v="2001-06-06T21:00:01"/>
  </r>
  <r>
    <x v="1"/>
    <x v="3"/>
    <x v="1"/>
    <x v="0"/>
    <n v="5000"/>
    <n v="1338746"/>
    <d v="2001-06-05T08:50:00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benharner"/>
    <s v="JWILLI13"/>
    <s v="ENA - IM Mkt Central MICH"/>
    <x v="8"/>
    <x v="5"/>
    <n v="829963"/>
    <d v="2001-06-06T21:00:01"/>
  </r>
  <r>
    <x v="1"/>
    <x v="3"/>
    <x v="1"/>
    <x v="0"/>
    <n v="1600"/>
    <n v="1338747"/>
    <d v="2001-06-05T08:50:03"/>
    <s v="Sempra Energy Trading Corp."/>
    <x v="0"/>
    <x v="0"/>
    <x v="0"/>
    <x v="3"/>
    <s v="US Gas Phy Fwd Firm &lt; or = 1Mo "/>
    <s v="US Gas Phy       Opal                    06Jun01         USD/MM"/>
    <m/>
    <n v="1600"/>
    <x v="0"/>
    <x v="10"/>
    <x v="0"/>
    <n v="2.92"/>
    <s v="jromita73"/>
    <s v="SSOUTH"/>
    <s v="ENA - IM West"/>
    <x v="8"/>
    <x v="5"/>
    <n v="829964"/>
    <d v="2001-06-06T21:00:01"/>
  </r>
  <r>
    <x v="1"/>
    <x v="3"/>
    <x v="1"/>
    <x v="0"/>
    <n v="10000"/>
    <n v="1338748"/>
    <d v="2001-06-05T08:50:03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29965"/>
    <d v="2001-06-06T21:00:01"/>
  </r>
  <r>
    <x v="1"/>
    <x v="3"/>
    <x v="0"/>
    <x v="18"/>
    <n v="755000"/>
    <n v="1338751"/>
    <d v="2001-06-05T08:50:05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350000000000001"/>
    <s v="steven12"/>
    <s v="JARNOLD"/>
    <s v="NG-Price"/>
    <x v="1"/>
    <x v="5"/>
    <s v="VE5530.1"/>
    <d v="2001-11-01T00:00:00"/>
  </r>
  <r>
    <x v="1"/>
    <x v="3"/>
    <x v="1"/>
    <x v="0"/>
    <n v="10000"/>
    <n v="1338752"/>
    <d v="2001-06-05T08:50:05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9925000000000002"/>
    <s v="CHADALEX"/>
    <s v="TDONOHO"/>
    <s v="ENA - IM Central Gulf"/>
    <x v="8"/>
    <x v="5"/>
    <n v="829968"/>
    <d v="2001-06-06T21:00:01"/>
  </r>
  <r>
    <x v="0"/>
    <x v="3"/>
    <x v="1"/>
    <x v="0"/>
    <n v="5000"/>
    <n v="1338750"/>
    <d v="2001-06-05T08:50:05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35"/>
    <s v="NADEAUBRAD"/>
    <s v="CCLARK5"/>
    <s v="EC - IM Canada BC"/>
    <x v="8"/>
    <x v="7"/>
    <n v="829967"/>
    <d v="2001-06-06T21:00:01"/>
  </r>
  <r>
    <x v="1"/>
    <x v="3"/>
    <x v="1"/>
    <x v="0"/>
    <n v="5000"/>
    <n v="1338749"/>
    <d v="2001-06-05T08:50:05"/>
    <s v="AEC Marketing (USA)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brianday"/>
    <s v="SSOUTH"/>
    <s v="ENA - IM West"/>
    <x v="8"/>
    <x v="5"/>
    <n v="829966"/>
    <d v="2001-06-06T21:00:01"/>
  </r>
  <r>
    <x v="1"/>
    <x v="2"/>
    <x v="1"/>
    <x v="22"/>
    <n v="2950"/>
    <n v="1338753"/>
    <d v="2001-06-05T08:50:07"/>
    <s v="Dynegy Power Marketing, Inc."/>
    <x v="0"/>
    <x v="0"/>
    <x v="0"/>
    <x v="2"/>
    <s v="US East Power Phy Fwd Firm Unplan B"/>
    <s v="US Pwr Phy Unp B ERCOT Peak              Jan-Feb02       USD/MWh"/>
    <m/>
    <n v="50"/>
    <x v="0"/>
    <x v="2"/>
    <x v="0"/>
    <n v="38.75"/>
    <s v="aliraza7"/>
    <s v="DSMITH3"/>
    <s v="LT-ERCOT"/>
    <x v="7"/>
    <x v="6"/>
    <n v="632819.1"/>
    <d v="2002-01-01T00:00:00"/>
  </r>
  <r>
    <x v="1"/>
    <x v="3"/>
    <x v="1"/>
    <x v="0"/>
    <n v="5000"/>
    <n v="1338754"/>
    <d v="2001-06-05T08:50:08"/>
    <s v="Aquila Energy Marketing Corporation"/>
    <x v="0"/>
    <x v="0"/>
    <x v="0"/>
    <x v="3"/>
    <s v="US Gas Phy Fwd Firm &lt; or = 1Mo "/>
    <s v="US Gas Phy       NNG Demarc              06Jun01         USD/MM"/>
    <n v="5000"/>
    <m/>
    <x v="0"/>
    <x v="10"/>
    <x v="0"/>
    <n v="3.8624999999999998"/>
    <s v="toddbandy"/>
    <s v="KSTEVEN"/>
    <s v="ENA-IM Mid Central South"/>
    <x v="8"/>
    <x v="5"/>
    <n v="829969"/>
    <d v="2001-06-06T21:00:01"/>
  </r>
  <r>
    <x v="1"/>
    <x v="3"/>
    <x v="1"/>
    <x v="0"/>
    <n v="5000"/>
    <n v="1338757"/>
    <d v="2001-06-05T08:50:09"/>
    <s v="Axia Energy, LP"/>
    <x v="0"/>
    <x v="0"/>
    <x v="0"/>
    <x v="3"/>
    <s v="US Gas Phy Fwd Firm &lt; or = 1Mo "/>
    <s v="US Gas Phy       Carthage                06Jun01         USD/MM"/>
    <n v="5000"/>
    <m/>
    <x v="0"/>
    <x v="10"/>
    <x v="0"/>
    <n v="3.9750000000000001"/>
    <s v="sstrick9"/>
    <s v="TMARTIN"/>
    <s v="ENA-IM CARTHAGE"/>
    <x v="8"/>
    <x v="5"/>
    <n v="829970"/>
    <d v="2001-06-06T21:00:01"/>
  </r>
  <r>
    <x v="1"/>
    <x v="3"/>
    <x v="1"/>
    <x v="0"/>
    <n v="10000"/>
    <n v="1338756"/>
    <d v="2001-06-05T08:50:09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649999999999999"/>
    <s v="terryl00"/>
    <s v="SPEREIR"/>
    <s v="ENA-IM NE GULF2"/>
    <x v="8"/>
    <x v="5"/>
    <n v="829971"/>
    <d v="2001-06-06T21:00:01"/>
  </r>
  <r>
    <x v="1"/>
    <x v="3"/>
    <x v="1"/>
    <x v="0"/>
    <n v="5000"/>
    <n v="1338759"/>
    <d v="2001-06-05T08:50:10"/>
    <s v="Aquila Energy Marketing Corporation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ILLWRIGHT"/>
    <s v="RGAY"/>
    <s v="ENA - IM West"/>
    <x v="8"/>
    <x v="5"/>
    <n v="829972"/>
    <d v="2001-06-06T21:00:01"/>
  </r>
  <r>
    <x v="1"/>
    <x v="3"/>
    <x v="1"/>
    <x v="0"/>
    <n v="5000"/>
    <n v="1338762"/>
    <d v="2001-06-05T08:50:11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ESTDESK1"/>
    <s v="RGAY"/>
    <s v="ENA - IM West"/>
    <x v="8"/>
    <x v="5"/>
    <n v="829974"/>
    <d v="2001-06-06T21:00:01"/>
  </r>
  <r>
    <x v="1"/>
    <x v="3"/>
    <x v="1"/>
    <x v="0"/>
    <n v="2000"/>
    <n v="1338760"/>
    <d v="2001-06-05T08:50:11"/>
    <s v="Western Gas Resources, Inc."/>
    <x v="0"/>
    <x v="0"/>
    <x v="0"/>
    <x v="3"/>
    <s v="US Gas Phy Fwd Firm &lt; or = 1Mo "/>
    <s v="US Gas Phy       PG&amp;E CtyGte             06Jun01         USD/MM"/>
    <m/>
    <n v="2000"/>
    <x v="0"/>
    <x v="10"/>
    <x v="0"/>
    <n v="4"/>
    <s v="DICKERSON2"/>
    <s v="MLENHAR"/>
    <s v="ENA - IM West"/>
    <x v="8"/>
    <x v="5"/>
    <n v="829973"/>
    <d v="2001-06-06T21:00:01"/>
  </r>
  <r>
    <x v="1"/>
    <x v="3"/>
    <x v="1"/>
    <x v="0"/>
    <n v="10000"/>
    <n v="1338761"/>
    <d v="2001-06-05T08:50:11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999999999999996"/>
    <s v="vab12345"/>
    <s v="PMIMS"/>
    <s v="ENA - IM MKT Central CG"/>
    <x v="8"/>
    <x v="5"/>
    <n v="829975"/>
    <d v="2001-06-06T21:00:01"/>
  </r>
  <r>
    <x v="1"/>
    <x v="3"/>
    <x v="0"/>
    <x v="1"/>
    <n v="77500"/>
    <n v="1338763"/>
    <d v="2001-06-05T08:50:12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4.2175000000000002"/>
    <s v="ADM26578"/>
    <s v="JARNOLD"/>
    <s v="NG-Price"/>
    <x v="1"/>
    <x v="5"/>
    <s v="VE5532.1"/>
    <d v="2001-08-01T21:00:00"/>
  </r>
  <r>
    <x v="0"/>
    <x v="3"/>
    <x v="1"/>
    <x v="0"/>
    <n v="5000"/>
    <n v="1338765"/>
    <d v="2001-06-05T08:50:15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5"/>
    <s v="ADM96017"/>
    <s v="CCLARK5"/>
    <s v="EC - IM Canada BC"/>
    <x v="8"/>
    <x v="7"/>
    <n v="829976"/>
    <d v="2001-06-06T21:00:01"/>
  </r>
  <r>
    <x v="1"/>
    <x v="3"/>
    <x v="1"/>
    <x v="0"/>
    <n v="15000"/>
    <n v="1338766"/>
    <d v="2001-06-05T08:50:15"/>
    <s v="Axia Energy, LP"/>
    <x v="0"/>
    <x v="0"/>
    <x v="0"/>
    <x v="3"/>
    <s v="US Gas Phy Fwd Firm &lt; or = 1Mo "/>
    <s v="US Gas Phy       HeHub                   06Jun01         USD/MM"/>
    <m/>
    <n v="15000"/>
    <x v="0"/>
    <x v="10"/>
    <x v="0"/>
    <n v="4.0350000000000001"/>
    <s v="berginpat2"/>
    <s v="ARING"/>
    <s v="ENA-IM NE GULF1"/>
    <x v="8"/>
    <x v="5"/>
    <n v="829978"/>
    <d v="2001-06-06T21:00:01"/>
  </r>
  <r>
    <x v="1"/>
    <x v="3"/>
    <x v="0"/>
    <x v="1"/>
    <n v="310000"/>
    <n v="1338769"/>
    <d v="2001-06-05T08:50:1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25"/>
    <s v="shawnmaz"/>
    <s v="JARNOLD"/>
    <s v="NG-Price"/>
    <x v="1"/>
    <x v="5"/>
    <s v="VE5533.1"/>
    <d v="2001-07-01T21:00:00"/>
  </r>
  <r>
    <x v="0"/>
    <x v="3"/>
    <x v="1"/>
    <x v="0"/>
    <n v="5000"/>
    <n v="1338767"/>
    <d v="2001-06-05T08:50:16"/>
    <s v="Duke Energy Marketing Limited Partnership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"/>
    <s v="ANTONIOB"/>
    <s v="MCUILLA"/>
    <s v="ENA - IM Ontario"/>
    <x v="8"/>
    <x v="5"/>
    <n v="829977"/>
    <d v="2001-06-06T21:00:01"/>
  </r>
  <r>
    <x v="1"/>
    <x v="3"/>
    <x v="1"/>
    <x v="0"/>
    <n v="10000"/>
    <n v="1338768"/>
    <d v="2001-06-05T08:50:1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550000000000001"/>
    <s v="aepes201"/>
    <s v="TDONOHO"/>
    <s v="ENA - IM Central Gulf"/>
    <x v="8"/>
    <x v="5"/>
    <n v="829979"/>
    <d v="2001-06-06T21:00:01"/>
  </r>
  <r>
    <x v="0"/>
    <x v="3"/>
    <x v="1"/>
    <x v="0"/>
    <n v="10000"/>
    <n v="1338771"/>
    <d v="2001-06-05T08:50:18"/>
    <s v="Williams Energy Marketing &amp; Trading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749999999999996"/>
    <s v="jlagadin"/>
    <s v="RWATT"/>
    <s v="EC-IM Canada West"/>
    <x v="8"/>
    <x v="7"/>
    <n v="829982"/>
    <d v="2001-06-05T21:00:01"/>
  </r>
  <r>
    <x v="1"/>
    <x v="3"/>
    <x v="1"/>
    <x v="0"/>
    <n v="10000"/>
    <n v="1338770"/>
    <d v="2001-06-05T08:50:18"/>
    <s v="BP Energy Company"/>
    <x v="0"/>
    <x v="0"/>
    <x v="0"/>
    <x v="3"/>
    <s v="US Gas Phy Fwd Firm &lt; or = 1Mo "/>
    <s v="US Gas Phy       TENN Z-0                06Jun01         USD/MM"/>
    <n v="10000"/>
    <m/>
    <x v="0"/>
    <x v="10"/>
    <x v="0"/>
    <n v="3.8725000000000001"/>
    <s v="McMillanL"/>
    <s v="SNEAL"/>
    <s v="ENA-IM NE GULF3"/>
    <x v="8"/>
    <x v="5"/>
    <n v="829980"/>
    <d v="2001-06-06T21:00:01"/>
  </r>
  <r>
    <x v="1"/>
    <x v="3"/>
    <x v="1"/>
    <x v="0"/>
    <n v="10000"/>
    <n v="1338772"/>
    <d v="2001-06-05T08:50:1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525000000000001"/>
    <s v="aepes201"/>
    <s v="TDONOHO"/>
    <s v="ENA - IM Central Gulf"/>
    <x v="8"/>
    <x v="5"/>
    <n v="829981"/>
    <d v="2001-06-06T21:00:01"/>
  </r>
  <r>
    <x v="1"/>
    <x v="3"/>
    <x v="0"/>
    <x v="1"/>
    <n v="3100"/>
    <n v="1338773"/>
    <d v="2001-06-05T08:50:20"/>
    <s v="OGE Energy Resources, Inc."/>
    <x v="0"/>
    <x v="0"/>
    <x v="0"/>
    <x v="3"/>
    <s v="US Gas Fin Opt Put"/>
    <s v="US Gas Fin Opt   NYMEX        EP3.25     Jul01           USD/MM-L"/>
    <n v="100"/>
    <m/>
    <x v="0"/>
    <x v="12"/>
    <x v="0"/>
    <n v="1.4999999999999999E-2"/>
    <s v="jpeace01"/>
    <s v="MMAGGI"/>
    <s v="NG EXOTIC"/>
    <x v="1"/>
    <x v="5"/>
    <s v="VE5535.1"/>
    <d v="2001-07-01T00:00:00"/>
  </r>
  <r>
    <x v="0"/>
    <x v="3"/>
    <x v="1"/>
    <x v="0"/>
    <n v="5000"/>
    <n v="1338775"/>
    <d v="2001-06-05T08:50:20"/>
    <s v="BC Gas Utility Ltd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75"/>
    <s v="SHAWNHILL"/>
    <s v="CCLARK5"/>
    <s v="EC - IM Canada BC"/>
    <x v="8"/>
    <x v="7"/>
    <n v="829983"/>
    <d v="2001-06-06T21:00:01"/>
  </r>
  <r>
    <x v="1"/>
    <x v="3"/>
    <x v="1"/>
    <x v="0"/>
    <n v="10000"/>
    <n v="1338776"/>
    <d v="2001-06-05T08:50:2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050000000000001"/>
    <s v="BBRADLEY"/>
    <s v="JWILLI13"/>
    <s v="ENA - IM Mkt Central MICH"/>
    <x v="8"/>
    <x v="5"/>
    <n v="829984"/>
    <d v="2001-06-06T21:00:01"/>
  </r>
  <r>
    <x v="1"/>
    <x v="3"/>
    <x v="1"/>
    <x v="0"/>
    <n v="5000"/>
    <n v="1338777"/>
    <d v="2001-06-05T08:50:22"/>
    <s v="Coast Energy Group, a division of Cornerstone Propane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6"/>
    <s v="buckdiers"/>
    <s v="SPEREIR"/>
    <s v="ENA-IM NE GULF2"/>
    <x v="8"/>
    <x v="5"/>
    <n v="829985"/>
    <d v="2001-06-06T21:00:01"/>
  </r>
  <r>
    <x v="0"/>
    <x v="3"/>
    <x v="1"/>
    <x v="0"/>
    <n v="10000"/>
    <n v="1338778"/>
    <d v="2001-06-05T08:50:23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"/>
    <s v="ADM54361"/>
    <s v="MCUILLA"/>
    <s v="ENA - IM Ontario"/>
    <x v="8"/>
    <x v="5"/>
    <n v="829986"/>
    <d v="2001-06-06T21:00:01"/>
  </r>
  <r>
    <x v="1"/>
    <x v="3"/>
    <x v="1"/>
    <x v="0"/>
    <n v="5000"/>
    <n v="1338779"/>
    <d v="2001-06-05T08:50:24"/>
    <s v="NJR Energy Services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049999999999997"/>
    <n v="10041965"/>
    <s v="VPIMENOV"/>
    <s v="ENA-IM ME NEW YORK"/>
    <x v="8"/>
    <x v="5"/>
    <n v="829987"/>
    <d v="2001-06-06T21:00:01"/>
  </r>
  <r>
    <x v="1"/>
    <x v="2"/>
    <x v="0"/>
    <x v="0"/>
    <n v="50"/>
    <n v="1338780"/>
    <d v="2001-06-05T08:50:24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2.25"/>
    <s v="paulk2001"/>
    <s v="GGUPTA"/>
    <s v="ST-New England"/>
    <x v="7"/>
    <x v="5"/>
    <n v="632820.1"/>
    <d v="2001-06-06T21:00:01"/>
  </r>
  <r>
    <x v="1"/>
    <x v="3"/>
    <x v="1"/>
    <x v="0"/>
    <n v="5000"/>
    <n v="1338781"/>
    <d v="2001-06-05T08:50:26"/>
    <s v="Cargill Energy, a division of Cargill, Incorporated"/>
    <x v="0"/>
    <x v="0"/>
    <x v="0"/>
    <x v="3"/>
    <s v="US Gas Phy Fwd Firm &lt; or = 1Mo "/>
    <s v="US Gas Phy       HeHub                   06Jun01         USD/MM"/>
    <m/>
    <n v="5000"/>
    <x v="0"/>
    <x v="10"/>
    <x v="0"/>
    <n v="4.0350000000000001"/>
    <s v="ADM90884"/>
    <s v="ARING"/>
    <s v="ENA-IM NE GULF1"/>
    <x v="8"/>
    <x v="5"/>
    <n v="829989"/>
    <d v="2001-06-06T21:00:01"/>
  </r>
  <r>
    <x v="1"/>
    <x v="3"/>
    <x v="1"/>
    <x v="0"/>
    <n v="3525"/>
    <n v="1338782"/>
    <d v="2001-06-05T08:50:27"/>
    <s v="TXU Energy Trading Company"/>
    <x v="0"/>
    <x v="0"/>
    <x v="0"/>
    <x v="3"/>
    <s v="US Gas Phy Fwd Firm &lt; or = 1Mo "/>
    <s v="US Gas Phy       Mich Con                06Jun01         USD/MM"/>
    <n v="3525"/>
    <m/>
    <x v="0"/>
    <x v="10"/>
    <x v="0"/>
    <n v="4.2"/>
    <s v="txuetctmb"/>
    <s v="JWILLI13"/>
    <s v="ENA - IM Mkt Central MICH"/>
    <x v="8"/>
    <x v="5"/>
    <n v="829988"/>
    <d v="2001-06-06T21:00:01"/>
  </r>
  <r>
    <x v="1"/>
    <x v="3"/>
    <x v="1"/>
    <x v="0"/>
    <n v="25000"/>
    <n v="1338783"/>
    <d v="2001-06-05T08:50:28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250000000000004"/>
    <s v="garrison"/>
    <s v="ARING"/>
    <s v="ENA-IM NE GULF1"/>
    <x v="8"/>
    <x v="5"/>
    <n v="829990"/>
    <d v="2001-06-06T21:00:01"/>
  </r>
  <r>
    <x v="1"/>
    <x v="3"/>
    <x v="1"/>
    <x v="0"/>
    <n v="6475"/>
    <n v="1338785"/>
    <d v="2001-06-05T08:50:31"/>
    <s v="Nexen Marketing"/>
    <x v="0"/>
    <x v="0"/>
    <x v="0"/>
    <x v="3"/>
    <s v="US Gas Phy Fwd Firm &lt; or = 1Mo "/>
    <s v="US Gas Phy       Mich Con                06Jun01         USD/MM"/>
    <n v="6475"/>
    <m/>
    <x v="0"/>
    <x v="10"/>
    <x v="0"/>
    <n v="4.2"/>
    <s v="BBRADLEY"/>
    <s v="JWILLI13"/>
    <s v="ENA - IM Mkt Central MICH"/>
    <x v="8"/>
    <x v="5"/>
    <n v="829992"/>
    <d v="2001-06-06T21:00:01"/>
  </r>
  <r>
    <x v="1"/>
    <x v="3"/>
    <x v="1"/>
    <x v="0"/>
    <n v="5000"/>
    <n v="1338786"/>
    <d v="2001-06-05T08:50:32"/>
    <s v="TransCanada Energy Marketing USA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075000000000002"/>
    <s v="cscharton"/>
    <s v="KSTEVEN"/>
    <s v="ENA-IM Mid Central South"/>
    <x v="8"/>
    <x v="5"/>
    <n v="829991"/>
    <d v="2001-06-06T21:00:01"/>
  </r>
  <r>
    <x v="1"/>
    <x v="3"/>
    <x v="1"/>
    <x v="0"/>
    <n v="5000"/>
    <n v="1338789"/>
    <d v="2001-06-05T08:50:34"/>
    <s v="AEP Energy Services, Inc."/>
    <x v="0"/>
    <x v="0"/>
    <x v="0"/>
    <x v="3"/>
    <s v="US Gas Phy Fwd Firm &lt; or = 1Mo "/>
    <s v="US Gas Phy       COL Onshore             06Jun01         USD/MM"/>
    <n v="5000"/>
    <m/>
    <x v="0"/>
    <x v="10"/>
    <x v="0"/>
    <n v="3.95"/>
    <s v="aepes215"/>
    <s v="SPEREIR"/>
    <s v="ENA-IM NE GULF2"/>
    <x v="8"/>
    <x v="5"/>
    <n v="829993"/>
    <d v="2001-06-06T21:00:01"/>
  </r>
  <r>
    <x v="1"/>
    <x v="3"/>
    <x v="0"/>
    <x v="19"/>
    <n v="125000"/>
    <n v="1338790"/>
    <d v="2001-06-05T08:50:35"/>
    <s v="Williams Energy Marketing &amp; Trading Company"/>
    <x v="0"/>
    <x v="0"/>
    <x v="0"/>
    <x v="3"/>
    <s v="US Gas Fin Swap"/>
    <s v="US Gas Daily     EP SanJuan              06-30Jun01      USD/MM"/>
    <n v="5000"/>
    <m/>
    <x v="0"/>
    <x v="10"/>
    <x v="0"/>
    <n v="3.03"/>
    <s v="frankfield"/>
    <s v="RGAY"/>
    <s v="West-Keystone"/>
    <x v="1"/>
    <x v="5"/>
    <s v="VE5537.1"/>
    <d v="2001-06-06T21:00:01"/>
  </r>
  <r>
    <x v="1"/>
    <x v="3"/>
    <x v="1"/>
    <x v="0"/>
    <n v="25000"/>
    <n v="1338792"/>
    <d v="2001-06-05T08:50:3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aepes215"/>
    <s v="ARING"/>
    <s v="ENA-IM NE GULF1"/>
    <x v="8"/>
    <x v="5"/>
    <n v="829994"/>
    <d v="2001-06-06T21:00:01"/>
  </r>
  <r>
    <x v="1"/>
    <x v="3"/>
    <x v="1"/>
    <x v="0"/>
    <n v="5000"/>
    <n v="1338795"/>
    <d v="2001-06-05T08:50:40"/>
    <s v="EnergyUSA-TPC Corp."/>
    <x v="0"/>
    <x v="0"/>
    <x v="0"/>
    <x v="3"/>
    <s v="US Gas Phy Fwd Firm &lt; or = 1Mo "/>
    <s v="US Gas Phy       Mich Con                06Jun01         USD/MM"/>
    <n v="5000"/>
    <m/>
    <x v="0"/>
    <x v="10"/>
    <x v="0"/>
    <n v="4.1950000000000003"/>
    <s v="trevorh1"/>
    <s v="JWILLI13"/>
    <s v="ENA - IM Mkt Central MICH"/>
    <x v="8"/>
    <x v="5"/>
    <n v="829996"/>
    <d v="2001-06-06T21:00:01"/>
  </r>
  <r>
    <x v="1"/>
    <x v="3"/>
    <x v="1"/>
    <x v="0"/>
    <n v="10000"/>
    <n v="1338794"/>
    <d v="2001-06-05T08:50:4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29995"/>
    <d v="2001-06-06T21:00:01"/>
  </r>
  <r>
    <x v="1"/>
    <x v="3"/>
    <x v="1"/>
    <x v="0"/>
    <n v="25000"/>
    <n v="1338796"/>
    <d v="2001-06-05T08:50:41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49999999999997"/>
    <s v="aepes215"/>
    <s v="ARING"/>
    <s v="ENA-IM NE GULF1"/>
    <x v="8"/>
    <x v="5"/>
    <n v="829997"/>
    <d v="2001-06-06T21:00:01"/>
  </r>
  <r>
    <x v="1"/>
    <x v="3"/>
    <x v="1"/>
    <x v="0"/>
    <n v="5000"/>
    <n v="1338797"/>
    <d v="2001-06-05T08:50:42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3.9849999999999999"/>
    <s v="bcollins"/>
    <s v="TDONOHO"/>
    <s v="ENA - IM Central Gulf"/>
    <x v="8"/>
    <x v="5"/>
    <n v="829999"/>
    <d v="2001-06-06T21:00:01"/>
  </r>
  <r>
    <x v="1"/>
    <x v="3"/>
    <x v="0"/>
    <x v="18"/>
    <n v="755000"/>
    <n v="1338799"/>
    <d v="2001-06-05T08:50:43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350000000000001"/>
    <s v="steven12"/>
    <s v="JARNOLD"/>
    <s v="NG-Price"/>
    <x v="1"/>
    <x v="5"/>
    <s v="VE5546.1"/>
    <d v="2001-11-01T00:00:00"/>
  </r>
  <r>
    <x v="1"/>
    <x v="3"/>
    <x v="1"/>
    <x v="0"/>
    <n v="5000"/>
    <n v="1338798"/>
    <d v="2001-06-05T08:50:43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6"/>
    <s v="ADM90884"/>
    <s v="KSTEVEN"/>
    <s v="ENA-IM Mid Central South"/>
    <x v="8"/>
    <x v="5"/>
    <n v="829998"/>
    <d v="2001-06-06T21:00:01"/>
  </r>
  <r>
    <x v="1"/>
    <x v="2"/>
    <x v="1"/>
    <x v="15"/>
    <n v="3050"/>
    <n v="1338800"/>
    <d v="2001-06-05T08:50:44"/>
    <s v="American Electric Power Service Corporation"/>
    <x v="0"/>
    <x v="0"/>
    <x v="0"/>
    <x v="2"/>
    <s v="US East Power Phy Fwd Firm"/>
    <s v="US Pwr Phy Firm  Cinergy Peak            Mar-Apr02       USD/MWh"/>
    <n v="50"/>
    <m/>
    <x v="0"/>
    <x v="2"/>
    <x v="0"/>
    <n v="35.5"/>
    <s v="aepsvc121"/>
    <s v="FSTURM"/>
    <s v="LT-SERC"/>
    <x v="7"/>
    <x v="6"/>
    <n v="632821.1"/>
    <d v="2002-03-01T14:25:00"/>
  </r>
  <r>
    <x v="1"/>
    <x v="3"/>
    <x v="1"/>
    <x v="0"/>
    <n v="5000"/>
    <n v="1338801"/>
    <d v="2001-06-05T08:50:49"/>
    <s v="AEP Energy Services, Inc."/>
    <x v="0"/>
    <x v="0"/>
    <x v="0"/>
    <x v="3"/>
    <s v="US Gas Phy Fwd Firm &lt; or = 1Mo "/>
    <s v="US Gas Phy       Transco Z6 NY           06Jun01         USD/MM"/>
    <n v="5000"/>
    <m/>
    <x v="0"/>
    <x v="10"/>
    <x v="0"/>
    <n v="4.2949999999999999"/>
    <s v="aepes224"/>
    <s v="VPIMENOV"/>
    <s v="ENA-IM ME NEW YORK"/>
    <x v="8"/>
    <x v="5"/>
    <n v="830001"/>
    <d v="2001-06-06T21:00:01"/>
  </r>
  <r>
    <x v="0"/>
    <x v="3"/>
    <x v="1"/>
    <x v="19"/>
    <n v="125000"/>
    <n v="1338802"/>
    <d v="2001-06-05T08:50:50"/>
    <s v="Reliant Energy Services Canada Ltd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85"/>
    <s v="erdelsing"/>
    <s v="MCOWAN"/>
    <s v="EC-IM Canada West"/>
    <x v="8"/>
    <x v="7"/>
    <n v="830002"/>
    <d v="2001-06-06T21:00:01"/>
  </r>
  <r>
    <x v="1"/>
    <x v="3"/>
    <x v="0"/>
    <x v="1"/>
    <n v="155000"/>
    <n v="1338803"/>
    <d v="2001-06-05T08:50:52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4.125"/>
    <s v="Bakerrob"/>
    <s v="JARNOLD"/>
    <s v="NG-Price"/>
    <x v="1"/>
    <x v="5"/>
    <s v="VE5544.1"/>
    <d v="2001-07-01T21:00:00"/>
  </r>
  <r>
    <x v="1"/>
    <x v="3"/>
    <x v="0"/>
    <x v="1"/>
    <n v="310000"/>
    <n v="1338804"/>
    <d v="2001-06-05T08:50:56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25"/>
    <s v="Lamoreal"/>
    <s v="JARNOLD"/>
    <s v="NG-Price"/>
    <x v="1"/>
    <x v="5"/>
    <s v="VE5545.1"/>
    <d v="2001-07-01T21:00:00"/>
  </r>
  <r>
    <x v="1"/>
    <x v="3"/>
    <x v="0"/>
    <x v="18"/>
    <n v="377500"/>
    <n v="1338805"/>
    <d v="2001-06-05T08:51:02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53"/>
    <s v="mattmann"/>
    <s v="JARNOLD"/>
    <s v="NG-Price"/>
    <x v="1"/>
    <x v="5"/>
    <s v="VE5548.1"/>
    <d v="2001-11-01T00:00:00"/>
  </r>
  <r>
    <x v="1"/>
    <x v="3"/>
    <x v="1"/>
    <x v="0"/>
    <n v="5000"/>
    <n v="1338806"/>
    <d v="2001-06-05T08:51:02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cscharton"/>
    <s v="KSTEVEN"/>
    <s v="ENA-IM Mid Central South"/>
    <x v="8"/>
    <x v="5"/>
    <n v="830003"/>
    <d v="2001-06-06T21:00:01"/>
  </r>
  <r>
    <x v="1"/>
    <x v="3"/>
    <x v="0"/>
    <x v="20"/>
    <n v="307500"/>
    <n v="1338809"/>
    <d v="2001-06-05T08:51:03"/>
    <s v="Bank of America, National Association"/>
    <x v="0"/>
    <x v="0"/>
    <x v="0"/>
    <x v="3"/>
    <s v="US Gas Fin Swap"/>
    <s v="US Gas Swap      Nymex                   Jul-Oct01       USD/MM"/>
    <n v="2500"/>
    <m/>
    <x v="0"/>
    <x v="10"/>
    <x v="0"/>
    <n v="4.2149999999999999"/>
    <s v="MMETTERS"/>
    <s v="JARNOLD"/>
    <s v="NG-Price"/>
    <x v="1"/>
    <x v="5"/>
    <s v="VE5553.1"/>
    <d v="2001-07-01T00:00:00"/>
  </r>
  <r>
    <x v="1"/>
    <x v="4"/>
    <x v="0"/>
    <x v="0"/>
    <n v="50000"/>
    <n v="1338808"/>
    <d v="2001-06-05T08:51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semprakuo"/>
    <s v="GWHALLE"/>
    <s v="WTI-GW-NXC2"/>
    <x v="2"/>
    <x v="5"/>
    <n v="113606"/>
    <d v="2001-07-01T00:00:00"/>
  </r>
  <r>
    <x v="1"/>
    <x v="4"/>
    <x v="0"/>
    <x v="0"/>
    <n v="50000"/>
    <n v="1338811"/>
    <d v="2001-06-05T08:51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2"/>
    <x v="5"/>
    <n v="113607"/>
    <d v="2001-07-01T00:00:00"/>
  </r>
  <r>
    <x v="1"/>
    <x v="3"/>
    <x v="1"/>
    <x v="0"/>
    <n v="10000"/>
    <n v="1338810"/>
    <d v="2001-06-05T08:51:03"/>
    <s v="Avista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7"/>
    <s v="stharper"/>
    <s v="MLENHAR"/>
    <s v="ENA - IM West"/>
    <x v="8"/>
    <x v="5"/>
    <n v="830004"/>
    <d v="2001-06-06T21:00:01"/>
  </r>
  <r>
    <x v="1"/>
    <x v="4"/>
    <x v="0"/>
    <x v="0"/>
    <n v="50000"/>
    <n v="1338812"/>
    <d v="2001-06-05T08:51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2"/>
    <x v="5"/>
    <n v="113608"/>
    <d v="2001-07-01T00:00:00"/>
  </r>
  <r>
    <x v="1"/>
    <x v="3"/>
    <x v="1"/>
    <x v="0"/>
    <n v="10000"/>
    <n v="1338813"/>
    <d v="2001-06-05T08:51:06"/>
    <s v="Noble Gas Marketing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149999999999997"/>
    <s v="dealjunkie"/>
    <s v="SNEAL"/>
    <s v="ENA-IM NE GULF4"/>
    <x v="8"/>
    <x v="5"/>
    <n v="830005"/>
    <d v="2001-06-06T21:00:01"/>
  </r>
  <r>
    <x v="1"/>
    <x v="4"/>
    <x v="0"/>
    <x v="0"/>
    <n v="50000"/>
    <n v="1338814"/>
    <d v="2001-06-05T08:51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2"/>
    <s v="GWHALLE"/>
    <s v="WTI-GW-NXC2"/>
    <x v="2"/>
    <x v="5"/>
    <n v="113609"/>
    <d v="2001-07-01T00:00:00"/>
  </r>
  <r>
    <x v="1"/>
    <x v="3"/>
    <x v="0"/>
    <x v="1"/>
    <n v="77500"/>
    <n v="1338816"/>
    <d v="2001-06-05T08:51:10"/>
    <s v="ONEOK Energy Marketing and Trading Company, L.P."/>
    <x v="0"/>
    <x v="0"/>
    <x v="0"/>
    <x v="3"/>
    <s v="US Gas Fin Swap"/>
    <s v="US Gas Swap      Nymex                   Jul01           USD/MM"/>
    <n v="2500"/>
    <m/>
    <x v="0"/>
    <x v="10"/>
    <x v="0"/>
    <n v="4.12"/>
    <s v="JEFFERYM"/>
    <s v="JARNOLD"/>
    <s v="NG-Price"/>
    <x v="1"/>
    <x v="5"/>
    <s v="VE5560.1"/>
    <d v="2001-07-01T21:00:00"/>
  </r>
  <r>
    <x v="1"/>
    <x v="3"/>
    <x v="1"/>
    <x v="0"/>
    <n v="10000"/>
    <n v="1338817"/>
    <d v="2001-06-05T08:51:10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30007"/>
    <d v="2001-06-06T21:00:01"/>
  </r>
  <r>
    <x v="1"/>
    <x v="3"/>
    <x v="0"/>
    <x v="12"/>
    <n v="1825000"/>
    <n v="1338819"/>
    <d v="2001-06-05T08:51:1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6"/>
    <s v="CSPRINGER"/>
    <s v="JARNOLD"/>
    <s v="NG-Price"/>
    <x v="1"/>
    <x v="5"/>
    <s v="VE5554.1"/>
    <d v="2002-01-01T21:00:00"/>
  </r>
  <r>
    <x v="1"/>
    <x v="3"/>
    <x v="1"/>
    <x v="0"/>
    <n v="5000"/>
    <n v="1338818"/>
    <d v="2001-06-05T08:51:11"/>
    <s v="TransCanada Gas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2450000000000001"/>
    <s v="robmacinc"/>
    <s v="JHODGE2"/>
    <s v="ENA-IM ME CNG"/>
    <x v="8"/>
    <x v="5"/>
    <n v="830009"/>
    <d v="2001-06-06T21:00:01"/>
  </r>
  <r>
    <x v="1"/>
    <x v="3"/>
    <x v="1"/>
    <x v="0"/>
    <n v="55000"/>
    <n v="1338820"/>
    <d v="2001-06-05T08:51:12"/>
    <s v="AEP Energy Services, Inc."/>
    <x v="0"/>
    <x v="0"/>
    <x v="0"/>
    <x v="3"/>
    <s v="US Gas Phy Fwd Firm &lt; or = 1Mo "/>
    <s v="US Gas Phy       NGPL NICOR              06Jun01         USD/MM"/>
    <n v="55000"/>
    <m/>
    <x v="0"/>
    <x v="10"/>
    <x v="0"/>
    <n v="4.0949999999999998"/>
    <s v="aepes206"/>
    <s v="PMIMS"/>
    <s v="ENA - IM MKT Central CG"/>
    <x v="8"/>
    <x v="5"/>
    <n v="830008"/>
    <d v="2001-06-06T21:00:01"/>
  </r>
  <r>
    <x v="1"/>
    <x v="4"/>
    <x v="0"/>
    <x v="0"/>
    <n v="50000"/>
    <n v="1338821"/>
    <d v="2001-06-05T08:51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2"/>
    <x v="5"/>
    <n v="113611"/>
    <d v="2001-07-01T00:00:00"/>
  </r>
  <r>
    <x v="1"/>
    <x v="3"/>
    <x v="0"/>
    <x v="1"/>
    <n v="77500"/>
    <n v="1338823"/>
    <d v="2001-06-05T08:51:14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12"/>
    <s v="jpeace01"/>
    <s v="JARNOLD"/>
    <s v="NG-Price"/>
    <x v="1"/>
    <x v="5"/>
    <s v="VE5561.1"/>
    <d v="2001-07-01T21:00:00"/>
  </r>
  <r>
    <x v="1"/>
    <x v="4"/>
    <x v="0"/>
    <x v="0"/>
    <n v="50000"/>
    <n v="1338824"/>
    <d v="2001-06-05T08:51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2"/>
    <x v="5"/>
    <n v="113612"/>
    <d v="2001-07-01T00:00:00"/>
  </r>
  <r>
    <x v="1"/>
    <x v="4"/>
    <x v="0"/>
    <x v="0"/>
    <n v="50000"/>
    <n v="1338825"/>
    <d v="2001-06-05T08:51:1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"/>
    <s v="GWHALLE"/>
    <s v="WTI-GW-NXC2"/>
    <x v="2"/>
    <x v="5"/>
    <n v="113613"/>
    <d v="2001-07-01T00:00:00"/>
  </r>
  <r>
    <x v="1"/>
    <x v="3"/>
    <x v="1"/>
    <x v="0"/>
    <n v="5000"/>
    <n v="1338826"/>
    <d v="2001-06-05T08:51:16"/>
    <s v="Aquila Energy Marketing Corporation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toddbandy"/>
    <s v="KSTEVEN"/>
    <s v="ENA-IM Mid Central South"/>
    <x v="8"/>
    <x v="5"/>
    <n v="830010"/>
    <d v="2001-06-06T21:00:01"/>
  </r>
  <r>
    <x v="1"/>
    <x v="3"/>
    <x v="0"/>
    <x v="19"/>
    <n v="250000"/>
    <n v="1338830"/>
    <d v="2001-06-05T08:51:21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4.0250000000000004"/>
    <s v="duanelaw"/>
    <s v="PKEAVEY"/>
    <s v="G-DAILY-EST"/>
    <x v="1"/>
    <x v="5"/>
    <s v="VE5565.1"/>
    <d v="2001-06-06T21:00:01"/>
  </r>
  <r>
    <x v="1"/>
    <x v="3"/>
    <x v="1"/>
    <x v="0"/>
    <n v="5000"/>
    <n v="1338831"/>
    <d v="2001-06-05T08:51:22"/>
    <s v="Marathon Oil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125000000000001"/>
    <s v="TimBarth"/>
    <s v="KSTEVEN"/>
    <s v="ENA-IM Mid Central South"/>
    <x v="8"/>
    <x v="5"/>
    <n v="830015"/>
    <d v="2001-06-06T21:00:01"/>
  </r>
  <r>
    <x v="0"/>
    <x v="3"/>
    <x v="1"/>
    <x v="0"/>
    <n v="10000"/>
    <n v="1338832"/>
    <d v="2001-06-05T08:51:23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974999999999998"/>
    <s v="NICOLEBR"/>
    <s v="MCUILLA"/>
    <s v="ENA - IM Ontario"/>
    <x v="8"/>
    <x v="5"/>
    <n v="830012"/>
    <d v="2001-06-06T21:00:01"/>
  </r>
  <r>
    <x v="1"/>
    <x v="3"/>
    <x v="1"/>
    <x v="0"/>
    <n v="10000"/>
    <n v="1338833"/>
    <d v="2001-06-05T08:51:23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5"/>
    <s v="raganbond1"/>
    <s v="SPEREIR"/>
    <s v="ENA-IM NE GULF2"/>
    <x v="8"/>
    <x v="5"/>
    <n v="830011"/>
    <d v="2001-06-06T21:00:01"/>
  </r>
  <r>
    <x v="1"/>
    <x v="3"/>
    <x v="1"/>
    <x v="0"/>
    <n v="10000"/>
    <n v="1338834"/>
    <d v="2001-06-05T08:51:23"/>
    <s v="PanCanadian Energy Services Inc."/>
    <x v="0"/>
    <x v="0"/>
    <x v="0"/>
    <x v="3"/>
    <s v="US Gas Phy Fwd Firm &lt; or = 1Mo "/>
    <s v="US Gas Phy       Harper                  06Jun01         USD/MM"/>
    <n v="10000"/>
    <m/>
    <x v="0"/>
    <x v="10"/>
    <x v="0"/>
    <n v="4.04"/>
    <s v="pces5054"/>
    <s v="JWILLI13"/>
    <s v="ENA-IM Mid Central North"/>
    <x v="8"/>
    <x v="5"/>
    <n v="830013"/>
    <d v="2001-06-06T21:00:01"/>
  </r>
  <r>
    <x v="1"/>
    <x v="3"/>
    <x v="1"/>
    <x v="0"/>
    <n v="10000"/>
    <n v="1338835"/>
    <d v="2001-06-05T08:51:24"/>
    <s v="Virginia Power Energy Marketing, Inc."/>
    <x v="0"/>
    <x v="0"/>
    <x v="0"/>
    <x v="3"/>
    <s v="US Gas Phy Fwd Firm &lt; or = 1Mo "/>
    <s v="US Gas Phy       NNG Ventura             06Jun01         USD/MM"/>
    <m/>
    <n v="10000"/>
    <x v="0"/>
    <x v="10"/>
    <x v="0"/>
    <n v="3.85"/>
    <s v="GREGHHHH"/>
    <s v="KSTEVEN"/>
    <s v="ENA-IM Mid Central South"/>
    <x v="8"/>
    <x v="5"/>
    <n v="830014"/>
    <d v="2001-06-06T21:00:01"/>
  </r>
  <r>
    <x v="1"/>
    <x v="3"/>
    <x v="1"/>
    <x v="0"/>
    <n v="15000"/>
    <n v="1338836"/>
    <d v="2001-06-05T08:51:25"/>
    <s v="Tenaska Marketing Ventures"/>
    <x v="0"/>
    <x v="0"/>
    <x v="0"/>
    <x v="3"/>
    <s v="US Gas Phy Fwd Firm &lt; or = 1Mo "/>
    <s v="US Gas Phy       NGPL NICOR              06Jun01         USD/MM"/>
    <n v="15000"/>
    <m/>
    <x v="0"/>
    <x v="10"/>
    <x v="0"/>
    <n v="4.09"/>
    <s v="TMVTMD02"/>
    <s v="PMIMS"/>
    <s v="ENA - IM MKT Central CG"/>
    <x v="8"/>
    <x v="5"/>
    <n v="830016"/>
    <d v="2001-06-06T21:00:01"/>
  </r>
  <r>
    <x v="1"/>
    <x v="3"/>
    <x v="1"/>
    <x v="0"/>
    <n v="1300"/>
    <n v="1338837"/>
    <d v="2001-06-05T08:51:26"/>
    <s v="El Paso Merchant Energy, L.P."/>
    <x v="0"/>
    <x v="0"/>
    <x v="0"/>
    <x v="3"/>
    <s v="US Gas Phy Fwd Firm &lt; or = 1Mo "/>
    <s v="US Gas Phy       NGPL Midcont            06Jun01         USD/MM"/>
    <m/>
    <n v="1300"/>
    <x v="0"/>
    <x v="10"/>
    <x v="0"/>
    <n v="3.9"/>
    <s v="EPMELPbp"/>
    <s v="KSTEVEN"/>
    <s v="ENA-IM Mid Central South"/>
    <x v="8"/>
    <x v="5"/>
    <n v="830017"/>
    <d v="2001-06-06T21:00:01"/>
  </r>
  <r>
    <x v="1"/>
    <x v="3"/>
    <x v="1"/>
    <x v="0"/>
    <n v="10000"/>
    <n v="1338838"/>
    <d v="2001-06-05T08:51:30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550000000000001"/>
    <s v="raganbond1"/>
    <s v="SPEREIR"/>
    <s v="ENA-IM NE GULF2"/>
    <x v="8"/>
    <x v="5"/>
    <n v="830018"/>
    <d v="2001-06-06T21:00:01"/>
  </r>
  <r>
    <x v="1"/>
    <x v="3"/>
    <x v="0"/>
    <x v="4"/>
    <n v="225000"/>
    <n v="1338843"/>
    <d v="2001-06-05T08:51:31"/>
    <s v="Aquila Risk Management Corporation"/>
    <x v="0"/>
    <x v="0"/>
    <x v="0"/>
    <x v="3"/>
    <s v="US Gas Fin Swap"/>
    <s v="US Gas Swap      Nymex                   Sep01           USD/MM"/>
    <n v="7500"/>
    <m/>
    <x v="0"/>
    <x v="10"/>
    <x v="0"/>
    <n v="4.2350000000000003"/>
    <s v="AQUILA1002"/>
    <s v="JARNOLD"/>
    <s v="NG-Price"/>
    <x v="1"/>
    <x v="5"/>
    <s v="VE5566.1"/>
    <d v="2001-09-01T21:00:00"/>
  </r>
  <r>
    <x v="1"/>
    <x v="3"/>
    <x v="0"/>
    <x v="20"/>
    <n v="1230000"/>
    <n v="1338839"/>
    <d v="2001-06-05T08:51:31"/>
    <s v="Virginia Power Energy Marketing, Inc."/>
    <x v="0"/>
    <x v="0"/>
    <x v="0"/>
    <x v="3"/>
    <s v="US Gas Fin BasisSwap"/>
    <s v="US Gas Basis     GD/M Mich Con           Jul-Oct01       USD/MM"/>
    <n v="10000"/>
    <m/>
    <x v="0"/>
    <x v="10"/>
    <x v="0"/>
    <n v="0.115"/>
    <s v="GREGTYSON"/>
    <s v="GSTOREY"/>
    <s v="FT-ONTARIO"/>
    <x v="1"/>
    <x v="5"/>
    <s v="VE5564.1"/>
    <d v="2001-07-01T00:00:00"/>
  </r>
  <r>
    <x v="1"/>
    <x v="3"/>
    <x v="1"/>
    <x v="0"/>
    <n v="5000"/>
    <n v="1338841"/>
    <d v="2001-06-05T08:51:31"/>
    <s v="BP Energy Company"/>
    <x v="0"/>
    <x v="0"/>
    <x v="0"/>
    <x v="3"/>
    <s v="US Gas Phy Fwd Firm &lt; or = 1Mo "/>
    <s v="US Gas Phy       TENN Z-0                06Jun01         USD/MM"/>
    <n v="5000"/>
    <m/>
    <x v="0"/>
    <x v="10"/>
    <x v="0"/>
    <n v="3.8450000000000002"/>
    <s v="McMillanL"/>
    <s v="SNEAL"/>
    <s v="ENA-IM NE GULF3"/>
    <x v="8"/>
    <x v="5"/>
    <n v="830020"/>
    <d v="2001-06-06T21:00:01"/>
  </r>
  <r>
    <x v="1"/>
    <x v="3"/>
    <x v="1"/>
    <x v="0"/>
    <n v="5000"/>
    <n v="1338840"/>
    <d v="2001-06-05T08:51:31"/>
    <s v="Aquila Energy Marketing Corporation"/>
    <x v="0"/>
    <x v="0"/>
    <x v="0"/>
    <x v="3"/>
    <s v="US Gas Phy Fwd Firm &lt; or = 1Mo "/>
    <s v="US Gas Phy       PEPL Pool               06Jun01         USD/MM"/>
    <n v="5000"/>
    <m/>
    <x v="0"/>
    <x v="10"/>
    <x v="0"/>
    <n v="3.91"/>
    <s v="TROYKELLY"/>
    <s v="KSTEVEN"/>
    <s v="ENA-IM Mid Central South"/>
    <x v="8"/>
    <x v="5"/>
    <n v="830019"/>
    <d v="2001-06-06T21:00:01"/>
  </r>
  <r>
    <x v="1"/>
    <x v="3"/>
    <x v="0"/>
    <x v="19"/>
    <n v="62500"/>
    <n v="1338846"/>
    <d v="2001-06-05T08:51:34"/>
    <s v="Duke Energy Trading and Marketing, L.L.C."/>
    <x v="0"/>
    <x v="0"/>
    <x v="0"/>
    <x v="3"/>
    <s v="US Gas Fin Swap"/>
    <s v="US Gas Daily     ANR OK                  06-30Jun01      USD/MM"/>
    <m/>
    <n v="2500"/>
    <x v="0"/>
    <x v="10"/>
    <x v="0"/>
    <n v="3.9049999999999998"/>
    <s v="MHOMESTEAD"/>
    <s v="ALEWIS"/>
    <s v="GD-CENTRAL"/>
    <x v="1"/>
    <x v="5"/>
    <s v="VE5568.1"/>
    <d v="2001-06-06T21:00:01"/>
  </r>
  <r>
    <x v="1"/>
    <x v="3"/>
    <x v="1"/>
    <x v="0"/>
    <n v="1337"/>
    <n v="1338847"/>
    <d v="2001-06-05T08:51:37"/>
    <s v="Anadarko Energy Services Company"/>
    <x v="0"/>
    <x v="0"/>
    <x v="0"/>
    <x v="3"/>
    <s v="US Gas Phy Fwd Firm &lt; or = 1Mo "/>
    <s v="US Gas Phy       NGPL Midcont            06Jun01         USD/MM"/>
    <m/>
    <n v="1337"/>
    <x v="0"/>
    <x v="10"/>
    <x v="0"/>
    <n v="3.9"/>
    <s v="anadarko12"/>
    <s v="KSTEVEN"/>
    <s v="ENA-IM Mid Central South"/>
    <x v="8"/>
    <x v="5"/>
    <n v="830021"/>
    <d v="2001-06-06T21:00:01"/>
  </r>
  <r>
    <x v="0"/>
    <x v="3"/>
    <x v="1"/>
    <x v="0"/>
    <n v="100000"/>
    <n v="1338848"/>
    <d v="2001-06-05T08:51:39"/>
    <s v="Accord Energy Ltd."/>
    <x v="0"/>
    <x v="0"/>
    <x v="0"/>
    <x v="3"/>
    <s v="UK Gas Phy Fwd NBP"/>
    <s v="UK Gas Phy       NBP                     06Jun01         p/th"/>
    <m/>
    <n v="100000"/>
    <x v="0"/>
    <x v="5"/>
    <x v="3"/>
    <n v="21"/>
    <s v="tommacal"/>
    <s v="MNICHOLA"/>
    <s v="Non Affiliate Gas Book"/>
    <x v="5"/>
    <x v="3"/>
    <n v="106442"/>
    <d v="2001-06-06T21:00:01"/>
  </r>
  <r>
    <x v="1"/>
    <x v="3"/>
    <x v="1"/>
    <x v="0"/>
    <n v="507"/>
    <n v="1338849"/>
    <d v="2001-06-05T08:51:40"/>
    <s v="Aquila Energy Marketing Corporation"/>
    <x v="0"/>
    <x v="0"/>
    <x v="0"/>
    <x v="3"/>
    <s v="US Gas Phy Fwd Firm &lt; or = 1Mo "/>
    <s v="US Gas Phy       TranscoZ6NNY            06Jun01         USD/MM"/>
    <n v="507"/>
    <m/>
    <x v="0"/>
    <x v="10"/>
    <x v="0"/>
    <n v="4.25"/>
    <s v="LANCEMCW"/>
    <s v="VPIMENOV"/>
    <s v="ENA-IM ME NEW YORK"/>
    <x v="8"/>
    <x v="5"/>
    <n v="830022"/>
    <d v="2001-06-06T21:00:01"/>
  </r>
  <r>
    <x v="1"/>
    <x v="3"/>
    <x v="0"/>
    <x v="19"/>
    <n v="250000"/>
    <n v="1338852"/>
    <d v="2001-06-05T08:51:41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250000000000004"/>
    <s v="bradkibbe"/>
    <s v="PKEAVEY"/>
    <s v="G-DAILY-EST"/>
    <x v="1"/>
    <x v="5"/>
    <s v="VE5571.1"/>
    <d v="2001-06-06T21:00:01"/>
  </r>
  <r>
    <x v="0"/>
    <x v="3"/>
    <x v="1"/>
    <x v="0"/>
    <n v="10000"/>
    <n v="1338851"/>
    <d v="2001-06-05T08:51:41"/>
    <s v="Engage Energy Canada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900000000000004"/>
    <s v="swifteast"/>
    <s v="MCUILLA"/>
    <s v="ENA - IM Ontario"/>
    <x v="8"/>
    <x v="5"/>
    <n v="830023"/>
    <d v="2001-06-06T21:00:01"/>
  </r>
  <r>
    <x v="1"/>
    <x v="3"/>
    <x v="0"/>
    <x v="1"/>
    <n v="310000"/>
    <n v="1338856"/>
    <d v="2001-06-05T08:51:47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150000000000002"/>
    <s v="shawnmaz"/>
    <s v="JARNOLD"/>
    <s v="NG-Price"/>
    <x v="1"/>
    <x v="5"/>
    <s v="VE5574.1"/>
    <d v="2001-07-01T21:00:00"/>
  </r>
  <r>
    <x v="1"/>
    <x v="3"/>
    <x v="1"/>
    <x v="0"/>
    <n v="10000"/>
    <n v="1338855"/>
    <d v="2001-06-05T08:51:47"/>
    <s v="Dynegy Marketing and Trade"/>
    <x v="0"/>
    <x v="0"/>
    <x v="0"/>
    <x v="3"/>
    <s v="US Gas Phy Fwd Firm &lt; or = 1Mo "/>
    <s v="US Gas Phy       Mich Con                06Jun01         USD/MM"/>
    <m/>
    <n v="10000"/>
    <x v="0"/>
    <x v="10"/>
    <x v="0"/>
    <n v="4.1950000000000003"/>
    <s v="MAXFIELD"/>
    <s v="JWILLI13"/>
    <s v="ENA - IM Mkt Central MICH"/>
    <x v="8"/>
    <x v="5"/>
    <n v="830025"/>
    <d v="2001-06-06T21:00:01"/>
  </r>
  <r>
    <x v="1"/>
    <x v="3"/>
    <x v="1"/>
    <x v="0"/>
    <n v="5000"/>
    <n v="1338854"/>
    <d v="2001-06-05T08:51:47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9125000000000001"/>
    <s v="cscharton"/>
    <s v="KSTEVEN"/>
    <s v="ENA-IM Mid Central South"/>
    <x v="8"/>
    <x v="5"/>
    <n v="830024"/>
    <d v="2001-06-06T21:00:01"/>
  </r>
  <r>
    <x v="1"/>
    <x v="3"/>
    <x v="1"/>
    <x v="0"/>
    <n v="3400"/>
    <n v="1338857"/>
    <d v="2001-06-05T08:51:50"/>
    <s v="Avista Energy, Inc."/>
    <x v="0"/>
    <x v="0"/>
    <x v="0"/>
    <x v="3"/>
    <s v="US Gas Phy Fwd Firm &lt; or = 1Mo "/>
    <s v="US Gas Phy       Opal                    06Jun01         USD/MM"/>
    <m/>
    <n v="3400"/>
    <x v="0"/>
    <x v="10"/>
    <x v="0"/>
    <n v="2.9"/>
    <s v="stharper"/>
    <s v="SSOUTH"/>
    <s v="ENA - IM West"/>
    <x v="8"/>
    <x v="5"/>
    <n v="830027"/>
    <d v="2001-06-06T21:00:01"/>
  </r>
  <r>
    <x v="1"/>
    <x v="3"/>
    <x v="1"/>
    <x v="0"/>
    <n v="9883"/>
    <n v="1338858"/>
    <d v="2001-06-05T08:51:51"/>
    <s v="Dynegy Marketing and Trade"/>
    <x v="0"/>
    <x v="0"/>
    <x v="0"/>
    <x v="3"/>
    <s v="US Gas Phy Fwd Firm &lt; or = 1Mo "/>
    <s v="US Gas Phy       Consumers Pwr           06Jun01         USD/MM"/>
    <m/>
    <n v="9883"/>
    <x v="0"/>
    <x v="10"/>
    <x v="0"/>
    <n v="4.1550000000000002"/>
    <s v="MAXFIELD"/>
    <s v="JWILLI13"/>
    <s v="ENA - IM Mkt Central MICH"/>
    <x v="8"/>
    <x v="5"/>
    <n v="830028"/>
    <d v="2001-06-06T21:00:01"/>
  </r>
  <r>
    <x v="1"/>
    <x v="3"/>
    <x v="0"/>
    <x v="12"/>
    <n v="1825000"/>
    <n v="1338861"/>
    <d v="2001-06-05T08:51:5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550000000000002"/>
    <s v="JEFFFOX1"/>
    <s v="JARNOLD"/>
    <s v="NG-Price"/>
    <x v="1"/>
    <x v="5"/>
    <s v="VE5573.1"/>
    <d v="2002-01-01T21:00:00"/>
  </r>
  <r>
    <x v="1"/>
    <x v="3"/>
    <x v="1"/>
    <x v="0"/>
    <n v="5000"/>
    <n v="1338860"/>
    <d v="2001-06-05T08:51:52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249999999999998"/>
    <s v="aepes202"/>
    <s v="SPEREIR"/>
    <s v="ENA-IM NE GULF3"/>
    <x v="8"/>
    <x v="5"/>
    <n v="830029"/>
    <d v="2001-06-06T21:00:01"/>
  </r>
  <r>
    <x v="1"/>
    <x v="3"/>
    <x v="1"/>
    <x v="0"/>
    <n v="72"/>
    <n v="1338859"/>
    <d v="2001-06-05T08:51:52"/>
    <s v="Reliant Energy Services, Inc."/>
    <x v="0"/>
    <x v="0"/>
    <x v="0"/>
    <x v="3"/>
    <s v="US Gas Phy Fwd Firm &lt; or = 1Mo "/>
    <s v="US Gas Phy       NGPL NICOR              06Jun01         USD/MM"/>
    <n v="72"/>
    <m/>
    <x v="0"/>
    <x v="10"/>
    <x v="0"/>
    <n v="4.09"/>
    <s v="bcollins"/>
    <s v="PMIMS"/>
    <s v="ENA - IM MKT Central CG"/>
    <x v="8"/>
    <x v="5"/>
    <n v="830030"/>
    <d v="2001-06-06T21:00:01"/>
  </r>
  <r>
    <x v="1"/>
    <x v="3"/>
    <x v="0"/>
    <x v="19"/>
    <n v="250000"/>
    <n v="1338862"/>
    <d v="2001-06-05T08:51:53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3"/>
    <s v="bradkibbe"/>
    <s v="PKEAVEY"/>
    <s v="G-DAILY-EST"/>
    <x v="1"/>
    <x v="5"/>
    <s v="VE5576.1"/>
    <d v="2001-06-06T21:00:01"/>
  </r>
  <r>
    <x v="1"/>
    <x v="2"/>
    <x v="1"/>
    <x v="4"/>
    <n v="1500"/>
    <n v="1338864"/>
    <d v="2001-06-05T08:51:53"/>
    <s v="Dynegy Power Marketing, Inc."/>
    <x v="0"/>
    <x v="0"/>
    <x v="0"/>
    <x v="2"/>
    <s v="US East Power Phy Fwd Firm"/>
    <s v="US Pwr Phy Firm  COMED Peak              Sep01           USD/MWh"/>
    <n v="50"/>
    <m/>
    <x v="0"/>
    <x v="2"/>
    <x v="0"/>
    <n v="36"/>
    <s v="btamplen"/>
    <s v="FSTURM"/>
    <s v="LT-ECAR"/>
    <x v="7"/>
    <x v="6"/>
    <n v="632824.1"/>
    <d v="2001-09-01T21:00:01"/>
  </r>
  <r>
    <x v="1"/>
    <x v="3"/>
    <x v="1"/>
    <x v="0"/>
    <n v="5506"/>
    <n v="1338863"/>
    <d v="2001-06-05T08:51:53"/>
    <s v="Wisconsin Gas Company"/>
    <x v="0"/>
    <x v="0"/>
    <x v="0"/>
    <x v="3"/>
    <s v="US Gas Phy Fwd Firm &lt; or = 1Mo "/>
    <s v="US Gas Phy       NGPL STX                06Jun01         USD/MM"/>
    <m/>
    <n v="5506"/>
    <x v="0"/>
    <x v="10"/>
    <x v="0"/>
    <n v="3.9224999999999999"/>
    <s v="JFieber01"/>
    <s v="TDONOHO"/>
    <s v="ENA - IM Central Gulf"/>
    <x v="8"/>
    <x v="5"/>
    <n v="830031"/>
    <d v="2001-06-06T21:00:01"/>
  </r>
  <r>
    <x v="1"/>
    <x v="3"/>
    <x v="1"/>
    <x v="0"/>
    <n v="5000"/>
    <n v="1338866"/>
    <d v="2001-06-05T08:51:54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ESTDESK1"/>
    <s v="RGAY"/>
    <s v="ENA - IM West"/>
    <x v="8"/>
    <x v="5"/>
    <n v="830032"/>
    <d v="2001-06-06T21:00:01"/>
  </r>
  <r>
    <x v="1"/>
    <x v="3"/>
    <x v="1"/>
    <x v="0"/>
    <n v="4000"/>
    <n v="1338865"/>
    <d v="2001-06-05T08:51:54"/>
    <s v="TransCanada Gas Services Inc."/>
    <x v="0"/>
    <x v="0"/>
    <x v="0"/>
    <x v="3"/>
    <s v="US Gas Phy Fwd Firm &lt; or = 1Mo "/>
    <s v="US Gas Phy       Dom SP TT               06Jun01         USD/MM"/>
    <n v="4000"/>
    <m/>
    <x v="0"/>
    <x v="10"/>
    <x v="0"/>
    <n v="4.2300000000000004"/>
    <s v="robmacinc"/>
    <s v="JHODGE2"/>
    <s v="ENA-IM ME CNG"/>
    <x v="8"/>
    <x v="5"/>
    <n v="830033"/>
    <d v="2001-06-06T21:00:01"/>
  </r>
  <r>
    <x v="1"/>
    <x v="3"/>
    <x v="0"/>
    <x v="1"/>
    <n v="155000"/>
    <n v="1338867"/>
    <d v="2001-06-05T08:51:56"/>
    <s v="Aquila Risk Management Corporation"/>
    <x v="0"/>
    <x v="0"/>
    <x v="0"/>
    <x v="3"/>
    <s v="US Gas Fin Swap"/>
    <s v="US Gas Swap      Nymex                   Jul01           USD/MM"/>
    <n v="5000"/>
    <m/>
    <x v="0"/>
    <x v="10"/>
    <x v="0"/>
    <n v="4.1150000000000002"/>
    <s v="AQUILA1074"/>
    <s v="JARNOLD"/>
    <s v="NG-Price"/>
    <x v="1"/>
    <x v="5"/>
    <s v="VE5577.1"/>
    <d v="2001-07-01T21:00:00"/>
  </r>
  <r>
    <x v="1"/>
    <x v="3"/>
    <x v="1"/>
    <x v="0"/>
    <n v="5000"/>
    <n v="1338868"/>
    <d v="2001-06-05T08:51:57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KREMERTODD"/>
    <s v="KSTEVEN"/>
    <s v="ENA-IM Mid Central South"/>
    <x v="8"/>
    <x v="5"/>
    <n v="830034"/>
    <d v="2001-06-06T21:00:01"/>
  </r>
  <r>
    <x v="1"/>
    <x v="3"/>
    <x v="1"/>
    <x v="0"/>
    <n v="5000"/>
    <n v="1338870"/>
    <d v="2001-06-05T08:52:02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KREMERTODD"/>
    <s v="KSTEVEN"/>
    <s v="ENA-IM Mid Central South"/>
    <x v="8"/>
    <x v="5"/>
    <n v="830035"/>
    <d v="2001-06-06T21:00:01"/>
  </r>
  <r>
    <x v="1"/>
    <x v="3"/>
    <x v="1"/>
    <x v="0"/>
    <n v="5000"/>
    <n v="1338872"/>
    <d v="2001-06-05T08:52:03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cscharton"/>
    <s v="KSTEVEN"/>
    <s v="ENA-IM Mid Central South"/>
    <x v="8"/>
    <x v="5"/>
    <n v="830036"/>
    <d v="2001-06-06T21:00:01"/>
  </r>
  <r>
    <x v="1"/>
    <x v="3"/>
    <x v="1"/>
    <x v="0"/>
    <n v="10000"/>
    <n v="1338871"/>
    <d v="2001-06-05T08:52:03"/>
    <s v="Aquila Energy Marketing Corporation"/>
    <x v="0"/>
    <x v="0"/>
    <x v="0"/>
    <x v="3"/>
    <s v="US Gas Phy Fwd Firm &lt; or = 1Mo "/>
    <s v="US Gas Phy       ExxonKaty               06Jun01         USD/MM"/>
    <m/>
    <n v="10000"/>
    <x v="0"/>
    <x v="10"/>
    <x v="0"/>
    <n v="4.0750000000000002"/>
    <s v="REAVISMAN"/>
    <s v="JPARKS"/>
    <s v="ENA - IM Katy"/>
    <x v="8"/>
    <x v="5"/>
    <n v="830037"/>
    <d v="2001-06-06T21:00:01"/>
  </r>
  <r>
    <x v="1"/>
    <x v="3"/>
    <x v="1"/>
    <x v="0"/>
    <n v="8677"/>
    <n v="1338873"/>
    <d v="2001-06-05T08:52:04"/>
    <s v="Adams Resources Marketing, Ltd."/>
    <x v="0"/>
    <x v="0"/>
    <x v="0"/>
    <x v="3"/>
    <s v="US Gas Phy Fwd Firm &lt; or = 1Mo "/>
    <s v="US Gas Phy       TENN 800                06Jun01         USD/MM"/>
    <m/>
    <n v="8677"/>
    <x v="0"/>
    <x v="10"/>
    <x v="0"/>
    <n v="3.91"/>
    <s v="KENTRADES1"/>
    <s v="SNEAL"/>
    <s v="ENA-IM NE GULF3"/>
    <x v="8"/>
    <x v="5"/>
    <n v="830038"/>
    <d v="2001-06-06T21:00:01"/>
  </r>
  <r>
    <x v="1"/>
    <x v="3"/>
    <x v="1"/>
    <x v="0"/>
    <n v="3000"/>
    <n v="1338874"/>
    <d v="2001-06-05T08:52:05"/>
    <s v="e prime, inc."/>
    <x v="0"/>
    <x v="0"/>
    <x v="0"/>
    <x v="3"/>
    <s v="US Gas Phy Fwd Firm &lt; or = 1Mo "/>
    <s v="US Gas Phy       EPNG Keystone           06Jun01         USD/MM"/>
    <n v="3000"/>
    <m/>
    <x v="0"/>
    <x v="10"/>
    <x v="0"/>
    <n v="3.9750000000000001"/>
    <s v="EPRIME28"/>
    <s v="RGAY"/>
    <s v="ENA - IM West"/>
    <x v="8"/>
    <x v="5"/>
    <n v="830039"/>
    <d v="2001-06-06T21:00:01"/>
  </r>
  <r>
    <x v="1"/>
    <x v="3"/>
    <x v="1"/>
    <x v="19"/>
    <n v="125000"/>
    <n v="1338875"/>
    <d v="2001-06-05T08:52:06"/>
    <s v="CLECO Corporation"/>
    <x v="0"/>
    <x v="0"/>
    <x v="0"/>
    <x v="3"/>
    <s v="US Gas Phy Fwd Firm &lt; or = 1Mo "/>
    <s v="US Gas Phy       COL Onshore             06-30Jun01      USD/MM"/>
    <n v="5000"/>
    <m/>
    <x v="0"/>
    <x v="10"/>
    <x v="0"/>
    <n v="3.96"/>
    <s v="cstockman"/>
    <s v="SPEREIR"/>
    <s v="ENA-IM NE GULF2"/>
    <x v="8"/>
    <x v="5"/>
    <n v="830043"/>
    <d v="2001-06-06T21:00:01"/>
  </r>
  <r>
    <x v="1"/>
    <x v="3"/>
    <x v="1"/>
    <x v="0"/>
    <n v="20000"/>
    <n v="1338877"/>
    <d v="2001-06-05T08:52:08"/>
    <s v="Pepco Gas Services, Inc."/>
    <x v="0"/>
    <x v="0"/>
    <x v="0"/>
    <x v="3"/>
    <s v="US Gas Phy Fwd Firm &lt; or = 1Mo "/>
    <s v="US Gas Phy       TCO Pool                06Jun01         USD/MM"/>
    <m/>
    <n v="20000"/>
    <x v="0"/>
    <x v="10"/>
    <x v="0"/>
    <n v="4.1550000000000002"/>
    <s v="jlukas00"/>
    <s v="JHODGE2"/>
    <s v="ENA-IM ME TCO"/>
    <x v="8"/>
    <x v="5"/>
    <n v="830040"/>
    <d v="2001-06-06T21:00:01"/>
  </r>
  <r>
    <x v="1"/>
    <x v="3"/>
    <x v="1"/>
    <x v="0"/>
    <n v="10000"/>
    <n v="1338878"/>
    <d v="2001-06-05T08:52:09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824999999999999"/>
    <s v="PEGGIALL"/>
    <s v="TDONOHO"/>
    <s v="ENA - IM Central Gulf"/>
    <x v="8"/>
    <x v="5"/>
    <n v="830041"/>
    <d v="2001-06-06T21:00:01"/>
  </r>
  <r>
    <x v="1"/>
    <x v="3"/>
    <x v="1"/>
    <x v="0"/>
    <n v="25000"/>
    <n v="1338879"/>
    <d v="2001-06-05T08:52:10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garrison"/>
    <s v="ARING"/>
    <s v="ENA-IM NE GULF1"/>
    <x v="8"/>
    <x v="5"/>
    <n v="830042"/>
    <d v="2001-06-06T21:00:01"/>
  </r>
  <r>
    <x v="1"/>
    <x v="3"/>
    <x v="0"/>
    <x v="20"/>
    <n v="615000"/>
    <n v="1338882"/>
    <d v="2001-06-05T08:52:14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050000000000001"/>
    <s v="MMETTERS"/>
    <s v="JARNOLD"/>
    <s v="NG-Price"/>
    <x v="1"/>
    <x v="5"/>
    <s v="VE5580.1"/>
    <d v="2001-07-01T00:00:00"/>
  </r>
  <r>
    <x v="1"/>
    <x v="2"/>
    <x v="0"/>
    <x v="0"/>
    <n v="50"/>
    <n v="1338881"/>
    <d v="2001-06-05T08:52:14"/>
    <s v="PPL EnergyPlus, LLC"/>
    <x v="0"/>
    <x v="0"/>
    <x v="0"/>
    <x v="2"/>
    <s v="US East Power Fin Swap"/>
    <s v="US Pwr Fin Swap  PJM W IntC Peak         06Jun01         USD/MWh"/>
    <n v="50"/>
    <m/>
    <x v="0"/>
    <x v="2"/>
    <x v="0"/>
    <n v="27.6"/>
    <s v="pplhourly1"/>
    <s v="JQUENET"/>
    <s v="ST-PJM"/>
    <x v="7"/>
    <x v="5"/>
    <n v="632825.1"/>
    <d v="2001-06-06T21:00:01"/>
  </r>
  <r>
    <x v="1"/>
    <x v="3"/>
    <x v="1"/>
    <x v="0"/>
    <n v="5000"/>
    <n v="1338883"/>
    <d v="2001-06-05T08:52:16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schwalbach"/>
    <s v="KSTEVEN"/>
    <s v="ENA-IM Mid Central South"/>
    <x v="8"/>
    <x v="5"/>
    <n v="830044"/>
    <d v="2001-06-06T21:00:01"/>
  </r>
  <r>
    <x v="1"/>
    <x v="3"/>
    <x v="1"/>
    <x v="0"/>
    <n v="5000"/>
    <n v="1338884"/>
    <d v="2001-06-05T08:52:19"/>
    <s v="Texaco Energy Marketing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ADM56981"/>
    <s v="VPIMENOV"/>
    <s v="ENA-IM ME NEW YORK"/>
    <x v="8"/>
    <x v="5"/>
    <n v="830045"/>
    <d v="2001-06-06T21:00:01"/>
  </r>
  <r>
    <x v="1"/>
    <x v="3"/>
    <x v="1"/>
    <x v="0"/>
    <n v="5000"/>
    <n v="1338885"/>
    <d v="2001-06-05T08:52:20"/>
    <s v="Wisconsin Gas Company"/>
    <x v="0"/>
    <x v="0"/>
    <x v="0"/>
    <x v="3"/>
    <s v="US Gas Phy Fwd Firm &lt; or = 1Mo "/>
    <s v="US Gas Phy       Mich Con                06Jun01         USD/MM"/>
    <n v="5000"/>
    <m/>
    <x v="0"/>
    <x v="10"/>
    <x v="0"/>
    <n v="4.1900000000000004"/>
    <s v="JFieber01"/>
    <s v="JWILLI13"/>
    <s v="ENA - IM Mkt Central MICH"/>
    <x v="8"/>
    <x v="5"/>
    <n v="830046"/>
    <d v="2001-06-06T21:00:01"/>
  </r>
  <r>
    <x v="1"/>
    <x v="3"/>
    <x v="0"/>
    <x v="12"/>
    <n v="1825000"/>
    <n v="1338887"/>
    <d v="2001-06-05T08:52:23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550000000000002"/>
    <s v="JEFFFOX1"/>
    <s v="JARNOLD"/>
    <s v="NG-Price"/>
    <x v="1"/>
    <x v="5"/>
    <s v="VE5581.1"/>
    <d v="2002-01-01T21:00:00"/>
  </r>
  <r>
    <x v="0"/>
    <x v="3"/>
    <x v="1"/>
    <x v="0"/>
    <n v="5000"/>
    <n v="1338886"/>
    <d v="2001-06-05T08:52:23"/>
    <s v="Sempra Energy Trading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9"/>
    <s v="jromita73"/>
    <s v="CCLARK5"/>
    <s v="EC - IM Canada BC"/>
    <x v="8"/>
    <x v="7"/>
    <n v="830047"/>
    <d v="2001-06-06T21:00:01"/>
  </r>
  <r>
    <x v="1"/>
    <x v="3"/>
    <x v="1"/>
    <x v="0"/>
    <n v="5000"/>
    <n v="1338888"/>
    <d v="2001-06-05T08:52:23"/>
    <s v="BP Energy Company"/>
    <x v="0"/>
    <x v="0"/>
    <x v="0"/>
    <x v="3"/>
    <s v="US Gas Phy Fwd Firm &lt; or = 1Mo "/>
    <s v="US Gas Phy       TETCO ELA               06Jun01         USD/MM"/>
    <n v="5000"/>
    <m/>
    <x v="0"/>
    <x v="10"/>
    <x v="0"/>
    <n v="3.915"/>
    <s v="DillardK"/>
    <s v="SPEREIR"/>
    <s v="ENA-IM NE GULF3"/>
    <x v="8"/>
    <x v="5"/>
    <n v="830049"/>
    <d v="2001-06-06T21:00:01"/>
  </r>
  <r>
    <x v="1"/>
    <x v="3"/>
    <x v="1"/>
    <x v="0"/>
    <n v="5000"/>
    <n v="1338889"/>
    <d v="2001-06-05T08:52:23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cscharton"/>
    <s v="KSTEVEN"/>
    <s v="ENA-IM Mid Central South"/>
    <x v="8"/>
    <x v="5"/>
    <n v="830050"/>
    <d v="2001-06-06T21:00:01"/>
  </r>
  <r>
    <x v="1"/>
    <x v="3"/>
    <x v="1"/>
    <x v="0"/>
    <n v="5000"/>
    <n v="1338890"/>
    <d v="2001-06-05T08:52:24"/>
    <s v="Mirant Americas Energy Marketing, L.P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MARKGRAM01"/>
    <s v="RGAY"/>
    <s v="ENA - IM West"/>
    <x v="8"/>
    <x v="5"/>
    <n v="830048"/>
    <d v="2001-06-06T21:00:01"/>
  </r>
  <r>
    <x v="1"/>
    <x v="3"/>
    <x v="1"/>
    <x v="0"/>
    <n v="3600"/>
    <n v="1338891"/>
    <d v="2001-06-05T08:52:24"/>
    <s v="EnergyUSA-TPC Corp."/>
    <x v="0"/>
    <x v="0"/>
    <x v="0"/>
    <x v="3"/>
    <s v="US Gas Phy Fwd Firm &lt; or = 1Mo "/>
    <s v="US Gas Phy       NGPL NIPSCO             06Jun01         USD/MM"/>
    <m/>
    <n v="3600"/>
    <x v="0"/>
    <x v="10"/>
    <x v="0"/>
    <n v="4.1124999999999998"/>
    <s v="trevorh1"/>
    <s v="PMIMS"/>
    <s v="ENA - IM MKT Central CG"/>
    <x v="8"/>
    <x v="5"/>
    <n v="830051"/>
    <d v="2001-06-06T21:00:01"/>
  </r>
  <r>
    <x v="1"/>
    <x v="3"/>
    <x v="1"/>
    <x v="0"/>
    <n v="25000"/>
    <n v="1338892"/>
    <d v="2001-06-05T08:52:25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3"/>
    <s v="raganbond1"/>
    <s v="ARING"/>
    <s v="ENA-IM NE GULF1"/>
    <x v="8"/>
    <x v="5"/>
    <n v="830052"/>
    <d v="2001-06-06T21:00:01"/>
  </r>
  <r>
    <x v="1"/>
    <x v="3"/>
    <x v="1"/>
    <x v="0"/>
    <n v="5000"/>
    <n v="1338894"/>
    <d v="2001-06-05T08:52:28"/>
    <s v="MidAmerican Energy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PEGGIALL"/>
    <s v="KSTEVEN"/>
    <s v="ENA-IM Mid Central South"/>
    <x v="8"/>
    <x v="5"/>
    <n v="830053"/>
    <d v="2001-06-06T21:00:01"/>
  </r>
  <r>
    <x v="1"/>
    <x v="3"/>
    <x v="1"/>
    <x v="0"/>
    <n v="30000"/>
    <n v="1338895"/>
    <d v="2001-06-05T08:52:30"/>
    <s v="OGE Energy Resources, Inc."/>
    <x v="0"/>
    <x v="0"/>
    <x v="0"/>
    <x v="3"/>
    <s v="US Gas Phy Fwd Firm &lt; or = 1Mo "/>
    <s v="US Gas Phy       NGPL NICOR              06Jun01         USD/MM"/>
    <m/>
    <n v="30000"/>
    <x v="0"/>
    <x v="10"/>
    <x v="0"/>
    <n v="4.0999999999999996"/>
    <s v="annesley"/>
    <s v="PMIMS"/>
    <s v="ENA - IM MKT Central CG"/>
    <x v="8"/>
    <x v="5"/>
    <n v="830054"/>
    <d v="2001-06-06T21:00:01"/>
  </r>
  <r>
    <x v="1"/>
    <x v="3"/>
    <x v="0"/>
    <x v="1"/>
    <n v="465000"/>
    <n v="1338896"/>
    <d v="2001-06-05T08:52:33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25"/>
    <s v="aepes214"/>
    <s v="JARNOLD"/>
    <s v="NG-Price"/>
    <x v="1"/>
    <x v="5"/>
    <s v="VE5582.1"/>
    <d v="2001-07-01T21:00:00"/>
  </r>
  <r>
    <x v="1"/>
    <x v="3"/>
    <x v="1"/>
    <x v="0"/>
    <n v="10000"/>
    <n v="1338898"/>
    <d v="2001-06-05T08:52:34"/>
    <s v="Unocal Energy Trading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UETINGAS02"/>
    <s v="TDONOHO"/>
    <s v="ENA - IM Central Gulf"/>
    <x v="8"/>
    <x v="5"/>
    <n v="830055"/>
    <d v="2001-06-06T21:00:01"/>
  </r>
  <r>
    <x v="1"/>
    <x v="3"/>
    <x v="1"/>
    <x v="0"/>
    <n v="10000"/>
    <n v="1338899"/>
    <d v="2001-06-05T08:52:39"/>
    <s v="Cook Inlet Energy Supply L.L.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MIDCONT1"/>
    <s v="TDONOHO"/>
    <s v="ENA - IM Central Gulf"/>
    <x v="8"/>
    <x v="5"/>
    <n v="830056"/>
    <d v="2001-06-06T21:00:01"/>
  </r>
  <r>
    <x v="1"/>
    <x v="3"/>
    <x v="1"/>
    <x v="0"/>
    <n v="5000"/>
    <n v="1338900"/>
    <d v="2001-06-05T08:52:40"/>
    <s v="Duke Energy Trading and Marketing,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MIKELARSEN"/>
    <s v="RGAY"/>
    <s v="ENA - IM West"/>
    <x v="8"/>
    <x v="5"/>
    <n v="830057"/>
    <d v="2001-06-06T21:00:01"/>
  </r>
  <r>
    <x v="1"/>
    <x v="3"/>
    <x v="1"/>
    <x v="0"/>
    <n v="4000"/>
    <n v="1338901"/>
    <d v="2001-06-05T08:52:41"/>
    <s v="Tractebel Energy Marketing, Inc."/>
    <x v="0"/>
    <x v="0"/>
    <x v="0"/>
    <x v="3"/>
    <s v="US Gas Phy Fwd Firm &lt; or = 1Mo "/>
    <s v="US Gas Phy       PG&amp;E CtyGte             06Jun01         USD/MM"/>
    <m/>
    <n v="4000"/>
    <x v="0"/>
    <x v="10"/>
    <x v="0"/>
    <n v="4"/>
    <s v="DAVSMITH"/>
    <s v="MLENHAR"/>
    <s v="ENA - IM West"/>
    <x v="8"/>
    <x v="5"/>
    <n v="830058"/>
    <d v="2001-06-06T21:00:01"/>
  </r>
  <r>
    <x v="1"/>
    <x v="3"/>
    <x v="1"/>
    <x v="0"/>
    <n v="10000"/>
    <n v="1338902"/>
    <d v="2001-06-05T08:52:41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CHADALEX"/>
    <s v="TDONOHO"/>
    <s v="ENA - IM Central Gulf"/>
    <x v="8"/>
    <x v="5"/>
    <n v="830059"/>
    <d v="2001-06-06T21:00:01"/>
  </r>
  <r>
    <x v="1"/>
    <x v="3"/>
    <x v="1"/>
    <x v="0"/>
    <n v="9333"/>
    <n v="1338903"/>
    <d v="2001-06-05T08:52:42"/>
    <s v="Texla Energy Management Inc."/>
    <x v="0"/>
    <x v="0"/>
    <x v="0"/>
    <x v="3"/>
    <s v="US Gas Phy Fwd Firm &lt; or = 1Mo "/>
    <s v="US Gas Phy       HeHub                   06Jun01         USD/MM"/>
    <m/>
    <n v="9333"/>
    <x v="0"/>
    <x v="10"/>
    <x v="0"/>
    <n v="4.04"/>
    <s v="WILSHUSEN"/>
    <s v="ARING"/>
    <s v="ENA-IM NE GULF1"/>
    <x v="8"/>
    <x v="5"/>
    <n v="830060"/>
    <d v="2001-06-06T21:00:01"/>
  </r>
  <r>
    <x v="1"/>
    <x v="3"/>
    <x v="1"/>
    <x v="0"/>
    <n v="10000"/>
    <n v="1338904"/>
    <d v="2001-06-05T08:52:43"/>
    <s v="Engage Energy Canada L.P.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kendalleas"/>
    <s v="JWILLI13"/>
    <s v="ENA - IM Mkt Central MICH"/>
    <x v="8"/>
    <x v="5"/>
    <n v="830061"/>
    <d v="2001-06-06T21:00:01"/>
  </r>
  <r>
    <x v="1"/>
    <x v="3"/>
    <x v="0"/>
    <x v="20"/>
    <n v="615000"/>
    <n v="1338905"/>
    <d v="2001-06-05T08:52:44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2149999999999999"/>
    <s v="robpitts"/>
    <s v="JARNOLD"/>
    <s v="NG-Price"/>
    <x v="1"/>
    <x v="5"/>
    <s v="VE5585.1"/>
    <d v="2001-07-01T00:00:00"/>
  </r>
  <r>
    <x v="1"/>
    <x v="3"/>
    <x v="1"/>
    <x v="0"/>
    <n v="10000"/>
    <n v="1338907"/>
    <d v="2001-06-05T08:52:46"/>
    <s v="EnergyUSA-TPC Corp."/>
    <x v="0"/>
    <x v="0"/>
    <x v="0"/>
    <x v="3"/>
    <s v="US Gas Phy Fwd Firm &lt; or = 1Mo "/>
    <s v="US Gas Phy       TENN Z-0                06Jun01         USD/MM"/>
    <m/>
    <n v="10000"/>
    <x v="0"/>
    <x v="10"/>
    <x v="0"/>
    <n v="3.8824999999999998"/>
    <s v="timothym"/>
    <s v="SNEAL"/>
    <s v="ENA-IM NE GULF3"/>
    <x v="8"/>
    <x v="5"/>
    <n v="830062"/>
    <d v="2001-06-06T21:00:01"/>
  </r>
  <r>
    <x v="1"/>
    <x v="3"/>
    <x v="1"/>
    <x v="0"/>
    <n v="5000"/>
    <n v="1338908"/>
    <d v="2001-06-05T08:52:49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3.9750000000000001"/>
    <s v="curtisday"/>
    <s v="TMARTIN"/>
    <s v="ENA-IM CARTHAGE"/>
    <x v="8"/>
    <x v="5"/>
    <n v="830063"/>
    <d v="2001-06-06T21:00:01"/>
  </r>
  <r>
    <x v="1"/>
    <x v="2"/>
    <x v="1"/>
    <x v="22"/>
    <n v="2950"/>
    <n v="1338909"/>
    <d v="2001-06-05T08:52:51"/>
    <s v="Dynegy Power Marketing, Inc."/>
    <x v="0"/>
    <x v="0"/>
    <x v="0"/>
    <x v="2"/>
    <s v="US East Power Phy Fwd Firm Unplan B"/>
    <s v="US Pwr Phy Unp B ERCOT Peak              Jan-Feb02       USD/MWh"/>
    <m/>
    <n v="50"/>
    <x v="0"/>
    <x v="2"/>
    <x v="0"/>
    <n v="38.75"/>
    <s v="aliraza7"/>
    <s v="DSMITH3"/>
    <s v="LT-ERCOT"/>
    <x v="7"/>
    <x v="6"/>
    <n v="632826.1"/>
    <d v="2002-01-01T00:00:00"/>
  </r>
  <r>
    <x v="0"/>
    <x v="3"/>
    <x v="1"/>
    <x v="19"/>
    <n v="125000"/>
    <n v="1338910"/>
    <d v="2001-06-05T08:52:52"/>
    <s v="Sempra Energy Trading Corp."/>
    <x v="0"/>
    <x v="0"/>
    <x v="0"/>
    <x v="3"/>
    <s v="CAN Gas Phy Fwd Firm West &lt; or = 1Mo"/>
    <s v="CAN Gas Phy      NIT                     06-30Jun01      CAD/GJ"/>
    <m/>
    <n v="5000"/>
    <x v="0"/>
    <x v="11"/>
    <x v="4"/>
    <n v="5.0999999999999996"/>
    <s v="DAVEGRAHAM"/>
    <s v="MCOWAN"/>
    <s v="EC-IM Canada West"/>
    <x v="8"/>
    <x v="7"/>
    <n v="830064"/>
    <d v="2001-06-06T21:00:01"/>
  </r>
  <r>
    <x v="1"/>
    <x v="3"/>
    <x v="1"/>
    <x v="0"/>
    <n v="10000"/>
    <n v="1338912"/>
    <d v="2001-06-05T08:53:00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benharner"/>
    <s v="JWILLI13"/>
    <s v="ENA - IM Mkt Central MICH"/>
    <x v="8"/>
    <x v="5"/>
    <n v="830065"/>
    <d v="2001-06-06T21:00:01"/>
  </r>
  <r>
    <x v="1"/>
    <x v="3"/>
    <x v="1"/>
    <x v="0"/>
    <n v="10000"/>
    <n v="1338914"/>
    <d v="2001-06-05T08:53:03"/>
    <s v="Reliant Energy Services, Inc."/>
    <x v="0"/>
    <x v="0"/>
    <x v="0"/>
    <x v="3"/>
    <s v="US Gas Phy Fwd Firm &lt; or = 1Mo "/>
    <s v="US Gas Phy       NBPL/Nicor              06Jun01         USD/MM"/>
    <m/>
    <n v="10000"/>
    <x v="0"/>
    <x v="10"/>
    <x v="0"/>
    <n v="4.0999999999999996"/>
    <s v="dstevens"/>
    <s v="PMIMS"/>
    <s v="ENA - IM MKT Central CG"/>
    <x v="8"/>
    <x v="5"/>
    <n v="830066"/>
    <d v="2001-06-06T21:00:01"/>
  </r>
  <r>
    <x v="1"/>
    <x v="3"/>
    <x v="1"/>
    <x v="0"/>
    <n v="15667"/>
    <n v="1338915"/>
    <d v="2001-06-05T08:53:05"/>
    <s v="Texaco Natural Gas Inc."/>
    <x v="0"/>
    <x v="0"/>
    <x v="0"/>
    <x v="3"/>
    <s v="US Gas Phy Fwd Firm &lt; or = 1Mo "/>
    <s v="US Gas Phy       HeHub                   06Jun01         USD/MM"/>
    <m/>
    <n v="15667"/>
    <x v="0"/>
    <x v="10"/>
    <x v="0"/>
    <n v="4.04"/>
    <s v="STEPHENSJE"/>
    <s v="ARING"/>
    <s v="ENA-IM NE GULF1"/>
    <x v="8"/>
    <x v="5"/>
    <n v="830067"/>
    <d v="2001-06-06T21:00:01"/>
  </r>
  <r>
    <x v="1"/>
    <x v="3"/>
    <x v="1"/>
    <x v="0"/>
    <n v="3000"/>
    <n v="1338916"/>
    <d v="2001-06-05T08:53:08"/>
    <s v="Cokinos Natural Gas Company"/>
    <x v="0"/>
    <x v="0"/>
    <x v="0"/>
    <x v="3"/>
    <s v="US Gas Phy Fwd Firm &lt; or = 1Mo "/>
    <s v="US Gas Phy       ExxonKaty               06Jun01         USD/MM"/>
    <n v="3000"/>
    <m/>
    <x v="0"/>
    <x v="10"/>
    <x v="0"/>
    <n v="4.07"/>
    <s v="ADM90618"/>
    <s v="JPARKS"/>
    <s v="ENA - IM Katy"/>
    <x v="8"/>
    <x v="5"/>
    <n v="830068"/>
    <d v="2001-06-06T21:00:01"/>
  </r>
  <r>
    <x v="1"/>
    <x v="3"/>
    <x v="0"/>
    <x v="1"/>
    <n v="465000"/>
    <n v="1338917"/>
    <d v="2001-06-05T08:53:10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25"/>
    <s v="dlposton"/>
    <s v="JARNOLD"/>
    <s v="NG-Price"/>
    <x v="1"/>
    <x v="5"/>
    <s v="VE5589.1"/>
    <d v="2001-07-01T21:00:00"/>
  </r>
  <r>
    <x v="1"/>
    <x v="3"/>
    <x v="1"/>
    <x v="0"/>
    <n v="20000"/>
    <n v="1338918"/>
    <d v="2001-06-05T08:53:10"/>
    <s v="Cook Inlet Energy Supply L.L.C."/>
    <x v="0"/>
    <x v="0"/>
    <x v="0"/>
    <x v="3"/>
    <s v="US Gas Phy Fwd Firm &lt; or = 1Mo "/>
    <s v="US Gas Phy       NGPL NICOR              06Jun01         USD/MM"/>
    <m/>
    <n v="20000"/>
    <x v="0"/>
    <x v="10"/>
    <x v="0"/>
    <n v="4.0999999999999996"/>
    <s v="MIDCONT4"/>
    <s v="PMIMS"/>
    <s v="ENA - IM MKT Central CG"/>
    <x v="8"/>
    <x v="5"/>
    <n v="830069"/>
    <d v="2001-06-06T21:00:01"/>
  </r>
  <r>
    <x v="1"/>
    <x v="3"/>
    <x v="0"/>
    <x v="20"/>
    <n v="615000"/>
    <n v="1338919"/>
    <d v="2001-06-05T08:53:11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22"/>
    <s v="WHITEWATER"/>
    <s v="JARNOLD"/>
    <s v="NG-Price"/>
    <x v="1"/>
    <x v="5"/>
    <s v="VE5588.1"/>
    <d v="2001-07-01T00:00:00"/>
  </r>
  <r>
    <x v="1"/>
    <x v="4"/>
    <x v="0"/>
    <x v="0"/>
    <n v="50000"/>
    <n v="1338920"/>
    <d v="2001-06-05T08:53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2"/>
    <x v="5"/>
    <n v="113616"/>
    <d v="2001-07-01T00:00:00"/>
  </r>
  <r>
    <x v="1"/>
    <x v="3"/>
    <x v="0"/>
    <x v="1"/>
    <n v="155000"/>
    <n v="1338921"/>
    <d v="2001-06-05T08:53:14"/>
    <s v="Firm Trade Bridgeline Gas Marketing LLC"/>
    <x v="0"/>
    <x v="0"/>
    <x v="0"/>
    <x v="3"/>
    <s v="US Gas Fin BasisSwap"/>
    <s v="US Gas Basis     ANR LA                  Jul01           USD/MM"/>
    <n v="5000"/>
    <m/>
    <x v="0"/>
    <x v="10"/>
    <x v="0"/>
    <n v="-0.09"/>
    <s v="ADM38409"/>
    <s v="KRUSCIT"/>
    <s v="Firm Trading Central"/>
    <x v="1"/>
    <x v="5"/>
    <s v="VE5591.1"/>
    <d v="2001-07-01T21:00:01"/>
  </r>
  <r>
    <x v="1"/>
    <x v="3"/>
    <x v="1"/>
    <x v="0"/>
    <n v="10000"/>
    <n v="1338922"/>
    <d v="2001-06-05T08:53:15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50000000000003"/>
    <s v="VANOIRSCHO"/>
    <s v="JWILLI13"/>
    <s v="ENA - IM Mkt Central MICH"/>
    <x v="8"/>
    <x v="5"/>
    <n v="830070"/>
    <d v="2001-06-06T21:00:01"/>
  </r>
  <r>
    <x v="1"/>
    <x v="3"/>
    <x v="1"/>
    <x v="0"/>
    <n v="10000"/>
    <n v="1338923"/>
    <d v="2001-06-05T08:53:15"/>
    <s v="Engage Energy Canada L.P."/>
    <x v="0"/>
    <x v="0"/>
    <x v="0"/>
    <x v="3"/>
    <s v="US Gas Phy Fwd Firm &lt; or = 1Mo "/>
    <s v="US Gas Phy       Consumers Pwr           06Jun01         USD/MM"/>
    <n v="10000"/>
    <m/>
    <x v="0"/>
    <x v="10"/>
    <x v="0"/>
    <n v="4.1500000000000004"/>
    <s v="kendalleas"/>
    <s v="JWILLI13"/>
    <s v="ENA - IM Mkt Central MICH"/>
    <x v="8"/>
    <x v="5"/>
    <n v="830071"/>
    <d v="2001-06-06T21:00:01"/>
  </r>
  <r>
    <x v="1"/>
    <x v="3"/>
    <x v="0"/>
    <x v="18"/>
    <n v="1510000"/>
    <n v="1338924"/>
    <d v="2001-06-05T08:53:19"/>
    <s v="El Paso Merchant Energy, L.P."/>
    <x v="1"/>
    <x v="1"/>
    <x v="0"/>
    <x v="3"/>
    <s v="US Gas Fin BasisSwap"/>
    <s v="US Gas Basis     NGPL LA                 Nov01-Mar02     USD/MM"/>
    <n v="10000"/>
    <m/>
    <x v="0"/>
    <x v="10"/>
    <x v="0"/>
    <n v="-8.7499999999999994E-2"/>
    <s v="CHRISW001"/>
    <s v="KRUSCIT"/>
    <s v="Firm Trading Central"/>
    <x v="1"/>
    <x v="5"/>
    <s v="VE5593.1"/>
    <d v="2001-11-01T00:00:00"/>
  </r>
  <r>
    <x v="1"/>
    <x v="3"/>
    <x v="1"/>
    <x v="0"/>
    <n v="5000"/>
    <n v="1338925"/>
    <d v="2001-06-05T08:53:22"/>
    <s v="Sempra Energy Trading Corp."/>
    <x v="0"/>
    <x v="0"/>
    <x v="0"/>
    <x v="3"/>
    <s v="US Gas Phy Fwd Firm &lt; or = 1Mo "/>
    <s v="US Gas Phy       Transco Z6 NY           06Jun01         USD/MM"/>
    <n v="5000"/>
    <m/>
    <x v="0"/>
    <x v="10"/>
    <x v="0"/>
    <n v="4.2949999999999999"/>
    <s v="shawnmaz"/>
    <s v="VPIMENOV"/>
    <s v="ENA-IM ME NEW YORK"/>
    <x v="8"/>
    <x v="5"/>
    <n v="830072"/>
    <d v="2001-06-06T21:00:01"/>
  </r>
  <r>
    <x v="1"/>
    <x v="3"/>
    <x v="1"/>
    <x v="0"/>
    <n v="336"/>
    <n v="1338926"/>
    <d v="2001-06-05T08:53:25"/>
    <s v="EnergyUSA-TPC Corp."/>
    <x v="0"/>
    <x v="0"/>
    <x v="0"/>
    <x v="3"/>
    <s v="US Gas Phy Fwd Firm &lt; or = 1Mo "/>
    <s v="US Gas Phy       Chi Peoples             06Jun01         USD/MM"/>
    <m/>
    <n v="336"/>
    <x v="0"/>
    <x v="10"/>
    <x v="0"/>
    <n v="4.0999999999999996"/>
    <s v="trevorh1"/>
    <s v="PMIMS"/>
    <s v="ENA - IM MKT Central CG"/>
    <x v="8"/>
    <x v="5"/>
    <n v="830073"/>
    <d v="2001-06-06T21:00:01"/>
  </r>
  <r>
    <x v="1"/>
    <x v="4"/>
    <x v="0"/>
    <x v="0"/>
    <n v="50000"/>
    <n v="1338927"/>
    <d v="2001-06-05T08:53:2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2"/>
    <x v="5"/>
    <n v="113617"/>
    <d v="2001-07-01T00:00:00"/>
  </r>
  <r>
    <x v="1"/>
    <x v="3"/>
    <x v="1"/>
    <x v="0"/>
    <n v="1107"/>
    <n v="1338928"/>
    <d v="2001-06-05T08:53:27"/>
    <s v="Adams Resources Marketing, Ltd."/>
    <x v="0"/>
    <x v="0"/>
    <x v="0"/>
    <x v="3"/>
    <s v="US Gas Phy Fwd Firm &lt; or = 1Mo "/>
    <s v="US Gas Phy       TENN 800                06Jun01         USD/MM"/>
    <m/>
    <n v="1107"/>
    <x v="0"/>
    <x v="10"/>
    <x v="0"/>
    <n v="3.9350000000000001"/>
    <s v="KENTRADES1"/>
    <s v="SNEAL"/>
    <s v="ENA-IM NE GULF3"/>
    <x v="8"/>
    <x v="5"/>
    <n v="830074"/>
    <d v="2001-06-06T21:00:01"/>
  </r>
  <r>
    <x v="0"/>
    <x v="3"/>
    <x v="1"/>
    <x v="4"/>
    <n v="750000"/>
    <n v="1338929"/>
    <d v="2001-06-05T08:53:28"/>
    <s v="El Paso Merchant Energy Europe Ltd"/>
    <x v="0"/>
    <x v="0"/>
    <x v="0"/>
    <x v="3"/>
    <s v="UK Gas Phy Fwd NBP"/>
    <s v="UK Gas Phy       NBP                     Sep01           p/th"/>
    <m/>
    <n v="25000"/>
    <x v="0"/>
    <x v="5"/>
    <x v="3"/>
    <n v="20.324999999999999"/>
    <s v="bxa64041"/>
    <s v="AFAIRLE"/>
    <s v="Non Affiliate Gas Book"/>
    <x v="5"/>
    <x v="3"/>
    <n v="106445"/>
    <d v="2001-09-01T21:00:01"/>
  </r>
  <r>
    <x v="0"/>
    <x v="3"/>
    <x v="1"/>
    <x v="0"/>
    <n v="5000"/>
    <n v="1338933"/>
    <d v="2001-06-05T08:53:33"/>
    <s v="Duke Energy Marketing Limited Partnership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15"/>
    <s v="ROBPLATT2"/>
    <s v="CCLARK5"/>
    <s v="EC - IM Canada BC"/>
    <x v="8"/>
    <x v="7"/>
    <n v="830078"/>
    <d v="2001-06-06T21:00:01"/>
  </r>
  <r>
    <x v="1"/>
    <x v="3"/>
    <x v="1"/>
    <x v="0"/>
    <n v="4692"/>
    <n v="1338932"/>
    <d v="2001-06-05T08:53:33"/>
    <s v="Noble Gas Marketing Inc."/>
    <x v="0"/>
    <x v="0"/>
    <x v="0"/>
    <x v="3"/>
    <s v="US Gas Phy Fwd Firm &lt; or = 1Mo "/>
    <s v="US Gas Phy       Trunkline ELA           06Jun01         USD/MM"/>
    <m/>
    <n v="4692"/>
    <x v="0"/>
    <x v="10"/>
    <x v="0"/>
    <n v="3.915"/>
    <s v="dealjunkie"/>
    <s v="TDONOHO"/>
    <s v="ENA - IM Central Gulf"/>
    <x v="8"/>
    <x v="5"/>
    <n v="830076"/>
    <d v="2001-06-06T21:00:01"/>
  </r>
  <r>
    <x v="1"/>
    <x v="3"/>
    <x v="1"/>
    <x v="0"/>
    <n v="10000"/>
    <n v="1338931"/>
    <d v="2001-06-05T08:53:33"/>
    <s v="BGML - IM Bridgeline"/>
    <x v="0"/>
    <x v="0"/>
    <x v="0"/>
    <x v="3"/>
    <s v="US Gas Phy Fwd Firm &lt; or = 1Mo "/>
    <s v="US Gas Phy       FGT Z2                  06Jun01         USD/MM"/>
    <m/>
    <n v="10000"/>
    <x v="0"/>
    <x v="10"/>
    <x v="0"/>
    <n v="4.0350000000000001"/>
    <s v="jayknobl"/>
    <s v="SNEAL"/>
    <s v="ENA-IM NE GULF4"/>
    <x v="8"/>
    <x v="5"/>
    <n v="830077"/>
    <d v="2001-06-06T21:00:01"/>
  </r>
  <r>
    <x v="1"/>
    <x v="3"/>
    <x v="1"/>
    <x v="0"/>
    <n v="10000"/>
    <n v="1338930"/>
    <d v="2001-06-05T08:53:33"/>
    <s v="Tenaska Marketing Ventures"/>
    <x v="0"/>
    <x v="0"/>
    <x v="0"/>
    <x v="3"/>
    <s v="US Gas Phy Fwd Firm &lt; or = 1Mo "/>
    <s v="US Gas Phy       Harper                  06Jun01         USD/MM"/>
    <n v="10000"/>
    <m/>
    <x v="0"/>
    <x v="10"/>
    <x v="0"/>
    <n v="4.0199999999999996"/>
    <s v="TMVTMD02"/>
    <s v="JWILLI13"/>
    <s v="ENA-IM Mid Central North"/>
    <x v="8"/>
    <x v="5"/>
    <n v="830075"/>
    <d v="2001-06-06T21:00:01"/>
  </r>
  <r>
    <x v="0"/>
    <x v="3"/>
    <x v="1"/>
    <x v="1"/>
    <n v="310000"/>
    <n v="1338934"/>
    <d v="2001-06-05T08:53:34"/>
    <s v="El Paso Merchant Energy, L.P."/>
    <x v="0"/>
    <x v="0"/>
    <x v="0"/>
    <x v="3"/>
    <s v="CAN Gas Phy Basis Firm East &lt; or = 1Mo"/>
    <s v="CAN Gas PhyBasis Dawn                    Jul01           USD/MM"/>
    <n v="10000"/>
    <m/>
    <x v="0"/>
    <x v="10"/>
    <x v="0"/>
    <n v="9.5000000000000001E-2"/>
    <s v="EPMELPteg"/>
    <s v="GSTOREY"/>
    <s v="ENA - IM Ontario"/>
    <x v="8"/>
    <x v="5"/>
    <s v="VE5594.1 / 830084"/>
    <d v="2001-07-01T21:00:01"/>
  </r>
  <r>
    <x v="1"/>
    <x v="3"/>
    <x v="1"/>
    <x v="0"/>
    <n v="10000"/>
    <n v="1338936"/>
    <d v="2001-06-05T08:53:38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3.95"/>
    <s v="HEMMERLY"/>
    <s v="RGAY"/>
    <s v="ENA - IM West"/>
    <x v="8"/>
    <x v="5"/>
    <n v="830079"/>
    <d v="2001-06-06T21:00:01"/>
  </r>
  <r>
    <x v="1"/>
    <x v="3"/>
    <x v="1"/>
    <x v="0"/>
    <n v="10000"/>
    <n v="1338935"/>
    <d v="2001-06-05T08:53:38"/>
    <s v="ONEOK Energy Marketing and Trading Company, L.P."/>
    <x v="0"/>
    <x v="0"/>
    <x v="0"/>
    <x v="3"/>
    <s v="US Gas Phy Fwd Firm &lt; or = 1Mo "/>
    <s v="US Gas Phy       NGPL NICOR              06Jun01         USD/MM"/>
    <m/>
    <n v="10000"/>
    <x v="0"/>
    <x v="10"/>
    <x v="0"/>
    <n v="4.1050000000000004"/>
    <s v="KURTISWOOD"/>
    <s v="PMIMS"/>
    <s v="ENA - IM MKT Central CG"/>
    <x v="8"/>
    <x v="5"/>
    <n v="830080"/>
    <d v="2001-06-06T21:00:01"/>
  </r>
  <r>
    <x v="1"/>
    <x v="3"/>
    <x v="1"/>
    <x v="0"/>
    <n v="10000"/>
    <n v="1338937"/>
    <d v="2001-06-05T08:53:40"/>
    <s v="BGML - IM Bridgeline"/>
    <x v="0"/>
    <x v="0"/>
    <x v="0"/>
    <x v="3"/>
    <s v="US Gas Phy Fwd Firm &lt; or = 1Mo "/>
    <s v="US Gas Phy       HeHub                   06Jun01         USD/MM"/>
    <n v="10000"/>
    <m/>
    <x v="0"/>
    <x v="10"/>
    <x v="0"/>
    <n v="4.0350000000000001"/>
    <s v="jayknobl"/>
    <s v="ARING"/>
    <s v="ENA-IM NE GULF1"/>
    <x v="8"/>
    <x v="5"/>
    <n v="830081"/>
    <d v="2001-06-06T21:00:01"/>
  </r>
  <r>
    <x v="1"/>
    <x v="3"/>
    <x v="1"/>
    <x v="0"/>
    <n v="10000"/>
    <n v="1338939"/>
    <d v="2001-06-05T08:53:41"/>
    <s v="Tenaska Marketing Ventures"/>
    <x v="0"/>
    <x v="0"/>
    <x v="0"/>
    <x v="3"/>
    <s v="US Gas Phy Fwd Firm &lt; or = 1Mo "/>
    <s v="US Gas Phy       Mich Con                06Jun01         USD/MM"/>
    <n v="10000"/>
    <m/>
    <x v="0"/>
    <x v="10"/>
    <x v="0"/>
    <n v="4.1900000000000004"/>
    <s v="TMVTML01"/>
    <s v="JWILLI13"/>
    <s v="ENA - IM Mkt Central MICH"/>
    <x v="8"/>
    <x v="5"/>
    <n v="830082"/>
    <d v="2001-06-06T21:00:01"/>
  </r>
  <r>
    <x v="1"/>
    <x v="3"/>
    <x v="1"/>
    <x v="0"/>
    <n v="15000"/>
    <n v="1338940"/>
    <d v="2001-06-05T08:53:44"/>
    <s v="Reliant Energy Services, Inc."/>
    <x v="0"/>
    <x v="0"/>
    <x v="0"/>
    <x v="3"/>
    <s v="US Gas Phy Fwd Firm &lt; or = 1Mo "/>
    <s v="US Gas Phy       HeHub                   06Jun01         USD/MM"/>
    <n v="15000"/>
    <m/>
    <x v="0"/>
    <x v="10"/>
    <x v="0"/>
    <n v="4.0350000000000001"/>
    <s v="mikepowers"/>
    <s v="ARING"/>
    <s v="ENA-IM NE GULF1"/>
    <x v="8"/>
    <x v="5"/>
    <n v="830083"/>
    <d v="2001-06-06T21:00:01"/>
  </r>
  <r>
    <x v="1"/>
    <x v="3"/>
    <x v="1"/>
    <x v="0"/>
    <n v="10000"/>
    <n v="1338941"/>
    <d v="2001-06-05T08:53:46"/>
    <s v="TotalFinaElf Gas &amp; Power North America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9"/>
    <s v="kiethbourg"/>
    <s v="SNEAL"/>
    <s v="ENA-IM NE GULF3"/>
    <x v="8"/>
    <x v="5"/>
    <n v="830086"/>
    <d v="2001-06-06T21:00:01"/>
  </r>
  <r>
    <x v="1"/>
    <x v="3"/>
    <x v="1"/>
    <x v="0"/>
    <n v="5000"/>
    <n v="1338942"/>
    <d v="2001-06-05T08:53:48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250000000000002"/>
    <s v="stratton"/>
    <s v="VPIMENOV"/>
    <s v="ENA-IM ME NEW YORK"/>
    <x v="8"/>
    <x v="5"/>
    <n v="830087"/>
    <d v="2001-06-06T21:00:01"/>
  </r>
  <r>
    <x v="1"/>
    <x v="3"/>
    <x v="1"/>
    <x v="0"/>
    <n v="5000"/>
    <n v="1338943"/>
    <d v="2001-06-05T08:53:51"/>
    <s v="Southern California Gas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3.95"/>
    <s v="HEMMERLY"/>
    <s v="RGAY"/>
    <s v="ENA - IM West"/>
    <x v="8"/>
    <x v="5"/>
    <n v="830088"/>
    <d v="2001-06-06T21:00:01"/>
  </r>
  <r>
    <x v="1"/>
    <x v="3"/>
    <x v="1"/>
    <x v="0"/>
    <n v="3678"/>
    <n v="1338944"/>
    <d v="2001-06-05T08:53:52"/>
    <s v="PanCanadian Energy Services Inc."/>
    <x v="0"/>
    <x v="0"/>
    <x v="0"/>
    <x v="3"/>
    <s v="US Gas Phy Fwd Firm &lt; or = 1Mo "/>
    <s v="US Gas Phy       HeHub                   06Jun01         USD/MM"/>
    <m/>
    <n v="3678"/>
    <x v="0"/>
    <x v="10"/>
    <x v="0"/>
    <n v="4.04"/>
    <s v="pces5155"/>
    <s v="ARING"/>
    <s v="ENA-IM NE GULF1"/>
    <x v="8"/>
    <x v="5"/>
    <n v="830089"/>
    <d v="2001-06-06T21:00:01"/>
  </r>
  <r>
    <x v="1"/>
    <x v="3"/>
    <x v="1"/>
    <x v="0"/>
    <n v="5000"/>
    <n v="1338945"/>
    <d v="2001-06-05T08:53:54"/>
    <s v="Duke Energy Field Services Marketing, LLC"/>
    <x v="0"/>
    <x v="0"/>
    <x v="0"/>
    <x v="3"/>
    <s v="US Gas Phy Fwd Firm &lt; or = 1Mo "/>
    <s v="US Gas Phy       EPNG Keystone           06Jun01         USD/MM"/>
    <n v="5000"/>
    <m/>
    <x v="0"/>
    <x v="10"/>
    <x v="0"/>
    <n v="3.95"/>
    <s v="DEFSCHRIS"/>
    <s v="RGAY"/>
    <s v="ENA - IM West"/>
    <x v="8"/>
    <x v="5"/>
    <n v="830090"/>
    <d v="2001-06-06T21:00:01"/>
  </r>
  <r>
    <x v="1"/>
    <x v="3"/>
    <x v="0"/>
    <x v="19"/>
    <n v="125000"/>
    <n v="1338946"/>
    <d v="2001-06-05T08:53:57"/>
    <s v="Coral Energy Holding L.P."/>
    <x v="0"/>
    <x v="0"/>
    <x v="0"/>
    <x v="3"/>
    <s v="US Gas Fin Swap"/>
    <s v="US Gas Daily     HHub                    06-30Jun01      USD/MM"/>
    <m/>
    <n v="5000"/>
    <x v="0"/>
    <x v="10"/>
    <x v="0"/>
    <n v="4.04"/>
    <s v="shduster"/>
    <s v="PKEAVEY"/>
    <s v="G-DAILY-EST"/>
    <x v="1"/>
    <x v="5"/>
    <s v="VE5598.1"/>
    <d v="2001-06-06T21:00:01"/>
  </r>
  <r>
    <x v="1"/>
    <x v="3"/>
    <x v="1"/>
    <x v="0"/>
    <n v="100000"/>
    <n v="1338947"/>
    <d v="2001-06-05T08:53:58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050000000000004"/>
    <s v="aepes206"/>
    <s v="PMIMS"/>
    <s v="ENA - IM MKT Central CG"/>
    <x v="8"/>
    <x v="5"/>
    <n v="830091"/>
    <d v="2001-06-06T21:00:01"/>
  </r>
  <r>
    <x v="1"/>
    <x v="4"/>
    <x v="0"/>
    <x v="0"/>
    <n v="50000"/>
    <n v="1338948"/>
    <d v="2001-06-05T08:5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semprakuo"/>
    <s v="GWHALLE"/>
    <s v="WTI-GW-NXC2"/>
    <x v="2"/>
    <x v="5"/>
    <n v="113618"/>
    <d v="2001-07-01T00:00:00"/>
  </r>
  <r>
    <x v="1"/>
    <x v="3"/>
    <x v="0"/>
    <x v="1"/>
    <n v="310000"/>
    <n v="1338949"/>
    <d v="2001-06-05T08:54:01"/>
    <s v="Aquila Risk Management Corporation"/>
    <x v="0"/>
    <x v="0"/>
    <x v="0"/>
    <x v="3"/>
    <s v="US Gas Fin BasisSwap"/>
    <s v="US Gas Basis     Waha                    Jul01           USD/MM"/>
    <n v="10000"/>
    <m/>
    <x v="0"/>
    <x v="10"/>
    <x v="0"/>
    <n v="-2.5000000000000001E-2"/>
    <s v="AQUILA1014"/>
    <s v="EBASS"/>
    <s v="FT-Texas"/>
    <x v="1"/>
    <x v="5"/>
    <s v="VE5597.1"/>
    <d v="2001-07-01T21:00:01"/>
  </r>
  <r>
    <x v="0"/>
    <x v="3"/>
    <x v="1"/>
    <x v="0"/>
    <n v="5000"/>
    <n v="1338951"/>
    <d v="2001-06-05T08:54:03"/>
    <s v="Mirant Americas Energy Marketing Canada, Ltd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9"/>
    <s v="chichan2"/>
    <s v="CCLARK5"/>
    <s v="EC - IM Canada BC"/>
    <x v="8"/>
    <x v="7"/>
    <n v="830092"/>
    <d v="2001-06-06T21:00:01"/>
  </r>
  <r>
    <x v="1"/>
    <x v="3"/>
    <x v="1"/>
    <x v="0"/>
    <n v="10000"/>
    <n v="1338952"/>
    <d v="2001-06-05T08:54:04"/>
    <s v="Dynegy Marketing and Trade"/>
    <x v="0"/>
    <x v="0"/>
    <x v="0"/>
    <x v="3"/>
    <s v="US Gas Phy Fwd Firm &lt; or = 1Mo "/>
    <s v="US Gas Phy       Mich Con                06Jun01         USD/MM"/>
    <m/>
    <n v="10000"/>
    <x v="0"/>
    <x v="10"/>
    <x v="0"/>
    <n v="4.1849999999999996"/>
    <s v="MAXFIELD"/>
    <s v="JWILLI13"/>
    <s v="ENA - IM Mkt Central MICH"/>
    <x v="8"/>
    <x v="5"/>
    <n v="830093"/>
    <d v="2001-06-06T21:00:01"/>
  </r>
  <r>
    <x v="1"/>
    <x v="3"/>
    <x v="1"/>
    <x v="0"/>
    <n v="10000"/>
    <n v="1338953"/>
    <d v="2001-06-05T08:54:08"/>
    <s v="Cinergy Marketing &amp; Trading, LLC"/>
    <x v="0"/>
    <x v="0"/>
    <x v="0"/>
    <x v="3"/>
    <s v="US Gas Phy Fwd Firm &lt; or = 1Mo "/>
    <s v="US Gas Phy       Consumers Pwr           06Jun01         USD/MM"/>
    <m/>
    <n v="10000"/>
    <x v="0"/>
    <x v="10"/>
    <x v="0"/>
    <n v="4.1449999999999996"/>
    <s v="WAYNEPIVEC"/>
    <s v="JWILLI13"/>
    <s v="ENA - IM Mkt Central MICH"/>
    <x v="8"/>
    <x v="5"/>
    <n v="830094"/>
    <d v="2001-06-06T21:00:01"/>
  </r>
  <r>
    <x v="1"/>
    <x v="3"/>
    <x v="1"/>
    <x v="0"/>
    <n v="5000"/>
    <n v="1338954"/>
    <d v="2001-06-05T08:54:09"/>
    <s v="Calpine Energy Services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3.9"/>
    <s v="GMAGEE01"/>
    <s v="MLENHAR"/>
    <s v="ENA - IM West"/>
    <x v="8"/>
    <x v="5"/>
    <n v="830095"/>
    <d v="2001-06-06T21:00:01"/>
  </r>
  <r>
    <x v="1"/>
    <x v="2"/>
    <x v="1"/>
    <x v="1"/>
    <n v="775"/>
    <n v="1338959"/>
    <d v="2001-06-05T08:54:12"/>
    <s v="PG&amp;E Energy Trading - Power, L.P."/>
    <x v="0"/>
    <x v="0"/>
    <x v="0"/>
    <x v="2"/>
    <s v="US West Power Phy Fwd CAISO"/>
    <s v="US Pwr Phy CAISO SP15 OffPk              Aug01           USD/MWh"/>
    <m/>
    <n v="25"/>
    <x v="0"/>
    <x v="2"/>
    <x v="0"/>
    <n v="96"/>
    <s v="georgerada"/>
    <s v="MDRISC3"/>
    <s v="ST-CA"/>
    <x v="7"/>
    <x v="6"/>
    <n v="632830.1"/>
    <d v="2001-08-01T21:00:01"/>
  </r>
  <r>
    <x v="1"/>
    <x v="2"/>
    <x v="1"/>
    <x v="4"/>
    <n v="1500"/>
    <n v="1338957"/>
    <d v="2001-06-05T08:54:12"/>
    <s v="Dynegy Power Marketing, Inc."/>
    <x v="0"/>
    <x v="0"/>
    <x v="0"/>
    <x v="2"/>
    <s v="US East Power Phy Fwd Firm"/>
    <s v="US Pwr Phy Firm  COMED Peak              Sep01           USD/MWh"/>
    <n v="50"/>
    <m/>
    <x v="0"/>
    <x v="2"/>
    <x v="0"/>
    <n v="36"/>
    <s v="btamplen"/>
    <s v="FSTURM"/>
    <s v="LT-ECAR"/>
    <x v="7"/>
    <x v="6"/>
    <n v="632829.1"/>
    <d v="2001-09-01T21:00:01"/>
  </r>
  <r>
    <x v="1"/>
    <x v="3"/>
    <x v="1"/>
    <x v="0"/>
    <n v="25000"/>
    <n v="1338956"/>
    <d v="2001-06-05T08:54:12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4"/>
    <s v="STANHORTON"/>
    <s v="ARING"/>
    <s v="ENA-IM NE GULF1"/>
    <x v="8"/>
    <x v="5"/>
    <n v="830096"/>
    <d v="2001-06-06T21:00:01"/>
  </r>
  <r>
    <x v="1"/>
    <x v="3"/>
    <x v="1"/>
    <x v="0"/>
    <n v="5000"/>
    <n v="1338961"/>
    <d v="2001-06-05T08:54:15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7"/>
    <s v="MICKELSON1"/>
    <s v="SSOUTH"/>
    <s v="ENA - IM West"/>
    <x v="8"/>
    <x v="5"/>
    <n v="830097"/>
    <d v="2001-06-06T21:00:01"/>
  </r>
  <r>
    <x v="1"/>
    <x v="3"/>
    <x v="1"/>
    <x v="0"/>
    <n v="5000"/>
    <n v="1338962"/>
    <d v="2001-06-05T08:54:16"/>
    <s v="EnergyUSA-TPC Corp."/>
    <x v="0"/>
    <x v="0"/>
    <x v="0"/>
    <x v="3"/>
    <s v="US Gas Phy Fwd Firm &lt; or = 1Mo "/>
    <s v="US Gas Phy       Mich Con                06Jun01         USD/MM"/>
    <m/>
    <n v="5000"/>
    <x v="0"/>
    <x v="10"/>
    <x v="0"/>
    <n v="4.1900000000000004"/>
    <s v="trevorh1"/>
    <s v="JWILLI13"/>
    <s v="ENA - IM Mkt Central MICH"/>
    <x v="8"/>
    <x v="5"/>
    <n v="830098"/>
    <d v="2001-06-06T21:00:01"/>
  </r>
  <r>
    <x v="1"/>
    <x v="2"/>
    <x v="1"/>
    <x v="8"/>
    <n v="250"/>
    <n v="1338964"/>
    <d v="2001-06-05T08:54:19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DaveWilson"/>
    <s v="CDORLAN"/>
    <s v="ST-ECAR"/>
    <x v="7"/>
    <x v="6"/>
    <n v="632832.1"/>
    <d v="2001-06-11T21:00:01"/>
  </r>
  <r>
    <x v="0"/>
    <x v="3"/>
    <x v="1"/>
    <x v="4"/>
    <n v="750000"/>
    <n v="1338966"/>
    <d v="2001-06-05T08:54:20"/>
    <s v="El Paso Merchant Energy Europe Ltd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bxa64041"/>
    <s v="AFAIRLE"/>
    <s v="Non Affiliate Gas Book"/>
    <x v="5"/>
    <x v="3"/>
    <n v="106448"/>
    <d v="2001-09-01T21:00:01"/>
  </r>
  <r>
    <x v="1"/>
    <x v="3"/>
    <x v="1"/>
    <x v="0"/>
    <n v="10000"/>
    <n v="1338965"/>
    <d v="2001-06-05T08:54:20"/>
    <s v="Duke Energy Trading and Marketing,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1100000000000003"/>
    <s v="JBULRICH"/>
    <s v="PMIMS"/>
    <s v="ENA - IM MKT Central CG"/>
    <x v="8"/>
    <x v="5"/>
    <n v="830099"/>
    <d v="2001-06-06T21:00:01"/>
  </r>
  <r>
    <x v="1"/>
    <x v="3"/>
    <x v="1"/>
    <x v="19"/>
    <n v="125000"/>
    <n v="1338968"/>
    <d v="2001-06-05T08:54:23"/>
    <s v="Reliant Energy Services, Inc."/>
    <x v="0"/>
    <x v="0"/>
    <x v="0"/>
    <x v="3"/>
    <s v="US Gas Phy Fwd Firm &lt; or = 1Mo "/>
    <s v="US Gas Phy       NNG Demarc              06-30Jun01      USD/MM"/>
    <n v="5000"/>
    <m/>
    <x v="0"/>
    <x v="10"/>
    <x v="0"/>
    <n v="3.855"/>
    <s v="jeffwelch"/>
    <s v="KSTEVEN"/>
    <s v="ENA-IM Mid Central South"/>
    <x v="8"/>
    <x v="5"/>
    <n v="830100"/>
    <d v="2001-06-06T21:00:01"/>
  </r>
  <r>
    <x v="1"/>
    <x v="3"/>
    <x v="1"/>
    <x v="0"/>
    <n v="10000"/>
    <n v="1338969"/>
    <d v="2001-06-05T08:54:2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30101"/>
    <d v="2001-06-06T21:00:01"/>
  </r>
  <r>
    <x v="1"/>
    <x v="4"/>
    <x v="0"/>
    <x v="0"/>
    <n v="50000"/>
    <n v="1338970"/>
    <d v="2001-06-05T08:54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2"/>
    <x v="5"/>
    <n v="113621"/>
    <d v="2001-07-01T00:00:00"/>
  </r>
  <r>
    <x v="1"/>
    <x v="3"/>
    <x v="0"/>
    <x v="18"/>
    <n v="755000"/>
    <n v="1338971"/>
    <d v="2001-06-05T08:54:28"/>
    <s v="Axia Energy, LP"/>
    <x v="0"/>
    <x v="0"/>
    <x v="0"/>
    <x v="3"/>
    <s v="US Gas Fin BasisSwap"/>
    <s v="US Gas Basis     TETCO M3                Nov01-Mar02     USD/MM"/>
    <n v="5000"/>
    <m/>
    <x v="0"/>
    <x v="10"/>
    <x v="0"/>
    <n v="0.88500000000000001"/>
    <s v="dfulghum"/>
    <s v="BMCKAY"/>
    <s v="FT-NY"/>
    <x v="1"/>
    <x v="5"/>
    <s v="VE5603.1"/>
    <d v="2001-11-01T00:00:00"/>
  </r>
  <r>
    <x v="1"/>
    <x v="3"/>
    <x v="1"/>
    <x v="0"/>
    <n v="10000"/>
    <n v="1338972"/>
    <d v="2001-06-05T08:54:29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550000000000002"/>
    <s v="waggonerva"/>
    <s v="JHODGE2"/>
    <s v="ENA-IM ME TCO"/>
    <x v="8"/>
    <x v="5"/>
    <n v="830104"/>
    <d v="2001-06-06T21:00:01"/>
  </r>
  <r>
    <x v="1"/>
    <x v="3"/>
    <x v="0"/>
    <x v="23"/>
    <n v="1070000"/>
    <n v="1338973"/>
    <d v="2001-06-05T08:54:31"/>
    <s v="BP Corporation North America Inc."/>
    <x v="0"/>
    <x v="0"/>
    <x v="0"/>
    <x v="3"/>
    <s v="US Gas Fin BasisSwap"/>
    <s v="US Gas Basis     NGI SoCal               Apr-Oct02       USD/MM"/>
    <n v="5000"/>
    <m/>
    <x v="0"/>
    <x v="10"/>
    <x v="0"/>
    <n v="0.82"/>
    <s v="Quekchin"/>
    <s v="KHOLST"/>
    <s v="FT-West"/>
    <x v="1"/>
    <x v="5"/>
    <s v="VE5605.1"/>
    <d v="2002-04-01T00:00:00"/>
  </r>
  <r>
    <x v="0"/>
    <x v="2"/>
    <x v="0"/>
    <x v="25"/>
    <e v="#N/A"/>
    <n v="1338974"/>
    <d v="2001-06-05T08:54:32"/>
    <s v="Duke Energy Marketing Limited Partnership"/>
    <x v="0"/>
    <x v="0"/>
    <x v="0"/>
    <x v="2"/>
    <s v="CAN Power Fin Swap"/>
    <s v="CAN Pwr Swap     PPoA Flat               Oct-Dec01       CAD/MWh"/>
    <n v="25"/>
    <m/>
    <x v="0"/>
    <x v="14"/>
    <x v="4"/>
    <n v="79"/>
    <s v="KELLYDUKA"/>
    <s v="JZUFFER"/>
    <s v="HEDGECDN"/>
    <x v="7"/>
    <x v="7"/>
    <n v="632834.1"/>
    <d v="2001-10-01T00:00:00"/>
  </r>
  <r>
    <x v="1"/>
    <x v="3"/>
    <x v="1"/>
    <x v="0"/>
    <n v="10000"/>
    <n v="1338975"/>
    <d v="2001-06-05T08:54:32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aepes201"/>
    <s v="TDONOHO"/>
    <s v="ENA - IM Central Gulf"/>
    <x v="8"/>
    <x v="5"/>
    <n v="830105"/>
    <d v="2001-06-06T21:00:01"/>
  </r>
  <r>
    <x v="1"/>
    <x v="3"/>
    <x v="0"/>
    <x v="1"/>
    <n v="155000"/>
    <n v="1338976"/>
    <d v="2001-06-05T08:54:33"/>
    <s v="Aquila Risk Management Corporation"/>
    <x v="0"/>
    <x v="0"/>
    <x v="0"/>
    <x v="3"/>
    <s v="US Gas Fin BasisSwap"/>
    <s v="US Gas Basis     NGI SoCal               Aug01           USD/MM"/>
    <n v="5000"/>
    <m/>
    <x v="0"/>
    <x v="10"/>
    <x v="0"/>
    <n v="5.46"/>
    <s v="AQUILA1001"/>
    <s v="KHOLST"/>
    <s v="FT-West"/>
    <x v="1"/>
    <x v="5"/>
    <s v="VE5606.1"/>
    <d v="2001-08-01T21:00:01"/>
  </r>
  <r>
    <x v="1"/>
    <x v="3"/>
    <x v="1"/>
    <x v="0"/>
    <n v="3000"/>
    <n v="1338977"/>
    <d v="2001-06-05T08:54:33"/>
    <s v="Cokinos Natural Gas Company"/>
    <x v="0"/>
    <x v="0"/>
    <x v="0"/>
    <x v="3"/>
    <s v="US Gas Phy Fwd Firm &lt; or = 1Mo "/>
    <s v="US Gas Phy       ExxonKaty               06Jun01         USD/MM"/>
    <m/>
    <n v="3000"/>
    <x v="0"/>
    <x v="10"/>
    <x v="0"/>
    <n v="4.09"/>
    <s v="ADM90618"/>
    <s v="JPARKS"/>
    <s v="ENA - IM Katy"/>
    <x v="8"/>
    <x v="5"/>
    <n v="830106"/>
    <d v="2001-06-06T21:00:01"/>
  </r>
  <r>
    <x v="1"/>
    <x v="3"/>
    <x v="1"/>
    <x v="0"/>
    <n v="4"/>
    <n v="1338978"/>
    <d v="2001-06-05T08:54:36"/>
    <s v="Cook Inlet Energy Supply L.L.C."/>
    <x v="0"/>
    <x v="0"/>
    <x v="0"/>
    <x v="3"/>
    <s v="US Gas Phy Fwd Firm &lt; or = 1Mo "/>
    <s v="US Gas Phy       COL Onshore             06Jun01         USD/MM"/>
    <m/>
    <n v="4"/>
    <x v="0"/>
    <x v="10"/>
    <x v="0"/>
    <n v="3.9849999999999999"/>
    <s v="EASTDESK5"/>
    <s v="SPEREIR"/>
    <s v="ENA-IM NE GULF2"/>
    <x v="8"/>
    <x v="5"/>
    <n v="830107"/>
    <d v="2001-06-06T21:00:01"/>
  </r>
  <r>
    <x v="0"/>
    <x v="3"/>
    <x v="1"/>
    <x v="0"/>
    <n v="5000"/>
    <n v="1338980"/>
    <d v="2001-06-05T08:54:37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1"/>
    <s v="KJMTMC01"/>
    <s v="RWATT"/>
    <s v="EC-IM Canada West"/>
    <x v="8"/>
    <x v="7"/>
    <n v="830110"/>
    <d v="2001-06-06T21:00:01"/>
  </r>
  <r>
    <x v="1"/>
    <x v="3"/>
    <x v="1"/>
    <x v="0"/>
    <n v="5000"/>
    <n v="1338979"/>
    <d v="2001-06-05T08:54:37"/>
    <s v="CoEnergy Trading Company"/>
    <x v="0"/>
    <x v="0"/>
    <x v="0"/>
    <x v="3"/>
    <s v="US Gas Phy Fwd Firm &lt; or = 1Mo "/>
    <s v="US Gas Phy       Mich Con                06Jun01         USD/MM"/>
    <m/>
    <n v="5000"/>
    <x v="0"/>
    <x v="10"/>
    <x v="0"/>
    <n v="4.1900000000000004"/>
    <s v="VANOIRSCHO"/>
    <s v="JWILLI13"/>
    <s v="ENA - IM Mkt Central MICH"/>
    <x v="8"/>
    <x v="5"/>
    <n v="830109"/>
    <d v="2001-06-06T21:00:01"/>
  </r>
  <r>
    <x v="1"/>
    <x v="3"/>
    <x v="0"/>
    <x v="19"/>
    <n v="125000"/>
    <n v="1338981"/>
    <d v="2001-06-05T08:54:38"/>
    <s v="Duke Energy Trading and Marketing, L.L.C."/>
    <x v="0"/>
    <x v="0"/>
    <x v="0"/>
    <x v="3"/>
    <s v="US Gas Fin Swap"/>
    <s v="US Gas Daily     HHub                    06-30Jun01      USD/MM"/>
    <n v="5000"/>
    <m/>
    <x v="0"/>
    <x v="10"/>
    <x v="0"/>
    <n v="4.0350000000000001"/>
    <s v="DANIELCOWL"/>
    <s v="PKEAVEY"/>
    <s v="G-DAILY-EST"/>
    <x v="1"/>
    <x v="5"/>
    <s v="VE5610.1"/>
    <d v="2001-06-06T21:00:01"/>
  </r>
  <r>
    <x v="1"/>
    <x v="3"/>
    <x v="0"/>
    <x v="19"/>
    <n v="250000"/>
    <n v="1338982"/>
    <d v="2001-06-05T08:54:39"/>
    <s v="Cinergy Marketing &amp; Trading, LLC"/>
    <x v="0"/>
    <x v="0"/>
    <x v="0"/>
    <x v="3"/>
    <s v="US Gas Fin Swap"/>
    <s v="US Gas Daily     Waha                    06-30Jun01      USD/MM"/>
    <n v="10000"/>
    <m/>
    <x v="0"/>
    <x v="10"/>
    <x v="0"/>
    <n v="3.9849999999999999"/>
    <s v="BERRYJOE1"/>
    <s v="EBASS"/>
    <s v="FT-Texas"/>
    <x v="1"/>
    <x v="5"/>
    <s v="VE5608.1"/>
    <d v="2001-06-06T21:00:01"/>
  </r>
  <r>
    <x v="0"/>
    <x v="3"/>
    <x v="1"/>
    <x v="0"/>
    <n v="5000"/>
    <n v="1338983"/>
    <d v="2001-06-05T08:54:40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5"/>
    <s v="brucewest"/>
    <s v="CCLARK5"/>
    <s v="EC - IM Canada BC"/>
    <x v="8"/>
    <x v="7"/>
    <n v="830113"/>
    <d v="2001-06-06T21:00:01"/>
  </r>
  <r>
    <x v="1"/>
    <x v="3"/>
    <x v="1"/>
    <x v="0"/>
    <n v="5000"/>
    <n v="1338985"/>
    <d v="2001-06-05T08:54:40"/>
    <s v="Reliant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bcollins"/>
    <s v="KSTEVEN"/>
    <s v="ENA-IM Mid Central South"/>
    <x v="8"/>
    <x v="5"/>
    <n v="830111"/>
    <d v="2001-06-06T21:00:01"/>
  </r>
  <r>
    <x v="0"/>
    <x v="3"/>
    <x v="1"/>
    <x v="0"/>
    <n v="5000"/>
    <n v="1338986"/>
    <d v="2001-06-05T08:54:41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55"/>
    <s v="rhoughton"/>
    <s v="CCLARK5"/>
    <s v="EC - IM Canada BC"/>
    <x v="8"/>
    <x v="7"/>
    <n v="830112"/>
    <d v="2001-06-06T21:00:01"/>
  </r>
  <r>
    <x v="1"/>
    <x v="3"/>
    <x v="1"/>
    <x v="0"/>
    <n v="10000"/>
    <n v="1338987"/>
    <d v="2001-06-05T08:54:43"/>
    <s v="Texaco Natural Gas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750000000000001"/>
    <s v="waggonerva"/>
    <s v="SPEREIR"/>
    <s v="ENA-IM NE GULF2"/>
    <x v="8"/>
    <x v="5"/>
    <n v="830114"/>
    <d v="2001-06-06T21:00:01"/>
  </r>
  <r>
    <x v="1"/>
    <x v="3"/>
    <x v="0"/>
    <x v="12"/>
    <n v="1825000"/>
    <n v="1338988"/>
    <d v="2001-06-05T08:54:45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17"/>
    <s v="MMETTERS"/>
    <s v="JARNOLD"/>
    <s v="NG-Price"/>
    <x v="1"/>
    <x v="5"/>
    <s v="VE5611.1"/>
    <d v="2002-01-01T21:00:00"/>
  </r>
  <r>
    <x v="1"/>
    <x v="3"/>
    <x v="1"/>
    <x v="0"/>
    <n v="5000"/>
    <n v="1338989"/>
    <d v="2001-06-05T08:54:46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redwood1"/>
    <s v="KSTEVEN"/>
    <s v="ENA-IM Mid Central South"/>
    <x v="8"/>
    <x v="5"/>
    <n v="830115"/>
    <d v="2001-06-06T21:00:01"/>
  </r>
  <r>
    <x v="1"/>
    <x v="3"/>
    <x v="0"/>
    <x v="19"/>
    <n v="125000"/>
    <n v="1338994"/>
    <d v="2001-06-05T08:54:53"/>
    <s v="Aquila Risk Management Corporation"/>
    <x v="0"/>
    <x v="0"/>
    <x v="0"/>
    <x v="3"/>
    <s v="US Gas Fin Swap"/>
    <s v="US Gas Daily     EP SanJuan              06-30Jun01      USD/MM"/>
    <n v="5000"/>
    <m/>
    <x v="0"/>
    <x v="10"/>
    <x v="0"/>
    <n v="3.0350000000000001"/>
    <s v="AQUILA1012"/>
    <s v="RGAY"/>
    <s v="West-Keystone"/>
    <x v="1"/>
    <x v="5"/>
    <s v="VE5616.1"/>
    <d v="2001-06-06T21:00:01"/>
  </r>
  <r>
    <x v="1"/>
    <x v="3"/>
    <x v="0"/>
    <x v="19"/>
    <n v="125000"/>
    <n v="1338993"/>
    <d v="2001-06-05T08:54:53"/>
    <s v="Williams Energy Marketing &amp; Trading Company"/>
    <x v="0"/>
    <x v="0"/>
    <x v="0"/>
    <x v="3"/>
    <s v="US Gas Fin Swap"/>
    <s v="US Gas Daily     Kern River/Opal         06-30Jun01      USD/MM"/>
    <n v="5000"/>
    <m/>
    <x v="0"/>
    <x v="10"/>
    <x v="0"/>
    <n v="2.835"/>
    <s v="frankfield"/>
    <s v="SSOUTH"/>
    <s v="West-NW"/>
    <x v="1"/>
    <x v="5"/>
    <s v="VE5613.1"/>
    <d v="2001-06-06T21:00:01"/>
  </r>
  <r>
    <x v="0"/>
    <x v="3"/>
    <x v="1"/>
    <x v="0"/>
    <n v="5000"/>
    <n v="1338995"/>
    <d v="2001-06-05T08:55:01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"/>
    <s v="brucewest"/>
    <s v="CCLARK5"/>
    <s v="EC - IM Canada BC"/>
    <x v="8"/>
    <x v="7"/>
    <n v="830117"/>
    <d v="2001-06-06T21:00:01"/>
  </r>
  <r>
    <x v="1"/>
    <x v="3"/>
    <x v="1"/>
    <x v="0"/>
    <n v="10000"/>
    <n v="1338996"/>
    <d v="2001-06-05T08:55:05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HEATHERW"/>
    <s v="TKUYKEN"/>
    <s v="ENA - IM West"/>
    <x v="8"/>
    <x v="5"/>
    <n v="830118"/>
    <d v="2001-06-06T21:00:01"/>
  </r>
  <r>
    <x v="1"/>
    <x v="3"/>
    <x v="1"/>
    <x v="0"/>
    <n v="5000"/>
    <n v="1338997"/>
    <d v="2001-06-05T08:55:05"/>
    <s v="Western Gas Resour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DICKERSON2"/>
    <s v="MLENHAR"/>
    <s v="ENA - IM West"/>
    <x v="8"/>
    <x v="5"/>
    <n v="830119"/>
    <d v="2001-06-06T21:00:01"/>
  </r>
  <r>
    <x v="1"/>
    <x v="3"/>
    <x v="1"/>
    <x v="0"/>
    <n v="10000"/>
    <n v="1338999"/>
    <d v="2001-06-05T08:55:09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HEATHERW"/>
    <s v="TKUYKEN"/>
    <s v="ENA - IM West"/>
    <x v="8"/>
    <x v="5"/>
    <n v="830123"/>
    <d v="2001-06-06T21:00:01"/>
  </r>
  <r>
    <x v="0"/>
    <x v="3"/>
    <x v="1"/>
    <x v="0"/>
    <n v="5000"/>
    <n v="1339002"/>
    <d v="2001-06-05T08:55:11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950000000000003"/>
    <s v="dread2000"/>
    <s v="MCUILLA"/>
    <s v="ENA - IM Ontario"/>
    <x v="8"/>
    <x v="5"/>
    <n v="830122"/>
    <d v="2001-06-06T21:00:01"/>
  </r>
  <r>
    <x v="1"/>
    <x v="3"/>
    <x v="1"/>
    <x v="0"/>
    <n v="10000"/>
    <n v="1339001"/>
    <d v="2001-06-05T08:55:11"/>
    <s v="Infinite Energy,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449999999999999"/>
    <s v="ADM63308"/>
    <s v="SNEAL"/>
    <s v="ENA-IM NE GULF4"/>
    <x v="8"/>
    <x v="5"/>
    <n v="830121"/>
    <d v="2001-06-06T21:00:01"/>
  </r>
  <r>
    <x v="1"/>
    <x v="3"/>
    <x v="1"/>
    <x v="0"/>
    <n v="5000"/>
    <n v="1339000"/>
    <d v="2001-06-05T08:55:1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275000000000002"/>
    <s v="TOMSAX01"/>
    <s v="KSTEVEN"/>
    <s v="ENA-IM Mid Central South"/>
    <x v="8"/>
    <x v="5"/>
    <n v="830120"/>
    <d v="2001-06-06T21:00:01"/>
  </r>
  <r>
    <x v="1"/>
    <x v="3"/>
    <x v="1"/>
    <x v="0"/>
    <n v="5000"/>
    <n v="1339003"/>
    <d v="2001-06-05T08:55:13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3"/>
    <s v="TOMSAX01"/>
    <s v="KSTEVEN"/>
    <s v="ENA-IM Mid Central South"/>
    <x v="8"/>
    <x v="5"/>
    <n v="830124"/>
    <d v="2001-06-06T21:00:01"/>
  </r>
  <r>
    <x v="1"/>
    <x v="3"/>
    <x v="1"/>
    <x v="0"/>
    <n v="10000"/>
    <n v="1339005"/>
    <d v="2001-06-05T08:55:15"/>
    <s v="Tenaska Marketing Ventures"/>
    <x v="0"/>
    <x v="0"/>
    <x v="0"/>
    <x v="3"/>
    <s v="US Gas Phy Fwd Firm &lt; or = 1Mo "/>
    <s v="US Gas Phy       EPNG Keystone           06Jun01         USD/MM"/>
    <n v="10000"/>
    <m/>
    <x v="0"/>
    <x v="10"/>
    <x v="0"/>
    <n v="3.9249999999999998"/>
    <s v="TMVKES01"/>
    <s v="RGAY"/>
    <s v="ENA - IM West"/>
    <x v="8"/>
    <x v="5"/>
    <n v="830125"/>
    <d v="2001-06-06T21:00:01"/>
  </r>
  <r>
    <x v="1"/>
    <x v="3"/>
    <x v="1"/>
    <x v="0"/>
    <n v="5000"/>
    <n v="1339006"/>
    <d v="2001-06-05T08:55:17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IDCONT4"/>
    <s v="KSTEVEN"/>
    <s v="ENA-IM Mid Central South"/>
    <x v="8"/>
    <x v="5"/>
    <n v="830126"/>
    <d v="2001-06-06T21:00:01"/>
  </r>
  <r>
    <x v="1"/>
    <x v="3"/>
    <x v="1"/>
    <x v="0"/>
    <n v="5000"/>
    <n v="1339007"/>
    <d v="2001-06-05T08:55:18"/>
    <s v="Texaco Natural Gas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BILLBALSA"/>
    <s v="KSTEVEN"/>
    <s v="ENA-IM Mid Central South"/>
    <x v="8"/>
    <x v="5"/>
    <n v="830127"/>
    <d v="2001-06-06T21:00:01"/>
  </r>
  <r>
    <x v="1"/>
    <x v="3"/>
    <x v="1"/>
    <x v="0"/>
    <n v="4000"/>
    <n v="1339008"/>
    <d v="2001-06-05T08:55:18"/>
    <s v="Torch Energy TM, Inc."/>
    <x v="0"/>
    <x v="0"/>
    <x v="0"/>
    <x v="3"/>
    <s v="US Gas Phy Fwd Firm &lt; or = 1Mo "/>
    <s v="US Gas Phy       Trunkline ELA           06Jun01         USD/MM"/>
    <m/>
    <n v="4000"/>
    <x v="0"/>
    <x v="10"/>
    <x v="0"/>
    <n v="3.92"/>
    <s v="ADM69799"/>
    <s v="TDONOHO"/>
    <s v="ENA - IM Central Gulf"/>
    <x v="8"/>
    <x v="5"/>
    <n v="830128"/>
    <d v="2001-06-06T21:00:01"/>
  </r>
  <r>
    <x v="1"/>
    <x v="3"/>
    <x v="1"/>
    <x v="0"/>
    <n v="25000"/>
    <n v="1339009"/>
    <d v="2001-06-05T08:55:21"/>
    <s v="Idacorp Energy Solutions, L.P.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ADM48147"/>
    <s v="ARING"/>
    <s v="ENA-IM NE GULF1"/>
    <x v="8"/>
    <x v="5"/>
    <n v="830129"/>
    <d v="2001-06-06T21:00:01"/>
  </r>
  <r>
    <x v="1"/>
    <x v="3"/>
    <x v="0"/>
    <x v="1"/>
    <n v="310000"/>
    <n v="1339011"/>
    <d v="2001-06-05T08:55:26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349999999999998"/>
    <s v="MSIECKHAUS"/>
    <s v="JARNOLD"/>
    <s v="NG-Price"/>
    <x v="1"/>
    <x v="5"/>
    <s v="VE5620.1"/>
    <d v="2001-07-01T21:00:00"/>
  </r>
  <r>
    <x v="0"/>
    <x v="3"/>
    <x v="1"/>
    <x v="0"/>
    <n v="5000"/>
    <n v="1339012"/>
    <d v="2001-06-05T08:55:27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6500000000000004"/>
    <s v="brucewest"/>
    <s v="CCLARK5"/>
    <s v="EC - IM Canada BC"/>
    <x v="8"/>
    <x v="7"/>
    <n v="830130"/>
    <d v="2001-06-06T21:00:01"/>
  </r>
  <r>
    <x v="1"/>
    <x v="3"/>
    <x v="1"/>
    <x v="0"/>
    <n v="2000"/>
    <n v="1339013"/>
    <d v="2001-06-05T08:55:28"/>
    <s v="OGE Energy Resources, Inc."/>
    <x v="0"/>
    <x v="0"/>
    <x v="0"/>
    <x v="3"/>
    <s v="US Gas Phy Fwd Firm &lt; or = 1Mo "/>
    <s v="US Gas Phy       NNG Ventura             06Jun01         USD/MM"/>
    <m/>
    <n v="2000"/>
    <x v="0"/>
    <x v="10"/>
    <x v="0"/>
    <n v="3.8675000000000002"/>
    <s v="schottbt"/>
    <s v="KSTEVEN"/>
    <s v="ENA-IM Mid Central South"/>
    <x v="8"/>
    <x v="5"/>
    <n v="830131"/>
    <d v="2001-06-06T21:00:01"/>
  </r>
  <r>
    <x v="1"/>
    <x v="3"/>
    <x v="1"/>
    <x v="0"/>
    <n v="10000"/>
    <n v="1339015"/>
    <d v="2001-06-05T08:55:31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849999999999999"/>
    <s v="raganbond1"/>
    <s v="SPEREIR"/>
    <s v="ENA-IM NE GULF2"/>
    <x v="8"/>
    <x v="5"/>
    <n v="830132"/>
    <d v="2001-06-06T21:00:01"/>
  </r>
  <r>
    <x v="1"/>
    <x v="3"/>
    <x v="0"/>
    <x v="1"/>
    <n v="155000"/>
    <n v="1339016"/>
    <d v="2001-06-05T08:55:32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5.49"/>
    <s v="AQUILA1001"/>
    <s v="KHOLST"/>
    <s v="FT-West"/>
    <x v="1"/>
    <x v="5"/>
    <s v="VE5621.1"/>
    <d v="2001-07-01T21:00:01"/>
  </r>
  <r>
    <x v="1"/>
    <x v="3"/>
    <x v="1"/>
    <x v="0"/>
    <n v="5000"/>
    <n v="1339017"/>
    <d v="2001-06-05T08:55:33"/>
    <s v="Aquila Energy Marketing Corporation"/>
    <x v="0"/>
    <x v="0"/>
    <x v="0"/>
    <x v="3"/>
    <s v="US Gas Phy Fwd Firm &lt; or = 1Mo "/>
    <s v="US Gas Phy       EPNG SoCal Topk         06Jun01         USD/MM"/>
    <n v="5000"/>
    <m/>
    <x v="0"/>
    <x v="10"/>
    <x v="0"/>
    <n v="9.25"/>
    <s v="MRBECKNER"/>
    <s v="TKUYKEN"/>
    <s v="ENA - IM West"/>
    <x v="8"/>
    <x v="5"/>
    <n v="830133"/>
    <d v="2001-06-06T21:00:01"/>
  </r>
  <r>
    <x v="1"/>
    <x v="3"/>
    <x v="1"/>
    <x v="0"/>
    <n v="5000"/>
    <n v="1339018"/>
    <d v="2001-06-05T08:55:33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175"/>
    <s v="perryperg"/>
    <s v="KSTEVEN"/>
    <s v="ENA-IM Mid Central South"/>
    <x v="8"/>
    <x v="5"/>
    <n v="830134"/>
    <d v="2001-06-06T21:00:01"/>
  </r>
  <r>
    <x v="1"/>
    <x v="3"/>
    <x v="1"/>
    <x v="0"/>
    <n v="1000"/>
    <n v="1339019"/>
    <d v="2001-06-05T08:55:33"/>
    <s v="CMS Marketing, Services and Trading Company"/>
    <x v="0"/>
    <x v="0"/>
    <x v="0"/>
    <x v="3"/>
    <s v="US Gas Phy Fwd Firm &lt; or = 1Mo "/>
    <s v="US Gas Phy       Trunkline WLA           06Jun01         USD/MM"/>
    <m/>
    <n v="1000"/>
    <x v="0"/>
    <x v="10"/>
    <x v="0"/>
    <n v="3.915"/>
    <s v="MELISSA1"/>
    <s v="TDONOHO"/>
    <s v="ENA - IM Central Gulf"/>
    <x v="8"/>
    <x v="5"/>
    <n v="830135"/>
    <d v="2001-06-06T21:00:01"/>
  </r>
  <r>
    <x v="1"/>
    <x v="3"/>
    <x v="1"/>
    <x v="0"/>
    <n v="5000"/>
    <n v="1339020"/>
    <d v="2001-06-05T08:55:3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3.0049999999999999"/>
    <s v="EPMELPrr2"/>
    <s v="SSOUTH"/>
    <s v="ENA - IM West"/>
    <x v="8"/>
    <x v="5"/>
    <n v="830136"/>
    <d v="2001-06-06T21:00:01"/>
  </r>
  <r>
    <x v="1"/>
    <x v="3"/>
    <x v="1"/>
    <x v="0"/>
    <n v="5000"/>
    <n v="1339021"/>
    <d v="2001-06-05T08:55:39"/>
    <s v="Western Gas Resources, Inc."/>
    <x v="0"/>
    <x v="0"/>
    <x v="0"/>
    <x v="3"/>
    <s v="US Gas Phy Fwd Firm &lt; or = 1Mo "/>
    <s v="US Gas Phy       Waha                    06Jun01         USD/MM"/>
    <m/>
    <n v="5000"/>
    <x v="0"/>
    <x v="10"/>
    <x v="0"/>
    <n v="3.96"/>
    <s v="CSTANLEY"/>
    <s v="JPARKS"/>
    <s v="ENA-IM WAHA"/>
    <x v="8"/>
    <x v="5"/>
    <n v="830138"/>
    <d v="2001-06-06T21:00:01"/>
  </r>
  <r>
    <x v="1"/>
    <x v="3"/>
    <x v="1"/>
    <x v="0"/>
    <n v="5000"/>
    <n v="1339022"/>
    <d v="2001-06-05T08:55:41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TMVDEC02"/>
    <s v="KSTEVEN"/>
    <s v="ENA-IM Mid Central South"/>
    <x v="8"/>
    <x v="5"/>
    <n v="830139"/>
    <d v="2001-06-06T21:00:01"/>
  </r>
  <r>
    <x v="1"/>
    <x v="3"/>
    <x v="1"/>
    <x v="0"/>
    <n v="6782"/>
    <n v="1339023"/>
    <d v="2001-06-05T08:55:42"/>
    <s v="Cook Inlet Energy Supply L.L.C."/>
    <x v="0"/>
    <x v="0"/>
    <x v="0"/>
    <x v="3"/>
    <s v="US Gas Phy Fwd Firm &lt; or = 1Mo "/>
    <s v="US Gas Phy       NGPL LA Pool            06Jun01         USD/MM"/>
    <m/>
    <n v="6782"/>
    <x v="0"/>
    <x v="10"/>
    <x v="0"/>
    <n v="4.01"/>
    <s v="MIDCONT1"/>
    <s v="TDONOHO"/>
    <s v="ENA - IM Central Gulf"/>
    <x v="8"/>
    <x v="5"/>
    <n v="830140"/>
    <d v="2001-06-06T21:00:01"/>
  </r>
  <r>
    <x v="1"/>
    <x v="3"/>
    <x v="1"/>
    <x v="0"/>
    <n v="6659"/>
    <n v="1339025"/>
    <d v="2001-06-05T08:55:45"/>
    <s v="PanCanadian Energy Services Inc."/>
    <x v="0"/>
    <x v="0"/>
    <x v="0"/>
    <x v="3"/>
    <s v="US Gas Phy Fwd Firm &lt; or = 1Mo "/>
    <s v="US Gas Phy       ANR SE Trans            06Jun01         USD/MM"/>
    <m/>
    <n v="6659"/>
    <x v="0"/>
    <x v="10"/>
    <x v="0"/>
    <n v="3.9449999999999998"/>
    <s v="pces5155"/>
    <s v="TDONOHO"/>
    <s v="ENA - IM Central Gulf"/>
    <x v="8"/>
    <x v="5"/>
    <n v="830141"/>
    <d v="2001-06-06T21:00:01"/>
  </r>
  <r>
    <x v="1"/>
    <x v="3"/>
    <x v="1"/>
    <x v="0"/>
    <n v="20000"/>
    <n v="1339026"/>
    <d v="2001-06-05T08:55:48"/>
    <s v="Cargill Energy, a division of Cargill, Incorporated"/>
    <x v="0"/>
    <x v="0"/>
    <x v="0"/>
    <x v="3"/>
    <s v="US Gas Phy Fwd Firm &lt; or = 1Mo "/>
    <s v="US Gas Phy       TCO Pool                06Jun01         USD/MM"/>
    <m/>
    <n v="20000"/>
    <x v="0"/>
    <x v="10"/>
    <x v="0"/>
    <n v="4.1550000000000002"/>
    <s v="BEICHTEN"/>
    <s v="JHODGE2"/>
    <s v="ENA-IM ME TCO"/>
    <x v="8"/>
    <x v="5"/>
    <n v="830142"/>
    <d v="2001-06-06T21:00:01"/>
  </r>
  <r>
    <x v="1"/>
    <x v="3"/>
    <x v="1"/>
    <x v="0"/>
    <n v="5000"/>
    <n v="1339029"/>
    <d v="2001-06-05T08:55:53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GMAGEE01"/>
    <s v="MLENHAR"/>
    <s v="ENA - IM West"/>
    <x v="8"/>
    <x v="5"/>
    <n v="830144"/>
    <d v="2001-06-06T21:00:01"/>
  </r>
  <r>
    <x v="1"/>
    <x v="3"/>
    <x v="1"/>
    <x v="0"/>
    <n v="10000"/>
    <n v="1339030"/>
    <d v="2001-06-05T08:55:56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3.96"/>
    <s v="DEFSCHRIS"/>
    <s v="JPARKS"/>
    <s v="ENA-IM WAHA"/>
    <x v="8"/>
    <x v="5"/>
    <n v="830145"/>
    <d v="2001-06-06T21:00:01"/>
  </r>
  <r>
    <x v="1"/>
    <x v="3"/>
    <x v="1"/>
    <x v="0"/>
    <n v="25000"/>
    <n v="1339032"/>
    <d v="2001-06-05T08:55:58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5"/>
    <s v="STANHORTON"/>
    <s v="ARING"/>
    <s v="ENA-IM NE GULF1"/>
    <x v="8"/>
    <x v="5"/>
    <n v="830146"/>
    <d v="2001-06-06T21:00:01"/>
  </r>
  <r>
    <x v="1"/>
    <x v="3"/>
    <x v="0"/>
    <x v="4"/>
    <n v="150000"/>
    <n v="1339033"/>
    <d v="2001-06-05T08:56:00"/>
    <s v="BP Corporation North America Inc."/>
    <x v="0"/>
    <x v="0"/>
    <x v="0"/>
    <x v="3"/>
    <s v="US Gas Fin BasisSwap"/>
    <s v="US Gas Basis     NGI SoCal               Sep01           USD/MM"/>
    <n v="5000"/>
    <m/>
    <x v="0"/>
    <x v="10"/>
    <x v="0"/>
    <n v="4.38"/>
    <s v="Quekchin"/>
    <s v="KHOLST"/>
    <s v="FT-West"/>
    <x v="1"/>
    <x v="5"/>
    <s v="VE5627.1"/>
    <d v="2001-09-01T21:00:01"/>
  </r>
  <r>
    <x v="1"/>
    <x v="3"/>
    <x v="0"/>
    <x v="12"/>
    <n v="1825000"/>
    <n v="1339038"/>
    <d v="2001-06-05T08:56:03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18"/>
    <s v="MMETTERS"/>
    <s v="JARNOLD"/>
    <s v="NG-Price"/>
    <x v="1"/>
    <x v="5"/>
    <s v="VE5629.1"/>
    <d v="2002-01-01T21:00:00"/>
  </r>
  <r>
    <x v="1"/>
    <x v="3"/>
    <x v="1"/>
    <x v="0"/>
    <n v="5000"/>
    <n v="1339037"/>
    <d v="2001-06-05T08:56:03"/>
    <s v="Mirant Americas Energy Marketing, L.P."/>
    <x v="0"/>
    <x v="0"/>
    <x v="0"/>
    <x v="3"/>
    <s v="US Gas Phy Fwd Firm &lt; or = 1Mo "/>
    <s v="US Gas Phy       Transco Z6 NY           06Jun01         USD/MM"/>
    <n v="5000"/>
    <m/>
    <x v="0"/>
    <x v="10"/>
    <x v="0"/>
    <n v="4.2850000000000001"/>
    <s v="jkippels01"/>
    <s v="VPIMENOV"/>
    <s v="ENA-IM ME NEW YORK"/>
    <x v="8"/>
    <x v="5"/>
    <n v="830147"/>
    <d v="2001-06-06T21:00:01"/>
  </r>
  <r>
    <x v="1"/>
    <x v="3"/>
    <x v="1"/>
    <x v="0"/>
    <n v="10000"/>
    <n v="1339041"/>
    <d v="2001-06-05T08:56:04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950000000000001"/>
    <s v="aepes215"/>
    <s v="SPEREIR"/>
    <s v="ENA-IM NE GULF2"/>
    <x v="8"/>
    <x v="5"/>
    <n v="830149"/>
    <d v="2001-06-06T21:00:01"/>
  </r>
  <r>
    <x v="1"/>
    <x v="3"/>
    <x v="1"/>
    <x v="0"/>
    <n v="5000"/>
    <n v="1339040"/>
    <d v="2001-06-05T08:56:04"/>
    <s v="Adams Resources Marketing, Ltd."/>
    <x v="0"/>
    <x v="0"/>
    <x v="0"/>
    <x v="3"/>
    <s v="US Gas Phy Fwd Firm &lt; or = 1Mo "/>
    <s v="US Gas Phy       TETCO STX               06Jun01         USD/MM"/>
    <m/>
    <n v="5000"/>
    <x v="0"/>
    <x v="10"/>
    <x v="0"/>
    <n v="3.8849999999999998"/>
    <s v="KENTRADES1"/>
    <s v="SPEREIR"/>
    <s v="ENA-IM NE GULF3"/>
    <x v="8"/>
    <x v="5"/>
    <n v="830148"/>
    <d v="2001-06-06T21:00:01"/>
  </r>
  <r>
    <x v="1"/>
    <x v="3"/>
    <x v="0"/>
    <x v="1"/>
    <n v="310000"/>
    <n v="1339042"/>
    <d v="2001-06-05T08:56:05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399999999999997"/>
    <s v="aepes220"/>
    <s v="JARNOLD"/>
    <s v="NG-Price"/>
    <x v="1"/>
    <x v="5"/>
    <s v="VE5632.1"/>
    <d v="2001-07-01T21:00:00"/>
  </r>
  <r>
    <x v="1"/>
    <x v="3"/>
    <x v="1"/>
    <x v="0"/>
    <n v="25000"/>
    <n v="1339043"/>
    <d v="2001-06-05T08:56:07"/>
    <s v="Idacorp Energy Solutions, L.P."/>
    <x v="0"/>
    <x v="0"/>
    <x v="0"/>
    <x v="3"/>
    <s v="US Gas Phy Fwd Firm &lt; or = 1Mo "/>
    <s v="US Gas Phy       HeHub                   06Jun01         USD/MM"/>
    <m/>
    <n v="25000"/>
    <x v="0"/>
    <x v="10"/>
    <x v="0"/>
    <n v="4.0549999999999997"/>
    <s v="ADM48147"/>
    <s v="ARING"/>
    <s v="ENA-IM NE GULF1"/>
    <x v="8"/>
    <x v="5"/>
    <n v="830150"/>
    <d v="2001-06-06T21:00:01"/>
  </r>
  <r>
    <x v="1"/>
    <x v="3"/>
    <x v="1"/>
    <x v="0"/>
    <n v="100000"/>
    <n v="1339044"/>
    <d v="2001-06-05T08:56:0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"/>
    <s v="aepes206"/>
    <s v="PMIMS"/>
    <s v="ENA - IM MKT Central CG"/>
    <x v="8"/>
    <x v="5"/>
    <n v="830152"/>
    <d v="2001-06-06T21:00:01"/>
  </r>
  <r>
    <x v="1"/>
    <x v="3"/>
    <x v="1"/>
    <x v="0"/>
    <n v="3341"/>
    <n v="1339045"/>
    <d v="2001-06-05T08:56:09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3341"/>
    <x v="0"/>
    <x v="10"/>
    <x v="0"/>
    <n v="3.9474999999999998"/>
    <s v="buckdiers"/>
    <s v="TDONOHO"/>
    <s v="ENA - IM Central Gulf"/>
    <x v="8"/>
    <x v="5"/>
    <n v="830151"/>
    <d v="2001-06-06T21:00:01"/>
  </r>
  <r>
    <x v="1"/>
    <x v="3"/>
    <x v="1"/>
    <x v="0"/>
    <n v="5000"/>
    <n v="1339047"/>
    <d v="2001-06-05T08:56:12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9175"/>
    <s v="TMVDEC02"/>
    <s v="KSTEVEN"/>
    <s v="ENA-IM Mid Central South"/>
    <x v="8"/>
    <x v="5"/>
    <n v="830153"/>
    <d v="2001-06-06T21:00:01"/>
  </r>
  <r>
    <x v="1"/>
    <x v="3"/>
    <x v="1"/>
    <x v="0"/>
    <n v="10000"/>
    <n v="1339048"/>
    <d v="2001-06-05T08:56:12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4.0049999999999999"/>
    <s v="aepes215"/>
    <s v="SPEREIR"/>
    <s v="ENA-IM NE GULF2"/>
    <x v="8"/>
    <x v="5"/>
    <n v="830154"/>
    <d v="2001-06-06T21:00:01"/>
  </r>
  <r>
    <x v="1"/>
    <x v="3"/>
    <x v="1"/>
    <x v="0"/>
    <n v="20000"/>
    <n v="1339049"/>
    <d v="2001-06-05T08:56:13"/>
    <s v="Cargill Energy, a division of Cargill, Incorporated"/>
    <x v="0"/>
    <x v="0"/>
    <x v="0"/>
    <x v="3"/>
    <s v="US Gas Phy Fwd Firm &lt; or = 1Mo "/>
    <s v="US Gas Phy       HeHub                   06Jun01         USD/MM"/>
    <n v="20000"/>
    <m/>
    <x v="0"/>
    <x v="10"/>
    <x v="0"/>
    <n v="4.05"/>
    <s v="BEICHTEN"/>
    <s v="ARING"/>
    <s v="ENA-IM NE GULF1"/>
    <x v="8"/>
    <x v="5"/>
    <n v="830155"/>
    <d v="2001-06-06T21:00:01"/>
  </r>
  <r>
    <x v="1"/>
    <x v="3"/>
    <x v="1"/>
    <x v="0"/>
    <n v="10000"/>
    <n v="1339051"/>
    <d v="2001-06-05T08:56:15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aepes215"/>
    <s v="SPEREIR"/>
    <s v="ENA-IM NE GULF2"/>
    <x v="8"/>
    <x v="5"/>
    <n v="830156"/>
    <d v="2001-06-06T21:00:01"/>
  </r>
  <r>
    <x v="1"/>
    <x v="3"/>
    <x v="0"/>
    <x v="18"/>
    <n v="755000"/>
    <n v="1339052"/>
    <d v="2001-06-05T08:56:16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4"/>
    <s v="aepes220"/>
    <s v="JARNOLD"/>
    <s v="NG-Price"/>
    <x v="1"/>
    <x v="5"/>
    <s v="VE5634.1"/>
    <d v="2001-11-01T00:00:00"/>
  </r>
  <r>
    <x v="1"/>
    <x v="3"/>
    <x v="1"/>
    <x v="0"/>
    <n v="3000"/>
    <n v="1339053"/>
    <d v="2001-06-05T08:56:17"/>
    <s v="e prime, inc."/>
    <x v="0"/>
    <x v="0"/>
    <x v="0"/>
    <x v="3"/>
    <s v="US Gas Phy Fwd Firm &lt; or = 1Mo "/>
    <s v="US Gas Phy       EPNG Keystone           06Jun01         USD/MM"/>
    <n v="3000"/>
    <m/>
    <x v="0"/>
    <x v="10"/>
    <x v="0"/>
    <n v="3.9249999999999998"/>
    <s v="EPRIME28"/>
    <s v="RGAY"/>
    <s v="ENA - IM West"/>
    <x v="8"/>
    <x v="5"/>
    <n v="830158"/>
    <d v="2001-06-06T21:00:01"/>
  </r>
  <r>
    <x v="1"/>
    <x v="3"/>
    <x v="0"/>
    <x v="1"/>
    <n v="310000"/>
    <n v="1339055"/>
    <d v="2001-06-05T08:56:18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shawnmaz"/>
    <s v="JARNOLD"/>
    <s v="NG-Price"/>
    <x v="1"/>
    <x v="5"/>
    <s v="VE5641.1"/>
    <d v="2001-07-01T21:00:00"/>
  </r>
  <r>
    <x v="1"/>
    <x v="3"/>
    <x v="0"/>
    <x v="4"/>
    <n v="150000"/>
    <n v="1339056"/>
    <d v="2001-06-05T08:56:18"/>
    <s v="Reliant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4.08"/>
    <s v="kgebhard"/>
    <s v="KHOLST"/>
    <s v="FT-West"/>
    <x v="1"/>
    <x v="5"/>
    <s v="VE5636.1"/>
    <d v="2001-09-01T21:00:01"/>
  </r>
  <r>
    <x v="1"/>
    <x v="3"/>
    <x v="0"/>
    <x v="12"/>
    <n v="1825000"/>
    <n v="1339057"/>
    <d v="2001-06-05T08:56:2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65"/>
    <s v="JEFFFOX1"/>
    <s v="JARNOLD"/>
    <s v="NG-Price"/>
    <x v="1"/>
    <x v="5"/>
    <s v="VE5637.1"/>
    <d v="2002-01-01T21:00:00"/>
  </r>
  <r>
    <x v="1"/>
    <x v="3"/>
    <x v="1"/>
    <x v="0"/>
    <n v="5000"/>
    <n v="1339058"/>
    <d v="2001-06-05T08:56:21"/>
    <s v="Cook Inlet Energy Supply L.L.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MIDCONT1"/>
    <s v="KSTEVEN"/>
    <s v="ENA-IM Mid Central South"/>
    <x v="8"/>
    <x v="5"/>
    <n v="830160"/>
    <d v="2001-06-06T21:00:01"/>
  </r>
  <r>
    <x v="1"/>
    <x v="3"/>
    <x v="1"/>
    <x v="0"/>
    <n v="2862"/>
    <n v="1339059"/>
    <d v="2001-06-05T08:56:21"/>
    <s v="TXU Energy Trading Company"/>
    <x v="0"/>
    <x v="0"/>
    <x v="0"/>
    <x v="3"/>
    <s v="US Gas Phy Fwd Firm &lt; or = 1Mo "/>
    <s v="US Gas Phy       TENN Z-0                06Jun01         USD/MM"/>
    <m/>
    <n v="2862"/>
    <x v="0"/>
    <x v="10"/>
    <x v="0"/>
    <n v="3.91"/>
    <s v="txuetcje"/>
    <s v="SNEAL"/>
    <s v="ENA-IM NE GULF3"/>
    <x v="8"/>
    <x v="5"/>
    <n v="830161"/>
    <d v="2001-06-06T21:00:01"/>
  </r>
  <r>
    <x v="1"/>
    <x v="3"/>
    <x v="1"/>
    <x v="0"/>
    <n v="5000"/>
    <n v="1339060"/>
    <d v="2001-06-05T08:56:23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TMVTML01"/>
    <s v="KSTEVEN"/>
    <s v="ENA-IM Mid Central South"/>
    <x v="8"/>
    <x v="5"/>
    <n v="830162"/>
    <d v="2001-06-06T21:00:01"/>
  </r>
  <r>
    <x v="1"/>
    <x v="3"/>
    <x v="1"/>
    <x v="19"/>
    <n v="125000"/>
    <n v="1339061"/>
    <d v="2001-06-05T08:56:23"/>
    <s v="Anadarko Energy Services Company"/>
    <x v="0"/>
    <x v="0"/>
    <x v="0"/>
    <x v="3"/>
    <s v="US Gas Phy Fwd Firm &lt; or = 1Mo "/>
    <s v="US Gas Phy       PEPL Pool               06-30Jun01      USD/MM"/>
    <n v="5000"/>
    <m/>
    <x v="0"/>
    <x v="10"/>
    <x v="0"/>
    <n v="3.9"/>
    <s v="anadarko12"/>
    <s v="KSTEVEN"/>
    <s v="ENA-IM Mid Central South"/>
    <x v="8"/>
    <x v="5"/>
    <n v="830163"/>
    <d v="2001-06-06T21:00:01"/>
  </r>
  <r>
    <x v="0"/>
    <x v="3"/>
    <x v="1"/>
    <x v="0"/>
    <n v="5000"/>
    <n v="1339062"/>
    <d v="2001-06-05T08:56:24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5"/>
    <s v="canadanw1"/>
    <s v="RWATT"/>
    <s v="EC-IM Canada West"/>
    <x v="8"/>
    <x v="7"/>
    <n v="830164"/>
    <d v="2001-06-06T21:00:01"/>
  </r>
  <r>
    <x v="1"/>
    <x v="3"/>
    <x v="0"/>
    <x v="1"/>
    <n v="465000"/>
    <n v="1339063"/>
    <d v="2001-06-05T08:56:2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JPASTORE"/>
    <s v="JARNOLD"/>
    <s v="NG-Price"/>
    <x v="1"/>
    <x v="5"/>
    <s v="VE5639.1"/>
    <d v="2001-07-01T21:00:00"/>
  </r>
  <r>
    <x v="1"/>
    <x v="3"/>
    <x v="1"/>
    <x v="0"/>
    <n v="10000"/>
    <n v="1339064"/>
    <d v="2001-06-05T08:56:27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"/>
    <s v="ADM36631"/>
    <s v="MLENHAR"/>
    <s v="ENA - IM West"/>
    <x v="8"/>
    <x v="5"/>
    <n v="830165"/>
    <d v="2001-06-06T21:00:01"/>
  </r>
  <r>
    <x v="1"/>
    <x v="3"/>
    <x v="1"/>
    <x v="0"/>
    <n v="5000"/>
    <n v="1339065"/>
    <d v="2001-06-05T08:56:27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5"/>
    <s v="jeffwelch"/>
    <s v="KSTEVEN"/>
    <s v="ENA-IM Mid Central South"/>
    <x v="8"/>
    <x v="5"/>
    <n v="830166"/>
    <d v="2001-06-06T21:00:01"/>
  </r>
  <r>
    <x v="1"/>
    <x v="3"/>
    <x v="1"/>
    <x v="0"/>
    <n v="10000"/>
    <n v="1339067"/>
    <d v="2001-06-05T08:56:28"/>
    <s v="CMS Marketing, Services and Trading Company"/>
    <x v="0"/>
    <x v="0"/>
    <x v="0"/>
    <x v="3"/>
    <s v="US Gas Phy Fwd Firm &lt; or = 1Mo "/>
    <s v="US Gas Phy       Consumers Pwr           06Jun01         USD/MM"/>
    <m/>
    <n v="10000"/>
    <x v="0"/>
    <x v="10"/>
    <x v="0"/>
    <n v="4.1500000000000004"/>
    <s v="SCOTTBISK"/>
    <s v="JWILLI13"/>
    <s v="ENA - IM Mkt Central MICH"/>
    <x v="8"/>
    <x v="5"/>
    <n v="830167"/>
    <d v="2001-06-06T21:00:01"/>
  </r>
  <r>
    <x v="1"/>
    <x v="3"/>
    <x v="0"/>
    <x v="15"/>
    <n v="305000"/>
    <n v="1339069"/>
    <d v="2001-06-05T08:56:30"/>
    <s v="Bank of America, National Association"/>
    <x v="0"/>
    <x v="0"/>
    <x v="0"/>
    <x v="3"/>
    <s v="US Gas Fin BasisSwap"/>
    <s v="US Gas Basis     NGI SoCal               Nov-Dec01       USD/MM"/>
    <n v="5000"/>
    <m/>
    <x v="0"/>
    <x v="10"/>
    <x v="0"/>
    <n v="2.2000000000000002"/>
    <s v="damian41"/>
    <s v="KHOLST"/>
    <s v="FT-West"/>
    <x v="1"/>
    <x v="5"/>
    <s v="VE5640.1"/>
    <d v="2001-11-01T00:00:00"/>
  </r>
  <r>
    <x v="1"/>
    <x v="3"/>
    <x v="0"/>
    <x v="6"/>
    <n v="450000"/>
    <n v="1339071"/>
    <d v="2001-06-05T08:56:34"/>
    <s v="BP Corporation North America Inc."/>
    <x v="0"/>
    <x v="0"/>
    <x v="0"/>
    <x v="3"/>
    <s v="US Gas Fin BasisSwap"/>
    <s v="US Gas Basis     NGI SoCal               Jan-Mar02       USD/MM"/>
    <n v="5000"/>
    <m/>
    <x v="0"/>
    <x v="10"/>
    <x v="0"/>
    <n v="1.35"/>
    <s v="Quekchin"/>
    <s v="KHOLST"/>
    <s v="FT-West"/>
    <x v="1"/>
    <x v="5"/>
    <s v="VE5645.1"/>
    <d v="2002-01-01T00:00:00"/>
  </r>
  <r>
    <x v="1"/>
    <x v="3"/>
    <x v="1"/>
    <x v="0"/>
    <n v="5000"/>
    <n v="1339070"/>
    <d v="2001-06-05T08:56:34"/>
    <s v="Texaco Natural Gas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2"/>
    <s v="BILLBALSA"/>
    <s v="KSTEVEN"/>
    <s v="ENA-IM Mid Central South"/>
    <x v="8"/>
    <x v="5"/>
    <n v="830169"/>
    <d v="2001-06-06T21:00:01"/>
  </r>
  <r>
    <x v="1"/>
    <x v="3"/>
    <x v="0"/>
    <x v="1"/>
    <n v="155000"/>
    <n v="1339072"/>
    <d v="2001-06-05T08:56:36"/>
    <s v="Firm Trading Bridgeline Gas Marketing"/>
    <x v="0"/>
    <x v="0"/>
    <x v="0"/>
    <x v="3"/>
    <s v="US Gas Fin Swap"/>
    <s v="US Gas Swap      Nymex                   Jul01           USD/MM"/>
    <m/>
    <n v="5000"/>
    <x v="0"/>
    <x v="10"/>
    <x v="0"/>
    <n v="4.1449999999999996"/>
    <s v="ADM84149"/>
    <s v="JARNOLD"/>
    <s v="NG-Price"/>
    <x v="1"/>
    <x v="5"/>
    <s v="VE5643.1"/>
    <d v="2001-07-01T21:00:00"/>
  </r>
  <r>
    <x v="0"/>
    <x v="3"/>
    <x v="1"/>
    <x v="0"/>
    <n v="5000"/>
    <n v="1339074"/>
    <d v="2001-06-05T08:56:37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"/>
    <s v="NADEAUBRAD"/>
    <s v="CCLARK5"/>
    <s v="EC - IM Canada BC"/>
    <x v="8"/>
    <x v="7"/>
    <n v="830171"/>
    <d v="2001-06-06T21:00:01"/>
  </r>
  <r>
    <x v="1"/>
    <x v="3"/>
    <x v="1"/>
    <x v="0"/>
    <n v="5000"/>
    <n v="1339073"/>
    <d v="2001-06-05T08:56:37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jeffwelch"/>
    <s v="KSTEVEN"/>
    <s v="ENA-IM Mid Central South"/>
    <x v="8"/>
    <x v="5"/>
    <n v="830170"/>
    <d v="2001-06-06T21:00:01"/>
  </r>
  <r>
    <x v="1"/>
    <x v="3"/>
    <x v="1"/>
    <x v="0"/>
    <n v="10000"/>
    <n v="1339075"/>
    <d v="2001-06-05T08:56:38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65"/>
    <s v="gregt00001"/>
    <s v="JHODGE2"/>
    <s v="ENA-IM ME TCO"/>
    <x v="8"/>
    <x v="5"/>
    <n v="830172"/>
    <d v="2001-06-06T21:00:01"/>
  </r>
  <r>
    <x v="1"/>
    <x v="4"/>
    <x v="0"/>
    <x v="0"/>
    <n v="50000"/>
    <n v="1339076"/>
    <d v="2001-06-05T08:56:38"/>
    <s v="Sempra Energy Trading Corp."/>
    <x v="0"/>
    <x v="0"/>
    <x v="0"/>
    <x v="4"/>
    <s v="US Crude WTI Fin Swap "/>
    <s v="US WTI Swap      Nymex LD                Jul01           USD/bl/m"/>
    <n v="50000"/>
    <m/>
    <x v="0"/>
    <x v="8"/>
    <x v="0"/>
    <n v="28.2"/>
    <s v="semprakuo"/>
    <s v="GWHALLE"/>
    <s v="WTI-GW-NXC1"/>
    <x v="2"/>
    <x v="5"/>
    <n v="113624"/>
    <d v="2001-07-01T00:00:00"/>
  </r>
  <r>
    <x v="0"/>
    <x v="3"/>
    <x v="0"/>
    <x v="1"/>
    <n v="155000"/>
    <n v="1339077"/>
    <d v="2001-06-05T08:56:40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5"/>
    <s v="rhoughton"/>
    <s v="CLAMBIE"/>
    <s v="INTRA-CAND-BC"/>
    <x v="1"/>
    <x v="7"/>
    <s v="VE5644.1"/>
    <d v="2001-07-01T21:00:01"/>
  </r>
  <r>
    <x v="1"/>
    <x v="3"/>
    <x v="1"/>
    <x v="0"/>
    <n v="5000"/>
    <n v="1339078"/>
    <d v="2001-06-05T08:56:45"/>
    <s v="Texaco Energy Marketing L.P."/>
    <x v="0"/>
    <x v="0"/>
    <x v="0"/>
    <x v="3"/>
    <s v="US Gas Phy Fwd Firm &lt; or = 1Mo "/>
    <s v="US Gas Phy       Transco Z6 NY           06Jun01         USD/MM"/>
    <m/>
    <n v="5000"/>
    <x v="0"/>
    <x v="10"/>
    <x v="0"/>
    <n v="4.2949999999999999"/>
    <s v="ADM56981"/>
    <s v="VPIMENOV"/>
    <s v="ENA-IM ME NEW YORK"/>
    <x v="8"/>
    <x v="5"/>
    <n v="830173"/>
    <d v="2001-06-06T21:00:01"/>
  </r>
  <r>
    <x v="1"/>
    <x v="3"/>
    <x v="1"/>
    <x v="0"/>
    <n v="2500"/>
    <n v="1339079"/>
    <d v="2001-06-05T08:56:47"/>
    <s v="Reliant Energy Services, Inc."/>
    <x v="0"/>
    <x v="0"/>
    <x v="0"/>
    <x v="3"/>
    <s v="US Gas Phy Fwd Firm &lt; or = 1Mo "/>
    <s v="US Gas Phy       NGPL LA Pool            06Jun01         USD/MM"/>
    <m/>
    <n v="2500"/>
    <x v="0"/>
    <x v="10"/>
    <x v="0"/>
    <n v="4.0250000000000004"/>
    <s v="bcollins"/>
    <s v="TDONOHO"/>
    <s v="ENA - IM Central Gulf"/>
    <x v="8"/>
    <x v="5"/>
    <n v="830174"/>
    <d v="2001-06-06T21:00:01"/>
  </r>
  <r>
    <x v="1"/>
    <x v="3"/>
    <x v="1"/>
    <x v="0"/>
    <n v="5000"/>
    <n v="1339080"/>
    <d v="2001-06-05T08:56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MVDEC02"/>
    <s v="KSTEVEN"/>
    <s v="ENA-IM Mid Central South"/>
    <x v="8"/>
    <x v="5"/>
    <n v="830175"/>
    <d v="2001-06-06T21:00:01"/>
  </r>
  <r>
    <x v="1"/>
    <x v="3"/>
    <x v="1"/>
    <x v="0"/>
    <n v="10000"/>
    <n v="1339081"/>
    <d v="2001-06-05T08:56:49"/>
    <s v="Mirant Americas Energy Marketing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9"/>
    <s v="gregt00001"/>
    <s v="SPEREIR"/>
    <s v="ENA-IM NE GULF2"/>
    <x v="8"/>
    <x v="5"/>
    <n v="830176"/>
    <d v="2001-06-06T21:00:01"/>
  </r>
  <r>
    <x v="1"/>
    <x v="3"/>
    <x v="1"/>
    <x v="0"/>
    <n v="25000"/>
    <n v="1339082"/>
    <d v="2001-06-05T08:56:50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5"/>
    <s v="STANHORTON"/>
    <s v="ARING"/>
    <s v="ENA-IM NE GULF1"/>
    <x v="8"/>
    <x v="5"/>
    <n v="830177"/>
    <d v="2001-06-06T21:00:01"/>
  </r>
  <r>
    <x v="1"/>
    <x v="3"/>
    <x v="1"/>
    <x v="0"/>
    <n v="10000"/>
    <n v="1339084"/>
    <d v="2001-06-05T08:56:56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8"/>
    <s v="aepes227"/>
    <s v="JPARKS"/>
    <s v="ENA - IM Katy"/>
    <x v="8"/>
    <x v="5"/>
    <n v="830178"/>
    <d v="2001-06-06T21:00:01"/>
  </r>
  <r>
    <x v="1"/>
    <x v="3"/>
    <x v="1"/>
    <x v="0"/>
    <n v="5000"/>
    <n v="1339085"/>
    <d v="2001-06-05T08:57:01"/>
    <s v="Ashland Specialty Chemicals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699999999999996"/>
    <s v="ADM07229"/>
    <s v="VPIMENOV"/>
    <s v="ENA-IM ME NEW YORK"/>
    <x v="8"/>
    <x v="5"/>
    <n v="830179"/>
    <d v="2001-06-06T21:00:01"/>
  </r>
  <r>
    <x v="1"/>
    <x v="3"/>
    <x v="0"/>
    <x v="1"/>
    <n v="155000"/>
    <n v="1339087"/>
    <d v="2001-06-05T08:57:02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5.32"/>
    <s v="WHALENMIKE"/>
    <s v="KHOLST"/>
    <s v="FT-West"/>
    <x v="1"/>
    <x v="5"/>
    <s v="VE5649.1"/>
    <d v="2001-08-01T21:00:01"/>
  </r>
  <r>
    <x v="1"/>
    <x v="3"/>
    <x v="0"/>
    <x v="1"/>
    <n v="155000"/>
    <n v="1339089"/>
    <d v="2001-06-05T08:57:06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5.45"/>
    <s v="CAMTHOR02"/>
    <s v="KHOLST"/>
    <s v="FT-West"/>
    <x v="1"/>
    <x v="5"/>
    <s v="VE5650.1"/>
    <d v="2001-07-01T21:00:01"/>
  </r>
  <r>
    <x v="0"/>
    <x v="3"/>
    <x v="1"/>
    <x v="0"/>
    <n v="5000"/>
    <n v="1339090"/>
    <d v="2001-06-05T08:57:07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149999999999999"/>
    <s v="blfrench"/>
    <s v="CCLARK5"/>
    <s v="EC - IM Canada BC"/>
    <x v="8"/>
    <x v="7"/>
    <n v="830180"/>
    <d v="2001-06-06T21:00:01"/>
  </r>
  <r>
    <x v="0"/>
    <x v="3"/>
    <x v="0"/>
    <x v="18"/>
    <n v="755000"/>
    <n v="1339091"/>
    <d v="2001-06-05T08:57:07"/>
    <s v="Mirant Americas Energy Marketing, L.P."/>
    <x v="0"/>
    <x v="0"/>
    <x v="0"/>
    <x v="3"/>
    <s v="CAN Gas Fin BasSwap"/>
    <s v="CAN Gas Basis    AECO                    Nov02-Mar03     USD/MM"/>
    <m/>
    <n v="5000"/>
    <x v="0"/>
    <x v="10"/>
    <x v="0"/>
    <n v="-0.375"/>
    <s v="rapini0001"/>
    <s v="JMCKAY"/>
    <s v="FT-CAND-EGSC"/>
    <x v="1"/>
    <x v="7"/>
    <s v="VE5651.1"/>
    <d v="2002-11-01T00:00:00"/>
  </r>
  <r>
    <x v="0"/>
    <x v="3"/>
    <x v="0"/>
    <x v="1"/>
    <n v="155000"/>
    <n v="1339092"/>
    <d v="2001-06-05T08:57:09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6"/>
    <s v="rhoughton"/>
    <s v="CLAMBIE"/>
    <s v="INTRA-CAND-BC"/>
    <x v="1"/>
    <x v="7"/>
    <s v="VE5653.1"/>
    <d v="2001-07-01T21:00:01"/>
  </r>
  <r>
    <x v="0"/>
    <x v="3"/>
    <x v="1"/>
    <x v="0"/>
    <n v="5000"/>
    <n v="1339093"/>
    <d v="2001-06-05T08:57:10"/>
    <s v="Engage Energy Canada L.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"/>
    <s v="swifteast"/>
    <s v="MCUILLA"/>
    <s v="ENA - IM Ontario"/>
    <x v="8"/>
    <x v="5"/>
    <n v="830181"/>
    <d v="2001-06-06T21:00:01"/>
  </r>
  <r>
    <x v="1"/>
    <x v="3"/>
    <x v="1"/>
    <x v="0"/>
    <n v="10000"/>
    <n v="1339095"/>
    <d v="2001-06-05T08:57:1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30182"/>
    <d v="2001-06-06T21:00:01"/>
  </r>
  <r>
    <x v="0"/>
    <x v="3"/>
    <x v="1"/>
    <x v="0"/>
    <n v="5000"/>
    <n v="1339096"/>
    <d v="2001-06-05T08:57:16"/>
    <s v="Barrett Resources Corporation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4"/>
    <s v="BARRETT4"/>
    <s v="CCLARK5"/>
    <s v="EC - IM Canada BC"/>
    <x v="8"/>
    <x v="7"/>
    <n v="830183"/>
    <d v="2001-06-06T21:00:01"/>
  </r>
  <r>
    <x v="1"/>
    <x v="5"/>
    <x v="1"/>
    <x v="0"/>
    <n v="25000"/>
    <n v="1339099"/>
    <d v="2001-06-05T08:57:21"/>
    <s v="Louis Dreyfus Plastics LLC"/>
    <x v="0"/>
    <x v="0"/>
    <x v="0"/>
    <x v="5"/>
    <s v="US PurityEthane Phy Fwd"/>
    <s v="US PuEthane Phy  MB Dia                  Jun01           c/Gl-b"/>
    <m/>
    <n v="25000"/>
    <x v="0"/>
    <x v="15"/>
    <x v="0"/>
    <n v="34.5"/>
    <s v="ADM07561"/>
    <s v="WHICKS"/>
    <s v="C2GC"/>
    <x v="1"/>
    <x v="8"/>
    <s v="VE5654.1"/>
    <d v="2001-06-01T21:00:01"/>
  </r>
  <r>
    <x v="1"/>
    <x v="3"/>
    <x v="0"/>
    <x v="4"/>
    <n v="150000"/>
    <n v="1339101"/>
    <d v="2001-06-05T08:57:30"/>
    <s v="BP Corporation North America Inc."/>
    <x v="0"/>
    <x v="0"/>
    <x v="0"/>
    <x v="3"/>
    <s v="US Gas Fin BasisSwap"/>
    <s v="US Gas Basis     NGI SoCal               Sep01           USD/MM"/>
    <m/>
    <n v="5000"/>
    <x v="0"/>
    <x v="10"/>
    <x v="0"/>
    <n v="4.2"/>
    <s v="Quekchin"/>
    <s v="KHOLST"/>
    <s v="FT-West"/>
    <x v="1"/>
    <x v="5"/>
    <s v="VE5655.1"/>
    <d v="2001-09-01T21:00:01"/>
  </r>
  <r>
    <x v="1"/>
    <x v="3"/>
    <x v="1"/>
    <x v="0"/>
    <n v="5000"/>
    <n v="1339100"/>
    <d v="2001-06-05T08:57:30"/>
    <s v="BP Energy Company"/>
    <x v="0"/>
    <x v="0"/>
    <x v="0"/>
    <x v="3"/>
    <s v="US Gas Phy Fwd Firm &lt; or = 1Mo "/>
    <s v="US Gas Phy       Trunkline ELA           06Jun01         USD/MM"/>
    <n v="5000"/>
    <m/>
    <x v="0"/>
    <x v="10"/>
    <x v="0"/>
    <n v="3.92"/>
    <s v="Collinscin"/>
    <s v="TDONOHO"/>
    <s v="ENA - IM Central Gulf"/>
    <x v="8"/>
    <x v="5"/>
    <n v="830184"/>
    <d v="2001-06-06T21:00:01"/>
  </r>
  <r>
    <x v="1"/>
    <x v="3"/>
    <x v="1"/>
    <x v="0"/>
    <n v="10000"/>
    <n v="1339102"/>
    <d v="2001-06-05T08:57:32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199999999999996"/>
    <s v="PEGGIALL"/>
    <s v="TDONOHO"/>
    <s v="ENA - IM Central Gulf"/>
    <x v="8"/>
    <x v="5"/>
    <n v="830185"/>
    <d v="2001-06-06T21:00:01"/>
  </r>
  <r>
    <x v="1"/>
    <x v="3"/>
    <x v="1"/>
    <x v="0"/>
    <n v="10000"/>
    <n v="1339104"/>
    <d v="2001-06-05T08:57:34"/>
    <s v="NGTS LLC"/>
    <x v="0"/>
    <x v="0"/>
    <x v="0"/>
    <x v="3"/>
    <s v="US Gas Phy Fwd Firm &lt; or = 1Mo "/>
    <s v="US Gas Phy       EPNG Keystone           06Jun01         USD/MM"/>
    <n v="10000"/>
    <m/>
    <x v="0"/>
    <x v="10"/>
    <x v="0"/>
    <n v="3.95"/>
    <s v="DARREN10"/>
    <s v="RGAY"/>
    <s v="ENA - IM West"/>
    <x v="8"/>
    <x v="5"/>
    <n v="830186"/>
    <d v="2001-06-06T21:00:01"/>
  </r>
  <r>
    <x v="1"/>
    <x v="3"/>
    <x v="1"/>
    <x v="0"/>
    <n v="20000"/>
    <n v="1339105"/>
    <d v="2001-06-05T08:57:36"/>
    <s v="Texla Energy Management Inc."/>
    <x v="0"/>
    <x v="0"/>
    <x v="0"/>
    <x v="3"/>
    <s v="US Gas Phy Fwd Firm &lt; or = 1Mo "/>
    <s v="US Gas Phy       HeHub                   06Jun01         USD/MM"/>
    <n v="20000"/>
    <m/>
    <x v="0"/>
    <x v="10"/>
    <x v="0"/>
    <n v="4.0449999999999999"/>
    <s v="WILSHUSEN"/>
    <s v="ARING"/>
    <s v="ENA-IM NE GULF1"/>
    <x v="8"/>
    <x v="5"/>
    <n v="830187"/>
    <d v="2001-06-06T21:00:01"/>
  </r>
  <r>
    <x v="0"/>
    <x v="3"/>
    <x v="0"/>
    <x v="1"/>
    <n v="155000"/>
    <n v="1339106"/>
    <d v="2001-06-05T08:57:37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7"/>
    <s v="rhoughton"/>
    <s v="CLAMBIE"/>
    <s v="INTRA-CAND-BC"/>
    <x v="1"/>
    <x v="7"/>
    <s v="VE5658.1"/>
    <d v="2001-07-01T21:00:01"/>
  </r>
  <r>
    <x v="1"/>
    <x v="3"/>
    <x v="1"/>
    <x v="0"/>
    <n v="15000"/>
    <n v="1339107"/>
    <d v="2001-06-05T08:57:38"/>
    <s v="BP Energy Company"/>
    <x v="0"/>
    <x v="0"/>
    <x v="0"/>
    <x v="3"/>
    <s v="US Gas Phy Fwd Firm &lt; or = 1Mo "/>
    <s v="US Gas Phy       Waha                    06Jun01         USD/MM"/>
    <m/>
    <n v="15000"/>
    <x v="0"/>
    <x v="10"/>
    <x v="0"/>
    <n v="3.98"/>
    <s v="Hallbrian1"/>
    <s v="JPARKS"/>
    <s v="ENA-IM WAHA"/>
    <x v="8"/>
    <x v="5"/>
    <n v="830188"/>
    <d v="2001-06-06T21:00:01"/>
  </r>
  <r>
    <x v="1"/>
    <x v="3"/>
    <x v="0"/>
    <x v="1"/>
    <n v="155000"/>
    <n v="1339108"/>
    <d v="2001-06-05T08:57:39"/>
    <s v="BP Corporation North America Inc."/>
    <x v="0"/>
    <x v="0"/>
    <x v="0"/>
    <x v="3"/>
    <s v="US Gas Fin BasisSwap"/>
    <s v="US Gas Basis     NGI SoCal               Oct01           USD/MM"/>
    <m/>
    <n v="5000"/>
    <x v="0"/>
    <x v="10"/>
    <x v="0"/>
    <n v="2.57"/>
    <s v="Quekchin"/>
    <s v="KHOLST"/>
    <s v="FT-West"/>
    <x v="1"/>
    <x v="5"/>
    <s v="VE5659.1"/>
    <d v="2001-10-01T21:00:01"/>
  </r>
  <r>
    <x v="1"/>
    <x v="3"/>
    <x v="1"/>
    <x v="19"/>
    <n v="125000"/>
    <n v="1339109"/>
    <d v="2001-06-05T08:57:42"/>
    <s v="CLECO Corporation"/>
    <x v="0"/>
    <x v="0"/>
    <x v="0"/>
    <x v="3"/>
    <s v="US Gas Phy Fwd Firm &lt; or = 1Mo "/>
    <s v="US Gas Phy       COL Onshore             06-30Jun01      USD/MM"/>
    <n v="5000"/>
    <m/>
    <x v="0"/>
    <x v="10"/>
    <x v="0"/>
    <n v="3.98"/>
    <s v="cstockman"/>
    <s v="SPEREIR"/>
    <s v="ENA-IM NE GULF2"/>
    <x v="8"/>
    <x v="5"/>
    <n v="830190"/>
    <d v="2001-06-06T21:00:01"/>
  </r>
  <r>
    <x v="1"/>
    <x v="3"/>
    <x v="1"/>
    <x v="0"/>
    <n v="5000"/>
    <n v="1339111"/>
    <d v="2001-06-05T08:57:43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74999999999998"/>
    <s v="PEGGIALL"/>
    <s v="TDONOHO"/>
    <s v="ENA - IM Central Gulf"/>
    <x v="8"/>
    <x v="5"/>
    <n v="830189"/>
    <d v="2001-06-06T21:00:01"/>
  </r>
  <r>
    <x v="1"/>
    <x v="3"/>
    <x v="1"/>
    <x v="0"/>
    <n v="333"/>
    <n v="1339113"/>
    <d v="2001-06-05T08:57:51"/>
    <s v="Reliant Energy Services, Inc."/>
    <x v="0"/>
    <x v="0"/>
    <x v="0"/>
    <x v="3"/>
    <s v="US Gas Phy Fwd Firm &lt; or = 1Mo "/>
    <s v="US Gas Phy       NGPL NIPSCO             06Jun01         USD/MM"/>
    <m/>
    <n v="333"/>
    <x v="0"/>
    <x v="10"/>
    <x v="0"/>
    <n v="4.1375000000000002"/>
    <s v="bcollins"/>
    <s v="PMIMS"/>
    <s v="ENA - IM MKT Central CG"/>
    <x v="8"/>
    <x v="5"/>
    <n v="830192"/>
    <d v="2001-06-06T21:00:01"/>
  </r>
  <r>
    <x v="1"/>
    <x v="3"/>
    <x v="1"/>
    <x v="0"/>
    <n v="1150"/>
    <n v="1339114"/>
    <d v="2001-06-05T08:57:54"/>
    <s v="Ashland Specialty Chemicals Company"/>
    <x v="0"/>
    <x v="0"/>
    <x v="0"/>
    <x v="3"/>
    <s v="US Gas Phy Fwd Firm &lt; or = 1Mo "/>
    <s v="US Gas Phy       TranscoZ6NNY            06Jun01         USD/MM"/>
    <m/>
    <n v="1150"/>
    <x v="0"/>
    <x v="10"/>
    <x v="0"/>
    <n v="4.2699999999999996"/>
    <s v="ADM07229"/>
    <s v="VPIMENOV"/>
    <s v="ENA-IM ME NEW YORK"/>
    <x v="8"/>
    <x v="5"/>
    <n v="830193"/>
    <d v="2001-06-06T21:00:01"/>
  </r>
  <r>
    <x v="1"/>
    <x v="3"/>
    <x v="1"/>
    <x v="0"/>
    <n v="5000"/>
    <n v="1339115"/>
    <d v="2001-06-05T08:57:55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05"/>
    <s v="Robbinsk"/>
    <s v="RGAY"/>
    <s v="ENA - IM West"/>
    <x v="8"/>
    <x v="5"/>
    <n v="830194"/>
    <d v="2001-06-06T21:00:01"/>
  </r>
  <r>
    <x v="1"/>
    <x v="3"/>
    <x v="0"/>
    <x v="1"/>
    <n v="465000"/>
    <n v="1339116"/>
    <d v="2001-06-05T08:57:56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mhorowitz"/>
    <s v="JARNOLD"/>
    <s v="NG-Price"/>
    <x v="1"/>
    <x v="5"/>
    <s v="VE5662.1"/>
    <d v="2001-07-01T21:00:00"/>
  </r>
  <r>
    <x v="1"/>
    <x v="3"/>
    <x v="1"/>
    <x v="0"/>
    <n v="644"/>
    <n v="1339117"/>
    <d v="2001-06-05T08:58:01"/>
    <s v="Dynegy Marketing and Trade"/>
    <x v="0"/>
    <x v="0"/>
    <x v="0"/>
    <x v="3"/>
    <s v="US Gas Phy Fwd Firm &lt; or = 1Mo "/>
    <s v="US Gas Phy       ExxonKaty               06Jun01         USD/MM"/>
    <m/>
    <n v="644"/>
    <x v="0"/>
    <x v="10"/>
    <x v="0"/>
    <n v="4.085"/>
    <s v="GIBSON01"/>
    <s v="JPARKS"/>
    <s v="ENA - IM Katy"/>
    <x v="8"/>
    <x v="5"/>
    <n v="830196"/>
    <d v="2001-06-06T21:00:01"/>
  </r>
  <r>
    <x v="1"/>
    <x v="3"/>
    <x v="0"/>
    <x v="12"/>
    <n v="1825000"/>
    <n v="1339118"/>
    <d v="2001-06-05T08:58:0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65"/>
    <s v="JEFFFOX1"/>
    <s v="JARNOLD"/>
    <s v="NG-Price"/>
    <x v="1"/>
    <x v="5"/>
    <s v="VE5663.1"/>
    <d v="2002-01-01T21:00:00"/>
  </r>
  <r>
    <x v="1"/>
    <x v="3"/>
    <x v="1"/>
    <x v="1"/>
    <n v="155000"/>
    <n v="1339119"/>
    <d v="2001-06-05T08:58:10"/>
    <s v="Castle Power LLC"/>
    <x v="0"/>
    <x v="0"/>
    <x v="0"/>
    <x v="3"/>
    <s v="US Gas Phy Fwd Firm &lt; or = 1Mo "/>
    <s v="US Gas Phy       Transco Z6 NY           Jul01           USD/MM"/>
    <n v="5000"/>
    <m/>
    <x v="0"/>
    <x v="10"/>
    <x v="0"/>
    <n v="4.6050000000000004"/>
    <s v="ADM97524"/>
    <s v="VPIMENOV"/>
    <s v="ENA-IM ME NEW YORK"/>
    <x v="8"/>
    <x v="5"/>
    <s v="VE5665.1 / 830201"/>
    <d v="2001-07-01T21:00:01"/>
  </r>
  <r>
    <x v="1"/>
    <x v="3"/>
    <x v="1"/>
    <x v="0"/>
    <n v="1883"/>
    <n v="1339121"/>
    <d v="2001-06-05T08:58:11"/>
    <s v="Mirant Americas Energy Marketing, L.P."/>
    <x v="0"/>
    <x v="0"/>
    <x v="0"/>
    <x v="3"/>
    <s v="US Gas Phy Fwd Firm &lt; or = 1Mo (RESTRICTED)"/>
    <s v="US Gas Phy       PG&amp;E Topock             06Jun01         USD/MM"/>
    <n v="1883"/>
    <m/>
    <x v="0"/>
    <x v="10"/>
    <x v="0"/>
    <n v="3.75"/>
    <s v="jfh00001"/>
    <s v="MLENHAR"/>
    <s v="ENA - IM West"/>
    <x v="8"/>
    <x v="5"/>
    <n v="830197"/>
    <d v="2001-06-06T21:00:01"/>
  </r>
  <r>
    <x v="1"/>
    <x v="3"/>
    <x v="1"/>
    <x v="0"/>
    <n v="96"/>
    <n v="1339122"/>
    <d v="2001-06-05T08:58:13"/>
    <s v="TXU Energy Trading Company"/>
    <x v="0"/>
    <x v="0"/>
    <x v="0"/>
    <x v="3"/>
    <s v="US Gas Phy Fwd Firm &lt; or = 1Mo "/>
    <s v="US Gas Phy       Dom SP TT               06Jun01         USD/MM"/>
    <n v="96"/>
    <m/>
    <x v="0"/>
    <x v="10"/>
    <x v="0"/>
    <n v="4.2300000000000004"/>
    <s v="txuetcdc"/>
    <s v="JHODGE2"/>
    <s v="ENA-IM ME CNG"/>
    <x v="8"/>
    <x v="5"/>
    <n v="830198"/>
    <d v="2001-06-06T21:00:01"/>
  </r>
  <r>
    <x v="1"/>
    <x v="3"/>
    <x v="0"/>
    <x v="19"/>
    <n v="125000"/>
    <n v="1339123"/>
    <d v="2001-06-05T08:58:19"/>
    <s v="J. Aron &amp; Company"/>
    <x v="0"/>
    <x v="0"/>
    <x v="0"/>
    <x v="3"/>
    <s v="US Gas Fin Swap"/>
    <s v="US Gas Daily     EP Permian              06-30Jun01      USD/MM"/>
    <n v="5000"/>
    <m/>
    <x v="0"/>
    <x v="10"/>
    <x v="0"/>
    <n v="3.9950000000000001"/>
    <s v="ritanagle"/>
    <s v="RGAY"/>
    <s v="West-Keystone"/>
    <x v="1"/>
    <x v="5"/>
    <s v="VE5666.1"/>
    <d v="2001-06-06T21:00:01"/>
  </r>
  <r>
    <x v="0"/>
    <x v="3"/>
    <x v="1"/>
    <x v="0"/>
    <n v="10000"/>
    <n v="1339124"/>
    <d v="2001-06-05T08:58:20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50000000000001"/>
    <s v="BBRADLEY"/>
    <s v="MCUILLA"/>
    <s v="ENA - IM Ontario"/>
    <x v="8"/>
    <x v="5"/>
    <n v="830199"/>
    <d v="2001-06-06T21:00:01"/>
  </r>
  <r>
    <x v="1"/>
    <x v="3"/>
    <x v="1"/>
    <x v="0"/>
    <n v="2000"/>
    <n v="1339125"/>
    <d v="2001-06-05T08:58:21"/>
    <s v="Marathon Oil Company"/>
    <x v="0"/>
    <x v="0"/>
    <x v="0"/>
    <x v="3"/>
    <s v="US Gas Phy Fwd Firm &lt; or = 1Mo "/>
    <s v="US Gas Phy       TENN 500                06Jun01         USD/MM"/>
    <m/>
    <n v="2000"/>
    <x v="0"/>
    <x v="10"/>
    <x v="0"/>
    <n v="3.9350000000000001"/>
    <s v="CADILLAC"/>
    <s v="SNEAL"/>
    <s v="ENA-IM NE GULF3"/>
    <x v="8"/>
    <x v="5"/>
    <n v="830200"/>
    <d v="2001-06-06T21:00:01"/>
  </r>
  <r>
    <x v="1"/>
    <x v="3"/>
    <x v="0"/>
    <x v="20"/>
    <n v="307500"/>
    <n v="1339127"/>
    <d v="2001-06-05T08:58:25"/>
    <s v="Canadian Imperial Bank of Commerce"/>
    <x v="0"/>
    <x v="0"/>
    <x v="0"/>
    <x v="3"/>
    <s v="US Gas Fin Swap"/>
    <s v="US Gas Swap      Nymex                   Jul-Oct01       USD/MM"/>
    <m/>
    <n v="2500"/>
    <x v="0"/>
    <x v="10"/>
    <x v="0"/>
    <n v="4.2300000000000004"/>
    <s v="ADM61910"/>
    <s v="JARNOLD"/>
    <s v="NG-Price"/>
    <x v="1"/>
    <x v="5"/>
    <s v="VE5667.1"/>
    <d v="2001-07-01T00:00:00"/>
  </r>
  <r>
    <x v="1"/>
    <x v="3"/>
    <x v="1"/>
    <x v="0"/>
    <n v="1000"/>
    <n v="1339126"/>
    <d v="2001-06-05T08:58:25"/>
    <s v="El Paso Merchant Energy, L.P."/>
    <x v="0"/>
    <x v="0"/>
    <x v="0"/>
    <x v="3"/>
    <s v="US Gas Phy Fwd Firm &lt; or = 1Mo "/>
    <s v="US Gas Phy       Trunkline ELA           06Jun01         USD/MM"/>
    <m/>
    <n v="1000"/>
    <x v="0"/>
    <x v="10"/>
    <x v="0"/>
    <n v="3.9249999999999998"/>
    <s v="EPMELPbp"/>
    <s v="TDONOHO"/>
    <s v="ENA - IM Central Gulf"/>
    <x v="8"/>
    <x v="5"/>
    <n v="830203"/>
    <d v="2001-06-06T21:00:01"/>
  </r>
  <r>
    <x v="1"/>
    <x v="3"/>
    <x v="1"/>
    <x v="0"/>
    <n v="5000"/>
    <n v="1339128"/>
    <d v="2001-06-05T08:58:25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EPRIME28"/>
    <s v="KSTEVEN"/>
    <s v="ENA-IM Mid Central South"/>
    <x v="8"/>
    <x v="5"/>
    <n v="830204"/>
    <d v="2001-06-06T21:00:01"/>
  </r>
  <r>
    <x v="1"/>
    <x v="3"/>
    <x v="1"/>
    <x v="0"/>
    <n v="10000"/>
    <n v="1339129"/>
    <d v="2001-06-05T08:58:26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75000000000001"/>
    <s v="mikepowers"/>
    <s v="TDONOHO"/>
    <s v="ENA - IM Central Gulf"/>
    <x v="8"/>
    <x v="5"/>
    <n v="830205"/>
    <d v="2001-06-06T21:00:01"/>
  </r>
  <r>
    <x v="1"/>
    <x v="4"/>
    <x v="0"/>
    <x v="0"/>
    <n v="50000"/>
    <n v="1339130"/>
    <d v="2001-06-05T08:58:28"/>
    <s v="Sempra Energy Trading Corp."/>
    <x v="0"/>
    <x v="0"/>
    <x v="0"/>
    <x v="4"/>
    <s v="US Crude WTI Fin Swap "/>
    <s v="US WTI Swap      Nymex LD                Jul01           USD/bl/m"/>
    <n v="50000"/>
    <m/>
    <x v="0"/>
    <x v="8"/>
    <x v="0"/>
    <n v="28.18"/>
    <s v="DOMESTIC2"/>
    <s v="GWHALLE"/>
    <s v="WTI-GW-NXC1"/>
    <x v="2"/>
    <x v="5"/>
    <n v="113625"/>
    <d v="2001-07-01T00:00:00"/>
  </r>
  <r>
    <x v="1"/>
    <x v="3"/>
    <x v="1"/>
    <x v="0"/>
    <n v="25000"/>
    <n v="1339131"/>
    <d v="2001-06-05T08:58:29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STANHORTON"/>
    <s v="ARING"/>
    <s v="ENA-IM NE GULF1"/>
    <x v="8"/>
    <x v="5"/>
    <n v="830207"/>
    <d v="2001-06-06T21:00:01"/>
  </r>
  <r>
    <x v="1"/>
    <x v="3"/>
    <x v="1"/>
    <x v="0"/>
    <n v="1000"/>
    <n v="1339132"/>
    <d v="2001-06-05T08:58:30"/>
    <s v="Williams Energy Marketing &amp; Trading Company"/>
    <x v="0"/>
    <x v="0"/>
    <x v="0"/>
    <x v="3"/>
    <s v="US Gas Phy Fwd Firm &lt; or = 1Mo "/>
    <s v="US Gas Phy       PG&amp;E CtyGte             06Jun01         USD/MM"/>
    <n v="1000"/>
    <m/>
    <x v="0"/>
    <x v="10"/>
    <x v="0"/>
    <n v="4"/>
    <s v="frankfield"/>
    <s v="MLENHAR"/>
    <s v="ENA - IM West"/>
    <x v="8"/>
    <x v="5"/>
    <n v="830206"/>
    <d v="2001-06-06T21:00:01"/>
  </r>
  <r>
    <x v="1"/>
    <x v="3"/>
    <x v="1"/>
    <x v="0"/>
    <n v="4750"/>
    <n v="1339134"/>
    <d v="2001-06-05T08:58:34"/>
    <s v="Nicor Gas Company"/>
    <x v="0"/>
    <x v="0"/>
    <x v="0"/>
    <x v="3"/>
    <s v="US Gas Phy Fwd Firm &lt; or = 1Mo "/>
    <s v="US Gas Phy       TENN 500                06Jun01         USD/MM"/>
    <m/>
    <n v="4750"/>
    <x v="0"/>
    <x v="10"/>
    <x v="0"/>
    <n v="3.9375"/>
    <s v="vab12345"/>
    <s v="SNEAL"/>
    <s v="ENA-IM NE GULF3"/>
    <x v="8"/>
    <x v="5"/>
    <n v="830208"/>
    <d v="2001-06-06T21:00:01"/>
  </r>
  <r>
    <x v="1"/>
    <x v="3"/>
    <x v="1"/>
    <x v="0"/>
    <n v="5000"/>
    <n v="1339135"/>
    <d v="2001-06-05T08:58:36"/>
    <s v="CMS Field Services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ADM33962"/>
    <s v="KSTEVEN"/>
    <s v="ENA-IM Mid Central South"/>
    <x v="8"/>
    <x v="5"/>
    <n v="830209"/>
    <d v="2001-06-06T21:00:01"/>
  </r>
  <r>
    <x v="1"/>
    <x v="3"/>
    <x v="1"/>
    <x v="0"/>
    <n v="5000"/>
    <n v="1339136"/>
    <d v="2001-06-05T08:58:36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35"/>
    <s v="stratton"/>
    <s v="VPIMENOV"/>
    <s v="ENA-IM ME NEW YORK"/>
    <x v="8"/>
    <x v="5"/>
    <n v="830210"/>
    <d v="2001-06-06T21:00:01"/>
  </r>
  <r>
    <x v="1"/>
    <x v="3"/>
    <x v="0"/>
    <x v="1"/>
    <n v="310000"/>
    <n v="1339138"/>
    <d v="2001-06-05T08:58:38"/>
    <s v="Noble Gas Marketing Inc."/>
    <x v="0"/>
    <x v="0"/>
    <x v="0"/>
    <x v="3"/>
    <s v="US Gas Fin BasisSwap"/>
    <s v="US Gas Basis     NGI Chicago             Jul01           USD/MM"/>
    <m/>
    <n v="10000"/>
    <x v="0"/>
    <x v="10"/>
    <x v="0"/>
    <n v="0.06"/>
    <s v="ADM26578"/>
    <s v="GSTOREY"/>
    <s v="FT-ONTARIO"/>
    <x v="1"/>
    <x v="5"/>
    <s v="VE5670.1"/>
    <d v="2001-07-01T21:00:01"/>
  </r>
  <r>
    <x v="1"/>
    <x v="3"/>
    <x v="1"/>
    <x v="0"/>
    <n v="8893"/>
    <n v="1339137"/>
    <d v="2001-06-05T08:58:38"/>
    <s v="Nicor Gas Company"/>
    <x v="0"/>
    <x v="0"/>
    <x v="0"/>
    <x v="3"/>
    <s v="US Gas Phy Fwd Firm &lt; or = 1Mo "/>
    <s v="US Gas Phy       TENN 800                06Jun01         USD/MM"/>
    <m/>
    <n v="8893"/>
    <x v="0"/>
    <x v="10"/>
    <x v="0"/>
    <n v="3.9375"/>
    <s v="vab12345"/>
    <s v="SNEAL"/>
    <s v="ENA-IM NE GULF3"/>
    <x v="8"/>
    <x v="5"/>
    <n v="830211"/>
    <d v="2001-06-06T21:00:01"/>
  </r>
  <r>
    <x v="1"/>
    <x v="3"/>
    <x v="1"/>
    <x v="0"/>
    <n v="5000"/>
    <n v="1339139"/>
    <d v="2001-06-05T08:58:41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449999999999998"/>
    <s v="pces5126"/>
    <s v="VPIMENOV"/>
    <s v="ENA-IM ME NEW YORK"/>
    <x v="8"/>
    <x v="5"/>
    <n v="830213"/>
    <d v="2001-06-06T21:00:01"/>
  </r>
  <r>
    <x v="1"/>
    <x v="3"/>
    <x v="1"/>
    <x v="0"/>
    <n v="10000"/>
    <n v="1339140"/>
    <d v="2001-06-05T08:58:42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kzanaboni"/>
    <s v="TKUYKEN"/>
    <s v="ENA - IM West"/>
    <x v="8"/>
    <x v="5"/>
    <n v="830214"/>
    <d v="2001-06-06T21:00:01"/>
  </r>
  <r>
    <x v="1"/>
    <x v="3"/>
    <x v="0"/>
    <x v="1"/>
    <n v="310000"/>
    <n v="1339141"/>
    <d v="2001-06-05T08:58:45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3"/>
    <s v="aepes214"/>
    <s v="JARNOLD"/>
    <s v="NG-Price"/>
    <x v="1"/>
    <x v="5"/>
    <s v="VE5671.1"/>
    <d v="2001-07-01T21:00:00"/>
  </r>
  <r>
    <x v="1"/>
    <x v="3"/>
    <x v="1"/>
    <x v="0"/>
    <n v="3000"/>
    <n v="1339142"/>
    <d v="2001-06-05T08:58:45"/>
    <s v="PG&amp;E Energy Trading-Gas Corporation"/>
    <x v="0"/>
    <x v="0"/>
    <x v="0"/>
    <x v="3"/>
    <s v="US Gas Phy Fwd Firm &lt; or = 1Mo "/>
    <s v="US Gas Phy       NNG Ventura             06Jun01         USD/MM"/>
    <m/>
    <n v="3000"/>
    <x v="0"/>
    <x v="10"/>
    <x v="0"/>
    <n v="3.8725000000000001"/>
    <s v="perryperg"/>
    <s v="KSTEVEN"/>
    <s v="ENA-IM Mid Central South"/>
    <x v="8"/>
    <x v="5"/>
    <n v="830215"/>
    <d v="2001-06-06T21:00:01"/>
  </r>
  <r>
    <x v="1"/>
    <x v="3"/>
    <x v="1"/>
    <x v="0"/>
    <n v="5000"/>
    <n v="1339143"/>
    <d v="2001-06-05T08:58:47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3"/>
    <s v="EPRIME26"/>
    <s v="RGAY"/>
    <s v="ENA - IM West"/>
    <x v="8"/>
    <x v="5"/>
    <n v="830216"/>
    <d v="2001-06-06T21:00:01"/>
  </r>
  <r>
    <x v="1"/>
    <x v="4"/>
    <x v="0"/>
    <x v="0"/>
    <n v="50000"/>
    <n v="1339144"/>
    <d v="2001-06-05T08:58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N587JK00"/>
    <s v="GWHALLE"/>
    <s v="WTI-GW-NXC2"/>
    <x v="2"/>
    <x v="5"/>
    <n v="113626"/>
    <d v="2001-07-01T00:00:00"/>
  </r>
  <r>
    <x v="1"/>
    <x v="3"/>
    <x v="1"/>
    <x v="0"/>
    <n v="5000"/>
    <n v="1339145"/>
    <d v="2001-06-05T08:58:49"/>
    <s v="Duke Energy Trading and Marketing,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325000000000001"/>
    <s v="RHUGGINS"/>
    <s v="KSTEVEN"/>
    <s v="ENA-IM Mid Central South"/>
    <x v="8"/>
    <x v="5"/>
    <n v="830217"/>
    <d v="2001-06-06T21:00:01"/>
  </r>
  <r>
    <x v="0"/>
    <x v="2"/>
    <x v="1"/>
    <x v="0"/>
    <n v="25"/>
    <n v="1339146"/>
    <d v="2001-06-05T08:58:50"/>
    <s v="Aquila Energy Limited"/>
    <x v="0"/>
    <x v="0"/>
    <x v="0"/>
    <x v="2"/>
    <s v="GER Power Phy Fwd Ffrm"/>
    <s v="GER Pwr Phy FF   Ger Grd WDPK HV         07Jun01         EUR/MWh"/>
    <m/>
    <n v="25"/>
    <x v="0"/>
    <x v="2"/>
    <x v="2"/>
    <n v="33.6"/>
    <s v="MS3366990"/>
    <s v="MHELLERM"/>
    <s v="UK - ECTRL - Continental Power Book"/>
    <x v="4"/>
    <x v="3"/>
    <n v="110745.1"/>
    <d v="2001-06-07T21:00:01"/>
  </r>
  <r>
    <x v="1"/>
    <x v="3"/>
    <x v="1"/>
    <x v="0"/>
    <n v="5000"/>
    <n v="1339147"/>
    <d v="2001-06-05T08:58:52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HOMESTEAD"/>
    <s v="KSTEVEN"/>
    <s v="ENA-IM Mid Central South"/>
    <x v="8"/>
    <x v="5"/>
    <n v="830218"/>
    <d v="2001-06-06T21:00:01"/>
  </r>
  <r>
    <x v="1"/>
    <x v="3"/>
    <x v="0"/>
    <x v="18"/>
    <n v="377500"/>
    <n v="1339148"/>
    <d v="2001-06-05T08:58:54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5350000000000001"/>
    <s v="mattmann"/>
    <s v="JARNOLD"/>
    <s v="NG-Price"/>
    <x v="1"/>
    <x v="5"/>
    <s v="VE5672.1"/>
    <d v="2001-11-01T00:00:00"/>
  </r>
  <r>
    <x v="1"/>
    <x v="3"/>
    <x v="1"/>
    <x v="0"/>
    <n v="5000"/>
    <n v="1339149"/>
    <d v="2001-06-05T08:58:54"/>
    <s v="Cook Inlet Energy Supply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3"/>
    <s v="MIDCONT4"/>
    <s v="KSTEVEN"/>
    <s v="ENA-IM Mid Central South"/>
    <x v="8"/>
    <x v="5"/>
    <n v="830219"/>
    <d v="2001-06-06T21:00:01"/>
  </r>
  <r>
    <x v="1"/>
    <x v="3"/>
    <x v="1"/>
    <x v="0"/>
    <n v="5000"/>
    <n v="1339151"/>
    <d v="2001-06-05T08:58:55"/>
    <s v="Conoco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5"/>
    <s v="luchetti"/>
    <s v="TDONOHO"/>
    <s v="ENA - IM Central Gulf"/>
    <x v="8"/>
    <x v="5"/>
    <n v="830220"/>
    <d v="2001-06-06T21:00:01"/>
  </r>
  <r>
    <x v="1"/>
    <x v="3"/>
    <x v="1"/>
    <x v="0"/>
    <n v="5000"/>
    <n v="1339150"/>
    <d v="2001-06-05T08:58:55"/>
    <s v="Duke Energy Trading and Marketing, L.L.C."/>
    <x v="0"/>
    <x v="0"/>
    <x v="0"/>
    <x v="3"/>
    <s v="US Gas Phy Fwd Firm &lt; or = 1Mo "/>
    <s v="US Gas Phy       TETCO M3                06Jun01         USD/MM"/>
    <n v="5000"/>
    <m/>
    <x v="0"/>
    <x v="10"/>
    <x v="0"/>
    <n v="4.335"/>
    <s v="KMZIOBER"/>
    <s v="VPIMENOV"/>
    <s v="ENA-IM ME NEW YORK"/>
    <x v="8"/>
    <x v="5"/>
    <n v="830221"/>
    <d v="2001-06-06T21:00:01"/>
  </r>
  <r>
    <x v="0"/>
    <x v="3"/>
    <x v="1"/>
    <x v="0"/>
    <n v="5000"/>
    <n v="1339152"/>
    <d v="2001-06-05T08:58:57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149999999999997"/>
    <s v="KJMTMC01"/>
    <s v="RWATT"/>
    <s v="EC-IM Canada West"/>
    <x v="8"/>
    <x v="7"/>
    <n v="830222"/>
    <d v="2001-06-06T21:00:01"/>
  </r>
  <r>
    <x v="1"/>
    <x v="3"/>
    <x v="1"/>
    <x v="0"/>
    <n v="10000"/>
    <n v="1339155"/>
    <d v="2001-06-05T08:58:58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149999999999997"/>
    <s v="bcollins"/>
    <s v="TDONOHO"/>
    <s v="ENA - IM Central Gulf"/>
    <x v="8"/>
    <x v="5"/>
    <n v="830224"/>
    <d v="2001-06-06T21:00:01"/>
  </r>
  <r>
    <x v="1"/>
    <x v="3"/>
    <x v="1"/>
    <x v="0"/>
    <n v="25000"/>
    <n v="1339154"/>
    <d v="2001-06-05T08:58:58"/>
    <s v="BGML - IM Bridgeline"/>
    <x v="0"/>
    <x v="0"/>
    <x v="0"/>
    <x v="3"/>
    <s v="US Gas Phy Fwd Firm &lt; or = 1Mo "/>
    <s v="US Gas Phy       HeHub                   06Jun01         USD/MM"/>
    <n v="25000"/>
    <m/>
    <x v="0"/>
    <x v="10"/>
    <x v="0"/>
    <n v="4.03"/>
    <s v="raganbond1"/>
    <s v="ARING"/>
    <s v="ENA-IM NE GULF1"/>
    <x v="8"/>
    <x v="5"/>
    <n v="830223"/>
    <d v="2001-06-06T21:00:01"/>
  </r>
  <r>
    <x v="1"/>
    <x v="3"/>
    <x v="1"/>
    <x v="0"/>
    <n v="1576"/>
    <n v="1339157"/>
    <d v="2001-06-05T08:59:00"/>
    <s v="TransCanada Gas Services Inc."/>
    <x v="0"/>
    <x v="0"/>
    <x v="0"/>
    <x v="3"/>
    <s v="US Gas Phy Fwd Firm &lt; or = 1Mo "/>
    <s v="US Gas Phy       Consumers Pwr           06Jun01         USD/MM"/>
    <m/>
    <n v="1576"/>
    <x v="0"/>
    <x v="10"/>
    <x v="0"/>
    <n v="4.1550000000000002"/>
    <s v="kollmaninc"/>
    <s v="JWILLI13"/>
    <s v="ENA - IM Mkt Central MICH"/>
    <x v="8"/>
    <x v="5"/>
    <n v="830226"/>
    <d v="2001-06-06T21:00:01"/>
  </r>
  <r>
    <x v="1"/>
    <x v="3"/>
    <x v="1"/>
    <x v="0"/>
    <n v="5000"/>
    <n v="1339158"/>
    <d v="2001-06-05T08:59:00"/>
    <s v="CMS Marketing, Services and Trading Company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MELISA94"/>
    <s v="KSTEVEN"/>
    <s v="ENA-IM Mid Central South"/>
    <x v="8"/>
    <x v="5"/>
    <n v="830225"/>
    <d v="2001-06-06T21:00:01"/>
  </r>
  <r>
    <x v="1"/>
    <x v="3"/>
    <x v="1"/>
    <x v="0"/>
    <n v="5000"/>
    <n v="1339159"/>
    <d v="2001-06-05T08:59:0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ccubbison"/>
    <s v="MLENHAR"/>
    <s v="ENA - IM West"/>
    <x v="8"/>
    <x v="5"/>
    <n v="830229"/>
    <d v="2001-06-06T21:00:01"/>
  </r>
  <r>
    <x v="1"/>
    <x v="3"/>
    <x v="1"/>
    <x v="0"/>
    <n v="3735"/>
    <n v="1339160"/>
    <d v="2001-06-05T08:59:07"/>
    <s v="e prime, inc."/>
    <x v="0"/>
    <x v="0"/>
    <x v="0"/>
    <x v="3"/>
    <s v="US Gas Phy Fwd Firm &lt; or = 1Mo "/>
    <s v="US Gas Phy       NNG Demarc              06Jun01         USD/MM"/>
    <m/>
    <n v="3735"/>
    <x v="0"/>
    <x v="10"/>
    <x v="0"/>
    <n v="3.8774999999999999"/>
    <s v="EPRIME28"/>
    <s v="KSTEVEN"/>
    <s v="ENA-IM Mid Central South"/>
    <x v="8"/>
    <x v="5"/>
    <n v="830227"/>
    <d v="2001-06-06T21:00:01"/>
  </r>
  <r>
    <x v="1"/>
    <x v="3"/>
    <x v="1"/>
    <x v="0"/>
    <n v="10000"/>
    <n v="1339161"/>
    <d v="2001-06-05T08:59:08"/>
    <s v="Morgan Stanley Capital Group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6"/>
    <s v="ADM34514"/>
    <s v="MLENHAR"/>
    <s v="ENA - IM West"/>
    <x v="8"/>
    <x v="5"/>
    <n v="830228"/>
    <d v="2001-06-06T21:00:01"/>
  </r>
  <r>
    <x v="1"/>
    <x v="3"/>
    <x v="1"/>
    <x v="0"/>
    <n v="10000"/>
    <n v="1339164"/>
    <d v="2001-06-05T08:59:11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550000000000001"/>
    <s v="raganbond1"/>
    <s v="SPEREIR"/>
    <s v="ENA-IM NE GULF2"/>
    <x v="8"/>
    <x v="5"/>
    <n v="830230"/>
    <d v="2001-06-06T21:00:01"/>
  </r>
  <r>
    <x v="0"/>
    <x v="3"/>
    <x v="1"/>
    <x v="0"/>
    <n v="10000"/>
    <n v="1339165"/>
    <d v="2001-06-05T08:59:15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"/>
    <s v="NICOLEBR"/>
    <s v="MCUILLA"/>
    <s v="ENA - IM Ontario"/>
    <x v="8"/>
    <x v="5"/>
    <n v="830231"/>
    <d v="2001-06-06T21:00:01"/>
  </r>
  <r>
    <x v="1"/>
    <x v="3"/>
    <x v="1"/>
    <x v="0"/>
    <n v="4094"/>
    <n v="1339166"/>
    <d v="2001-06-05T08:59:16"/>
    <s v="TransCanada Gas Services, a division of TransCanada Energy Ltd."/>
    <x v="0"/>
    <x v="0"/>
    <x v="0"/>
    <x v="3"/>
    <s v="US Gas Phy Fwd Firm &lt; or = 1Mo "/>
    <s v="US Gas Phy       PG&amp;E CtyGte             06Jun01         USD/MM"/>
    <n v="4094"/>
    <m/>
    <x v="0"/>
    <x v="10"/>
    <x v="0"/>
    <n v="4"/>
    <s v="WESTGROUP"/>
    <s v="MLENHAR"/>
    <s v="ENA - IM West"/>
    <x v="8"/>
    <x v="5"/>
    <n v="830232"/>
    <d v="2001-06-06T21:00:01"/>
  </r>
  <r>
    <x v="1"/>
    <x v="3"/>
    <x v="1"/>
    <x v="0"/>
    <n v="10000"/>
    <n v="1339167"/>
    <d v="2001-06-05T08:59:2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99999999999996"/>
    <s v="aepes215"/>
    <s v="ARING"/>
    <s v="ENA-IM NE GULF1"/>
    <x v="8"/>
    <x v="5"/>
    <n v="830233"/>
    <d v="2001-06-06T21:00:01"/>
  </r>
  <r>
    <x v="1"/>
    <x v="3"/>
    <x v="1"/>
    <x v="0"/>
    <n v="10000"/>
    <n v="1339168"/>
    <d v="2001-06-05T08:59:24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7"/>
    <s v="aepes215"/>
    <s v="ARING"/>
    <s v="ENA-IM NE GULF1"/>
    <x v="8"/>
    <x v="5"/>
    <n v="830234"/>
    <d v="2001-06-06T21:00:01"/>
  </r>
  <r>
    <x v="1"/>
    <x v="3"/>
    <x v="0"/>
    <x v="19"/>
    <n v="125000"/>
    <n v="1339169"/>
    <d v="2001-06-05T08:59:26"/>
    <s v="Aquila Risk Management Corporation"/>
    <x v="0"/>
    <x v="0"/>
    <x v="0"/>
    <x v="3"/>
    <s v="US Gas Fin Swap"/>
    <s v="US Gas Daily     Transco Z6 NY           06-30Jun01      USD/MM"/>
    <n v="5000"/>
    <m/>
    <x v="0"/>
    <x v="10"/>
    <x v="0"/>
    <n v="4.38"/>
    <s v="AQUILA1003"/>
    <s v="VPIMENOV"/>
    <s v="EAST-NEW YORK"/>
    <x v="1"/>
    <x v="5"/>
    <s v="VE5678.1"/>
    <d v="2001-06-06T21:00:01"/>
  </r>
  <r>
    <x v="1"/>
    <x v="3"/>
    <x v="1"/>
    <x v="0"/>
    <n v="5000"/>
    <n v="1339171"/>
    <d v="2001-06-05T08:59:27"/>
    <s v="Axia Energy, LP"/>
    <x v="0"/>
    <x v="0"/>
    <x v="0"/>
    <x v="3"/>
    <s v="US Gas Phy Fwd Firm &lt; or = 1Mo "/>
    <s v="US Gas Phy       TETCO ELA               06Jun01         USD/MM"/>
    <n v="5000"/>
    <m/>
    <x v="0"/>
    <x v="10"/>
    <x v="0"/>
    <n v="3.91"/>
    <s v="stratton"/>
    <s v="SPEREIR"/>
    <s v="ENA-IM NE GULF3"/>
    <x v="8"/>
    <x v="5"/>
    <n v="830235"/>
    <d v="2001-06-06T21:00:01"/>
  </r>
  <r>
    <x v="1"/>
    <x v="3"/>
    <x v="0"/>
    <x v="1"/>
    <n v="77500"/>
    <n v="1339172"/>
    <d v="2001-06-05T08:59:29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4.125"/>
    <s v="rkc00001"/>
    <s v="JARNOLD"/>
    <s v="NG-Price"/>
    <x v="1"/>
    <x v="5"/>
    <s v="VE5680.1"/>
    <d v="2001-07-01T21:00:00"/>
  </r>
  <r>
    <x v="1"/>
    <x v="3"/>
    <x v="1"/>
    <x v="0"/>
    <n v="1529"/>
    <n v="1339173"/>
    <d v="2001-06-05T08:59:32"/>
    <s v="Texaco Natural Gas Inc."/>
    <x v="0"/>
    <x v="0"/>
    <x v="0"/>
    <x v="3"/>
    <s v="US Gas Phy Fwd Firm &lt; or = 1Mo "/>
    <s v="US Gas Phy       PEPL Pool               06Jun01         USD/MM"/>
    <n v="1529"/>
    <m/>
    <x v="0"/>
    <x v="10"/>
    <x v="0"/>
    <n v="3.9275000000000002"/>
    <s v="BILLBALSA"/>
    <s v="KSTEVEN"/>
    <s v="ENA-IM Mid Central South"/>
    <x v="8"/>
    <x v="5"/>
    <n v="830236"/>
    <d v="2001-06-06T21:00:01"/>
  </r>
  <r>
    <x v="1"/>
    <x v="3"/>
    <x v="0"/>
    <x v="1"/>
    <n v="387500"/>
    <n v="1339174"/>
    <d v="2001-06-05T08:59:35"/>
    <s v="AEP Energy Services, Inc."/>
    <x v="0"/>
    <x v="0"/>
    <x v="0"/>
    <x v="3"/>
    <s v="US Gas Fin Swap"/>
    <s v="US Gas Swap      Nymex                   Jul01           USD/MM"/>
    <n v="12500"/>
    <m/>
    <x v="0"/>
    <x v="10"/>
    <x v="0"/>
    <n v="4.125"/>
    <s v="aepes214"/>
    <s v="JARNOLD"/>
    <s v="NG-Price"/>
    <x v="1"/>
    <x v="5"/>
    <s v="VE5682.1"/>
    <d v="2001-07-01T21:00:00"/>
  </r>
  <r>
    <x v="1"/>
    <x v="3"/>
    <x v="0"/>
    <x v="18"/>
    <n v="755000"/>
    <n v="1339175"/>
    <d v="2001-06-05T08:59:35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3"/>
    <s v="DAVIDSET"/>
    <s v="JARNOLD"/>
    <s v="NG-Price"/>
    <x v="1"/>
    <x v="5"/>
    <s v="VE5681.1"/>
    <d v="2001-11-01T00:00:00"/>
  </r>
  <r>
    <x v="1"/>
    <x v="3"/>
    <x v="1"/>
    <x v="0"/>
    <n v="5000"/>
    <n v="1339176"/>
    <d v="2001-06-05T08:59:35"/>
    <s v="Coral Energy Resources, L.P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scoerver"/>
    <s v="KSTEVEN"/>
    <s v="ENA-IM Mid Central South"/>
    <x v="8"/>
    <x v="5"/>
    <n v="830238"/>
    <d v="2001-06-06T21:00:01"/>
  </r>
  <r>
    <x v="1"/>
    <x v="3"/>
    <x v="1"/>
    <x v="0"/>
    <n v="11780"/>
    <n v="1339177"/>
    <d v="2001-06-05T08:59:37"/>
    <s v="Aquila Energy Marketing Corporation"/>
    <x v="0"/>
    <x v="0"/>
    <x v="0"/>
    <x v="3"/>
    <s v="US Gas Phy Fwd Firm &lt; or = 1Mo "/>
    <s v="US Gas Phy       TCO Pool                06Jun01         USD/MM"/>
    <n v="11780"/>
    <m/>
    <x v="0"/>
    <x v="10"/>
    <x v="0"/>
    <n v="4.1449999999999996"/>
    <s v="MARKOTTE"/>
    <s v="JHODGE2"/>
    <s v="ENA-IM ME TCO"/>
    <x v="8"/>
    <x v="5"/>
    <n v="830239"/>
    <d v="2001-06-06T21:00:01"/>
  </r>
  <r>
    <x v="1"/>
    <x v="3"/>
    <x v="0"/>
    <x v="19"/>
    <n v="250000"/>
    <n v="1339178"/>
    <d v="2001-06-05T08:59:38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4.0350000000000001"/>
    <s v="duanelaw"/>
    <s v="PKEAVEY"/>
    <s v="G-DAILY-EST"/>
    <x v="1"/>
    <x v="5"/>
    <s v="VE5683.1"/>
    <d v="2001-06-06T21:00:01"/>
  </r>
  <r>
    <x v="1"/>
    <x v="3"/>
    <x v="1"/>
    <x v="0"/>
    <n v="10000"/>
    <n v="1339179"/>
    <d v="2001-06-05T08:59:38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1050000000000004"/>
    <s v="MIDCONT1"/>
    <s v="PMIMS"/>
    <s v="ENA - IM MKT Central CG"/>
    <x v="8"/>
    <x v="5"/>
    <n v="830240"/>
    <d v="2001-06-06T21:00:01"/>
  </r>
  <r>
    <x v="1"/>
    <x v="3"/>
    <x v="1"/>
    <x v="0"/>
    <n v="5000"/>
    <n v="1339180"/>
    <d v="2001-06-05T08:59:41"/>
    <s v="Conoco Inc."/>
    <x v="0"/>
    <x v="0"/>
    <x v="0"/>
    <x v="3"/>
    <s v="US Gas Phy Fwd Firm &lt; or = 1Mo "/>
    <s v="US Gas Phy       TENN Z-0                06Jun01         USD/MM"/>
    <m/>
    <n v="5000"/>
    <x v="0"/>
    <x v="10"/>
    <x v="0"/>
    <n v="3.89"/>
    <s v="raclark1"/>
    <s v="SNEAL"/>
    <s v="ENA-IM NE GULF3"/>
    <x v="8"/>
    <x v="5"/>
    <n v="830241"/>
    <d v="2001-06-06T21:00:01"/>
  </r>
  <r>
    <x v="1"/>
    <x v="3"/>
    <x v="1"/>
    <x v="0"/>
    <n v="5000"/>
    <n v="1339181"/>
    <d v="2001-06-05T08:59:43"/>
    <s v="CMS Marketing, Services and Trading Company"/>
    <x v="0"/>
    <x v="0"/>
    <x v="0"/>
    <x v="3"/>
    <s v="US Gas Phy Fwd Firm &lt; or = 1Mo "/>
    <s v="US Gas Phy       Trunkline ELA           06Jun01         USD/MM"/>
    <m/>
    <n v="5000"/>
    <x v="0"/>
    <x v="10"/>
    <x v="0"/>
    <n v="3.91"/>
    <s v="MELISSA1"/>
    <s v="TDONOHO"/>
    <s v="ENA - IM Central Gulf"/>
    <x v="8"/>
    <x v="5"/>
    <n v="830242"/>
    <d v="2001-06-06T21:00:01"/>
  </r>
  <r>
    <x v="1"/>
    <x v="3"/>
    <x v="1"/>
    <x v="0"/>
    <n v="20000"/>
    <n v="1339182"/>
    <d v="2001-06-05T08:59:44"/>
    <s v="Aquila Energy Marketing Corporation"/>
    <x v="0"/>
    <x v="0"/>
    <x v="0"/>
    <x v="3"/>
    <s v="US Gas Phy Fwd Firm &lt; or = 1Mo "/>
    <s v="US Gas Phy       TCO Pool                06Jun01         USD/MM"/>
    <n v="20000"/>
    <m/>
    <x v="0"/>
    <x v="10"/>
    <x v="0"/>
    <n v="4.1349999999999998"/>
    <s v="MARKOTTE"/>
    <s v="JHODGE2"/>
    <s v="ENA-IM ME TCO"/>
    <x v="8"/>
    <x v="5"/>
    <n v="830243"/>
    <d v="2001-06-06T21:00:01"/>
  </r>
  <r>
    <x v="1"/>
    <x v="3"/>
    <x v="0"/>
    <x v="1"/>
    <n v="77500"/>
    <n v="1339183"/>
    <d v="2001-06-05T08:59:4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12"/>
    <s v="TMVCRV01"/>
    <s v="JARNOLD"/>
    <s v="NG-Price"/>
    <x v="1"/>
    <x v="5"/>
    <s v="VE5684.1"/>
    <d v="2001-07-01T21:00:00"/>
  </r>
  <r>
    <x v="1"/>
    <x v="3"/>
    <x v="1"/>
    <x v="0"/>
    <n v="25000"/>
    <n v="1339184"/>
    <d v="2001-06-05T08:59:47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EASTDESK5"/>
    <s v="ARING"/>
    <s v="ENA-IM NE GULF1"/>
    <x v="8"/>
    <x v="5"/>
    <n v="830244"/>
    <d v="2001-06-06T21:00:01"/>
  </r>
  <r>
    <x v="1"/>
    <x v="3"/>
    <x v="1"/>
    <x v="0"/>
    <n v="5086"/>
    <n v="1339185"/>
    <d v="2001-06-05T08:59:48"/>
    <s v="Coral Energy Resources, L.P."/>
    <x v="0"/>
    <x v="0"/>
    <x v="0"/>
    <x v="3"/>
    <s v="US Gas Phy Fwd Firm &lt; or = 1Mo "/>
    <s v="US Gas Phy       NGPL LA Pool            06Jun01         USD/MM"/>
    <m/>
    <n v="5086"/>
    <x v="0"/>
    <x v="10"/>
    <x v="0"/>
    <n v="4.01"/>
    <s v="schneider"/>
    <s v="TDONOHO"/>
    <s v="ENA - IM Central Gulf"/>
    <x v="8"/>
    <x v="5"/>
    <n v="830245"/>
    <d v="2001-06-06T21:00:01"/>
  </r>
  <r>
    <x v="1"/>
    <x v="3"/>
    <x v="1"/>
    <x v="0"/>
    <n v="10000"/>
    <n v="1339186"/>
    <d v="2001-06-05T08:59:49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KENTRADES1"/>
    <s v="TDONOHO"/>
    <s v="ENA - IM Central Gulf"/>
    <x v="8"/>
    <x v="5"/>
    <n v="830246"/>
    <d v="2001-06-06T21:00:01"/>
  </r>
  <r>
    <x v="1"/>
    <x v="3"/>
    <x v="0"/>
    <x v="1"/>
    <n v="232500"/>
    <n v="1339187"/>
    <d v="2001-06-05T08:59:53"/>
    <s v="Axia Energy, LP"/>
    <x v="0"/>
    <x v="0"/>
    <x v="0"/>
    <x v="3"/>
    <s v="US Gas Fin Swap"/>
    <s v="US Gas Swap      Nymex                   Jul01           USD/MM"/>
    <n v="7500"/>
    <m/>
    <x v="0"/>
    <x v="10"/>
    <x v="0"/>
    <n v="4.12"/>
    <s v="mtherrell"/>
    <s v="JARNOLD"/>
    <s v="NG-Price"/>
    <x v="1"/>
    <x v="5"/>
    <s v="VE5685.1"/>
    <d v="2001-07-01T21:00:00"/>
  </r>
  <r>
    <x v="1"/>
    <x v="3"/>
    <x v="1"/>
    <x v="0"/>
    <n v="2000"/>
    <n v="1339189"/>
    <d v="2001-06-05T08:59:54"/>
    <s v="Aquila Energy Marketing Corporation"/>
    <x v="0"/>
    <x v="0"/>
    <x v="0"/>
    <x v="3"/>
    <s v="US Gas Phy Fwd Firm &lt; or = 1Mo "/>
    <s v="US Gas Phy       ANR SW Pool             06Jun01         USD/MM"/>
    <m/>
    <n v="2000"/>
    <x v="0"/>
    <x v="10"/>
    <x v="0"/>
    <n v="3.9249999999999998"/>
    <s v="BIGDADDY"/>
    <s v="KSTEVEN"/>
    <s v="ENA-IM Mid Central South"/>
    <x v="8"/>
    <x v="5"/>
    <n v="830248"/>
    <d v="2001-06-06T21:00:01"/>
  </r>
  <r>
    <x v="1"/>
    <x v="3"/>
    <x v="1"/>
    <x v="0"/>
    <n v="5000"/>
    <n v="1339188"/>
    <d v="2001-06-05T08:59:54"/>
    <s v="MidAmerican Energy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KREMERTODD"/>
    <s v="KSTEVEN"/>
    <s v="ENA-IM Mid Central South"/>
    <x v="8"/>
    <x v="5"/>
    <n v="830247"/>
    <d v="2001-06-06T21:00:01"/>
  </r>
  <r>
    <x v="1"/>
    <x v="3"/>
    <x v="1"/>
    <x v="0"/>
    <n v="5000"/>
    <n v="1339190"/>
    <d v="2001-06-05T08:59:56"/>
    <s v="Duke Energy Trading and Marketing, L.L.C."/>
    <x v="0"/>
    <x v="0"/>
    <x v="0"/>
    <x v="3"/>
    <s v="US Gas Phy Fwd Firm &lt; or = 1Mo "/>
    <s v="US Gas Phy       TETCO M3                06Jun01         USD/MM"/>
    <n v="5000"/>
    <m/>
    <x v="0"/>
    <x v="10"/>
    <x v="0"/>
    <n v="4.3250000000000002"/>
    <s v="KMZIOBER"/>
    <s v="VPIMENOV"/>
    <s v="ENA-IM ME NEW YORK"/>
    <x v="8"/>
    <x v="5"/>
    <n v="830249"/>
    <d v="2001-06-06T21:00:01"/>
  </r>
  <r>
    <x v="1"/>
    <x v="3"/>
    <x v="1"/>
    <x v="0"/>
    <n v="5000"/>
    <n v="1339191"/>
    <d v="2001-06-05T08:59:59"/>
    <s v="Arizona Public Service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3.9249999999999998"/>
    <s v="ROBKEHOE"/>
    <s v="RGAY"/>
    <s v="ENA - IM West"/>
    <x v="8"/>
    <x v="5"/>
    <n v="830250"/>
    <d v="2001-06-06T21:00:01"/>
  </r>
  <r>
    <x v="1"/>
    <x v="3"/>
    <x v="0"/>
    <x v="19"/>
    <n v="125000"/>
    <n v="1339192"/>
    <d v="2001-06-05T09:00:03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250000000000004"/>
    <s v="SANDBERG"/>
    <s v="PKEAVEY"/>
    <s v="G-DAILY-EST"/>
    <x v="1"/>
    <x v="5"/>
    <s v="VE5687.1"/>
    <d v="2001-06-06T21:00:01"/>
  </r>
  <r>
    <x v="1"/>
    <x v="3"/>
    <x v="1"/>
    <x v="0"/>
    <n v="5000"/>
    <n v="1339193"/>
    <d v="2001-06-05T09:00:03"/>
    <s v="BP Energy Company"/>
    <x v="0"/>
    <x v="0"/>
    <x v="0"/>
    <x v="3"/>
    <s v="US Gas Phy Fwd Firm &lt; or = 1Mo "/>
    <s v="US Gas Phy       TENN 500                06Jun01         USD/MM"/>
    <m/>
    <n v="5000"/>
    <x v="0"/>
    <x v="10"/>
    <x v="0"/>
    <n v="3.9224999999999999"/>
    <s v="LONGERLL"/>
    <s v="SNEAL"/>
    <s v="ENA-IM NE GULF3"/>
    <x v="8"/>
    <x v="5"/>
    <n v="830251"/>
    <d v="2001-06-06T21:00:01"/>
  </r>
  <r>
    <x v="1"/>
    <x v="3"/>
    <x v="1"/>
    <x v="0"/>
    <n v="10000"/>
    <n v="1339195"/>
    <d v="2001-06-05T09:00:04"/>
    <s v="Nicor Enerchange, LLC"/>
    <x v="0"/>
    <x v="0"/>
    <x v="0"/>
    <x v="3"/>
    <s v="US Gas Phy Fwd Firm &lt; or = 1Mo "/>
    <s v="US Gas Phy       NGPL NICOR              06Jun01         USD/MM"/>
    <n v="10000"/>
    <m/>
    <x v="0"/>
    <x v="10"/>
    <x v="0"/>
    <n v="4.0949999999999998"/>
    <s v="ADM83303"/>
    <s v="PMIMS"/>
    <s v="ENA - IM MKT Central CG"/>
    <x v="8"/>
    <x v="5"/>
    <n v="830252"/>
    <d v="2001-06-06T21:00:01"/>
  </r>
  <r>
    <x v="1"/>
    <x v="3"/>
    <x v="1"/>
    <x v="0"/>
    <n v="5000"/>
    <n v="1339194"/>
    <d v="2001-06-05T09:00:04"/>
    <s v="Reliant Energy Services, Inc."/>
    <x v="0"/>
    <x v="0"/>
    <x v="0"/>
    <x v="3"/>
    <s v="US Gas Phy Fwd Firm &lt; or = 1Mo "/>
    <s v="US Gas Phy       Trunkline ELA           06Jun01         USD/MM"/>
    <m/>
    <n v="5000"/>
    <x v="0"/>
    <x v="10"/>
    <x v="0"/>
    <n v="3.915"/>
    <s v="bcollins"/>
    <s v="TDONOHO"/>
    <s v="ENA - IM Central Gulf"/>
    <x v="8"/>
    <x v="5"/>
    <n v="830253"/>
    <d v="2001-06-06T21:00:01"/>
  </r>
  <r>
    <x v="1"/>
    <x v="2"/>
    <x v="1"/>
    <x v="8"/>
    <n v="250"/>
    <n v="1339196"/>
    <d v="2001-06-05T09:00:0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3"/>
    <s v="ZACHA007"/>
    <s v="JKING6"/>
    <s v="ST-SERC"/>
    <x v="7"/>
    <x v="6"/>
    <n v="632837.1"/>
    <d v="2001-06-11T21:00:01"/>
  </r>
  <r>
    <x v="1"/>
    <x v="3"/>
    <x v="1"/>
    <x v="0"/>
    <n v="1600"/>
    <n v="1339197"/>
    <d v="2001-06-05T09:00:06"/>
    <s v="Marathon Oil Company"/>
    <x v="0"/>
    <x v="0"/>
    <x v="0"/>
    <x v="3"/>
    <s v="US Gas Phy Fwd Firm &lt; or = 1Mo "/>
    <s v="US Gas Phy       NGPL Midcont            06Jun01         USD/MM"/>
    <n v="1600"/>
    <m/>
    <x v="0"/>
    <x v="10"/>
    <x v="0"/>
    <n v="3.92"/>
    <s v="ENRONCAT"/>
    <s v="KSTEVEN"/>
    <s v="ENA-IM Mid Central South"/>
    <x v="8"/>
    <x v="5"/>
    <n v="830254"/>
    <d v="2001-06-06T21:00:01"/>
  </r>
  <r>
    <x v="1"/>
    <x v="3"/>
    <x v="0"/>
    <x v="20"/>
    <n v="615000"/>
    <n v="1339198"/>
    <d v="2001-06-05T09:00:07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050000000000001"/>
    <s v="MMETTERS"/>
    <s v="JARNOLD"/>
    <s v="NG-Price"/>
    <x v="1"/>
    <x v="5"/>
    <s v="VE5686.1"/>
    <d v="2001-07-01T00:00:00"/>
  </r>
  <r>
    <x v="1"/>
    <x v="3"/>
    <x v="1"/>
    <x v="0"/>
    <n v="5000"/>
    <n v="1339199"/>
    <d v="2001-06-05T09:00:07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ccubbison"/>
    <s v="MLENHAR"/>
    <s v="ENA - IM West"/>
    <x v="8"/>
    <x v="5"/>
    <n v="830255"/>
    <d v="2001-06-06T21:00:01"/>
  </r>
  <r>
    <x v="0"/>
    <x v="3"/>
    <x v="1"/>
    <x v="1"/>
    <n v="155000"/>
    <n v="1339200"/>
    <d v="2001-06-05T09:00:11"/>
    <s v="Coral Energy Canada Inc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3"/>
    <s v="ngeerds01"/>
    <s v="MCOWAN"/>
    <s v="EC-IM Canada West"/>
    <x v="8"/>
    <x v="7"/>
    <n v="830256"/>
    <d v="2001-07-01T21:00:01"/>
  </r>
  <r>
    <x v="1"/>
    <x v="3"/>
    <x v="0"/>
    <x v="1"/>
    <n v="465000"/>
    <n v="1339201"/>
    <d v="2001-06-05T09:00:13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4.1150000000000002"/>
    <s v="AQUILA1015"/>
    <s v="JARNOLD"/>
    <s v="NG-Price"/>
    <x v="1"/>
    <x v="5"/>
    <s v="VE5689.1"/>
    <d v="2001-07-01T21:00:00"/>
  </r>
  <r>
    <x v="1"/>
    <x v="3"/>
    <x v="0"/>
    <x v="1"/>
    <n v="310000"/>
    <n v="1339203"/>
    <d v="2001-06-05T09:00:14"/>
    <s v="El Paso Merchant Energy, L.P."/>
    <x v="1"/>
    <x v="1"/>
    <x v="0"/>
    <x v="3"/>
    <s v="US Gas Fin BasisSwap"/>
    <s v="US Gas Basis     Waha                    Jul01           USD/MM"/>
    <n v="10000"/>
    <m/>
    <x v="0"/>
    <x v="10"/>
    <x v="0"/>
    <n v="-0.03"/>
    <s v="CHRISW001"/>
    <s v="EBASS"/>
    <s v="FT-Texas"/>
    <x v="1"/>
    <x v="5"/>
    <s v="VE5688.1"/>
    <d v="2001-07-01T21:00:01"/>
  </r>
  <r>
    <x v="1"/>
    <x v="3"/>
    <x v="1"/>
    <x v="0"/>
    <n v="5000"/>
    <n v="1339202"/>
    <d v="2001-06-05T09:00:14"/>
    <s v="Calpine Energy Services, L.P."/>
    <x v="0"/>
    <x v="0"/>
    <x v="0"/>
    <x v="3"/>
    <s v="US Gas Phy Fwd Firm &lt; or = 1Mo "/>
    <s v="US Gas Phy       EPNG SoCal Topk         06Jun01         USD/MM"/>
    <n v="5000"/>
    <m/>
    <x v="0"/>
    <x v="10"/>
    <x v="0"/>
    <n v="9.35"/>
    <s v="GMAGEE01"/>
    <s v="TKUYKEN"/>
    <s v="ENA - IM West"/>
    <x v="8"/>
    <x v="5"/>
    <n v="830257"/>
    <d v="2001-06-06T21:00:01"/>
  </r>
  <r>
    <x v="1"/>
    <x v="3"/>
    <x v="1"/>
    <x v="0"/>
    <n v="10000"/>
    <n v="1339204"/>
    <d v="2001-06-05T09:00:16"/>
    <s v="Duke Energy Trading and Marketing, L.L.C."/>
    <x v="0"/>
    <x v="0"/>
    <x v="0"/>
    <x v="3"/>
    <s v="US Gas Phy Fwd Firm &lt; or = 1Mo "/>
    <s v="US Gas Phy       FGT Z2                  06Jun01         USD/MM"/>
    <m/>
    <n v="10000"/>
    <x v="0"/>
    <x v="10"/>
    <x v="0"/>
    <n v="4.0199999999999996"/>
    <s v="KFRIEDRICH"/>
    <s v="SNEAL"/>
    <s v="ENA-IM NE GULF4"/>
    <x v="8"/>
    <x v="5"/>
    <n v="830258"/>
    <d v="2001-06-06T21:00:01"/>
  </r>
  <r>
    <x v="0"/>
    <x v="3"/>
    <x v="1"/>
    <x v="0"/>
    <n v="5000"/>
    <n v="1339205"/>
    <d v="2001-06-05T09:00:18"/>
    <s v="Duke Energy Marketing Limited Partnership"/>
    <x v="0"/>
    <x v="0"/>
    <x v="0"/>
    <x v="3"/>
    <s v="CAN Gas Phy Fwd Firm West &lt; or = 1Mo"/>
    <s v="CAN Gas Phy      Station 2               06Jun01         CAD/GJ"/>
    <m/>
    <n v="5000"/>
    <x v="0"/>
    <x v="11"/>
    <x v="4"/>
    <n v="4.67"/>
    <s v="ROBPLATT2"/>
    <s v="CCLARK5"/>
    <s v="EC - IM Canada BC"/>
    <x v="8"/>
    <x v="7"/>
    <n v="830261"/>
    <d v="2001-06-06T21:00:01"/>
  </r>
  <r>
    <x v="1"/>
    <x v="3"/>
    <x v="1"/>
    <x v="0"/>
    <n v="3217"/>
    <n v="1339207"/>
    <d v="2001-06-05T09:00:18"/>
    <s v="Duke Energy Trading and Marketing, L.L.C."/>
    <x v="0"/>
    <x v="0"/>
    <x v="0"/>
    <x v="3"/>
    <s v="US Gas Phy Fwd Firm &lt; or = 1Mo "/>
    <s v="US Gas Phy       ANR SE Gath             06Jun01         USD/MM"/>
    <m/>
    <n v="3217"/>
    <x v="0"/>
    <x v="10"/>
    <x v="0"/>
    <n v="3.97"/>
    <s v="KFLOVELESS"/>
    <s v="TDONOHO"/>
    <s v="ENA - IM Central Gulf"/>
    <x v="8"/>
    <x v="5"/>
    <n v="830260"/>
    <d v="2001-06-06T21:00:01"/>
  </r>
  <r>
    <x v="1"/>
    <x v="3"/>
    <x v="1"/>
    <x v="0"/>
    <n v="10000"/>
    <n v="1339208"/>
    <d v="2001-06-05T09:00:18"/>
    <s v="Calpine Energy Services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25"/>
    <s v="GMAGEE01"/>
    <s v="TKUYKEN"/>
    <s v="ENA - IM West"/>
    <x v="8"/>
    <x v="5"/>
    <n v="830262"/>
    <d v="2001-06-06T21:00:01"/>
  </r>
  <r>
    <x v="1"/>
    <x v="3"/>
    <x v="1"/>
    <x v="0"/>
    <n v="20000"/>
    <n v="1339206"/>
    <d v="2001-06-05T09:00:18"/>
    <s v="Axia Energy, LP"/>
    <x v="0"/>
    <x v="0"/>
    <x v="0"/>
    <x v="3"/>
    <s v="US Gas Phy Fwd Firm &lt; or = 1Mo "/>
    <s v="US Gas Phy       NGPL NICOR              06Jun01         USD/MM"/>
    <m/>
    <n v="20000"/>
    <x v="0"/>
    <x v="10"/>
    <x v="0"/>
    <n v="4.1050000000000004"/>
    <s v="kwapisze"/>
    <s v="PMIMS"/>
    <s v="ENA - IM MKT Central CG"/>
    <x v="8"/>
    <x v="5"/>
    <n v="830259"/>
    <d v="2001-06-06T21:00:01"/>
  </r>
  <r>
    <x v="1"/>
    <x v="3"/>
    <x v="1"/>
    <x v="0"/>
    <n v="10000"/>
    <n v="1339209"/>
    <d v="2001-06-05T09:00:19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449999999999996"/>
    <s v="jkippels01"/>
    <s v="JHODGE2"/>
    <s v="ENA-IM ME TCO"/>
    <x v="8"/>
    <x v="5"/>
    <n v="830265"/>
    <d v="2001-06-06T21:00:01"/>
  </r>
  <r>
    <x v="1"/>
    <x v="3"/>
    <x v="1"/>
    <x v="0"/>
    <n v="10000"/>
    <n v="1339211"/>
    <d v="2001-06-05T09:00:20"/>
    <s v="Wisconsin Gas Company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JFieber01"/>
    <s v="JWILLI13"/>
    <s v="ENA - IM Mkt Central MICH"/>
    <x v="8"/>
    <x v="5"/>
    <n v="830263"/>
    <d v="2001-06-06T21:00:01"/>
  </r>
  <r>
    <x v="1"/>
    <x v="3"/>
    <x v="1"/>
    <x v="0"/>
    <n v="3400"/>
    <n v="1339212"/>
    <d v="2001-06-05T09:00:20"/>
    <s v="Nicor Gas Company"/>
    <x v="0"/>
    <x v="0"/>
    <x v="0"/>
    <x v="3"/>
    <s v="US Gas Phy Fwd Firm &lt; or = 1Mo "/>
    <s v="US Gas Phy       NGPL Midcont            06Jun01         USD/MM"/>
    <n v="3400"/>
    <m/>
    <x v="0"/>
    <x v="10"/>
    <x v="0"/>
    <n v="3.92"/>
    <s v="vab12345"/>
    <s v="KSTEVEN"/>
    <s v="ENA-IM Mid Central South"/>
    <x v="8"/>
    <x v="5"/>
    <n v="830266"/>
    <d v="2001-06-06T21:00:01"/>
  </r>
  <r>
    <x v="1"/>
    <x v="4"/>
    <x v="0"/>
    <x v="0"/>
    <n v="50000"/>
    <n v="1339213"/>
    <d v="2001-06-05T09:00:2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DOMESTIC1"/>
    <s v="GWHALLE"/>
    <s v="WTI-GW-NXC2"/>
    <x v="2"/>
    <x v="5"/>
    <n v="113628"/>
    <d v="2001-07-01T00:00:00"/>
  </r>
  <r>
    <x v="1"/>
    <x v="3"/>
    <x v="1"/>
    <x v="0"/>
    <n v="10000"/>
    <n v="1339214"/>
    <d v="2001-06-05T09:00:22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KENTRADES1"/>
    <s v="TDONOHO"/>
    <s v="ENA - IM Central Gulf"/>
    <x v="8"/>
    <x v="5"/>
    <n v="830268"/>
    <d v="2001-06-06T21:00:01"/>
  </r>
  <r>
    <x v="1"/>
    <x v="3"/>
    <x v="1"/>
    <x v="0"/>
    <n v="5000"/>
    <n v="1339215"/>
    <d v="2001-06-05T09:00:22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92"/>
    <s v="MCCARTHY"/>
    <s v="TDONOHO"/>
    <s v="ENA - IM Central Gulf"/>
    <x v="8"/>
    <x v="5"/>
    <n v="830267"/>
    <d v="2001-06-06T21:00:01"/>
  </r>
  <r>
    <x v="0"/>
    <x v="3"/>
    <x v="1"/>
    <x v="0"/>
    <n v="10000"/>
    <n v="1339217"/>
    <d v="2001-06-05T09:00:24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950000000000003"/>
    <s v="BBRADLEY"/>
    <s v="MCUILLA"/>
    <s v="ENA - IM Ontario"/>
    <x v="8"/>
    <x v="5"/>
    <n v="830270"/>
    <d v="2001-06-06T21:00:01"/>
  </r>
  <r>
    <x v="1"/>
    <x v="3"/>
    <x v="1"/>
    <x v="0"/>
    <n v="5000"/>
    <n v="1339216"/>
    <d v="2001-06-05T09:00:24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249999999999998"/>
    <s v="RHUGGINS"/>
    <s v="KSTEVEN"/>
    <s v="ENA-IM Mid Central South"/>
    <x v="8"/>
    <x v="5"/>
    <n v="830269"/>
    <d v="2001-06-06T21:00:01"/>
  </r>
  <r>
    <x v="0"/>
    <x v="0"/>
    <x v="0"/>
    <x v="0"/>
    <n v="10"/>
    <n v="1339218"/>
    <d v="2001-06-05T09:00:25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brahamsd"/>
    <s v="BMARCHAN"/>
    <s v="Enron Metals Trading System"/>
    <x v="0"/>
    <x v="0"/>
    <n v="2169033"/>
    <m/>
  </r>
  <r>
    <x v="1"/>
    <x v="3"/>
    <x v="1"/>
    <x v="0"/>
    <n v="5000"/>
    <n v="1339220"/>
    <d v="2001-06-05T09:00:28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224999999999999"/>
    <s v="cscharton"/>
    <s v="KSTEVEN"/>
    <s v="ENA-IM Mid Central South"/>
    <x v="8"/>
    <x v="5"/>
    <n v="830271"/>
    <d v="2001-06-06T21:00:01"/>
  </r>
  <r>
    <x v="1"/>
    <x v="3"/>
    <x v="0"/>
    <x v="1"/>
    <n v="465000"/>
    <n v="1339221"/>
    <d v="2001-06-05T09:00:29"/>
    <s v="Coral Energy Holding L.P."/>
    <x v="0"/>
    <x v="0"/>
    <x v="0"/>
    <x v="3"/>
    <s v="US Gas Fin Swap"/>
    <s v="US Gas Swap      Nymex                   Aug01           USD/MM"/>
    <n v="15000"/>
    <m/>
    <x v="0"/>
    <x v="10"/>
    <x v="0"/>
    <n v="4.1924999999999999"/>
    <s v="kwgeiger"/>
    <s v="JARNOLD"/>
    <s v="NG-Price"/>
    <x v="1"/>
    <x v="5"/>
    <s v="VE5692.1"/>
    <d v="2001-08-01T21:00:00"/>
  </r>
  <r>
    <x v="1"/>
    <x v="3"/>
    <x v="1"/>
    <x v="0"/>
    <n v="2000"/>
    <n v="1339224"/>
    <d v="2001-06-05T09:00:37"/>
    <s v="CMS Marketing, Services and Trading Company"/>
    <x v="0"/>
    <x v="0"/>
    <x v="0"/>
    <x v="3"/>
    <s v="US Gas Phy Fwd Firm &lt; or = 1Mo "/>
    <s v="US Gas Phy       ANR SW Pool             06Jun01         USD/MM"/>
    <n v="2000"/>
    <m/>
    <x v="0"/>
    <x v="10"/>
    <x v="0"/>
    <n v="3.9224999999999999"/>
    <s v="MELISA94"/>
    <s v="KSTEVEN"/>
    <s v="ENA-IM Mid Central South"/>
    <x v="8"/>
    <x v="5"/>
    <n v="830272"/>
    <d v="2001-06-06T21:00:01"/>
  </r>
  <r>
    <x v="1"/>
    <x v="3"/>
    <x v="1"/>
    <x v="0"/>
    <n v="10000"/>
    <n v="1339225"/>
    <d v="2001-06-05T09:00:38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35"/>
    <s v="kzanaboni"/>
    <s v="TKUYKEN"/>
    <s v="ENA - IM West"/>
    <x v="8"/>
    <x v="5"/>
    <n v="830273"/>
    <d v="2001-06-06T21:00:01"/>
  </r>
  <r>
    <x v="1"/>
    <x v="3"/>
    <x v="1"/>
    <x v="0"/>
    <n v="10000"/>
    <n v="1339227"/>
    <d v="2001-06-05T09:00:40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kimnorman"/>
    <s v="TDONOHO"/>
    <s v="ENA - IM Central Gulf"/>
    <x v="8"/>
    <x v="5"/>
    <n v="830274"/>
    <d v="2001-06-06T21:00:01"/>
  </r>
  <r>
    <x v="1"/>
    <x v="3"/>
    <x v="0"/>
    <x v="20"/>
    <n v="615000"/>
    <n v="1339228"/>
    <d v="2001-06-05T09:00:41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1950000000000003"/>
    <s v="MMETTERS"/>
    <s v="JARNOLD"/>
    <s v="NG-Price"/>
    <x v="1"/>
    <x v="5"/>
    <s v="VE5694.1"/>
    <d v="2001-07-01T00:00:00"/>
  </r>
  <r>
    <x v="1"/>
    <x v="3"/>
    <x v="0"/>
    <x v="20"/>
    <n v="123000"/>
    <n v="1339231"/>
    <d v="2001-06-05T09:00:42"/>
    <s v="MidAmerican Energy Company"/>
    <x v="0"/>
    <x v="0"/>
    <x v="0"/>
    <x v="3"/>
    <s v="US Gas Fin BasisSwap"/>
    <s v="US Gas Basis     ANR OK                  Jul-Oct01       USD/MM"/>
    <m/>
    <n v="1000"/>
    <x v="0"/>
    <x v="10"/>
    <x v="0"/>
    <n v="-0.115"/>
    <s v="ADM80098"/>
    <s v="ALEWIS"/>
    <s v="GD-CENTRAL"/>
    <x v="1"/>
    <x v="5"/>
    <s v="VE5695.1"/>
    <d v="2001-07-01T00:00:00"/>
  </r>
  <r>
    <x v="0"/>
    <x v="3"/>
    <x v="1"/>
    <x v="0"/>
    <n v="2300"/>
    <n v="1339234"/>
    <d v="2001-06-05T09:00:52"/>
    <s v="PG&amp;E Energy Trading, Canada Corporation"/>
    <x v="0"/>
    <x v="0"/>
    <x v="0"/>
    <x v="3"/>
    <s v="CAN Gas Phy Fwd Firm East &lt; or = 1Mo"/>
    <s v="CAN Gas Phy      Iroquois, TCPL          06Jun01         USD/MM"/>
    <m/>
    <n v="2300"/>
    <x v="0"/>
    <x v="10"/>
    <x v="0"/>
    <n v="4.2249999999999996"/>
    <s v="ADM54361"/>
    <s v="MCUILLA"/>
    <s v="ENA - IM Ontario"/>
    <x v="8"/>
    <x v="5"/>
    <n v="830276"/>
    <d v="2001-06-06T21:00:01"/>
  </r>
  <r>
    <x v="1"/>
    <x v="3"/>
    <x v="0"/>
    <x v="18"/>
    <n v="755000"/>
    <n v="1339235"/>
    <d v="2001-06-05T09:00:57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51"/>
    <s v="JEFFFOX1"/>
    <s v="JARNOLD"/>
    <s v="NG-Price"/>
    <x v="1"/>
    <x v="5"/>
    <s v="VE5700.1"/>
    <d v="2001-11-01T00:00:00"/>
  </r>
  <r>
    <x v="1"/>
    <x v="4"/>
    <x v="0"/>
    <x v="0"/>
    <n v="50000"/>
    <n v="1339236"/>
    <d v="2001-06-05T09:01:07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tlavin3242"/>
    <s v="GWHALLE"/>
    <s v="WTI-GW-NXC2"/>
    <x v="2"/>
    <x v="5"/>
    <n v="113630"/>
    <d v="2001-07-01T00:00:00"/>
  </r>
  <r>
    <x v="0"/>
    <x v="3"/>
    <x v="1"/>
    <x v="0"/>
    <n v="5000"/>
    <n v="1339239"/>
    <d v="2001-06-05T09:01:08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050000000000002"/>
    <s v="brucewest"/>
    <s v="CCLARK5"/>
    <s v="EC - IM Canada BC"/>
    <x v="8"/>
    <x v="7"/>
    <n v="830277"/>
    <d v="2001-06-06T21:00:01"/>
  </r>
  <r>
    <x v="0"/>
    <x v="3"/>
    <x v="1"/>
    <x v="1"/>
    <n v="775000"/>
    <n v="1339238"/>
    <d v="2001-06-05T09:01:08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125"/>
    <s v="andygard"/>
    <s v="AFAIRLE"/>
    <s v="Non Affiliate Gas Book"/>
    <x v="5"/>
    <x v="3"/>
    <n v="106467"/>
    <d v="2001-07-01T21:00:01"/>
  </r>
  <r>
    <x v="1"/>
    <x v="2"/>
    <x v="1"/>
    <x v="1"/>
    <n v="1550"/>
    <n v="1339240"/>
    <d v="2001-06-05T09:01:09"/>
    <s v="Central Illinois Light Company"/>
    <x v="0"/>
    <x v="0"/>
    <x v="0"/>
    <x v="2"/>
    <s v="US East Power Phy Fwd Firm"/>
    <s v="US Pwr Phy Firm  COMED Peak              Aug01           USD/MWh"/>
    <m/>
    <n v="50"/>
    <x v="0"/>
    <x v="2"/>
    <x v="0"/>
    <n v="71.75"/>
    <s v="caroltrent"/>
    <s v="FSTURM"/>
    <s v="LT-ECAR"/>
    <x v="7"/>
    <x v="6"/>
    <n v="632839.1"/>
    <d v="2001-08-01T21:00:00"/>
  </r>
  <r>
    <x v="1"/>
    <x v="3"/>
    <x v="1"/>
    <x v="0"/>
    <n v="5000"/>
    <n v="1339241"/>
    <d v="2001-06-05T09:01:12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35"/>
    <s v="stratton"/>
    <s v="VPIMENOV"/>
    <s v="ENA-IM ME NEW YORK"/>
    <x v="8"/>
    <x v="5"/>
    <n v="830279"/>
    <d v="2001-06-06T21:00:01"/>
  </r>
  <r>
    <x v="1"/>
    <x v="3"/>
    <x v="0"/>
    <x v="1"/>
    <n v="310000"/>
    <n v="1339242"/>
    <d v="2001-06-05T09:01:13"/>
    <s v="AEP Energy Services, Inc."/>
    <x v="0"/>
    <x v="0"/>
    <x v="0"/>
    <x v="3"/>
    <s v="US Gas Fin Swap"/>
    <s v="US Gas Swap      Nymex                   Jul01           USD/MM"/>
    <m/>
    <n v="10000"/>
    <x v="0"/>
    <x v="10"/>
    <x v="0"/>
    <n v="4.1100000000000003"/>
    <s v="aepes214"/>
    <s v="JARNOLD"/>
    <s v="NG-Price"/>
    <x v="1"/>
    <x v="5"/>
    <s v="VE5706.1"/>
    <d v="2001-07-01T21:00:00"/>
  </r>
  <r>
    <x v="1"/>
    <x v="3"/>
    <x v="1"/>
    <x v="0"/>
    <n v="10000"/>
    <n v="1339244"/>
    <d v="2001-06-05T09:01:15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VANOIRSCHO"/>
    <s v="JWILLI13"/>
    <s v="ENA - IM Mkt Central MICH"/>
    <x v="8"/>
    <x v="5"/>
    <n v="830280"/>
    <d v="2001-06-06T21:00:01"/>
  </r>
  <r>
    <x v="1"/>
    <x v="3"/>
    <x v="1"/>
    <x v="0"/>
    <n v="103"/>
    <n v="1339245"/>
    <d v="2001-06-05T09:01:15"/>
    <s v="Mirant Americas Energy Marketing, L.P."/>
    <x v="0"/>
    <x v="0"/>
    <x v="0"/>
    <x v="3"/>
    <s v="US Gas Phy Fwd Firm &lt; or = 1Mo "/>
    <s v="US Gas Phy       Transco Z6 NY           06Jun01         USD/MM"/>
    <n v="103"/>
    <m/>
    <x v="0"/>
    <x v="10"/>
    <x v="0"/>
    <n v="4.2850000000000001"/>
    <s v="jkippels01"/>
    <s v="VPIMENOV"/>
    <s v="ENA-IM ME NEW YORK"/>
    <x v="8"/>
    <x v="5"/>
    <n v="830281"/>
    <d v="2001-06-06T21:00:01"/>
  </r>
  <r>
    <x v="1"/>
    <x v="3"/>
    <x v="1"/>
    <x v="0"/>
    <n v="5000"/>
    <n v="1339246"/>
    <d v="2001-06-05T09:01:19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75000000000002"/>
    <s v="Standsse"/>
    <s v="KSTEVEN"/>
    <s v="ENA-IM Mid Central South"/>
    <x v="8"/>
    <x v="5"/>
    <n v="830282"/>
    <d v="2001-06-06T21:00:01"/>
  </r>
  <r>
    <x v="1"/>
    <x v="4"/>
    <x v="0"/>
    <x v="0"/>
    <n v="25000"/>
    <n v="1339247"/>
    <d v="2001-06-05T09:01:20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8.1"/>
    <s v="N587JK00"/>
    <s v="GWHALLE"/>
    <s v="WTI-GW-NXC2"/>
    <x v="2"/>
    <x v="5"/>
    <n v="113632"/>
    <d v="2001-07-01T00:00:00"/>
  </r>
  <r>
    <x v="1"/>
    <x v="3"/>
    <x v="1"/>
    <x v="0"/>
    <n v="5000"/>
    <n v="1339248"/>
    <d v="2001-06-05T09:01:22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schottbt"/>
    <s v="KSTEVEN"/>
    <s v="ENA-IM Mid Central South"/>
    <x v="8"/>
    <x v="5"/>
    <n v="830284"/>
    <d v="2001-06-06T21:00:01"/>
  </r>
  <r>
    <x v="1"/>
    <x v="3"/>
    <x v="0"/>
    <x v="1"/>
    <n v="465000"/>
    <n v="1339249"/>
    <d v="2001-06-05T09:01:2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050000000000004"/>
    <s v="DAVIDSET"/>
    <s v="JARNOLD"/>
    <s v="NG-Price"/>
    <x v="1"/>
    <x v="5"/>
    <s v="VE5708.1"/>
    <d v="2001-07-01T21:00:00"/>
  </r>
  <r>
    <x v="1"/>
    <x v="3"/>
    <x v="1"/>
    <x v="0"/>
    <n v="5700"/>
    <n v="1339250"/>
    <d v="2001-06-05T09:01:25"/>
    <s v="Duke Energy Trading and Marketing, L.L.C."/>
    <x v="0"/>
    <x v="0"/>
    <x v="0"/>
    <x v="3"/>
    <s v="US Gas Phy Fwd Firm &lt; or = 1Mo "/>
    <s v="US Gas Phy       NGPL NICOR              06Jun01         USD/MM"/>
    <n v="5700"/>
    <m/>
    <x v="0"/>
    <x v="10"/>
    <x v="0"/>
    <n v="4.08"/>
    <s v="JBULRICH"/>
    <s v="PMIMS"/>
    <s v="ENA - IM MKT Central CG"/>
    <x v="8"/>
    <x v="5"/>
    <n v="830285"/>
    <d v="2001-06-06T21:00:01"/>
  </r>
  <r>
    <x v="1"/>
    <x v="2"/>
    <x v="1"/>
    <x v="1"/>
    <n v="1550"/>
    <n v="1339253"/>
    <d v="2001-06-05T09:01:27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7.5"/>
    <s v="jheinecke1"/>
    <s v="MCARSON2"/>
    <s v="LT-SPP"/>
    <x v="7"/>
    <x v="6"/>
    <n v="632840.1"/>
    <d v="2001-08-01T21:00:01"/>
  </r>
  <r>
    <x v="1"/>
    <x v="3"/>
    <x v="1"/>
    <x v="0"/>
    <n v="10000"/>
    <n v="1339252"/>
    <d v="2001-06-05T09:01:27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25000000000004"/>
    <s v="mikepowers"/>
    <s v="TDONOHO"/>
    <s v="ENA - IM Central Gulf"/>
    <x v="8"/>
    <x v="5"/>
    <n v="830286"/>
    <d v="2001-06-06T21:00:01"/>
  </r>
  <r>
    <x v="1"/>
    <x v="3"/>
    <x v="1"/>
    <x v="0"/>
    <n v="10000"/>
    <n v="1339254"/>
    <d v="2001-06-05T09:01:28"/>
    <s v="Wisconsin Gas Company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JFuller99"/>
    <s v="JWILLI13"/>
    <s v="ENA - IM Mkt Central MICH"/>
    <x v="8"/>
    <x v="5"/>
    <n v="830287"/>
    <d v="2001-06-06T21:00:01"/>
  </r>
  <r>
    <x v="1"/>
    <x v="2"/>
    <x v="1"/>
    <x v="10"/>
    <n v="1200"/>
    <n v="1339256"/>
    <d v="2001-06-05T09:01:29"/>
    <s v="Dynegy Power Marketing, Inc."/>
    <x v="0"/>
    <x v="0"/>
    <x v="0"/>
    <x v="2"/>
    <s v="US East Power Phy Fwd Firm Unplan B"/>
    <s v="US Pwr Phy Unp B ERCOT Peak              07-30Jun01      USD/MWh"/>
    <n v="50"/>
    <m/>
    <x v="0"/>
    <x v="2"/>
    <x v="0"/>
    <n v="43.75"/>
    <s v="mstegall"/>
    <s v="RBALLATO"/>
    <s v="ST-ERCOT"/>
    <x v="7"/>
    <x v="6"/>
    <n v="632841.1"/>
    <d v="2001-06-07T21:00:01"/>
  </r>
  <r>
    <x v="1"/>
    <x v="3"/>
    <x v="1"/>
    <x v="0"/>
    <n v="5000"/>
    <n v="1339255"/>
    <d v="2001-06-05T09:01:29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jeffwelch"/>
    <s v="KSTEVEN"/>
    <s v="ENA-IM Mid Central South"/>
    <x v="8"/>
    <x v="5"/>
    <n v="830288"/>
    <d v="2001-06-06T21:00:01"/>
  </r>
  <r>
    <x v="1"/>
    <x v="4"/>
    <x v="0"/>
    <x v="0"/>
    <n v="50000"/>
    <n v="1339257"/>
    <d v="2001-06-05T09:01:3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2"/>
    <s v="GWHALLE"/>
    <s v="WTI-GW-NXC2"/>
    <x v="2"/>
    <x v="5"/>
    <n v="113633"/>
    <d v="2001-07-01T00:00:00"/>
  </r>
  <r>
    <x v="1"/>
    <x v="3"/>
    <x v="0"/>
    <x v="1"/>
    <n v="1550"/>
    <n v="1339260"/>
    <d v="2001-06-05T09:01:33"/>
    <s v="The Chase Manhattan Bank"/>
    <x v="0"/>
    <x v="0"/>
    <x v="0"/>
    <x v="3"/>
    <s v="US Gas Fin Opt Put"/>
    <s v="US Gas Fin Opt   NYMEX        EP3.5      Jul01           USD/MM-L"/>
    <m/>
    <n v="50"/>
    <x v="0"/>
    <x v="12"/>
    <x v="0"/>
    <n v="0.05"/>
    <s v="RLFELSKE"/>
    <s v="MMAGGI"/>
    <s v="NG EXOTIC"/>
    <x v="1"/>
    <x v="5"/>
    <s v="VE5711.1"/>
    <d v="2001-07-01T00:00:00"/>
  </r>
  <r>
    <x v="1"/>
    <x v="3"/>
    <x v="1"/>
    <x v="0"/>
    <n v="5000"/>
    <n v="1339259"/>
    <d v="2001-06-05T09:01:33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49999999999998"/>
    <s v="cscharton"/>
    <s v="KSTEVEN"/>
    <s v="ENA-IM Mid Central South"/>
    <x v="8"/>
    <x v="5"/>
    <n v="830289"/>
    <d v="2001-06-06T21:00:01"/>
  </r>
  <r>
    <x v="0"/>
    <x v="3"/>
    <x v="1"/>
    <x v="19"/>
    <n v="125000"/>
    <n v="1339263"/>
    <d v="2001-06-05T09:01:36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99999999999996"/>
    <s v="tsamaska"/>
    <s v="MCOWAN"/>
    <s v="EC-IM Canada West"/>
    <x v="8"/>
    <x v="7"/>
    <n v="830294"/>
    <d v="2001-06-06T21:00:01"/>
  </r>
  <r>
    <x v="0"/>
    <x v="3"/>
    <x v="1"/>
    <x v="0"/>
    <n v="5000"/>
    <n v="1339262"/>
    <d v="2001-06-05T09:01:36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049999999999999"/>
    <s v="KJMTMC01"/>
    <s v="RWATT"/>
    <s v="EC-IM Canada West"/>
    <x v="8"/>
    <x v="7"/>
    <n v="830290"/>
    <d v="2001-06-06T21:00:01"/>
  </r>
  <r>
    <x v="1"/>
    <x v="3"/>
    <x v="1"/>
    <x v="0"/>
    <n v="698"/>
    <n v="1339265"/>
    <d v="2001-06-05T09:01:37"/>
    <s v="Aquila Energy Marketing Corporation"/>
    <x v="0"/>
    <x v="0"/>
    <x v="0"/>
    <x v="3"/>
    <s v="US Gas Phy Fwd Firm &lt; or = 1Mo "/>
    <s v="US Gas Phy       ANR SE Gath             06Jun01         USD/MM"/>
    <m/>
    <n v="698"/>
    <x v="0"/>
    <x v="10"/>
    <x v="0"/>
    <n v="3.9725000000000001"/>
    <s v="JENNCLAYO"/>
    <s v="TDONOHO"/>
    <s v="ENA - IM Central Gulf"/>
    <x v="8"/>
    <x v="5"/>
    <n v="830291"/>
    <d v="2001-06-06T21:00:01"/>
  </r>
  <r>
    <x v="1"/>
    <x v="3"/>
    <x v="1"/>
    <x v="0"/>
    <n v="8066"/>
    <n v="1339266"/>
    <d v="2001-06-05T09:01:38"/>
    <s v="Hess Energy Services Company, LLC"/>
    <x v="0"/>
    <x v="0"/>
    <x v="0"/>
    <x v="3"/>
    <s v="US Gas Phy Fwd Firm &lt; or = 1Mo "/>
    <s v="US Gas Phy       TENN 500                06Jun01         USD/MM"/>
    <n v="8066"/>
    <m/>
    <x v="0"/>
    <x v="10"/>
    <x v="0"/>
    <n v="3.91"/>
    <s v="tomkurtz"/>
    <s v="SNEAL"/>
    <s v="ENA-IM NE GULF3"/>
    <x v="8"/>
    <x v="5"/>
    <n v="830293"/>
    <d v="2001-06-06T21:00:01"/>
  </r>
  <r>
    <x v="1"/>
    <x v="3"/>
    <x v="1"/>
    <x v="0"/>
    <n v="5000"/>
    <n v="1339267"/>
    <d v="2001-06-05T09:01:39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15"/>
    <s v="aepes202"/>
    <s v="SPEREIR"/>
    <s v="ENA-IM NE GULF3"/>
    <x v="8"/>
    <x v="5"/>
    <n v="830292"/>
    <d v="2001-06-06T21:00:01"/>
  </r>
  <r>
    <x v="1"/>
    <x v="3"/>
    <x v="0"/>
    <x v="20"/>
    <n v="2460000"/>
    <n v="1339268"/>
    <d v="2001-06-05T09:01:42"/>
    <s v="Kinder Morgan, Inc."/>
    <x v="0"/>
    <x v="0"/>
    <x v="0"/>
    <x v="3"/>
    <s v="US Gas Fin BasisSwap"/>
    <s v="US Gas Basis     HSC                     Jul-Oct01       USD/MM"/>
    <n v="20000"/>
    <m/>
    <x v="0"/>
    <x v="10"/>
    <x v="0"/>
    <n v="2.75E-2"/>
    <s v="hotelmotel"/>
    <s v="EBASS"/>
    <s v="FT-Texas"/>
    <x v="1"/>
    <x v="5"/>
    <s v="VE5714.1"/>
    <d v="2001-07-01T00:00:00"/>
  </r>
  <r>
    <x v="1"/>
    <x v="3"/>
    <x v="1"/>
    <x v="0"/>
    <n v="2724"/>
    <n v="1339270"/>
    <d v="2001-06-05T09:01:45"/>
    <s v="Aquila Energy Marketing Corporation"/>
    <x v="0"/>
    <x v="0"/>
    <x v="0"/>
    <x v="3"/>
    <s v="US Gas Phy Fwd Firm &lt; or = 1Mo "/>
    <s v="US Gas Phy       Consumers Pwr           06Jun01         USD/MM"/>
    <n v="2724"/>
    <m/>
    <x v="0"/>
    <x v="10"/>
    <x v="0"/>
    <n v="4.1449999999999996"/>
    <s v="benharner"/>
    <s v="JWILLI13"/>
    <s v="ENA - IM Mkt Central MICH"/>
    <x v="8"/>
    <x v="5"/>
    <n v="830295"/>
    <d v="2001-06-06T21:00:01"/>
  </r>
  <r>
    <x v="1"/>
    <x v="3"/>
    <x v="1"/>
    <x v="0"/>
    <n v="3000"/>
    <n v="1339271"/>
    <d v="2001-06-05T09:01:45"/>
    <s v="ONEOK Energy Marketing and Trading Company, L.P."/>
    <x v="0"/>
    <x v="0"/>
    <x v="0"/>
    <x v="3"/>
    <s v="US Gas Phy Fwd Firm &lt; or = 1Mo "/>
    <s v="US Gas Phy       ANR SW Pool             06Jun01         USD/MM"/>
    <n v="3000"/>
    <m/>
    <x v="0"/>
    <x v="10"/>
    <x v="0"/>
    <n v="3.9224999999999999"/>
    <s v="KURTISWOOD"/>
    <s v="KSTEVEN"/>
    <s v="ENA-IM Mid Central South"/>
    <x v="8"/>
    <x v="5"/>
    <n v="830296"/>
    <d v="2001-06-06T21:00:01"/>
  </r>
  <r>
    <x v="1"/>
    <x v="3"/>
    <x v="1"/>
    <x v="0"/>
    <n v="5000"/>
    <n v="1339272"/>
    <d v="2001-06-05T09:01:46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2"/>
    <s v="toddbandy"/>
    <s v="KSTEVEN"/>
    <s v="ENA-IM Mid Central South"/>
    <x v="8"/>
    <x v="5"/>
    <n v="830297"/>
    <d v="2001-06-06T21:00:01"/>
  </r>
  <r>
    <x v="1"/>
    <x v="3"/>
    <x v="1"/>
    <x v="0"/>
    <n v="5000"/>
    <n v="1339274"/>
    <d v="2001-06-05T09:01:50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toddbandy"/>
    <s v="KSTEVEN"/>
    <s v="ENA-IM Mid Central South"/>
    <x v="8"/>
    <x v="5"/>
    <n v="830298"/>
    <d v="2001-06-06T21:00:01"/>
  </r>
  <r>
    <x v="1"/>
    <x v="3"/>
    <x v="1"/>
    <x v="0"/>
    <n v="5000"/>
    <n v="1339275"/>
    <d v="2001-06-05T09:01:52"/>
    <s v="Tenaska Marketing Ventures"/>
    <x v="0"/>
    <x v="0"/>
    <x v="0"/>
    <x v="3"/>
    <s v="US Gas Phy Fwd Firm &lt; or = 1Mo "/>
    <s v="US Gas Phy       Mich Con                06Jun01         USD/MM"/>
    <n v="5000"/>
    <m/>
    <x v="0"/>
    <x v="10"/>
    <x v="0"/>
    <n v="4.18"/>
    <s v="TMVTML01"/>
    <s v="JWILLI13"/>
    <s v="ENA - IM Mkt Central MICH"/>
    <x v="8"/>
    <x v="5"/>
    <n v="830300"/>
    <d v="2001-06-06T21:00:01"/>
  </r>
  <r>
    <x v="0"/>
    <x v="3"/>
    <x v="1"/>
    <x v="0"/>
    <n v="5000"/>
    <n v="1339278"/>
    <d v="2001-06-05T09:01:53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849999999999996"/>
    <s v="dread2000"/>
    <s v="MCUILLA"/>
    <s v="ENA - IM Ontario"/>
    <x v="8"/>
    <x v="5"/>
    <n v="830301"/>
    <d v="2001-06-06T21:00:01"/>
  </r>
  <r>
    <x v="1"/>
    <x v="3"/>
    <x v="1"/>
    <x v="0"/>
    <n v="5000"/>
    <n v="1339277"/>
    <d v="2001-06-05T09:01:53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3"/>
    <s v="aepes202"/>
    <s v="SPEREIR"/>
    <s v="ENA-IM NE GULF3"/>
    <x v="8"/>
    <x v="5"/>
    <n v="830299"/>
    <d v="2001-06-06T21:00:01"/>
  </r>
  <r>
    <x v="1"/>
    <x v="3"/>
    <x v="0"/>
    <x v="1"/>
    <n v="465000"/>
    <n v="1339280"/>
    <d v="2001-06-05T09:01:54"/>
    <s v="Dynegy Canada Inc."/>
    <x v="0"/>
    <x v="0"/>
    <x v="0"/>
    <x v="3"/>
    <s v="US Gas Fin Swap"/>
    <s v="US Gas Swap      Nymex                   Jul01           USD/MM"/>
    <m/>
    <n v="15000"/>
    <x v="0"/>
    <x v="10"/>
    <x v="0"/>
    <n v="4.1100000000000003"/>
    <s v="ADM59980"/>
    <s v="JARNOLD"/>
    <s v="NG-Price"/>
    <x v="1"/>
    <x v="5"/>
    <s v="VE5719.1"/>
    <d v="2001-07-01T21:00:00"/>
  </r>
  <r>
    <x v="1"/>
    <x v="3"/>
    <x v="1"/>
    <x v="0"/>
    <n v="5000"/>
    <n v="1339279"/>
    <d v="2001-06-05T09:01:54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toddbandy"/>
    <s v="KSTEVEN"/>
    <s v="ENA-IM Mid Central South"/>
    <x v="8"/>
    <x v="5"/>
    <n v="830302"/>
    <d v="2001-06-06T21:00:01"/>
  </r>
  <r>
    <x v="1"/>
    <x v="3"/>
    <x v="1"/>
    <x v="0"/>
    <n v="5000"/>
    <n v="1339281"/>
    <d v="2001-06-05T09:01:58"/>
    <s v="USGT/Aquila, L.P.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tracycolli"/>
    <s v="KSTEVEN"/>
    <s v="ENA-IM Mid Central South"/>
    <x v="8"/>
    <x v="5"/>
    <n v="830303"/>
    <d v="2001-06-06T21:00:01"/>
  </r>
  <r>
    <x v="0"/>
    <x v="3"/>
    <x v="1"/>
    <x v="0"/>
    <n v="5000"/>
    <n v="1339283"/>
    <d v="2001-06-05T09:01:59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2"/>
    <s v="brucewest"/>
    <s v="CCLARK5"/>
    <s v="EC - IM Canada BC"/>
    <x v="8"/>
    <x v="7"/>
    <n v="830304"/>
    <d v="2001-06-06T21:00:01"/>
  </r>
  <r>
    <x v="1"/>
    <x v="3"/>
    <x v="1"/>
    <x v="0"/>
    <n v="10000"/>
    <n v="1339282"/>
    <d v="2001-06-05T09:01:59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KREMERTODD"/>
    <s v="TDONOHO"/>
    <s v="ENA - IM Central Gulf"/>
    <x v="8"/>
    <x v="5"/>
    <n v="830306"/>
    <d v="2001-06-06T21:00:01"/>
  </r>
  <r>
    <x v="1"/>
    <x v="3"/>
    <x v="1"/>
    <x v="0"/>
    <n v="10000"/>
    <n v="1339284"/>
    <d v="2001-06-05T09:02:00"/>
    <s v="Duke Energy Trading and Marketing, L.L.C.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5"/>
    <s v="HEATHERW"/>
    <s v="MLENHAR"/>
    <s v="ENA - IM West"/>
    <x v="8"/>
    <x v="5"/>
    <n v="830305"/>
    <d v="2001-06-06T21:00:01"/>
  </r>
  <r>
    <x v="1"/>
    <x v="3"/>
    <x v="0"/>
    <x v="20"/>
    <n v="615000"/>
    <n v="1339286"/>
    <d v="2001-06-05T09:02:0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1900000000000004"/>
    <s v="GILMORE2"/>
    <s v="JARNOLD"/>
    <s v="NG-Price"/>
    <x v="1"/>
    <x v="5"/>
    <s v="VE5720.1"/>
    <d v="2001-07-01T00:00:00"/>
  </r>
  <r>
    <x v="1"/>
    <x v="3"/>
    <x v="1"/>
    <x v="0"/>
    <n v="5000"/>
    <n v="1339285"/>
    <d v="2001-06-05T09:02:03"/>
    <s v="USGT/Aquila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2"/>
    <s v="tracycolli"/>
    <s v="KSTEVEN"/>
    <s v="ENA-IM Mid Central South"/>
    <x v="8"/>
    <x v="5"/>
    <n v="830307"/>
    <d v="2001-06-06T21:00:01"/>
  </r>
  <r>
    <x v="1"/>
    <x v="3"/>
    <x v="1"/>
    <x v="0"/>
    <n v="10000"/>
    <n v="1339287"/>
    <d v="2001-06-05T09:02:07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VANOIRSCHO"/>
    <s v="JWILLI13"/>
    <s v="ENA - IM Mkt Central MICH"/>
    <x v="8"/>
    <x v="5"/>
    <n v="830308"/>
    <d v="2001-06-06T21:00:01"/>
  </r>
  <r>
    <x v="1"/>
    <x v="3"/>
    <x v="1"/>
    <x v="0"/>
    <n v="7276"/>
    <n v="1339288"/>
    <d v="2001-06-05T09:02:09"/>
    <s v="AEP Energy Services, Inc."/>
    <x v="0"/>
    <x v="0"/>
    <x v="0"/>
    <x v="3"/>
    <s v="US Gas Phy Fwd Firm &lt; or = 1Mo "/>
    <s v="US Gas Phy       Consumers Pwr           06Jun01         USD/MM"/>
    <n v="7276"/>
    <m/>
    <x v="0"/>
    <x v="10"/>
    <x v="0"/>
    <n v="4.1449999999999996"/>
    <s v="aepes206"/>
    <s v="JWILLI13"/>
    <s v="ENA - IM Mkt Central MICH"/>
    <x v="8"/>
    <x v="5"/>
    <n v="830309"/>
    <d v="2001-06-06T21:00:01"/>
  </r>
  <r>
    <x v="1"/>
    <x v="3"/>
    <x v="0"/>
    <x v="1"/>
    <n v="232500"/>
    <n v="1339289"/>
    <d v="2001-06-05T09:02:11"/>
    <s v="PG&amp;E Energy Trading-Gas Corporation"/>
    <x v="0"/>
    <x v="0"/>
    <x v="0"/>
    <x v="3"/>
    <s v="US Gas Fin Swap"/>
    <s v="US Gas Swap      Nymex                   Jul01           USD/MM"/>
    <n v="7500"/>
    <m/>
    <x v="0"/>
    <x v="10"/>
    <x v="0"/>
    <n v="4.1050000000000004"/>
    <s v="pgenegadam"/>
    <s v="JARNOLD"/>
    <s v="NG-Price"/>
    <x v="1"/>
    <x v="5"/>
    <s v="VE5722.1"/>
    <d v="2001-07-01T21:00:00"/>
  </r>
  <r>
    <x v="1"/>
    <x v="3"/>
    <x v="0"/>
    <x v="19"/>
    <n v="125000"/>
    <n v="1339290"/>
    <d v="2001-06-05T09:02:12"/>
    <s v="Duke Energy Trading and Marketing, L.L.C."/>
    <x v="0"/>
    <x v="0"/>
    <x v="0"/>
    <x v="3"/>
    <s v="US Gas Fin Swap"/>
    <s v="US Gas Daily     NNG Demarc              06-30Jun01      USD/MM"/>
    <n v="5000"/>
    <m/>
    <x v="0"/>
    <x v="10"/>
    <x v="0"/>
    <n v="3.85"/>
    <s v="MHOMESTEAD"/>
    <s v="ALEWIS"/>
    <s v="GD-CENTRAL"/>
    <x v="1"/>
    <x v="5"/>
    <s v="VE5721.1"/>
    <d v="2001-06-06T21:00:01"/>
  </r>
  <r>
    <x v="1"/>
    <x v="4"/>
    <x v="0"/>
    <x v="0"/>
    <n v="50000"/>
    <n v="1339291"/>
    <d v="2001-06-05T09:02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2"/>
    <x v="5"/>
    <n v="113634"/>
    <d v="2001-07-01T00:00:00"/>
  </r>
  <r>
    <x v="1"/>
    <x v="3"/>
    <x v="1"/>
    <x v="0"/>
    <n v="5000"/>
    <n v="1339293"/>
    <d v="2001-06-05T09:02:16"/>
    <s v="Duke Energy Trading and Marketing,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125000000000001"/>
    <s v="RHUGGINS"/>
    <s v="KSTEVEN"/>
    <s v="ENA-IM Mid Central South"/>
    <x v="8"/>
    <x v="5"/>
    <n v="830310"/>
    <d v="2001-06-06T21:00:01"/>
  </r>
  <r>
    <x v="1"/>
    <x v="3"/>
    <x v="0"/>
    <x v="19"/>
    <n v="125000"/>
    <n v="1339295"/>
    <d v="2001-06-05T09:02:17"/>
    <s v="AEP Energy Services, Inc."/>
    <x v="0"/>
    <x v="0"/>
    <x v="0"/>
    <x v="3"/>
    <s v="US Gas Fin Swap"/>
    <s v="US Gas Daily     HHub                    06-30Jun01      USD/MM"/>
    <n v="5000"/>
    <m/>
    <x v="0"/>
    <x v="10"/>
    <x v="0"/>
    <n v="4.0199999999999996"/>
    <s v="aepes211"/>
    <s v="PKEAVEY"/>
    <s v="G-DAILY-EST"/>
    <x v="1"/>
    <x v="5"/>
    <s v="VE5727.1"/>
    <d v="2001-06-06T21:00:01"/>
  </r>
  <r>
    <x v="1"/>
    <x v="3"/>
    <x v="1"/>
    <x v="0"/>
    <n v="10000"/>
    <n v="1339294"/>
    <d v="2001-06-05T09:02:17"/>
    <s v="Texaco Natural Gas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250000000000004"/>
    <s v="ADM42855"/>
    <s v="SNEAL"/>
    <s v="ENA-IM NE GULF4"/>
    <x v="8"/>
    <x v="5"/>
    <n v="830311"/>
    <d v="2001-06-06T21:00:01"/>
  </r>
  <r>
    <x v="1"/>
    <x v="3"/>
    <x v="0"/>
    <x v="18"/>
    <n v="755000"/>
    <n v="1339297"/>
    <d v="2001-06-05T09:02:18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149999999999997"/>
    <s v="steven12"/>
    <s v="JARNOLD"/>
    <s v="NG-Price"/>
    <x v="1"/>
    <x v="5"/>
    <s v="VE5724.1"/>
    <d v="2001-11-01T00:00:00"/>
  </r>
  <r>
    <x v="1"/>
    <x v="3"/>
    <x v="1"/>
    <x v="0"/>
    <n v="3000"/>
    <n v="1339296"/>
    <d v="2001-06-05T09:02:18"/>
    <s v="PG&amp;E Energy Trading-Gas Corporation"/>
    <x v="0"/>
    <x v="0"/>
    <x v="0"/>
    <x v="3"/>
    <s v="US Gas Phy Fwd Firm &lt; or = 1Mo "/>
    <s v="US Gas Phy       ANR SW Pool             06Jun01         USD/MM"/>
    <m/>
    <n v="3000"/>
    <x v="0"/>
    <x v="10"/>
    <x v="0"/>
    <n v="3.9175"/>
    <s v="perryperg"/>
    <s v="KSTEVEN"/>
    <s v="ENA-IM Mid Central South"/>
    <x v="8"/>
    <x v="5"/>
    <n v="830312"/>
    <d v="2001-06-06T21:00:01"/>
  </r>
  <r>
    <x v="1"/>
    <x v="4"/>
    <x v="0"/>
    <x v="0"/>
    <n v="50000"/>
    <n v="1339298"/>
    <d v="2001-06-05T09:02:1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semprakuo"/>
    <s v="GWHALLE"/>
    <s v="WTI-GW-NXC2"/>
    <x v="2"/>
    <x v="5"/>
    <n v="113635"/>
    <d v="2001-07-01T00:00:00"/>
  </r>
  <r>
    <x v="1"/>
    <x v="3"/>
    <x v="1"/>
    <x v="0"/>
    <n v="10000"/>
    <n v="1339300"/>
    <d v="2001-06-05T09:02:22"/>
    <s v="Noble Gas Marketing Inc."/>
    <x v="0"/>
    <x v="0"/>
    <x v="0"/>
    <x v="3"/>
    <s v="US Gas Phy Fwd Firm &lt; or = 1Mo "/>
    <s v="US Gas Phy       Consumers Pwr           06Jun01         USD/MM"/>
    <n v="10000"/>
    <m/>
    <x v="0"/>
    <x v="10"/>
    <x v="0"/>
    <n v="4.1399999999999997"/>
    <s v="dealjunkie"/>
    <s v="JWILLI13"/>
    <s v="ENA - IM Mkt Central MICH"/>
    <x v="8"/>
    <x v="5"/>
    <n v="830313"/>
    <d v="2001-06-06T21:00:01"/>
  </r>
  <r>
    <x v="1"/>
    <x v="3"/>
    <x v="1"/>
    <x v="0"/>
    <n v="4259"/>
    <n v="1339302"/>
    <d v="2001-06-05T09:02:22"/>
    <s v="Torch Energy TM, Inc."/>
    <x v="0"/>
    <x v="0"/>
    <x v="0"/>
    <x v="3"/>
    <s v="US Gas Phy Fwd Firm &lt; or = 1Mo "/>
    <s v="US Gas Phy       ANR SE Trans            06Jun01         USD/MM"/>
    <m/>
    <n v="4259"/>
    <x v="0"/>
    <x v="10"/>
    <x v="0"/>
    <n v="3.9474999999999998"/>
    <s v="ADM69799"/>
    <s v="TDONOHO"/>
    <s v="ENA - IM Central Gulf"/>
    <x v="8"/>
    <x v="5"/>
    <n v="830314"/>
    <d v="2001-06-06T21:00:01"/>
  </r>
  <r>
    <x v="1"/>
    <x v="3"/>
    <x v="1"/>
    <x v="0"/>
    <n v="150"/>
    <n v="1339303"/>
    <d v="2001-06-05T09:02:22"/>
    <s v="Virginia Power Energy Marketing, Inc."/>
    <x v="0"/>
    <x v="0"/>
    <x v="0"/>
    <x v="3"/>
    <s v="US Gas Phy Fwd Firm &lt; or = 1Mo "/>
    <s v="US Gas Phy       TGT Z-SL                06Jun01         USD/MM"/>
    <n v="150"/>
    <m/>
    <x v="0"/>
    <x v="10"/>
    <x v="0"/>
    <n v="3.9550000000000001"/>
    <s v="SPJOHRDE"/>
    <s v="SPEREIR"/>
    <s v="ENA-IM NE GULF2"/>
    <x v="8"/>
    <x v="5"/>
    <n v="830315"/>
    <d v="2001-06-06T21:00:01"/>
  </r>
  <r>
    <x v="1"/>
    <x v="3"/>
    <x v="1"/>
    <x v="0"/>
    <n v="5000"/>
    <n v="1339301"/>
    <d v="2001-06-05T09:02:22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1"/>
    <s v="EPRIME28"/>
    <s v="KSTEVEN"/>
    <s v="ENA-IM Mid Central South"/>
    <x v="8"/>
    <x v="5"/>
    <n v="830316"/>
    <d v="2001-06-06T21:00:01"/>
  </r>
  <r>
    <x v="1"/>
    <x v="3"/>
    <x v="1"/>
    <x v="0"/>
    <n v="5000"/>
    <n v="1339304"/>
    <d v="2001-06-05T09:02:24"/>
    <s v="Reliant Energy Servi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bcollins"/>
    <s v="KSTEVEN"/>
    <s v="ENA-IM Mid Central South"/>
    <x v="8"/>
    <x v="5"/>
    <n v="830317"/>
    <d v="2001-06-06T21:00:01"/>
  </r>
  <r>
    <x v="1"/>
    <x v="3"/>
    <x v="1"/>
    <x v="0"/>
    <n v="25000"/>
    <n v="1339305"/>
    <d v="2001-06-05T09:02:25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"/>
    <s v="STANHORTON"/>
    <s v="ARING"/>
    <s v="ENA-IM NE GULF1"/>
    <x v="8"/>
    <x v="5"/>
    <n v="830318"/>
    <d v="2001-06-06T21:00:01"/>
  </r>
  <r>
    <x v="1"/>
    <x v="3"/>
    <x v="1"/>
    <x v="0"/>
    <n v="10000"/>
    <n v="1339308"/>
    <d v="2001-06-05T09:02:26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NOVERO777"/>
    <s v="TKUYKEN"/>
    <s v="ENA - IM West"/>
    <x v="8"/>
    <x v="5"/>
    <n v="830320"/>
    <d v="2001-06-06T21:00:01"/>
  </r>
  <r>
    <x v="1"/>
    <x v="3"/>
    <x v="1"/>
    <x v="0"/>
    <n v="5000"/>
    <n v="1339307"/>
    <d v="2001-06-05T09:02:26"/>
    <s v="Texaco Natural Ga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4"/>
    <s v="waggonerva"/>
    <s v="JHODGE2"/>
    <s v="ENA-IM ME CNG"/>
    <x v="8"/>
    <x v="5"/>
    <n v="830322"/>
    <d v="2001-06-06T21:00:01"/>
  </r>
  <r>
    <x v="1"/>
    <x v="2"/>
    <x v="1"/>
    <x v="1"/>
    <n v="1550"/>
    <n v="1339312"/>
    <d v="2001-06-05T09:02:27"/>
    <s v="Mirant Americas Energy Marketing, L.P."/>
    <x v="0"/>
    <x v="0"/>
    <x v="0"/>
    <x v="2"/>
    <s v="US East Power Phy Fwd Firm"/>
    <s v="US Pwr Phy Firm  Cinergy Peak            Jul01           USD/MWh"/>
    <m/>
    <n v="50"/>
    <x v="0"/>
    <x v="2"/>
    <x v="0"/>
    <n v="86.75"/>
    <s v="ericmooney"/>
    <s v="FSTURM"/>
    <s v="LT-ECAR"/>
    <x v="7"/>
    <x v="6"/>
    <n v="632843.1"/>
    <d v="2001-07-01T21:00:01"/>
  </r>
  <r>
    <x v="1"/>
    <x v="3"/>
    <x v="1"/>
    <x v="0"/>
    <n v="5000"/>
    <n v="1339311"/>
    <d v="2001-06-05T09:02:27"/>
    <s v="Mirant Americas Energy Marketing, L.P."/>
    <x v="0"/>
    <x v="0"/>
    <x v="0"/>
    <x v="3"/>
    <s v="US Gas Phy Fwd Firm &lt; or = 1Mo "/>
    <s v="US Gas Phy       OGT                     06Jun01         USD/MM"/>
    <n v="5000"/>
    <m/>
    <x v="0"/>
    <x v="10"/>
    <x v="0"/>
    <n v="3.895"/>
    <s v="TOMSAX01"/>
    <s v="KSTEVEN"/>
    <s v="ENA-IM Mid Central South"/>
    <x v="8"/>
    <x v="5"/>
    <n v="830319"/>
    <d v="2001-06-06T21:00:01"/>
  </r>
  <r>
    <x v="1"/>
    <x v="3"/>
    <x v="1"/>
    <x v="0"/>
    <n v="1000"/>
    <n v="1339310"/>
    <d v="2001-06-05T09:02:27"/>
    <s v="Adams Resources Marketing, Ltd."/>
    <x v="0"/>
    <x v="0"/>
    <x v="0"/>
    <x v="3"/>
    <s v="US Gas Phy Fwd Firm &lt; or = 1Mo "/>
    <s v="US Gas Phy       NGPL STX                06Jun01         USD/MM"/>
    <n v="1000"/>
    <m/>
    <x v="0"/>
    <x v="10"/>
    <x v="0"/>
    <n v="3.9"/>
    <s v="KENTRADES1"/>
    <s v="TDONOHO"/>
    <s v="ENA - IM Central Gulf"/>
    <x v="8"/>
    <x v="5"/>
    <n v="830323"/>
    <d v="2001-06-06T21:00:01"/>
  </r>
  <r>
    <x v="1"/>
    <x v="2"/>
    <x v="1"/>
    <x v="8"/>
    <n v="250"/>
    <n v="1339315"/>
    <d v="2001-06-05T09:02:28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49"/>
    <s v="ADM12984"/>
    <s v="MCARSON2"/>
    <s v="ST-SPP"/>
    <x v="7"/>
    <x v="6"/>
    <n v="632844.1"/>
    <d v="2001-06-11T21:00:01"/>
  </r>
  <r>
    <x v="1"/>
    <x v="3"/>
    <x v="1"/>
    <x v="0"/>
    <n v="5000"/>
    <n v="1339314"/>
    <d v="2001-06-05T09:02:28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EPRIME28"/>
    <s v="KSTEVEN"/>
    <s v="ENA-IM Mid Central South"/>
    <x v="8"/>
    <x v="5"/>
    <n v="830324"/>
    <d v="2001-06-06T21:00:01"/>
  </r>
  <r>
    <x v="1"/>
    <x v="4"/>
    <x v="0"/>
    <x v="0"/>
    <n v="50000"/>
    <n v="1339316"/>
    <d v="2001-06-05T09:02:33"/>
    <s v="J. Aron &amp; Company"/>
    <x v="0"/>
    <x v="0"/>
    <x v="0"/>
    <x v="4"/>
    <s v="US Crude WTI Fin Swap "/>
    <s v="US WTI Swap      Nymex LD                Jul01           USD/bl/m"/>
    <m/>
    <n v="50000"/>
    <x v="0"/>
    <x v="8"/>
    <x v="0"/>
    <n v="28.1"/>
    <s v="doncastur"/>
    <s v="GWHALLE"/>
    <s v="WTI-GW-NXC1"/>
    <x v="2"/>
    <x v="5"/>
    <n v="113636"/>
    <d v="2001-07-01T00:00:00"/>
  </r>
  <r>
    <x v="1"/>
    <x v="3"/>
    <x v="1"/>
    <x v="0"/>
    <n v="10000"/>
    <n v="1339317"/>
    <d v="2001-06-05T09:02:36"/>
    <s v="Texaco Natural Gas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250000000000004"/>
    <s v="ADM42855"/>
    <s v="SNEAL"/>
    <s v="ENA-IM NE GULF4"/>
    <x v="8"/>
    <x v="5"/>
    <n v="830325"/>
    <d v="2001-06-06T21:00:01"/>
  </r>
  <r>
    <x v="1"/>
    <x v="3"/>
    <x v="1"/>
    <x v="0"/>
    <n v="5000"/>
    <n v="1339318"/>
    <d v="2001-06-05T09:02:37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3000000000000007"/>
    <s v="DAVSMITH"/>
    <s v="TKUYKEN"/>
    <s v="ENA - IM West"/>
    <x v="8"/>
    <x v="5"/>
    <n v="830326"/>
    <d v="2001-06-06T21:00:01"/>
  </r>
  <r>
    <x v="1"/>
    <x v="3"/>
    <x v="1"/>
    <x v="0"/>
    <n v="5000"/>
    <n v="1339319"/>
    <d v="2001-06-05T09:02:37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075000000000002"/>
    <s v="EPRIME28"/>
    <s v="KSTEVEN"/>
    <s v="ENA-IM Mid Central South"/>
    <x v="8"/>
    <x v="5"/>
    <n v="830327"/>
    <d v="2001-06-06T21:00:01"/>
  </r>
  <r>
    <x v="0"/>
    <x v="3"/>
    <x v="1"/>
    <x v="0"/>
    <n v="10000"/>
    <n v="1339321"/>
    <d v="2001-06-05T09:02:38"/>
    <s v="PG&amp;E Energy Trading, Canada Corp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400000000000004"/>
    <s v="ADM54361"/>
    <s v="RWATT"/>
    <s v="EC-IM Canada West"/>
    <x v="8"/>
    <x v="7"/>
    <n v="830328"/>
    <d v="2001-06-05T21:00:01"/>
  </r>
  <r>
    <x v="1"/>
    <x v="3"/>
    <x v="1"/>
    <x v="0"/>
    <n v="5000"/>
    <n v="1339322"/>
    <d v="2001-06-05T09:02:40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24999999999999"/>
    <s v="EPMELPmw"/>
    <s v="TDONOHO"/>
    <s v="ENA - IM Central Gulf"/>
    <x v="8"/>
    <x v="5"/>
    <n v="830329"/>
    <d v="2001-06-06T21:00:01"/>
  </r>
  <r>
    <x v="1"/>
    <x v="3"/>
    <x v="1"/>
    <x v="0"/>
    <n v="5000"/>
    <n v="1339325"/>
    <d v="2001-06-05T09:02:41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EPRIME28"/>
    <s v="KSTEVEN"/>
    <s v="ENA-IM Mid Central South"/>
    <x v="8"/>
    <x v="5"/>
    <n v="830331"/>
    <d v="2001-06-06T21:00:01"/>
  </r>
  <r>
    <x v="1"/>
    <x v="3"/>
    <x v="1"/>
    <x v="0"/>
    <n v="5000"/>
    <n v="1339323"/>
    <d v="2001-06-05T09:02:41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15"/>
    <s v="RHUGGINS"/>
    <s v="KSTEVEN"/>
    <s v="ENA-IM Mid Central South"/>
    <x v="8"/>
    <x v="5"/>
    <n v="830332"/>
    <d v="2001-06-06T21:00:01"/>
  </r>
  <r>
    <x v="1"/>
    <x v="3"/>
    <x v="1"/>
    <x v="0"/>
    <n v="5000"/>
    <n v="1339324"/>
    <d v="2001-06-05T09:02:41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250000000000002"/>
    <s v="marissa2"/>
    <s v="VPIMENOV"/>
    <s v="ENA-IM ME NEW YORK"/>
    <x v="8"/>
    <x v="5"/>
    <n v="830330"/>
    <d v="2001-06-06T21:00:01"/>
  </r>
  <r>
    <x v="1"/>
    <x v="3"/>
    <x v="1"/>
    <x v="0"/>
    <n v="5000"/>
    <n v="1339326"/>
    <d v="2001-06-05T09:02:44"/>
    <s v="BP Energy Company"/>
    <x v="0"/>
    <x v="0"/>
    <x v="0"/>
    <x v="3"/>
    <s v="US Gas Phy Fwd Firm &lt; or = 1Mo "/>
    <s v="US Gas Phy       TCO Pool                06Jun01         USD/MM"/>
    <n v="5000"/>
    <m/>
    <x v="0"/>
    <x v="10"/>
    <x v="0"/>
    <n v="4.13"/>
    <s v="ADM05933"/>
    <s v="JHODGE2"/>
    <s v="ENA-IM ME TCO"/>
    <x v="8"/>
    <x v="5"/>
    <n v="830333"/>
    <d v="2001-06-06T21:00:01"/>
  </r>
  <r>
    <x v="1"/>
    <x v="3"/>
    <x v="0"/>
    <x v="1"/>
    <n v="310000"/>
    <n v="1339328"/>
    <d v="2001-06-05T09:02:47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hossmich"/>
    <s v="JARNOLD"/>
    <s v="NG-Price"/>
    <x v="1"/>
    <x v="5"/>
    <s v="VE5734.1"/>
    <d v="2001-07-01T21:00:00"/>
  </r>
  <r>
    <x v="1"/>
    <x v="3"/>
    <x v="1"/>
    <x v="0"/>
    <n v="7766"/>
    <n v="1339329"/>
    <d v="2001-06-05T09:02:47"/>
    <s v="Calpine Energy Services, L.P."/>
    <x v="0"/>
    <x v="0"/>
    <x v="0"/>
    <x v="3"/>
    <s v="US Gas Phy Fwd Firm &lt; or = 1Mo "/>
    <s v="US Gas Phy       Transco St.65           06Jun01         USD/MM"/>
    <n v="7766"/>
    <m/>
    <x v="0"/>
    <x v="10"/>
    <x v="0"/>
    <n v="4.03"/>
    <s v="KBENJAMIN1"/>
    <s v="ARING"/>
    <s v="ENA-IM NE GULF1"/>
    <x v="8"/>
    <x v="5"/>
    <n v="830336"/>
    <d v="2001-06-06T21:00:01"/>
  </r>
  <r>
    <x v="0"/>
    <x v="3"/>
    <x v="1"/>
    <x v="0"/>
    <n v="5000"/>
    <n v="1339327"/>
    <d v="2001-06-05T09:02:47"/>
    <s v="Engage Energy Canada L.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849999999999996"/>
    <s v="swifteast"/>
    <s v="MCUILLA"/>
    <s v="ENA - IM Ontario"/>
    <x v="8"/>
    <x v="5"/>
    <n v="830334"/>
    <d v="2001-06-06T21:00:01"/>
  </r>
  <r>
    <x v="1"/>
    <x v="3"/>
    <x v="1"/>
    <x v="0"/>
    <n v="15000"/>
    <n v="1339332"/>
    <d v="2001-06-05T09:02:50"/>
    <s v="Texaco Natural Gas Inc."/>
    <x v="0"/>
    <x v="0"/>
    <x v="0"/>
    <x v="3"/>
    <s v="US Gas Phy Fwd Firm &lt; or = 1Mo "/>
    <s v="US Gas Phy       TCO Pool                06Jun01         USD/MM"/>
    <n v="15000"/>
    <m/>
    <x v="0"/>
    <x v="10"/>
    <x v="0"/>
    <n v="4.13"/>
    <s v="waggonerva"/>
    <s v="JHODGE2"/>
    <s v="ENA-IM ME TCO"/>
    <x v="8"/>
    <x v="5"/>
    <n v="830337"/>
    <d v="2001-06-06T21:00:01"/>
  </r>
  <r>
    <x v="1"/>
    <x v="3"/>
    <x v="1"/>
    <x v="0"/>
    <n v="5000"/>
    <n v="1339335"/>
    <d v="2001-06-05T09:02:52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EPRIME28"/>
    <s v="KSTEVEN"/>
    <s v="ENA-IM Mid Central South"/>
    <x v="8"/>
    <x v="5"/>
    <n v="830339"/>
    <d v="2001-06-06T21:00:01"/>
  </r>
  <r>
    <x v="1"/>
    <x v="3"/>
    <x v="1"/>
    <x v="0"/>
    <n v="1000"/>
    <n v="1339334"/>
    <d v="2001-06-05T09:02:52"/>
    <s v="El Paso Merchant Energy, L.P."/>
    <x v="0"/>
    <x v="0"/>
    <x v="0"/>
    <x v="3"/>
    <s v="US Gas Phy Fwd Firm &lt; or = 1Mo "/>
    <s v="US Gas Phy       NGPL STX                06Jun01         USD/MM"/>
    <m/>
    <n v="1000"/>
    <x v="0"/>
    <x v="10"/>
    <x v="0"/>
    <n v="3.92"/>
    <s v="EPMELPmw"/>
    <s v="TDONOHO"/>
    <s v="ENA - IM Central Gulf"/>
    <x v="8"/>
    <x v="5"/>
    <n v="830338"/>
    <d v="2001-06-06T21:00:01"/>
  </r>
  <r>
    <x v="1"/>
    <x v="3"/>
    <x v="0"/>
    <x v="1"/>
    <n v="155000"/>
    <n v="1339337"/>
    <d v="2001-06-05T09:02:54"/>
    <s v="AEP Energy Services, In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aepes214"/>
    <s v="JARNOLD"/>
    <s v="NG-Price"/>
    <x v="1"/>
    <x v="5"/>
    <s v="VE5736.1"/>
    <d v="2001-07-01T21:00:00"/>
  </r>
  <r>
    <x v="1"/>
    <x v="3"/>
    <x v="1"/>
    <x v="0"/>
    <n v="5000"/>
    <n v="1339339"/>
    <d v="2001-06-05T09:02:55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PEGGIALL"/>
    <s v="TDONOHO"/>
    <s v="ENA - IM Central Gulf"/>
    <x v="8"/>
    <x v="5"/>
    <n v="830342"/>
    <d v="2001-06-06T21:00:01"/>
  </r>
  <r>
    <x v="1"/>
    <x v="3"/>
    <x v="1"/>
    <x v="0"/>
    <n v="10000"/>
    <n v="1339338"/>
    <d v="2001-06-05T09:02:55"/>
    <s v="BP Energy Company"/>
    <x v="0"/>
    <x v="0"/>
    <x v="0"/>
    <x v="3"/>
    <s v="US Gas Phy Fwd Firm &lt; or = 1Mo "/>
    <s v="US Gas Phy       COL Onshore             06Jun01         USD/MM"/>
    <m/>
    <n v="10000"/>
    <x v="0"/>
    <x v="10"/>
    <x v="0"/>
    <n v="3.95"/>
    <s v="DillardK"/>
    <s v="SPEREIR"/>
    <s v="ENA-IM NE GULF2"/>
    <x v="8"/>
    <x v="5"/>
    <n v="830340"/>
    <d v="2001-06-06T21:00:01"/>
  </r>
  <r>
    <x v="1"/>
    <x v="3"/>
    <x v="1"/>
    <x v="0"/>
    <n v="5000"/>
    <n v="1339340"/>
    <d v="2001-06-05T09:02:56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EPRIME28"/>
    <s v="KSTEVEN"/>
    <s v="ENA-IM Mid Central South"/>
    <x v="8"/>
    <x v="5"/>
    <n v="830341"/>
    <d v="2001-06-06T21:00:01"/>
  </r>
  <r>
    <x v="1"/>
    <x v="3"/>
    <x v="0"/>
    <x v="1"/>
    <n v="155000"/>
    <n v="1339341"/>
    <d v="2001-06-05T09:02:58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4.1050000000000004"/>
    <s v="rsavocch"/>
    <s v="JARNOLD"/>
    <s v="NG-Price"/>
    <x v="1"/>
    <x v="5"/>
    <s v="VE5738.1"/>
    <d v="2001-07-01T21:00:00"/>
  </r>
  <r>
    <x v="1"/>
    <x v="3"/>
    <x v="1"/>
    <x v="0"/>
    <n v="5741"/>
    <n v="1339343"/>
    <d v="2001-06-05T09:03:01"/>
    <s v="El Paso Merchant Energy, L.P."/>
    <x v="0"/>
    <x v="0"/>
    <x v="0"/>
    <x v="3"/>
    <s v="US Gas Phy Fwd Firm &lt; or = 1Mo "/>
    <s v="US Gas Phy       ANR SE Trans            06Jun01         USD/MM"/>
    <m/>
    <n v="5741"/>
    <x v="0"/>
    <x v="10"/>
    <x v="0"/>
    <n v="3.9375"/>
    <s v="EPMELPbp"/>
    <s v="TDONOHO"/>
    <s v="ENA - IM Central Gulf"/>
    <x v="8"/>
    <x v="5"/>
    <n v="830343"/>
    <d v="2001-06-06T21:00:01"/>
  </r>
  <r>
    <x v="1"/>
    <x v="3"/>
    <x v="1"/>
    <x v="0"/>
    <n v="25000"/>
    <n v="1339342"/>
    <d v="2001-06-05T09:03:01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1"/>
    <s v="EASTDESK5"/>
    <s v="ARING"/>
    <s v="ENA-IM NE GULF1"/>
    <x v="8"/>
    <x v="5"/>
    <n v="830344"/>
    <d v="2001-06-06T21:00:01"/>
  </r>
  <r>
    <x v="1"/>
    <x v="3"/>
    <x v="1"/>
    <x v="0"/>
    <n v="5000"/>
    <n v="1339344"/>
    <d v="2001-06-05T09:03:02"/>
    <s v="Coral Energy Resources, L.P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jleitnerp"/>
    <s v="VPIMENOV"/>
    <s v="ENA-IM ME NEW YORK"/>
    <x v="8"/>
    <x v="5"/>
    <n v="830345"/>
    <d v="2001-06-06T21:00:01"/>
  </r>
  <r>
    <x v="1"/>
    <x v="4"/>
    <x v="0"/>
    <x v="0"/>
    <n v="50000"/>
    <n v="1339345"/>
    <d v="2001-06-05T09:0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1"/>
    <s v="GWHALLE"/>
    <s v="WTI-GW-NXC2"/>
    <x v="2"/>
    <x v="5"/>
    <n v="113637"/>
    <d v="2001-07-01T00:00:00"/>
  </r>
  <r>
    <x v="1"/>
    <x v="3"/>
    <x v="1"/>
    <x v="0"/>
    <n v="5000"/>
    <n v="1339346"/>
    <d v="2001-06-05T09:03:04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TOMSAX01"/>
    <s v="KSTEVEN"/>
    <s v="ENA-IM Mid Central South"/>
    <x v="8"/>
    <x v="5"/>
    <n v="830346"/>
    <d v="2001-06-06T21:00:01"/>
  </r>
  <r>
    <x v="0"/>
    <x v="3"/>
    <x v="1"/>
    <x v="0"/>
    <n v="5000"/>
    <n v="1339347"/>
    <d v="2001-06-05T09:03:05"/>
    <s v="Talisman Energy Inc."/>
    <x v="0"/>
    <x v="0"/>
    <x v="0"/>
    <x v="3"/>
    <s v="CAN Gas Phy Fwd Firm West &lt; or = 1Mo"/>
    <s v="CAN Gas Phy      Sumas                   06Jun01         USD/MM"/>
    <n v="5000"/>
    <m/>
    <x v="0"/>
    <x v="10"/>
    <x v="0"/>
    <n v="3.2949999999999999"/>
    <s v="ADM94989"/>
    <s v="CCLARK5"/>
    <s v="EC - IM Canada BC"/>
    <x v="8"/>
    <x v="7"/>
    <n v="830347"/>
    <d v="2001-06-06T21:00:01"/>
  </r>
  <r>
    <x v="1"/>
    <x v="2"/>
    <x v="1"/>
    <x v="1"/>
    <n v="1550"/>
    <n v="1339348"/>
    <d v="2001-06-05T09:03:06"/>
    <s v="Williams Energy Marketing &amp; Trading Company"/>
    <x v="0"/>
    <x v="0"/>
    <x v="0"/>
    <x v="2"/>
    <s v="US East Power Phy Fwd Firm"/>
    <s v="US Pwr Phy Firm  Cinergy Peak            Aug01           USD/MWh"/>
    <m/>
    <n v="50"/>
    <x v="0"/>
    <x v="2"/>
    <x v="0"/>
    <n v="75.25"/>
    <s v="jheinecke1"/>
    <s v="FSTURM"/>
    <s v="LT-ECAR"/>
    <x v="7"/>
    <x v="6"/>
    <n v="632846.1"/>
    <d v="2001-08-01T21:00:01"/>
  </r>
  <r>
    <x v="1"/>
    <x v="3"/>
    <x v="1"/>
    <x v="0"/>
    <n v="2500"/>
    <n v="1339350"/>
    <d v="2001-06-05T09:03:07"/>
    <s v="CMS Marketing, Services and Trading Company"/>
    <x v="0"/>
    <x v="0"/>
    <x v="0"/>
    <x v="3"/>
    <s v="US Gas Phy Fwd Firm &lt; or = 1Mo "/>
    <s v="US Gas Phy       Mich Con                06Jun01         USD/MM"/>
    <n v="2500"/>
    <m/>
    <x v="0"/>
    <x v="10"/>
    <x v="0"/>
    <n v="4.1749999999999998"/>
    <s v="SCOTTBISK"/>
    <s v="JWILLI13"/>
    <s v="ENA - IM Mkt Central MICH"/>
    <x v="8"/>
    <x v="5"/>
    <n v="830349"/>
    <d v="2001-06-06T21:00:01"/>
  </r>
  <r>
    <x v="1"/>
    <x v="3"/>
    <x v="1"/>
    <x v="0"/>
    <n v="5000"/>
    <n v="1339349"/>
    <d v="2001-06-05T09:03:07"/>
    <s v="Cinergy Marketing &amp; Trading, LLC"/>
    <x v="0"/>
    <x v="0"/>
    <x v="0"/>
    <x v="3"/>
    <s v="US Gas Phy Fwd Firm &lt; or = 1Mo "/>
    <s v="US Gas Phy       ANR SW Pool             06Jun01         USD/MM"/>
    <n v="5000"/>
    <m/>
    <x v="0"/>
    <x v="10"/>
    <x v="0"/>
    <n v="3.9125000000000001"/>
    <s v="CHADALEX"/>
    <s v="KSTEVEN"/>
    <s v="ENA-IM Mid Central South"/>
    <x v="8"/>
    <x v="5"/>
    <n v="830348"/>
    <d v="2001-06-06T21:00:01"/>
  </r>
  <r>
    <x v="1"/>
    <x v="3"/>
    <x v="1"/>
    <x v="0"/>
    <n v="5000"/>
    <n v="1339351"/>
    <d v="2001-06-05T09:03:08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49999999999998"/>
    <s v="TOMSAX01"/>
    <s v="KSTEVEN"/>
    <s v="ENA-IM Mid Central South"/>
    <x v="8"/>
    <x v="5"/>
    <n v="830350"/>
    <d v="2001-06-06T21:00:01"/>
  </r>
  <r>
    <x v="1"/>
    <x v="3"/>
    <x v="1"/>
    <x v="0"/>
    <n v="6550"/>
    <n v="1339352"/>
    <d v="2001-06-05T09:03:09"/>
    <s v="MidAmerican Energy Company"/>
    <x v="0"/>
    <x v="0"/>
    <x v="0"/>
    <x v="3"/>
    <s v="US Gas Phy Fwd Firm &lt; or = 1Mo "/>
    <s v="US Gas Phy       NGPL NICOR              06Jun01         USD/MM"/>
    <n v="6550"/>
    <m/>
    <x v="0"/>
    <x v="10"/>
    <x v="0"/>
    <n v="4.0599999999999996"/>
    <s v="HALLIREG"/>
    <s v="PMIMS"/>
    <s v="ENA - IM MKT Central CG"/>
    <x v="8"/>
    <x v="5"/>
    <n v="830352"/>
    <d v="2001-06-06T21:00:01"/>
  </r>
  <r>
    <x v="1"/>
    <x v="3"/>
    <x v="1"/>
    <x v="0"/>
    <n v="5000"/>
    <n v="1339353"/>
    <d v="2001-06-05T09:03:09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jleitnerp"/>
    <s v="VPIMENOV"/>
    <s v="ENA-IM ME NEW YORK"/>
    <x v="8"/>
    <x v="5"/>
    <n v="830351"/>
    <d v="2001-06-06T21:00:01"/>
  </r>
  <r>
    <x v="1"/>
    <x v="3"/>
    <x v="1"/>
    <x v="0"/>
    <n v="25000"/>
    <n v="1339354"/>
    <d v="2001-06-05T09:03:09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149999999999997"/>
    <s v="STANHORTON"/>
    <s v="ARING"/>
    <s v="ENA-IM NE GULF1"/>
    <x v="8"/>
    <x v="5"/>
    <n v="830354"/>
    <d v="2001-06-06T21:00:01"/>
  </r>
  <r>
    <x v="1"/>
    <x v="3"/>
    <x v="1"/>
    <x v="0"/>
    <n v="10000"/>
    <n v="1339355"/>
    <d v="2001-06-05T09:03:10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"/>
    <s v="kimnorman"/>
    <s v="TDONOHO"/>
    <s v="ENA - IM Central Gulf"/>
    <x v="8"/>
    <x v="5"/>
    <n v="830353"/>
    <d v="2001-06-06T21:00:01"/>
  </r>
  <r>
    <x v="1"/>
    <x v="3"/>
    <x v="1"/>
    <x v="0"/>
    <n v="5000"/>
    <n v="1339358"/>
    <d v="2001-06-05T09:03:12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97"/>
    <s v="wwarburton"/>
    <s v="SSOUTH"/>
    <s v="ENA - IM West"/>
    <x v="8"/>
    <x v="5"/>
    <n v="830356"/>
    <d v="2001-06-06T21:00:01"/>
  </r>
  <r>
    <x v="1"/>
    <x v="3"/>
    <x v="1"/>
    <x v="0"/>
    <n v="5000"/>
    <n v="1339357"/>
    <d v="2001-06-05T09:03:1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75000000000002"/>
    <s v="TOMSAX01"/>
    <s v="KSTEVEN"/>
    <s v="ENA-IM Mid Central South"/>
    <x v="8"/>
    <x v="5"/>
    <n v="830357"/>
    <d v="2001-06-06T21:00:01"/>
  </r>
  <r>
    <x v="1"/>
    <x v="3"/>
    <x v="1"/>
    <x v="0"/>
    <n v="5000"/>
    <n v="1339356"/>
    <d v="2001-06-05T09:03:12"/>
    <s v="Reliant Energy Services, Inc."/>
    <x v="0"/>
    <x v="0"/>
    <x v="0"/>
    <x v="3"/>
    <s v="US Gas Phy Fwd Firm &lt; or = 1Mo "/>
    <s v="US Gas Phy       NBPL/Nicor              06Jun01         USD/MM"/>
    <m/>
    <n v="5000"/>
    <x v="0"/>
    <x v="10"/>
    <x v="0"/>
    <n v="4.07"/>
    <s v="dstevens"/>
    <s v="PMIMS"/>
    <s v="ENA - IM MKT Central CG"/>
    <x v="8"/>
    <x v="5"/>
    <n v="830355"/>
    <d v="2001-06-06T21:00:01"/>
  </r>
  <r>
    <x v="1"/>
    <x v="3"/>
    <x v="0"/>
    <x v="19"/>
    <n v="250000"/>
    <n v="1339359"/>
    <d v="2001-06-05T09:03:15"/>
    <s v="Cinergy Marketing &amp; Trading, LLC"/>
    <x v="0"/>
    <x v="0"/>
    <x v="0"/>
    <x v="3"/>
    <s v="US Gas Fin Swap"/>
    <s v="US Gas Daily     HHub                    06-30Jun01      USD/MM"/>
    <m/>
    <n v="10000"/>
    <x v="0"/>
    <x v="10"/>
    <x v="0"/>
    <n v="4.0149999999999997"/>
    <s v="BERRYJOE1"/>
    <s v="PKEAVEY"/>
    <s v="G-DAILY-EST"/>
    <x v="1"/>
    <x v="5"/>
    <s v="VE5744.1"/>
    <d v="2001-06-06T21:00:01"/>
  </r>
  <r>
    <x v="0"/>
    <x v="3"/>
    <x v="1"/>
    <x v="0"/>
    <n v="5000"/>
    <n v="1339360"/>
    <d v="2001-06-05T09:03:16"/>
    <s v="PG&amp;E Energy Trading, Canada Corporation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800000000000004"/>
    <s v="NADEAUBRAD"/>
    <s v="RWATT"/>
    <s v="EC-IM Canada West"/>
    <x v="8"/>
    <x v="7"/>
    <n v="830358"/>
    <d v="2001-06-06T21:00:01"/>
  </r>
  <r>
    <x v="1"/>
    <x v="3"/>
    <x v="0"/>
    <x v="18"/>
    <n v="755000"/>
    <n v="1339361"/>
    <d v="2001-06-05T09:03:1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149999999999997"/>
    <s v="steven12"/>
    <s v="JARNOLD"/>
    <s v="NG-Price"/>
    <x v="1"/>
    <x v="5"/>
    <s v="VE5740.1"/>
    <d v="2001-11-01T00:00:00"/>
  </r>
  <r>
    <x v="1"/>
    <x v="3"/>
    <x v="0"/>
    <x v="1"/>
    <n v="155000"/>
    <n v="1339362"/>
    <d v="2001-06-05T09:03:18"/>
    <s v="Aquila Risk Management Corporation"/>
    <x v="0"/>
    <x v="0"/>
    <x v="0"/>
    <x v="3"/>
    <s v="US Gas Fin BasisSwap"/>
    <s v="US Gas Basis     NWPL RkyMtn             Jul01           USD/MM"/>
    <m/>
    <n v="5000"/>
    <x v="0"/>
    <x v="10"/>
    <x v="0"/>
    <n v="-1.2549999999999999"/>
    <s v="AQUILA1001"/>
    <s v="FERMIS"/>
    <s v="GD-New-Jr"/>
    <x v="1"/>
    <x v="5"/>
    <s v="VE5741.1"/>
    <d v="2001-07-01T21:00:01"/>
  </r>
  <r>
    <x v="1"/>
    <x v="3"/>
    <x v="1"/>
    <x v="0"/>
    <n v="21"/>
    <n v="1339363"/>
    <d v="2001-06-05T09:03:18"/>
    <s v="e prime, inc."/>
    <x v="0"/>
    <x v="0"/>
    <x v="0"/>
    <x v="3"/>
    <s v="US Gas Phy Fwd Firm &lt; or = 1Mo "/>
    <s v="US Gas Phy       NNG Demarc              06Jun01         USD/MM"/>
    <m/>
    <n v="21"/>
    <x v="0"/>
    <x v="10"/>
    <x v="0"/>
    <n v="3.8725000000000001"/>
    <s v="EPRIME28"/>
    <s v="KSTEVEN"/>
    <s v="ENA-IM Mid Central South"/>
    <x v="8"/>
    <x v="5"/>
    <n v="830359"/>
    <d v="2001-06-06T21:00:01"/>
  </r>
  <r>
    <x v="1"/>
    <x v="3"/>
    <x v="0"/>
    <x v="19"/>
    <n v="250000"/>
    <n v="1339364"/>
    <d v="2001-06-05T09:03:20"/>
    <s v="Mirant Americas Energy Marketing, L.P."/>
    <x v="0"/>
    <x v="0"/>
    <x v="0"/>
    <x v="3"/>
    <s v="US Gas Fin Swap"/>
    <s v="US Gas Daily     PG&amp;E CtyGate            06-30Jun01      USD/MM"/>
    <m/>
    <n v="10000"/>
    <x v="0"/>
    <x v="10"/>
    <x v="0"/>
    <n v="5.6"/>
    <s v="rdm00001"/>
    <s v="MLENHAR"/>
    <s v="West-Perm"/>
    <x v="1"/>
    <x v="5"/>
    <s v="VE5742.1"/>
    <d v="2001-06-06T21:00:01"/>
  </r>
  <r>
    <x v="0"/>
    <x v="3"/>
    <x v="1"/>
    <x v="0"/>
    <n v="10000"/>
    <n v="1339365"/>
    <d v="2001-06-05T09:03:20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50000000000003"/>
    <s v="elizabeth"/>
    <s v="RWATT"/>
    <s v="EC-IM Canada West"/>
    <x v="8"/>
    <x v="7"/>
    <n v="830360"/>
    <d v="2001-06-05T21:00:01"/>
  </r>
  <r>
    <x v="0"/>
    <x v="3"/>
    <x v="1"/>
    <x v="1"/>
    <n v="155000"/>
    <n v="1339366"/>
    <d v="2001-06-05T09:03:2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949999999999999"/>
    <s v="williamw"/>
    <s v="MCOWAN"/>
    <s v="EC-IM Canada West"/>
    <x v="8"/>
    <x v="7"/>
    <n v="830362"/>
    <d v="2001-07-01T21:00:01"/>
  </r>
  <r>
    <x v="1"/>
    <x v="3"/>
    <x v="0"/>
    <x v="4"/>
    <n v="225000"/>
    <n v="1339367"/>
    <d v="2001-06-05T09:03:22"/>
    <s v="Bank of America, National Association"/>
    <x v="0"/>
    <x v="0"/>
    <x v="0"/>
    <x v="3"/>
    <s v="US Gas Fin Swap"/>
    <s v="US Gas Swap      Nymex                   Sep01           USD/MM"/>
    <n v="7500"/>
    <m/>
    <x v="0"/>
    <x v="10"/>
    <x v="0"/>
    <n v="4.2149999999999999"/>
    <s v="MMETTERS"/>
    <s v="JARNOLD"/>
    <s v="NG-Price"/>
    <x v="1"/>
    <x v="5"/>
    <s v="VE5743.1"/>
    <d v="2001-09-01T21:00:00"/>
  </r>
  <r>
    <x v="0"/>
    <x v="3"/>
    <x v="1"/>
    <x v="1"/>
    <n v="155000"/>
    <n v="1339370"/>
    <d v="2001-06-05T09:03:23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49999999999997"/>
    <s v="sgrimbly"/>
    <s v="MCOWAN"/>
    <s v="EC-IM Canada West"/>
    <x v="8"/>
    <x v="7"/>
    <n v="830361"/>
    <d v="2001-07-01T21:00:01"/>
  </r>
  <r>
    <x v="1"/>
    <x v="3"/>
    <x v="1"/>
    <x v="0"/>
    <n v="5000"/>
    <n v="1339372"/>
    <d v="2001-06-05T09:03:24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schwalbach"/>
    <s v="KSTEVEN"/>
    <s v="ENA-IM Mid Central South"/>
    <x v="8"/>
    <x v="5"/>
    <n v="830364"/>
    <d v="2001-06-06T21:00:01"/>
  </r>
  <r>
    <x v="1"/>
    <x v="3"/>
    <x v="1"/>
    <x v="0"/>
    <n v="5000"/>
    <n v="1339371"/>
    <d v="2001-06-05T09:03:24"/>
    <s v="Western Gas Resources, Inc."/>
    <x v="0"/>
    <x v="0"/>
    <x v="0"/>
    <x v="3"/>
    <s v="US Gas Phy Fwd Firm &lt; or = 1Mo "/>
    <s v="US Gas Phy       Waha                    06Jun01         USD/MM"/>
    <n v="5000"/>
    <m/>
    <x v="0"/>
    <x v="10"/>
    <x v="0"/>
    <n v="3.98"/>
    <s v="CSTANLEY"/>
    <s v="JPARKS"/>
    <s v="ENA-IM WAHA"/>
    <x v="8"/>
    <x v="5"/>
    <n v="830363"/>
    <d v="2001-06-06T21:00:01"/>
  </r>
  <r>
    <x v="1"/>
    <x v="3"/>
    <x v="1"/>
    <x v="0"/>
    <n v="25000"/>
    <n v="1339373"/>
    <d v="2001-06-05T09:03:26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STANHORTON"/>
    <s v="ARING"/>
    <s v="ENA-IM NE GULF1"/>
    <x v="8"/>
    <x v="5"/>
    <n v="830365"/>
    <d v="2001-06-06T21:00:01"/>
  </r>
  <r>
    <x v="1"/>
    <x v="3"/>
    <x v="1"/>
    <x v="0"/>
    <n v="5000"/>
    <n v="1339374"/>
    <d v="2001-06-05T09:03:29"/>
    <s v="Williams Energy Marketing &amp; Trading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gcagnoli"/>
    <s v="KSTEVEN"/>
    <s v="ENA-IM Mid Central South"/>
    <x v="8"/>
    <x v="5"/>
    <n v="830366"/>
    <d v="2001-06-06T21:00:01"/>
  </r>
  <r>
    <x v="1"/>
    <x v="3"/>
    <x v="1"/>
    <x v="0"/>
    <n v="2150"/>
    <n v="1339375"/>
    <d v="2001-06-05T09:03:29"/>
    <s v="Reliant Energy Services, Inc."/>
    <x v="0"/>
    <x v="0"/>
    <x v="0"/>
    <x v="3"/>
    <s v="US Gas Phy Fwd Firm &lt; or = 1Mo "/>
    <s v="US Gas Phy       ANR SW Pool             06Jun01         USD/MM"/>
    <m/>
    <n v="2150"/>
    <x v="0"/>
    <x v="10"/>
    <x v="0"/>
    <n v="3.915"/>
    <s v="bcollins"/>
    <s v="KSTEVEN"/>
    <s v="ENA-IM Mid Central South"/>
    <x v="8"/>
    <x v="5"/>
    <n v="830367"/>
    <d v="2001-06-06T21:00:01"/>
  </r>
  <r>
    <x v="1"/>
    <x v="3"/>
    <x v="0"/>
    <x v="18"/>
    <n v="755000"/>
    <n v="1339376"/>
    <d v="2001-06-05T09:03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5"/>
    <s v="BIGBRADLY"/>
    <s v="JARNOLD"/>
    <s v="NG-Price"/>
    <x v="1"/>
    <x v="5"/>
    <s v="VE5745.1"/>
    <d v="2001-11-01T00:00:00"/>
  </r>
  <r>
    <x v="1"/>
    <x v="3"/>
    <x v="1"/>
    <x v="0"/>
    <n v="25000"/>
    <n v="1339378"/>
    <d v="2001-06-05T09:03:35"/>
    <s v="Constellation Power Source,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250000000000004"/>
    <s v="cprovenzan"/>
    <s v="ARING"/>
    <s v="ENA-IM NE GULF1"/>
    <x v="8"/>
    <x v="5"/>
    <n v="830368"/>
    <d v="2001-06-06T21:00:01"/>
  </r>
  <r>
    <x v="0"/>
    <x v="3"/>
    <x v="1"/>
    <x v="0"/>
    <n v="5000"/>
    <n v="1339379"/>
    <d v="2001-06-05T09:03:38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2"/>
    <s v="brucewest"/>
    <s v="CCLARK5"/>
    <s v="EC - IM Canada BC"/>
    <x v="8"/>
    <x v="7"/>
    <n v="830369"/>
    <d v="2001-06-06T21:00:01"/>
  </r>
  <r>
    <x v="1"/>
    <x v="3"/>
    <x v="0"/>
    <x v="1"/>
    <n v="310000"/>
    <n v="1339380"/>
    <d v="2001-06-05T09:03:43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NedCosman"/>
    <s v="JARNOLD"/>
    <s v="NG-Price"/>
    <x v="1"/>
    <x v="5"/>
    <s v="VE5748.1"/>
    <d v="2001-07-01T21:00:00"/>
  </r>
  <r>
    <x v="1"/>
    <x v="3"/>
    <x v="0"/>
    <x v="18"/>
    <n v="755000"/>
    <n v="1339381"/>
    <d v="2001-06-05T09:03:45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4950000000000001"/>
    <s v="ADM24744"/>
    <s v="JARNOLD"/>
    <s v="NG-Price"/>
    <x v="1"/>
    <x v="5"/>
    <s v="VE5747.1"/>
    <d v="2001-11-01T00:00:00"/>
  </r>
  <r>
    <x v="1"/>
    <x v="3"/>
    <x v="1"/>
    <x v="0"/>
    <n v="5000"/>
    <n v="1339382"/>
    <d v="2001-06-05T09:03:45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2300000000000004"/>
    <n v="10041965"/>
    <s v="JHODGE2"/>
    <s v="ENA-IM ME CNG"/>
    <x v="8"/>
    <x v="5"/>
    <n v="830370"/>
    <d v="2001-06-06T21:00:01"/>
  </r>
  <r>
    <x v="0"/>
    <x v="0"/>
    <x v="0"/>
    <x v="0"/>
    <n v="20"/>
    <n v="1339383"/>
    <d v="2001-06-05T09:03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69035"/>
    <m/>
  </r>
  <r>
    <x v="1"/>
    <x v="3"/>
    <x v="1"/>
    <x v="0"/>
    <n v="5000"/>
    <n v="1339384"/>
    <d v="2001-06-05T09:03:48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22"/>
    <n v="10041965"/>
    <s v="JHODGE2"/>
    <s v="ENA-IM ME CNG"/>
    <x v="8"/>
    <x v="5"/>
    <n v="830371"/>
    <d v="2001-06-06T21:00:01"/>
  </r>
  <r>
    <x v="0"/>
    <x v="3"/>
    <x v="1"/>
    <x v="0"/>
    <n v="5000"/>
    <n v="1339385"/>
    <d v="2001-06-05T09:03:50"/>
    <s v="Talisman Energy Inc."/>
    <x v="0"/>
    <x v="0"/>
    <x v="0"/>
    <x v="3"/>
    <s v="CAN Gas Phy Fwd Firm West &lt; or = 1Mo"/>
    <s v="CAN Gas Phy      Sumas                   06Jun01         USD/MM"/>
    <n v="5000"/>
    <m/>
    <x v="0"/>
    <x v="10"/>
    <x v="0"/>
    <n v="3.2949999999999999"/>
    <s v="ADM94989"/>
    <s v="CCLARK5"/>
    <s v="EC - IM Canada BC"/>
    <x v="8"/>
    <x v="7"/>
    <n v="830372"/>
    <d v="2001-06-06T21:00:01"/>
  </r>
  <r>
    <x v="1"/>
    <x v="3"/>
    <x v="0"/>
    <x v="1"/>
    <n v="465000"/>
    <n v="1339387"/>
    <d v="2001-06-05T09:03:52"/>
    <s v="Cinergy Marketing &amp; Trading, LLC"/>
    <x v="0"/>
    <x v="0"/>
    <x v="0"/>
    <x v="3"/>
    <s v="US Gas Fin Swap"/>
    <s v="US Gas Daily     HHub                    Jul01           USD/MM"/>
    <m/>
    <n v="15000"/>
    <x v="0"/>
    <x v="10"/>
    <x v="0"/>
    <n v="4.0999999999999996"/>
    <s v="BERRYJOE1"/>
    <s v="JARNOLD"/>
    <s v="NG-Price"/>
    <x v="1"/>
    <x v="5"/>
    <s v="VE5749.1"/>
    <d v="2001-07-01T21:59:00"/>
  </r>
  <r>
    <x v="0"/>
    <x v="3"/>
    <x v="1"/>
    <x v="19"/>
    <n v="125000"/>
    <n v="1339386"/>
    <d v="2001-06-05T09:03:52"/>
    <s v="Nexen Marketing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49999999999997"/>
    <s v="wenarchukj"/>
    <s v="MCOWAN"/>
    <s v="EC-IM Canada West"/>
    <x v="8"/>
    <x v="7"/>
    <n v="830373"/>
    <d v="2001-06-06T21:00:01"/>
  </r>
  <r>
    <x v="1"/>
    <x v="3"/>
    <x v="1"/>
    <x v="0"/>
    <n v="25000"/>
    <n v="1339388"/>
    <d v="2001-06-05T09:03:55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149999999999997"/>
    <s v="EASTDESK5"/>
    <s v="ARING"/>
    <s v="ENA-IM NE GULF1"/>
    <x v="8"/>
    <x v="5"/>
    <n v="830374"/>
    <d v="2001-06-06T21:00:01"/>
  </r>
  <r>
    <x v="1"/>
    <x v="3"/>
    <x v="0"/>
    <x v="4"/>
    <n v="450000"/>
    <n v="1339390"/>
    <d v="2001-06-05T09:03:56"/>
    <s v="Bank of America, National Association"/>
    <x v="0"/>
    <x v="0"/>
    <x v="0"/>
    <x v="3"/>
    <s v="US Gas Fin Swap"/>
    <s v="US Gas Swap      Nymex                   Sep01           USD/MM"/>
    <n v="15000"/>
    <m/>
    <x v="0"/>
    <x v="10"/>
    <x v="0"/>
    <n v="4.22"/>
    <s v="MMETTERS"/>
    <s v="JARNOLD"/>
    <s v="NG-Price"/>
    <x v="1"/>
    <x v="5"/>
    <s v="VE5752.1"/>
    <d v="2001-09-01T21:00:00"/>
  </r>
  <r>
    <x v="1"/>
    <x v="3"/>
    <x v="0"/>
    <x v="1"/>
    <n v="465000"/>
    <n v="1339394"/>
    <d v="2001-06-05T09:04:0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49999999999998"/>
    <s v="shawnmaz"/>
    <s v="JARNOLD"/>
    <s v="NG-Price"/>
    <x v="1"/>
    <x v="5"/>
    <s v="VE5751.1"/>
    <d v="2001-07-01T21:00:00"/>
  </r>
  <r>
    <x v="0"/>
    <x v="3"/>
    <x v="1"/>
    <x v="1"/>
    <n v="155000"/>
    <n v="1339395"/>
    <d v="2001-06-05T09:04:0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"/>
    <s v="bpadavidh"/>
    <s v="MCOWAN"/>
    <s v="EC-IM Canada West"/>
    <x v="8"/>
    <x v="7"/>
    <n v="830375"/>
    <d v="2001-07-01T21:00:01"/>
  </r>
  <r>
    <x v="1"/>
    <x v="3"/>
    <x v="1"/>
    <x v="0"/>
    <n v="10000"/>
    <n v="1339393"/>
    <d v="2001-06-05T09:04:00"/>
    <s v="Texaco Natural Gas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7"/>
    <s v="STEPHENSJE"/>
    <s v="SPEREIR"/>
    <s v="ENA-IM NE GULF2"/>
    <x v="8"/>
    <x v="5"/>
    <n v="830376"/>
    <d v="2001-06-06T21:00:01"/>
  </r>
  <r>
    <x v="1"/>
    <x v="3"/>
    <x v="1"/>
    <x v="0"/>
    <n v="5000"/>
    <n v="1339396"/>
    <d v="2001-06-05T09:04:02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00000000000004"/>
    <s v="NUIEBJOP"/>
    <s v="JHODGE2"/>
    <s v="ENA-IM ME CNG"/>
    <x v="8"/>
    <x v="5"/>
    <n v="830377"/>
    <d v="2001-06-06T21:00:01"/>
  </r>
  <r>
    <x v="1"/>
    <x v="3"/>
    <x v="1"/>
    <x v="0"/>
    <n v="5000"/>
    <n v="1339399"/>
    <d v="2001-06-05T09:04:07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049999999999998"/>
    <s v="Standsse"/>
    <s v="KSTEVEN"/>
    <s v="ENA-IM Mid Central South"/>
    <x v="8"/>
    <x v="5"/>
    <n v="830378"/>
    <d v="2001-06-06T21:00:01"/>
  </r>
  <r>
    <x v="1"/>
    <x v="3"/>
    <x v="0"/>
    <x v="1"/>
    <n v="465000"/>
    <n v="1339400"/>
    <d v="2001-06-05T09:04:09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4.0949999999999998"/>
    <s v="BARRON01"/>
    <s v="JARNOLD"/>
    <s v="NG-Price"/>
    <x v="1"/>
    <x v="5"/>
    <s v="VE5755.1"/>
    <d v="2001-07-01T21:00:00"/>
  </r>
  <r>
    <x v="1"/>
    <x v="3"/>
    <x v="1"/>
    <x v="0"/>
    <n v="5000"/>
    <n v="1339401"/>
    <d v="2001-06-05T09:04:10"/>
    <s v="Dynegy Marketing and Trade"/>
    <x v="0"/>
    <x v="0"/>
    <x v="0"/>
    <x v="3"/>
    <s v="US Gas Phy Fwd Firm &lt; or = 1Mo "/>
    <s v="US Gas Phy       EPNG SoCal Topk         06Jun01         USD/MM"/>
    <n v="5000"/>
    <m/>
    <x v="0"/>
    <x v="10"/>
    <x v="0"/>
    <n v="9.3000000000000007"/>
    <s v="NOVERO777"/>
    <s v="TKUYKEN"/>
    <s v="ENA - IM West"/>
    <x v="8"/>
    <x v="5"/>
    <n v="830381"/>
    <d v="2001-06-06T21:00:01"/>
  </r>
  <r>
    <x v="1"/>
    <x v="3"/>
    <x v="1"/>
    <x v="0"/>
    <n v="5000"/>
    <n v="1339402"/>
    <d v="2001-06-05T09:04:10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650000000000002"/>
    <s v="PEGGIALL"/>
    <s v="KSTEVEN"/>
    <s v="ENA-IM Mid Central South"/>
    <x v="8"/>
    <x v="5"/>
    <n v="830380"/>
    <d v="2001-06-06T21:00:01"/>
  </r>
  <r>
    <x v="1"/>
    <x v="3"/>
    <x v="0"/>
    <x v="12"/>
    <n v="1825000"/>
    <n v="1339403"/>
    <d v="2001-06-05T09:04:1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99999999999997"/>
    <s v="GILMORE2"/>
    <s v="JARNOLD"/>
    <s v="NG-Price"/>
    <x v="1"/>
    <x v="5"/>
    <s v="VE5756.1"/>
    <d v="2002-01-01T21:00:00"/>
  </r>
  <r>
    <x v="1"/>
    <x v="3"/>
    <x v="1"/>
    <x v="0"/>
    <n v="10000"/>
    <n v="1339404"/>
    <d v="2001-06-05T09:04:12"/>
    <s v="Reliant Energy Services, Inc."/>
    <x v="0"/>
    <x v="0"/>
    <x v="0"/>
    <x v="3"/>
    <s v="US Gas Phy Index Firm &lt; or = 1Mo"/>
    <s v="US Gas Phy Index GD/D TCO Pool           06Jun01         USD/MM"/>
    <n v="10000"/>
    <m/>
    <x v="0"/>
    <x v="10"/>
    <x v="0"/>
    <n v="-5.0000000000000001E-3"/>
    <s v="jaelee14"/>
    <s v="JHODGE2"/>
    <s v="ENA-IM ME TCO"/>
    <x v="8"/>
    <x v="5"/>
    <n v="830379"/>
    <d v="2001-06-06T21:00:01"/>
  </r>
  <r>
    <x v="1"/>
    <x v="2"/>
    <x v="1"/>
    <x v="4"/>
    <n v="1500"/>
    <n v="1339406"/>
    <d v="2001-06-05T09:04:13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5"/>
    <s v="AROSENBERG"/>
    <s v="RBENSON"/>
    <s v="LT-PJM"/>
    <x v="7"/>
    <x v="6"/>
    <n v="632848.1"/>
    <d v="2002-09-01T14:12:00"/>
  </r>
  <r>
    <x v="1"/>
    <x v="3"/>
    <x v="0"/>
    <x v="19"/>
    <n v="250000"/>
    <n v="1339408"/>
    <d v="2001-06-05T09:04:15"/>
    <s v="Coral Energy Holding L.P."/>
    <x v="0"/>
    <x v="0"/>
    <x v="0"/>
    <x v="3"/>
    <s v="US Gas Fin Swap"/>
    <s v="US Gas Daily     NNG Demarc              06-30Jun01      USD/MM"/>
    <n v="10000"/>
    <m/>
    <x v="0"/>
    <x v="10"/>
    <x v="0"/>
    <n v="3.8149999999999999"/>
    <s v="scoerverf"/>
    <s v="ALEWIS"/>
    <s v="GD-CENTRAL"/>
    <x v="1"/>
    <x v="5"/>
    <s v="VE5758.1"/>
    <d v="2001-06-06T21:00:01"/>
  </r>
  <r>
    <x v="1"/>
    <x v="3"/>
    <x v="1"/>
    <x v="0"/>
    <n v="100000"/>
    <n v="1339409"/>
    <d v="2001-06-05T09:04:1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0750000000000002"/>
    <s v="aepes206"/>
    <s v="PMIMS"/>
    <s v="ENA - IM MKT Central CG"/>
    <x v="8"/>
    <x v="5"/>
    <n v="830382"/>
    <d v="2001-06-06T21:00:01"/>
  </r>
  <r>
    <x v="1"/>
    <x v="3"/>
    <x v="0"/>
    <x v="1"/>
    <n v="465000"/>
    <n v="1339411"/>
    <d v="2001-06-05T09:04:21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0949999999999998"/>
    <s v="MICWHITE"/>
    <s v="JARNOLD"/>
    <s v="NG-Price"/>
    <x v="1"/>
    <x v="5"/>
    <s v="VE5759.1"/>
    <d v="2001-07-01T21:00:00"/>
  </r>
  <r>
    <x v="1"/>
    <x v="3"/>
    <x v="1"/>
    <x v="0"/>
    <n v="4000"/>
    <n v="1339410"/>
    <d v="2001-06-05T09:04:21"/>
    <s v="Amerada Hess Corporation"/>
    <x v="0"/>
    <x v="0"/>
    <x v="0"/>
    <x v="3"/>
    <s v="US Gas Phy Fwd Firm &lt; or = 1Mo "/>
    <s v="US Gas Phy       TranscoZ6NNY            06Jun01         USD/MM"/>
    <m/>
    <n v="4000"/>
    <x v="0"/>
    <x v="10"/>
    <x v="0"/>
    <n v="4.2699999999999996"/>
    <s v="jwalker1"/>
    <s v="VPIMENOV"/>
    <s v="ENA-IM ME NEW YORK"/>
    <x v="8"/>
    <x v="5"/>
    <n v="830383"/>
    <d v="2001-06-06T21:00:01"/>
  </r>
  <r>
    <x v="0"/>
    <x v="3"/>
    <x v="1"/>
    <x v="19"/>
    <n v="125000"/>
    <n v="1339415"/>
    <d v="2001-06-05T09:04:23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"/>
    <s v="tsamaska"/>
    <s v="MCOWAN"/>
    <s v="EC-IM Canada West"/>
    <x v="8"/>
    <x v="7"/>
    <n v="830387"/>
    <d v="2001-06-06T21:00:01"/>
  </r>
  <r>
    <x v="1"/>
    <x v="3"/>
    <x v="1"/>
    <x v="0"/>
    <n v="10000"/>
    <n v="1339413"/>
    <d v="2001-06-05T09:04:23"/>
    <s v="Conoco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349999999999998"/>
    <s v="terryl00"/>
    <s v="JHODGE2"/>
    <s v="ENA-IM ME TCO"/>
    <x v="8"/>
    <x v="5"/>
    <n v="830386"/>
    <d v="2001-06-06T21:00:01"/>
  </r>
  <r>
    <x v="1"/>
    <x v="3"/>
    <x v="1"/>
    <x v="0"/>
    <n v="15000"/>
    <n v="1339414"/>
    <d v="2001-06-05T09:04:23"/>
    <s v="Idacorp Energy Solutions, L.P."/>
    <x v="0"/>
    <x v="0"/>
    <x v="0"/>
    <x v="3"/>
    <s v="US Gas Phy Fwd Firm &lt; or = 1Mo "/>
    <s v="US Gas Phy       HeHub                   06Jun01         USD/MM"/>
    <n v="15000"/>
    <m/>
    <x v="0"/>
    <x v="10"/>
    <x v="0"/>
    <n v="4.01"/>
    <s v="ADM48147"/>
    <s v="ARING"/>
    <s v="ENA-IM NE GULF1"/>
    <x v="8"/>
    <x v="5"/>
    <n v="830385"/>
    <d v="2001-06-06T21:00:01"/>
  </r>
  <r>
    <x v="0"/>
    <x v="3"/>
    <x v="1"/>
    <x v="0"/>
    <n v="10000"/>
    <n v="1339412"/>
    <d v="2001-06-05T09:04:23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7"/>
    <s v="DAROOKIE"/>
    <s v="MCUILLA"/>
    <s v="ENA - IM Ontario"/>
    <x v="8"/>
    <x v="5"/>
    <n v="830384"/>
    <d v="2001-06-06T21:00:01"/>
  </r>
  <r>
    <x v="1"/>
    <x v="3"/>
    <x v="0"/>
    <x v="1"/>
    <n v="155000"/>
    <n v="1339418"/>
    <d v="2001-06-05T09:04:25"/>
    <s v="Phibro Inc."/>
    <x v="0"/>
    <x v="0"/>
    <x v="0"/>
    <x v="3"/>
    <s v="US Gas Fin Swap"/>
    <s v="US Gas Swap      Nymex                   Jul01           USD/MM"/>
    <n v="5000"/>
    <m/>
    <x v="0"/>
    <x v="10"/>
    <x v="0"/>
    <n v="4.09"/>
    <s v="MACGROIN"/>
    <s v="JARNOLD"/>
    <s v="NG-Price"/>
    <x v="1"/>
    <x v="5"/>
    <s v="VE5760.1"/>
    <d v="2001-07-01T21:00:00"/>
  </r>
  <r>
    <x v="0"/>
    <x v="3"/>
    <x v="1"/>
    <x v="0"/>
    <n v="5000"/>
    <n v="1339416"/>
    <d v="2001-06-05T09:04:25"/>
    <s v="PanCanadian Petroleum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6"/>
    <s v="E0003432"/>
    <s v="RWATT"/>
    <s v="EC-IM Canada West"/>
    <x v="8"/>
    <x v="7"/>
    <n v="830388"/>
    <d v="2001-06-06T21:00:01"/>
  </r>
  <r>
    <x v="1"/>
    <x v="3"/>
    <x v="1"/>
    <x v="0"/>
    <n v="10000"/>
    <n v="1339417"/>
    <d v="2001-06-05T09:04:25"/>
    <s v="Duke Energy Trading and Marketing, L.L.C."/>
    <x v="0"/>
    <x v="0"/>
    <x v="0"/>
    <x v="3"/>
    <s v="US Gas Phy Fwd Firm &lt; or = 1Mo "/>
    <s v="US Gas Phy       HeHub                   06Jun01         USD/MM"/>
    <n v="10000"/>
    <m/>
    <x v="0"/>
    <x v="10"/>
    <x v="0"/>
    <n v="4.01"/>
    <s v="YJACKSON"/>
    <s v="ARING"/>
    <s v="ENA-IM NE GULF1"/>
    <x v="8"/>
    <x v="5"/>
    <n v="830389"/>
    <d v="2001-06-06T21:00:01"/>
  </r>
  <r>
    <x v="1"/>
    <x v="3"/>
    <x v="1"/>
    <x v="0"/>
    <n v="2286"/>
    <n v="1339420"/>
    <d v="2001-06-05T09:04:27"/>
    <s v="Tenaska Marketing Ventures"/>
    <x v="0"/>
    <x v="0"/>
    <x v="0"/>
    <x v="3"/>
    <s v="US Gas Phy Fwd Firm &lt; or = 1Mo "/>
    <s v="US Gas Phy       ANR SW Pool             06Jun01         USD/MM"/>
    <n v="2286"/>
    <m/>
    <x v="0"/>
    <x v="10"/>
    <x v="0"/>
    <n v="3.91"/>
    <s v="TMVJDG01"/>
    <s v="KSTEVEN"/>
    <s v="ENA-IM Mid Central South"/>
    <x v="8"/>
    <x v="5"/>
    <n v="830390"/>
    <d v="2001-06-06T21:00:01"/>
  </r>
  <r>
    <x v="1"/>
    <x v="2"/>
    <x v="0"/>
    <x v="0"/>
    <n v="50"/>
    <n v="1339419"/>
    <d v="2001-06-05T09:04:27"/>
    <s v="Coral Energy Holding L.P."/>
    <x v="0"/>
    <x v="0"/>
    <x v="0"/>
    <x v="2"/>
    <s v="US East Power Fin Swap"/>
    <s v="US Pwr Fin Swap  ISO NY Z-G Peak         06Jun01         USD/MWh"/>
    <m/>
    <n v="50"/>
    <x v="0"/>
    <x v="2"/>
    <x v="0"/>
    <n v="43.5"/>
    <s v="jamesgtine"/>
    <s v="GGUPTA"/>
    <s v="ST-New England"/>
    <x v="7"/>
    <x v="5"/>
    <n v="632849.1"/>
    <d v="2001-06-06T21:00:01"/>
  </r>
  <r>
    <x v="1"/>
    <x v="3"/>
    <x v="0"/>
    <x v="19"/>
    <n v="250000"/>
    <n v="1339422"/>
    <d v="2001-06-05T09:04:29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950000000000001"/>
    <s v="ADM84149"/>
    <s v="PKEAVEY"/>
    <s v="G-DAILY-EST"/>
    <x v="1"/>
    <x v="5"/>
    <s v="VE5763.1"/>
    <d v="2001-06-06T21:00:01"/>
  </r>
  <r>
    <x v="1"/>
    <x v="3"/>
    <x v="0"/>
    <x v="4"/>
    <n v="150000"/>
    <n v="1339424"/>
    <d v="2001-06-05T09:04:32"/>
    <s v="El Paso Merchant Energy, L.P."/>
    <x v="0"/>
    <x v="0"/>
    <x v="0"/>
    <x v="3"/>
    <s v="US Gas Fin BasisSwap"/>
    <s v="US Gas Basis     TCO Pool                Sep01           USD/MM"/>
    <n v="5000"/>
    <m/>
    <x v="0"/>
    <x v="10"/>
    <x v="0"/>
    <n v="0.16750000000000001"/>
    <s v="EPMELPmwf"/>
    <s v="BMCKAY"/>
    <s v="FT-NY"/>
    <x v="1"/>
    <x v="5"/>
    <s v="VE5764.1"/>
    <d v="2001-09-01T21:00:01"/>
  </r>
  <r>
    <x v="1"/>
    <x v="3"/>
    <x v="1"/>
    <x v="0"/>
    <n v="10000"/>
    <n v="1339425"/>
    <d v="2001-06-05T09:04:32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5"/>
    <s v="terryl00"/>
    <s v="SPEREIR"/>
    <s v="ENA-IM NE GULF2"/>
    <x v="8"/>
    <x v="5"/>
    <n v="830391"/>
    <d v="2001-06-06T21:00:01"/>
  </r>
  <r>
    <x v="1"/>
    <x v="3"/>
    <x v="1"/>
    <x v="0"/>
    <n v="1436"/>
    <n v="1339430"/>
    <d v="2001-06-05T09:04:35"/>
    <s v="Colonial Energy Inc."/>
    <x v="0"/>
    <x v="0"/>
    <x v="0"/>
    <x v="3"/>
    <s v="US Gas Phy Fwd Firm &lt; or = 1Mo "/>
    <s v="US Gas Phy       Dom SP TT               06Jun01         USD/MM"/>
    <n v="1436"/>
    <m/>
    <x v="0"/>
    <x v="10"/>
    <x v="0"/>
    <n v="4.22"/>
    <s v="VABLAISE"/>
    <s v="JHODGE2"/>
    <s v="ENA-IM ME CNG"/>
    <x v="8"/>
    <x v="5"/>
    <n v="830393"/>
    <d v="2001-06-06T21:00:01"/>
  </r>
  <r>
    <x v="1"/>
    <x v="3"/>
    <x v="1"/>
    <x v="19"/>
    <n v="125000"/>
    <n v="1339427"/>
    <d v="2001-06-05T09:04:35"/>
    <s v="Texaco Natural Gas Inc."/>
    <x v="0"/>
    <x v="0"/>
    <x v="0"/>
    <x v="3"/>
    <s v="US Gas Phy Fwd Firm &lt; or = 1Mo "/>
    <s v="US Gas Phy       TCO Pool                06-30Jun01      USD/MM"/>
    <m/>
    <n v="5000"/>
    <x v="0"/>
    <x v="10"/>
    <x v="0"/>
    <n v="4.1500000000000004"/>
    <s v="waggonerva"/>
    <s v="JHODGE2"/>
    <s v="ENA-IM ME TCO"/>
    <x v="8"/>
    <x v="5"/>
    <n v="830397"/>
    <d v="2001-06-06T21:00:01"/>
  </r>
  <r>
    <x v="1"/>
    <x v="3"/>
    <x v="1"/>
    <x v="0"/>
    <n v="10000"/>
    <n v="1339428"/>
    <d v="2001-06-05T09:04:35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449999999999998"/>
    <s v="raganbond1"/>
    <s v="SPEREIR"/>
    <s v="ENA-IM NE GULF2"/>
    <x v="8"/>
    <x v="5"/>
    <n v="830394"/>
    <d v="2001-06-06T21:00:01"/>
  </r>
  <r>
    <x v="1"/>
    <x v="3"/>
    <x v="1"/>
    <x v="0"/>
    <n v="10000"/>
    <n v="1339426"/>
    <d v="2001-06-05T09:04:35"/>
    <s v="Dynegy Marketing and Trade"/>
    <x v="0"/>
    <x v="0"/>
    <x v="0"/>
    <x v="3"/>
    <s v="US Gas Phy Fwd Firm &lt; or = 1Mo "/>
    <s v="US Gas Phy       TENN Z-0                06Jun01         USD/MM"/>
    <m/>
    <n v="10000"/>
    <x v="0"/>
    <x v="10"/>
    <x v="0"/>
    <n v="3.8624999999999998"/>
    <s v="MCGAUGHEY1"/>
    <s v="SNEAL"/>
    <s v="ENA-IM NE GULF3"/>
    <x v="8"/>
    <x v="5"/>
    <n v="830392"/>
    <d v="2001-06-06T21:00:01"/>
  </r>
  <r>
    <x v="1"/>
    <x v="3"/>
    <x v="1"/>
    <x v="0"/>
    <n v="5000"/>
    <n v="1339431"/>
    <d v="2001-06-05T09:04:36"/>
    <s v="Coral Energy Resources, L.P."/>
    <x v="0"/>
    <x v="0"/>
    <x v="0"/>
    <x v="3"/>
    <s v="US Gas Phy Fwd Firm &lt; or = 1Mo "/>
    <s v="US Gas Phy       TETCO M3                06Jun01         USD/MM"/>
    <n v="5000"/>
    <m/>
    <x v="0"/>
    <x v="10"/>
    <x v="0"/>
    <n v="4.3049999999999997"/>
    <s v="jleitnerp"/>
    <s v="VPIMENOV"/>
    <s v="ENA-IM ME NEW YORK"/>
    <x v="8"/>
    <x v="5"/>
    <n v="830395"/>
    <d v="2001-06-06T21:00:01"/>
  </r>
  <r>
    <x v="1"/>
    <x v="3"/>
    <x v="0"/>
    <x v="1"/>
    <n v="155000"/>
    <n v="1339432"/>
    <d v="2001-06-05T09:04:37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MSIECKHAUS"/>
    <s v="JARNOLD"/>
    <s v="NG-Price"/>
    <x v="1"/>
    <x v="5"/>
    <s v="VE5766.1"/>
    <d v="2001-07-01T21:00:00"/>
  </r>
  <r>
    <x v="1"/>
    <x v="3"/>
    <x v="1"/>
    <x v="0"/>
    <n v="10000"/>
    <n v="1339433"/>
    <d v="2001-06-05T09:04:39"/>
    <s v="Tenaska Marketing Ventures"/>
    <x v="0"/>
    <x v="0"/>
    <x v="0"/>
    <x v="3"/>
    <s v="US Gas Phy Fwd Firm &lt; or = 1Mo "/>
    <s v="US Gas Phy       NGPL NICOR              06Jun01         USD/MM"/>
    <m/>
    <n v="10000"/>
    <x v="0"/>
    <x v="10"/>
    <x v="0"/>
    <n v="4.08"/>
    <s v="TMVTMD02"/>
    <s v="PMIMS"/>
    <s v="ENA - IM MKT Central CG"/>
    <x v="8"/>
    <x v="5"/>
    <n v="830396"/>
    <d v="2001-06-06T21:00:01"/>
  </r>
  <r>
    <x v="1"/>
    <x v="3"/>
    <x v="1"/>
    <x v="0"/>
    <n v="10000"/>
    <n v="1339435"/>
    <d v="2001-06-05T09:04:41"/>
    <s v="Tenaska Marketing Canada, a division of TMV Corp."/>
    <x v="0"/>
    <x v="0"/>
    <x v="0"/>
    <x v="3"/>
    <s v="US Gas Phy Fwd Firm &lt; or = 1Mo "/>
    <s v="US Gas Phy       Mich Con                06Jun01         USD/MM"/>
    <n v="10000"/>
    <m/>
    <x v="0"/>
    <x v="10"/>
    <x v="0"/>
    <n v="4.1749999999999998"/>
    <s v="KJMTMC01"/>
    <s v="JWILLI13"/>
    <s v="ENA - IM Mkt Central MICH"/>
    <x v="8"/>
    <x v="5"/>
    <n v="830398"/>
    <d v="2001-06-06T21:00:01"/>
  </r>
  <r>
    <x v="1"/>
    <x v="3"/>
    <x v="1"/>
    <x v="0"/>
    <n v="25000"/>
    <n v="1339434"/>
    <d v="2001-06-05T09:04:41"/>
    <s v="Reliant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"/>
    <s v="mikepowers"/>
    <s v="ARING"/>
    <s v="ENA-IM NE GULF1"/>
    <x v="8"/>
    <x v="5"/>
    <n v="830399"/>
    <d v="2001-06-06T21:00:01"/>
  </r>
  <r>
    <x v="1"/>
    <x v="3"/>
    <x v="1"/>
    <x v="0"/>
    <n v="5000"/>
    <n v="1339437"/>
    <d v="2001-06-05T09:04:43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jleitnerp"/>
    <s v="VPIMENOV"/>
    <s v="ENA-IM ME NEW YORK"/>
    <x v="8"/>
    <x v="5"/>
    <n v="830400"/>
    <d v="2001-06-06T21:00:01"/>
  </r>
  <r>
    <x v="1"/>
    <x v="3"/>
    <x v="0"/>
    <x v="1"/>
    <n v="620000"/>
    <n v="1339438"/>
    <d v="2001-06-05T09:04:45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949999999999998"/>
    <s v="MICWHITE"/>
    <s v="JARNOLD"/>
    <s v="NG-Price"/>
    <x v="1"/>
    <x v="5"/>
    <s v="VE5769.1"/>
    <d v="2001-07-01T21:00:00"/>
  </r>
  <r>
    <x v="1"/>
    <x v="4"/>
    <x v="0"/>
    <x v="0"/>
    <n v="25000"/>
    <n v="1339439"/>
    <d v="2001-06-05T09:04:47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1"/>
    <s v="semprakuo"/>
    <s v="GWHALLE"/>
    <s v="WTI-GW-NXC2"/>
    <x v="2"/>
    <x v="5"/>
    <n v="113639"/>
    <d v="2001-07-01T00:00:00"/>
  </r>
  <r>
    <x v="1"/>
    <x v="3"/>
    <x v="1"/>
    <x v="0"/>
    <n v="10000"/>
    <n v="1339440"/>
    <d v="2001-06-05T09:04:48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401"/>
    <d v="2001-06-06T21:00:01"/>
  </r>
  <r>
    <x v="1"/>
    <x v="3"/>
    <x v="0"/>
    <x v="1"/>
    <n v="155000"/>
    <n v="1339441"/>
    <d v="2001-06-05T09:04:49"/>
    <s v="NUI Energy Brokers, Inc."/>
    <x v="0"/>
    <x v="0"/>
    <x v="0"/>
    <x v="3"/>
    <s v="US Gas Fin Swap"/>
    <s v="US Gas Swap      Nymex                   Jul01           USD/MM"/>
    <n v="5000"/>
    <m/>
    <x v="0"/>
    <x v="10"/>
    <x v="0"/>
    <n v="4.09"/>
    <s v="NUITBOHREN"/>
    <s v="JARNOLD"/>
    <s v="NG-Price"/>
    <x v="1"/>
    <x v="5"/>
    <s v="VE5771.1"/>
    <d v="2001-07-01T21:00:00"/>
  </r>
  <r>
    <x v="1"/>
    <x v="3"/>
    <x v="0"/>
    <x v="18"/>
    <n v="755000"/>
    <n v="1339442"/>
    <d v="2001-06-05T09:04:50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049999999999999"/>
    <s v="steven12"/>
    <s v="JARNOLD"/>
    <s v="NG-Price"/>
    <x v="1"/>
    <x v="5"/>
    <s v="VE5770.1"/>
    <d v="2001-11-01T00:00:00"/>
  </r>
  <r>
    <x v="1"/>
    <x v="3"/>
    <x v="1"/>
    <x v="0"/>
    <n v="93450"/>
    <n v="1339443"/>
    <d v="2001-06-05T09:04:52"/>
    <s v="AEP Energy Services, Inc."/>
    <x v="0"/>
    <x v="0"/>
    <x v="0"/>
    <x v="3"/>
    <s v="US Gas Phy Fwd Firm &lt; or = 1Mo "/>
    <s v="US Gas Phy       NGPL NICOR              06Jun01         USD/MM"/>
    <n v="93450"/>
    <m/>
    <x v="0"/>
    <x v="10"/>
    <x v="0"/>
    <n v="4.07"/>
    <s v="aepes206"/>
    <s v="PMIMS"/>
    <s v="ENA - IM MKT Central CG"/>
    <x v="8"/>
    <x v="5"/>
    <n v="830403"/>
    <d v="2001-06-06T21:00:01"/>
  </r>
  <r>
    <x v="1"/>
    <x v="3"/>
    <x v="1"/>
    <x v="0"/>
    <n v="4000"/>
    <n v="1339444"/>
    <d v="2001-06-05T09:04:52"/>
    <s v="Tenaska Marketing Ventures"/>
    <x v="0"/>
    <x v="0"/>
    <x v="0"/>
    <x v="3"/>
    <s v="US Gas Phy Fwd Firm &lt; or = 1Mo "/>
    <s v="US Gas Phy       PEPL Pool               06Jun01         USD/MM"/>
    <m/>
    <n v="4000"/>
    <x v="0"/>
    <x v="10"/>
    <x v="0"/>
    <n v="3.9049999999999998"/>
    <s v="TMVDEC02"/>
    <s v="KSTEVEN"/>
    <s v="ENA-IM Mid Central South"/>
    <x v="8"/>
    <x v="5"/>
    <n v="830402"/>
    <d v="2001-06-06T21:00:01"/>
  </r>
  <r>
    <x v="0"/>
    <x v="3"/>
    <x v="1"/>
    <x v="0"/>
    <n v="5000"/>
    <n v="1339446"/>
    <d v="2001-06-05T09:04:53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7"/>
    <s v="canadanw1"/>
    <s v="RWATT"/>
    <s v="EC-IM Canada West"/>
    <x v="8"/>
    <x v="7"/>
    <n v="830404"/>
    <d v="2001-06-06T21:00:01"/>
  </r>
  <r>
    <x v="1"/>
    <x v="2"/>
    <x v="1"/>
    <x v="1"/>
    <n v="1550"/>
    <n v="1339447"/>
    <d v="2001-06-05T09:04:54"/>
    <s v="Dynegy Power Marketing, Inc."/>
    <x v="0"/>
    <x v="0"/>
    <x v="0"/>
    <x v="2"/>
    <s v="US East Power Phy Fwd Firm"/>
    <s v="US Pwr Phy Firm  COMED Peak              Aug01           USD/MWh"/>
    <m/>
    <n v="50"/>
    <x v="0"/>
    <x v="2"/>
    <x v="0"/>
    <n v="71.25"/>
    <s v="btamplen"/>
    <s v="FSTURM"/>
    <s v="LT-ECAR"/>
    <x v="7"/>
    <x v="6"/>
    <n v="632851.1"/>
    <d v="2001-08-01T21:00:00"/>
  </r>
  <r>
    <x v="1"/>
    <x v="3"/>
    <x v="1"/>
    <x v="0"/>
    <n v="25000"/>
    <n v="1339448"/>
    <d v="2001-06-05T09:04:57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STEPHENSJE"/>
    <s v="ARING"/>
    <s v="ENA-IM NE GULF1"/>
    <x v="8"/>
    <x v="5"/>
    <n v="830405"/>
    <d v="2001-06-06T21:00:01"/>
  </r>
  <r>
    <x v="1"/>
    <x v="3"/>
    <x v="1"/>
    <x v="0"/>
    <n v="10000"/>
    <n v="1339449"/>
    <d v="2001-06-05T09:04:58"/>
    <s v="Burlington Resources Trading Inc.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rtrader03"/>
    <s v="RGAY"/>
    <s v="ENA - IM West"/>
    <x v="8"/>
    <x v="5"/>
    <n v="830406"/>
    <d v="2001-06-06T21:00:01"/>
  </r>
  <r>
    <x v="1"/>
    <x v="3"/>
    <x v="0"/>
    <x v="1"/>
    <n v="155000"/>
    <n v="1339450"/>
    <d v="2001-06-05T09:05:0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petverma"/>
    <s v="JARNOLD"/>
    <s v="NG-Price"/>
    <x v="1"/>
    <x v="5"/>
    <s v="VE5774.1"/>
    <d v="2001-07-01T21:00:00"/>
  </r>
  <r>
    <x v="1"/>
    <x v="3"/>
    <x v="1"/>
    <x v="0"/>
    <n v="10000"/>
    <n v="1339452"/>
    <d v="2001-06-05T09:05:01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TMVTML01"/>
    <s v="TDONOHO"/>
    <s v="ENA - IM Central Gulf"/>
    <x v="8"/>
    <x v="5"/>
    <n v="830407"/>
    <d v="2001-06-06T21:00:01"/>
  </r>
  <r>
    <x v="1"/>
    <x v="3"/>
    <x v="1"/>
    <x v="0"/>
    <n v="2984"/>
    <n v="1339453"/>
    <d v="2001-06-05T09:05:02"/>
    <s v="EnergyUSA-TPC Corp."/>
    <x v="0"/>
    <x v="0"/>
    <x v="0"/>
    <x v="3"/>
    <s v="US Gas Phy Fwd Firm &lt; or = 1Mo "/>
    <s v="US Gas Phy       Mich Con                06Jun01         USD/MM"/>
    <n v="2984"/>
    <m/>
    <x v="0"/>
    <x v="10"/>
    <x v="0"/>
    <n v="4.165"/>
    <s v="scallender"/>
    <s v="JWILLI13"/>
    <s v="ENA - IM Mkt Central MICH"/>
    <x v="8"/>
    <x v="5"/>
    <n v="830408"/>
    <d v="2001-06-06T21:00:01"/>
  </r>
  <r>
    <x v="1"/>
    <x v="3"/>
    <x v="0"/>
    <x v="1"/>
    <n v="155000"/>
    <n v="1339454"/>
    <d v="2001-06-05T09:05:04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rsavocch"/>
    <s v="JARNOLD"/>
    <s v="NG-Price"/>
    <x v="1"/>
    <x v="5"/>
    <s v="VE5775.1"/>
    <d v="2001-07-01T21:00:00"/>
  </r>
  <r>
    <x v="0"/>
    <x v="3"/>
    <x v="1"/>
    <x v="0"/>
    <n v="5000"/>
    <n v="1339455"/>
    <d v="2001-06-05T09:05:10"/>
    <s v="Duke Energy Marketing Limited Partnership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550000000000001"/>
    <s v="KENTLUND"/>
    <s v="RWATT"/>
    <s v="EC-IM Canada West"/>
    <x v="8"/>
    <x v="7"/>
    <n v="830410"/>
    <d v="2001-06-06T21:00:01"/>
  </r>
  <r>
    <x v="1"/>
    <x v="1"/>
    <x v="0"/>
    <x v="7"/>
    <n v="150000"/>
    <n v="1339457"/>
    <d v="2001-06-05T09:05:11"/>
    <s v="Citibank, N.A."/>
    <x v="0"/>
    <x v="0"/>
    <x v="0"/>
    <x v="1"/>
    <s v="US HeatingOil2 Fin Spread"/>
    <s v="US HeatOil2 Swap NYMEX HO CrkSpd         Q3 2001         USD/bl/m"/>
    <n v="50000"/>
    <m/>
    <x v="0"/>
    <x v="8"/>
    <x v="0"/>
    <n v="4.24"/>
    <s v="dbecker1"/>
    <s v="LMENA"/>
    <s v="HO"/>
    <x v="1"/>
    <x v="5"/>
    <s v="VE5776.1"/>
    <d v="2001-07-01T00:00:00"/>
  </r>
  <r>
    <x v="1"/>
    <x v="3"/>
    <x v="0"/>
    <x v="20"/>
    <n v="615000"/>
    <n v="1339459"/>
    <d v="2001-06-05T09:05:14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7"/>
    <s v="johnwest"/>
    <s v="JARNOLD"/>
    <s v="NG-Price"/>
    <x v="1"/>
    <x v="5"/>
    <s v="VE5779.1"/>
    <d v="2001-07-01T00:00:00"/>
  </r>
  <r>
    <x v="1"/>
    <x v="3"/>
    <x v="1"/>
    <x v="0"/>
    <n v="4454"/>
    <n v="1339460"/>
    <d v="2001-06-05T09:05:20"/>
    <s v="Hess Energy Services Company, LLC"/>
    <x v="0"/>
    <x v="0"/>
    <x v="0"/>
    <x v="3"/>
    <s v="US Gas Phy Fwd Firm &lt; or = 1Mo "/>
    <s v="US Gas Phy       COL Onshore             06Jun01         USD/MM"/>
    <m/>
    <n v="4454"/>
    <x v="0"/>
    <x v="10"/>
    <x v="0"/>
    <n v="3.94"/>
    <s v="tomkurtz"/>
    <s v="SPEREIR"/>
    <s v="ENA-IM NE GULF2"/>
    <x v="8"/>
    <x v="5"/>
    <n v="830411"/>
    <d v="2001-06-06T21:00:01"/>
  </r>
  <r>
    <x v="1"/>
    <x v="3"/>
    <x v="1"/>
    <x v="0"/>
    <n v="10000"/>
    <n v="1339461"/>
    <d v="2001-06-05T09:05:20"/>
    <s v="Dynegy Marketing and Trade"/>
    <x v="0"/>
    <x v="0"/>
    <x v="0"/>
    <x v="3"/>
    <s v="US Gas Phy Fwd Firm &lt; or = 1Mo "/>
    <s v="US Gas Phy       TENN 800                06Jun01         USD/MM"/>
    <m/>
    <n v="10000"/>
    <x v="0"/>
    <x v="10"/>
    <x v="0"/>
    <n v="3.9049999999999998"/>
    <s v="MCGAUGHEY1"/>
    <s v="SNEAL"/>
    <s v="ENA-IM NE GULF3"/>
    <x v="8"/>
    <x v="5"/>
    <n v="830412"/>
    <d v="2001-06-06T21:00:01"/>
  </r>
  <r>
    <x v="1"/>
    <x v="2"/>
    <x v="1"/>
    <x v="3"/>
    <n v="4600"/>
    <n v="1339464"/>
    <d v="2001-06-05T09:05:24"/>
    <s v="Williams Energy Marketing &amp; Trading Company"/>
    <x v="0"/>
    <x v="0"/>
    <x v="0"/>
    <x v="2"/>
    <s v="US East Power Phy Fwd Firm"/>
    <s v="US Pwr Phy Firm  PJM-W Peak              Oct-Dec02       USD/MWh"/>
    <n v="50"/>
    <m/>
    <x v="0"/>
    <x v="2"/>
    <x v="0"/>
    <n v="34.25"/>
    <s v="cmharden"/>
    <s v="RBENSON"/>
    <s v="LT-PJM"/>
    <x v="7"/>
    <x v="6"/>
    <n v="632852.1"/>
    <d v="2002-10-01T21:00:00"/>
  </r>
  <r>
    <x v="1"/>
    <x v="3"/>
    <x v="0"/>
    <x v="1"/>
    <n v="155000"/>
    <n v="1339465"/>
    <d v="2001-06-05T09:05:25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949999999999998"/>
    <s v="ADM46266"/>
    <s v="JARNOLD"/>
    <s v="NG-Price"/>
    <x v="1"/>
    <x v="5"/>
    <s v="VE5780.1"/>
    <d v="2001-07-01T21:00:00"/>
  </r>
  <r>
    <x v="1"/>
    <x v="3"/>
    <x v="1"/>
    <x v="0"/>
    <n v="10000"/>
    <n v="1339466"/>
    <d v="2001-06-05T09:05:25"/>
    <s v="Aquila Energy Marketing Corporation"/>
    <x v="0"/>
    <x v="0"/>
    <x v="0"/>
    <x v="3"/>
    <s v="US Gas Phy Fwd Firm &lt; or = 1Mo "/>
    <s v="US Gas Phy       Consumers Pwr           06Jun01         USD/MM"/>
    <n v="10000"/>
    <m/>
    <x v="0"/>
    <x v="10"/>
    <x v="0"/>
    <n v="4.12"/>
    <s v="benharner"/>
    <s v="JWILLI13"/>
    <s v="ENA - IM Mkt Central MICH"/>
    <x v="8"/>
    <x v="5"/>
    <n v="830414"/>
    <d v="2001-06-06T21:00:01"/>
  </r>
  <r>
    <x v="1"/>
    <x v="3"/>
    <x v="1"/>
    <x v="0"/>
    <n v="5000"/>
    <n v="1339467"/>
    <d v="2001-06-05T09:05:2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schottbt"/>
    <s v="KSTEVEN"/>
    <s v="ENA-IM Mid Central South"/>
    <x v="8"/>
    <x v="5"/>
    <n v="830416"/>
    <d v="2001-06-06T21:00:01"/>
  </r>
  <r>
    <x v="0"/>
    <x v="3"/>
    <x v="1"/>
    <x v="0"/>
    <n v="10000"/>
    <n v="1339469"/>
    <d v="2001-06-05T09:05:28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2"/>
    <s v="NORTHTRA"/>
    <s v="RWATT"/>
    <s v="EC-IM Canada West"/>
    <x v="8"/>
    <x v="7"/>
    <n v="830415"/>
    <d v="2001-06-05T21:00:01"/>
  </r>
  <r>
    <x v="0"/>
    <x v="3"/>
    <x v="1"/>
    <x v="0"/>
    <n v="7826"/>
    <n v="1339468"/>
    <d v="2001-06-05T09:05:28"/>
    <s v="Aquila Canada Corp."/>
    <x v="0"/>
    <x v="0"/>
    <x v="0"/>
    <x v="3"/>
    <s v="CAN Gas Phy Fwd Firm East &lt; or = 1Mo"/>
    <s v="CAN Gas Phy      Dawn                    06Jun01         USD/MM"/>
    <m/>
    <n v="7826"/>
    <x v="0"/>
    <x v="10"/>
    <x v="0"/>
    <n v="4.165"/>
    <s v="dread2000"/>
    <s v="MCUILLA"/>
    <s v="ENA - IM Ontario"/>
    <x v="8"/>
    <x v="5"/>
    <n v="830417"/>
    <d v="2001-06-06T21:00:01"/>
  </r>
  <r>
    <x v="0"/>
    <x v="3"/>
    <x v="1"/>
    <x v="0"/>
    <n v="2174"/>
    <n v="1339471"/>
    <d v="2001-06-05T09:05:30"/>
    <s v="Engage Energy Canada L.P."/>
    <x v="0"/>
    <x v="0"/>
    <x v="0"/>
    <x v="3"/>
    <s v="CAN Gas Phy Fwd Firm East &lt; or = 1Mo"/>
    <s v="CAN Gas Phy      Dawn                    06Jun01         USD/MM"/>
    <m/>
    <n v="2174"/>
    <x v="0"/>
    <x v="10"/>
    <x v="0"/>
    <n v="4.165"/>
    <s v="swifteast"/>
    <s v="MCUILLA"/>
    <s v="ENA - IM Ontario"/>
    <x v="8"/>
    <x v="5"/>
    <n v="830418"/>
    <d v="2001-06-06T21:00:01"/>
  </r>
  <r>
    <x v="1"/>
    <x v="2"/>
    <x v="1"/>
    <x v="1"/>
    <n v="775"/>
    <n v="1339472"/>
    <d v="2001-06-05T09:05:31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62"/>
    <s v="WRUSSELL"/>
    <s v="MMOTLEY"/>
    <s v="ST-SW"/>
    <x v="7"/>
    <x v="6"/>
    <n v="632853.1"/>
    <d v="2001-08-01T21:00:01"/>
  </r>
  <r>
    <x v="1"/>
    <x v="3"/>
    <x v="1"/>
    <x v="0"/>
    <n v="5000"/>
    <n v="1339474"/>
    <d v="2001-06-05T09:05:31"/>
    <s v="BP Energy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95"/>
    <s v="Collinscin"/>
    <s v="KSTEVEN"/>
    <s v="ENA-IM Mid Central South"/>
    <x v="8"/>
    <x v="5"/>
    <n v="830420"/>
    <d v="2001-06-06T21:00:01"/>
  </r>
  <r>
    <x v="1"/>
    <x v="3"/>
    <x v="1"/>
    <x v="0"/>
    <n v="5000"/>
    <n v="1339473"/>
    <d v="2001-06-05T09:05:31"/>
    <s v="Wisconsin Gas Company"/>
    <x v="0"/>
    <x v="0"/>
    <x v="0"/>
    <x v="3"/>
    <s v="US Gas Phy Fwd Firm &lt; or = 1Mo "/>
    <s v="US Gas Phy       NGPL STX                06Jun01         USD/MM"/>
    <m/>
    <n v="5000"/>
    <x v="0"/>
    <x v="10"/>
    <x v="0"/>
    <n v="3.9175"/>
    <s v="JFieber01"/>
    <s v="TDONOHO"/>
    <s v="ENA - IM Central Gulf"/>
    <x v="8"/>
    <x v="5"/>
    <n v="830419"/>
    <d v="2001-06-06T21:00:01"/>
  </r>
  <r>
    <x v="1"/>
    <x v="3"/>
    <x v="1"/>
    <x v="0"/>
    <n v="5058"/>
    <n v="1339475"/>
    <d v="2001-06-05T09:05:31"/>
    <s v="Texex Energy Partners Ltd."/>
    <x v="0"/>
    <x v="0"/>
    <x v="0"/>
    <x v="3"/>
    <s v="US Gas Phy Fwd Firm &lt; or = 1Mo "/>
    <s v="US Gas Phy       TENN Z-0                06Jun01         USD/MM"/>
    <m/>
    <n v="5058"/>
    <x v="0"/>
    <x v="10"/>
    <x v="0"/>
    <n v="3.8574999999999999"/>
    <s v="texexener"/>
    <s v="SNEAL"/>
    <s v="ENA-IM NE GULF3"/>
    <x v="8"/>
    <x v="5"/>
    <n v="830421"/>
    <d v="2001-06-06T21:00:01"/>
  </r>
  <r>
    <x v="1"/>
    <x v="3"/>
    <x v="1"/>
    <x v="0"/>
    <n v="25000"/>
    <n v="1339477"/>
    <d v="2001-06-05T09:05:32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EASTDESK5"/>
    <s v="ARING"/>
    <s v="ENA-IM NE GULF1"/>
    <x v="8"/>
    <x v="5"/>
    <n v="830422"/>
    <d v="2001-06-06T21:00:01"/>
  </r>
  <r>
    <x v="1"/>
    <x v="3"/>
    <x v="1"/>
    <x v="0"/>
    <n v="5000"/>
    <n v="1339478"/>
    <d v="2001-06-05T09:05:35"/>
    <s v="MidAmerican Energy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"/>
    <s v="KREMERTODD"/>
    <s v="KSTEVEN"/>
    <s v="ENA-IM Mid Central South"/>
    <x v="8"/>
    <x v="5"/>
    <n v="830423"/>
    <d v="2001-06-06T21:00:01"/>
  </r>
  <r>
    <x v="1"/>
    <x v="3"/>
    <x v="0"/>
    <x v="4"/>
    <n v="450000"/>
    <n v="1339479"/>
    <d v="2001-06-05T09:05:36"/>
    <s v="Bank of America, National Association"/>
    <x v="0"/>
    <x v="0"/>
    <x v="0"/>
    <x v="3"/>
    <s v="US Gas Fin Swap"/>
    <s v="US Gas Swap      Nymex                   Sep01           USD/MM"/>
    <n v="15000"/>
    <m/>
    <x v="0"/>
    <x v="10"/>
    <x v="0"/>
    <n v="4.2050000000000001"/>
    <s v="MMETTERS"/>
    <s v="JARNOLD"/>
    <s v="NG-Price"/>
    <x v="1"/>
    <x v="5"/>
    <s v="VE5783.1"/>
    <d v="2001-09-01T21:00:00"/>
  </r>
  <r>
    <x v="0"/>
    <x v="3"/>
    <x v="1"/>
    <x v="0"/>
    <n v="10000"/>
    <n v="1339482"/>
    <d v="2001-06-05T09:05:3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24999999999996"/>
    <s v="DAROOKIE"/>
    <s v="MCUILLA"/>
    <s v="ENA - IM Ontario"/>
    <x v="8"/>
    <x v="5"/>
    <n v="830424"/>
    <d v="2001-06-06T21:00:01"/>
  </r>
  <r>
    <x v="1"/>
    <x v="3"/>
    <x v="1"/>
    <x v="0"/>
    <n v="5000"/>
    <n v="1339483"/>
    <d v="2001-06-05T09:05:39"/>
    <s v="Cinergy Marketing &amp; Trading, LLC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CHADALEX"/>
    <s v="KSTEVEN"/>
    <s v="ENA-IM Mid Central South"/>
    <x v="8"/>
    <x v="5"/>
    <n v="830426"/>
    <d v="2001-06-06T21:00:01"/>
  </r>
  <r>
    <x v="1"/>
    <x v="3"/>
    <x v="1"/>
    <x v="0"/>
    <n v="9656"/>
    <n v="1339484"/>
    <d v="2001-06-05T09:05:39"/>
    <s v="Coast Energy Group, a division of Cornerstone Propane, L.P."/>
    <x v="0"/>
    <x v="0"/>
    <x v="0"/>
    <x v="3"/>
    <s v="US Gas Phy Fwd Firm &lt; or = 1Mo "/>
    <s v="US Gas Phy       TENN 800                06Jun01         USD/MM"/>
    <n v="9656"/>
    <m/>
    <x v="0"/>
    <x v="10"/>
    <x v="0"/>
    <n v="3.8925000000000001"/>
    <s v="buckdiers"/>
    <s v="SNEAL"/>
    <s v="ENA-IM NE GULF3"/>
    <x v="8"/>
    <x v="5"/>
    <n v="830425"/>
    <d v="2001-06-06T21:00:01"/>
  </r>
  <r>
    <x v="1"/>
    <x v="3"/>
    <x v="0"/>
    <x v="1"/>
    <n v="465000"/>
    <n v="1339487"/>
    <d v="2001-06-05T09:05:40"/>
    <s v="OGE Energy Resources, Inc."/>
    <x v="0"/>
    <x v="0"/>
    <x v="0"/>
    <x v="3"/>
    <s v="US Gas Fin Swap"/>
    <s v="US Gas Swap      Nymex                   Jul01           USD/MM"/>
    <m/>
    <n v="15000"/>
    <x v="0"/>
    <x v="10"/>
    <x v="0"/>
    <n v="4.09"/>
    <s v="mustang1"/>
    <s v="JARNOLD"/>
    <s v="NG-Price"/>
    <x v="1"/>
    <x v="5"/>
    <s v="VE5786.1"/>
    <d v="2001-07-01T21:00:00"/>
  </r>
  <r>
    <x v="1"/>
    <x v="3"/>
    <x v="1"/>
    <x v="19"/>
    <n v="250000"/>
    <n v="1339485"/>
    <d v="2001-06-05T09:05:40"/>
    <s v="Cinergy Marketing &amp; Trading, LLC"/>
    <x v="0"/>
    <x v="0"/>
    <x v="0"/>
    <x v="3"/>
    <s v="US Gas Phy Fwd Firm &lt; or = 1Mo "/>
    <s v="US Gas Phy       TCO Pool                06-30Jun01      USD/MM"/>
    <n v="10000"/>
    <m/>
    <x v="0"/>
    <x v="10"/>
    <x v="0"/>
    <n v="4.0949999999999998"/>
    <s v="STOCKHAMN"/>
    <s v="JHODGE2"/>
    <s v="ENA-IM ME TCO"/>
    <x v="8"/>
    <x v="5"/>
    <n v="830431"/>
    <d v="2001-06-06T21:00:01"/>
  </r>
  <r>
    <x v="1"/>
    <x v="3"/>
    <x v="1"/>
    <x v="0"/>
    <n v="5000"/>
    <n v="1339488"/>
    <d v="2001-06-05T09:05:42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975"/>
    <s v="MIDCONT1"/>
    <s v="KSTEVEN"/>
    <s v="ENA-IM Mid Central South"/>
    <x v="8"/>
    <x v="5"/>
    <n v="830430"/>
    <d v="2001-06-06T21:00:01"/>
  </r>
  <r>
    <x v="1"/>
    <x v="3"/>
    <x v="0"/>
    <x v="12"/>
    <n v="1825000"/>
    <n v="1339490"/>
    <d v="2001-06-05T09:05:43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"/>
    <s v="JEFFFOX1"/>
    <s v="JARNOLD"/>
    <s v="NG-Price"/>
    <x v="1"/>
    <x v="5"/>
    <s v="VE5785.1"/>
    <d v="2002-01-01T21:00:00"/>
  </r>
  <r>
    <x v="1"/>
    <x v="3"/>
    <x v="1"/>
    <x v="0"/>
    <n v="5000"/>
    <n v="1339491"/>
    <d v="2001-06-05T09:05:43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00000000000004"/>
    <s v="NUIEBJOP"/>
    <s v="JHODGE2"/>
    <s v="ENA-IM ME CNG"/>
    <x v="8"/>
    <x v="5"/>
    <n v="830429"/>
    <d v="2001-06-06T21:00:01"/>
  </r>
  <r>
    <x v="1"/>
    <x v="3"/>
    <x v="1"/>
    <x v="0"/>
    <n v="5000"/>
    <n v="1339489"/>
    <d v="2001-06-05T09:05:43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"/>
    <s v="ccubbison"/>
    <s v="MLENHAR"/>
    <s v="ENA - IM West"/>
    <x v="8"/>
    <x v="5"/>
    <n v="830428"/>
    <d v="2001-06-06T21:00:01"/>
  </r>
  <r>
    <x v="0"/>
    <x v="3"/>
    <x v="1"/>
    <x v="0"/>
    <n v="5000"/>
    <n v="1339492"/>
    <d v="2001-06-05T09:05:45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1"/>
    <s v="brucewest"/>
    <s v="CCLARK5"/>
    <s v="EC - IM Canada BC"/>
    <x v="8"/>
    <x v="7"/>
    <n v="830432"/>
    <d v="2001-06-06T21:00:01"/>
  </r>
  <r>
    <x v="1"/>
    <x v="3"/>
    <x v="0"/>
    <x v="19"/>
    <n v="125000"/>
    <n v="1339493"/>
    <d v="2001-06-05T09:05:46"/>
    <s v="TransCanada Energy Financial Products Limited"/>
    <x v="0"/>
    <x v="0"/>
    <x v="0"/>
    <x v="3"/>
    <s v="US Gas Fin Swap"/>
    <s v="US Gas Daily     HHub                    06-30Jun01      USD/MM"/>
    <m/>
    <n v="5000"/>
    <x v="0"/>
    <x v="10"/>
    <x v="0"/>
    <n v="3.99"/>
    <s v="bradkibbe"/>
    <s v="PKEAVEY"/>
    <s v="G-DAILY-EST"/>
    <x v="1"/>
    <x v="5"/>
    <s v="VE5788.1"/>
    <d v="2001-06-06T21:00:01"/>
  </r>
  <r>
    <x v="1"/>
    <x v="3"/>
    <x v="1"/>
    <x v="0"/>
    <n v="5875"/>
    <n v="1339496"/>
    <d v="2001-06-05T09:05:49"/>
    <s v="WPS Energy Services, Inc."/>
    <x v="0"/>
    <x v="0"/>
    <x v="0"/>
    <x v="3"/>
    <s v="US Gas Phy Fwd Firm &lt; or = 1Mo "/>
    <s v="US Gas Phy       Mich Con                06Jun01         USD/MM"/>
    <n v="5875"/>
    <m/>
    <x v="0"/>
    <x v="10"/>
    <x v="0"/>
    <n v="4.16"/>
    <s v="TC2SHANDY"/>
    <s v="JWILLI13"/>
    <s v="ENA - IM Mkt Central MICH"/>
    <x v="8"/>
    <x v="5"/>
    <n v="830434"/>
    <d v="2001-06-06T21:00:01"/>
  </r>
  <r>
    <x v="1"/>
    <x v="3"/>
    <x v="0"/>
    <x v="19"/>
    <n v="375000"/>
    <n v="1339497"/>
    <d v="2001-06-05T09:05:52"/>
    <s v="Reliant Energy Services, Inc."/>
    <x v="0"/>
    <x v="0"/>
    <x v="0"/>
    <x v="3"/>
    <s v="US Gas Fin Swap"/>
    <s v="US Gas Daily     HSC                     06-30Jun01      USD/MM"/>
    <n v="15000"/>
    <m/>
    <x v="0"/>
    <x v="10"/>
    <x v="0"/>
    <n v="4.0599999999999996"/>
    <s v="rickmcconn"/>
    <s v="EBASS"/>
    <s v="FT-Texas"/>
    <x v="1"/>
    <x v="5"/>
    <s v="VE5791.1"/>
    <d v="2001-06-06T21:00:01"/>
  </r>
  <r>
    <x v="1"/>
    <x v="3"/>
    <x v="0"/>
    <x v="18"/>
    <n v="755000"/>
    <n v="1339499"/>
    <d v="2001-06-05T09:05:5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4850000000000003"/>
    <s v="JRTHOMAS"/>
    <s v="JARNOLD"/>
    <s v="NG-Price"/>
    <x v="1"/>
    <x v="5"/>
    <s v="VE5792.1"/>
    <d v="2001-11-01T00:00:00"/>
  </r>
  <r>
    <x v="1"/>
    <x v="3"/>
    <x v="1"/>
    <x v="0"/>
    <n v="5000"/>
    <n v="1339500"/>
    <d v="2001-06-05T09:05:53"/>
    <s v="Anadarko Energy Services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6"/>
    <s v="anadarko12"/>
    <s v="KSTEVEN"/>
    <s v="ENA-IM Mid Central South"/>
    <x v="8"/>
    <x v="5"/>
    <n v="830435"/>
    <d v="2001-06-06T21:00:01"/>
  </r>
  <r>
    <x v="1"/>
    <x v="3"/>
    <x v="1"/>
    <x v="0"/>
    <n v="1000"/>
    <n v="1339501"/>
    <d v="2001-06-05T09:05:56"/>
    <s v="Sempra Energy Trading Corp."/>
    <x v="0"/>
    <x v="0"/>
    <x v="0"/>
    <x v="3"/>
    <s v="US Gas Phy Fwd Firm &lt; or = 1Mo "/>
    <s v="US Gas Phy       NGPL NICOR              06Jun01         USD/MM"/>
    <m/>
    <n v="1000"/>
    <x v="0"/>
    <x v="10"/>
    <x v="0"/>
    <n v="4.0650000000000004"/>
    <s v="ANNBURKE"/>
    <s v="PMIMS"/>
    <s v="ENA - IM MKT Central CG"/>
    <x v="8"/>
    <x v="5"/>
    <n v="830436"/>
    <d v="2001-06-06T21:00:01"/>
  </r>
  <r>
    <x v="1"/>
    <x v="3"/>
    <x v="1"/>
    <x v="0"/>
    <n v="1000"/>
    <n v="1339503"/>
    <d v="2001-06-05T09:05:57"/>
    <s v="Interstate Power Company"/>
    <x v="0"/>
    <x v="0"/>
    <x v="0"/>
    <x v="3"/>
    <s v="US Gas Phy Fwd Firm &lt; or = 1Mo "/>
    <s v="US Gas Phy       NGPL Midcont            06Jun01         USD/MM"/>
    <n v="1000"/>
    <m/>
    <x v="0"/>
    <x v="10"/>
    <x v="0"/>
    <n v="3.8975"/>
    <s v="ipca08239"/>
    <s v="KSTEVEN"/>
    <s v="ENA-IM Mid Central South"/>
    <x v="8"/>
    <x v="5"/>
    <n v="830437"/>
    <d v="2001-06-06T21:00:01"/>
  </r>
  <r>
    <x v="1"/>
    <x v="3"/>
    <x v="1"/>
    <x v="19"/>
    <n v="125000"/>
    <n v="1339504"/>
    <d v="2001-06-05T09:05:57"/>
    <s v="NJR Energy Services Company"/>
    <x v="0"/>
    <x v="0"/>
    <x v="0"/>
    <x v="3"/>
    <s v="US Gas Phy Fwd Firm &lt; or = 1Mo "/>
    <s v="US Gas Phy       TETCO WLA               06-30Jun01      USD/MM"/>
    <m/>
    <n v="5000"/>
    <x v="0"/>
    <x v="10"/>
    <x v="0"/>
    <n v="3.8650000000000002"/>
    <n v="10041965"/>
    <s v="SPEREIR"/>
    <s v="ENA-IM NE GULF3"/>
    <x v="8"/>
    <x v="5"/>
    <n v="830443"/>
    <d v="2001-06-06T21:00:01"/>
  </r>
  <r>
    <x v="1"/>
    <x v="3"/>
    <x v="1"/>
    <x v="0"/>
    <n v="5000"/>
    <n v="1339505"/>
    <d v="2001-06-05T09:05:58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574999999999999"/>
    <s v="MIDCONT4"/>
    <s v="KSTEVEN"/>
    <s v="ENA-IM Mid Central South"/>
    <x v="8"/>
    <x v="5"/>
    <n v="830438"/>
    <d v="2001-06-06T21:00:01"/>
  </r>
  <r>
    <x v="1"/>
    <x v="3"/>
    <x v="1"/>
    <x v="0"/>
    <n v="1085"/>
    <n v="1339508"/>
    <d v="2001-06-05T09:05:59"/>
    <s v="Cinergy Marketing &amp; Trading, LLC"/>
    <x v="0"/>
    <x v="0"/>
    <x v="0"/>
    <x v="3"/>
    <s v="US Gas Phy Fwd Firm &lt; or = 1Mo "/>
    <s v="US Gas Phy       EPNG Keystone           06Jun01         USD/MM"/>
    <n v="1085"/>
    <m/>
    <x v="0"/>
    <x v="10"/>
    <x v="0"/>
    <n v="4"/>
    <s v="BERRYJOE1"/>
    <s v="RGAY"/>
    <s v="ENA - IM West"/>
    <x v="8"/>
    <x v="5"/>
    <n v="830440"/>
    <d v="2001-06-06T21:00:01"/>
  </r>
  <r>
    <x v="1"/>
    <x v="3"/>
    <x v="1"/>
    <x v="0"/>
    <n v="2200"/>
    <n v="1339507"/>
    <d v="2001-06-05T09:05:59"/>
    <s v="Mirant Americas Energy Marketing, L.P."/>
    <x v="0"/>
    <x v="0"/>
    <x v="0"/>
    <x v="3"/>
    <s v="US Gas Phy Fwd Firm &lt; or = 1Mo "/>
    <s v="US Gas Phy       Chi Peoples             06Jun01         USD/MM"/>
    <m/>
    <n v="2200"/>
    <x v="0"/>
    <x v="10"/>
    <x v="0"/>
    <n v="4.0650000000000004"/>
    <s v="dkt00001"/>
    <s v="PMIMS"/>
    <s v="ENA - IM MKT Central CG"/>
    <x v="8"/>
    <x v="5"/>
    <n v="830439"/>
    <d v="2001-06-06T21:00:01"/>
  </r>
  <r>
    <x v="1"/>
    <x v="3"/>
    <x v="1"/>
    <x v="0"/>
    <n v="2102"/>
    <n v="1339509"/>
    <d v="2001-06-05T09:06:00"/>
    <s v="EnergyUSA-TPC Corp."/>
    <x v="0"/>
    <x v="0"/>
    <x v="0"/>
    <x v="3"/>
    <s v="US Gas Phy Fwd Firm &lt; or = 1Mo "/>
    <s v="US Gas Phy       TENN Z-0                06Jun01         USD/MM"/>
    <m/>
    <n v="2102"/>
    <x v="0"/>
    <x v="10"/>
    <x v="0"/>
    <n v="3.8574999999999999"/>
    <s v="timothym"/>
    <s v="SNEAL"/>
    <s v="ENA-IM NE GULF3"/>
    <x v="8"/>
    <x v="5"/>
    <n v="830442"/>
    <d v="2001-06-06T21:00:01"/>
  </r>
  <r>
    <x v="1"/>
    <x v="3"/>
    <x v="1"/>
    <x v="0"/>
    <n v="10000"/>
    <n v="1339510"/>
    <d v="2001-06-05T09:06:02"/>
    <s v="CLECO Corporation"/>
    <x v="0"/>
    <x v="0"/>
    <x v="0"/>
    <x v="3"/>
    <s v="US Gas Phy Fwd Firm &lt; or = 1Mo "/>
    <s v="US Gas Phy       COL Onshore             06Jun01         USD/MM"/>
    <n v="10000"/>
    <m/>
    <x v="0"/>
    <x v="10"/>
    <x v="0"/>
    <n v="3.9249999999999998"/>
    <s v="cstockman"/>
    <s v="SPEREIR"/>
    <s v="ENA-IM NE GULF2"/>
    <x v="8"/>
    <x v="5"/>
    <n v="830441"/>
    <d v="2001-06-06T21:00:01"/>
  </r>
  <r>
    <x v="1"/>
    <x v="3"/>
    <x v="0"/>
    <x v="19"/>
    <n v="125000"/>
    <n v="1339511"/>
    <d v="2001-06-05T09:06:04"/>
    <s v="Dynegy Marketing and Trade"/>
    <x v="0"/>
    <x v="0"/>
    <x v="0"/>
    <x v="3"/>
    <s v="US Gas Fin Swap"/>
    <s v="US Gas Daily     HHub                    06-30Jun01      USD/MM"/>
    <m/>
    <n v="5000"/>
    <x v="0"/>
    <x v="10"/>
    <x v="0"/>
    <n v="3.9950000000000001"/>
    <s v="SANDBERG"/>
    <s v="PKEAVEY"/>
    <s v="G-DAILY-EST"/>
    <x v="1"/>
    <x v="5"/>
    <s v="VE5796.1"/>
    <d v="2001-06-06T21:00:01"/>
  </r>
  <r>
    <x v="1"/>
    <x v="3"/>
    <x v="0"/>
    <x v="1"/>
    <n v="310000"/>
    <n v="1339512"/>
    <d v="2001-06-05T09:06:04"/>
    <s v="El Paso Merchant Energy, L.P."/>
    <x v="0"/>
    <x v="0"/>
    <x v="0"/>
    <x v="3"/>
    <s v="US Gas Fin BasisSwap"/>
    <s v="US Gas Basis     TETCO M3                Jul01           USD/MM"/>
    <n v="10000"/>
    <m/>
    <x v="0"/>
    <x v="10"/>
    <x v="0"/>
    <n v="0.35"/>
    <s v="EPMELPmwf"/>
    <s v="BMCKAY"/>
    <s v="FT-NY"/>
    <x v="1"/>
    <x v="5"/>
    <s v="VE5795.1"/>
    <d v="2001-07-01T21:00:01"/>
  </r>
  <r>
    <x v="1"/>
    <x v="3"/>
    <x v="1"/>
    <x v="0"/>
    <n v="5000"/>
    <n v="1339514"/>
    <d v="2001-06-05T09:06:05"/>
    <s v="Cook Inlet Energy Supply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9449999999999998"/>
    <s v="EASTDESK6"/>
    <s v="SPEREIR"/>
    <s v="ENA-IM NE GULF2"/>
    <x v="8"/>
    <x v="5"/>
    <n v="830445"/>
    <d v="2001-06-06T21:00:01"/>
  </r>
  <r>
    <x v="1"/>
    <x v="4"/>
    <x v="0"/>
    <x v="0"/>
    <n v="50000"/>
    <n v="1339513"/>
    <d v="2001-06-05T09:06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rsrsrsrs"/>
    <s v="GWHALLE"/>
    <s v="WTI-GW-NXC2"/>
    <x v="2"/>
    <x v="5"/>
    <n v="113640"/>
    <d v="2001-07-01T00:00:00"/>
  </r>
  <r>
    <x v="1"/>
    <x v="3"/>
    <x v="1"/>
    <x v="0"/>
    <n v="5000"/>
    <n v="1339515"/>
    <d v="2001-06-05T09:06:06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9024999999999999"/>
    <s v="cscharton"/>
    <s v="KSTEVEN"/>
    <s v="ENA-IM Mid Central South"/>
    <x v="8"/>
    <x v="5"/>
    <n v="830444"/>
    <d v="2001-06-06T21:00:01"/>
  </r>
  <r>
    <x v="1"/>
    <x v="3"/>
    <x v="0"/>
    <x v="1"/>
    <n v="310000"/>
    <n v="1339516"/>
    <d v="2001-06-05T09:06:08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085"/>
    <s v="JORDAN01"/>
    <s v="JARNOLD"/>
    <s v="NG-Price"/>
    <x v="1"/>
    <x v="5"/>
    <s v="VE5799.1"/>
    <d v="2001-07-01T21:00:00"/>
  </r>
  <r>
    <x v="1"/>
    <x v="3"/>
    <x v="1"/>
    <x v="0"/>
    <n v="5000"/>
    <n v="1339517"/>
    <d v="2001-06-05T09:06:09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WGRDANFOX"/>
    <s v="RGAY"/>
    <s v="ENA - IM West"/>
    <x v="8"/>
    <x v="5"/>
    <n v="830446"/>
    <d v="2001-06-06T21:00:01"/>
  </r>
  <r>
    <x v="1"/>
    <x v="3"/>
    <x v="1"/>
    <x v="0"/>
    <n v="25000"/>
    <n v="1339518"/>
    <d v="2001-06-05T09:06:10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WARNERTODD"/>
    <s v="ARING"/>
    <s v="ENA-IM NE GULF1"/>
    <x v="8"/>
    <x v="5"/>
    <n v="830447"/>
    <d v="2001-06-06T21:00:01"/>
  </r>
  <r>
    <x v="1"/>
    <x v="3"/>
    <x v="0"/>
    <x v="1"/>
    <n v="310000"/>
    <n v="1339519"/>
    <d v="2001-06-05T09:06:11"/>
    <s v="Williams Energy Marketing &amp; Trading Company"/>
    <x v="0"/>
    <x v="0"/>
    <x v="0"/>
    <x v="3"/>
    <s v="US Gas Fin BasisSwap"/>
    <s v="US Gas Basis     Transco Z6 NY           Jul01           USD/MM"/>
    <n v="10000"/>
    <m/>
    <x v="0"/>
    <x v="10"/>
    <x v="0"/>
    <n v="0.45"/>
    <s v="mckennas"/>
    <s v="BMCKAY"/>
    <s v="FT-NY"/>
    <x v="1"/>
    <x v="5"/>
    <s v="VE5800.1"/>
    <d v="2001-07-01T21:00:01"/>
  </r>
  <r>
    <x v="0"/>
    <x v="3"/>
    <x v="1"/>
    <x v="0"/>
    <n v="10000"/>
    <n v="1339520"/>
    <d v="2001-06-05T09:06:12"/>
    <s v="Engage Energy Canada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6"/>
    <s v="swifteast"/>
    <s v="MCUILLA"/>
    <s v="ENA - IM Ontario"/>
    <x v="8"/>
    <x v="5"/>
    <n v="830448"/>
    <d v="2001-06-06T21:00:01"/>
  </r>
  <r>
    <x v="1"/>
    <x v="2"/>
    <x v="1"/>
    <x v="4"/>
    <n v="750"/>
    <n v="1339521"/>
    <d v="2001-06-05T09:06:12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45"/>
    <s v="WRUSSELL"/>
    <s v="MMOTLEY"/>
    <s v="ST-SW"/>
    <x v="7"/>
    <x v="6"/>
    <n v="632854.1"/>
    <d v="2001-09-01T21:00:01"/>
  </r>
  <r>
    <x v="1"/>
    <x v="3"/>
    <x v="0"/>
    <x v="1"/>
    <n v="155000"/>
    <n v="1339523"/>
    <d v="2001-06-05T09:06:13"/>
    <s v="Williams Energy Marketing &amp; Trading Company"/>
    <x v="0"/>
    <x v="0"/>
    <x v="0"/>
    <x v="3"/>
    <s v="US Gas Fin BasisSwap"/>
    <s v="US Gas Basis     Transco Z6 NY           Aug01           USD/MM"/>
    <n v="5000"/>
    <m/>
    <x v="0"/>
    <x v="10"/>
    <x v="0"/>
    <n v="0.45"/>
    <s v="mckennas"/>
    <s v="BMCKAY"/>
    <s v="FT-NY"/>
    <x v="1"/>
    <x v="5"/>
    <s v="VE5803.1"/>
    <d v="2001-08-01T21:00:01"/>
  </r>
  <r>
    <x v="1"/>
    <x v="3"/>
    <x v="1"/>
    <x v="0"/>
    <n v="5000"/>
    <n v="1339524"/>
    <d v="2001-06-05T09:06:14"/>
    <s v="NGTS LLC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DARREN10"/>
    <s v="RGAY"/>
    <s v="ENA - IM West"/>
    <x v="8"/>
    <x v="5"/>
    <n v="830449"/>
    <d v="2001-06-06T21:00:01"/>
  </r>
  <r>
    <x v="1"/>
    <x v="3"/>
    <x v="1"/>
    <x v="0"/>
    <n v="10000"/>
    <n v="1339525"/>
    <d v="2001-06-05T09:06:19"/>
    <s v="BP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4.0650000000000004"/>
    <s v="Griffith"/>
    <s v="PMIMS"/>
    <s v="ENA - IM MKT Central CG"/>
    <x v="8"/>
    <x v="5"/>
    <n v="830450"/>
    <d v="2001-06-06T21:00:01"/>
  </r>
  <r>
    <x v="1"/>
    <x v="3"/>
    <x v="1"/>
    <x v="0"/>
    <n v="5000"/>
    <n v="1339527"/>
    <d v="2001-06-05T09:06:22"/>
    <s v="Wisconsin Gas Company"/>
    <x v="0"/>
    <x v="0"/>
    <x v="0"/>
    <x v="3"/>
    <s v="US Gas Phy Fwd Firm &lt; or = 1Mo "/>
    <s v="US Gas Phy       Mich Con                06Jun01         USD/MM"/>
    <n v="5000"/>
    <m/>
    <x v="0"/>
    <x v="10"/>
    <x v="0"/>
    <n v="4.1550000000000002"/>
    <s v="JFuller99"/>
    <s v="JWILLI13"/>
    <s v="ENA - IM Mkt Central MICH"/>
    <x v="8"/>
    <x v="5"/>
    <n v="830451"/>
    <d v="2001-06-06T21:00:01"/>
  </r>
  <r>
    <x v="1"/>
    <x v="2"/>
    <x v="1"/>
    <x v="4"/>
    <n v="750"/>
    <n v="1339530"/>
    <d v="2001-06-05T09:06:26"/>
    <s v="PG&amp;E Energy Trading - Power, L.P."/>
    <x v="0"/>
    <x v="0"/>
    <x v="0"/>
    <x v="2"/>
    <s v="US West Power Phy Fwd Firm"/>
    <s v="US Pwr Phy Firm  PALVE OffPk             Sep01           USD/MWh"/>
    <n v="25"/>
    <m/>
    <x v="0"/>
    <x v="2"/>
    <x v="0"/>
    <n v="62"/>
    <s v="georgerada"/>
    <s v="MDRISC3"/>
    <s v="ST-SW"/>
    <x v="7"/>
    <x v="6"/>
    <n v="632855.1"/>
    <d v="2001-09-01T21:00:01"/>
  </r>
  <r>
    <x v="1"/>
    <x v="3"/>
    <x v="1"/>
    <x v="0"/>
    <n v="5000"/>
    <n v="1339531"/>
    <d v="2001-06-05T09:06:27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049999999999997"/>
    <s v="stratton"/>
    <s v="VPIMENOV"/>
    <s v="ENA-IM ME NEW YORK"/>
    <x v="8"/>
    <x v="5"/>
    <n v="830454"/>
    <d v="2001-06-06T21:00:01"/>
  </r>
  <r>
    <x v="1"/>
    <x v="4"/>
    <x v="0"/>
    <x v="0"/>
    <n v="50000"/>
    <n v="1339532"/>
    <d v="2001-06-05T09:06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2"/>
    <x v="5"/>
    <n v="113641"/>
    <d v="2001-07-01T00:00:00"/>
  </r>
  <r>
    <x v="1"/>
    <x v="3"/>
    <x v="1"/>
    <x v="0"/>
    <n v="10000"/>
    <n v="1339534"/>
    <d v="2001-06-05T09:06:31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4"/>
    <s v="dealjunkie"/>
    <s v="SPEREIR"/>
    <s v="ENA-IM NE GULF2"/>
    <x v="8"/>
    <x v="5"/>
    <n v="830455"/>
    <d v="2001-06-06T21:00:01"/>
  </r>
  <r>
    <x v="1"/>
    <x v="3"/>
    <x v="1"/>
    <x v="0"/>
    <n v="5000"/>
    <n v="1339537"/>
    <d v="2001-06-05T09:06:32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jeffwelch"/>
    <s v="KSTEVEN"/>
    <s v="ENA-IM Mid Central South"/>
    <x v="8"/>
    <x v="5"/>
    <n v="830457"/>
    <d v="2001-06-06T21:00:01"/>
  </r>
  <r>
    <x v="1"/>
    <x v="3"/>
    <x v="1"/>
    <x v="0"/>
    <n v="5000"/>
    <n v="1339535"/>
    <d v="2001-06-05T09:06:32"/>
    <s v="Conectiv Energy Supply, Inc."/>
    <x v="0"/>
    <x v="0"/>
    <x v="0"/>
    <x v="3"/>
    <s v="US Gas Phy Fwd Firm &lt; or = 1Mo "/>
    <s v="US Gas Phy       COL Onshore             06Jun01         USD/MM"/>
    <m/>
    <n v="5000"/>
    <x v="0"/>
    <x v="10"/>
    <x v="0"/>
    <n v="3.9449999999999998"/>
    <s v="marissa2"/>
    <s v="SPEREIR"/>
    <s v="ENA-IM NE GULF2"/>
    <x v="8"/>
    <x v="5"/>
    <n v="830458"/>
    <d v="2001-06-06T21:00:01"/>
  </r>
  <r>
    <x v="1"/>
    <x v="3"/>
    <x v="1"/>
    <x v="0"/>
    <n v="1860"/>
    <n v="1339536"/>
    <d v="2001-06-05T09:06:32"/>
    <s v="Sprague Energy Corp."/>
    <x v="0"/>
    <x v="0"/>
    <x v="0"/>
    <x v="3"/>
    <s v="US Gas Phy Fwd Firm &lt; or = 1Mo "/>
    <s v="US Gas Phy       TranscoZ6NNY            06Jun01         USD/MM"/>
    <m/>
    <n v="1860"/>
    <x v="0"/>
    <x v="10"/>
    <x v="0"/>
    <n v="4.26"/>
    <s v="RICHARDCOC"/>
    <s v="VPIMENOV"/>
    <s v="ENA-IM ME NEW YORK"/>
    <x v="8"/>
    <x v="5"/>
    <n v="830456"/>
    <d v="2001-06-06T21:00:01"/>
  </r>
  <r>
    <x v="1"/>
    <x v="3"/>
    <x v="1"/>
    <x v="0"/>
    <n v="25000"/>
    <n v="1339538"/>
    <d v="2001-06-05T09:06:33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3.9950000000000001"/>
    <s v="berginpat2"/>
    <s v="ARING"/>
    <s v="ENA-IM NE GULF1"/>
    <x v="8"/>
    <x v="5"/>
    <n v="830459"/>
    <d v="2001-06-06T21:00:01"/>
  </r>
  <r>
    <x v="1"/>
    <x v="3"/>
    <x v="0"/>
    <x v="1"/>
    <n v="465000"/>
    <n v="1339539"/>
    <d v="2001-06-05T09:06:34"/>
    <s v="PG&amp;E Energy Trading-Gas Corporation"/>
    <x v="0"/>
    <x v="0"/>
    <x v="0"/>
    <x v="3"/>
    <s v="US Gas Fin Swap"/>
    <s v="US Gas Swap      Nymex                   Jul01           USD/MM"/>
    <n v="15000"/>
    <m/>
    <x v="0"/>
    <x v="10"/>
    <x v="0"/>
    <n v="4.085"/>
    <s v="pgenegadam"/>
    <s v="JARNOLD"/>
    <s v="NG-Price"/>
    <x v="1"/>
    <x v="5"/>
    <s v="VE5810.1"/>
    <d v="2001-07-01T21:00:00"/>
  </r>
  <r>
    <x v="0"/>
    <x v="3"/>
    <x v="1"/>
    <x v="0"/>
    <n v="5000"/>
    <n v="1339540"/>
    <d v="2001-06-05T09:06:34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6"/>
    <s v="KJMTMC01"/>
    <s v="RWATT"/>
    <s v="EC-IM Canada West"/>
    <x v="8"/>
    <x v="7"/>
    <n v="830460"/>
    <d v="2001-06-06T21:00:01"/>
  </r>
  <r>
    <x v="1"/>
    <x v="3"/>
    <x v="1"/>
    <x v="0"/>
    <n v="5000"/>
    <n v="1339541"/>
    <d v="2001-06-05T09:06:36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5"/>
    <s v="cscharton"/>
    <s v="KSTEVEN"/>
    <s v="ENA-IM Mid Central South"/>
    <x v="8"/>
    <x v="5"/>
    <n v="830461"/>
    <d v="2001-06-06T21:00:01"/>
  </r>
  <r>
    <x v="1"/>
    <x v="3"/>
    <x v="0"/>
    <x v="20"/>
    <n v="184500"/>
    <n v="1339544"/>
    <d v="2001-06-05T09:06:37"/>
    <s v="MidAmerican Energy Company"/>
    <x v="0"/>
    <x v="0"/>
    <x v="0"/>
    <x v="3"/>
    <s v="US Gas Fin BasisSwap"/>
    <s v="US Gas Basis     NGI Chicago             Jul-Oct01       USD/MM"/>
    <m/>
    <n v="1500"/>
    <x v="0"/>
    <x v="10"/>
    <x v="0"/>
    <n v="0.06"/>
    <s v="ADM80098"/>
    <s v="GSTOREY"/>
    <s v="FT-ONTARIO"/>
    <x v="1"/>
    <x v="5"/>
    <s v="VE5811.1"/>
    <d v="2001-07-01T00:00:00"/>
  </r>
  <r>
    <x v="1"/>
    <x v="3"/>
    <x v="1"/>
    <x v="0"/>
    <n v="10000"/>
    <n v="1339543"/>
    <d v="2001-06-05T09:06:37"/>
    <s v="Duke Energy Trading and Marketing, L.L.C."/>
    <x v="0"/>
    <x v="0"/>
    <x v="0"/>
    <x v="3"/>
    <s v="US Gas Phy Fwd Firm &lt; or = 1Mo "/>
    <s v="US Gas Phy       Mich Con                06Jun01         USD/MM"/>
    <m/>
    <n v="10000"/>
    <x v="0"/>
    <x v="10"/>
    <x v="0"/>
    <n v="4.165"/>
    <s v="JCARDIFF"/>
    <s v="JWILLI13"/>
    <s v="ENA - IM Mkt Central MICH"/>
    <x v="8"/>
    <x v="5"/>
    <n v="830462"/>
    <d v="2001-06-06T21:00:01"/>
  </r>
  <r>
    <x v="1"/>
    <x v="3"/>
    <x v="0"/>
    <x v="1"/>
    <n v="155000"/>
    <n v="1339545"/>
    <d v="2001-06-05T09:06:38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09"/>
    <s v="MICWHITE"/>
    <s v="JARNOLD"/>
    <s v="NG-Price"/>
    <x v="1"/>
    <x v="5"/>
    <s v="VE5813.1"/>
    <d v="2001-07-01T21:00:00"/>
  </r>
  <r>
    <x v="1"/>
    <x v="2"/>
    <x v="1"/>
    <x v="1"/>
    <n v="775"/>
    <n v="1339547"/>
    <d v="2001-06-05T09:06:40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4"/>
    <s v="georgerada"/>
    <s v="MDRISC3"/>
    <s v="ST-CA"/>
    <x v="7"/>
    <x v="6"/>
    <n v="632856.1"/>
    <d v="2001-08-01T21:00:01"/>
  </r>
  <r>
    <x v="1"/>
    <x v="4"/>
    <x v="0"/>
    <x v="0"/>
    <n v="50000"/>
    <n v="1339548"/>
    <d v="2001-06-05T09:06:4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642"/>
    <d v="2001-07-01T00:00:00"/>
  </r>
  <r>
    <x v="1"/>
    <x v="3"/>
    <x v="1"/>
    <x v="0"/>
    <n v="30000"/>
    <n v="1339551"/>
    <d v="2001-06-05T09:06:47"/>
    <s v="Coral Energy Resources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650000000000004"/>
    <s v="jfortune"/>
    <s v="PMIMS"/>
    <s v="ENA - IM MKT Central CG"/>
    <x v="8"/>
    <x v="5"/>
    <n v="830463"/>
    <d v="2001-06-06T21:00:01"/>
  </r>
  <r>
    <x v="1"/>
    <x v="3"/>
    <x v="0"/>
    <x v="1"/>
    <n v="310000"/>
    <n v="1339553"/>
    <d v="2001-06-05T09:06:5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9"/>
    <s v="hossmich"/>
    <s v="JARNOLD"/>
    <s v="NG-Price"/>
    <x v="1"/>
    <x v="5"/>
    <s v="VE5816.1"/>
    <d v="2001-07-01T21:00:00"/>
  </r>
  <r>
    <x v="1"/>
    <x v="3"/>
    <x v="1"/>
    <x v="0"/>
    <n v="5000"/>
    <n v="1339554"/>
    <d v="2001-06-05T09:06:53"/>
    <s v="Hess Energy Services Company, LLC"/>
    <x v="0"/>
    <x v="0"/>
    <x v="0"/>
    <x v="3"/>
    <s v="US Gas Phy Fwd Firm &lt; or = 1Mo "/>
    <s v="US Gas Phy       TETCO STX               06Jun01         USD/MM"/>
    <m/>
    <n v="5000"/>
    <x v="0"/>
    <x v="10"/>
    <x v="0"/>
    <n v="3.86"/>
    <s v="tomkurtz"/>
    <s v="SPEREIR"/>
    <s v="ENA-IM NE GULF3"/>
    <x v="8"/>
    <x v="5"/>
    <n v="830464"/>
    <d v="2001-06-06T21:00:01"/>
  </r>
  <r>
    <x v="1"/>
    <x v="3"/>
    <x v="1"/>
    <x v="0"/>
    <n v="10000"/>
    <n v="1339555"/>
    <d v="2001-06-05T09:06:5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6"/>
    <s v="bcollins"/>
    <s v="TDONOHO"/>
    <s v="ENA - IM Central Gulf"/>
    <x v="8"/>
    <x v="5"/>
    <n v="830467"/>
    <d v="2001-06-06T21:00:01"/>
  </r>
  <r>
    <x v="1"/>
    <x v="3"/>
    <x v="1"/>
    <x v="0"/>
    <n v="714"/>
    <n v="1339556"/>
    <d v="2001-06-05T09:06:55"/>
    <s v="Dynegy Marketing and Trade"/>
    <x v="0"/>
    <x v="0"/>
    <x v="0"/>
    <x v="3"/>
    <s v="US Gas Phy Fwd Firm &lt; or = 1Mo "/>
    <s v="US Gas Phy       Opal                    06Jun01         USD/MM"/>
    <m/>
    <n v="714"/>
    <x v="0"/>
    <x v="10"/>
    <x v="0"/>
    <n v="2.9849999999999999"/>
    <s v="MICKELSON1"/>
    <s v="SSOUTH"/>
    <s v="ENA - IM West"/>
    <x v="8"/>
    <x v="5"/>
    <n v="830465"/>
    <d v="2001-06-06T21:00:01"/>
  </r>
  <r>
    <x v="1"/>
    <x v="3"/>
    <x v="1"/>
    <x v="0"/>
    <n v="5000"/>
    <n v="1339557"/>
    <d v="2001-06-05T09:06:55"/>
    <s v="EnergyUSA-TPC Corp."/>
    <x v="0"/>
    <x v="0"/>
    <x v="0"/>
    <x v="3"/>
    <s v="US Gas Phy Fwd Firm &lt; or = 1Mo "/>
    <s v="US Gas Phy       PEPL Pool               06Jun01         USD/MM"/>
    <n v="5000"/>
    <m/>
    <x v="0"/>
    <x v="10"/>
    <x v="0"/>
    <n v="3.8925000000000001"/>
    <s v="scallender"/>
    <s v="KSTEVEN"/>
    <s v="ENA-IM Mid Central South"/>
    <x v="8"/>
    <x v="5"/>
    <n v="830466"/>
    <d v="2001-06-06T21:00:01"/>
  </r>
  <r>
    <x v="1"/>
    <x v="3"/>
    <x v="0"/>
    <x v="1"/>
    <n v="465000"/>
    <n v="1339558"/>
    <d v="2001-06-05T09:06:57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4.0949999999999998"/>
    <s v="BARRON01"/>
    <s v="JARNOLD"/>
    <s v="NG-Price"/>
    <x v="1"/>
    <x v="5"/>
    <s v="VE5817.1"/>
    <d v="2001-07-01T21:00:00"/>
  </r>
  <r>
    <x v="1"/>
    <x v="3"/>
    <x v="1"/>
    <x v="0"/>
    <n v="25000"/>
    <n v="1339559"/>
    <d v="2001-06-05T09:06:58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garrison"/>
    <s v="ARING"/>
    <s v="ENA-IM NE GULF1"/>
    <x v="8"/>
    <x v="5"/>
    <n v="830469"/>
    <d v="2001-06-06T21:00:01"/>
  </r>
  <r>
    <x v="1"/>
    <x v="3"/>
    <x v="0"/>
    <x v="1"/>
    <n v="310000"/>
    <n v="1339562"/>
    <d v="2001-06-05T09:07:00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4.09"/>
    <s v="bhofman99"/>
    <s v="JARNOLD"/>
    <s v="NG-Price"/>
    <x v="1"/>
    <x v="5"/>
    <s v="VE5821.1"/>
    <d v="2001-07-01T21:00:00"/>
  </r>
  <r>
    <x v="1"/>
    <x v="3"/>
    <x v="0"/>
    <x v="19"/>
    <n v="125000"/>
    <n v="1339561"/>
    <d v="2001-06-05T09:07:00"/>
    <s v="Aquila Risk Management Corporation"/>
    <x v="0"/>
    <x v="0"/>
    <x v="0"/>
    <x v="3"/>
    <s v="US Gas Fin Swap"/>
    <s v="US Gas Daily     EP SanJuan              06-30Jun01      USD/MM"/>
    <n v="5000"/>
    <m/>
    <x v="0"/>
    <x v="10"/>
    <x v="0"/>
    <n v="3.0449999999999999"/>
    <s v="AQUILA1012"/>
    <s v="RGAY"/>
    <s v="West-Keystone"/>
    <x v="1"/>
    <x v="5"/>
    <s v="VE5822.1"/>
    <d v="2001-06-06T21:00:01"/>
  </r>
  <r>
    <x v="1"/>
    <x v="3"/>
    <x v="1"/>
    <x v="0"/>
    <n v="5000"/>
    <n v="1339560"/>
    <d v="2001-06-05T09:07:00"/>
    <s v="El Paso Merchant Energy, L.P."/>
    <x v="0"/>
    <x v="0"/>
    <x v="0"/>
    <x v="3"/>
    <s v="US Gas Phy Fwd Firm &lt; or = 1Mo "/>
    <s v="US Gas Phy       TranscoZ6NNY            06Jun01         USD/MM"/>
    <m/>
    <n v="5000"/>
    <x v="0"/>
    <x v="10"/>
    <x v="0"/>
    <n v="4.26"/>
    <s v="EPMELPwlh"/>
    <s v="VPIMENOV"/>
    <s v="ENA-IM ME NEW YORK"/>
    <x v="8"/>
    <x v="5"/>
    <n v="830468"/>
    <d v="2001-06-06T21:00:01"/>
  </r>
  <r>
    <x v="1"/>
    <x v="3"/>
    <x v="1"/>
    <x v="0"/>
    <n v="786"/>
    <n v="1339563"/>
    <d v="2001-06-05T09:07:00"/>
    <s v="TXU Energy Trading Company"/>
    <x v="0"/>
    <x v="0"/>
    <x v="0"/>
    <x v="3"/>
    <s v="US Gas Phy Fwd Firm &lt; or = 1Mo "/>
    <s v="US Gas Phy       NGPL Midcont            06Jun01         USD/MM"/>
    <n v="786"/>
    <m/>
    <x v="0"/>
    <x v="10"/>
    <x v="0"/>
    <n v="3.8975"/>
    <s v="txuetcdb"/>
    <s v="KSTEVEN"/>
    <s v="ENA-IM Mid Central South"/>
    <x v="8"/>
    <x v="5"/>
    <n v="830470"/>
    <d v="2001-06-06T21:00:01"/>
  </r>
  <r>
    <x v="1"/>
    <x v="3"/>
    <x v="0"/>
    <x v="20"/>
    <n v="307500"/>
    <n v="1339564"/>
    <d v="2001-06-05T09:07:03"/>
    <s v="ONEOK Energy Marketing and Trading Company, L.P."/>
    <x v="0"/>
    <x v="0"/>
    <x v="0"/>
    <x v="3"/>
    <s v="US Gas Fin Swap"/>
    <s v="US Gas Swap      Nymex                   Jul-Oct01       USD/MM"/>
    <n v="2500"/>
    <m/>
    <x v="0"/>
    <x v="10"/>
    <x v="0"/>
    <n v="4.17"/>
    <s v="ADM49438"/>
    <s v="JARNOLD"/>
    <s v="NG-Price"/>
    <x v="1"/>
    <x v="5"/>
    <s v="VE5820.1"/>
    <d v="2001-07-01T00:00:00"/>
  </r>
  <r>
    <x v="1"/>
    <x v="3"/>
    <x v="1"/>
    <x v="0"/>
    <n v="750"/>
    <n v="1339566"/>
    <d v="2001-06-05T09:07:05"/>
    <s v="TXU Energy Trading Company"/>
    <x v="0"/>
    <x v="0"/>
    <x v="0"/>
    <x v="3"/>
    <s v="US Gas Phy Fwd Firm &lt; or = 1Mo "/>
    <s v="US Gas Phy       Chi Peoples             06Jun01         USD/MM"/>
    <m/>
    <n v="750"/>
    <x v="0"/>
    <x v="10"/>
    <x v="0"/>
    <n v="4.0650000000000004"/>
    <s v="txuetctmb"/>
    <s v="PMIMS"/>
    <s v="ENA - IM MKT Central CG"/>
    <x v="8"/>
    <x v="5"/>
    <n v="830471"/>
    <d v="2001-06-06T21:00:01"/>
  </r>
  <r>
    <x v="1"/>
    <x v="3"/>
    <x v="1"/>
    <x v="0"/>
    <n v="5000"/>
    <n v="1339567"/>
    <d v="2001-06-05T09:07:06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5"/>
    <s v="jaelee14"/>
    <s v="SPEREIR"/>
    <s v="ENA-IM NE GULF3"/>
    <x v="8"/>
    <x v="5"/>
    <n v="830472"/>
    <d v="2001-06-06T21:00:01"/>
  </r>
  <r>
    <x v="0"/>
    <x v="3"/>
    <x v="1"/>
    <x v="1"/>
    <n v="155000"/>
    <n v="1339569"/>
    <d v="2001-06-05T09:07:08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4"/>
    <s v="bpadavidh"/>
    <s v="MCOWAN"/>
    <s v="EC-IM Canada West"/>
    <x v="8"/>
    <x v="7"/>
    <n v="830473"/>
    <d v="2001-07-01T21:00:01"/>
  </r>
  <r>
    <x v="1"/>
    <x v="3"/>
    <x v="1"/>
    <x v="0"/>
    <n v="5000"/>
    <n v="1339570"/>
    <d v="2001-06-05T09:07:11"/>
    <s v="PG&amp;E Energy Trading-Gas Corporation"/>
    <x v="0"/>
    <x v="0"/>
    <x v="0"/>
    <x v="3"/>
    <s v="US Gas Phy Fwd Firm &lt; or = 1Mo (RESTRICTED)"/>
    <s v="US Gas Phy       PG&amp;E Topock             06Jun01         USD/MM"/>
    <m/>
    <n v="5000"/>
    <x v="0"/>
    <x v="10"/>
    <x v="0"/>
    <n v="4.0999999999999996"/>
    <s v="ADM36631"/>
    <s v="MLENHAR"/>
    <s v="ENA - IM West"/>
    <x v="8"/>
    <x v="5"/>
    <n v="830475"/>
    <d v="2001-06-06T21:00:01"/>
  </r>
  <r>
    <x v="1"/>
    <x v="3"/>
    <x v="1"/>
    <x v="0"/>
    <n v="5000"/>
    <n v="1339573"/>
    <d v="2001-06-05T09:07:17"/>
    <s v="AEP Energy Services, Inc."/>
    <x v="0"/>
    <x v="0"/>
    <x v="0"/>
    <x v="3"/>
    <s v="US Gas Phy Fwd Firm &lt; or = 1Mo "/>
    <s v="US Gas Phy       Carthage                06Jun01         USD/MM"/>
    <n v="5000"/>
    <m/>
    <x v="0"/>
    <x v="10"/>
    <x v="0"/>
    <n v="3.95"/>
    <s v="aepes227"/>
    <s v="TMARTIN"/>
    <s v="ENA-IM CARTHAGE"/>
    <x v="8"/>
    <x v="5"/>
    <n v="830476"/>
    <d v="2001-06-06T21:00:01"/>
  </r>
  <r>
    <x v="1"/>
    <x v="2"/>
    <x v="0"/>
    <x v="9"/>
    <n v="100"/>
    <n v="1339572"/>
    <d v="2001-06-05T09:07:17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2.5"/>
    <s v="paulk2001"/>
    <s v="GGUPTA"/>
    <s v="ST-New England"/>
    <x v="7"/>
    <x v="5"/>
    <n v="632857.1"/>
    <d v="2001-06-07T21:00:01"/>
  </r>
  <r>
    <x v="1"/>
    <x v="3"/>
    <x v="0"/>
    <x v="1"/>
    <n v="77500"/>
    <n v="1339574"/>
    <d v="2001-06-05T09:07:1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9"/>
    <s v="TMVCRV01"/>
    <s v="JARNOLD"/>
    <s v="NG-Price"/>
    <x v="1"/>
    <x v="5"/>
    <s v="VE5826.1"/>
    <d v="2001-07-01T21:00:00"/>
  </r>
  <r>
    <x v="1"/>
    <x v="3"/>
    <x v="0"/>
    <x v="12"/>
    <n v="1825000"/>
    <n v="1339575"/>
    <d v="2001-06-05T09:07:2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CSPRINGER"/>
    <s v="JARNOLD"/>
    <s v="NG-Price"/>
    <x v="1"/>
    <x v="5"/>
    <s v="VE5823.1"/>
    <d v="2002-01-01T21:00:00"/>
  </r>
  <r>
    <x v="1"/>
    <x v="3"/>
    <x v="1"/>
    <x v="0"/>
    <n v="5000"/>
    <n v="1339577"/>
    <d v="2001-06-05T09:07:22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45"/>
    <s v="ccubbison"/>
    <s v="MLENHAR"/>
    <s v="ENA - IM West"/>
    <x v="8"/>
    <x v="5"/>
    <n v="830478"/>
    <d v="2001-06-06T21:00:01"/>
  </r>
  <r>
    <x v="1"/>
    <x v="3"/>
    <x v="1"/>
    <x v="0"/>
    <n v="798"/>
    <n v="1339576"/>
    <d v="2001-06-05T09:07:22"/>
    <s v="Texaco Natural Gas Inc."/>
    <x v="0"/>
    <x v="0"/>
    <x v="0"/>
    <x v="3"/>
    <s v="US Gas Phy Fwd Firm &lt; or = 1Mo "/>
    <s v="US Gas Phy       Dom SP TT               06Jun01         USD/MM"/>
    <m/>
    <n v="798"/>
    <x v="0"/>
    <x v="10"/>
    <x v="0"/>
    <n v="4.24"/>
    <s v="waggonerva"/>
    <s v="JHODGE2"/>
    <s v="ENA-IM ME CNG"/>
    <x v="8"/>
    <x v="5"/>
    <n v="830477"/>
    <d v="2001-06-06T21:00:01"/>
  </r>
  <r>
    <x v="1"/>
    <x v="3"/>
    <x v="0"/>
    <x v="1"/>
    <n v="77500"/>
    <n v="1339578"/>
    <d v="2001-06-05T09:07:23"/>
    <s v="EnergyUSA-TPC Corp."/>
    <x v="0"/>
    <x v="0"/>
    <x v="0"/>
    <x v="3"/>
    <s v="US Gas Fin Swap"/>
    <s v="US Gas Swap      Nymex                   Jul01           USD/MM"/>
    <n v="2500"/>
    <m/>
    <x v="0"/>
    <x v="10"/>
    <x v="0"/>
    <n v="4.09"/>
    <s v="gregoryn"/>
    <s v="JARNOLD"/>
    <s v="NG-Price"/>
    <x v="1"/>
    <x v="5"/>
    <s v="VE5828.1"/>
    <d v="2001-07-01T21:00:00"/>
  </r>
  <r>
    <x v="1"/>
    <x v="4"/>
    <x v="0"/>
    <x v="0"/>
    <n v="50000"/>
    <n v="1339579"/>
    <d v="2001-06-05T09:07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643"/>
    <d v="2001-07-01T00:00:00"/>
  </r>
  <r>
    <x v="1"/>
    <x v="3"/>
    <x v="1"/>
    <x v="0"/>
    <n v="2840"/>
    <n v="1339581"/>
    <d v="2001-06-05T09:07:26"/>
    <s v="Texex Energy Partners Ltd."/>
    <x v="0"/>
    <x v="0"/>
    <x v="0"/>
    <x v="3"/>
    <s v="US Gas Phy Fwd Firm &lt; or = 1Mo "/>
    <s v="US Gas Phy       TENN Z-0                06Jun01         USD/MM"/>
    <m/>
    <n v="2840"/>
    <x v="0"/>
    <x v="10"/>
    <x v="0"/>
    <n v="3.8450000000000002"/>
    <s v="texexener"/>
    <s v="SNEAL"/>
    <s v="ENA-IM NE GULF3"/>
    <x v="8"/>
    <x v="5"/>
    <n v="830479"/>
    <d v="2001-06-06T21:00:01"/>
  </r>
  <r>
    <x v="1"/>
    <x v="3"/>
    <x v="1"/>
    <x v="0"/>
    <n v="5000"/>
    <n v="1339586"/>
    <d v="2001-06-05T09:07:27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1"/>
    <s v="kiethbourg"/>
    <s v="TDONOHO"/>
    <s v="ENA - IM Central Gulf"/>
    <x v="8"/>
    <x v="5"/>
    <n v="830481"/>
    <d v="2001-06-06T21:00:01"/>
  </r>
  <r>
    <x v="1"/>
    <x v="3"/>
    <x v="1"/>
    <x v="0"/>
    <n v="5000"/>
    <n v="1339585"/>
    <d v="2001-06-05T09:07:27"/>
    <s v="Reliant Energy Services,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049999999999997"/>
    <s v="jaelee14"/>
    <s v="VPIMENOV"/>
    <s v="ENA-IM ME NEW YORK"/>
    <x v="8"/>
    <x v="5"/>
    <n v="830480"/>
    <d v="2001-06-06T21:00:01"/>
  </r>
  <r>
    <x v="1"/>
    <x v="3"/>
    <x v="1"/>
    <x v="0"/>
    <n v="8920"/>
    <n v="1339587"/>
    <d v="2001-06-05T09:07:29"/>
    <s v="Texaco Natural Gas Inc."/>
    <x v="0"/>
    <x v="0"/>
    <x v="0"/>
    <x v="3"/>
    <s v="US Gas Phy Fwd Firm &lt; or = 1Mo "/>
    <s v="US Gas Phy       EPNG Keystone           06Jun01         USD/MM"/>
    <n v="8920"/>
    <m/>
    <x v="0"/>
    <x v="10"/>
    <x v="0"/>
    <n v="3.9750000000000001"/>
    <s v="LYONSTIM"/>
    <s v="RGAY"/>
    <s v="ENA - IM West"/>
    <x v="8"/>
    <x v="5"/>
    <n v="830482"/>
    <d v="2001-06-06T21:00:01"/>
  </r>
  <r>
    <x v="1"/>
    <x v="3"/>
    <x v="0"/>
    <x v="4"/>
    <n v="150000"/>
    <n v="1339588"/>
    <d v="2001-06-05T09:07:30"/>
    <s v="AEP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4.4800000000000004"/>
    <s v="aepes211"/>
    <s v="KHOLST"/>
    <s v="FT-West"/>
    <x v="1"/>
    <x v="5"/>
    <s v="VE5829.1"/>
    <d v="2001-09-01T21:00:01"/>
  </r>
  <r>
    <x v="1"/>
    <x v="3"/>
    <x v="1"/>
    <x v="0"/>
    <n v="965"/>
    <n v="1339589"/>
    <d v="2001-06-05T09:07:30"/>
    <s v="Unocal Energy Trading, Inc."/>
    <x v="0"/>
    <x v="0"/>
    <x v="0"/>
    <x v="3"/>
    <s v="US Gas Phy Fwd Firm &lt; or = 1Mo "/>
    <s v="US Gas Phy       ANR SE Trans            06Jun01         USD/MM"/>
    <n v="965"/>
    <m/>
    <x v="0"/>
    <x v="10"/>
    <x v="0"/>
    <n v="3.9325000000000001"/>
    <s v="UETINGAS02"/>
    <s v="TDONOHO"/>
    <s v="ENA - IM Central Gulf"/>
    <x v="8"/>
    <x v="5"/>
    <n v="830484"/>
    <d v="2001-06-06T21:00:01"/>
  </r>
  <r>
    <x v="1"/>
    <x v="3"/>
    <x v="0"/>
    <x v="20"/>
    <n v="1107000"/>
    <n v="1339590"/>
    <d v="2001-06-05T09:07:31"/>
    <s v="Cargill Energy, a division of Cargill, Incorporated"/>
    <x v="0"/>
    <x v="0"/>
    <x v="0"/>
    <x v="3"/>
    <s v="US Gas Fin BasisSwap"/>
    <s v="US Gas Basis     PEPL                    Jul-Oct01       USD/MM"/>
    <m/>
    <n v="9000"/>
    <x v="0"/>
    <x v="10"/>
    <x v="0"/>
    <n v="-0.115"/>
    <s v="ADM90884"/>
    <s v="ALEWIS"/>
    <s v="GD-CENTRAL"/>
    <x v="1"/>
    <x v="5"/>
    <s v="VE5834.1"/>
    <d v="2001-07-01T00:00:00"/>
  </r>
  <r>
    <x v="1"/>
    <x v="3"/>
    <x v="0"/>
    <x v="19"/>
    <n v="125000"/>
    <n v="1339592"/>
    <d v="2001-06-05T09:07:33"/>
    <s v="Williams Energy Marketing &amp; Trading Company"/>
    <x v="0"/>
    <x v="0"/>
    <x v="0"/>
    <x v="3"/>
    <s v="US Gas Fin Swap"/>
    <s v="US Gas Daily     Kern River/Opal         06-30Jun01      USD/MM"/>
    <n v="5000"/>
    <m/>
    <x v="0"/>
    <x v="10"/>
    <x v="0"/>
    <n v="2.8250000000000002"/>
    <s v="frankfield"/>
    <s v="SSOUTH"/>
    <s v="West-NW"/>
    <x v="1"/>
    <x v="5"/>
    <s v="VE5835.1"/>
    <d v="2001-06-06T21:00:01"/>
  </r>
  <r>
    <x v="1"/>
    <x v="3"/>
    <x v="0"/>
    <x v="1"/>
    <n v="310000"/>
    <n v="1339594"/>
    <d v="2001-06-05T09:07:34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9"/>
    <s v="jdbsempra"/>
    <s v="JARNOLD"/>
    <s v="NG-Price"/>
    <x v="1"/>
    <x v="5"/>
    <s v="VE5833.1"/>
    <d v="2001-07-01T21:00:00"/>
  </r>
  <r>
    <x v="0"/>
    <x v="3"/>
    <x v="1"/>
    <x v="0"/>
    <n v="10000"/>
    <n v="1339593"/>
    <d v="2001-06-05T09:07:34"/>
    <s v="TransCanada Gas Services, a division of TransCanada Energy Ltd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624999999999996"/>
    <s v="mrallison"/>
    <s v="MCUILLA"/>
    <s v="ENA - IM Ontario"/>
    <x v="8"/>
    <x v="5"/>
    <n v="830483"/>
    <d v="2001-06-06T21:00:01"/>
  </r>
  <r>
    <x v="1"/>
    <x v="3"/>
    <x v="1"/>
    <x v="0"/>
    <n v="5000"/>
    <n v="1339595"/>
    <d v="2001-06-05T09:07:36"/>
    <s v="Wild Goose Storage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5"/>
    <s v="daberle3"/>
    <s v="MLENHAR"/>
    <s v="ENA - IM West"/>
    <x v="8"/>
    <x v="5"/>
    <n v="830485"/>
    <d v="2001-06-06T21:00:01"/>
  </r>
  <r>
    <x v="1"/>
    <x v="3"/>
    <x v="1"/>
    <x v="0"/>
    <n v="5000"/>
    <n v="1339597"/>
    <d v="2001-06-05T09:07:44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4000000000000004"/>
    <s v="EPMELPrdm"/>
    <s v="MLENHAR"/>
    <s v="ENA - IM West"/>
    <x v="8"/>
    <x v="5"/>
    <n v="830486"/>
    <d v="2001-06-06T21:00:01"/>
  </r>
  <r>
    <x v="1"/>
    <x v="3"/>
    <x v="0"/>
    <x v="19"/>
    <n v="250000"/>
    <n v="1339600"/>
    <d v="2001-06-05T09:07:48"/>
    <s v="Axia Energy, LP"/>
    <x v="0"/>
    <x v="0"/>
    <x v="0"/>
    <x v="3"/>
    <s v="US Gas Fin Swap"/>
    <s v="US Gas Daily     HHub                    06-30Jun01      USD/MM"/>
    <m/>
    <n v="10000"/>
    <x v="0"/>
    <x v="10"/>
    <x v="0"/>
    <n v="4"/>
    <s v="hillblak"/>
    <s v="PKEAVEY"/>
    <s v="G-DAILY-EST"/>
    <x v="1"/>
    <x v="5"/>
    <s v="VE5840.1"/>
    <d v="2001-06-06T21:00:01"/>
  </r>
  <r>
    <x v="1"/>
    <x v="3"/>
    <x v="0"/>
    <x v="1"/>
    <n v="155000"/>
    <n v="1339599"/>
    <d v="2001-06-05T09:07:48"/>
    <s v="El Paso Merchant Energy, L.P."/>
    <x v="0"/>
    <x v="0"/>
    <x v="0"/>
    <x v="3"/>
    <s v="US Gas Fin BasisSwap"/>
    <s v="US Gas Basis     NWPL RkyMtn             Jul01           USD/MM"/>
    <n v="5000"/>
    <m/>
    <x v="0"/>
    <x v="10"/>
    <x v="0"/>
    <n v="-1.2549999999999999"/>
    <s v="EPMELPbag"/>
    <s v="FERMIS"/>
    <s v="GD-New-Jr"/>
    <x v="1"/>
    <x v="5"/>
    <s v="VE5839.1"/>
    <d v="2001-07-01T21:00:01"/>
  </r>
  <r>
    <x v="1"/>
    <x v="3"/>
    <x v="1"/>
    <x v="0"/>
    <n v="25000"/>
    <n v="1339601"/>
    <d v="2001-06-05T09:07:50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garrison"/>
    <s v="ARING"/>
    <s v="ENA-IM NE GULF1"/>
    <x v="8"/>
    <x v="5"/>
    <n v="830487"/>
    <d v="2001-06-06T21:00:01"/>
  </r>
  <r>
    <x v="1"/>
    <x v="3"/>
    <x v="0"/>
    <x v="19"/>
    <n v="100000"/>
    <n v="1339603"/>
    <d v="2001-06-05T09:07:54"/>
    <s v="Duke Energy Trading and Marketing, L.L.C."/>
    <x v="0"/>
    <x v="0"/>
    <x v="0"/>
    <x v="3"/>
    <s v="US Gas Fin Swap"/>
    <s v="US Gas Daily     ANR OK                  06-30Jun01      USD/MM"/>
    <m/>
    <n v="4000"/>
    <x v="0"/>
    <x v="10"/>
    <x v="0"/>
    <n v="3.895"/>
    <s v="MHOMESTEAD"/>
    <s v="ALEWIS"/>
    <s v="GD-CENTRAL"/>
    <x v="1"/>
    <x v="5"/>
    <s v="VE5843.1"/>
    <d v="2001-06-06T21:00:01"/>
  </r>
  <r>
    <x v="1"/>
    <x v="2"/>
    <x v="1"/>
    <x v="1"/>
    <n v="1550"/>
    <n v="1339604"/>
    <d v="2001-06-05T09:07:55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6.25"/>
    <s v="Roseyehuda"/>
    <s v="FSTURM"/>
    <s v="LT-ECAR"/>
    <x v="7"/>
    <x v="6"/>
    <n v="632861.1"/>
    <d v="2001-07-01T21:00:01"/>
  </r>
  <r>
    <x v="1"/>
    <x v="4"/>
    <x v="0"/>
    <x v="0"/>
    <n v="50000"/>
    <n v="1339606"/>
    <d v="2001-06-05T09:07:5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"/>
    <s v="tlavin3242"/>
    <s v="GWHALLE"/>
    <s v="WTI-GW-NXC2"/>
    <x v="2"/>
    <x v="5"/>
    <n v="113644"/>
    <d v="2001-07-01T00:00:00"/>
  </r>
  <r>
    <x v="1"/>
    <x v="3"/>
    <x v="1"/>
    <x v="0"/>
    <n v="10000"/>
    <n v="1339605"/>
    <d v="2001-06-05T09:07:55"/>
    <s v="Anadarko Energy Services Company"/>
    <x v="0"/>
    <x v="0"/>
    <x v="0"/>
    <x v="3"/>
    <s v="US Gas Phy Fwd Firm &lt; or = 1Mo "/>
    <s v="US Gas Phy       Transco St.65           06Jun01         USD/MM"/>
    <n v="10000"/>
    <m/>
    <x v="0"/>
    <x v="10"/>
    <x v="0"/>
    <n v="4.01"/>
    <s v="ADM26674"/>
    <s v="ARING"/>
    <s v="ENA-IM NE GULF1"/>
    <x v="8"/>
    <x v="5"/>
    <n v="830488"/>
    <d v="2001-06-06T21:00:01"/>
  </r>
  <r>
    <x v="1"/>
    <x v="3"/>
    <x v="1"/>
    <x v="0"/>
    <n v="5000"/>
    <n v="1339607"/>
    <d v="2001-06-05T09:07:56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"/>
    <s v="TOMSAX01"/>
    <s v="KSTEVEN"/>
    <s v="ENA-IM Mid Central South"/>
    <x v="8"/>
    <x v="5"/>
    <n v="830489"/>
    <d v="2001-06-06T21:00:01"/>
  </r>
  <r>
    <x v="1"/>
    <x v="3"/>
    <x v="0"/>
    <x v="1"/>
    <n v="620000"/>
    <n v="1339609"/>
    <d v="2001-06-05T09:07:57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9"/>
    <s v="jdbsempra"/>
    <s v="JARNOLD"/>
    <s v="NG-Price"/>
    <x v="1"/>
    <x v="5"/>
    <s v="VE5844.1"/>
    <d v="2001-07-01T21:00:00"/>
  </r>
  <r>
    <x v="1"/>
    <x v="3"/>
    <x v="1"/>
    <x v="0"/>
    <n v="5000"/>
    <n v="1339610"/>
    <d v="2001-06-05T09:07:58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25000000000001"/>
    <s v="TOMSAX01"/>
    <s v="KSTEVEN"/>
    <s v="ENA-IM Mid Central South"/>
    <x v="8"/>
    <x v="5"/>
    <n v="830491"/>
    <d v="2001-06-06T21:00:01"/>
  </r>
  <r>
    <x v="1"/>
    <x v="3"/>
    <x v="0"/>
    <x v="19"/>
    <n v="250000"/>
    <n v="1339611"/>
    <d v="2001-06-05T09:07:59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049999999999999"/>
    <s v="bradkibbe"/>
    <s v="PKEAVEY"/>
    <s v="G-DAILY-EST"/>
    <x v="1"/>
    <x v="5"/>
    <s v="VE5845.1"/>
    <d v="2001-06-06T21:00:01"/>
  </r>
  <r>
    <x v="1"/>
    <x v="3"/>
    <x v="1"/>
    <x v="0"/>
    <n v="10000"/>
    <n v="1339612"/>
    <d v="2001-06-05T09:07:59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649999999999999"/>
    <s v="bcollins"/>
    <s v="TDONOHO"/>
    <s v="ENA - IM Central Gulf"/>
    <x v="8"/>
    <x v="5"/>
    <n v="830492"/>
    <d v="2001-06-06T21:00:01"/>
  </r>
  <r>
    <x v="0"/>
    <x v="3"/>
    <x v="1"/>
    <x v="0"/>
    <n v="5000"/>
    <n v="1339613"/>
    <d v="2001-06-05T09:08:00"/>
    <s v="Unocal Canada Limited"/>
    <x v="0"/>
    <x v="0"/>
    <x v="0"/>
    <x v="3"/>
    <s v="CAN Gas Phy Fwd Firm West &lt; or = 1Mo"/>
    <s v="CAN Gas Phy      Station 2               06Jun01         CAD/GJ"/>
    <m/>
    <n v="5000"/>
    <x v="0"/>
    <x v="11"/>
    <x v="4"/>
    <n v="4.7"/>
    <s v="UGTC2424"/>
    <s v="CCLARK5"/>
    <s v="EC - IM Canada BC"/>
    <x v="8"/>
    <x v="7"/>
    <n v="830493"/>
    <d v="2001-06-06T21:00:01"/>
  </r>
  <r>
    <x v="1"/>
    <x v="3"/>
    <x v="1"/>
    <x v="0"/>
    <n v="5000"/>
    <n v="1339614"/>
    <d v="2001-06-05T09:08:0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5"/>
    <s v="TOMSAX01"/>
    <s v="KSTEVEN"/>
    <s v="ENA-IM Mid Central South"/>
    <x v="8"/>
    <x v="5"/>
    <n v="830494"/>
    <d v="2001-06-06T21:00:01"/>
  </r>
  <r>
    <x v="0"/>
    <x v="1"/>
    <x v="0"/>
    <x v="4"/>
    <n v="150000"/>
    <n v="1339615"/>
    <d v="2001-06-05T09:08:02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5"/>
    <s v="christoph"/>
    <s v="CMAHONE"/>
    <s v="UK - ECTRIC - Lite Gasoil"/>
    <x v="2"/>
    <x v="4"/>
    <n v="113645"/>
    <d v="2001-06-01T00:00:00"/>
  </r>
  <r>
    <x v="1"/>
    <x v="3"/>
    <x v="1"/>
    <x v="0"/>
    <n v="5000"/>
    <n v="1339616"/>
    <d v="2001-06-05T09:08:02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"/>
    <s v="MIDCONT4"/>
    <s v="KSTEVEN"/>
    <s v="ENA-IM Mid Central South"/>
    <x v="8"/>
    <x v="5"/>
    <n v="830496"/>
    <d v="2001-06-06T21:00:01"/>
  </r>
  <r>
    <x v="0"/>
    <x v="3"/>
    <x v="1"/>
    <x v="0"/>
    <n v="5000"/>
    <n v="1339617"/>
    <d v="2001-06-05T09:08:03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35"/>
    <s v="pandersen"/>
    <s v="CCLARK5"/>
    <s v="EC - IM Canada BC"/>
    <x v="8"/>
    <x v="7"/>
    <n v="830495"/>
    <d v="2001-06-06T21:00:01"/>
  </r>
  <r>
    <x v="1"/>
    <x v="3"/>
    <x v="1"/>
    <x v="0"/>
    <n v="5000"/>
    <n v="1339618"/>
    <d v="2001-06-05T09:08:04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75"/>
    <s v="TOMSAX01"/>
    <s v="KSTEVEN"/>
    <s v="ENA-IM Mid Central South"/>
    <x v="8"/>
    <x v="5"/>
    <n v="830497"/>
    <d v="2001-06-06T21:00:01"/>
  </r>
  <r>
    <x v="1"/>
    <x v="4"/>
    <x v="0"/>
    <x v="0"/>
    <n v="50000"/>
    <n v="1339619"/>
    <d v="2001-06-05T09:08:0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eriksaaa"/>
    <s v="GWHALLE"/>
    <s v="WTI-GW-NXC2"/>
    <x v="2"/>
    <x v="5"/>
    <n v="113646"/>
    <d v="2001-07-01T00:00:00"/>
  </r>
  <r>
    <x v="1"/>
    <x v="3"/>
    <x v="1"/>
    <x v="0"/>
    <n v="2468"/>
    <n v="1339621"/>
    <d v="2001-06-05T09:08:06"/>
    <s v="Texex Energy Partners Ltd."/>
    <x v="0"/>
    <x v="0"/>
    <x v="0"/>
    <x v="3"/>
    <s v="US Gas Phy Fwd Firm &lt; or = 1Mo "/>
    <s v="US Gas Phy       TENN Z-0                06Jun01         USD/MM"/>
    <m/>
    <n v="2468"/>
    <x v="0"/>
    <x v="10"/>
    <x v="0"/>
    <n v="3.85"/>
    <s v="texexener"/>
    <s v="SNEAL"/>
    <s v="ENA-IM NE GULF3"/>
    <x v="8"/>
    <x v="5"/>
    <n v="830498"/>
    <d v="2001-06-06T21:00:01"/>
  </r>
  <r>
    <x v="1"/>
    <x v="3"/>
    <x v="1"/>
    <x v="0"/>
    <n v="5000"/>
    <n v="1339622"/>
    <d v="2001-06-05T09:08:07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"/>
    <s v="MIDCONT4"/>
    <s v="KSTEVEN"/>
    <s v="ENA-IM Mid Central South"/>
    <x v="8"/>
    <x v="5"/>
    <n v="830499"/>
    <d v="2001-06-06T21:00:01"/>
  </r>
  <r>
    <x v="1"/>
    <x v="3"/>
    <x v="1"/>
    <x v="0"/>
    <n v="5000"/>
    <n v="1339623"/>
    <d v="2001-06-05T09:08:07"/>
    <s v="Western Gas Resour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WILLIDEA"/>
    <s v="KSTEVEN"/>
    <s v="ENA-IM Mid Central South"/>
    <x v="8"/>
    <x v="5"/>
    <n v="830500"/>
    <d v="2001-06-06T21:00:01"/>
  </r>
  <r>
    <x v="1"/>
    <x v="3"/>
    <x v="0"/>
    <x v="1"/>
    <n v="155000"/>
    <n v="1339624"/>
    <d v="2001-06-05T09:08:10"/>
    <s v="Sempra Energy Trading Corp."/>
    <x v="0"/>
    <x v="0"/>
    <x v="0"/>
    <x v="3"/>
    <s v="US Gas Fin Swap"/>
    <s v="US Gas Swap      Nymex                   Aug01           USD/MM"/>
    <m/>
    <n v="5000"/>
    <x v="0"/>
    <x v="10"/>
    <x v="0"/>
    <n v="4.1825000000000001"/>
    <s v="MSIECKHAUS"/>
    <s v="JARNOLD"/>
    <s v="NG-Price"/>
    <x v="1"/>
    <x v="5"/>
    <s v="VE5849.1"/>
    <d v="2001-08-01T21:00:00"/>
  </r>
  <r>
    <x v="0"/>
    <x v="3"/>
    <x v="1"/>
    <x v="1"/>
    <n v="155000"/>
    <n v="1339626"/>
    <d v="2001-06-05T09:08:1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649999999999997"/>
    <s v="williamw"/>
    <s v="MCOWAN"/>
    <s v="EC-IM Canada West"/>
    <x v="8"/>
    <x v="7"/>
    <n v="830501"/>
    <d v="2001-07-01T21:00:01"/>
  </r>
  <r>
    <x v="1"/>
    <x v="3"/>
    <x v="0"/>
    <x v="18"/>
    <n v="755000"/>
    <n v="1339627"/>
    <d v="2001-06-05T09:08:12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5"/>
    <s v="aepes214"/>
    <s v="JARNOLD"/>
    <s v="NG-Price"/>
    <x v="1"/>
    <x v="5"/>
    <s v="VE5848.1"/>
    <d v="2001-11-01T00:00:00"/>
  </r>
  <r>
    <x v="1"/>
    <x v="3"/>
    <x v="0"/>
    <x v="20"/>
    <n v="184500"/>
    <n v="1339628"/>
    <d v="2001-06-05T09:08:12"/>
    <s v="MidAmerican Energy Company"/>
    <x v="0"/>
    <x v="0"/>
    <x v="0"/>
    <x v="3"/>
    <s v="US Gas Fin BasisSwap"/>
    <s v="US Gas Basis     NNG Demarc              Jul-Oct01       USD/MM"/>
    <m/>
    <n v="1500"/>
    <x v="0"/>
    <x v="10"/>
    <x v="0"/>
    <n v="-9.5000000000000001E-2"/>
    <s v="ADM80098"/>
    <s v="ALEWIS"/>
    <s v="GD-CENTRAL"/>
    <x v="1"/>
    <x v="5"/>
    <s v="VE5850.1"/>
    <d v="2001-07-01T00:00:00"/>
  </r>
  <r>
    <x v="1"/>
    <x v="3"/>
    <x v="1"/>
    <x v="0"/>
    <n v="5000"/>
    <n v="1339629"/>
    <d v="2001-06-05T09:08:13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toddbandy"/>
    <s v="KSTEVEN"/>
    <s v="ENA-IM Mid Central South"/>
    <x v="8"/>
    <x v="5"/>
    <n v="830502"/>
    <d v="2001-06-06T21:00:01"/>
  </r>
  <r>
    <x v="1"/>
    <x v="3"/>
    <x v="0"/>
    <x v="19"/>
    <n v="100000"/>
    <n v="1339631"/>
    <d v="2001-06-05T09:08:15"/>
    <s v="e prime, inc."/>
    <x v="0"/>
    <x v="0"/>
    <x v="0"/>
    <x v="3"/>
    <s v="US Gas Fin Swap"/>
    <s v="US Gas Daily     HSC                     06-30Jun01      USD/MM"/>
    <m/>
    <n v="4000"/>
    <x v="0"/>
    <x v="10"/>
    <x v="0"/>
    <n v="4.0650000000000004"/>
    <s v="ADM90030"/>
    <s v="EBASS"/>
    <s v="FT-Texas"/>
    <x v="1"/>
    <x v="5"/>
    <s v="VE5851.1"/>
    <d v="2001-06-06T21:00:01"/>
  </r>
  <r>
    <x v="1"/>
    <x v="3"/>
    <x v="0"/>
    <x v="20"/>
    <n v="1230000"/>
    <n v="1339632"/>
    <d v="2001-06-05T09:08:15"/>
    <s v="Aquila Risk Management Corporation"/>
    <x v="0"/>
    <x v="0"/>
    <x v="0"/>
    <x v="3"/>
    <s v="US Gas Fin BasisSwap"/>
    <s v="US Gas Basis     ANR OK                  Jul-Oct01       USD/MM"/>
    <n v="10000"/>
    <m/>
    <x v="0"/>
    <x v="10"/>
    <x v="0"/>
    <n v="-0.12"/>
    <s v="AQUILA1080"/>
    <s v="ALEWIS"/>
    <s v="GD-CENTRAL"/>
    <x v="1"/>
    <x v="5"/>
    <s v="VE5854.1"/>
    <d v="2001-07-01T00:00:00"/>
  </r>
  <r>
    <x v="0"/>
    <x v="3"/>
    <x v="1"/>
    <x v="0"/>
    <n v="10000"/>
    <n v="1339633"/>
    <d v="2001-06-05T09:08:19"/>
    <s v="Tenaska Marketing Canada, a division of TMV Corp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KJMTMC01"/>
    <s v="MCUILLA"/>
    <s v="ENA - IM Ontario"/>
    <x v="8"/>
    <x v="5"/>
    <n v="830503"/>
    <d v="2001-06-06T21:00:01"/>
  </r>
  <r>
    <x v="1"/>
    <x v="3"/>
    <x v="1"/>
    <x v="0"/>
    <n v="5000"/>
    <n v="1339634"/>
    <d v="2001-06-05T09:08:20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1"/>
    <s v="EPMELPmw"/>
    <s v="TDONOHO"/>
    <s v="ENA - IM Central Gulf"/>
    <x v="8"/>
    <x v="5"/>
    <n v="830504"/>
    <d v="2001-06-06T21:00:01"/>
  </r>
  <r>
    <x v="0"/>
    <x v="3"/>
    <x v="1"/>
    <x v="19"/>
    <n v="3175"/>
    <n v="1339635"/>
    <d v="2001-06-05T09:08:22"/>
    <s v="Premstar Energy Canada Ltd"/>
    <x v="0"/>
    <x v="0"/>
    <x v="0"/>
    <x v="3"/>
    <s v="CAN Gas Phy Fwd Firm East &lt; or = 1Mo"/>
    <s v="CAN Gas Phy      Dawn                    06-30Jun01      USD/MM"/>
    <m/>
    <n v="127"/>
    <x v="0"/>
    <x v="10"/>
    <x v="0"/>
    <n v="4.1849999999999996"/>
    <s v="DLPECL02"/>
    <s v="MCUILLA"/>
    <s v="ENA - IM Ontario"/>
    <x v="8"/>
    <x v="5"/>
    <n v="830505"/>
    <d v="2001-06-06T21:00:01"/>
  </r>
  <r>
    <x v="0"/>
    <x v="3"/>
    <x v="1"/>
    <x v="0"/>
    <n v="5000"/>
    <n v="1339636"/>
    <d v="2001-06-05T09:08:25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6"/>
    <s v="pandersen"/>
    <s v="CCLARK5"/>
    <s v="EC - IM Canada BC"/>
    <x v="8"/>
    <x v="7"/>
    <n v="830506"/>
    <d v="2001-06-06T21:00:01"/>
  </r>
  <r>
    <x v="1"/>
    <x v="3"/>
    <x v="1"/>
    <x v="0"/>
    <n v="10000"/>
    <n v="1339638"/>
    <d v="2001-06-05T09:08:26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5"/>
    <s v="vab12345"/>
    <s v="PMIMS"/>
    <s v="ENA - IM MKT Central CG"/>
    <x v="8"/>
    <x v="5"/>
    <n v="830507"/>
    <d v="2001-06-06T21:00:01"/>
  </r>
  <r>
    <x v="1"/>
    <x v="3"/>
    <x v="1"/>
    <x v="0"/>
    <n v="5000"/>
    <n v="1339637"/>
    <d v="2001-06-05T09:08:2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schottbt"/>
    <s v="KSTEVEN"/>
    <s v="ENA-IM Mid Central South"/>
    <x v="8"/>
    <x v="5"/>
    <n v="830508"/>
    <d v="2001-06-06T21:00:01"/>
  </r>
  <r>
    <x v="1"/>
    <x v="3"/>
    <x v="0"/>
    <x v="12"/>
    <n v="1825000"/>
    <n v="1339640"/>
    <d v="2001-06-05T09:08:2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JEFFFOX1"/>
    <s v="JARNOLD"/>
    <s v="NG-Price"/>
    <x v="1"/>
    <x v="5"/>
    <s v="VE5853.1"/>
    <d v="2002-01-01T21:00:00"/>
  </r>
  <r>
    <x v="1"/>
    <x v="3"/>
    <x v="1"/>
    <x v="0"/>
    <n v="1363"/>
    <n v="1339639"/>
    <d v="2001-06-05T09:08:27"/>
    <s v="Tenaska Marketing Ventures"/>
    <x v="0"/>
    <x v="0"/>
    <x v="0"/>
    <x v="3"/>
    <s v="US Gas Phy Fwd Firm &lt; or = 1Mo "/>
    <s v="US Gas Phy       ANR SE Trans            06Jun01         USD/MM"/>
    <m/>
    <n v="1363"/>
    <x v="0"/>
    <x v="10"/>
    <x v="0"/>
    <n v="3.9375"/>
    <s v="TMVTML01"/>
    <s v="TDONOHO"/>
    <s v="ENA - IM Central Gulf"/>
    <x v="8"/>
    <x v="5"/>
    <n v="830510"/>
    <d v="2001-06-06T21:00:01"/>
  </r>
  <r>
    <x v="1"/>
    <x v="3"/>
    <x v="1"/>
    <x v="0"/>
    <n v="5000"/>
    <n v="1339641"/>
    <d v="2001-06-05T09:08:28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25"/>
    <s v="TMVDEC02"/>
    <s v="KSTEVEN"/>
    <s v="ENA-IM Mid Central South"/>
    <x v="8"/>
    <x v="5"/>
    <n v="830509"/>
    <d v="2001-06-06T21:00:01"/>
  </r>
  <r>
    <x v="1"/>
    <x v="3"/>
    <x v="0"/>
    <x v="19"/>
    <n v="125000"/>
    <n v="1339642"/>
    <d v="2001-06-05T09:08:29"/>
    <s v="Dynegy Marketing and Trade"/>
    <x v="0"/>
    <x v="0"/>
    <x v="0"/>
    <x v="3"/>
    <s v="US Gas Fin Swap"/>
    <s v="US Gas Daily     HHub                    06-30Jun01      USD/MM"/>
    <m/>
    <n v="5000"/>
    <x v="0"/>
    <x v="10"/>
    <x v="0"/>
    <n v="4.01"/>
    <s v="SANDBERG"/>
    <s v="PKEAVEY"/>
    <s v="G-DAILY-EST"/>
    <x v="1"/>
    <x v="5"/>
    <s v="VE5856.1"/>
    <d v="2001-06-06T21:00:01"/>
  </r>
  <r>
    <x v="1"/>
    <x v="3"/>
    <x v="0"/>
    <x v="1"/>
    <n v="155000"/>
    <n v="1339644"/>
    <d v="2001-06-05T09:08:3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949999999999998"/>
    <s v="CRABTREE"/>
    <s v="JARNOLD"/>
    <s v="NG-Price"/>
    <x v="1"/>
    <x v="5"/>
    <s v="VE5855.1"/>
    <d v="2001-07-01T21:00:00"/>
  </r>
  <r>
    <x v="1"/>
    <x v="3"/>
    <x v="1"/>
    <x v="0"/>
    <n v="5000"/>
    <n v="1339643"/>
    <d v="2001-06-05T09:08:30"/>
    <s v="Coast Energy Canada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7"/>
    <s v="EOL3PTREE"/>
    <s v="MLENHAR"/>
    <s v="ENA - IM West"/>
    <x v="8"/>
    <x v="5"/>
    <n v="830511"/>
    <d v="2001-06-06T21:00:01"/>
  </r>
  <r>
    <x v="1"/>
    <x v="3"/>
    <x v="1"/>
    <x v="0"/>
    <n v="5000"/>
    <n v="1339645"/>
    <d v="2001-06-05T09:08:30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512"/>
    <d v="2001-06-06T21:00:01"/>
  </r>
  <r>
    <x v="1"/>
    <x v="3"/>
    <x v="1"/>
    <x v="0"/>
    <n v="15000"/>
    <n v="1339647"/>
    <d v="2001-06-05T09:08:31"/>
    <s v="Aquila Energy Marketing Corporation"/>
    <x v="0"/>
    <x v="0"/>
    <x v="0"/>
    <x v="3"/>
    <s v="US Gas Phy Fwd Firm &lt; or = 1Mo "/>
    <s v="US Gas Phy       NGPL NICOR              06Jun01         USD/MM"/>
    <m/>
    <n v="15000"/>
    <x v="0"/>
    <x v="10"/>
    <x v="0"/>
    <n v="4.0599999999999996"/>
    <s v="benharner"/>
    <s v="PMIMS"/>
    <s v="ENA - IM MKT Central CG"/>
    <x v="8"/>
    <x v="5"/>
    <n v="830514"/>
    <d v="2001-06-06T21:00:01"/>
  </r>
  <r>
    <x v="1"/>
    <x v="3"/>
    <x v="1"/>
    <x v="0"/>
    <n v="1251"/>
    <n v="1339646"/>
    <d v="2001-06-05T09:08:31"/>
    <s v="Mirant Americas Energy Marketing, L.P."/>
    <x v="0"/>
    <x v="0"/>
    <x v="0"/>
    <x v="3"/>
    <s v="US Gas Phy Fwd Firm &lt; or = 1Mo "/>
    <s v="US Gas Phy       Dom SP TT               06Jun01         USD/MM"/>
    <m/>
    <n v="1251"/>
    <x v="0"/>
    <x v="10"/>
    <x v="0"/>
    <n v="4.24"/>
    <s v="jkippels01"/>
    <s v="JHODGE2"/>
    <s v="ENA-IM ME CNG"/>
    <x v="8"/>
    <x v="5"/>
    <n v="830513"/>
    <d v="2001-06-06T21:00:01"/>
  </r>
  <r>
    <x v="1"/>
    <x v="3"/>
    <x v="1"/>
    <x v="0"/>
    <n v="3000"/>
    <n v="1339648"/>
    <d v="2001-06-05T09:08:33"/>
    <s v="Coast Energy Group, a division of Cornerstone Propane, L.P."/>
    <x v="0"/>
    <x v="0"/>
    <x v="0"/>
    <x v="3"/>
    <s v="US Gas Phy Fwd Firm &lt; or = 1Mo "/>
    <s v="US Gas Phy       NNG Demarc              06Jun01         USD/MM"/>
    <m/>
    <n v="3000"/>
    <x v="0"/>
    <x v="10"/>
    <x v="0"/>
    <n v="3.855"/>
    <s v="buckdiers"/>
    <s v="KSTEVEN"/>
    <s v="ENA-IM Mid Central South"/>
    <x v="8"/>
    <x v="5"/>
    <n v="830515"/>
    <d v="2001-06-06T21:00:01"/>
  </r>
  <r>
    <x v="1"/>
    <x v="3"/>
    <x v="0"/>
    <x v="19"/>
    <n v="125000"/>
    <n v="1339651"/>
    <d v="2001-06-05T09:08:35"/>
    <s v="TransCanada Energy Financial Products Limited"/>
    <x v="0"/>
    <x v="0"/>
    <x v="0"/>
    <x v="3"/>
    <s v="US Gas Fin Swap"/>
    <s v="US Gas Daily     HHub                    06-30Jun01      USD/MM"/>
    <m/>
    <n v="5000"/>
    <x v="0"/>
    <x v="10"/>
    <x v="0"/>
    <n v="4.01"/>
    <s v="bradkibbe"/>
    <s v="PKEAVEY"/>
    <s v="G-DAILY-EST"/>
    <x v="1"/>
    <x v="5"/>
    <s v="VE5859.1"/>
    <d v="2001-06-06T21:00:01"/>
  </r>
  <r>
    <x v="1"/>
    <x v="3"/>
    <x v="1"/>
    <x v="0"/>
    <n v="5000"/>
    <n v="1339652"/>
    <d v="2001-06-05T09:08:35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KREMERTODD"/>
    <s v="KSTEVEN"/>
    <s v="ENA-IM Mid Central South"/>
    <x v="8"/>
    <x v="5"/>
    <n v="830517"/>
    <d v="2001-06-06T21:00:01"/>
  </r>
  <r>
    <x v="0"/>
    <x v="3"/>
    <x v="1"/>
    <x v="0"/>
    <n v="10000"/>
    <n v="1339650"/>
    <d v="2001-06-05T09:08:3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3"/>
    <s v="tsamaska"/>
    <s v="RWATT"/>
    <s v="EC-IM Canada West"/>
    <x v="8"/>
    <x v="7"/>
    <n v="830516"/>
    <d v="2001-06-05T21:00:01"/>
  </r>
  <r>
    <x v="1"/>
    <x v="3"/>
    <x v="1"/>
    <x v="0"/>
    <n v="10000"/>
    <n v="1339654"/>
    <d v="2001-06-05T09:08:40"/>
    <s v="Coral Energy Resources, L.P."/>
    <x v="0"/>
    <x v="0"/>
    <x v="0"/>
    <x v="3"/>
    <s v="US Gas Phy Fwd Firm &lt; or = 1Mo "/>
    <s v="US Gas Phy       NGPL NICOR              06Jun01         USD/MM"/>
    <m/>
    <n v="10000"/>
    <x v="0"/>
    <x v="10"/>
    <x v="0"/>
    <n v="4.0599999999999996"/>
    <s v="jfortune"/>
    <s v="PMIMS"/>
    <s v="ENA - IM MKT Central CG"/>
    <x v="8"/>
    <x v="5"/>
    <n v="830518"/>
    <d v="2001-06-06T21:00:01"/>
  </r>
  <r>
    <x v="1"/>
    <x v="3"/>
    <x v="1"/>
    <x v="0"/>
    <n v="880"/>
    <n v="1339655"/>
    <d v="2001-06-05T09:08:42"/>
    <s v="Coral Energy Resources, L.P."/>
    <x v="0"/>
    <x v="0"/>
    <x v="0"/>
    <x v="3"/>
    <s v="US Gas Phy Fwd Firm &lt; or = 1Mo "/>
    <s v="US Gas Phy       Dom SP TT               06Jun01         USD/MM"/>
    <m/>
    <n v="880"/>
    <x v="0"/>
    <x v="10"/>
    <x v="0"/>
    <n v="4.24"/>
    <s v="jleitnerp"/>
    <s v="JHODGE2"/>
    <s v="ENA-IM ME CNG"/>
    <x v="8"/>
    <x v="5"/>
    <n v="830519"/>
    <d v="2001-06-06T21:00:01"/>
  </r>
  <r>
    <x v="0"/>
    <x v="3"/>
    <x v="1"/>
    <x v="0"/>
    <n v="10000"/>
    <n v="1339657"/>
    <d v="2001-06-05T09:08:43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00000000000004"/>
    <s v="tsamaska"/>
    <s v="RWATT"/>
    <s v="EC-IM Canada West"/>
    <x v="8"/>
    <x v="7"/>
    <n v="830520"/>
    <d v="2001-06-05T21:00:01"/>
  </r>
  <r>
    <x v="1"/>
    <x v="3"/>
    <x v="0"/>
    <x v="20"/>
    <n v="1845000"/>
    <n v="1339658"/>
    <d v="2001-06-05T09:08:44"/>
    <s v="Cinergy Marketing &amp; Trading, LLC"/>
    <x v="0"/>
    <x v="0"/>
    <x v="0"/>
    <x v="3"/>
    <s v="US Gas Fin BasisSwap"/>
    <s v="US Gas Basis     HHub                    Jul-Oct01       USD/MM"/>
    <n v="15000"/>
    <m/>
    <x v="0"/>
    <x v="10"/>
    <x v="0"/>
    <n v="-2.5000000000000001E-3"/>
    <s v="RANSLEMDV"/>
    <s v="SBRAWNE"/>
    <s v="FT-East"/>
    <x v="1"/>
    <x v="5"/>
    <s v="VE5860.1"/>
    <d v="2001-07-01T00:00:00"/>
  </r>
  <r>
    <x v="1"/>
    <x v="3"/>
    <x v="0"/>
    <x v="1"/>
    <n v="465000"/>
    <n v="1339659"/>
    <d v="2001-06-05T09:08:46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99999999999996"/>
    <s v="jdbsempra"/>
    <s v="JARNOLD"/>
    <s v="NG-Price"/>
    <x v="1"/>
    <x v="5"/>
    <s v="VE5863.1"/>
    <d v="2001-07-01T21:00:00"/>
  </r>
  <r>
    <x v="1"/>
    <x v="3"/>
    <x v="1"/>
    <x v="0"/>
    <n v="2575"/>
    <n v="1339661"/>
    <d v="2001-06-05T09:08:46"/>
    <s v="CMS Marketing, Services and Trading Company"/>
    <x v="0"/>
    <x v="0"/>
    <x v="0"/>
    <x v="3"/>
    <s v="US Gas Phy Fwd Firm &lt; or = 1Mo "/>
    <s v="US Gas Phy       NGPL NICOR              06Jun01         USD/MM"/>
    <m/>
    <n v="2575"/>
    <x v="0"/>
    <x v="10"/>
    <x v="0"/>
    <n v="4.0599999999999996"/>
    <s v="SCOTTBISK"/>
    <s v="PMIMS"/>
    <s v="ENA - IM MKT Central CG"/>
    <x v="8"/>
    <x v="5"/>
    <n v="830521"/>
    <d v="2001-06-06T21:00:01"/>
  </r>
  <r>
    <x v="1"/>
    <x v="3"/>
    <x v="0"/>
    <x v="18"/>
    <n v="377500"/>
    <n v="1339660"/>
    <d v="2001-06-05T09:08:46"/>
    <s v="Coral Energy Holding L.P."/>
    <x v="0"/>
    <x v="0"/>
    <x v="0"/>
    <x v="3"/>
    <s v="US Gas Fin Swap"/>
    <s v="US Gas Swap      Nymex                   Nov01-Mar02     USD/MM"/>
    <m/>
    <n v="2500"/>
    <x v="0"/>
    <x v="10"/>
    <x v="0"/>
    <n v="4.5049999999999999"/>
    <s v="kwgeiger"/>
    <s v="JARNOLD"/>
    <s v="NG-Price"/>
    <x v="1"/>
    <x v="5"/>
    <s v="VE5864.1"/>
    <d v="2001-11-01T00:00:00"/>
  </r>
  <r>
    <x v="1"/>
    <x v="3"/>
    <x v="1"/>
    <x v="0"/>
    <n v="25000"/>
    <n v="1339662"/>
    <d v="2001-06-05T09:08:4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049999999999999"/>
    <s v="garrison"/>
    <s v="ARING"/>
    <s v="ENA-IM NE GULF1"/>
    <x v="8"/>
    <x v="5"/>
    <n v="830522"/>
    <d v="2001-06-06T21:00:01"/>
  </r>
  <r>
    <x v="1"/>
    <x v="3"/>
    <x v="1"/>
    <x v="0"/>
    <n v="5000"/>
    <n v="1339663"/>
    <d v="2001-06-05T09:08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523"/>
    <d v="2001-06-06T21:00:01"/>
  </r>
  <r>
    <x v="1"/>
    <x v="3"/>
    <x v="1"/>
    <x v="0"/>
    <n v="5000"/>
    <n v="1339665"/>
    <d v="2001-06-05T09:08:53"/>
    <s v="Cook Inlet Energy Supply L.L.C."/>
    <x v="0"/>
    <x v="0"/>
    <x v="0"/>
    <x v="3"/>
    <s v="US Gas Phy Fwd Firm &lt; or = 1Mo "/>
    <s v="US Gas Phy       TCO Pool                06Jun01         USD/MM"/>
    <m/>
    <n v="5000"/>
    <x v="0"/>
    <x v="10"/>
    <x v="0"/>
    <n v="4.1349999999999998"/>
    <s v="EASTDESK5"/>
    <s v="JHODGE2"/>
    <s v="ENA-IM ME TCO"/>
    <x v="8"/>
    <x v="5"/>
    <n v="830525"/>
    <d v="2001-06-06T21:00:01"/>
  </r>
  <r>
    <x v="1"/>
    <x v="3"/>
    <x v="1"/>
    <x v="0"/>
    <n v="5000"/>
    <n v="1339666"/>
    <d v="2001-06-05T09:08:54"/>
    <s v="Duke Energy Trading and Marketing, L.L.C."/>
    <x v="0"/>
    <x v="0"/>
    <x v="0"/>
    <x v="3"/>
    <s v="US Gas Phy Fwd Firm &lt; or = 1Mo "/>
    <s v="US Gas Phy       TETCO STX               06Jun01         USD/MM"/>
    <n v="5000"/>
    <m/>
    <x v="0"/>
    <x v="10"/>
    <x v="0"/>
    <n v="3.855"/>
    <s v="RICKNEITZ"/>
    <s v="SPEREIR"/>
    <s v="ENA-IM NE GULF3"/>
    <x v="8"/>
    <x v="5"/>
    <n v="830526"/>
    <d v="2001-06-06T21:00:01"/>
  </r>
  <r>
    <x v="1"/>
    <x v="3"/>
    <x v="0"/>
    <x v="1"/>
    <n v="465000"/>
    <n v="1339667"/>
    <d v="2001-06-05T09:08:5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99999999999996"/>
    <s v="DAVIDSET"/>
    <s v="JARNOLD"/>
    <s v="NG-Price"/>
    <x v="1"/>
    <x v="5"/>
    <s v="VE5867.1"/>
    <d v="2001-07-01T21:00:00"/>
  </r>
  <r>
    <x v="1"/>
    <x v="3"/>
    <x v="0"/>
    <x v="1"/>
    <n v="155000"/>
    <n v="1339669"/>
    <d v="2001-06-05T09:09:01"/>
    <s v="AEP Energy Services, Inc."/>
    <x v="0"/>
    <x v="0"/>
    <x v="0"/>
    <x v="3"/>
    <s v="US Gas Fin Swap"/>
    <s v="US Gas Swap      Nymex                   Jul01           USD/MM"/>
    <n v="5000"/>
    <m/>
    <x v="0"/>
    <x v="10"/>
    <x v="0"/>
    <n v="4.0999999999999996"/>
    <s v="aepes220"/>
    <s v="JARNOLD"/>
    <s v="NG-Price"/>
    <x v="1"/>
    <x v="5"/>
    <s v="VE5872.1"/>
    <d v="2001-07-01T21:00:00"/>
  </r>
  <r>
    <x v="1"/>
    <x v="3"/>
    <x v="1"/>
    <x v="0"/>
    <n v="3214"/>
    <n v="1339671"/>
    <d v="2001-06-05T09:09:02"/>
    <s v="Nicor Gas Company"/>
    <x v="0"/>
    <x v="0"/>
    <x v="0"/>
    <x v="3"/>
    <s v="US Gas Phy Fwd Firm &lt; or = 1Mo "/>
    <s v="US Gas Phy       NGPL Midcont            06Jun01         USD/MM"/>
    <n v="3214"/>
    <m/>
    <x v="0"/>
    <x v="10"/>
    <x v="0"/>
    <n v="3.8975"/>
    <s v="vab12345"/>
    <s v="KSTEVEN"/>
    <s v="ENA-IM Mid Central South"/>
    <x v="8"/>
    <x v="5"/>
    <n v="830529"/>
    <d v="2001-06-06T21:00:01"/>
  </r>
  <r>
    <x v="1"/>
    <x v="3"/>
    <x v="1"/>
    <x v="0"/>
    <n v="5000"/>
    <n v="1339672"/>
    <d v="2001-06-05T09:09:02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6"/>
    <s v="DOCONNER"/>
    <s v="TMARTIN"/>
    <s v="ENA-IM CARTHAGE"/>
    <x v="8"/>
    <x v="5"/>
    <n v="830528"/>
    <d v="2001-06-06T21:00:01"/>
  </r>
  <r>
    <x v="1"/>
    <x v="3"/>
    <x v="1"/>
    <x v="0"/>
    <n v="23893"/>
    <n v="1339673"/>
    <d v="2001-06-05T09:09:07"/>
    <s v="BP Energy Company"/>
    <x v="0"/>
    <x v="0"/>
    <x v="0"/>
    <x v="3"/>
    <s v="US Gas Phy Fwd Firm &lt; or = 1Mo "/>
    <s v="US Gas Phy       HeHub                   06Jun01         USD/MM"/>
    <m/>
    <n v="23893"/>
    <x v="0"/>
    <x v="10"/>
    <x v="0"/>
    <n v="4.0149999999999997"/>
    <s v="ZHWF0S01"/>
    <s v="ARING"/>
    <s v="ENA-IM NE GULF1"/>
    <x v="8"/>
    <x v="5"/>
    <n v="830531"/>
    <d v="2001-06-06T21:00:01"/>
  </r>
  <r>
    <x v="1"/>
    <x v="2"/>
    <x v="0"/>
    <x v="0"/>
    <n v="50"/>
    <n v="1339674"/>
    <d v="2001-06-05T09:09:09"/>
    <s v="Reliant Energy Services, Inc."/>
    <x v="0"/>
    <x v="0"/>
    <x v="0"/>
    <x v="2"/>
    <s v="US East Power Fin Swap"/>
    <s v="US Pwr Fin Swap  PJM W IntC HE12-23 EPT  05Jun01         USD/MWh"/>
    <n v="50"/>
    <m/>
    <x v="0"/>
    <x v="2"/>
    <x v="0"/>
    <n v="30"/>
    <s v="meganhorne"/>
    <s v="JSTEPENO"/>
    <s v="EPMI-HRLY-NE"/>
    <x v="7"/>
    <x v="5"/>
    <n v="632862.1"/>
    <d v="2001-06-05T21:00:01"/>
  </r>
  <r>
    <x v="1"/>
    <x v="3"/>
    <x v="1"/>
    <x v="0"/>
    <n v="5000"/>
    <n v="1339675"/>
    <d v="2001-06-05T09:09:12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MIDCONT4"/>
    <s v="KSTEVEN"/>
    <s v="ENA-IM Mid Central South"/>
    <x v="8"/>
    <x v="5"/>
    <n v="830532"/>
    <d v="2001-06-06T21:00:01"/>
  </r>
  <r>
    <x v="1"/>
    <x v="3"/>
    <x v="1"/>
    <x v="0"/>
    <n v="10000"/>
    <n v="1339677"/>
    <d v="2001-06-05T09:09:16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7"/>
    <s v="KREMERTODD"/>
    <s v="TDONOHO"/>
    <s v="ENA - IM Central Gulf"/>
    <x v="8"/>
    <x v="5"/>
    <n v="830536"/>
    <d v="2001-06-06T21:00:01"/>
  </r>
  <r>
    <x v="1"/>
    <x v="3"/>
    <x v="1"/>
    <x v="0"/>
    <n v="3000"/>
    <n v="1339676"/>
    <d v="2001-06-05T09:09:16"/>
    <s v="Cokinos Natural Gas Company"/>
    <x v="0"/>
    <x v="0"/>
    <x v="0"/>
    <x v="3"/>
    <s v="US Gas Phy Fwd Firm &lt; or = 1Mo "/>
    <s v="US Gas Phy       ExxonKaty               06Jun01         USD/MM"/>
    <m/>
    <n v="3000"/>
    <x v="0"/>
    <x v="10"/>
    <x v="0"/>
    <n v="4.0650000000000004"/>
    <s v="ADM90618"/>
    <s v="JPARKS"/>
    <s v="ENA - IM Katy"/>
    <x v="8"/>
    <x v="5"/>
    <n v="830534"/>
    <d v="2001-06-06T21:00:01"/>
  </r>
  <r>
    <x v="1"/>
    <x v="3"/>
    <x v="1"/>
    <x v="0"/>
    <n v="2000"/>
    <n v="1339678"/>
    <d v="2001-06-05T09:09:17"/>
    <s v="Aquila Energy Marketing Corporation"/>
    <x v="0"/>
    <x v="0"/>
    <x v="0"/>
    <x v="3"/>
    <s v="US Gas Phy Fwd Firm &lt; or = 1Mo "/>
    <s v="US Gas Phy       NNG Demarc              06Jun01         USD/MM"/>
    <m/>
    <n v="2000"/>
    <x v="0"/>
    <x v="10"/>
    <x v="0"/>
    <n v="3.8525"/>
    <s v="toddbandy"/>
    <s v="KSTEVEN"/>
    <s v="ENA-IM Mid Central South"/>
    <x v="8"/>
    <x v="5"/>
    <n v="830533"/>
    <d v="2001-06-06T21:00:01"/>
  </r>
  <r>
    <x v="1"/>
    <x v="3"/>
    <x v="1"/>
    <x v="0"/>
    <n v="5476"/>
    <n v="1339679"/>
    <d v="2001-06-05T09:09:18"/>
    <s v="Mirant Americas Energy Marketing, L.P."/>
    <x v="0"/>
    <x v="0"/>
    <x v="0"/>
    <x v="3"/>
    <s v="US Gas Phy Fwd Firm &lt; or = 1Mo "/>
    <s v="US Gas Phy       NGPL NICOR              06Jun01         USD/MM"/>
    <m/>
    <n v="5476"/>
    <x v="0"/>
    <x v="10"/>
    <x v="0"/>
    <n v="4.07"/>
    <s v="dkt00001"/>
    <s v="PMIMS"/>
    <s v="ENA - IM MKT Central CG"/>
    <x v="8"/>
    <x v="5"/>
    <n v="830537"/>
    <d v="2001-06-06T21:00:01"/>
  </r>
  <r>
    <x v="1"/>
    <x v="3"/>
    <x v="1"/>
    <x v="0"/>
    <n v="5000"/>
    <n v="1339680"/>
    <d v="2001-06-05T09:09:19"/>
    <s v="Tenaska Marketing Ventures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TMVKES01"/>
    <s v="RGAY"/>
    <s v="ENA - IM West"/>
    <x v="8"/>
    <x v="5"/>
    <n v="830538"/>
    <d v="2001-06-06T21:00:01"/>
  </r>
  <r>
    <x v="1"/>
    <x v="3"/>
    <x v="1"/>
    <x v="0"/>
    <n v="3000"/>
    <n v="1339681"/>
    <d v="2001-06-05T09:09:19"/>
    <s v="Coast Energy Group, a division of Cornerstone Propane, L.P."/>
    <x v="0"/>
    <x v="0"/>
    <x v="0"/>
    <x v="3"/>
    <s v="US Gas Phy Fwd Firm &lt; or = 1Mo "/>
    <s v="US Gas Phy       NNG Demarc              06Jun01         USD/MM"/>
    <n v="3000"/>
    <m/>
    <x v="0"/>
    <x v="10"/>
    <x v="0"/>
    <n v="3.85"/>
    <s v="buckdiers"/>
    <s v="KSTEVEN"/>
    <s v="ENA-IM Mid Central South"/>
    <x v="8"/>
    <x v="5"/>
    <n v="830539"/>
    <d v="2001-06-06T21:00:01"/>
  </r>
  <r>
    <x v="1"/>
    <x v="3"/>
    <x v="1"/>
    <x v="0"/>
    <n v="10000"/>
    <n v="1339682"/>
    <d v="2001-06-05T09:09:19"/>
    <s v="Williams Energy Marketing &amp; Trading Company"/>
    <x v="0"/>
    <x v="0"/>
    <x v="0"/>
    <x v="3"/>
    <s v="US Gas Phy Fwd Firm &lt; or = 1Mo "/>
    <s v="US Gas Phy       COL Onshore             06Jun01         USD/MM"/>
    <m/>
    <n v="10000"/>
    <x v="0"/>
    <x v="10"/>
    <x v="0"/>
    <n v="3.9649999999999999"/>
    <s v="duanelaw"/>
    <s v="SPEREIR"/>
    <s v="ENA-IM NE GULF2"/>
    <x v="8"/>
    <x v="5"/>
    <n v="830540"/>
    <d v="2001-06-06T21:00:01"/>
  </r>
  <r>
    <x v="1"/>
    <x v="3"/>
    <x v="1"/>
    <x v="0"/>
    <n v="5000"/>
    <n v="1339683"/>
    <d v="2001-06-05T09:09:22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HALLIREG"/>
    <s v="KSTEVEN"/>
    <s v="ENA-IM Mid Central South"/>
    <x v="8"/>
    <x v="5"/>
    <n v="830542"/>
    <d v="2001-06-06T21:00:01"/>
  </r>
  <r>
    <x v="1"/>
    <x v="3"/>
    <x v="1"/>
    <x v="0"/>
    <n v="3007"/>
    <n v="1339684"/>
    <d v="2001-06-05T09:09:23"/>
    <s v="El Paso Merchant Energy, L.P."/>
    <x v="0"/>
    <x v="0"/>
    <x v="0"/>
    <x v="3"/>
    <s v="US Gas Phy Fwd Firm &lt; or = 1Mo "/>
    <s v="US Gas Phy       TranscoZ6NNY            06Jun01         USD/MM"/>
    <m/>
    <n v="3007"/>
    <x v="0"/>
    <x v="10"/>
    <x v="0"/>
    <n v="4.2699999999999996"/>
    <s v="EPMELPwlh"/>
    <s v="VPIMENOV"/>
    <s v="ENA-IM ME NEW YORK"/>
    <x v="8"/>
    <x v="5"/>
    <n v="830541"/>
    <d v="2001-06-06T21:00:01"/>
  </r>
  <r>
    <x v="1"/>
    <x v="4"/>
    <x v="0"/>
    <x v="0"/>
    <n v="50000"/>
    <n v="1339685"/>
    <d v="2001-06-05T09:09:2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N587JK00"/>
    <s v="GWHALLE"/>
    <s v="WTI-GW-NXC2"/>
    <x v="2"/>
    <x v="5"/>
    <n v="113647"/>
    <d v="2001-07-01T00:00:00"/>
  </r>
  <r>
    <x v="1"/>
    <x v="4"/>
    <x v="0"/>
    <x v="0"/>
    <n v="50000"/>
    <n v="1339687"/>
    <d v="2001-06-05T09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JTREADWAY"/>
    <s v="GWHALLE"/>
    <s v="WTI-GW-NXC2"/>
    <x v="2"/>
    <x v="5"/>
    <n v="113648"/>
    <d v="2001-07-01T00:00:00"/>
  </r>
  <r>
    <x v="1"/>
    <x v="2"/>
    <x v="0"/>
    <x v="4"/>
    <n v="1500"/>
    <n v="1339686"/>
    <d v="2001-06-05T09:09:30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4.25"/>
    <s v="lindberg"/>
    <s v="DDAVIS"/>
    <s v="LT-New England"/>
    <x v="7"/>
    <x v="5"/>
    <n v="632863.1"/>
    <d v="2001-09-01T21:00:01"/>
  </r>
  <r>
    <x v="1"/>
    <x v="3"/>
    <x v="1"/>
    <x v="0"/>
    <n v="938"/>
    <n v="1339688"/>
    <d v="2001-06-05T09:09:31"/>
    <s v="Texaco Natural Gas Inc."/>
    <x v="0"/>
    <x v="0"/>
    <x v="0"/>
    <x v="3"/>
    <s v="US Gas Phy Fwd Firm &lt; or = 1Mo "/>
    <s v="US Gas Phy       Trunkline ELA           06Jun01         USD/MM"/>
    <m/>
    <n v="938"/>
    <x v="0"/>
    <x v="10"/>
    <x v="0"/>
    <n v="3.915"/>
    <s v="STEPHENSJE"/>
    <s v="TDONOHO"/>
    <s v="ENA - IM Central Gulf"/>
    <x v="8"/>
    <x v="5"/>
    <n v="830543"/>
    <d v="2001-06-06T21:00:01"/>
  </r>
  <r>
    <x v="1"/>
    <x v="3"/>
    <x v="1"/>
    <x v="0"/>
    <n v="2605"/>
    <n v="1339689"/>
    <d v="2001-06-05T09:09:33"/>
    <s v="MidAmerican Energy Company"/>
    <x v="0"/>
    <x v="0"/>
    <x v="0"/>
    <x v="3"/>
    <s v="US Gas Phy Fwd Firm &lt; or = 1Mo "/>
    <s v="US Gas Phy       NGPL Midcont            06Jun01         USD/MM"/>
    <m/>
    <n v="2605"/>
    <x v="0"/>
    <x v="10"/>
    <x v="0"/>
    <n v="3.9024999999999999"/>
    <s v="HALLIREG"/>
    <s v="KSTEVEN"/>
    <s v="ENA-IM Mid Central South"/>
    <x v="8"/>
    <x v="5"/>
    <n v="830544"/>
    <d v="2001-06-06T21:00:01"/>
  </r>
  <r>
    <x v="1"/>
    <x v="2"/>
    <x v="0"/>
    <x v="0"/>
    <n v="50"/>
    <n v="1339690"/>
    <d v="2001-06-05T09:09:38"/>
    <s v="Williams Energy Marketing &amp; Trading Company"/>
    <x v="0"/>
    <x v="0"/>
    <x v="0"/>
    <x v="2"/>
    <s v="US East Power Fin Swap"/>
    <s v="US Pwr Fin Swap  PJM W IntC HE12-23 EPT  05Jun01         USD/MWh"/>
    <m/>
    <n v="50"/>
    <x v="0"/>
    <x v="2"/>
    <x v="0"/>
    <n v="30.5"/>
    <s v="realtime"/>
    <s v="JSTEPENO"/>
    <s v="EPMI-HRLY-NE"/>
    <x v="7"/>
    <x v="5"/>
    <n v="632864.1"/>
    <d v="2001-06-05T21:00:01"/>
  </r>
  <r>
    <x v="0"/>
    <x v="3"/>
    <x v="1"/>
    <x v="0"/>
    <n v="10000"/>
    <n v="1339691"/>
    <d v="2001-06-05T09:09:40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3"/>
    <s v="quinnejc"/>
    <s v="RWATT"/>
    <s v="EC-IM Canada West"/>
    <x v="8"/>
    <x v="7"/>
    <n v="830545"/>
    <d v="2001-06-05T21:00:01"/>
  </r>
  <r>
    <x v="1"/>
    <x v="3"/>
    <x v="1"/>
    <x v="0"/>
    <n v="5000"/>
    <n v="1339692"/>
    <d v="2001-06-05T09:09:44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Standsse"/>
    <s v="KSTEVEN"/>
    <s v="ENA-IM Mid Central South"/>
    <x v="8"/>
    <x v="5"/>
    <n v="830546"/>
    <d v="2001-06-06T21:00:01"/>
  </r>
  <r>
    <x v="1"/>
    <x v="3"/>
    <x v="0"/>
    <x v="1"/>
    <n v="310000"/>
    <n v="1339693"/>
    <d v="2001-06-05T09:09:4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949999999999998"/>
    <s v="hossmich"/>
    <s v="JARNOLD"/>
    <s v="NG-Price"/>
    <x v="1"/>
    <x v="5"/>
    <s v="VE5873.1"/>
    <d v="2001-07-01T21:00:00"/>
  </r>
  <r>
    <x v="1"/>
    <x v="3"/>
    <x v="1"/>
    <x v="0"/>
    <n v="5000"/>
    <n v="1339694"/>
    <d v="2001-06-05T09:09:49"/>
    <s v="TransCanada Gas Services, a division of TransCanada Energy Ltd."/>
    <x v="0"/>
    <x v="0"/>
    <x v="0"/>
    <x v="3"/>
    <s v="US Gas Phy Fwd Firm &lt; or = 1Mo "/>
    <s v="US Gas Phy       PG&amp;E CtyGte             06Jun01         USD/MM"/>
    <n v="5000"/>
    <m/>
    <x v="0"/>
    <x v="10"/>
    <x v="0"/>
    <n v="4.3"/>
    <s v="WESTGROUP"/>
    <s v="MLENHAR"/>
    <s v="ENA - IM West"/>
    <x v="8"/>
    <x v="5"/>
    <n v="830547"/>
    <d v="2001-06-06T21:00:01"/>
  </r>
  <r>
    <x v="1"/>
    <x v="3"/>
    <x v="1"/>
    <x v="0"/>
    <n v="10000"/>
    <n v="1339695"/>
    <d v="2001-06-05T09:09:50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5"/>
    <s v="aepes227"/>
    <s v="JPARKS"/>
    <s v="ENA - IM Katy"/>
    <x v="8"/>
    <x v="5"/>
    <n v="830548"/>
    <d v="2001-06-06T21:00:01"/>
  </r>
  <r>
    <x v="1"/>
    <x v="3"/>
    <x v="0"/>
    <x v="1"/>
    <n v="155000"/>
    <n v="1339696"/>
    <d v="2001-06-05T09:09:5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49999999999998"/>
    <s v="jdbsempra"/>
    <s v="JARNOLD"/>
    <s v="NG-Price"/>
    <x v="1"/>
    <x v="5"/>
    <s v="VE5875.1"/>
    <d v="2001-07-01T21:00:00"/>
  </r>
  <r>
    <x v="1"/>
    <x v="3"/>
    <x v="1"/>
    <x v="0"/>
    <n v="2000"/>
    <n v="1339697"/>
    <d v="2001-06-05T09:09:52"/>
    <s v="Mirant Americas Energy Marketing, L.P."/>
    <x v="0"/>
    <x v="0"/>
    <x v="0"/>
    <x v="3"/>
    <s v="US Gas Phy Fwd Firm &lt; or = 1Mo "/>
    <s v="US Gas Phy       NGPL LA Pool            06Jun01         USD/MM"/>
    <m/>
    <n v="2000"/>
    <x v="0"/>
    <x v="10"/>
    <x v="0"/>
    <n v="3.9750000000000001"/>
    <s v="TOMSAX01"/>
    <s v="TDONOHO"/>
    <s v="ENA - IM Central Gulf"/>
    <x v="8"/>
    <x v="5"/>
    <n v="830550"/>
    <d v="2001-06-06T21:00:01"/>
  </r>
  <r>
    <x v="1"/>
    <x v="3"/>
    <x v="1"/>
    <x v="0"/>
    <n v="10000"/>
    <n v="1339699"/>
    <d v="2001-06-05T09:09:55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551"/>
    <d v="2001-06-06T21:00:01"/>
  </r>
  <r>
    <x v="1"/>
    <x v="1"/>
    <x v="0"/>
    <x v="0"/>
    <n v="10000"/>
    <n v="1339701"/>
    <d v="2001-06-05T09:09:59"/>
    <s v="Morgan Stanley Capital Group, Inc."/>
    <x v="0"/>
    <x v="0"/>
    <x v="0"/>
    <x v="1"/>
    <s v="US UNL Gasoline Fin Swap"/>
    <s v="US UNL Gasoline  Platts GC               Aug01           c/Gl-b"/>
    <m/>
    <n v="10000"/>
    <x v="0"/>
    <x v="15"/>
    <x v="0"/>
    <n v="74.7"/>
    <s v="eglasgow"/>
    <s v="AHAUSER"/>
    <s v="Blnd-Hu-Hdg"/>
    <x v="2"/>
    <x v="5"/>
    <n v="113650"/>
    <d v="2001-08-01T21:00:01"/>
  </r>
  <r>
    <x v="1"/>
    <x v="3"/>
    <x v="1"/>
    <x v="0"/>
    <n v="5000"/>
    <n v="1339703"/>
    <d v="2001-06-05T09:10:02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553"/>
    <d v="2001-06-06T21:00:01"/>
  </r>
  <r>
    <x v="1"/>
    <x v="3"/>
    <x v="1"/>
    <x v="0"/>
    <n v="5000"/>
    <n v="1339702"/>
    <d v="2001-06-05T09:10:02"/>
    <s v="AEP Energy Services, Inc."/>
    <x v="0"/>
    <x v="0"/>
    <x v="0"/>
    <x v="3"/>
    <s v="US Gas Phy Fwd Firm &lt; or = 1Mo "/>
    <s v="US Gas Phy       TETCO WLA               06Jun01         USD/MM"/>
    <m/>
    <n v="5000"/>
    <x v="0"/>
    <x v="10"/>
    <x v="0"/>
    <n v="3.915"/>
    <s v="aepes202"/>
    <s v="SPEREIR"/>
    <s v="ENA-IM NE GULF3"/>
    <x v="8"/>
    <x v="5"/>
    <n v="830552"/>
    <d v="2001-06-06T21:00:01"/>
  </r>
  <r>
    <x v="1"/>
    <x v="3"/>
    <x v="0"/>
    <x v="1"/>
    <n v="465000"/>
    <n v="1339705"/>
    <d v="2001-06-05T09:10:03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4.09"/>
    <s v="AQUILA1002"/>
    <s v="JARNOLD"/>
    <s v="NG-Price"/>
    <x v="1"/>
    <x v="5"/>
    <s v="VE5876.1"/>
    <d v="2001-07-01T21:00:00"/>
  </r>
  <r>
    <x v="1"/>
    <x v="3"/>
    <x v="1"/>
    <x v="0"/>
    <n v="5000"/>
    <n v="1339704"/>
    <d v="2001-06-05T09:10:03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5"/>
    <s v="jaelee14"/>
    <s v="SPEREIR"/>
    <s v="ENA-IM NE GULF3"/>
    <x v="8"/>
    <x v="5"/>
    <n v="830554"/>
    <d v="2001-06-06T21:00:01"/>
  </r>
  <r>
    <x v="1"/>
    <x v="3"/>
    <x v="0"/>
    <x v="1"/>
    <n v="77500"/>
    <n v="1339707"/>
    <d v="2001-06-05T09:10:0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9"/>
    <s v="TMVCRV01"/>
    <s v="JARNOLD"/>
    <s v="NG-Price"/>
    <x v="1"/>
    <x v="5"/>
    <s v="VE5877.1"/>
    <d v="2001-07-01T21:00:00"/>
  </r>
  <r>
    <x v="1"/>
    <x v="3"/>
    <x v="1"/>
    <x v="0"/>
    <n v="3564"/>
    <n v="1339706"/>
    <d v="2001-06-05T09:10:09"/>
    <s v="Duke Energy Trading and Marketing, L.L.C."/>
    <x v="0"/>
    <x v="0"/>
    <x v="0"/>
    <x v="3"/>
    <s v="US Gas Phy Fwd Firm &lt; or = 1Mo "/>
    <s v="US Gas Phy       Dom SP TT               06Jun01         USD/MM"/>
    <n v="3564"/>
    <m/>
    <x v="0"/>
    <x v="10"/>
    <x v="0"/>
    <n v="4.22"/>
    <s v="JRHEARNE"/>
    <s v="JHODGE2"/>
    <s v="ENA-IM ME CNG"/>
    <x v="8"/>
    <x v="5"/>
    <n v="830555"/>
    <d v="2001-06-06T21:00:01"/>
  </r>
  <r>
    <x v="1"/>
    <x v="4"/>
    <x v="0"/>
    <x v="0"/>
    <n v="50000"/>
    <n v="1339708"/>
    <d v="2001-06-05T09:10:1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N587JK00"/>
    <s v="GWHALLE"/>
    <s v="WTI-GW-NXC2"/>
    <x v="2"/>
    <x v="5"/>
    <n v="113651"/>
    <d v="2001-07-01T00:00:00"/>
  </r>
  <r>
    <x v="1"/>
    <x v="3"/>
    <x v="0"/>
    <x v="1"/>
    <n v="310000"/>
    <n v="1339710"/>
    <d v="2001-06-05T09:10:13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BIGBRADLY"/>
    <s v="JARNOLD"/>
    <s v="NG-Price"/>
    <x v="1"/>
    <x v="5"/>
    <s v="VE5879.1"/>
    <d v="2001-07-01T21:00:00"/>
  </r>
  <r>
    <x v="1"/>
    <x v="3"/>
    <x v="1"/>
    <x v="0"/>
    <n v="10000"/>
    <n v="1339709"/>
    <d v="2001-06-05T09:10:13"/>
    <s v="Duke Energy Trading and Marketing, L.L.C."/>
    <x v="0"/>
    <x v="0"/>
    <x v="0"/>
    <x v="3"/>
    <s v="US Gas Phy Fwd Firm &lt; or = 1Mo "/>
    <s v="US Gas Phy       TENN 500                06Jun01         USD/MM"/>
    <n v="10000"/>
    <m/>
    <x v="0"/>
    <x v="10"/>
    <x v="0"/>
    <n v="3.9125000000000001"/>
    <s v="NAMHO123"/>
    <s v="SNEAL"/>
    <s v="ENA-IM NE GULF3"/>
    <x v="8"/>
    <x v="5"/>
    <n v="830556"/>
    <d v="2001-06-06T21:00:01"/>
  </r>
  <r>
    <x v="1"/>
    <x v="3"/>
    <x v="1"/>
    <x v="0"/>
    <n v="4252"/>
    <n v="1339711"/>
    <d v="2001-06-05T09:10:13"/>
    <s v="AEP Energy Services, Inc."/>
    <x v="0"/>
    <x v="0"/>
    <x v="0"/>
    <x v="3"/>
    <s v="US Gas Phy Fwd Firm &lt; or = 1Mo "/>
    <s v="US Gas Phy       Consumers Pwr           06Jun01         USD/MM"/>
    <n v="4252"/>
    <m/>
    <x v="0"/>
    <x v="10"/>
    <x v="0"/>
    <n v="4.1050000000000004"/>
    <s v="aepes206"/>
    <s v="JWILLI13"/>
    <s v="ENA - IM Mkt Central MICH"/>
    <x v="8"/>
    <x v="5"/>
    <n v="830559"/>
    <d v="2001-06-06T21:00:01"/>
  </r>
  <r>
    <x v="1"/>
    <x v="3"/>
    <x v="1"/>
    <x v="0"/>
    <n v="7966"/>
    <n v="1339712"/>
    <d v="2001-06-05T09:10:15"/>
    <s v="Conoco Inc."/>
    <x v="0"/>
    <x v="0"/>
    <x v="0"/>
    <x v="3"/>
    <s v="US Gas Phy Fwd Firm &lt; or = 1Mo "/>
    <s v="US Gas Phy       COL Onshore             06Jun01         USD/MM"/>
    <n v="7966"/>
    <m/>
    <x v="0"/>
    <x v="10"/>
    <x v="0"/>
    <n v="3.9550000000000001"/>
    <s v="terryl00"/>
    <s v="SPEREIR"/>
    <s v="ENA-IM NE GULF2"/>
    <x v="8"/>
    <x v="5"/>
    <n v="830557"/>
    <d v="2001-06-06T21:00:01"/>
  </r>
  <r>
    <x v="1"/>
    <x v="3"/>
    <x v="1"/>
    <x v="0"/>
    <n v="7532"/>
    <n v="1339713"/>
    <d v="2001-06-05T09:10:16"/>
    <s v="Duke Energy Trading and Marketing, L.L.C."/>
    <x v="0"/>
    <x v="0"/>
    <x v="0"/>
    <x v="3"/>
    <s v="US Gas Phy Fwd Firm &lt; or = 1Mo "/>
    <s v="US Gas Phy       TENN Z-0                06Jun01         USD/MM"/>
    <m/>
    <n v="7532"/>
    <x v="0"/>
    <x v="10"/>
    <x v="0"/>
    <n v="3.86"/>
    <s v="NAMHO123"/>
    <s v="SNEAL"/>
    <s v="ENA-IM NE GULF3"/>
    <x v="8"/>
    <x v="5"/>
    <n v="830558"/>
    <d v="2001-06-06T21:00:01"/>
  </r>
  <r>
    <x v="1"/>
    <x v="3"/>
    <x v="0"/>
    <x v="1"/>
    <n v="77500"/>
    <n v="1339715"/>
    <d v="2001-06-05T09:10:17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09"/>
    <s v="mhorowitz"/>
    <s v="JARNOLD"/>
    <s v="NG-Price"/>
    <x v="1"/>
    <x v="5"/>
    <s v="VE5880.1"/>
    <d v="2001-07-01T21:00:00"/>
  </r>
  <r>
    <x v="0"/>
    <x v="3"/>
    <x v="1"/>
    <x v="0"/>
    <n v="2000"/>
    <n v="1339716"/>
    <d v="2001-06-05T09:10:17"/>
    <s v="PG&amp;E Energy Trading, Canada Corporation"/>
    <x v="0"/>
    <x v="0"/>
    <x v="0"/>
    <x v="3"/>
    <s v="CAN Gas Phy Fwd Firm East &lt; or = 1Mo"/>
    <s v="CAN Gas Phy      Dawn                    06Jun01         USD/MM"/>
    <m/>
    <n v="2000"/>
    <x v="0"/>
    <x v="10"/>
    <x v="0"/>
    <n v="4.165"/>
    <s v="ADM54361"/>
    <s v="MCUILLA"/>
    <s v="ENA - IM Ontario"/>
    <x v="8"/>
    <x v="5"/>
    <n v="830561"/>
    <d v="2001-06-06T21:00:01"/>
  </r>
  <r>
    <x v="1"/>
    <x v="3"/>
    <x v="1"/>
    <x v="0"/>
    <n v="12600"/>
    <n v="1339714"/>
    <d v="2001-06-05T09:10:17"/>
    <s v="OGE Energy Resources, Inc."/>
    <x v="0"/>
    <x v="0"/>
    <x v="0"/>
    <x v="3"/>
    <s v="US Gas Phy Fwd Firm &lt; or = 1Mo "/>
    <s v="US Gas Phy       NGPL NICOR              06Jun01         USD/MM"/>
    <m/>
    <n v="12600"/>
    <x v="0"/>
    <x v="10"/>
    <x v="0"/>
    <n v="4.07"/>
    <s v="annesley"/>
    <s v="PMIMS"/>
    <s v="ENA - IM MKT Central CG"/>
    <x v="8"/>
    <x v="5"/>
    <n v="830560"/>
    <d v="2001-06-06T21:00:01"/>
  </r>
  <r>
    <x v="1"/>
    <x v="3"/>
    <x v="1"/>
    <x v="0"/>
    <n v="5000"/>
    <n v="1339717"/>
    <d v="2001-06-05T09:10:20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150000000000004"/>
    <s v="pces5038"/>
    <s v="VPIMENOV"/>
    <s v="ENA-IM ME NEW YORK"/>
    <x v="8"/>
    <x v="5"/>
    <n v="830562"/>
    <d v="2001-06-06T21:00:01"/>
  </r>
  <r>
    <x v="1"/>
    <x v="4"/>
    <x v="0"/>
    <x v="0"/>
    <n v="50000"/>
    <n v="1339718"/>
    <d v="2001-06-05T09:10:2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semprakuo"/>
    <s v="GWHALLE"/>
    <s v="WTI-GW-NXC2"/>
    <x v="2"/>
    <x v="5"/>
    <n v="113652"/>
    <d v="2001-07-01T00:00:00"/>
  </r>
  <r>
    <x v="1"/>
    <x v="3"/>
    <x v="1"/>
    <x v="0"/>
    <n v="5000"/>
    <n v="1339719"/>
    <d v="2001-06-05T09:10:22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2"/>
    <s v="bcollins"/>
    <s v="TDONOHO"/>
    <s v="ENA - IM Central Gulf"/>
    <x v="8"/>
    <x v="5"/>
    <n v="830563"/>
    <d v="2001-06-06T21:00:01"/>
  </r>
  <r>
    <x v="1"/>
    <x v="3"/>
    <x v="0"/>
    <x v="19"/>
    <n v="125000"/>
    <n v="1339720"/>
    <d v="2001-06-05T09:10:23"/>
    <s v="Cargill Energy, a division of Cargill, Incorporated"/>
    <x v="0"/>
    <x v="0"/>
    <x v="0"/>
    <x v="3"/>
    <s v="US Gas Fin Swap"/>
    <s v="US Gas Daily     NGPL Midcont            06-30Jun01      USD/MM"/>
    <n v="5000"/>
    <m/>
    <x v="0"/>
    <x v="10"/>
    <x v="0"/>
    <n v="3.875"/>
    <s v="ADM90884"/>
    <s v="ALEWIS"/>
    <s v="GD-CENTRAL"/>
    <x v="1"/>
    <x v="5"/>
    <s v="VE5881.1"/>
    <d v="2001-06-06T21:00:01"/>
  </r>
  <r>
    <x v="1"/>
    <x v="3"/>
    <x v="1"/>
    <x v="0"/>
    <n v="2034"/>
    <n v="1339722"/>
    <d v="2001-06-05T09:10:27"/>
    <s v="Duke Energy Trading and Marketing, L.L.C."/>
    <x v="0"/>
    <x v="0"/>
    <x v="0"/>
    <x v="3"/>
    <s v="US Gas Phy Fwd Firm &lt; or = 1Mo "/>
    <s v="US Gas Phy       COL Onshore             06Jun01         USD/MM"/>
    <n v="2034"/>
    <m/>
    <x v="0"/>
    <x v="10"/>
    <x v="0"/>
    <n v="3.9550000000000001"/>
    <s v="YJACKSON"/>
    <s v="SPEREIR"/>
    <s v="ENA-IM NE GULF2"/>
    <x v="8"/>
    <x v="5"/>
    <n v="830564"/>
    <d v="2001-06-06T21:00:01"/>
  </r>
  <r>
    <x v="1"/>
    <x v="3"/>
    <x v="0"/>
    <x v="1"/>
    <n v="77500"/>
    <n v="1339723"/>
    <d v="2001-06-05T09:10:28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09"/>
    <s v="AQUILA1074"/>
    <s v="JARNOLD"/>
    <s v="NG-Price"/>
    <x v="1"/>
    <x v="5"/>
    <s v="VE5885.1"/>
    <d v="2001-07-01T21:00:00"/>
  </r>
  <r>
    <x v="1"/>
    <x v="3"/>
    <x v="1"/>
    <x v="0"/>
    <n v="1000"/>
    <n v="1339724"/>
    <d v="2001-06-05T09:10:31"/>
    <s v="Texaco Natural Gas Inc."/>
    <x v="0"/>
    <x v="0"/>
    <x v="0"/>
    <x v="3"/>
    <s v="US Gas Phy Fwd Firm &lt; or = 1Mo "/>
    <s v="US Gas Phy       OGT                     06Jun01         USD/MM"/>
    <n v="1000"/>
    <m/>
    <x v="0"/>
    <x v="10"/>
    <x v="0"/>
    <n v="3.855"/>
    <s v="OBANNONR"/>
    <s v="KSTEVEN"/>
    <s v="ENA-IM Mid Central South"/>
    <x v="8"/>
    <x v="5"/>
    <n v="830566"/>
    <d v="2001-06-06T21:00:01"/>
  </r>
  <r>
    <x v="1"/>
    <x v="3"/>
    <x v="0"/>
    <x v="1"/>
    <n v="620000"/>
    <n v="1339725"/>
    <d v="2001-06-05T09:10:33"/>
    <s v="Aquila Risk Management Corporation"/>
    <x v="0"/>
    <x v="0"/>
    <x v="0"/>
    <x v="3"/>
    <s v="US Gas Fin Swap"/>
    <s v="US Gas Swap      Nymex                   Jul01           USD/MM"/>
    <m/>
    <n v="20000"/>
    <x v="0"/>
    <x v="10"/>
    <x v="0"/>
    <n v="4.0999999999999996"/>
    <s v="AQUILA1001"/>
    <s v="JARNOLD"/>
    <s v="NG-Price"/>
    <x v="1"/>
    <x v="5"/>
    <s v="VE5884.1"/>
    <d v="2001-07-01T21:00:00"/>
  </r>
  <r>
    <x v="1"/>
    <x v="3"/>
    <x v="1"/>
    <x v="0"/>
    <n v="4912"/>
    <n v="1339726"/>
    <d v="2001-06-05T09:10:34"/>
    <s v="Duke Energy Trading and Marketing, L.L.C."/>
    <x v="0"/>
    <x v="0"/>
    <x v="0"/>
    <x v="3"/>
    <s v="US Gas Phy Fwd Firm &lt; or = 1Mo "/>
    <s v="US Gas Phy       NGPL Midcont            06Jun01         USD/MM"/>
    <n v="4912"/>
    <m/>
    <x v="0"/>
    <x v="10"/>
    <x v="0"/>
    <n v="3.8975"/>
    <s v="RHUGGINS"/>
    <s v="KSTEVEN"/>
    <s v="ENA-IM Mid Central South"/>
    <x v="8"/>
    <x v="5"/>
    <n v="830568"/>
    <d v="2001-06-06T21:00:01"/>
  </r>
  <r>
    <x v="1"/>
    <x v="3"/>
    <x v="1"/>
    <x v="0"/>
    <n v="10000"/>
    <n v="1339727"/>
    <d v="2001-06-05T09:10:36"/>
    <s v="Duke Energy Trading and Marketing, L.L.C."/>
    <x v="0"/>
    <x v="0"/>
    <x v="0"/>
    <x v="3"/>
    <s v="US Gas Phy Fwd Firm &lt; or = 1Mo "/>
    <s v="US Gas Phy       COL Onshore             06Jun01         USD/MM"/>
    <n v="10000"/>
    <m/>
    <x v="0"/>
    <x v="10"/>
    <x v="0"/>
    <n v="3.9449999999999998"/>
    <s v="YJACKSON"/>
    <s v="SPEREIR"/>
    <s v="ENA-IM NE GULF2"/>
    <x v="8"/>
    <x v="5"/>
    <n v="830569"/>
    <d v="2001-06-06T21:00:01"/>
  </r>
  <r>
    <x v="1"/>
    <x v="3"/>
    <x v="0"/>
    <x v="1"/>
    <n v="542500"/>
    <n v="1339728"/>
    <d v="2001-06-05T09:10:40"/>
    <s v="Hess Energy Trading Company LLC"/>
    <x v="0"/>
    <x v="0"/>
    <x v="0"/>
    <x v="3"/>
    <s v="US Gas Fin Swap"/>
    <s v="US Gas Swap      Nymex                   Jul01           USD/MM"/>
    <n v="17500"/>
    <m/>
    <x v="0"/>
    <x v="10"/>
    <x v="0"/>
    <n v="4.0949999999999998"/>
    <s v="mhorowitz"/>
    <s v="JARNOLD"/>
    <s v="NG-Price"/>
    <x v="1"/>
    <x v="5"/>
    <s v="VE5888.1"/>
    <d v="2001-07-01T21:00:00"/>
  </r>
  <r>
    <x v="1"/>
    <x v="4"/>
    <x v="0"/>
    <x v="0"/>
    <n v="25000"/>
    <n v="1339730"/>
    <d v="2001-06-05T09:10:43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13"/>
    <x v="0"/>
    <n v="-0.33"/>
    <s v="crudebuyer"/>
    <s v="RFULLER"/>
    <s v="PHYOIL - Price"/>
    <x v="1"/>
    <x v="5"/>
    <s v="VE5886.1"/>
    <d v="2001-07-01T00:00:00"/>
  </r>
  <r>
    <x v="1"/>
    <x v="3"/>
    <x v="1"/>
    <x v="0"/>
    <n v="25000"/>
    <n v="1339731"/>
    <d v="2001-06-05T09:10:44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1"/>
    <s v="garrison"/>
    <s v="ARING"/>
    <s v="ENA-IM NE GULF1"/>
    <x v="8"/>
    <x v="5"/>
    <n v="830570"/>
    <d v="2001-06-06T21:00:01"/>
  </r>
  <r>
    <x v="1"/>
    <x v="3"/>
    <x v="1"/>
    <x v="0"/>
    <n v="5630"/>
    <n v="1339735"/>
    <d v="2001-06-05T09:10:51"/>
    <s v="AEP Energy Services, Inc."/>
    <x v="0"/>
    <x v="0"/>
    <x v="0"/>
    <x v="3"/>
    <s v="US Gas Phy Fwd Firm &lt; or = 1Mo "/>
    <s v="US Gas Phy       Trunkline ELA           06Jun01         USD/MM"/>
    <n v="5630"/>
    <m/>
    <x v="0"/>
    <x v="10"/>
    <x v="0"/>
    <n v="3.92"/>
    <s v="aepes201"/>
    <s v="TDONOHO"/>
    <s v="ENA - IM Central Gulf"/>
    <x v="8"/>
    <x v="5"/>
    <n v="830571"/>
    <d v="2001-06-06T21:00:01"/>
  </r>
  <r>
    <x v="1"/>
    <x v="3"/>
    <x v="1"/>
    <x v="0"/>
    <n v="5000"/>
    <n v="1339737"/>
    <d v="2001-06-05T09:10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573"/>
    <d v="2001-06-06T21:00:01"/>
  </r>
  <r>
    <x v="1"/>
    <x v="3"/>
    <x v="1"/>
    <x v="0"/>
    <n v="2818"/>
    <n v="1339738"/>
    <d v="2001-06-05T09:11:02"/>
    <s v="Adams Resources Marketing, Ltd."/>
    <x v="0"/>
    <x v="0"/>
    <x v="0"/>
    <x v="3"/>
    <s v="US Gas Phy Fwd Firm &lt; or = 1Mo "/>
    <s v="US Gas Phy       TETCO M3                06Jun01         USD/MM"/>
    <m/>
    <n v="2818"/>
    <x v="0"/>
    <x v="10"/>
    <x v="0"/>
    <n v="4.3250000000000002"/>
    <s v="MIKETRADES"/>
    <s v="VPIMENOV"/>
    <s v="ENA-IM ME NEW YORK"/>
    <x v="8"/>
    <x v="5"/>
    <n v="830574"/>
    <d v="2001-06-06T21:00:01"/>
  </r>
  <r>
    <x v="1"/>
    <x v="3"/>
    <x v="1"/>
    <x v="0"/>
    <n v="5000"/>
    <n v="1339739"/>
    <d v="2001-06-05T09:11:04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5"/>
    <s v="aepes201"/>
    <s v="TDONOHO"/>
    <s v="ENA - IM Central Gulf"/>
    <x v="8"/>
    <x v="5"/>
    <n v="830575"/>
    <d v="2001-06-06T21:00:01"/>
  </r>
  <r>
    <x v="1"/>
    <x v="3"/>
    <x v="1"/>
    <x v="0"/>
    <n v="25000"/>
    <n v="1339740"/>
    <d v="2001-06-05T09:11:04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1"/>
    <s v="berginpat2"/>
    <s v="ARING"/>
    <s v="ENA-IM NE GULF1"/>
    <x v="8"/>
    <x v="5"/>
    <n v="830576"/>
    <d v="2001-06-06T21:00:01"/>
  </r>
  <r>
    <x v="1"/>
    <x v="3"/>
    <x v="1"/>
    <x v="0"/>
    <n v="5000"/>
    <n v="1339741"/>
    <d v="2001-06-05T09:11:08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aepes201"/>
    <s v="TDONOHO"/>
    <s v="ENA - IM Central Gulf"/>
    <x v="8"/>
    <x v="5"/>
    <n v="830577"/>
    <d v="2001-06-06T21:00:01"/>
  </r>
  <r>
    <x v="1"/>
    <x v="3"/>
    <x v="1"/>
    <x v="0"/>
    <n v="5000"/>
    <n v="1339743"/>
    <d v="2001-06-05T09:11:12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049999999999998"/>
    <s v="aepes201"/>
    <s v="TDONOHO"/>
    <s v="ENA - IM Central Gulf"/>
    <x v="8"/>
    <x v="5"/>
    <n v="830578"/>
    <d v="2001-06-06T21:00:01"/>
  </r>
  <r>
    <x v="1"/>
    <x v="3"/>
    <x v="1"/>
    <x v="0"/>
    <n v="7352"/>
    <n v="1339742"/>
    <d v="2001-06-05T09:11:12"/>
    <s v="Hess Energy Services Company, LLC"/>
    <x v="0"/>
    <x v="0"/>
    <x v="0"/>
    <x v="3"/>
    <s v="US Gas Phy Fwd Firm &lt; or = 1Mo "/>
    <s v="US Gas Phy       NGPL LA Pool            06Jun01         USD/MM"/>
    <n v="7352"/>
    <m/>
    <x v="0"/>
    <x v="10"/>
    <x v="0"/>
    <n v="3.97"/>
    <s v="tomkurtz"/>
    <s v="TDONOHO"/>
    <s v="ENA - IM Central Gulf"/>
    <x v="8"/>
    <x v="5"/>
    <n v="830580"/>
    <d v="2001-06-06T21:00:01"/>
  </r>
  <r>
    <x v="1"/>
    <x v="3"/>
    <x v="1"/>
    <x v="0"/>
    <n v="10971"/>
    <n v="1339744"/>
    <d v="2001-06-05T09:11:13"/>
    <s v="ONEOK Energy Marketing and Trading Company, L.P."/>
    <x v="0"/>
    <x v="0"/>
    <x v="0"/>
    <x v="3"/>
    <s v="US Gas Phy Fwd Firm &lt; or = 1Mo "/>
    <s v="US Gas Phy       OGT                     06Jun01         USD/MM"/>
    <m/>
    <n v="10971"/>
    <x v="0"/>
    <x v="10"/>
    <x v="0"/>
    <n v="3.8650000000000002"/>
    <s v="KURTISWOOD"/>
    <s v="KSTEVEN"/>
    <s v="ENA-IM Mid Central South"/>
    <x v="8"/>
    <x v="5"/>
    <n v="830581"/>
    <d v="2001-06-06T21:00:01"/>
  </r>
  <r>
    <x v="1"/>
    <x v="3"/>
    <x v="1"/>
    <x v="0"/>
    <n v="10000"/>
    <n v="1339745"/>
    <d v="2001-06-05T09:11:14"/>
    <s v="TXU Energy Trading Company"/>
    <x v="0"/>
    <x v="0"/>
    <x v="0"/>
    <x v="3"/>
    <s v="US Gas Phy Fwd Firm &lt; or = 1Mo "/>
    <s v="US Gas Phy       Transco St.65           06Jun01         USD/MM"/>
    <n v="10000"/>
    <m/>
    <x v="0"/>
    <x v="10"/>
    <x v="0"/>
    <n v="4.0199999999999996"/>
    <s v="txuetcje"/>
    <s v="ARING"/>
    <s v="ENA-IM NE GULF1"/>
    <x v="8"/>
    <x v="5"/>
    <n v="830579"/>
    <d v="2001-06-06T21:00:01"/>
  </r>
  <r>
    <x v="1"/>
    <x v="3"/>
    <x v="1"/>
    <x v="0"/>
    <n v="5000"/>
    <n v="1339746"/>
    <d v="2001-06-05T09:11:15"/>
    <s v="Western Gas Resources, Inc."/>
    <x v="0"/>
    <x v="0"/>
    <x v="0"/>
    <x v="3"/>
    <s v="US Gas Phy Fwd Firm &lt; or = 1Mo "/>
    <s v="US Gas Phy       Waha                    06Jun01         USD/MM"/>
    <m/>
    <n v="5000"/>
    <x v="0"/>
    <x v="10"/>
    <x v="0"/>
    <n v="4.0199999999999996"/>
    <s v="CSTANLEY"/>
    <s v="JPARKS"/>
    <s v="ENA-IM WAHA"/>
    <x v="8"/>
    <x v="5"/>
    <n v="830582"/>
    <d v="2001-06-06T21:00:01"/>
  </r>
  <r>
    <x v="1"/>
    <x v="3"/>
    <x v="1"/>
    <x v="0"/>
    <n v="5000"/>
    <n v="1339747"/>
    <d v="2001-06-05T09:11:16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"/>
    <s v="aepes201"/>
    <s v="TDONOHO"/>
    <s v="ENA - IM Central Gulf"/>
    <x v="8"/>
    <x v="5"/>
    <n v="830583"/>
    <d v="2001-06-06T21:00:01"/>
  </r>
  <r>
    <x v="1"/>
    <x v="3"/>
    <x v="1"/>
    <x v="0"/>
    <n v="10000"/>
    <n v="1339748"/>
    <d v="2001-06-05T09:11:17"/>
    <s v="El Paso Merchant Energy, L.P."/>
    <x v="0"/>
    <x v="0"/>
    <x v="0"/>
    <x v="3"/>
    <s v="US Gas Phy Fwd Firm &lt; or = 1Mo "/>
    <s v="US Gas Phy       PG&amp;E CtyGte             06Jun01         USD/MM"/>
    <n v="10000"/>
    <m/>
    <x v="0"/>
    <x v="10"/>
    <x v="0"/>
    <n v="4.25"/>
    <s v="EPMELPrdm"/>
    <s v="MLENHAR"/>
    <s v="ENA - IM West"/>
    <x v="8"/>
    <x v="5"/>
    <n v="830584"/>
    <d v="2001-06-06T21:00:01"/>
  </r>
  <r>
    <x v="1"/>
    <x v="3"/>
    <x v="1"/>
    <x v="0"/>
    <n v="5000"/>
    <n v="1339749"/>
    <d v="2001-06-05T09:11:19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95"/>
    <s v="aepes201"/>
    <s v="TDONOHO"/>
    <s v="ENA - IM Central Gulf"/>
    <x v="8"/>
    <x v="5"/>
    <n v="830585"/>
    <d v="2001-06-06T21:00:01"/>
  </r>
  <r>
    <x v="0"/>
    <x v="3"/>
    <x v="1"/>
    <x v="3"/>
    <n v="2300000"/>
    <n v="1339750"/>
    <d v="2001-06-05T09:11:20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.125"/>
    <s v="bxa64041"/>
    <s v="AFAIRLE"/>
    <s v="Non Affiliate Gas Book"/>
    <x v="5"/>
    <x v="3"/>
    <n v="106468"/>
    <d v="2002-10-01T00:00:00"/>
  </r>
  <r>
    <x v="1"/>
    <x v="3"/>
    <x v="1"/>
    <x v="0"/>
    <n v="5000"/>
    <n v="1339751"/>
    <d v="2001-06-05T09:11:23"/>
    <s v="Anadarko Energy Services Company"/>
    <x v="0"/>
    <x v="0"/>
    <x v="0"/>
    <x v="3"/>
    <s v="US Gas Phy Fwd Firm &lt; or = 1Mo "/>
    <s v="US Gas Phy       FGT Z2                  06Jun01         USD/MM"/>
    <n v="5000"/>
    <m/>
    <x v="0"/>
    <x v="10"/>
    <x v="0"/>
    <n v="4"/>
    <s v="ADM26674"/>
    <s v="SNEAL"/>
    <s v="ENA-IM NE GULF4"/>
    <x v="8"/>
    <x v="5"/>
    <n v="830586"/>
    <d v="2001-06-06T21:00:01"/>
  </r>
  <r>
    <x v="1"/>
    <x v="3"/>
    <x v="1"/>
    <x v="0"/>
    <n v="10000"/>
    <n v="1339752"/>
    <d v="2001-06-05T09:11:26"/>
    <s v="Marathon Oil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ENRONCAT"/>
    <s v="RGAY"/>
    <s v="ENA - IM West"/>
    <x v="8"/>
    <x v="5"/>
    <n v="830587"/>
    <d v="2001-06-06T21:00:01"/>
  </r>
  <r>
    <x v="1"/>
    <x v="4"/>
    <x v="0"/>
    <x v="0"/>
    <n v="50000"/>
    <n v="1339753"/>
    <d v="2001-06-05T09:1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N587JK00"/>
    <s v="GWHALLE"/>
    <s v="WTI-GW-NXC2"/>
    <x v="2"/>
    <x v="5"/>
    <n v="113653"/>
    <d v="2001-07-01T00:00:00"/>
  </r>
  <r>
    <x v="1"/>
    <x v="3"/>
    <x v="1"/>
    <x v="0"/>
    <n v="4062"/>
    <n v="1339754"/>
    <d v="2001-06-05T09:11:36"/>
    <s v="Dynegy Marketing and Trade"/>
    <x v="0"/>
    <x v="0"/>
    <x v="0"/>
    <x v="3"/>
    <s v="US Gas Phy Fwd Firm &lt; or = 1Mo "/>
    <s v="US Gas Phy       Trunkline ELA           06Jun01         USD/MM"/>
    <m/>
    <n v="4062"/>
    <x v="0"/>
    <x v="10"/>
    <x v="0"/>
    <n v="3.895"/>
    <s v="MCCARTHY"/>
    <s v="TDONOHO"/>
    <s v="ENA - IM Central Gulf"/>
    <x v="8"/>
    <x v="5"/>
    <n v="830589"/>
    <d v="2001-06-06T21:00:01"/>
  </r>
  <r>
    <x v="1"/>
    <x v="3"/>
    <x v="1"/>
    <x v="0"/>
    <n v="10000"/>
    <n v="1339755"/>
    <d v="2001-06-05T09:11:41"/>
    <s v="Conoco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7"/>
    <s v="kimhead1"/>
    <s v="PMIMS"/>
    <s v="ENA - IM MKT Central CG"/>
    <x v="8"/>
    <x v="5"/>
    <n v="830590"/>
    <d v="2001-06-06T21:00:01"/>
  </r>
  <r>
    <x v="1"/>
    <x v="3"/>
    <x v="1"/>
    <x v="0"/>
    <n v="10000"/>
    <n v="1339756"/>
    <d v="2001-06-05T09:11:44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4"/>
    <s v="HEATHERW"/>
    <s v="TKUYKEN"/>
    <s v="ENA - IM West"/>
    <x v="8"/>
    <x v="5"/>
    <n v="830591"/>
    <d v="2001-06-06T21:00:01"/>
  </r>
  <r>
    <x v="1"/>
    <x v="4"/>
    <x v="0"/>
    <x v="0"/>
    <n v="50000"/>
    <n v="1339757"/>
    <d v="2001-06-05T09:11:4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2"/>
    <x v="5"/>
    <n v="113654"/>
    <d v="2001-07-01T00:00:00"/>
  </r>
  <r>
    <x v="0"/>
    <x v="1"/>
    <x v="0"/>
    <x v="4"/>
    <n v="150000"/>
    <n v="1339758"/>
    <d v="2001-06-05T09:11:46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5.5"/>
    <s v="christoph"/>
    <s v="CMAHONE"/>
    <s v="UK - ECTRIC - Lite Gasoil"/>
    <x v="2"/>
    <x v="4"/>
    <n v="113655"/>
    <d v="2001-06-01T00:00:00"/>
  </r>
  <r>
    <x v="1"/>
    <x v="3"/>
    <x v="1"/>
    <x v="0"/>
    <n v="1085"/>
    <n v="1339759"/>
    <d v="2001-06-05T09:11:46"/>
    <s v="Texaco Natural Gas Inc."/>
    <x v="0"/>
    <x v="0"/>
    <x v="0"/>
    <x v="3"/>
    <s v="US Gas Phy Fwd Firm &lt; or = 1Mo "/>
    <s v="US Gas Phy       ANR SE Gath             06Jun01         USD/MM"/>
    <m/>
    <n v="1085"/>
    <x v="0"/>
    <x v="10"/>
    <x v="0"/>
    <n v="3.9624999999999999"/>
    <s v="STEPHENSJE"/>
    <s v="TDONOHO"/>
    <s v="ENA - IM Central Gulf"/>
    <x v="8"/>
    <x v="5"/>
    <n v="830592"/>
    <d v="2001-06-06T21:00:01"/>
  </r>
  <r>
    <x v="1"/>
    <x v="3"/>
    <x v="1"/>
    <x v="0"/>
    <n v="10000"/>
    <n v="1339760"/>
    <d v="2001-06-05T09:11:50"/>
    <s v="Williams Energy Marketing &amp; Trading Company"/>
    <x v="0"/>
    <x v="0"/>
    <x v="0"/>
    <x v="3"/>
    <s v="US Gas Phy Fwd Firm &lt; or = 1Mo "/>
    <s v="US Gas Phy       Transco St.65           06Jun01         USD/MM"/>
    <m/>
    <n v="10000"/>
    <x v="0"/>
    <x v="10"/>
    <x v="0"/>
    <n v="4.03"/>
    <s v="duanelaw"/>
    <s v="ARING"/>
    <s v="ENA-IM NE GULF1"/>
    <x v="8"/>
    <x v="5"/>
    <n v="830593"/>
    <d v="2001-06-06T21:00:01"/>
  </r>
  <r>
    <x v="1"/>
    <x v="3"/>
    <x v="1"/>
    <x v="0"/>
    <n v="4295"/>
    <n v="1339761"/>
    <d v="2001-06-05T09:11:54"/>
    <s v="Dynegy Marketing and Trade"/>
    <x v="0"/>
    <x v="0"/>
    <x v="0"/>
    <x v="3"/>
    <s v="US Gas Phy Fwd Firm &lt; or = 1Mo "/>
    <s v="US Gas Phy       FGT Z2                  06Jun01         USD/MM"/>
    <m/>
    <n v="4295"/>
    <x v="0"/>
    <x v="10"/>
    <x v="0"/>
    <n v="4.0149999999999997"/>
    <s v="ASANCHEZ1"/>
    <s v="SNEAL"/>
    <s v="ENA-IM NE GULF4"/>
    <x v="8"/>
    <x v="5"/>
    <n v="830594"/>
    <d v="2001-06-06T21:00:01"/>
  </r>
  <r>
    <x v="0"/>
    <x v="0"/>
    <x v="0"/>
    <x v="0"/>
    <n v="5"/>
    <n v="1339762"/>
    <d v="2001-06-05T09:11:55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ADM26133"/>
    <s v="BMARCHAN"/>
    <s v="Enron Metals Trading System"/>
    <x v="0"/>
    <x v="0"/>
    <n v="2169069"/>
    <m/>
  </r>
  <r>
    <x v="1"/>
    <x v="3"/>
    <x v="1"/>
    <x v="0"/>
    <n v="10000"/>
    <n v="1339763"/>
    <d v="2001-06-05T09:11:55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HEATHERW"/>
    <s v="TKUYKEN"/>
    <s v="ENA - IM West"/>
    <x v="8"/>
    <x v="5"/>
    <n v="830595"/>
    <d v="2001-06-06T21:00:01"/>
  </r>
  <r>
    <x v="1"/>
    <x v="3"/>
    <x v="1"/>
    <x v="0"/>
    <n v="10000"/>
    <n v="1339764"/>
    <d v="2001-06-05T09:12:00"/>
    <s v="Tenaska Marketing Ventures"/>
    <x v="0"/>
    <x v="0"/>
    <x v="0"/>
    <x v="3"/>
    <s v="US Gas Phy Fwd Firm &lt; or = 1Mo "/>
    <s v="US Gas Phy       NGPL NICOR              06Jun01         USD/MM"/>
    <m/>
    <n v="10000"/>
    <x v="0"/>
    <x v="10"/>
    <x v="0"/>
    <n v="4.0750000000000002"/>
    <s v="TMVTMD02"/>
    <s v="PMIMS"/>
    <s v="ENA - IM MKT Central CG"/>
    <x v="8"/>
    <x v="5"/>
    <n v="830596"/>
    <d v="2001-06-06T21:00:01"/>
  </r>
  <r>
    <x v="1"/>
    <x v="3"/>
    <x v="0"/>
    <x v="12"/>
    <n v="912500"/>
    <n v="1339765"/>
    <d v="2001-06-05T09:12:03"/>
    <s v="The Chase Manhattan Bank"/>
    <x v="0"/>
    <x v="0"/>
    <x v="0"/>
    <x v="3"/>
    <s v="US Gas Fin Swap"/>
    <s v="US Gas Swap      Nymex                   Jan-Dec02       USD/MM"/>
    <n v="2500"/>
    <m/>
    <x v="0"/>
    <x v="10"/>
    <x v="0"/>
    <n v="4.1349999999999998"/>
    <s v="GCROWLEY"/>
    <s v="JARNOLD"/>
    <s v="NG-Price"/>
    <x v="1"/>
    <x v="5"/>
    <s v="VE5893.1"/>
    <d v="2002-01-01T21:00:00"/>
  </r>
  <r>
    <x v="1"/>
    <x v="3"/>
    <x v="1"/>
    <x v="0"/>
    <n v="5000"/>
    <n v="1339766"/>
    <d v="2001-06-05T09:12:04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15"/>
    <s v="kiethbourg"/>
    <s v="TDONOHO"/>
    <s v="ENA - IM Central Gulf"/>
    <x v="8"/>
    <x v="5"/>
    <n v="830597"/>
    <d v="2001-06-06T21:00:01"/>
  </r>
  <r>
    <x v="1"/>
    <x v="3"/>
    <x v="1"/>
    <x v="0"/>
    <n v="5938"/>
    <n v="1339767"/>
    <d v="2001-06-05T09:12:08"/>
    <s v="PG&amp;E Energy Trading-Gas Corporation"/>
    <x v="0"/>
    <x v="0"/>
    <x v="0"/>
    <x v="3"/>
    <s v="US Gas Phy Fwd Firm &lt; or = 1Mo "/>
    <s v="US Gas Phy       Trunkline ELA           06Jun01         USD/MM"/>
    <m/>
    <n v="5938"/>
    <x v="0"/>
    <x v="10"/>
    <x v="0"/>
    <n v="3.9049999999999998"/>
    <s v="perryperg"/>
    <s v="TDONOHO"/>
    <s v="ENA - IM Central Gulf"/>
    <x v="8"/>
    <x v="5"/>
    <n v="830598"/>
    <d v="2001-06-06T21:00:01"/>
  </r>
  <r>
    <x v="1"/>
    <x v="3"/>
    <x v="1"/>
    <x v="0"/>
    <n v="5000"/>
    <n v="1339769"/>
    <d v="2001-06-05T09:12:10"/>
    <s v="Williams Energy Marketing &amp; Trading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jayhawks"/>
    <s v="KSTEVEN"/>
    <s v="ENA-IM Mid Central South"/>
    <x v="8"/>
    <x v="5"/>
    <n v="830599"/>
    <d v="2001-06-06T21:00:01"/>
  </r>
  <r>
    <x v="1"/>
    <x v="3"/>
    <x v="1"/>
    <x v="0"/>
    <n v="5000"/>
    <n v="1339770"/>
    <d v="2001-06-05T09:12:13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MHOMESTEAD"/>
    <s v="KSTEVEN"/>
    <s v="ENA-IM Mid Central South"/>
    <x v="8"/>
    <x v="5"/>
    <n v="830600"/>
    <d v="2001-06-06T21:00:01"/>
  </r>
  <r>
    <x v="1"/>
    <x v="3"/>
    <x v="1"/>
    <x v="0"/>
    <n v="25000"/>
    <n v="1339771"/>
    <d v="2001-06-05T09:12:15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149999999999997"/>
    <s v="MIDCONT1"/>
    <s v="ARING"/>
    <s v="ENA-IM NE GULF1"/>
    <x v="8"/>
    <x v="5"/>
    <n v="830603"/>
    <d v="2001-06-06T21:00:01"/>
  </r>
  <r>
    <x v="1"/>
    <x v="3"/>
    <x v="1"/>
    <x v="0"/>
    <n v="10000"/>
    <n v="1339773"/>
    <d v="2001-06-05T09:12:16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602"/>
    <d v="2001-06-06T21:00:01"/>
  </r>
  <r>
    <x v="1"/>
    <x v="3"/>
    <x v="1"/>
    <x v="0"/>
    <n v="100"/>
    <n v="1339772"/>
    <d v="2001-06-05T09:12:16"/>
    <s v="TXU Energy Trading Company"/>
    <x v="0"/>
    <x v="0"/>
    <x v="0"/>
    <x v="3"/>
    <s v="US Gas Phy Fwd Firm &lt; or = 1Mo "/>
    <s v="US Gas Phy       Transco Z6 NY           06Jun01         USD/MM"/>
    <m/>
    <n v="100"/>
    <x v="0"/>
    <x v="10"/>
    <x v="0"/>
    <n v="4.3099999999999996"/>
    <s v="txuetclj"/>
    <s v="VPIMENOV"/>
    <s v="ENA-IM ME NEW YORK"/>
    <x v="8"/>
    <x v="5"/>
    <n v="830601"/>
    <d v="2001-06-06T21:00:01"/>
  </r>
  <r>
    <x v="1"/>
    <x v="4"/>
    <x v="0"/>
    <x v="0"/>
    <n v="50000"/>
    <n v="1339774"/>
    <d v="2001-06-05T09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rsrsrsrs"/>
    <s v="GWHALLE"/>
    <s v="WTI-GW-NXC2"/>
    <x v="2"/>
    <x v="5"/>
    <n v="113657"/>
    <d v="2001-07-01T00:00:00"/>
  </r>
  <r>
    <x v="0"/>
    <x v="3"/>
    <x v="1"/>
    <x v="0"/>
    <n v="10000"/>
    <n v="1339775"/>
    <d v="2001-06-05T09:12:19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NICOLEBR"/>
    <s v="MCUILLA"/>
    <s v="ENA - IM Ontario"/>
    <x v="8"/>
    <x v="5"/>
    <n v="830604"/>
    <d v="2001-06-06T21:00:01"/>
  </r>
  <r>
    <x v="1"/>
    <x v="3"/>
    <x v="1"/>
    <x v="0"/>
    <n v="5000"/>
    <n v="1339776"/>
    <d v="2001-06-05T09:12:20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605"/>
    <d v="2001-06-06T21:00:01"/>
  </r>
  <r>
    <x v="0"/>
    <x v="5"/>
    <x v="0"/>
    <x v="1"/>
    <n v="62000"/>
    <n v="1339777"/>
    <d v="2001-06-05T09:12:22"/>
    <s v="Koch Metals as Agent and on behalf of Koch Hydrocarbons  Co."/>
    <x v="0"/>
    <x v="0"/>
    <x v="0"/>
    <x v="5"/>
    <s v="Propane CIF Fin Swap"/>
    <s v="Propane CIF Swap Argus ARA (lg)          Jul01           USD/mt"/>
    <n v="2000"/>
    <m/>
    <x v="0"/>
    <x v="1"/>
    <x v="0"/>
    <n v="267"/>
    <s v="ADM88717"/>
    <s v="TWALLAC"/>
    <s v="UK - European Propane"/>
    <x v="2"/>
    <x v="4"/>
    <n v="113656"/>
    <d v="2001-07-01T21:00:01"/>
  </r>
  <r>
    <x v="1"/>
    <x v="3"/>
    <x v="1"/>
    <x v="0"/>
    <n v="5000"/>
    <n v="1339778"/>
    <d v="2001-06-05T09:12:22"/>
    <s v="Dynegy Marketing and Trade"/>
    <x v="0"/>
    <x v="0"/>
    <x v="0"/>
    <x v="3"/>
    <s v="US Gas Phy Fwd Firm &lt; or = 1Mo "/>
    <s v="US Gas Phy       Transco Z6 NY           06Jun01         USD/MM"/>
    <n v="5000"/>
    <m/>
    <x v="0"/>
    <x v="10"/>
    <x v="0"/>
    <n v="4.29"/>
    <s v="LITNER01"/>
    <s v="VPIMENOV"/>
    <s v="ENA-IM ME NEW YORK"/>
    <x v="8"/>
    <x v="5"/>
    <n v="830606"/>
    <d v="2001-06-06T21:00:01"/>
  </r>
  <r>
    <x v="1"/>
    <x v="4"/>
    <x v="0"/>
    <x v="0"/>
    <n v="50000"/>
    <n v="1339779"/>
    <d v="2001-06-05T09:12:2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semprakuo"/>
    <s v="GWHALLE"/>
    <s v="WTI-GW-NXC2"/>
    <x v="2"/>
    <x v="5"/>
    <n v="113658"/>
    <d v="2001-07-01T00:00:00"/>
  </r>
  <r>
    <x v="0"/>
    <x v="3"/>
    <x v="1"/>
    <x v="0"/>
    <n v="8000"/>
    <n v="1339783"/>
    <d v="2001-06-05T09:12:31"/>
    <s v="Dynegy Canada Inc."/>
    <x v="0"/>
    <x v="0"/>
    <x v="0"/>
    <x v="3"/>
    <s v="CAN Gas Phy Fwd Firm East &lt; or = 1Mo"/>
    <s v="CAN Gas Phy      Dawn                    06Jun01         USD/MM"/>
    <m/>
    <n v="8000"/>
    <x v="0"/>
    <x v="10"/>
    <x v="0"/>
    <n v="4.1624999999999996"/>
    <s v="DAROOKIE"/>
    <s v="MCUILLA"/>
    <s v="ENA - IM Ontario"/>
    <x v="8"/>
    <x v="5"/>
    <n v="830609"/>
    <d v="2001-06-06T21:00:01"/>
  </r>
  <r>
    <x v="1"/>
    <x v="3"/>
    <x v="1"/>
    <x v="0"/>
    <n v="5000"/>
    <n v="1339784"/>
    <d v="2001-06-05T09:12:31"/>
    <s v="Castle Power LLC"/>
    <x v="0"/>
    <x v="0"/>
    <x v="0"/>
    <x v="3"/>
    <s v="US Gas Phy Fwd Firm &lt; or = 1Mo "/>
    <s v="US Gas Phy       Transco St.65           06Jun01         USD/MM"/>
    <m/>
    <n v="5000"/>
    <x v="0"/>
    <x v="10"/>
    <x v="0"/>
    <n v="4.0350000000000001"/>
    <s v="ADM97524"/>
    <s v="ARING"/>
    <s v="ENA-IM NE GULF1"/>
    <x v="8"/>
    <x v="5"/>
    <n v="830608"/>
    <d v="2001-06-06T21:00:01"/>
  </r>
  <r>
    <x v="1"/>
    <x v="3"/>
    <x v="1"/>
    <x v="0"/>
    <n v="5000"/>
    <n v="1339782"/>
    <d v="2001-06-05T09:12:31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EPRIME28"/>
    <s v="KSTEVEN"/>
    <s v="ENA-IM Mid Central South"/>
    <x v="8"/>
    <x v="5"/>
    <n v="830607"/>
    <d v="2001-06-06T21:00:01"/>
  </r>
  <r>
    <x v="1"/>
    <x v="3"/>
    <x v="1"/>
    <x v="0"/>
    <n v="5000"/>
    <n v="1339785"/>
    <d v="2001-06-05T09:12:32"/>
    <s v="BP Energy Company"/>
    <x v="0"/>
    <x v="0"/>
    <x v="0"/>
    <x v="3"/>
    <s v="US Gas Phy Fwd Firm &lt; or = 1Mo "/>
    <s v="US Gas Phy       Trunkline ELA           06Jun01         USD/MM"/>
    <n v="5000"/>
    <m/>
    <x v="0"/>
    <x v="10"/>
    <x v="0"/>
    <n v="3.9"/>
    <s v="Collinscin"/>
    <s v="TDONOHO"/>
    <s v="ENA - IM Central Gulf"/>
    <x v="8"/>
    <x v="5"/>
    <n v="830611"/>
    <d v="2001-06-06T21:00:01"/>
  </r>
  <r>
    <x v="1"/>
    <x v="3"/>
    <x v="1"/>
    <x v="0"/>
    <n v="5000"/>
    <n v="1339786"/>
    <d v="2001-06-05T09:12:33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"/>
    <s v="EPMELPmw"/>
    <s v="TDONOHO"/>
    <s v="ENA - IM Central Gulf"/>
    <x v="8"/>
    <x v="5"/>
    <n v="830612"/>
    <d v="2001-06-06T21:00:01"/>
  </r>
  <r>
    <x v="1"/>
    <x v="3"/>
    <x v="1"/>
    <x v="0"/>
    <n v="5000"/>
    <n v="1339788"/>
    <d v="2001-06-05T09:12:34"/>
    <s v="e prime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EPRIME28"/>
    <s v="KSTEVEN"/>
    <s v="ENA-IM Mid Central South"/>
    <x v="8"/>
    <x v="5"/>
    <n v="830613"/>
    <d v="2001-06-06T21:00:01"/>
  </r>
  <r>
    <x v="1"/>
    <x v="3"/>
    <x v="1"/>
    <x v="0"/>
    <n v="5000"/>
    <n v="1339789"/>
    <d v="2001-06-05T09:12:34"/>
    <s v="Williams Energy Marketing &amp; Trading Company"/>
    <x v="0"/>
    <x v="0"/>
    <x v="0"/>
    <x v="3"/>
    <s v="US Gas Phy Fwd Firm &lt; or = 1Mo "/>
    <s v="US Gas Phy       Transco St.65           06Jun01         USD/MM"/>
    <m/>
    <n v="5000"/>
    <x v="0"/>
    <x v="10"/>
    <x v="0"/>
    <n v="4.0350000000000001"/>
    <s v="duanelaw"/>
    <s v="ARING"/>
    <s v="ENA-IM NE GULF1"/>
    <x v="8"/>
    <x v="5"/>
    <n v="830614"/>
    <d v="2001-06-06T21:00:01"/>
  </r>
  <r>
    <x v="1"/>
    <x v="2"/>
    <x v="0"/>
    <x v="0"/>
    <n v="50"/>
    <n v="1339790"/>
    <d v="2001-06-05T09:12:40"/>
    <s v="Virginia Electric and Power Company"/>
    <x v="0"/>
    <x v="0"/>
    <x v="0"/>
    <x v="2"/>
    <s v="US East Power Fin Swap"/>
    <s v="US Pwr Fin Swap  PJM W IntC HE12-23 EPT  05Jun01         USD/MWh"/>
    <n v="50"/>
    <m/>
    <x v="0"/>
    <x v="2"/>
    <x v="0"/>
    <n v="30.5"/>
    <s v="VEPCOJOE"/>
    <s v="JSTEPENO"/>
    <s v="EPMI-HRLY-NE"/>
    <x v="7"/>
    <x v="5"/>
    <n v="632867.1"/>
    <d v="2001-06-05T21:00:01"/>
  </r>
  <r>
    <x v="1"/>
    <x v="3"/>
    <x v="1"/>
    <x v="0"/>
    <n v="5000"/>
    <n v="1339791"/>
    <d v="2001-06-05T09:12:41"/>
    <s v="Avista Energy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65"/>
    <s v="stharper"/>
    <s v="MLENHAR"/>
    <s v="ENA - IM West"/>
    <x v="8"/>
    <x v="5"/>
    <n v="830615"/>
    <d v="2001-06-06T21:00:01"/>
  </r>
  <r>
    <x v="1"/>
    <x v="3"/>
    <x v="1"/>
    <x v="0"/>
    <n v="50000"/>
    <n v="1339793"/>
    <d v="2001-06-05T09:12:46"/>
    <s v="Mirant Americas Energy Marketing, L.P."/>
    <x v="0"/>
    <x v="0"/>
    <x v="0"/>
    <x v="3"/>
    <s v="US Gas Phy Fwd Firm &lt; or = 1Mo "/>
    <s v="US Gas Phy       NGPL NICOR              06Jun01         USD/MM"/>
    <m/>
    <n v="50000"/>
    <x v="0"/>
    <x v="10"/>
    <x v="0"/>
    <n v="4.08"/>
    <s v="rdl00001"/>
    <s v="PMIMS"/>
    <s v="ENA - IM MKT Central CG"/>
    <x v="8"/>
    <x v="5"/>
    <n v="830616"/>
    <d v="2001-06-06T21:00:01"/>
  </r>
  <r>
    <x v="1"/>
    <x v="3"/>
    <x v="1"/>
    <x v="0"/>
    <n v="3333"/>
    <n v="1339794"/>
    <d v="2001-06-05T09:12:47"/>
    <s v="Tenaska Marketing Ventures"/>
    <x v="0"/>
    <x v="0"/>
    <x v="0"/>
    <x v="3"/>
    <s v="US Gas Phy Fwd Firm &lt; or = 1Mo "/>
    <s v="US Gas Phy       TCO Pool                06Jun01         USD/MM"/>
    <m/>
    <n v="3333"/>
    <x v="0"/>
    <x v="10"/>
    <x v="0"/>
    <n v="4.1349999999999998"/>
    <s v="TMVDNS01"/>
    <s v="JHODGE2"/>
    <s v="ENA-IM ME TCO"/>
    <x v="8"/>
    <x v="5"/>
    <n v="830617"/>
    <d v="2001-06-06T21:00:01"/>
  </r>
  <r>
    <x v="1"/>
    <x v="3"/>
    <x v="0"/>
    <x v="1"/>
    <n v="155000"/>
    <n v="1339798"/>
    <d v="2001-06-05T09:12:50"/>
    <s v="Duke Energy Trading and Marketing, L.L.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mjkimner"/>
    <s v="JARNOLD"/>
    <s v="NG-Price"/>
    <x v="1"/>
    <x v="5"/>
    <s v="VE5900.1"/>
    <d v="2001-07-01T21:00:00"/>
  </r>
  <r>
    <x v="1"/>
    <x v="3"/>
    <x v="1"/>
    <x v="0"/>
    <n v="3333"/>
    <n v="1339799"/>
    <d v="2001-06-05T09:12:51"/>
    <s v="Tenaska Marketing Ventures"/>
    <x v="0"/>
    <x v="0"/>
    <x v="0"/>
    <x v="3"/>
    <s v="US Gas Phy Fwd Firm &lt; or = 1Mo "/>
    <s v="US Gas Phy       Dom SP TT               06Jun01         USD/MM"/>
    <n v="3333"/>
    <m/>
    <x v="0"/>
    <x v="10"/>
    <x v="0"/>
    <n v="4.21"/>
    <s v="TMVJDG01"/>
    <s v="JHODGE2"/>
    <s v="ENA-IM ME CNG"/>
    <x v="8"/>
    <x v="5"/>
    <n v="830618"/>
    <d v="2001-06-06T21:00:01"/>
  </r>
  <r>
    <x v="1"/>
    <x v="3"/>
    <x v="1"/>
    <x v="0"/>
    <n v="5000"/>
    <n v="1339800"/>
    <d v="2001-06-05T09:12:5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619"/>
    <d v="2001-06-06T21:00:01"/>
  </r>
  <r>
    <x v="1"/>
    <x v="3"/>
    <x v="0"/>
    <x v="1"/>
    <n v="155000"/>
    <n v="1339801"/>
    <d v="2001-06-05T09:12:54"/>
    <s v="AIG Energy Trading In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johncasey1"/>
    <s v="JARNOLD"/>
    <s v="NG-Price"/>
    <x v="1"/>
    <x v="5"/>
    <s v="VE5901.1"/>
    <d v="2001-07-01T21:00:00"/>
  </r>
  <r>
    <x v="1"/>
    <x v="3"/>
    <x v="1"/>
    <x v="0"/>
    <n v="2000"/>
    <n v="1339802"/>
    <d v="2001-06-05T09:12:56"/>
    <s v="Coral Energy Resources, L.P."/>
    <x v="0"/>
    <x v="0"/>
    <x v="0"/>
    <x v="3"/>
    <s v="US Gas Phy Fwd Firm &lt; or = 1Mo "/>
    <s v="US Gas Phy       TETCO M3                06Jun01         USD/MM"/>
    <n v="2000"/>
    <m/>
    <x v="0"/>
    <x v="10"/>
    <x v="0"/>
    <n v="4.3099999999999996"/>
    <s v="jleitnerp"/>
    <s v="VPIMENOV"/>
    <s v="ENA-IM ME NEW YORK"/>
    <x v="8"/>
    <x v="5"/>
    <n v="830620"/>
    <d v="2001-06-06T21:00:01"/>
  </r>
  <r>
    <x v="1"/>
    <x v="3"/>
    <x v="1"/>
    <x v="0"/>
    <n v="3976"/>
    <n v="1339804"/>
    <d v="2001-06-05T09:12:58"/>
    <s v="PG&amp;E Energy Trading-Gas Corporation"/>
    <x v="0"/>
    <x v="0"/>
    <x v="0"/>
    <x v="3"/>
    <s v="US Gas Phy Fwd Firm &lt; or = 1Mo "/>
    <s v="US Gas Phy       Trunkline ELA           06Jun01         USD/MM"/>
    <m/>
    <n v="3976"/>
    <x v="0"/>
    <x v="10"/>
    <x v="0"/>
    <n v="3.9049999999999998"/>
    <s v="perryperg"/>
    <s v="TDONOHO"/>
    <s v="ENA - IM Central Gulf"/>
    <x v="8"/>
    <x v="5"/>
    <n v="830622"/>
    <d v="2001-06-06T21:00:01"/>
  </r>
  <r>
    <x v="1"/>
    <x v="3"/>
    <x v="1"/>
    <x v="0"/>
    <n v="5000"/>
    <n v="1339803"/>
    <d v="2001-06-05T09:12:58"/>
    <s v="PanCanadian Energy Services Inc."/>
    <x v="0"/>
    <x v="0"/>
    <x v="0"/>
    <x v="3"/>
    <s v="US Gas Phy Fwd Firm &lt; or = 1Mo "/>
    <s v="US Gas Phy       TGT Z-SL                06Jun01         USD/MM"/>
    <m/>
    <n v="5000"/>
    <x v="0"/>
    <x v="10"/>
    <x v="0"/>
    <n v="3.9649999999999999"/>
    <s v="pces5126"/>
    <s v="SPEREIR"/>
    <s v="ENA-IM NE GULF2"/>
    <x v="8"/>
    <x v="5"/>
    <n v="830621"/>
    <d v="2001-06-06T21:00:01"/>
  </r>
  <r>
    <x v="1"/>
    <x v="2"/>
    <x v="1"/>
    <x v="3"/>
    <n v="2300"/>
    <n v="1339806"/>
    <d v="2001-06-05T09:12:59"/>
    <s v="PG&amp;E Energy Trading - Power, L.P."/>
    <x v="0"/>
    <x v="0"/>
    <x v="0"/>
    <x v="2"/>
    <s v="US West Power Phy Fwd CAISO"/>
    <s v="US Pwr Phy CAISO NP15 Peak               Oct-Dec01       USD/MWh"/>
    <m/>
    <n v="25"/>
    <x v="0"/>
    <x v="2"/>
    <x v="0"/>
    <n v="90"/>
    <s v="burkomja"/>
    <s v="RBADEER"/>
    <s v="LT-CA"/>
    <x v="7"/>
    <x v="6"/>
    <n v="632870.1"/>
    <d v="2001-10-01T00:00:00"/>
  </r>
  <r>
    <x v="0"/>
    <x v="3"/>
    <x v="1"/>
    <x v="0"/>
    <n v="5000"/>
    <n v="1339805"/>
    <d v="2001-06-05T09:12:59"/>
    <s v="El Paso Merchant Energy, L.P."/>
    <x v="0"/>
    <x v="0"/>
    <x v="0"/>
    <x v="3"/>
    <s v="CAN Gas Phy Fwd Firm West &lt; or = 1Mo"/>
    <s v="CAN Gas Phy      Station 2               06Jun01         CAD/GJ"/>
    <m/>
    <n v="5000"/>
    <x v="0"/>
    <x v="11"/>
    <x v="4"/>
    <n v="4.75"/>
    <s v="EPMELPcjs"/>
    <s v="CCLARK5"/>
    <s v="EC - IM Canada BC"/>
    <x v="8"/>
    <x v="7"/>
    <n v="830623"/>
    <d v="2001-06-06T21:00:01"/>
  </r>
  <r>
    <x v="1"/>
    <x v="2"/>
    <x v="0"/>
    <x v="0"/>
    <n v="50"/>
    <n v="1339807"/>
    <d v="2001-06-05T09:13:02"/>
    <s v="Sempra Energy Trading Corp."/>
    <x v="0"/>
    <x v="0"/>
    <x v="0"/>
    <x v="2"/>
    <s v="US East Power Fin Swap"/>
    <s v="US Pwr Fin Swap  PJM W IntC HE12-23 EPT  05Jun01         USD/MWh"/>
    <m/>
    <n v="50"/>
    <x v="0"/>
    <x v="2"/>
    <x v="0"/>
    <n v="31"/>
    <s v="shortterm"/>
    <s v="JSTEPENO"/>
    <s v="EPMI-HRLY-NE"/>
    <x v="7"/>
    <x v="5"/>
    <n v="632871.1"/>
    <d v="2001-06-05T21:00:01"/>
  </r>
  <r>
    <x v="0"/>
    <x v="3"/>
    <x v="1"/>
    <x v="0"/>
    <n v="5000"/>
    <n v="1339808"/>
    <d v="2001-06-05T09:13:03"/>
    <s v="El Paso Merchant Energy, L.P."/>
    <x v="0"/>
    <x v="0"/>
    <x v="0"/>
    <x v="3"/>
    <s v="CAN Gas Phy Fwd Firm West &lt; or = 1Mo"/>
    <s v="CAN Gas Phy      Station 2               06Jun01         CAD/GJ"/>
    <m/>
    <n v="5000"/>
    <x v="0"/>
    <x v="11"/>
    <x v="4"/>
    <n v="4.8"/>
    <s v="EPMELPcjs"/>
    <s v="CCLARK5"/>
    <s v="EC - IM Canada BC"/>
    <x v="8"/>
    <x v="7"/>
    <n v="830624"/>
    <d v="2001-06-06T21:00:01"/>
  </r>
  <r>
    <x v="1"/>
    <x v="3"/>
    <x v="1"/>
    <x v="0"/>
    <n v="654"/>
    <n v="1339809"/>
    <d v="2001-06-05T09:13:06"/>
    <s v="TXU Energy Trading Company"/>
    <x v="0"/>
    <x v="0"/>
    <x v="0"/>
    <x v="3"/>
    <s v="US Gas Phy Fwd Firm &lt; or = 1Mo "/>
    <s v="US Gas Phy       NGPL NICOR              06Jun01         USD/MM"/>
    <m/>
    <n v="654"/>
    <x v="0"/>
    <x v="10"/>
    <x v="0"/>
    <n v="4.08"/>
    <s v="txuetctmb"/>
    <s v="PMIMS"/>
    <s v="ENA - IM MKT Central CG"/>
    <x v="8"/>
    <x v="5"/>
    <n v="830625"/>
    <d v="2001-06-06T21:00:01"/>
  </r>
  <r>
    <x v="1"/>
    <x v="3"/>
    <x v="1"/>
    <x v="0"/>
    <n v="2000"/>
    <n v="1339810"/>
    <d v="2001-06-05T09:13:06"/>
    <s v="Coral Energy Resources, L.P."/>
    <x v="0"/>
    <x v="0"/>
    <x v="0"/>
    <x v="3"/>
    <s v="US Gas Phy Fwd Firm &lt; or = 1Mo "/>
    <s v="US Gas Phy       Transco Z6 NY           06Jun01         USD/MM"/>
    <m/>
    <n v="2000"/>
    <x v="0"/>
    <x v="10"/>
    <x v="0"/>
    <n v="4.3"/>
    <s v="jleitnerp"/>
    <s v="VPIMENOV"/>
    <s v="ENA-IM ME NEW YORK"/>
    <x v="8"/>
    <x v="5"/>
    <n v="830626"/>
    <d v="2001-06-06T21:00:01"/>
  </r>
  <r>
    <x v="1"/>
    <x v="3"/>
    <x v="1"/>
    <x v="0"/>
    <n v="10000"/>
    <n v="1339811"/>
    <d v="2001-06-05T09:13:07"/>
    <s v="BP Energy Company"/>
    <x v="0"/>
    <x v="0"/>
    <x v="0"/>
    <x v="3"/>
    <s v="US Gas Phy Fwd Firm &lt; or = 1Mo "/>
    <s v="US Gas Phy       NGPL TxOkGCPool         06Jun01         USD/MM"/>
    <n v="10000"/>
    <m/>
    <x v="0"/>
    <x v="10"/>
    <x v="0"/>
    <n v="3.96"/>
    <s v="Freundgord"/>
    <s v="TDONOHO"/>
    <s v="ENA - IM Central Gulf"/>
    <x v="8"/>
    <x v="5"/>
    <n v="830627"/>
    <d v="2001-06-06T21:00:01"/>
  </r>
  <r>
    <x v="1"/>
    <x v="4"/>
    <x v="0"/>
    <x v="0"/>
    <n v="50000"/>
    <n v="1339812"/>
    <d v="2001-06-05T09:13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2"/>
    <x v="5"/>
    <n v="113659"/>
    <d v="2001-07-01T00:00:00"/>
  </r>
  <r>
    <x v="0"/>
    <x v="2"/>
    <x v="1"/>
    <x v="0"/>
    <n v="25"/>
    <n v="1339813"/>
    <d v="2001-06-05T09:13:09"/>
    <s v="Kom-Strom AG"/>
    <x v="0"/>
    <x v="0"/>
    <x v="0"/>
    <x v="2"/>
    <s v="GER Power Phy Fwd Ffrm"/>
    <s v="GER Pwr Phy FF   Ger Grd BASE HV         07Jun01         EUR/MWh"/>
    <m/>
    <n v="25"/>
    <x v="0"/>
    <x v="2"/>
    <x v="2"/>
    <n v="24.6"/>
    <s v="ADM39033"/>
    <s v="MHELLERM"/>
    <s v="UK - ECTRL - Continental Power Book"/>
    <x v="4"/>
    <x v="3"/>
    <n v="110746.1"/>
    <d v="2001-06-07T21:00:01"/>
  </r>
  <r>
    <x v="1"/>
    <x v="3"/>
    <x v="0"/>
    <x v="1"/>
    <n v="155000"/>
    <n v="1339815"/>
    <d v="2001-06-05T09:13:11"/>
    <s v="AIG Energy Trading Inc."/>
    <x v="0"/>
    <x v="0"/>
    <x v="0"/>
    <x v="3"/>
    <s v="US Gas Fin Swap"/>
    <s v="US Gas Swap      Nymex                   Jul01           USD/MM"/>
    <m/>
    <n v="5000"/>
    <x v="0"/>
    <x v="10"/>
    <x v="0"/>
    <n v="4.1050000000000004"/>
    <s v="johncasey1"/>
    <s v="JARNOLD"/>
    <s v="NG-Price"/>
    <x v="1"/>
    <x v="5"/>
    <s v="VE5902.1"/>
    <d v="2001-07-01T21:00:00"/>
  </r>
  <r>
    <x v="1"/>
    <x v="3"/>
    <x v="0"/>
    <x v="19"/>
    <n v="125000"/>
    <n v="1339814"/>
    <d v="2001-06-05T09:13:11"/>
    <s v="Axia Energy, LP"/>
    <x v="0"/>
    <x v="0"/>
    <x v="0"/>
    <x v="3"/>
    <s v="US Gas Fin Swap"/>
    <s v="US Gas Daily     HHub                    06-30Jun01      USD/MM"/>
    <n v="5000"/>
    <m/>
    <x v="0"/>
    <x v="10"/>
    <x v="0"/>
    <n v="4.0149999999999997"/>
    <s v="hillblak"/>
    <s v="PKEAVEY"/>
    <s v="G-DAILY-EST"/>
    <x v="1"/>
    <x v="5"/>
    <s v="VE5904.1"/>
    <d v="2001-06-06T21:00:01"/>
  </r>
  <r>
    <x v="1"/>
    <x v="3"/>
    <x v="1"/>
    <x v="0"/>
    <n v="3800"/>
    <n v="1339816"/>
    <d v="2001-06-05T09:13:13"/>
    <s v="BP Energy Company"/>
    <x v="0"/>
    <x v="0"/>
    <x v="0"/>
    <x v="3"/>
    <s v="US Gas Phy Fwd Firm &lt; or = 1Mo "/>
    <s v="US Gas Phy       COL Onshore             06Jun01         USD/MM"/>
    <m/>
    <n v="3800"/>
    <x v="0"/>
    <x v="10"/>
    <x v="0"/>
    <n v="3.96"/>
    <s v="ZHWF0S01"/>
    <s v="SPEREIR"/>
    <s v="ENA-IM NE GULF2"/>
    <x v="8"/>
    <x v="5"/>
    <n v="830628"/>
    <d v="2001-06-06T21:00:01"/>
  </r>
  <r>
    <x v="1"/>
    <x v="4"/>
    <x v="0"/>
    <x v="0"/>
    <n v="50000"/>
    <n v="1339817"/>
    <d v="2001-06-05T09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2"/>
    <x v="5"/>
    <n v="113660"/>
    <d v="2001-07-01T00:00:00"/>
  </r>
  <r>
    <x v="1"/>
    <x v="3"/>
    <x v="1"/>
    <x v="0"/>
    <n v="10000"/>
    <n v="1339819"/>
    <d v="2001-06-05T09:13:14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000000000000007"/>
    <s v="HEATHERW"/>
    <s v="TKUYKEN"/>
    <s v="ENA - IM West"/>
    <x v="8"/>
    <x v="5"/>
    <n v="830630"/>
    <d v="2001-06-06T21:00:01"/>
  </r>
  <r>
    <x v="1"/>
    <x v="3"/>
    <x v="1"/>
    <x v="0"/>
    <n v="7"/>
    <n v="1339818"/>
    <d v="2001-06-05T09:13:14"/>
    <s v="e prime, inc."/>
    <x v="0"/>
    <x v="0"/>
    <x v="0"/>
    <x v="3"/>
    <s v="US Gas Phy Fwd Firm &lt; or = 1Mo "/>
    <s v="US Gas Phy       NNG Demarc              06Jun01         USD/MM"/>
    <m/>
    <n v="7"/>
    <x v="0"/>
    <x v="10"/>
    <x v="0"/>
    <n v="3.8525"/>
    <s v="EPRIME28"/>
    <s v="KSTEVEN"/>
    <s v="ENA-IM Mid Central South"/>
    <x v="8"/>
    <x v="5"/>
    <n v="830629"/>
    <d v="2001-06-06T21:00:01"/>
  </r>
  <r>
    <x v="1"/>
    <x v="3"/>
    <x v="1"/>
    <x v="0"/>
    <n v="10000"/>
    <n v="1339821"/>
    <d v="2001-06-05T09:13:19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kimnorman"/>
    <s v="TDONOHO"/>
    <s v="ENA - IM Central Gulf"/>
    <x v="8"/>
    <x v="5"/>
    <n v="830631"/>
    <d v="2001-06-06T21:00:01"/>
  </r>
  <r>
    <x v="1"/>
    <x v="3"/>
    <x v="1"/>
    <x v="0"/>
    <n v="418"/>
    <n v="1339822"/>
    <d v="2001-06-05T09:13:20"/>
    <s v="Duke Energy Trading and Marketing, L.L.C."/>
    <x v="0"/>
    <x v="0"/>
    <x v="0"/>
    <x v="3"/>
    <s v="US Gas Phy Fwd Firm &lt; or = 1Mo "/>
    <s v="US Gas Phy       Dom SP TT               06Jun01         USD/MM"/>
    <n v="418"/>
    <m/>
    <x v="0"/>
    <x v="10"/>
    <x v="0"/>
    <n v="4.21"/>
    <s v="JRHEARNE"/>
    <s v="JHODGE2"/>
    <s v="ENA-IM ME CNG"/>
    <x v="8"/>
    <x v="5"/>
    <n v="830632"/>
    <d v="2001-06-06T21:00:01"/>
  </r>
  <r>
    <x v="1"/>
    <x v="3"/>
    <x v="1"/>
    <x v="0"/>
    <n v="5000"/>
    <n v="1339823"/>
    <d v="2001-06-05T09:13:22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ccubbison"/>
    <s v="MLENHAR"/>
    <s v="ENA - IM West"/>
    <x v="8"/>
    <x v="5"/>
    <n v="830633"/>
    <d v="2001-06-06T21:00:01"/>
  </r>
  <r>
    <x v="1"/>
    <x v="3"/>
    <x v="1"/>
    <x v="0"/>
    <n v="10000"/>
    <n v="1339826"/>
    <d v="2001-06-05T09:13:23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349999999999998"/>
    <s v="gregt00001"/>
    <s v="JHODGE2"/>
    <s v="ENA-IM ME TCO"/>
    <x v="8"/>
    <x v="5"/>
    <n v="830634"/>
    <d v="2001-06-06T21:00:01"/>
  </r>
  <r>
    <x v="1"/>
    <x v="3"/>
    <x v="1"/>
    <x v="0"/>
    <n v="25000"/>
    <n v="1339825"/>
    <d v="2001-06-05T09:13:23"/>
    <s v="Anadarko Energy Services Company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ADM26674"/>
    <s v="ARING"/>
    <s v="ENA-IM NE GULF1"/>
    <x v="8"/>
    <x v="5"/>
    <n v="830635"/>
    <d v="2001-06-06T21:00:01"/>
  </r>
  <r>
    <x v="1"/>
    <x v="3"/>
    <x v="1"/>
    <x v="0"/>
    <n v="315"/>
    <n v="1339828"/>
    <d v="2001-06-05T09:13:28"/>
    <s v="Aquila Energy Marketing Corporation"/>
    <x v="0"/>
    <x v="0"/>
    <x v="0"/>
    <x v="3"/>
    <s v="US Gas Phy Fwd Firm &lt; or = 1Mo "/>
    <s v="US Gas Phy       Mich Con                06Jun01         USD/MM"/>
    <m/>
    <n v="315"/>
    <x v="0"/>
    <x v="10"/>
    <x v="0"/>
    <n v="4.165"/>
    <s v="benharner"/>
    <s v="JWILLI13"/>
    <s v="ENA - IM Mkt Central MICH"/>
    <x v="8"/>
    <x v="5"/>
    <n v="830636"/>
    <d v="2001-06-06T21:00:01"/>
  </r>
  <r>
    <x v="0"/>
    <x v="3"/>
    <x v="1"/>
    <x v="0"/>
    <n v="10000"/>
    <n v="1339829"/>
    <d v="2001-06-05T09:13:33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BBRADLEY"/>
    <s v="MCUILLA"/>
    <s v="ENA - IM Ontario"/>
    <x v="8"/>
    <x v="5"/>
    <n v="830637"/>
    <d v="2001-06-06T21:00:01"/>
  </r>
  <r>
    <x v="1"/>
    <x v="3"/>
    <x v="1"/>
    <x v="0"/>
    <n v="10000"/>
    <n v="1339831"/>
    <d v="2001-06-05T09:13:37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WILLWRIGHT"/>
    <s v="RGAY"/>
    <s v="ENA - IM West"/>
    <x v="8"/>
    <x v="5"/>
    <n v="830638"/>
    <d v="2001-06-06T21:00:01"/>
  </r>
  <r>
    <x v="1"/>
    <x v="3"/>
    <x v="1"/>
    <x v="0"/>
    <n v="5000"/>
    <n v="1339832"/>
    <d v="2001-06-05T09:13:38"/>
    <s v="Aquila Energy Marketing Corporation"/>
    <x v="0"/>
    <x v="0"/>
    <x v="0"/>
    <x v="3"/>
    <s v="US Gas Phy Fwd Firm &lt; or = 1Mo "/>
    <s v="US Gas Phy       Consumers Pwr           06Jun01         USD/MM"/>
    <m/>
    <n v="5000"/>
    <x v="0"/>
    <x v="10"/>
    <x v="0"/>
    <n v="4.1100000000000003"/>
    <s v="benharner"/>
    <s v="JWILLI13"/>
    <s v="ENA - IM Mkt Central MICH"/>
    <x v="8"/>
    <x v="5"/>
    <n v="830639"/>
    <d v="2001-06-06T21:00:01"/>
  </r>
  <r>
    <x v="0"/>
    <x v="0"/>
    <x v="0"/>
    <x v="0"/>
    <n v="10"/>
    <n v="1339834"/>
    <d v="2001-06-05T09:13:42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johnmanfld"/>
    <s v="BMARCHAN"/>
    <s v="Enron Metals Trading System"/>
    <x v="0"/>
    <x v="0"/>
    <n v="2169071"/>
    <m/>
  </r>
  <r>
    <x v="1"/>
    <x v="3"/>
    <x v="1"/>
    <x v="0"/>
    <n v="630"/>
    <n v="1339835"/>
    <d v="2001-06-05T09:13:43"/>
    <s v="Conoco Inc."/>
    <x v="0"/>
    <x v="0"/>
    <x v="0"/>
    <x v="3"/>
    <s v="US Gas Phy Fwd Firm &lt; or = 1Mo "/>
    <s v="US Gas Phy       TENN 500                06Jun01         USD/MM"/>
    <m/>
    <n v="630"/>
    <x v="0"/>
    <x v="10"/>
    <x v="0"/>
    <n v="3.9275000000000002"/>
    <s v="kbennett1"/>
    <s v="SNEAL"/>
    <s v="ENA-IM NE GULF3"/>
    <x v="8"/>
    <x v="5"/>
    <n v="830643"/>
    <d v="2001-06-06T21:00:01"/>
  </r>
  <r>
    <x v="1"/>
    <x v="4"/>
    <x v="0"/>
    <x v="0"/>
    <n v="25000"/>
    <n v="1339836"/>
    <d v="2001-06-05T09:13:53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"/>
    <s v="N587JK00"/>
    <s v="GWHALLE"/>
    <s v="WTI-GW-NXC2"/>
    <x v="2"/>
    <x v="5"/>
    <n v="113661"/>
    <d v="2001-07-01T00:00:00"/>
  </r>
  <r>
    <x v="1"/>
    <x v="4"/>
    <x v="0"/>
    <x v="0"/>
    <n v="25000"/>
    <n v="1339837"/>
    <d v="2001-06-05T09:13:54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"/>
    <s v="JTREADWAY"/>
    <s v="GWHALLE"/>
    <s v="WTI-GW-NXC2"/>
    <x v="2"/>
    <x v="5"/>
    <n v="113662"/>
    <d v="2001-07-01T00:00:00"/>
  </r>
  <r>
    <x v="1"/>
    <x v="3"/>
    <x v="1"/>
    <x v="0"/>
    <n v="9874"/>
    <n v="1339839"/>
    <d v="2001-06-05T09:13:57"/>
    <s v="Aquila Energy Marketing Corporation"/>
    <x v="0"/>
    <x v="0"/>
    <x v="0"/>
    <x v="3"/>
    <s v="US Gas Phy Fwd Firm &lt; or = 1Mo "/>
    <s v="US Gas Phy       NGPL NICOR              06Jun01         USD/MM"/>
    <m/>
    <n v="9874"/>
    <x v="0"/>
    <x v="10"/>
    <x v="0"/>
    <n v="4.09"/>
    <s v="benharner"/>
    <s v="PMIMS"/>
    <s v="ENA - IM MKT Central CG"/>
    <x v="8"/>
    <x v="5"/>
    <n v="830640"/>
    <d v="2001-06-06T21:00:01"/>
  </r>
  <r>
    <x v="1"/>
    <x v="3"/>
    <x v="1"/>
    <x v="0"/>
    <n v="5000"/>
    <n v="1339840"/>
    <d v="2001-06-05T09:13:58"/>
    <s v="Marathon Oil Company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TimBarth"/>
    <s v="KSTEVEN"/>
    <s v="ENA-IM Mid Central South"/>
    <x v="8"/>
    <x v="5"/>
    <n v="830644"/>
    <d v="2001-06-06T21:00:01"/>
  </r>
  <r>
    <x v="1"/>
    <x v="3"/>
    <x v="1"/>
    <x v="0"/>
    <n v="5000"/>
    <n v="1339841"/>
    <d v="2001-06-05T09:14:02"/>
    <s v="Tractebel Energy Marketing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499999999999996"/>
    <s v="DAVSMITH"/>
    <s v="MLENHAR"/>
    <s v="ENA - IM West"/>
    <x v="8"/>
    <x v="5"/>
    <n v="830641"/>
    <d v="2001-06-06T21:00:01"/>
  </r>
  <r>
    <x v="1"/>
    <x v="3"/>
    <x v="1"/>
    <x v="0"/>
    <n v="20000"/>
    <n v="1339842"/>
    <d v="2001-06-05T09:14:06"/>
    <s v="Mirant Americas Energy Marketing, L.P."/>
    <x v="0"/>
    <x v="0"/>
    <x v="0"/>
    <x v="3"/>
    <s v="US Gas Phy Fwd Firm &lt; or = 1Mo "/>
    <s v="US Gas Phy       TCO Pool                06Jun01         USD/MM"/>
    <m/>
    <n v="20000"/>
    <x v="0"/>
    <x v="10"/>
    <x v="0"/>
    <n v="4.1399999999999997"/>
    <s v="gregt00001"/>
    <s v="JHODGE2"/>
    <s v="ENA-IM ME TCO"/>
    <x v="8"/>
    <x v="5"/>
    <n v="830642"/>
    <d v="2001-06-06T21:00:01"/>
  </r>
  <r>
    <x v="1"/>
    <x v="3"/>
    <x v="0"/>
    <x v="1"/>
    <n v="620000"/>
    <n v="1339844"/>
    <d v="2001-06-05T09:14:07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4.0949999999999998"/>
    <s v="JPASTORE"/>
    <s v="JARNOLD"/>
    <s v="NG-Price"/>
    <x v="1"/>
    <x v="5"/>
    <s v="VE5911.1"/>
    <d v="2001-07-01T21:00:00"/>
  </r>
  <r>
    <x v="1"/>
    <x v="3"/>
    <x v="1"/>
    <x v="0"/>
    <n v="5000"/>
    <n v="1339843"/>
    <d v="2001-06-05T09:14:0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MHOMESTEAD"/>
    <s v="KSTEVEN"/>
    <s v="ENA-IM Mid Central South"/>
    <x v="8"/>
    <x v="5"/>
    <n v="830645"/>
    <d v="2001-06-06T21:00:01"/>
  </r>
  <r>
    <x v="1"/>
    <x v="2"/>
    <x v="0"/>
    <x v="0"/>
    <n v="50"/>
    <n v="1339845"/>
    <d v="2001-06-05T09:14:13"/>
    <s v="PPL EnergyPlus, LLC"/>
    <x v="0"/>
    <x v="0"/>
    <x v="0"/>
    <x v="2"/>
    <s v="US East Power Fin Swap"/>
    <s v="US Pwr Fin Swap  PJM W IntC HE12-23 EPT  05Jun01         USD/MWh"/>
    <m/>
    <n v="50"/>
    <x v="0"/>
    <x v="2"/>
    <x v="0"/>
    <n v="31.5"/>
    <s v="pplhourly1"/>
    <s v="JSTEPENO"/>
    <s v="EPMI-HRLY-NE"/>
    <x v="7"/>
    <x v="5"/>
    <n v="632874.1"/>
    <d v="2001-06-05T21:00:01"/>
  </r>
  <r>
    <x v="1"/>
    <x v="3"/>
    <x v="0"/>
    <x v="19"/>
    <n v="125000"/>
    <n v="1339846"/>
    <d v="2001-06-05T09:14:14"/>
    <s v="Duke Energy Trading and Marketing, L.L.C."/>
    <x v="0"/>
    <x v="0"/>
    <x v="0"/>
    <x v="3"/>
    <s v="US Gas Fin Swap"/>
    <s v="US Gas Daily     HHub                    06-30Jun01      USD/MM"/>
    <n v="5000"/>
    <m/>
    <x v="0"/>
    <x v="10"/>
    <x v="0"/>
    <n v="4.0149999999999997"/>
    <s v="DANIELCOWL"/>
    <s v="PKEAVEY"/>
    <s v="G-DAILY-EST"/>
    <x v="1"/>
    <x v="5"/>
    <s v="VE5912.1"/>
    <d v="2001-06-06T21:00:01"/>
  </r>
  <r>
    <x v="1"/>
    <x v="3"/>
    <x v="1"/>
    <x v="0"/>
    <n v="10000"/>
    <n v="1339847"/>
    <d v="2001-06-05T09:14:14"/>
    <s v="Southern California Gas Company"/>
    <x v="0"/>
    <x v="0"/>
    <x v="0"/>
    <x v="3"/>
    <s v="US Gas Phy Fwd Firm &lt; or = 1Mo "/>
    <s v="US Gas Phy       EPNG SoCal Topk         06Jun01         USD/MM"/>
    <m/>
    <n v="10000"/>
    <x v="0"/>
    <x v="10"/>
    <x v="0"/>
    <n v="9.4"/>
    <s v="HEMMERLY"/>
    <s v="TKUYKEN"/>
    <s v="ENA - IM West"/>
    <x v="8"/>
    <x v="5"/>
    <n v="830646"/>
    <d v="2001-06-06T21:00:01"/>
  </r>
  <r>
    <x v="0"/>
    <x v="3"/>
    <x v="1"/>
    <x v="0"/>
    <n v="10000"/>
    <n v="1339848"/>
    <d v="2001-06-05T09:14:16"/>
    <s v="Coral Energy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50000000000003"/>
    <s v="ngeerds01"/>
    <s v="RWATT"/>
    <s v="EC-IM Canada West"/>
    <x v="8"/>
    <x v="7"/>
    <n v="830647"/>
    <d v="2001-06-05T21:00:01"/>
  </r>
  <r>
    <x v="1"/>
    <x v="3"/>
    <x v="1"/>
    <x v="0"/>
    <n v="25000"/>
    <n v="1339849"/>
    <d v="2001-06-05T09:14:16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berginpat2"/>
    <s v="ARING"/>
    <s v="ENA-IM NE GULF1"/>
    <x v="8"/>
    <x v="5"/>
    <n v="830649"/>
    <d v="2001-06-06T21:00:01"/>
  </r>
  <r>
    <x v="1"/>
    <x v="3"/>
    <x v="1"/>
    <x v="0"/>
    <n v="10000"/>
    <n v="1339850"/>
    <d v="2001-06-05T09:14:16"/>
    <s v="El Paso Merchant Energy, L.P."/>
    <x v="0"/>
    <x v="0"/>
    <x v="0"/>
    <x v="3"/>
    <s v="US Gas Phy Fwd Firm &lt; or = 1Mo "/>
    <s v="US Gas Phy       EPNG Keystone           06Jun01         USD/MM"/>
    <m/>
    <n v="10000"/>
    <x v="0"/>
    <x v="10"/>
    <x v="0"/>
    <n v="4.05"/>
    <s v="EPMELPrdm"/>
    <s v="RGAY"/>
    <s v="ENA - IM West"/>
    <x v="8"/>
    <x v="5"/>
    <n v="830648"/>
    <d v="2001-06-06T21:00:01"/>
  </r>
  <r>
    <x v="1"/>
    <x v="3"/>
    <x v="1"/>
    <x v="0"/>
    <n v="10000"/>
    <n v="1339851"/>
    <d v="2001-06-05T09:14:18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8"/>
    <s v="KREMERTODD"/>
    <s v="TDONOHO"/>
    <s v="ENA - IM Central Gulf"/>
    <x v="8"/>
    <x v="5"/>
    <n v="830650"/>
    <d v="2001-06-06T21:00:01"/>
  </r>
  <r>
    <x v="1"/>
    <x v="3"/>
    <x v="1"/>
    <x v="0"/>
    <n v="379"/>
    <n v="1339852"/>
    <d v="2001-06-05T09:14:25"/>
    <s v="NUI Energy Brokers, Inc."/>
    <x v="0"/>
    <x v="0"/>
    <x v="0"/>
    <x v="3"/>
    <s v="US Gas Phy Fwd Firm &lt; or = 1Mo "/>
    <s v="US Gas Phy       TranscoZ6NNY            06Jun01         USD/MM"/>
    <m/>
    <n v="379"/>
    <x v="0"/>
    <x v="10"/>
    <x v="0"/>
    <n v="4.2699999999999996"/>
    <s v="NUIEBJOP"/>
    <s v="VPIMENOV"/>
    <s v="ENA-IM ME NEW YORK"/>
    <x v="8"/>
    <x v="5"/>
    <n v="830651"/>
    <d v="2001-06-06T21:00:01"/>
  </r>
  <r>
    <x v="1"/>
    <x v="3"/>
    <x v="0"/>
    <x v="1"/>
    <n v="465000"/>
    <n v="1339854"/>
    <d v="2001-06-05T09:14:26"/>
    <s v="Williams Energy Marketing &amp; Trading Company"/>
    <x v="0"/>
    <x v="0"/>
    <x v="0"/>
    <x v="3"/>
    <s v="US Gas Fin Swap"/>
    <s v="US Gas Swap      Nymex                   Jul01           USD/MM"/>
    <m/>
    <n v="15000"/>
    <x v="0"/>
    <x v="10"/>
    <x v="0"/>
    <n v="4.0999999999999996"/>
    <s v="dlposton"/>
    <s v="JARNOLD"/>
    <s v="NG-Price"/>
    <x v="1"/>
    <x v="5"/>
    <s v="VE5914.1"/>
    <d v="2001-07-01T21:00:00"/>
  </r>
  <r>
    <x v="1"/>
    <x v="3"/>
    <x v="1"/>
    <x v="0"/>
    <n v="10000"/>
    <n v="1339853"/>
    <d v="2001-06-05T09:14:26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350000000000001"/>
    <s v="mikekeen"/>
    <s v="RGAY"/>
    <s v="ENA - IM West"/>
    <x v="8"/>
    <x v="5"/>
    <n v="830652"/>
    <d v="2001-06-06T21:00:01"/>
  </r>
  <r>
    <x v="1"/>
    <x v="3"/>
    <x v="0"/>
    <x v="1"/>
    <n v="155000"/>
    <n v="1339855"/>
    <d v="2001-06-05T09:14:29"/>
    <s v="Aquila Risk Management Corporation"/>
    <x v="0"/>
    <x v="0"/>
    <x v="0"/>
    <x v="3"/>
    <s v="US Gas Fin BasisSwap"/>
    <s v="US Gas Basis     TCO Pool                Aug01           USD/MM"/>
    <n v="5000"/>
    <m/>
    <x v="0"/>
    <x v="10"/>
    <x v="0"/>
    <n v="0.17499999999999999"/>
    <s v="AQUILA1075"/>
    <s v="BMCKAY"/>
    <s v="FT-NY"/>
    <x v="1"/>
    <x v="5"/>
    <s v="VE5913.1"/>
    <d v="2001-08-01T21:00:01"/>
  </r>
  <r>
    <x v="0"/>
    <x v="2"/>
    <x v="1"/>
    <x v="0"/>
    <n v="25"/>
    <n v="1339856"/>
    <d v="2001-06-05T09:14:30"/>
    <s v="Mirant Europe BV"/>
    <x v="0"/>
    <x v="0"/>
    <x v="0"/>
    <x v="2"/>
    <s v="GER Power Phy Fwd Ffrm"/>
    <s v="GER Pwr Phy FF   Ger Grd WDPK HV         07Jun01         EUR/MWh"/>
    <m/>
    <n v="25"/>
    <x v="0"/>
    <x v="2"/>
    <x v="2"/>
    <n v="33.9"/>
    <s v="patrickfh"/>
    <s v="MHELLERM"/>
    <s v="UK - ECTRL - Continental Power Book"/>
    <x v="4"/>
    <x v="3"/>
    <n v="110747.1"/>
    <d v="2001-06-07T21:00:01"/>
  </r>
  <r>
    <x v="1"/>
    <x v="3"/>
    <x v="1"/>
    <x v="0"/>
    <n v="10000"/>
    <n v="1339857"/>
    <d v="2001-06-05T09:14:30"/>
    <s v="Axia Energy, LP"/>
    <x v="0"/>
    <x v="0"/>
    <x v="0"/>
    <x v="3"/>
    <s v="US Gas Phy Fwd Firm &lt; or = 1Mo "/>
    <s v="US Gas Phy       NNG Ventura             06Jun01         USD/MM"/>
    <m/>
    <n v="10000"/>
    <x v="0"/>
    <x v="10"/>
    <x v="0"/>
    <n v="3.8450000000000002"/>
    <s v="phillips"/>
    <s v="KSTEVEN"/>
    <s v="ENA-IM Mid Central South"/>
    <x v="8"/>
    <x v="5"/>
    <n v="830653"/>
    <d v="2001-06-06T21:00:01"/>
  </r>
  <r>
    <x v="1"/>
    <x v="3"/>
    <x v="1"/>
    <x v="0"/>
    <n v="5000"/>
    <n v="1339858"/>
    <d v="2001-06-05T09:14:32"/>
    <s v="Koch Midstream Services Company"/>
    <x v="0"/>
    <x v="0"/>
    <x v="0"/>
    <x v="3"/>
    <s v="US Gas Phy Fwd Firm &lt; or = 1Mo "/>
    <s v="US Gas Phy       NGPL TxOkGCPool         06Jun01         USD/MM"/>
    <m/>
    <n v="5000"/>
    <x v="0"/>
    <x v="10"/>
    <x v="0"/>
    <n v="3.9725000000000001"/>
    <s v="curtisday"/>
    <s v="TDONOHO"/>
    <s v="ENA - IM Central Gulf"/>
    <x v="8"/>
    <x v="5"/>
    <n v="830654"/>
    <d v="2001-06-06T21:00:01"/>
  </r>
  <r>
    <x v="1"/>
    <x v="3"/>
    <x v="1"/>
    <x v="0"/>
    <n v="5000"/>
    <n v="1339860"/>
    <d v="2001-06-05T09:14:35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1"/>
    <s v="EPMELPrdm"/>
    <s v="RGAY"/>
    <s v="ENA - IM West"/>
    <x v="8"/>
    <x v="5"/>
    <n v="830656"/>
    <d v="2001-06-06T21:00:01"/>
  </r>
  <r>
    <x v="1"/>
    <x v="3"/>
    <x v="0"/>
    <x v="1"/>
    <n v="620000"/>
    <n v="1339861"/>
    <d v="2001-06-05T09:14:3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1050000000000004"/>
    <s v="dlposton"/>
    <s v="JARNOLD"/>
    <s v="NG-Price"/>
    <x v="1"/>
    <x v="5"/>
    <s v="VE5915.1"/>
    <d v="2001-07-01T21:00:00"/>
  </r>
  <r>
    <x v="1"/>
    <x v="2"/>
    <x v="1"/>
    <x v="15"/>
    <n v="3050"/>
    <n v="1339863"/>
    <d v="2001-06-05T09:14:44"/>
    <s v="Williams Energy Marketing &amp; Trading Company"/>
    <x v="0"/>
    <x v="0"/>
    <x v="0"/>
    <x v="2"/>
    <s v="US East Power Phy Fwd Firm"/>
    <s v="US Pwr Phy Firm  Entergy Peak            Mar-Apr02       USD/MWh"/>
    <m/>
    <n v="50"/>
    <x v="0"/>
    <x v="2"/>
    <x v="0"/>
    <n v="36.5"/>
    <s v="jheinecke1"/>
    <s v="MCARSON2"/>
    <s v="LT-SPP"/>
    <x v="7"/>
    <x v="6"/>
    <n v="632875.1"/>
    <d v="2002-03-01T17:04:00"/>
  </r>
  <r>
    <x v="1"/>
    <x v="4"/>
    <x v="0"/>
    <x v="0"/>
    <n v="50000"/>
    <n v="1339864"/>
    <d v="2001-06-05T09:14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2"/>
    <x v="5"/>
    <n v="113663"/>
    <d v="2001-07-01T00:00:00"/>
  </r>
  <r>
    <x v="1"/>
    <x v="3"/>
    <x v="1"/>
    <x v="0"/>
    <n v="750"/>
    <n v="1339866"/>
    <d v="2001-06-05T09:14:53"/>
    <s v="TXU Energy Trading Company"/>
    <x v="0"/>
    <x v="0"/>
    <x v="0"/>
    <x v="3"/>
    <s v="US Gas Phy Fwd Firm &lt; or = 1Mo "/>
    <s v="US Gas Phy       Chi Peoples             06Jun01         USD/MM"/>
    <n v="750"/>
    <m/>
    <x v="0"/>
    <x v="10"/>
    <x v="0"/>
    <n v="4.0750000000000002"/>
    <s v="txuetctmb"/>
    <s v="PMIMS"/>
    <s v="ENA - IM MKT Central CG"/>
    <x v="8"/>
    <x v="5"/>
    <n v="830664"/>
    <d v="2001-06-06T21:00:01"/>
  </r>
  <r>
    <x v="1"/>
    <x v="3"/>
    <x v="1"/>
    <x v="0"/>
    <n v="10000"/>
    <n v="1339867"/>
    <d v="2001-06-05T09:14:54"/>
    <s v="Virginia Power Energy Marketing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9125000000000001"/>
    <s v="SPJOHRDE"/>
    <s v="SNEAL"/>
    <s v="ENA-IM NE GULF3"/>
    <x v="8"/>
    <x v="5"/>
    <n v="830665"/>
    <d v="2001-06-06T21:00:01"/>
  </r>
  <r>
    <x v="1"/>
    <x v="3"/>
    <x v="1"/>
    <x v="0"/>
    <n v="5000"/>
    <n v="1339868"/>
    <d v="2001-06-05T09:14:55"/>
    <s v="El Paso Merchant Energy, L.P."/>
    <x v="0"/>
    <x v="0"/>
    <x v="0"/>
    <x v="3"/>
    <s v="US Gas Phy Fwd Firm &lt; or = 1Mo "/>
    <s v="US Gas Phy       APC/ANR WillCo          06Jun01         USD/MM"/>
    <n v="5000"/>
    <m/>
    <x v="0"/>
    <x v="10"/>
    <x v="0"/>
    <n v="4.085"/>
    <s v="EPMELPcmb"/>
    <s v="PMIMS"/>
    <s v="ENA - IM MKT Central CG"/>
    <x v="8"/>
    <x v="5"/>
    <n v="830666"/>
    <d v="2001-06-06T21:00:01"/>
  </r>
  <r>
    <x v="0"/>
    <x v="3"/>
    <x v="1"/>
    <x v="0"/>
    <n v="5000"/>
    <n v="1339871"/>
    <d v="2001-06-05T09:14:57"/>
    <s v="Mirant Americas Energy Marketing Canada, Ltd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5"/>
    <s v="chichan2"/>
    <s v="CCLARK5"/>
    <s v="EC - IM Canada BC"/>
    <x v="8"/>
    <x v="7"/>
    <n v="830684"/>
    <d v="2001-06-06T21:00:01"/>
  </r>
  <r>
    <x v="1"/>
    <x v="3"/>
    <x v="0"/>
    <x v="18"/>
    <n v="1510000"/>
    <n v="1339870"/>
    <d v="2001-06-05T09:14:57"/>
    <s v="AEP Energy Services, Inc."/>
    <x v="1"/>
    <x v="1"/>
    <x v="0"/>
    <x v="3"/>
    <s v="US Gas Fin BasisSwap"/>
    <s v="US Gas Basis     Waha                    Nov01-Mar02     USD/MM"/>
    <n v="10000"/>
    <m/>
    <x v="0"/>
    <x v="10"/>
    <x v="0"/>
    <n v="-3.5000000000000003E-2"/>
    <s v="CHRISW001"/>
    <s v="EBASS"/>
    <s v="FT-Texas"/>
    <x v="1"/>
    <x v="5"/>
    <s v="VE5917.1"/>
    <d v="2001-11-01T00:00:00"/>
  </r>
  <r>
    <x v="1"/>
    <x v="3"/>
    <x v="0"/>
    <x v="1"/>
    <n v="620000"/>
    <n v="1339872"/>
    <d v="2001-06-05T09:14:5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999999999999996"/>
    <s v="jdbsempra"/>
    <s v="JARNOLD"/>
    <s v="NG-Price"/>
    <x v="1"/>
    <x v="5"/>
    <s v="VE5919.1"/>
    <d v="2001-07-01T21:00:00"/>
  </r>
  <r>
    <x v="1"/>
    <x v="4"/>
    <x v="0"/>
    <x v="0"/>
    <n v="50000"/>
    <n v="1339873"/>
    <d v="2001-06-05T09:15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rsrsrsrs"/>
    <s v="GWHALLE"/>
    <s v="WTI-GW-NXC2"/>
    <x v="2"/>
    <x v="5"/>
    <n v="113665"/>
    <d v="2001-07-01T00:00:00"/>
  </r>
  <r>
    <x v="0"/>
    <x v="3"/>
    <x v="1"/>
    <x v="0"/>
    <n v="5000"/>
    <n v="1339875"/>
    <d v="2001-06-05T09:15:05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749999999999996"/>
    <s v="ngeerds01"/>
    <s v="RWATT"/>
    <s v="EC-IM Canada West"/>
    <x v="8"/>
    <x v="7"/>
    <n v="830724"/>
    <d v="2001-06-06T21:00:01"/>
  </r>
  <r>
    <x v="1"/>
    <x v="2"/>
    <x v="0"/>
    <x v="0"/>
    <n v="50"/>
    <n v="1339876"/>
    <d v="2001-06-05T09:15:05"/>
    <s v="Williams Energy Marketing &amp; Trading Company"/>
    <x v="0"/>
    <x v="0"/>
    <x v="0"/>
    <x v="2"/>
    <s v="US East Power Fin Swap"/>
    <s v="US Pwr Fin Swap  PJM W IntC HE12-23 EPT  05Jun01         USD/MWh"/>
    <n v="50"/>
    <m/>
    <x v="0"/>
    <x v="2"/>
    <x v="0"/>
    <n v="31"/>
    <s v="realtime"/>
    <s v="JSTEPENO"/>
    <s v="EPMI-HRLY-NE"/>
    <x v="7"/>
    <x v="5"/>
    <n v="632878.1"/>
    <d v="2001-06-05T21:00:01"/>
  </r>
  <r>
    <x v="1"/>
    <x v="3"/>
    <x v="1"/>
    <x v="0"/>
    <n v="1000"/>
    <n v="1339878"/>
    <d v="2001-06-05T09:15:08"/>
    <s v="BP Energy Company"/>
    <x v="0"/>
    <x v="0"/>
    <x v="0"/>
    <x v="3"/>
    <s v="US Gas Phy Fwd Firm &lt; or = 1Mo "/>
    <s v="US Gas Phy       Opal                    06Jun01         USD/MM"/>
    <n v="1000"/>
    <m/>
    <x v="0"/>
    <x v="10"/>
    <x v="0"/>
    <n v="2.92"/>
    <s v="Martinjan"/>
    <s v="SSOUTH"/>
    <s v="ENA - IM West"/>
    <x v="8"/>
    <x v="5"/>
    <n v="830725"/>
    <d v="2001-06-06T21:00:01"/>
  </r>
  <r>
    <x v="1"/>
    <x v="3"/>
    <x v="1"/>
    <x v="19"/>
    <n v="250000"/>
    <n v="1339879"/>
    <d v="2001-06-05T09:15:08"/>
    <s v="Williams Energy Marketing &amp; Trading Company"/>
    <x v="0"/>
    <x v="0"/>
    <x v="0"/>
    <x v="3"/>
    <s v="US Gas Phy Fwd Firm &lt; or = 1Mo "/>
    <s v="US Gas Phy       Transco St.65           06-30Jun01      USD/MM"/>
    <m/>
    <n v="10000"/>
    <x v="0"/>
    <x v="10"/>
    <x v="0"/>
    <n v="4.04"/>
    <s v="duanelaw"/>
    <s v="ARING"/>
    <s v="ENA-IM NE GULF1"/>
    <x v="8"/>
    <x v="5"/>
    <n v="830727"/>
    <d v="2001-06-06T21:00:01"/>
  </r>
  <r>
    <x v="1"/>
    <x v="3"/>
    <x v="1"/>
    <x v="0"/>
    <n v="7500"/>
    <n v="1339880"/>
    <d v="2001-06-05T09:15:08"/>
    <s v="TotalFinaElf Gas &amp; Power North America, Inc."/>
    <x v="0"/>
    <x v="0"/>
    <x v="0"/>
    <x v="3"/>
    <s v="US Gas Phy Fwd Firm &lt; or = 1Mo "/>
    <s v="US Gas Phy       TENN Z-0                06Jun01         USD/MM"/>
    <m/>
    <n v="7500"/>
    <x v="0"/>
    <x v="10"/>
    <x v="0"/>
    <n v="3.8650000000000002"/>
    <s v="kiethbourg"/>
    <s v="SNEAL"/>
    <s v="ENA-IM NE GULF3"/>
    <x v="8"/>
    <x v="5"/>
    <n v="830726"/>
    <d v="2001-06-06T21:00:01"/>
  </r>
  <r>
    <x v="1"/>
    <x v="3"/>
    <x v="0"/>
    <x v="1"/>
    <n v="620000"/>
    <n v="1339882"/>
    <d v="2001-06-05T09:15:11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1050000000000004"/>
    <s v="dlposton"/>
    <s v="JARNOLD"/>
    <s v="NG-Price"/>
    <x v="1"/>
    <x v="5"/>
    <s v="VE5924.1"/>
    <d v="2001-07-01T21:00:00"/>
  </r>
  <r>
    <x v="1"/>
    <x v="3"/>
    <x v="1"/>
    <x v="0"/>
    <n v="25000"/>
    <n v="1339884"/>
    <d v="2001-06-05T09:15:17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250000000000004"/>
    <s v="STANHORTON"/>
    <s v="ARING"/>
    <s v="ENA-IM NE GULF1"/>
    <x v="8"/>
    <x v="5"/>
    <n v="830728"/>
    <d v="2001-06-06T21:00:01"/>
  </r>
  <r>
    <x v="1"/>
    <x v="4"/>
    <x v="0"/>
    <x v="0"/>
    <n v="50000"/>
    <n v="1339883"/>
    <d v="2001-06-05T09:15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DOMESTIC"/>
    <s v="GWHALLE"/>
    <s v="WTI-GW-NXC2"/>
    <x v="2"/>
    <x v="5"/>
    <n v="113667"/>
    <d v="2001-07-01T00:00:00"/>
  </r>
  <r>
    <x v="0"/>
    <x v="3"/>
    <x v="1"/>
    <x v="1"/>
    <n v="155000"/>
    <n v="1339886"/>
    <d v="2001-06-05T09:15:2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8"/>
    <s v="williamw"/>
    <s v="MCOWAN"/>
    <s v="EC-IM Canada West"/>
    <x v="8"/>
    <x v="7"/>
    <n v="830730"/>
    <d v="2001-07-01T21:00:01"/>
  </r>
  <r>
    <x v="1"/>
    <x v="3"/>
    <x v="1"/>
    <x v="0"/>
    <n v="5000"/>
    <n v="1339888"/>
    <d v="2001-06-05T09:15:22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EPMELPrdm"/>
    <s v="MLENHAR"/>
    <s v="ENA - IM West"/>
    <x v="8"/>
    <x v="5"/>
    <n v="830731"/>
    <d v="2001-06-06T21:00:01"/>
  </r>
  <r>
    <x v="1"/>
    <x v="3"/>
    <x v="1"/>
    <x v="0"/>
    <n v="3691"/>
    <n v="1339891"/>
    <d v="2001-06-05T09:15:31"/>
    <s v="Prior Energy Corporation"/>
    <x v="0"/>
    <x v="0"/>
    <x v="0"/>
    <x v="3"/>
    <s v="US Gas Phy Fwd Firm &lt; or = 1Mo "/>
    <s v="US Gas Phy       FGT Z2                  06Jun01         USD/MM"/>
    <n v="3691"/>
    <m/>
    <x v="0"/>
    <x v="10"/>
    <x v="0"/>
    <n v="4.0149999999999997"/>
    <s v="msbprior"/>
    <s v="SNEAL"/>
    <s v="ENA-IM NE GULF4"/>
    <x v="8"/>
    <x v="5"/>
    <n v="830732"/>
    <d v="2001-06-06T21:00:01"/>
  </r>
  <r>
    <x v="1"/>
    <x v="3"/>
    <x v="1"/>
    <x v="0"/>
    <n v="5024"/>
    <n v="1339893"/>
    <d v="2001-06-05T09:15:34"/>
    <s v="PG&amp;E Energy Trading-Gas Corporation"/>
    <x v="0"/>
    <x v="0"/>
    <x v="0"/>
    <x v="3"/>
    <s v="US Gas Phy Fwd Firm &lt; or = 1Mo "/>
    <s v="US Gas Phy       Consumers Pwr           06Jun01         USD/MM"/>
    <m/>
    <n v="5024"/>
    <x v="0"/>
    <x v="10"/>
    <x v="0"/>
    <n v="4.1100000000000003"/>
    <s v="jpedersen"/>
    <s v="JWILLI13"/>
    <s v="ENA - IM Mkt Central MICH"/>
    <x v="8"/>
    <x v="5"/>
    <n v="830733"/>
    <d v="2001-06-06T21:00:01"/>
  </r>
  <r>
    <x v="1"/>
    <x v="3"/>
    <x v="1"/>
    <x v="0"/>
    <n v="5000"/>
    <n v="1339894"/>
    <d v="2001-06-05T09:15:3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734"/>
    <d v="2001-06-06T21:00:01"/>
  </r>
  <r>
    <x v="1"/>
    <x v="3"/>
    <x v="0"/>
    <x v="1"/>
    <n v="310000"/>
    <n v="1339895"/>
    <d v="2001-06-05T09:15:44"/>
    <s v="Mirant Americas Energy Marketing, L.P."/>
    <x v="0"/>
    <x v="0"/>
    <x v="0"/>
    <x v="3"/>
    <s v="US Gas Fin Swap"/>
    <s v="US Gas Swap      Nymex                   Jul01           USD/MM"/>
    <m/>
    <n v="10000"/>
    <x v="0"/>
    <x v="10"/>
    <x v="0"/>
    <n v="4.1050000000000004"/>
    <s v="jfh00001"/>
    <s v="JARNOLD"/>
    <s v="NG-Price"/>
    <x v="1"/>
    <x v="5"/>
    <s v="VE5929.1"/>
    <d v="2001-07-01T21:00:00"/>
  </r>
  <r>
    <x v="1"/>
    <x v="3"/>
    <x v="1"/>
    <x v="0"/>
    <n v="10000"/>
    <n v="1339897"/>
    <d v="2001-06-05T09:15:51"/>
    <s v="Southern California Gas Company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HEMMERLY"/>
    <s v="TKUYKEN"/>
    <s v="ENA - IM West"/>
    <x v="8"/>
    <x v="5"/>
    <n v="830735"/>
    <d v="2001-06-06T21:00:01"/>
  </r>
  <r>
    <x v="1"/>
    <x v="3"/>
    <x v="1"/>
    <x v="0"/>
    <n v="5000"/>
    <n v="1339898"/>
    <d v="2001-06-05T09:15:54"/>
    <s v="Conoco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249999999999998"/>
    <s v="luchetti"/>
    <s v="TDONOHO"/>
    <s v="ENA - IM Central Gulf"/>
    <x v="8"/>
    <x v="5"/>
    <n v="830736"/>
    <d v="2001-06-06T21:00:01"/>
  </r>
  <r>
    <x v="1"/>
    <x v="3"/>
    <x v="1"/>
    <x v="0"/>
    <n v="9500"/>
    <n v="1339900"/>
    <d v="2001-06-05T09:15:56"/>
    <s v="Hess Energy Services Company, LLC"/>
    <x v="0"/>
    <x v="0"/>
    <x v="0"/>
    <x v="3"/>
    <s v="US Gas Phy Fwd Firm &lt; or = 1Mo "/>
    <s v="US Gas Phy       HeHub                   06Jun01         USD/MM"/>
    <n v="9500"/>
    <m/>
    <x v="0"/>
    <x v="10"/>
    <x v="0"/>
    <n v="4.0250000000000004"/>
    <s v="tomkurtz"/>
    <s v="ARING"/>
    <s v="ENA-IM NE GULF1"/>
    <x v="8"/>
    <x v="5"/>
    <n v="830738"/>
    <d v="2001-06-06T21:00:01"/>
  </r>
  <r>
    <x v="1"/>
    <x v="3"/>
    <x v="1"/>
    <x v="0"/>
    <n v="3000"/>
    <n v="1339899"/>
    <d v="2001-06-05T09:15:56"/>
    <s v="Reliant Energy Services, Inc."/>
    <x v="0"/>
    <x v="0"/>
    <x v="0"/>
    <x v="3"/>
    <s v="US Gas Phy Fwd Firm &lt; or = 1Mo "/>
    <s v="US Gas Phy       TETCO WLA               06Jun01         USD/MM"/>
    <n v="3000"/>
    <m/>
    <x v="0"/>
    <x v="10"/>
    <x v="0"/>
    <n v="3.9249999999999998"/>
    <s v="jaelee14"/>
    <s v="SPEREIR"/>
    <s v="ENA-IM NE GULF3"/>
    <x v="8"/>
    <x v="5"/>
    <n v="830737"/>
    <d v="2001-06-06T21:00:01"/>
  </r>
  <r>
    <x v="1"/>
    <x v="3"/>
    <x v="1"/>
    <x v="0"/>
    <n v="5000"/>
    <n v="1339903"/>
    <d v="2001-06-05T09:15:57"/>
    <s v="USGT/Aquila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6"/>
    <s v="chrispower"/>
    <s v="SSOUTH"/>
    <s v="ENA - IM West"/>
    <x v="8"/>
    <x v="5"/>
    <n v="830740"/>
    <d v="2001-06-06T21:00:01"/>
  </r>
  <r>
    <x v="1"/>
    <x v="3"/>
    <x v="1"/>
    <x v="0"/>
    <n v="2500"/>
    <n v="1339901"/>
    <d v="2001-06-05T09:15:57"/>
    <s v="Cinergy Marketing &amp; Trading, LLC"/>
    <x v="0"/>
    <x v="0"/>
    <x v="0"/>
    <x v="3"/>
    <s v="US Gas Phy Fwd Firm &lt; or = 1Mo "/>
    <s v="US Gas Phy       TCO Pool                06Jun01         USD/MM"/>
    <m/>
    <n v="2500"/>
    <x v="0"/>
    <x v="10"/>
    <x v="0"/>
    <n v="4.1449999999999996"/>
    <s v="STOCKHAMN"/>
    <s v="JHODGE2"/>
    <s v="ENA-IM ME TCO"/>
    <x v="8"/>
    <x v="5"/>
    <n v="830739"/>
    <d v="2001-06-06T21:00:01"/>
  </r>
  <r>
    <x v="1"/>
    <x v="2"/>
    <x v="0"/>
    <x v="0"/>
    <n v="50"/>
    <n v="1339902"/>
    <d v="2001-06-05T09:15:57"/>
    <s v="PPL EnergyPlus, LLC"/>
    <x v="0"/>
    <x v="0"/>
    <x v="0"/>
    <x v="2"/>
    <s v="US East Power Fin Swap"/>
    <s v="US Pwr Fin Swap  PJM W IntC HE12-23 EPT  05Jun01         USD/MWh"/>
    <m/>
    <n v="50"/>
    <x v="0"/>
    <x v="2"/>
    <x v="0"/>
    <n v="31"/>
    <s v="pplhourly1"/>
    <s v="JSTEPENO"/>
    <s v="EPMI-HRLY-NE"/>
    <x v="7"/>
    <x v="5"/>
    <n v="632880.1"/>
    <d v="2001-06-05T21:00:01"/>
  </r>
  <r>
    <x v="1"/>
    <x v="3"/>
    <x v="0"/>
    <x v="1"/>
    <n v="1550"/>
    <n v="1339905"/>
    <d v="2001-06-05T09:16:03"/>
    <s v="Reliant Energy Services, Inc."/>
    <x v="0"/>
    <x v="0"/>
    <x v="0"/>
    <x v="3"/>
    <s v="US Gas Fin Opt Call"/>
    <s v="US Gas Fin Opt   NYMEX        EC4.5      Aug01           USD/MM-L"/>
    <n v="50"/>
    <m/>
    <x v="0"/>
    <x v="12"/>
    <x v="0"/>
    <n v="0.25"/>
    <s v="johnswatek"/>
    <s v="MMAGGI"/>
    <s v="NG EXOTIC"/>
    <x v="1"/>
    <x v="5"/>
    <s v="VE5931.1"/>
    <d v="2001-08-01T00:00:00"/>
  </r>
  <r>
    <x v="1"/>
    <x v="3"/>
    <x v="1"/>
    <x v="0"/>
    <n v="11333"/>
    <n v="1339904"/>
    <d v="2001-06-05T09:16:03"/>
    <s v="Williams Energy Marketing &amp; Trading Company"/>
    <x v="0"/>
    <x v="0"/>
    <x v="0"/>
    <x v="3"/>
    <s v="US Gas Phy Fwd Firm &lt; or = 1Mo "/>
    <s v="US Gas Phy       HeHub                   06Jun01         USD/MM"/>
    <n v="11333"/>
    <m/>
    <x v="0"/>
    <x v="10"/>
    <x v="0"/>
    <n v="4.0250000000000004"/>
    <s v="duanelaw"/>
    <s v="ARING"/>
    <s v="ENA-IM NE GULF1"/>
    <x v="8"/>
    <x v="5"/>
    <n v="830741"/>
    <d v="2001-06-06T21:00:01"/>
  </r>
  <r>
    <x v="1"/>
    <x v="3"/>
    <x v="1"/>
    <x v="0"/>
    <n v="10000"/>
    <n v="1339909"/>
    <d v="2001-06-05T09:16:07"/>
    <s v="Duke Energy Trading and Marketing, L.L.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DOCONNER"/>
    <s v="JPARKS"/>
    <s v="ENA-IM WAHA"/>
    <x v="8"/>
    <x v="5"/>
    <n v="830742"/>
    <d v="2001-06-06T21:00:01"/>
  </r>
  <r>
    <x v="1"/>
    <x v="3"/>
    <x v="1"/>
    <x v="0"/>
    <n v="4141"/>
    <n v="1339911"/>
    <d v="2001-06-05T09:16:08"/>
    <s v="Wisconsin Gas Company"/>
    <x v="0"/>
    <x v="0"/>
    <x v="0"/>
    <x v="3"/>
    <s v="US Gas Phy Fwd Firm &lt; or = 1Mo "/>
    <s v="US Gas Phy       Mich Con                06Jun01         USD/MM"/>
    <n v="4141"/>
    <m/>
    <x v="0"/>
    <x v="10"/>
    <x v="0"/>
    <n v="4.1550000000000002"/>
    <s v="JFuller99"/>
    <s v="JWILLI13"/>
    <s v="ENA - IM Mkt Central MICH"/>
    <x v="8"/>
    <x v="5"/>
    <n v="830744"/>
    <d v="2001-06-06T21:00:01"/>
  </r>
  <r>
    <x v="1"/>
    <x v="3"/>
    <x v="1"/>
    <x v="0"/>
    <n v="5150"/>
    <n v="1339910"/>
    <d v="2001-06-05T09:16:08"/>
    <s v="PanCanadian Energy Services Inc."/>
    <x v="0"/>
    <x v="0"/>
    <x v="0"/>
    <x v="3"/>
    <s v="US Gas Phy Fwd Firm &lt; or = 1Mo "/>
    <s v="US Gas Phy       NGPL NICOR              06Jun01         USD/MM"/>
    <m/>
    <n v="5150"/>
    <x v="0"/>
    <x v="10"/>
    <x v="0"/>
    <n v="4.1050000000000004"/>
    <s v="pces5054"/>
    <s v="PMIMS"/>
    <s v="ENA - IM MKT Central CG"/>
    <x v="8"/>
    <x v="5"/>
    <n v="830743"/>
    <d v="2001-06-06T21:00:01"/>
  </r>
  <r>
    <x v="1"/>
    <x v="3"/>
    <x v="1"/>
    <x v="0"/>
    <n v="10000"/>
    <n v="1339912"/>
    <d v="2001-06-05T09:16:10"/>
    <s v="ONEOK Energy Marketing and Trading Company, L.P."/>
    <x v="0"/>
    <x v="0"/>
    <x v="0"/>
    <x v="3"/>
    <s v="US Gas Phy Fwd Firm &lt; or = 1Mo "/>
    <s v="US Gas Phy       NBPL/Nicor              06Jun01         USD/MM"/>
    <m/>
    <n v="10000"/>
    <x v="0"/>
    <x v="10"/>
    <x v="0"/>
    <n v="4.1025"/>
    <s v="KURTISWOOD"/>
    <s v="PMIMS"/>
    <s v="ENA - IM MKT Central CG"/>
    <x v="8"/>
    <x v="5"/>
    <n v="830745"/>
    <d v="2001-06-06T21:00:01"/>
  </r>
  <r>
    <x v="0"/>
    <x v="3"/>
    <x v="1"/>
    <x v="4"/>
    <n v="750000"/>
    <n v="1339913"/>
    <d v="2001-06-05T09:16:12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farrinpx"/>
    <s v="AFAIRLE"/>
    <s v="Non Affiliate Gas Book"/>
    <x v="5"/>
    <x v="3"/>
    <n v="106465"/>
    <d v="2001-09-01T21:00:01"/>
  </r>
  <r>
    <x v="1"/>
    <x v="3"/>
    <x v="1"/>
    <x v="0"/>
    <n v="2500"/>
    <n v="1339914"/>
    <d v="2001-06-05T09:16:14"/>
    <s v="EnergyUSA-TPC Corp."/>
    <x v="0"/>
    <x v="0"/>
    <x v="0"/>
    <x v="3"/>
    <s v="US Gas Phy Fwd Firm &lt; or = 1Mo "/>
    <s v="US Gas Phy       TENN Z-0                06Jun01         USD/MM"/>
    <m/>
    <n v="2500"/>
    <x v="0"/>
    <x v="10"/>
    <x v="0"/>
    <n v="3.8650000000000002"/>
    <s v="timothym"/>
    <s v="SNEAL"/>
    <s v="ENA-IM NE GULF3"/>
    <x v="8"/>
    <x v="5"/>
    <n v="830746"/>
    <d v="2001-06-06T21:00:01"/>
  </r>
  <r>
    <x v="1"/>
    <x v="3"/>
    <x v="1"/>
    <x v="0"/>
    <n v="10000"/>
    <n v="1339915"/>
    <d v="2001-06-05T09:16:16"/>
    <s v="Duke Energy Trading and Marketing, L.L.C."/>
    <x v="0"/>
    <x v="0"/>
    <x v="0"/>
    <x v="3"/>
    <s v="US Gas Phy Fwd Firm &lt; or = 1Mo "/>
    <s v="US Gas Phy       NGPL LA Pool            06Jun01         USD/MM"/>
    <m/>
    <n v="10000"/>
    <x v="0"/>
    <x v="10"/>
    <x v="0"/>
    <n v="3.9849999999999999"/>
    <s v="LAURABATES"/>
    <s v="TDONOHO"/>
    <s v="ENA - IM Central Gulf"/>
    <x v="8"/>
    <x v="5"/>
    <n v="830747"/>
    <d v="2001-06-06T21:00:01"/>
  </r>
  <r>
    <x v="1"/>
    <x v="3"/>
    <x v="1"/>
    <x v="0"/>
    <n v="5000"/>
    <n v="1339916"/>
    <d v="2001-06-05T09:16:18"/>
    <s v="Marathon Oil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ENRONCAT"/>
    <s v="RGAY"/>
    <s v="ENA - IM West"/>
    <x v="8"/>
    <x v="5"/>
    <n v="830748"/>
    <d v="2001-06-06T21:00:01"/>
  </r>
  <r>
    <x v="1"/>
    <x v="3"/>
    <x v="1"/>
    <x v="0"/>
    <n v="10000"/>
    <n v="1339917"/>
    <d v="2001-06-05T09:16:18"/>
    <s v="Mirant Americas Energy Marketing, L.P."/>
    <x v="0"/>
    <x v="0"/>
    <x v="0"/>
    <x v="3"/>
    <s v="US Gas Phy Fwd Firm &lt; or = 1Mo "/>
    <s v="US Gas Phy       APC/VPC WillCo          06Jun01         USD/MM"/>
    <n v="10000"/>
    <m/>
    <x v="0"/>
    <x v="10"/>
    <x v="0"/>
    <n v="4.0949999999999998"/>
    <s v="dkt00001"/>
    <s v="PMIMS"/>
    <s v="ENA - IM MKT Central CG"/>
    <x v="8"/>
    <x v="5"/>
    <n v="830749"/>
    <d v="2001-06-06T21:00:01"/>
  </r>
  <r>
    <x v="0"/>
    <x v="0"/>
    <x v="0"/>
    <x v="0"/>
    <n v="20"/>
    <n v="1339918"/>
    <d v="2001-06-05T09:16:2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9073"/>
    <m/>
  </r>
  <r>
    <x v="1"/>
    <x v="3"/>
    <x v="1"/>
    <x v="0"/>
    <n v="1240"/>
    <n v="1339919"/>
    <d v="2001-06-05T09:16:21"/>
    <s v="Aquila Energy Marketing Corporation"/>
    <x v="0"/>
    <x v="0"/>
    <x v="0"/>
    <x v="3"/>
    <s v="US Gas Phy Fwd Firm &lt; or = 1Mo "/>
    <s v="US Gas Phy       TranscoZ6NNY            06Jun01         USD/MM"/>
    <m/>
    <n v="1240"/>
    <x v="0"/>
    <x v="10"/>
    <x v="0"/>
    <n v="4.2699999999999996"/>
    <s v="LANCEMCW"/>
    <s v="VPIMENOV"/>
    <s v="ENA-IM ME NEW YORK"/>
    <x v="8"/>
    <x v="5"/>
    <n v="830750"/>
    <d v="2001-06-06T21:00:01"/>
  </r>
  <r>
    <x v="1"/>
    <x v="3"/>
    <x v="1"/>
    <x v="0"/>
    <n v="5000"/>
    <n v="1339920"/>
    <d v="2001-06-05T09:16:22"/>
    <s v="Marathon Oil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TimBarth"/>
    <s v="KSTEVEN"/>
    <s v="ENA-IM Mid Central South"/>
    <x v="8"/>
    <x v="5"/>
    <n v="830751"/>
    <d v="2001-06-06T21:00:01"/>
  </r>
  <r>
    <x v="1"/>
    <x v="3"/>
    <x v="1"/>
    <x v="0"/>
    <n v="10000"/>
    <n v="1339921"/>
    <d v="2001-06-05T09:16:23"/>
    <s v="Aquila Energy Marketing Corporation"/>
    <x v="0"/>
    <x v="0"/>
    <x v="0"/>
    <x v="3"/>
    <s v="US Gas Phy Fwd Firm &lt; or = 1Mo "/>
    <s v="US Gas Phy       Consumers Pwr           06Jun01         USD/MM"/>
    <m/>
    <n v="10000"/>
    <x v="0"/>
    <x v="10"/>
    <x v="0"/>
    <n v="4.1150000000000002"/>
    <s v="benharner"/>
    <s v="JWILLI13"/>
    <s v="ENA - IM Mkt Central MICH"/>
    <x v="8"/>
    <x v="5"/>
    <n v="830752"/>
    <d v="2001-06-06T21:00:01"/>
  </r>
  <r>
    <x v="1"/>
    <x v="3"/>
    <x v="1"/>
    <x v="19"/>
    <n v="125000"/>
    <n v="1339922"/>
    <d v="2001-06-05T09:16:23"/>
    <s v="Marathon Oil Company"/>
    <x v="0"/>
    <x v="0"/>
    <x v="0"/>
    <x v="3"/>
    <s v="US Gas Phy Fwd Firm &lt; or = 1Mo "/>
    <s v="US Gas Phy       TGT Z-SL                06-30Jun01      USD/MM"/>
    <m/>
    <n v="5000"/>
    <x v="0"/>
    <x v="10"/>
    <x v="0"/>
    <n v="3.9849999999999999"/>
    <s v="rdyoung1"/>
    <s v="SPEREIR"/>
    <s v="ENA-IM NE GULF2"/>
    <x v="8"/>
    <x v="5"/>
    <n v="830755"/>
    <d v="2001-06-06T21:00:01"/>
  </r>
  <r>
    <x v="0"/>
    <x v="3"/>
    <x v="1"/>
    <x v="0"/>
    <n v="5000"/>
    <n v="1339925"/>
    <d v="2001-06-05T09:16:27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450000000000002"/>
    <s v="jwilmotte"/>
    <s v="CCLARK5"/>
    <s v="EC - IM Canada BC"/>
    <x v="8"/>
    <x v="7"/>
    <n v="830754"/>
    <d v="2001-06-06T21:00:01"/>
  </r>
  <r>
    <x v="1"/>
    <x v="3"/>
    <x v="1"/>
    <x v="0"/>
    <n v="6200"/>
    <n v="1339924"/>
    <d v="2001-06-05T09:16:27"/>
    <s v="Williams Energy Marketing &amp; Trading Company"/>
    <x v="0"/>
    <x v="0"/>
    <x v="0"/>
    <x v="3"/>
    <s v="US Gas Phy Fwd Firm &lt; or = 1Mo "/>
    <s v="US Gas Phy       COL Onshore             06Jun01         USD/MM"/>
    <m/>
    <n v="6200"/>
    <x v="0"/>
    <x v="10"/>
    <x v="0"/>
    <n v="3.9750000000000001"/>
    <s v="duanelaw"/>
    <s v="SPEREIR"/>
    <s v="ENA-IM NE GULF2"/>
    <x v="8"/>
    <x v="5"/>
    <n v="830753"/>
    <d v="2001-06-06T21:00:01"/>
  </r>
  <r>
    <x v="0"/>
    <x v="0"/>
    <x v="0"/>
    <x v="0"/>
    <n v="15"/>
    <n v="1339926"/>
    <d v="2001-06-05T09:16:28"/>
    <s v="GNI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2"/>
    <s v="ADM59084"/>
    <s v="BMARCHAN"/>
    <s v="Enron Metals Trading System"/>
    <x v="0"/>
    <x v="0"/>
    <n v="2169075"/>
    <m/>
  </r>
  <r>
    <x v="0"/>
    <x v="3"/>
    <x v="1"/>
    <x v="0"/>
    <n v="5000"/>
    <n v="1339927"/>
    <d v="2001-06-05T09:16:29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9349999999999996"/>
    <s v="NORTHTRA"/>
    <s v="RWATT"/>
    <s v="EC-IM Canada West"/>
    <x v="8"/>
    <x v="7"/>
    <n v="830756"/>
    <d v="2001-06-05T21:00:01"/>
  </r>
  <r>
    <x v="1"/>
    <x v="3"/>
    <x v="1"/>
    <x v="0"/>
    <n v="10000"/>
    <n v="1339928"/>
    <d v="2001-06-05T09:16:30"/>
    <s v="Tenaska Marketing Ventures"/>
    <x v="0"/>
    <x v="0"/>
    <x v="0"/>
    <x v="3"/>
    <s v="US Gas Phy Fwd Firm &lt; or = 1Mo "/>
    <s v="US Gas Phy       Waha                    06Jun01         USD/MM"/>
    <n v="10000"/>
    <m/>
    <x v="0"/>
    <x v="10"/>
    <x v="0"/>
    <n v="4.0199999999999996"/>
    <s v="TMVDNS01"/>
    <s v="JPARKS"/>
    <s v="ENA-IM WAHA"/>
    <x v="8"/>
    <x v="5"/>
    <n v="830757"/>
    <d v="2001-06-06T21:00:01"/>
  </r>
  <r>
    <x v="1"/>
    <x v="3"/>
    <x v="1"/>
    <x v="0"/>
    <n v="2325"/>
    <n v="1339929"/>
    <d v="2001-06-05T09:16:31"/>
    <s v="AEP Energy Services, Inc."/>
    <x v="0"/>
    <x v="0"/>
    <x v="0"/>
    <x v="3"/>
    <s v="US Gas Phy Fwd Firm &lt; or = 1Mo "/>
    <s v="US Gas Phy       TETCO WLA               06Jun01         USD/MM"/>
    <m/>
    <n v="2325"/>
    <x v="0"/>
    <x v="10"/>
    <x v="0"/>
    <n v="3.9449999999999998"/>
    <s v="aepes202"/>
    <s v="SPEREIR"/>
    <s v="ENA-IM NE GULF3"/>
    <x v="8"/>
    <x v="5"/>
    <n v="830758"/>
    <d v="2001-06-06T21:00:01"/>
  </r>
  <r>
    <x v="1"/>
    <x v="3"/>
    <x v="1"/>
    <x v="0"/>
    <n v="2205"/>
    <n v="1339930"/>
    <d v="2001-06-05T09:16:33"/>
    <s v="NGTS LLC"/>
    <x v="0"/>
    <x v="0"/>
    <x v="0"/>
    <x v="3"/>
    <s v="US Gas Phy Fwd Firm &lt; or = 1Mo "/>
    <s v="US Gas Phy       EPNG Keystone           06Jun01         USD/MM"/>
    <n v="2205"/>
    <m/>
    <x v="0"/>
    <x v="10"/>
    <x v="0"/>
    <n v="4.0250000000000004"/>
    <s v="DARREN10"/>
    <s v="RGAY"/>
    <s v="ENA - IM West"/>
    <x v="8"/>
    <x v="5"/>
    <n v="830759"/>
    <d v="2001-06-06T21:00:01"/>
  </r>
  <r>
    <x v="1"/>
    <x v="3"/>
    <x v="1"/>
    <x v="0"/>
    <n v="5000"/>
    <n v="1339931"/>
    <d v="2001-06-05T09:16:33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2"/>
    <s v="pces5038"/>
    <s v="VPIMENOV"/>
    <s v="ENA-IM ME NEW YORK"/>
    <x v="8"/>
    <x v="5"/>
    <n v="830760"/>
    <d v="2001-06-06T21:00:01"/>
  </r>
  <r>
    <x v="1"/>
    <x v="3"/>
    <x v="1"/>
    <x v="0"/>
    <n v="5000"/>
    <n v="1339932"/>
    <d v="2001-06-05T09:16:35"/>
    <s v="EnergyUSA-TPC Corp."/>
    <x v="0"/>
    <x v="0"/>
    <x v="0"/>
    <x v="3"/>
    <s v="US Gas Phy Fwd Firm &lt; or = 1Mo "/>
    <s v="US Gas Phy       PEPL Pool               06Jun01         USD/MM"/>
    <n v="5000"/>
    <m/>
    <x v="0"/>
    <x v="10"/>
    <x v="0"/>
    <n v="3.8975"/>
    <s v="scallender"/>
    <s v="KSTEVEN"/>
    <s v="ENA-IM Mid Central South"/>
    <x v="8"/>
    <x v="5"/>
    <n v="830761"/>
    <d v="2001-06-06T21:00:01"/>
  </r>
  <r>
    <x v="1"/>
    <x v="3"/>
    <x v="0"/>
    <x v="1"/>
    <n v="310000"/>
    <n v="1339933"/>
    <d v="2001-06-05T09:16:37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0999999999999996"/>
    <s v="Biglertim"/>
    <s v="JARNOLD"/>
    <s v="NG-Price"/>
    <x v="1"/>
    <x v="5"/>
    <s v="VE5937.1"/>
    <d v="2001-07-01T21:00:00"/>
  </r>
  <r>
    <x v="0"/>
    <x v="3"/>
    <x v="1"/>
    <x v="1"/>
    <n v="155000"/>
    <n v="1339934"/>
    <d v="2001-06-05T09:16:38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49999999999997"/>
    <s v="elizabeth"/>
    <s v="MCOWAN"/>
    <s v="EC-IM Canada West"/>
    <x v="8"/>
    <x v="7"/>
    <n v="830762"/>
    <d v="2001-07-01T21:00:01"/>
  </r>
  <r>
    <x v="1"/>
    <x v="3"/>
    <x v="0"/>
    <x v="12"/>
    <n v="1825000"/>
    <n v="1339935"/>
    <d v="2001-06-05T09:16:39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JEFFFOX1"/>
    <s v="JARNOLD"/>
    <s v="NG-Price"/>
    <x v="1"/>
    <x v="5"/>
    <s v="VE5935.1"/>
    <d v="2002-01-01T21:00:00"/>
  </r>
  <r>
    <x v="1"/>
    <x v="3"/>
    <x v="1"/>
    <x v="0"/>
    <n v="6309"/>
    <n v="1339936"/>
    <d v="2001-06-05T09:16:41"/>
    <s v="Prior Energy Corporation"/>
    <x v="0"/>
    <x v="0"/>
    <x v="0"/>
    <x v="3"/>
    <s v="US Gas Phy Fwd Firm &lt; or = 1Mo "/>
    <s v="US Gas Phy       FGT Z2                  06Jun01         USD/MM"/>
    <n v="6309"/>
    <m/>
    <x v="0"/>
    <x v="10"/>
    <x v="0"/>
    <n v="4.0225"/>
    <s v="msbprior"/>
    <s v="SNEAL"/>
    <s v="ENA-IM NE GULF4"/>
    <x v="8"/>
    <x v="5"/>
    <n v="830763"/>
    <d v="2001-06-06T21:00:01"/>
  </r>
  <r>
    <x v="1"/>
    <x v="3"/>
    <x v="1"/>
    <x v="0"/>
    <n v="3655"/>
    <n v="1339937"/>
    <d v="2001-06-05T09:16:45"/>
    <s v="Dynegy Marketing and Trade"/>
    <x v="0"/>
    <x v="0"/>
    <x v="0"/>
    <x v="3"/>
    <s v="US Gas Phy Fwd Firm &lt; or = 1Mo "/>
    <s v="US Gas Phy       COL Onshore             06Jun01         USD/MM"/>
    <m/>
    <n v="3655"/>
    <x v="0"/>
    <x v="10"/>
    <x v="0"/>
    <n v="3.98"/>
    <s v="FMORGAN1"/>
    <s v="SPEREIR"/>
    <s v="ENA-IM NE GULF2"/>
    <x v="8"/>
    <x v="5"/>
    <n v="830764"/>
    <d v="2001-06-06T21:00:01"/>
  </r>
  <r>
    <x v="1"/>
    <x v="4"/>
    <x v="0"/>
    <x v="0"/>
    <n v="50000"/>
    <n v="1339939"/>
    <d v="2001-06-05T09:16:48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amitgupta"/>
    <s v="GWHALLE"/>
    <s v="WTI-GW-NXC2"/>
    <x v="2"/>
    <x v="5"/>
    <n v="113669"/>
    <d v="2001-07-01T00:00:00"/>
  </r>
  <r>
    <x v="1"/>
    <x v="3"/>
    <x v="1"/>
    <x v="0"/>
    <n v="1200"/>
    <n v="1339940"/>
    <d v="2001-06-05T09:16:50"/>
    <s v="Torch Energy TM, Inc."/>
    <x v="0"/>
    <x v="0"/>
    <x v="0"/>
    <x v="3"/>
    <s v="US Gas Phy Fwd Firm &lt; or = 1Mo "/>
    <s v="US Gas Phy       COL Onshore             06Jun01         USD/MM"/>
    <m/>
    <n v="1200"/>
    <x v="0"/>
    <x v="10"/>
    <x v="0"/>
    <n v="3.98"/>
    <s v="ADM69799"/>
    <s v="SPEREIR"/>
    <s v="ENA-IM NE GULF2"/>
    <x v="8"/>
    <x v="5"/>
    <n v="830765"/>
    <d v="2001-06-06T21:00:01"/>
  </r>
  <r>
    <x v="1"/>
    <x v="3"/>
    <x v="1"/>
    <x v="0"/>
    <n v="5000"/>
    <n v="1339942"/>
    <d v="2001-06-05T09:16:53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499999999999996"/>
    <s v="ccubbison"/>
    <s v="MLENHAR"/>
    <s v="ENA - IM West"/>
    <x v="8"/>
    <x v="5"/>
    <n v="830766"/>
    <d v="2001-06-06T21:00:01"/>
  </r>
  <r>
    <x v="0"/>
    <x v="0"/>
    <x v="0"/>
    <x v="0"/>
    <n v="20"/>
    <n v="1339944"/>
    <d v="2001-06-05T09:16:54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holcombe"/>
    <s v="BMARCHAN"/>
    <s v="Enron Metals Trading System"/>
    <x v="0"/>
    <x v="0"/>
    <n v="2169077"/>
    <m/>
  </r>
  <r>
    <x v="1"/>
    <x v="3"/>
    <x v="1"/>
    <x v="0"/>
    <n v="5000"/>
    <n v="1339943"/>
    <d v="2001-06-05T09:16:54"/>
    <s v="Axia Energy, LP"/>
    <x v="0"/>
    <x v="0"/>
    <x v="0"/>
    <x v="3"/>
    <s v="US Gas Phy Fwd Firm &lt; or = 1Mo "/>
    <s v="US Gas Phy       TETCO ELA               06Jun01         USD/MM"/>
    <n v="5000"/>
    <m/>
    <x v="0"/>
    <x v="10"/>
    <x v="0"/>
    <n v="3.92"/>
    <s v="stratton"/>
    <s v="SPEREIR"/>
    <s v="ENA-IM NE GULF3"/>
    <x v="8"/>
    <x v="5"/>
    <n v="830767"/>
    <d v="2001-06-06T21:00:01"/>
  </r>
  <r>
    <x v="1"/>
    <x v="3"/>
    <x v="1"/>
    <x v="0"/>
    <n v="3269"/>
    <n v="1339945"/>
    <d v="2001-06-05T09:16:54"/>
    <s v="Anadarko Energy Services Company"/>
    <x v="0"/>
    <x v="0"/>
    <x v="0"/>
    <x v="3"/>
    <s v="US Gas Phy Fwd Firm &lt; or = 1Mo "/>
    <s v="US Gas Phy       NGPL LA Pool            06Jun01         USD/MM"/>
    <n v="3269"/>
    <m/>
    <x v="0"/>
    <x v="10"/>
    <x v="0"/>
    <n v="3.9824999999999999"/>
    <s v="ADM36335"/>
    <s v="TDONOHO"/>
    <s v="ENA - IM Central Gulf"/>
    <x v="8"/>
    <x v="5"/>
    <n v="830768"/>
    <d v="2001-06-06T21:00:01"/>
  </r>
  <r>
    <x v="1"/>
    <x v="3"/>
    <x v="0"/>
    <x v="19"/>
    <n v="250000"/>
    <n v="1339946"/>
    <d v="2001-06-05T09:16:57"/>
    <s v="Mirant Americas Energy Marketing, L.P."/>
    <x v="0"/>
    <x v="0"/>
    <x v="0"/>
    <x v="3"/>
    <s v="US Gas Fin Swap"/>
    <s v="US Gas Daily     HHub                    06-30Jun01      USD/MM"/>
    <n v="10000"/>
    <m/>
    <x v="0"/>
    <x v="10"/>
    <x v="0"/>
    <n v="4.0199999999999996"/>
    <s v="jfh00001"/>
    <s v="PKEAVEY"/>
    <s v="G-DAILY-EST"/>
    <x v="1"/>
    <x v="5"/>
    <s v="VE5941.1"/>
    <d v="2001-06-06T21:00:01"/>
  </r>
  <r>
    <x v="1"/>
    <x v="3"/>
    <x v="1"/>
    <x v="0"/>
    <n v="3953"/>
    <n v="1339947"/>
    <d v="2001-06-05T09:16:59"/>
    <s v="Axia Energy, LP"/>
    <x v="0"/>
    <x v="0"/>
    <x v="0"/>
    <x v="3"/>
    <s v="US Gas Phy Fwd Firm &lt; or = 1Mo "/>
    <s v="US Gas Phy       NGPL Midcont            06Jun01         USD/MM"/>
    <n v="3953"/>
    <m/>
    <x v="0"/>
    <x v="10"/>
    <x v="0"/>
    <n v="3.9"/>
    <s v="kwapisze"/>
    <s v="KSTEVEN"/>
    <s v="ENA-IM Mid Central South"/>
    <x v="8"/>
    <x v="5"/>
    <n v="830769"/>
    <d v="2001-06-06T21:00:01"/>
  </r>
  <r>
    <x v="1"/>
    <x v="3"/>
    <x v="1"/>
    <x v="0"/>
    <n v="5000"/>
    <n v="1339948"/>
    <d v="2001-06-05T09:16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475000000000001"/>
    <s v="TMVDEC02"/>
    <s v="KSTEVEN"/>
    <s v="ENA-IM Mid Central South"/>
    <x v="8"/>
    <x v="5"/>
    <n v="830770"/>
    <d v="2001-06-06T21:00:01"/>
  </r>
  <r>
    <x v="1"/>
    <x v="3"/>
    <x v="1"/>
    <x v="0"/>
    <n v="6389"/>
    <n v="1339950"/>
    <d v="2001-06-05T09:17:01"/>
    <s v="Conoco Inc."/>
    <x v="0"/>
    <x v="0"/>
    <x v="0"/>
    <x v="3"/>
    <s v="US Gas Phy Fwd Firm &lt; or = 1Mo "/>
    <s v="US Gas Phy       COL Onshore             06Jun01         USD/MM"/>
    <n v="6389"/>
    <m/>
    <x v="0"/>
    <x v="10"/>
    <x v="0"/>
    <n v="3.9550000000000001"/>
    <s v="terryl00"/>
    <s v="SPEREIR"/>
    <s v="ENA-IM NE GULF2"/>
    <x v="8"/>
    <x v="5"/>
    <n v="830771"/>
    <d v="2001-06-06T21:00:01"/>
  </r>
  <r>
    <x v="1"/>
    <x v="4"/>
    <x v="0"/>
    <x v="0"/>
    <n v="50000"/>
    <n v="1339949"/>
    <d v="2001-06-05T09:17:01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amitgupta"/>
    <s v="GWHALLE"/>
    <s v="WTI-GW-NXC2"/>
    <x v="2"/>
    <x v="5"/>
    <n v="113670"/>
    <d v="2001-07-01T00:00:00"/>
  </r>
  <r>
    <x v="1"/>
    <x v="3"/>
    <x v="1"/>
    <x v="0"/>
    <n v="5000"/>
    <n v="1339951"/>
    <d v="2001-06-05T09:17:03"/>
    <s v="Dynegy Marketing and Trade"/>
    <x v="0"/>
    <x v="0"/>
    <x v="0"/>
    <x v="3"/>
    <s v="US Gas Phy Fwd Firm &lt; or = 1Mo "/>
    <s v="US Gas Phy       NGPL LA Pool            06Jun01         USD/MM"/>
    <n v="5000"/>
    <m/>
    <x v="0"/>
    <x v="10"/>
    <x v="0"/>
    <n v="3.9824999999999999"/>
    <s v="MCCARTHY"/>
    <s v="TDONOHO"/>
    <s v="ENA - IM Central Gulf"/>
    <x v="8"/>
    <x v="5"/>
    <n v="830772"/>
    <d v="2001-06-06T21:00:01"/>
  </r>
  <r>
    <x v="1"/>
    <x v="3"/>
    <x v="1"/>
    <x v="0"/>
    <n v="5000"/>
    <n v="1339952"/>
    <d v="2001-06-05T09:17:04"/>
    <s v="PanCanadian Energy Services Inc."/>
    <x v="0"/>
    <x v="0"/>
    <x v="0"/>
    <x v="3"/>
    <s v="US Gas Phy Fwd Firm &lt; or = 1Mo "/>
    <s v="US Gas Phy       TGT Z-SL                06Jun01         USD/MM"/>
    <m/>
    <n v="5000"/>
    <x v="0"/>
    <x v="10"/>
    <x v="0"/>
    <n v="3.98"/>
    <s v="pces5126"/>
    <s v="SPEREIR"/>
    <s v="ENA-IM NE GULF2"/>
    <x v="8"/>
    <x v="5"/>
    <n v="830773"/>
    <d v="2001-06-06T21:00:01"/>
  </r>
  <r>
    <x v="0"/>
    <x v="3"/>
    <x v="1"/>
    <x v="0"/>
    <n v="10000"/>
    <n v="1339953"/>
    <d v="2001-06-05T09:17:08"/>
    <s v="Tenaska Marketing Canada, a division of TMV Cor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7"/>
    <s v="KJMTMC01"/>
    <s v="MCUILLA"/>
    <s v="ENA - IM Ontario"/>
    <x v="8"/>
    <x v="5"/>
    <n v="830775"/>
    <d v="2001-06-06T21:00:01"/>
  </r>
  <r>
    <x v="1"/>
    <x v="3"/>
    <x v="1"/>
    <x v="0"/>
    <n v="5000"/>
    <n v="1339954"/>
    <d v="2001-06-05T09:17:08"/>
    <s v="ProLiance Energy, LLC"/>
    <x v="0"/>
    <x v="0"/>
    <x v="0"/>
    <x v="3"/>
    <s v="US Gas Phy Fwd Firm &lt; or = 1Mo "/>
    <s v="US Gas Phy       TCO Pool                06Jun01         USD/MM"/>
    <m/>
    <n v="5000"/>
    <x v="0"/>
    <x v="10"/>
    <x v="0"/>
    <n v="4.1449999999999996"/>
    <s v="COLEYGAYNO"/>
    <s v="JHODGE2"/>
    <s v="ENA-IM ME TCO"/>
    <x v="8"/>
    <x v="5"/>
    <n v="830774"/>
    <d v="2001-06-06T21:00:01"/>
  </r>
  <r>
    <x v="1"/>
    <x v="3"/>
    <x v="1"/>
    <x v="0"/>
    <n v="6389"/>
    <n v="1339955"/>
    <d v="2001-06-05T09:17:09"/>
    <s v="Conoco Inc."/>
    <x v="0"/>
    <x v="0"/>
    <x v="0"/>
    <x v="3"/>
    <s v="US Gas Phy Fwd Firm &lt; or = 1Mo "/>
    <s v="US Gas Phy       TCO Pool                06Jun01         USD/MM"/>
    <m/>
    <n v="6389"/>
    <x v="0"/>
    <x v="10"/>
    <x v="0"/>
    <n v="4.1449999999999996"/>
    <s v="terryl00"/>
    <s v="JHODGE2"/>
    <s v="ENA-IM ME TCO"/>
    <x v="8"/>
    <x v="5"/>
    <n v="830776"/>
    <d v="2001-06-06T21:00:01"/>
  </r>
  <r>
    <x v="1"/>
    <x v="3"/>
    <x v="1"/>
    <x v="0"/>
    <n v="5000"/>
    <n v="1339956"/>
    <d v="2001-06-05T09:17:13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Standsse"/>
    <s v="KSTEVEN"/>
    <s v="ENA-IM Mid Central South"/>
    <x v="8"/>
    <x v="5"/>
    <n v="830777"/>
    <d v="2001-06-06T21:00:01"/>
  </r>
  <r>
    <x v="1"/>
    <x v="3"/>
    <x v="1"/>
    <x v="0"/>
    <n v="5000"/>
    <n v="1339957"/>
    <d v="2001-06-05T09:17:14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975"/>
    <s v="perryperg"/>
    <s v="KSTEVEN"/>
    <s v="ENA-IM Mid Central South"/>
    <x v="8"/>
    <x v="5"/>
    <n v="830778"/>
    <d v="2001-06-06T21:00:01"/>
  </r>
  <r>
    <x v="1"/>
    <x v="3"/>
    <x v="1"/>
    <x v="0"/>
    <n v="5000"/>
    <n v="1339958"/>
    <d v="2001-06-05T09:17:14"/>
    <s v="Cook Inlet Energy Supply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98"/>
    <s v="EASTDESK6"/>
    <s v="SPEREIR"/>
    <s v="ENA-IM NE GULF2"/>
    <x v="8"/>
    <x v="5"/>
    <n v="830779"/>
    <d v="2001-06-06T21:00:01"/>
  </r>
  <r>
    <x v="1"/>
    <x v="3"/>
    <x v="1"/>
    <x v="0"/>
    <n v="4000"/>
    <n v="1339959"/>
    <d v="2001-06-05T09:17:17"/>
    <s v="Wisconsin Gas Company"/>
    <x v="0"/>
    <x v="0"/>
    <x v="0"/>
    <x v="3"/>
    <s v="US Gas Phy Fwd Firm &lt; or = 1Mo "/>
    <s v="US Gas Phy       Mich Con                06Jun01         USD/MM"/>
    <n v="4000"/>
    <m/>
    <x v="0"/>
    <x v="10"/>
    <x v="0"/>
    <n v="4.1500000000000004"/>
    <s v="JFuller99"/>
    <s v="JWILLI13"/>
    <s v="ENA - IM Mkt Central MICH"/>
    <x v="8"/>
    <x v="5"/>
    <n v="830780"/>
    <d v="2001-06-06T21:00:01"/>
  </r>
  <r>
    <x v="1"/>
    <x v="3"/>
    <x v="1"/>
    <x v="0"/>
    <n v="5000"/>
    <n v="1339960"/>
    <d v="2001-06-05T09:17:19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424999999999998"/>
    <s v="ADM90884"/>
    <s v="KSTEVEN"/>
    <s v="ENA-IM Mid Central South"/>
    <x v="8"/>
    <x v="5"/>
    <n v="830781"/>
    <d v="2001-06-06T21:00:01"/>
  </r>
  <r>
    <x v="1"/>
    <x v="3"/>
    <x v="1"/>
    <x v="0"/>
    <n v="5000"/>
    <n v="1339962"/>
    <d v="2001-06-05T09:17:21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EPMELPrdm"/>
    <s v="MLENHAR"/>
    <s v="ENA - IM West"/>
    <x v="8"/>
    <x v="5"/>
    <n v="830783"/>
    <d v="2001-06-06T21:00:01"/>
  </r>
  <r>
    <x v="1"/>
    <x v="3"/>
    <x v="1"/>
    <x v="0"/>
    <n v="4726"/>
    <n v="1339961"/>
    <d v="2001-06-05T09:17:21"/>
    <s v="Axia Energy, LP"/>
    <x v="0"/>
    <x v="0"/>
    <x v="0"/>
    <x v="3"/>
    <s v="US Gas Phy Fwd Firm &lt; or = 1Mo "/>
    <s v="US Gas Phy       TETCO M3                06Jun01         USD/MM"/>
    <m/>
    <n v="4726"/>
    <x v="0"/>
    <x v="10"/>
    <x v="0"/>
    <n v="4.33"/>
    <s v="stratton"/>
    <s v="VPIMENOV"/>
    <s v="ENA-IM ME NEW YORK"/>
    <x v="8"/>
    <x v="5"/>
    <n v="830782"/>
    <d v="2001-06-06T21:00:01"/>
  </r>
  <r>
    <x v="1"/>
    <x v="3"/>
    <x v="1"/>
    <x v="0"/>
    <n v="5000"/>
    <n v="1339964"/>
    <d v="2001-06-05T09:17:2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4"/>
    <s v="TMVDEC02"/>
    <s v="KSTEVEN"/>
    <s v="ENA-IM Mid Central South"/>
    <x v="8"/>
    <x v="5"/>
    <n v="830785"/>
    <d v="2001-06-06T21:00:01"/>
  </r>
  <r>
    <x v="1"/>
    <x v="3"/>
    <x v="1"/>
    <x v="0"/>
    <n v="5000"/>
    <n v="1339963"/>
    <d v="2001-06-05T09:17:24"/>
    <s v="e prime, inc."/>
    <x v="0"/>
    <x v="0"/>
    <x v="0"/>
    <x v="3"/>
    <s v="US Gas Phy Fwd Firm &lt; or = 1Mo "/>
    <s v="US Gas Phy       NGPL STX                06Jun01         USD/MM"/>
    <m/>
    <n v="5000"/>
    <x v="0"/>
    <x v="10"/>
    <x v="0"/>
    <n v="3.9325000000000001"/>
    <s v="EPRIME26"/>
    <s v="TDONOHO"/>
    <s v="ENA - IM Central Gulf"/>
    <x v="8"/>
    <x v="5"/>
    <n v="830784"/>
    <d v="2001-06-06T21:00:01"/>
  </r>
  <r>
    <x v="1"/>
    <x v="3"/>
    <x v="1"/>
    <x v="0"/>
    <n v="5000"/>
    <n v="1339965"/>
    <d v="2001-06-05T09:17:30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275000000000002"/>
    <s v="kiethbourg"/>
    <s v="TDONOHO"/>
    <s v="ENA - IM Central Gulf"/>
    <x v="8"/>
    <x v="5"/>
    <n v="830786"/>
    <d v="2001-06-06T21:00:01"/>
  </r>
  <r>
    <x v="1"/>
    <x v="3"/>
    <x v="1"/>
    <x v="0"/>
    <n v="5000"/>
    <n v="1339966"/>
    <d v="2001-06-05T09:17:33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"/>
    <s v="PEGGIALL"/>
    <s v="TDONOHO"/>
    <s v="ENA - IM Central Gulf"/>
    <x v="8"/>
    <x v="5"/>
    <n v="830787"/>
    <d v="2001-06-06T21:00:01"/>
  </r>
  <r>
    <x v="1"/>
    <x v="3"/>
    <x v="1"/>
    <x v="0"/>
    <n v="2927"/>
    <n v="1339967"/>
    <d v="2001-06-05T09:17:36"/>
    <s v="Marathon Oil Company"/>
    <x v="0"/>
    <x v="0"/>
    <x v="0"/>
    <x v="3"/>
    <s v="US Gas Phy Fwd Firm &lt; or = 1Mo "/>
    <s v="US Gas Phy       ANR SW Pool             06Jun01         USD/MM"/>
    <m/>
    <n v="2927"/>
    <x v="0"/>
    <x v="10"/>
    <x v="0"/>
    <n v="3.9"/>
    <s v="TimBarth"/>
    <s v="KSTEVEN"/>
    <s v="ENA-IM Mid Central South"/>
    <x v="8"/>
    <x v="5"/>
    <n v="830788"/>
    <d v="2001-06-06T21:00:01"/>
  </r>
  <r>
    <x v="1"/>
    <x v="3"/>
    <x v="1"/>
    <x v="0"/>
    <n v="10000"/>
    <n v="1339969"/>
    <d v="2001-06-05T09:17:41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HEATHERW"/>
    <s v="TKUYKEN"/>
    <s v="ENA - IM West"/>
    <x v="8"/>
    <x v="5"/>
    <n v="830789"/>
    <d v="2001-06-06T21:00:01"/>
  </r>
  <r>
    <x v="0"/>
    <x v="0"/>
    <x v="0"/>
    <x v="0"/>
    <n v="5"/>
    <n v="1339970"/>
    <d v="2001-06-05T09:17:44"/>
    <s v="GNI Limited"/>
    <x v="0"/>
    <x v="0"/>
    <x v="0"/>
    <x v="0"/>
    <s v="Aluminum LME Registered Contract"/>
    <s v="Al LME Reg.      Contract                3 Month         USD/mt-L"/>
    <m/>
    <n v="5"/>
    <x v="0"/>
    <x v="0"/>
    <x v="0"/>
    <n v="1512"/>
    <s v="ADM59084"/>
    <s v="BMARCHAN"/>
    <s v="Enron Metals Trading System"/>
    <x v="0"/>
    <x v="0"/>
    <n v="2169079"/>
    <m/>
  </r>
  <r>
    <x v="0"/>
    <x v="0"/>
    <x v="0"/>
    <x v="0"/>
    <n v="20"/>
    <n v="1339972"/>
    <d v="2001-06-05T09:17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tonerman"/>
    <s v="BMARCHAN"/>
    <s v="Enron Metals Trading System"/>
    <x v="0"/>
    <x v="0"/>
    <n v="2169081"/>
    <m/>
  </r>
  <r>
    <x v="1"/>
    <x v="3"/>
    <x v="1"/>
    <x v="0"/>
    <n v="260"/>
    <n v="1339973"/>
    <d v="2001-06-05T09:17:50"/>
    <s v="Sprague Energy Corp."/>
    <x v="0"/>
    <x v="0"/>
    <x v="0"/>
    <x v="3"/>
    <s v="US Gas Phy Fwd Firm &lt; or = 1Mo "/>
    <s v="US Gas Phy       TENN 800                06Jun01         USD/MM"/>
    <m/>
    <n v="260"/>
    <x v="0"/>
    <x v="10"/>
    <x v="0"/>
    <n v="3.9224999999999999"/>
    <s v="RICHARDCOC"/>
    <s v="SNEAL"/>
    <s v="ENA-IM NE GULF3"/>
    <x v="8"/>
    <x v="5"/>
    <n v="830790"/>
    <d v="2001-06-06T21:00:01"/>
  </r>
  <r>
    <x v="1"/>
    <x v="3"/>
    <x v="0"/>
    <x v="1"/>
    <n v="620000"/>
    <n v="1339971"/>
    <d v="2001-06-05T09:17:50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4.0999999999999996"/>
    <s v="JPASTORE"/>
    <s v="JARNOLD"/>
    <s v="NG-Price"/>
    <x v="1"/>
    <x v="5"/>
    <s v="VE5944.1"/>
    <d v="2001-07-01T21:00:00"/>
  </r>
  <r>
    <x v="1"/>
    <x v="3"/>
    <x v="1"/>
    <x v="0"/>
    <n v="10000"/>
    <n v="1339974"/>
    <d v="2001-06-05T09:17:52"/>
    <s v="e prime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7"/>
    <s v="EPRIME26"/>
    <s v="SNEAL"/>
    <s v="ENA-IM NE GULF3"/>
    <x v="8"/>
    <x v="5"/>
    <n v="830791"/>
    <d v="2001-06-06T21:00:01"/>
  </r>
  <r>
    <x v="1"/>
    <x v="3"/>
    <x v="0"/>
    <x v="19"/>
    <n v="65000"/>
    <n v="1339975"/>
    <d v="2001-06-05T09:17:55"/>
    <s v="Dynegy Marketing and Trade"/>
    <x v="0"/>
    <x v="0"/>
    <x v="0"/>
    <x v="3"/>
    <s v="US Gas Fin Swap"/>
    <s v="US Gas Daily     HHub                    06-30Jun01      USD/MM"/>
    <n v="2600"/>
    <m/>
    <x v="0"/>
    <x v="10"/>
    <x v="0"/>
    <n v="4.0149999999999997"/>
    <s v="SANDBERG"/>
    <s v="PKEAVEY"/>
    <s v="G-DAILY-EST"/>
    <x v="1"/>
    <x v="5"/>
    <s v="VE5945.1"/>
    <d v="2001-06-06T21:00:01"/>
  </r>
  <r>
    <x v="1"/>
    <x v="3"/>
    <x v="1"/>
    <x v="0"/>
    <n v="5000"/>
    <n v="1339976"/>
    <d v="2001-06-05T09:17:56"/>
    <s v="El Paso Merchant Energy, L.P."/>
    <x v="0"/>
    <x v="0"/>
    <x v="0"/>
    <x v="3"/>
    <s v="US Gas Phy Fwd Firm &lt; or = 1Mo "/>
    <s v="US Gas Phy       Dom SP TT               06Jun01         USD/MM"/>
    <m/>
    <n v="5000"/>
    <x v="0"/>
    <x v="10"/>
    <x v="0"/>
    <n v="4.2249999999999996"/>
    <s v="EPMELPcjs"/>
    <s v="JHODGE2"/>
    <s v="ENA-IM ME CNG"/>
    <x v="8"/>
    <x v="5"/>
    <n v="830792"/>
    <d v="2001-06-06T21:00:01"/>
  </r>
  <r>
    <x v="1"/>
    <x v="4"/>
    <x v="0"/>
    <x v="0"/>
    <n v="50000"/>
    <n v="1339977"/>
    <d v="2001-06-05T09:17:59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amitgupta"/>
    <s v="GWHALLE"/>
    <s v="WTI-GW-NXC2"/>
    <x v="2"/>
    <x v="5"/>
    <n v="113671"/>
    <d v="2001-07-01T00:00:00"/>
  </r>
  <r>
    <x v="1"/>
    <x v="6"/>
    <x v="0"/>
    <x v="0"/>
    <n v="6000"/>
    <n v="1339978"/>
    <d v="2001-06-05T09:18:00"/>
    <s v="Aquila Energy Marketing Corporation"/>
    <x v="0"/>
    <x v="0"/>
    <x v="0"/>
    <x v="6"/>
    <s v="US Pipeline Capacity NNG (Firm)"/>
    <s v="US PLCapNNG Frm  Demarc29-Jnsvl R+C      06Jun01         USD/MM"/>
    <m/>
    <n v="6000"/>
    <x v="0"/>
    <x v="10"/>
    <x v="0"/>
    <n v="0.17499999999999999"/>
    <s v="TROYBROE"/>
    <s v="JPRITCH"/>
    <s v="NONE"/>
    <x v="9"/>
    <x v="9"/>
    <n v="41175"/>
    <d v="2001-06-06T21:00:01"/>
  </r>
  <r>
    <x v="1"/>
    <x v="3"/>
    <x v="1"/>
    <x v="0"/>
    <n v="618"/>
    <n v="1339979"/>
    <d v="2001-06-05T09:18:03"/>
    <s v="Cargill Energy, a division of Cargill, Incorporated"/>
    <x v="0"/>
    <x v="0"/>
    <x v="0"/>
    <x v="3"/>
    <s v="US Gas Phy Fwd Firm &lt; or = 1Mo "/>
    <s v="US Gas Phy       NNG Demarc              06Jun01         USD/MM"/>
    <n v="618"/>
    <m/>
    <x v="0"/>
    <x v="10"/>
    <x v="0"/>
    <n v="3.83"/>
    <s v="ADM90884"/>
    <s v="KSTEVEN"/>
    <s v="ENA-IM Mid Central South"/>
    <x v="8"/>
    <x v="5"/>
    <n v="830793"/>
    <d v="2001-06-06T21:00:01"/>
  </r>
  <r>
    <x v="1"/>
    <x v="3"/>
    <x v="1"/>
    <x v="0"/>
    <n v="4900"/>
    <n v="1339980"/>
    <d v="2001-06-05T09:18:03"/>
    <s v="Williams Energy Marketing &amp; Trading Company"/>
    <x v="0"/>
    <x v="0"/>
    <x v="0"/>
    <x v="3"/>
    <s v="US Gas Phy Fwd Firm &lt; or = 1Mo "/>
    <s v="US Gas Phy       TENN Z-0                06Jun01         USD/MM"/>
    <n v="4900"/>
    <m/>
    <x v="0"/>
    <x v="10"/>
    <x v="0"/>
    <n v="3.86"/>
    <s v="duanelaw"/>
    <s v="SNEAL"/>
    <s v="ENA-IM NE GULF3"/>
    <x v="8"/>
    <x v="5"/>
    <n v="830794"/>
    <d v="2001-06-06T21:00:01"/>
  </r>
  <r>
    <x v="1"/>
    <x v="3"/>
    <x v="1"/>
    <x v="0"/>
    <n v="1047"/>
    <n v="1339981"/>
    <d v="2001-06-05T09:18:07"/>
    <s v="TXU Energy Trading Company"/>
    <x v="0"/>
    <x v="0"/>
    <x v="0"/>
    <x v="3"/>
    <s v="US Gas Phy Fwd Firm &lt; or = 1Mo "/>
    <s v="US Gas Phy       NGPL Midcont            06Jun01         USD/MM"/>
    <n v="1047"/>
    <m/>
    <x v="0"/>
    <x v="10"/>
    <x v="0"/>
    <n v="3.9"/>
    <s v="txuetcdb"/>
    <s v="KSTEVEN"/>
    <s v="ENA-IM Mid Central South"/>
    <x v="8"/>
    <x v="5"/>
    <n v="830795"/>
    <d v="2001-06-06T21:00:01"/>
  </r>
  <r>
    <x v="1"/>
    <x v="4"/>
    <x v="0"/>
    <x v="0"/>
    <n v="25000"/>
    <n v="1339983"/>
    <d v="2001-06-05T09:18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3"/>
    <s v="DOMESTIC1"/>
    <s v="RFULLER"/>
    <s v="PHYOIL - Price"/>
    <x v="1"/>
    <x v="5"/>
    <s v="VE5947.1"/>
    <d v="2001-07-01T00:00:00"/>
  </r>
  <r>
    <x v="1"/>
    <x v="3"/>
    <x v="1"/>
    <x v="0"/>
    <n v="50"/>
    <n v="1339982"/>
    <d v="2001-06-05T09:18:08"/>
    <s v="Wisconsin Power And Light Company"/>
    <x v="0"/>
    <x v="0"/>
    <x v="0"/>
    <x v="3"/>
    <s v="US Gas Phy Fwd Firm &lt; or = 1Mo "/>
    <s v="US Gas Phy       Mich Con                06Jun01         USD/MM"/>
    <m/>
    <n v="50"/>
    <x v="0"/>
    <x v="10"/>
    <x v="0"/>
    <n v="4.16"/>
    <s v="wpla08239"/>
    <s v="JWILLI13"/>
    <s v="ENA - IM Mkt Central MICH"/>
    <x v="8"/>
    <x v="5"/>
    <n v="830796"/>
    <d v="2001-06-06T21:00:01"/>
  </r>
  <r>
    <x v="1"/>
    <x v="3"/>
    <x v="1"/>
    <x v="0"/>
    <n v="5000"/>
    <n v="1339984"/>
    <d v="2001-06-05T09:18:09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797"/>
    <d v="2001-06-06T21:00:01"/>
  </r>
  <r>
    <x v="1"/>
    <x v="3"/>
    <x v="1"/>
    <x v="0"/>
    <n v="5000"/>
    <n v="1339985"/>
    <d v="2001-06-05T09:18:12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MHOMESTEAD"/>
    <s v="KSTEVEN"/>
    <s v="ENA-IM Mid Central South"/>
    <x v="8"/>
    <x v="5"/>
    <n v="830798"/>
    <d v="2001-06-06T21:00:01"/>
  </r>
  <r>
    <x v="1"/>
    <x v="3"/>
    <x v="1"/>
    <x v="0"/>
    <n v="100000"/>
    <n v="1339986"/>
    <d v="2001-06-05T09:18:13"/>
    <s v="Mirant Americas Energy Marketing, L.P."/>
    <x v="0"/>
    <x v="0"/>
    <x v="0"/>
    <x v="3"/>
    <s v="US Gas Phy Fwd Firm &lt; or = 1Mo "/>
    <s v="US Gas Phy       NGPL NICOR              06Jun01         USD/MM"/>
    <n v="100000"/>
    <m/>
    <x v="0"/>
    <x v="10"/>
    <x v="0"/>
    <n v="4.0949999999999998"/>
    <s v="ahamby0001"/>
    <s v="PMIMS"/>
    <s v="ENA - IM MKT Central CG"/>
    <x v="8"/>
    <x v="5"/>
    <n v="830799"/>
    <d v="2001-06-06T21:00:01"/>
  </r>
  <r>
    <x v="1"/>
    <x v="3"/>
    <x v="1"/>
    <x v="0"/>
    <n v="1332"/>
    <n v="1339987"/>
    <d v="2001-06-05T09:18:15"/>
    <s v="Aquila Energy Marketing Corporation"/>
    <x v="0"/>
    <x v="0"/>
    <x v="0"/>
    <x v="3"/>
    <s v="US Gas Phy Fwd Firm &lt; or = 1Mo "/>
    <s v="US Gas Phy       TETCO WLA               06Jun01         USD/MM"/>
    <n v="1332"/>
    <m/>
    <x v="0"/>
    <x v="10"/>
    <x v="0"/>
    <n v="3.915"/>
    <s v="JENNCLAYO"/>
    <s v="SPEREIR"/>
    <s v="ENA-IM NE GULF3"/>
    <x v="8"/>
    <x v="5"/>
    <n v="830800"/>
    <d v="2001-06-06T21:00:01"/>
  </r>
  <r>
    <x v="1"/>
    <x v="2"/>
    <x v="1"/>
    <x v="22"/>
    <n v="2950"/>
    <n v="1339989"/>
    <d v="2001-06-05T09:18:18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"/>
    <s v="JOELWOOD"/>
    <s v="DDAVIS"/>
    <s v="LT-New England"/>
    <x v="7"/>
    <x v="6"/>
    <n v="632882.1"/>
    <d v="2002-01-01T17:11:00"/>
  </r>
  <r>
    <x v="1"/>
    <x v="3"/>
    <x v="1"/>
    <x v="0"/>
    <n v="6000"/>
    <n v="1339988"/>
    <d v="2001-06-05T09:18:18"/>
    <s v="Wisconsin Gas Company"/>
    <x v="0"/>
    <x v="0"/>
    <x v="0"/>
    <x v="3"/>
    <s v="US Gas Phy Fwd Firm &lt; or = 1Mo "/>
    <s v="US Gas Phy       Mich Con                06Jun01         USD/MM"/>
    <n v="6000"/>
    <m/>
    <x v="0"/>
    <x v="10"/>
    <x v="0"/>
    <n v="4.1500000000000004"/>
    <s v="JFuller99"/>
    <s v="JWILLI13"/>
    <s v="ENA - IM Mkt Central MICH"/>
    <x v="8"/>
    <x v="5"/>
    <n v="830801"/>
    <d v="2001-06-06T21:00:01"/>
  </r>
  <r>
    <x v="1"/>
    <x v="3"/>
    <x v="1"/>
    <x v="0"/>
    <n v="25000"/>
    <n v="1339990"/>
    <d v="2001-06-05T09:18:24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STANHORTON"/>
    <s v="ARING"/>
    <s v="ENA-IM NE GULF1"/>
    <x v="8"/>
    <x v="5"/>
    <n v="830802"/>
    <d v="2001-06-06T21:00:01"/>
  </r>
  <r>
    <x v="1"/>
    <x v="3"/>
    <x v="0"/>
    <x v="18"/>
    <n v="453000"/>
    <n v="1339991"/>
    <d v="2001-06-05T09:18:29"/>
    <s v="Enron Energy Services, Inc."/>
    <x v="0"/>
    <x v="0"/>
    <x v="0"/>
    <x v="3"/>
    <s v="US Gas Fin BasisSwap"/>
    <s v="US Gas Basis     TCO Pool                Nov01-Mar02     USD/MM"/>
    <m/>
    <n v="3000"/>
    <x v="0"/>
    <x v="10"/>
    <x v="0"/>
    <n v="0.26"/>
    <s v="BARRYVAN"/>
    <s v="BMCKAY"/>
    <s v="FT-NY"/>
    <x v="1"/>
    <x v="5"/>
    <s v="VE5948.1"/>
    <d v="2001-11-01T00:00:00"/>
  </r>
  <r>
    <x v="1"/>
    <x v="3"/>
    <x v="1"/>
    <x v="0"/>
    <n v="7561"/>
    <n v="1339992"/>
    <d v="2001-06-05T09:18:42"/>
    <s v="EnergyUSA-TPC Corp."/>
    <x v="0"/>
    <x v="0"/>
    <x v="0"/>
    <x v="3"/>
    <s v="US Gas Phy Fwd Firm &lt; or = 1Mo "/>
    <s v="US Gas Phy       TENN Z-0                06Jun01         USD/MM"/>
    <m/>
    <n v="7561"/>
    <x v="0"/>
    <x v="10"/>
    <x v="0"/>
    <n v="3.86"/>
    <s v="timothym"/>
    <s v="SNEAL"/>
    <s v="ENA-IM NE GULF3"/>
    <x v="8"/>
    <x v="5"/>
    <n v="830803"/>
    <d v="2001-06-06T21:00:01"/>
  </r>
  <r>
    <x v="1"/>
    <x v="3"/>
    <x v="1"/>
    <x v="0"/>
    <n v="1300"/>
    <n v="1339994"/>
    <d v="2001-06-05T09:18:43"/>
    <s v="Axia Energy, LP"/>
    <x v="0"/>
    <x v="0"/>
    <x v="0"/>
    <x v="3"/>
    <s v="US Gas Phy Fwd Firm &lt; or = 1Mo "/>
    <s v="US Gas Phy       NNG Ventura             06Jun01         USD/MM"/>
    <m/>
    <n v="1300"/>
    <x v="0"/>
    <x v="10"/>
    <x v="0"/>
    <n v="3.835"/>
    <s v="phillips"/>
    <s v="KSTEVEN"/>
    <s v="ENA-IM Mid Central South"/>
    <x v="8"/>
    <x v="5"/>
    <n v="830805"/>
    <d v="2001-06-06T21:00:01"/>
  </r>
  <r>
    <x v="1"/>
    <x v="3"/>
    <x v="1"/>
    <x v="0"/>
    <n v="3000"/>
    <n v="1339993"/>
    <d v="2001-06-05T09:18:43"/>
    <s v="Williams Energy Marketing &amp; Trading Company"/>
    <x v="0"/>
    <x v="0"/>
    <x v="0"/>
    <x v="3"/>
    <s v="US Gas Phy Fwd Firm &lt; or = 1Mo "/>
    <s v="US Gas Phy       TENN 800                06Jun01         USD/MM"/>
    <n v="3000"/>
    <m/>
    <x v="0"/>
    <x v="10"/>
    <x v="0"/>
    <n v="3.9049999999999998"/>
    <s v="duanelaw"/>
    <s v="SNEAL"/>
    <s v="ENA-IM NE GULF3"/>
    <x v="8"/>
    <x v="5"/>
    <n v="830804"/>
    <d v="2001-06-06T21:00:01"/>
  </r>
  <r>
    <x v="1"/>
    <x v="4"/>
    <x v="0"/>
    <x v="0"/>
    <n v="50000"/>
    <n v="1339995"/>
    <d v="2001-06-05T09:18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2"/>
    <x v="5"/>
    <n v="113672"/>
    <d v="2001-07-01T00:00:00"/>
  </r>
  <r>
    <x v="1"/>
    <x v="3"/>
    <x v="1"/>
    <x v="0"/>
    <n v="2370"/>
    <n v="1339996"/>
    <d v="2001-06-05T09:18:47"/>
    <s v="CMS Field Services, Inc."/>
    <x v="0"/>
    <x v="0"/>
    <x v="0"/>
    <x v="3"/>
    <s v="US Gas Phy Fwd Firm &lt; or = 1Mo "/>
    <s v="US Gas Phy       NGPL NICOR              06Jun01         USD/MM"/>
    <m/>
    <n v="2370"/>
    <x v="0"/>
    <x v="10"/>
    <x v="0"/>
    <n v="4.0999999999999996"/>
    <s v="ADM33962"/>
    <s v="PMIMS"/>
    <s v="ENA - IM MKT Central CG"/>
    <x v="8"/>
    <x v="5"/>
    <n v="830806"/>
    <d v="2001-06-06T21:00:01"/>
  </r>
  <r>
    <x v="1"/>
    <x v="3"/>
    <x v="1"/>
    <x v="0"/>
    <n v="5000"/>
    <n v="1339998"/>
    <d v="2001-06-05T09:18:48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"/>
    <s v="EPMELPcjs"/>
    <s v="VPIMENOV"/>
    <s v="ENA-IM ME NEW YORK"/>
    <x v="8"/>
    <x v="5"/>
    <n v="830808"/>
    <d v="2001-06-06T21:00:01"/>
  </r>
  <r>
    <x v="1"/>
    <x v="3"/>
    <x v="1"/>
    <x v="0"/>
    <n v="1270"/>
    <n v="1339997"/>
    <d v="2001-06-05T09:18:48"/>
    <s v="AEP Energy Services, Inc."/>
    <x v="0"/>
    <x v="0"/>
    <x v="0"/>
    <x v="3"/>
    <s v="US Gas Phy Fwd Firm &lt; or = 1Mo "/>
    <s v="US Gas Phy       TETCO ELA               06Jun01         USD/MM"/>
    <m/>
    <n v="1270"/>
    <x v="0"/>
    <x v="10"/>
    <x v="0"/>
    <n v="3.93"/>
    <s v="aepes202"/>
    <s v="SPEREIR"/>
    <s v="ENA-IM NE GULF3"/>
    <x v="8"/>
    <x v="5"/>
    <n v="830807"/>
    <d v="2001-06-06T21:00:01"/>
  </r>
  <r>
    <x v="1"/>
    <x v="3"/>
    <x v="1"/>
    <x v="0"/>
    <n v="5000"/>
    <n v="1339999"/>
    <d v="2001-06-05T09:18:52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99999999999996"/>
    <s v="EPMELPcjs"/>
    <s v="VPIMENOV"/>
    <s v="ENA-IM ME NEW YORK"/>
    <x v="8"/>
    <x v="5"/>
    <n v="830809"/>
    <d v="2001-06-06T21:00:01"/>
  </r>
  <r>
    <x v="1"/>
    <x v="3"/>
    <x v="0"/>
    <x v="6"/>
    <n v="450000"/>
    <n v="1340000"/>
    <d v="2001-06-05T09:18:53"/>
    <s v="BP Corporation North America Inc."/>
    <x v="0"/>
    <x v="0"/>
    <x v="0"/>
    <x v="3"/>
    <s v="US Gas Fin BasisSwap"/>
    <s v="US Gas Basis     NGI SoCal               Jan-Mar02       USD/MM"/>
    <n v="5000"/>
    <m/>
    <x v="0"/>
    <x v="10"/>
    <x v="0"/>
    <n v="1.5"/>
    <s v="Quekchin"/>
    <s v="KHOLST"/>
    <s v="FT-West"/>
    <x v="1"/>
    <x v="5"/>
    <s v="VE5949.1"/>
    <d v="2002-01-01T00:00:00"/>
  </r>
  <r>
    <x v="1"/>
    <x v="3"/>
    <x v="1"/>
    <x v="0"/>
    <n v="1000"/>
    <n v="1340002"/>
    <d v="2001-06-05T09:19:00"/>
    <s v="Torch Energy TM, Inc."/>
    <x v="0"/>
    <x v="0"/>
    <x v="0"/>
    <x v="3"/>
    <s v="US Gas Phy Fwd Firm &lt; or = 1Mo "/>
    <s v="US Gas Phy       COL Onshore             06Jun01         USD/MM"/>
    <m/>
    <n v="1000"/>
    <x v="0"/>
    <x v="10"/>
    <x v="0"/>
    <n v="3.9750000000000001"/>
    <s v="ADM69799"/>
    <s v="SPEREIR"/>
    <s v="ENA-IM NE GULF2"/>
    <x v="8"/>
    <x v="5"/>
    <n v="830810"/>
    <d v="2001-06-06T21:00:01"/>
  </r>
  <r>
    <x v="1"/>
    <x v="3"/>
    <x v="1"/>
    <x v="0"/>
    <n v="5000"/>
    <n v="1340003"/>
    <d v="2001-06-05T09:19:01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BIGDADDY"/>
    <s v="KSTEVEN"/>
    <s v="ENA-IM Mid Central South"/>
    <x v="8"/>
    <x v="5"/>
    <n v="830811"/>
    <d v="2001-06-06T21:00:01"/>
  </r>
  <r>
    <x v="1"/>
    <x v="3"/>
    <x v="1"/>
    <x v="0"/>
    <n v="5000"/>
    <n v="1340006"/>
    <d v="2001-06-05T09:19:03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Standsse"/>
    <s v="KSTEVEN"/>
    <s v="ENA-IM Mid Central South"/>
    <x v="8"/>
    <x v="5"/>
    <n v="830813"/>
    <d v="2001-06-06T21:00:01"/>
  </r>
  <r>
    <x v="1"/>
    <x v="3"/>
    <x v="1"/>
    <x v="0"/>
    <n v="248"/>
    <n v="1340005"/>
    <d v="2001-06-05T09:19:03"/>
    <s v="Axia Energy, LP"/>
    <x v="0"/>
    <x v="0"/>
    <x v="0"/>
    <x v="3"/>
    <s v="US Gas Phy Fwd Firm &lt; or = 1Mo "/>
    <s v="US Gas Phy       TETCO M3                06Jun01         USD/MM"/>
    <n v="248"/>
    <m/>
    <x v="0"/>
    <x v="10"/>
    <x v="0"/>
    <n v="4.32"/>
    <s v="stratton"/>
    <s v="VPIMENOV"/>
    <s v="ENA-IM ME NEW YORK"/>
    <x v="8"/>
    <x v="5"/>
    <n v="830812"/>
    <d v="2001-06-06T21:00:01"/>
  </r>
  <r>
    <x v="1"/>
    <x v="3"/>
    <x v="1"/>
    <x v="0"/>
    <n v="189"/>
    <n v="1340007"/>
    <d v="2001-06-05T09:19:05"/>
    <s v="EnergyUSA-TPC Corp."/>
    <x v="0"/>
    <x v="0"/>
    <x v="0"/>
    <x v="3"/>
    <s v="US Gas Phy Fwd Firm &lt; or = 1Mo "/>
    <s v="US Gas Phy       TENN Z-0                06Jun01         USD/MM"/>
    <m/>
    <n v="189"/>
    <x v="0"/>
    <x v="10"/>
    <x v="0"/>
    <n v="3.86"/>
    <s v="timothym"/>
    <s v="SNEAL"/>
    <s v="ENA-IM NE GULF3"/>
    <x v="8"/>
    <x v="5"/>
    <n v="830814"/>
    <d v="2001-06-06T21:00:01"/>
  </r>
  <r>
    <x v="1"/>
    <x v="3"/>
    <x v="1"/>
    <x v="0"/>
    <n v="5000"/>
    <n v="1340008"/>
    <d v="2001-06-05T09:19:09"/>
    <s v="Wild Goose Storage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daberle3"/>
    <s v="MLENHAR"/>
    <s v="ENA - IM West"/>
    <x v="8"/>
    <x v="5"/>
    <n v="830815"/>
    <d v="2001-06-06T21:00:01"/>
  </r>
  <r>
    <x v="1"/>
    <x v="3"/>
    <x v="1"/>
    <x v="0"/>
    <n v="10000"/>
    <n v="1340009"/>
    <d v="2001-06-05T09:19:09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9"/>
    <s v="vab12345"/>
    <s v="PMIMS"/>
    <s v="ENA - IM MKT Central CG"/>
    <x v="8"/>
    <x v="5"/>
    <n v="830816"/>
    <d v="2001-06-06T21:00:01"/>
  </r>
  <r>
    <x v="1"/>
    <x v="3"/>
    <x v="1"/>
    <x v="0"/>
    <n v="1074"/>
    <n v="1340011"/>
    <d v="2001-06-05T09:19:10"/>
    <s v="Aquila Energy Marketing Corporation"/>
    <x v="0"/>
    <x v="0"/>
    <x v="0"/>
    <x v="3"/>
    <s v="US Gas Phy Fwd Firm &lt; or = 1Mo "/>
    <s v="US Gas Phy       NNG Demarc              06Jun01         USD/MM"/>
    <m/>
    <n v="1074"/>
    <x v="0"/>
    <x v="10"/>
    <x v="0"/>
    <n v="3.84"/>
    <s v="BIGDADDY"/>
    <s v="KSTEVEN"/>
    <s v="ENA-IM Mid Central South"/>
    <x v="8"/>
    <x v="5"/>
    <n v="830817"/>
    <d v="2001-06-06T21:00:01"/>
  </r>
  <r>
    <x v="1"/>
    <x v="4"/>
    <x v="0"/>
    <x v="0"/>
    <n v="50000"/>
    <n v="1340010"/>
    <d v="2001-06-05T09:19:1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2"/>
    <x v="5"/>
    <n v="113673"/>
    <d v="2001-07-01T00:00:00"/>
  </r>
  <r>
    <x v="1"/>
    <x v="3"/>
    <x v="1"/>
    <x v="0"/>
    <n v="12400"/>
    <n v="1340012"/>
    <d v="2001-06-05T09:19:13"/>
    <s v="Aquila Energy Marketing Corporation"/>
    <x v="0"/>
    <x v="0"/>
    <x v="0"/>
    <x v="3"/>
    <s v="US Gas Phy Fwd Firm &lt; or = 1Mo "/>
    <s v="US Gas Phy       NGPL NICOR              06Jun01         USD/MM"/>
    <m/>
    <n v="12400"/>
    <x v="0"/>
    <x v="10"/>
    <x v="0"/>
    <n v="4.0999999999999996"/>
    <s v="benharner"/>
    <s v="PMIMS"/>
    <s v="ENA - IM MKT Central CG"/>
    <x v="8"/>
    <x v="5"/>
    <n v="830818"/>
    <d v="2001-06-06T21:00:01"/>
  </r>
  <r>
    <x v="1"/>
    <x v="3"/>
    <x v="1"/>
    <x v="0"/>
    <n v="5000"/>
    <n v="1340013"/>
    <d v="2001-06-05T09:19:15"/>
    <s v="Mirant Americas Energy Marketing, L.P."/>
    <x v="0"/>
    <x v="0"/>
    <x v="0"/>
    <x v="3"/>
    <s v="US Gas Phy Fwd Firm &lt; or = 1Mo "/>
    <s v="US Gas Phy       NNG Demarc              06Jun01         USD/MM"/>
    <n v="5000"/>
    <m/>
    <x v="0"/>
    <x v="10"/>
    <x v="0"/>
    <n v="3.835"/>
    <s v="rdl00001"/>
    <s v="KSTEVEN"/>
    <s v="ENA-IM Mid Central South"/>
    <x v="8"/>
    <x v="5"/>
    <n v="830819"/>
    <d v="2001-06-06T21:00:01"/>
  </r>
  <r>
    <x v="0"/>
    <x v="3"/>
    <x v="1"/>
    <x v="0"/>
    <n v="5000"/>
    <n v="1340015"/>
    <d v="2001-06-05T09:19:21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3"/>
    <s v="jwilmotte"/>
    <s v="CCLARK5"/>
    <s v="EC - IM Canada BC"/>
    <x v="8"/>
    <x v="7"/>
    <n v="830820"/>
    <d v="2001-06-06T21:00:01"/>
  </r>
  <r>
    <x v="1"/>
    <x v="3"/>
    <x v="1"/>
    <x v="0"/>
    <n v="697"/>
    <n v="1340016"/>
    <d v="2001-06-05T09:19:23"/>
    <s v="Occidental Energy Marketing, Inc."/>
    <x v="0"/>
    <x v="0"/>
    <x v="0"/>
    <x v="3"/>
    <s v="US Gas Phy Fwd Firm &lt; or = 1Mo "/>
    <s v="US Gas Phy       NGPL NICOR              06Jun01         USD/MM"/>
    <n v="697"/>
    <m/>
    <x v="0"/>
    <x v="10"/>
    <x v="0"/>
    <n v="4.09"/>
    <s v="fishmongr"/>
    <s v="PMIMS"/>
    <s v="ENA - IM MKT Central CG"/>
    <x v="8"/>
    <x v="5"/>
    <n v="830821"/>
    <d v="2001-06-06T21:00:01"/>
  </r>
  <r>
    <x v="1"/>
    <x v="3"/>
    <x v="1"/>
    <x v="0"/>
    <n v="1761"/>
    <n v="1340017"/>
    <d v="2001-06-05T09:19:28"/>
    <s v="Mirant Americas Energy Marketing, L.P."/>
    <x v="0"/>
    <x v="0"/>
    <x v="0"/>
    <x v="3"/>
    <s v="US Gas Phy Fwd Firm &lt; or = 1Mo "/>
    <s v="US Gas Phy       NNG Demarc              06Jun01         USD/MM"/>
    <n v="1761"/>
    <m/>
    <x v="0"/>
    <x v="10"/>
    <x v="0"/>
    <n v="3.8325"/>
    <s v="rdl00001"/>
    <s v="KSTEVEN"/>
    <s v="ENA-IM Mid Central South"/>
    <x v="8"/>
    <x v="5"/>
    <n v="830822"/>
    <d v="2001-06-06T21:00:01"/>
  </r>
  <r>
    <x v="1"/>
    <x v="3"/>
    <x v="0"/>
    <x v="1"/>
    <n v="620000"/>
    <n v="1340018"/>
    <d v="2001-06-05T09:19:34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4.09"/>
    <s v="kwgeiger"/>
    <s v="JARNOLD"/>
    <s v="NG-Price"/>
    <x v="1"/>
    <x v="5"/>
    <s v="VE5957.1"/>
    <d v="2001-07-01T21:00:00"/>
  </r>
  <r>
    <x v="1"/>
    <x v="3"/>
    <x v="1"/>
    <x v="0"/>
    <n v="2250"/>
    <n v="1340019"/>
    <d v="2001-06-05T09:19:34"/>
    <s v="Nicor Gas Company"/>
    <x v="0"/>
    <x v="0"/>
    <x v="0"/>
    <x v="3"/>
    <s v="US Gas Phy Fwd Firm &lt; or = 1Mo "/>
    <s v="US Gas Phy       TENN Z-0                06Jun01         USD/MM"/>
    <m/>
    <n v="2250"/>
    <x v="0"/>
    <x v="10"/>
    <x v="0"/>
    <n v="3.855"/>
    <s v="vab12345"/>
    <s v="SNEAL"/>
    <s v="ENA-IM NE GULF3"/>
    <x v="8"/>
    <x v="5"/>
    <n v="830823"/>
    <d v="2001-06-06T21:00:01"/>
  </r>
  <r>
    <x v="1"/>
    <x v="3"/>
    <x v="1"/>
    <x v="0"/>
    <n v="10000"/>
    <n v="1340020"/>
    <d v="2001-06-05T09:19:39"/>
    <s v="Nicor Ga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86"/>
    <s v="vab12345"/>
    <s v="SNEAL"/>
    <s v="ENA-IM NE GULF3"/>
    <x v="8"/>
    <x v="5"/>
    <n v="830824"/>
    <d v="2001-06-06T21:00:01"/>
  </r>
  <r>
    <x v="1"/>
    <x v="3"/>
    <x v="1"/>
    <x v="0"/>
    <n v="5000"/>
    <n v="1340022"/>
    <d v="2001-06-05T09:19:41"/>
    <s v="PanCanadian Energy Service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50000000000003"/>
    <s v="pces5126"/>
    <s v="JHODGE2"/>
    <s v="ENA-IM ME CNG"/>
    <x v="8"/>
    <x v="5"/>
    <n v="830826"/>
    <d v="2001-06-06T21:00:01"/>
  </r>
  <r>
    <x v="1"/>
    <x v="3"/>
    <x v="1"/>
    <x v="0"/>
    <n v="10000"/>
    <n v="1340021"/>
    <d v="2001-06-05T09:19:41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550000000000001"/>
    <s v="raganbond1"/>
    <s v="SPEREIR"/>
    <s v="ENA-IM NE GULF2"/>
    <x v="8"/>
    <x v="5"/>
    <n v="830825"/>
    <d v="2001-06-06T21:00:01"/>
  </r>
  <r>
    <x v="1"/>
    <x v="3"/>
    <x v="1"/>
    <x v="0"/>
    <n v="25000"/>
    <n v="1340023"/>
    <d v="2001-06-05T09:19:44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049999999999999"/>
    <s v="STANHORTON"/>
    <s v="ARING"/>
    <s v="ENA-IM NE GULF1"/>
    <x v="8"/>
    <x v="5"/>
    <n v="830827"/>
    <d v="2001-06-06T21:00:01"/>
  </r>
  <r>
    <x v="1"/>
    <x v="3"/>
    <x v="1"/>
    <x v="0"/>
    <n v="3723"/>
    <n v="1340024"/>
    <d v="2001-06-05T09:19:45"/>
    <s v="Texaco Natural Gas Inc."/>
    <x v="0"/>
    <x v="0"/>
    <x v="0"/>
    <x v="3"/>
    <s v="US Gas Phy Fwd Firm &lt; or = 1Mo "/>
    <s v="US Gas Phy       PEPL Pool               06Jun01         USD/MM"/>
    <n v="3723"/>
    <m/>
    <x v="0"/>
    <x v="10"/>
    <x v="0"/>
    <n v="3.895"/>
    <s v="OBANNONR"/>
    <s v="KSTEVEN"/>
    <s v="ENA-IM Mid Central South"/>
    <x v="8"/>
    <x v="5"/>
    <n v="830828"/>
    <d v="2001-06-06T21:00:01"/>
  </r>
  <r>
    <x v="1"/>
    <x v="3"/>
    <x v="0"/>
    <x v="1"/>
    <n v="620000"/>
    <n v="1340025"/>
    <d v="2001-06-05T09:19:46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4.085"/>
    <s v="avenette"/>
    <s v="JARNOLD"/>
    <s v="NG-Price"/>
    <x v="1"/>
    <x v="5"/>
    <s v="VE5958.1"/>
    <d v="2001-07-01T21:00:00"/>
  </r>
  <r>
    <x v="1"/>
    <x v="3"/>
    <x v="1"/>
    <x v="0"/>
    <n v="5000"/>
    <n v="1340027"/>
    <d v="2001-06-05T09:19:53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ksharbert"/>
    <s v="KSTEVEN"/>
    <s v="ENA-IM Mid Central South"/>
    <x v="8"/>
    <x v="5"/>
    <n v="830829"/>
    <d v="2001-06-06T21:00:01"/>
  </r>
  <r>
    <x v="1"/>
    <x v="3"/>
    <x v="1"/>
    <x v="0"/>
    <n v="5000"/>
    <n v="1340028"/>
    <d v="2001-06-05T09:19:54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Standsse"/>
    <s v="KSTEVEN"/>
    <s v="ENA-IM Mid Central South"/>
    <x v="8"/>
    <x v="5"/>
    <n v="830831"/>
    <d v="2001-06-06T21:00:01"/>
  </r>
  <r>
    <x v="1"/>
    <x v="3"/>
    <x v="0"/>
    <x v="20"/>
    <n v="615000"/>
    <n v="1340029"/>
    <d v="2001-06-05T09:19:55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7"/>
    <s v="johnwest"/>
    <s v="JARNOLD"/>
    <s v="NG-Price"/>
    <x v="1"/>
    <x v="5"/>
    <s v="VE5960.1"/>
    <d v="2001-07-01T00:00:00"/>
  </r>
  <r>
    <x v="1"/>
    <x v="3"/>
    <x v="1"/>
    <x v="0"/>
    <n v="70000"/>
    <n v="1340030"/>
    <d v="2001-06-05T09:19:55"/>
    <s v="Mirant Americas Energy Marketing, L.P."/>
    <x v="0"/>
    <x v="0"/>
    <x v="0"/>
    <x v="3"/>
    <s v="US Gas Phy Fwd Firm &lt; or = 1Mo "/>
    <s v="US Gas Phy       NGPL NICOR              06Jun01         USD/MM"/>
    <n v="70000"/>
    <m/>
    <x v="0"/>
    <x v="10"/>
    <x v="0"/>
    <n v="4.09"/>
    <s v="ahamby0001"/>
    <s v="PMIMS"/>
    <s v="ENA - IM MKT Central CG"/>
    <x v="8"/>
    <x v="5"/>
    <n v="830830"/>
    <d v="2001-06-06T21:00:01"/>
  </r>
  <r>
    <x v="1"/>
    <x v="4"/>
    <x v="0"/>
    <x v="0"/>
    <n v="50000"/>
    <n v="1340031"/>
    <d v="2001-06-05T09:19:5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75"/>
    <d v="2001-07-01T00:00:00"/>
  </r>
  <r>
    <x v="1"/>
    <x v="3"/>
    <x v="1"/>
    <x v="0"/>
    <n v="1731"/>
    <n v="1340032"/>
    <d v="2001-06-05T09:19:57"/>
    <s v="MidAmerican Energy Company"/>
    <x v="0"/>
    <x v="0"/>
    <x v="0"/>
    <x v="3"/>
    <s v="US Gas Phy Fwd Firm &lt; or = 1Mo "/>
    <s v="US Gas Phy       NGPL LA Pool            06Jun01         USD/MM"/>
    <n v="1731"/>
    <m/>
    <x v="0"/>
    <x v="10"/>
    <x v="0"/>
    <n v="3.9750000000000001"/>
    <s v="KREMERTODD"/>
    <s v="TDONOHO"/>
    <s v="ENA - IM Central Gulf"/>
    <x v="8"/>
    <x v="5"/>
    <n v="830832"/>
    <d v="2001-06-06T21:00:01"/>
  </r>
  <r>
    <x v="1"/>
    <x v="3"/>
    <x v="0"/>
    <x v="12"/>
    <n v="1825000"/>
    <n v="1340033"/>
    <d v="2001-06-05T09:20:02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12"/>
    <s v="jdbsempra"/>
    <s v="JARNOLD"/>
    <s v="NG-Price"/>
    <x v="1"/>
    <x v="5"/>
    <s v="VE5962.1"/>
    <d v="2002-01-01T21:00:00"/>
  </r>
  <r>
    <x v="1"/>
    <x v="3"/>
    <x v="1"/>
    <x v="0"/>
    <n v="10000"/>
    <n v="1340034"/>
    <d v="2001-06-05T09:20:02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3.9725000000000001"/>
    <s v="KREMERTODD"/>
    <s v="TDONOHO"/>
    <s v="ENA - IM Central Gulf"/>
    <x v="8"/>
    <x v="5"/>
    <n v="830833"/>
    <d v="2001-06-06T21:00:01"/>
  </r>
  <r>
    <x v="1"/>
    <x v="4"/>
    <x v="0"/>
    <x v="0"/>
    <n v="50000"/>
    <n v="1340035"/>
    <d v="2001-06-05T09:20:0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tlavin3242"/>
    <s v="GWHALLE"/>
    <s v="WTI-GW-NXC2"/>
    <x v="2"/>
    <x v="5"/>
    <n v="113676"/>
    <d v="2001-07-01T00:00:00"/>
  </r>
  <r>
    <x v="0"/>
    <x v="3"/>
    <x v="1"/>
    <x v="1"/>
    <n v="155000"/>
    <n v="1340036"/>
    <d v="2001-06-05T09:20:07"/>
    <s v="Aquila Canada Cor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5"/>
    <s v="tsamaska"/>
    <s v="MCOWAN"/>
    <s v="EC-IM Canada West"/>
    <x v="8"/>
    <x v="7"/>
    <n v="830834"/>
    <d v="2001-07-01T21:00:01"/>
  </r>
  <r>
    <x v="1"/>
    <x v="3"/>
    <x v="1"/>
    <x v="0"/>
    <n v="5000"/>
    <n v="1340037"/>
    <d v="2001-06-05T09:20:07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"/>
    <s v="EPMELPmw"/>
    <s v="TDONOHO"/>
    <s v="ENA - IM Central Gulf"/>
    <x v="8"/>
    <x v="5"/>
    <n v="830835"/>
    <d v="2001-06-06T21:00:01"/>
  </r>
  <r>
    <x v="1"/>
    <x v="3"/>
    <x v="1"/>
    <x v="0"/>
    <n v="10000"/>
    <n v="1340038"/>
    <d v="2001-06-05T09:20:12"/>
    <s v="Duke Energy Trading and Marketing, L.L.C."/>
    <x v="0"/>
    <x v="0"/>
    <x v="0"/>
    <x v="3"/>
    <s v="US Gas Phy Fwd Firm &lt; or = 1Mo "/>
    <s v="US Gas Phy       ExxonKaty               06Jun01         USD/MM"/>
    <m/>
    <n v="10000"/>
    <x v="0"/>
    <x v="10"/>
    <x v="0"/>
    <n v="4.0449999999999999"/>
    <s v="DOCONNER"/>
    <s v="JPARKS"/>
    <s v="ENA - IM Katy"/>
    <x v="8"/>
    <x v="5"/>
    <n v="830837"/>
    <d v="2001-06-06T21:00:01"/>
  </r>
  <r>
    <x v="1"/>
    <x v="3"/>
    <x v="1"/>
    <x v="0"/>
    <n v="2367"/>
    <n v="1340039"/>
    <d v="2001-06-05T09:20:14"/>
    <s v="CMS Field Services, Inc."/>
    <x v="0"/>
    <x v="0"/>
    <x v="0"/>
    <x v="3"/>
    <s v="US Gas Phy Fwd Firm &lt; or = 1Mo "/>
    <s v="US Gas Phy       NGPL Midcont            06Jun01         USD/MM"/>
    <n v="2367"/>
    <m/>
    <x v="0"/>
    <x v="10"/>
    <x v="0"/>
    <n v="3.8975"/>
    <s v="ADM33962"/>
    <s v="KSTEVEN"/>
    <s v="ENA-IM Mid Central South"/>
    <x v="8"/>
    <x v="5"/>
    <n v="830838"/>
    <d v="2001-06-06T21:00:01"/>
  </r>
  <r>
    <x v="1"/>
    <x v="3"/>
    <x v="1"/>
    <x v="0"/>
    <n v="19303"/>
    <n v="1340041"/>
    <d v="2001-06-05T09:20:15"/>
    <s v="Dynegy Marketing and Trade"/>
    <x v="0"/>
    <x v="0"/>
    <x v="0"/>
    <x v="3"/>
    <s v="US Gas Phy Fwd Firm &lt; or = 1Mo "/>
    <s v="US Gas Phy       NGPL NICOR              06Jun01         USD/MM"/>
    <n v="19303"/>
    <m/>
    <x v="0"/>
    <x v="10"/>
    <x v="0"/>
    <n v="4.08"/>
    <s v="MAXFIELD"/>
    <s v="PMIMS"/>
    <s v="ENA - IM MKT Central CG"/>
    <x v="8"/>
    <x v="5"/>
    <n v="830840"/>
    <d v="2001-06-06T21:00:01"/>
  </r>
  <r>
    <x v="1"/>
    <x v="3"/>
    <x v="1"/>
    <x v="0"/>
    <n v="5000"/>
    <n v="1340040"/>
    <d v="2001-06-05T09:20:15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5"/>
    <s v="EPMELPsot"/>
    <s v="TMARTIN"/>
    <s v="ENA-IM CARTHAGE"/>
    <x v="8"/>
    <x v="5"/>
    <n v="830839"/>
    <d v="2001-06-06T21:00:01"/>
  </r>
  <r>
    <x v="0"/>
    <x v="3"/>
    <x v="1"/>
    <x v="0"/>
    <n v="10000"/>
    <n v="1340042"/>
    <d v="2001-06-05T09:20:20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75000000000004"/>
    <s v="DAROOKIE"/>
    <s v="MCUILLA"/>
    <s v="ENA - IM Ontario"/>
    <x v="8"/>
    <x v="5"/>
    <n v="830841"/>
    <d v="2001-06-06T21:00:01"/>
  </r>
  <r>
    <x v="1"/>
    <x v="3"/>
    <x v="1"/>
    <x v="0"/>
    <n v="4589"/>
    <n v="1340043"/>
    <d v="2001-06-05T09:20:21"/>
    <s v="BP Energy Company"/>
    <x v="0"/>
    <x v="0"/>
    <x v="0"/>
    <x v="3"/>
    <s v="US Gas Phy Fwd Firm &lt; or = 1Mo "/>
    <s v="US Gas Phy       Trunkline ELA           06Jun01         USD/MM"/>
    <n v="4589"/>
    <m/>
    <x v="0"/>
    <x v="10"/>
    <x v="0"/>
    <n v="3.89"/>
    <s v="Collinscin"/>
    <s v="TDONOHO"/>
    <s v="ENA - IM Central Gulf"/>
    <x v="8"/>
    <x v="5"/>
    <n v="830842"/>
    <d v="2001-06-06T21:00:01"/>
  </r>
  <r>
    <x v="1"/>
    <x v="3"/>
    <x v="1"/>
    <x v="0"/>
    <n v="2633"/>
    <n v="1340044"/>
    <d v="2001-06-05T09:20:22"/>
    <s v="TXU Energy Trading Company"/>
    <x v="0"/>
    <x v="0"/>
    <x v="0"/>
    <x v="3"/>
    <s v="US Gas Phy Fwd Firm &lt; or = 1Mo "/>
    <s v="US Gas Phy       NGPL Midcont            06Jun01         USD/MM"/>
    <n v="2633"/>
    <m/>
    <x v="0"/>
    <x v="10"/>
    <x v="0"/>
    <n v="3.8975"/>
    <s v="txuetcdb"/>
    <s v="KSTEVEN"/>
    <s v="ENA-IM Mid Central South"/>
    <x v="8"/>
    <x v="5"/>
    <n v="830843"/>
    <d v="2001-06-06T21:00:01"/>
  </r>
  <r>
    <x v="1"/>
    <x v="3"/>
    <x v="1"/>
    <x v="0"/>
    <n v="5000"/>
    <n v="1340045"/>
    <d v="2001-06-05T09:20:27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050000000000004"/>
    <s v="benharner"/>
    <s v="JWILLI13"/>
    <s v="ENA - IM Mkt Central MICH"/>
    <x v="8"/>
    <x v="5"/>
    <n v="830844"/>
    <d v="2001-06-06T21:00:01"/>
  </r>
  <r>
    <x v="1"/>
    <x v="3"/>
    <x v="0"/>
    <x v="1"/>
    <n v="310000"/>
    <n v="1340046"/>
    <d v="2001-06-05T09:20:28"/>
    <s v="Reliant Energy Services, Inc."/>
    <x v="0"/>
    <x v="0"/>
    <x v="0"/>
    <x v="3"/>
    <s v="US Gas Fin BasisSwap"/>
    <s v="US Gas Basis     TETCO ELA               Jul01           USD/MM"/>
    <n v="10000"/>
    <m/>
    <x v="0"/>
    <x v="10"/>
    <x v="0"/>
    <n v="-0.08"/>
    <s v="jefffrenza"/>
    <s v="SBRAWNE"/>
    <s v="FT-East"/>
    <x v="1"/>
    <x v="5"/>
    <s v="VE5965.1"/>
    <d v="2001-07-01T21:00:01"/>
  </r>
  <r>
    <x v="1"/>
    <x v="3"/>
    <x v="0"/>
    <x v="1"/>
    <n v="620000"/>
    <n v="1340047"/>
    <d v="2001-06-05T09:20:2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8"/>
    <s v="DAVIDSET"/>
    <s v="JARNOLD"/>
    <s v="NG-Price"/>
    <x v="1"/>
    <x v="5"/>
    <s v="VE5966.1"/>
    <d v="2001-07-01T21:00:00"/>
  </r>
  <r>
    <x v="1"/>
    <x v="4"/>
    <x v="0"/>
    <x v="0"/>
    <n v="50000"/>
    <n v="1340048"/>
    <d v="2001-06-05T09:20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2"/>
    <x v="5"/>
    <n v="113677"/>
    <d v="2001-07-01T00:00:00"/>
  </r>
  <r>
    <x v="1"/>
    <x v="3"/>
    <x v="1"/>
    <x v="0"/>
    <n v="5000"/>
    <n v="1340049"/>
    <d v="2001-06-05T09:20:33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4"/>
    <s v="schwalbach"/>
    <s v="KSTEVEN"/>
    <s v="ENA-IM Mid Central South"/>
    <x v="8"/>
    <x v="5"/>
    <n v="830845"/>
    <d v="2001-06-06T21:00:01"/>
  </r>
  <r>
    <x v="1"/>
    <x v="3"/>
    <x v="0"/>
    <x v="19"/>
    <n v="112500"/>
    <n v="1340050"/>
    <d v="2001-06-05T09:20:40"/>
    <s v="PanCanadian Energy Services Inc."/>
    <x v="0"/>
    <x v="0"/>
    <x v="0"/>
    <x v="3"/>
    <s v="US Gas Fin Swap"/>
    <s v="US Gas Daily     Trunkline ELA           06-30Jun01      USD/MM"/>
    <m/>
    <n v="4500"/>
    <x v="0"/>
    <x v="10"/>
    <x v="0"/>
    <n v="3.88"/>
    <s v="pces5051"/>
    <s v="KRUSCIT"/>
    <s v="Firm Trading Central"/>
    <x v="1"/>
    <x v="5"/>
    <s v="VE5967.1"/>
    <d v="2001-06-06T21:00:01"/>
  </r>
  <r>
    <x v="1"/>
    <x v="3"/>
    <x v="0"/>
    <x v="1"/>
    <n v="620000"/>
    <n v="1340051"/>
    <d v="2001-06-05T09:20:41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750000000000002"/>
    <s v="DAVIDSET"/>
    <s v="JARNOLD"/>
    <s v="NG-Price"/>
    <x v="1"/>
    <x v="5"/>
    <s v="VE5971.1"/>
    <d v="2001-07-01T21:00:00"/>
  </r>
  <r>
    <x v="1"/>
    <x v="3"/>
    <x v="1"/>
    <x v="0"/>
    <n v="5000"/>
    <n v="1340052"/>
    <d v="2001-06-05T09:20:42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424999999999998"/>
    <s v="MIDCONT4"/>
    <s v="KSTEVEN"/>
    <s v="ENA-IM Mid Central South"/>
    <x v="8"/>
    <x v="5"/>
    <n v="830846"/>
    <d v="2001-06-06T21:00:01"/>
  </r>
  <r>
    <x v="1"/>
    <x v="3"/>
    <x v="1"/>
    <x v="0"/>
    <n v="10000"/>
    <n v="1340054"/>
    <d v="2001-06-05T09:20:45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000000000000007"/>
    <s v="HEATHERW"/>
    <s v="TKUYKEN"/>
    <s v="ENA - IM West"/>
    <x v="8"/>
    <x v="5"/>
    <n v="830847"/>
    <d v="2001-06-06T21:00:01"/>
  </r>
  <r>
    <x v="0"/>
    <x v="3"/>
    <x v="1"/>
    <x v="19"/>
    <n v="125000"/>
    <n v="1340057"/>
    <d v="2001-06-05T09:20:49"/>
    <s v="Coral Energy Canada Inc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4"/>
    <s v="ngeerds01"/>
    <s v="MCOWAN"/>
    <s v="EC-IM Canada West"/>
    <x v="8"/>
    <x v="7"/>
    <n v="830849"/>
    <d v="2001-06-06T21:00:01"/>
  </r>
  <r>
    <x v="0"/>
    <x v="3"/>
    <x v="1"/>
    <x v="1"/>
    <n v="155000"/>
    <n v="1340056"/>
    <d v="2001-06-05T09:20:49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3"/>
    <s v="johnwest"/>
    <s v="MCOWAN"/>
    <s v="EC-IM Canada West"/>
    <x v="8"/>
    <x v="7"/>
    <n v="830848"/>
    <d v="2001-07-01T21:00:01"/>
  </r>
  <r>
    <x v="1"/>
    <x v="3"/>
    <x v="0"/>
    <x v="1"/>
    <n v="620000"/>
    <n v="1340058"/>
    <d v="2001-06-05T09:20:50"/>
    <s v="Axia Energy, LP"/>
    <x v="0"/>
    <x v="0"/>
    <x v="0"/>
    <x v="3"/>
    <s v="US Gas Fin Swap"/>
    <s v="US Gas Swap      Nymex                   Jul01           USD/MM"/>
    <n v="20000"/>
    <m/>
    <x v="0"/>
    <x v="10"/>
    <x v="0"/>
    <n v="4.07"/>
    <s v="mtherrell"/>
    <s v="JARNOLD"/>
    <s v="NG-Price"/>
    <x v="1"/>
    <x v="5"/>
    <s v="VE5973.1"/>
    <d v="2001-07-01T21:00:00"/>
  </r>
  <r>
    <x v="1"/>
    <x v="3"/>
    <x v="0"/>
    <x v="1"/>
    <n v="155000"/>
    <n v="1340061"/>
    <d v="2001-06-05T09:20:53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17749999999999999"/>
    <s v="AQUILA1075"/>
    <s v="BMCKAY"/>
    <s v="FT-NY"/>
    <x v="1"/>
    <x v="5"/>
    <s v="VE5974.1"/>
    <d v="2001-10-01T21:00:01"/>
  </r>
  <r>
    <x v="1"/>
    <x v="3"/>
    <x v="1"/>
    <x v="0"/>
    <n v="20000"/>
    <n v="1340059"/>
    <d v="2001-06-05T09:20:53"/>
    <s v="OGE Energy Resour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0549999999999997"/>
    <s v="schottbt"/>
    <s v="PMIMS"/>
    <s v="ENA - IM MKT Central CG"/>
    <x v="8"/>
    <x v="5"/>
    <n v="830851"/>
    <d v="2001-06-06T21:00:01"/>
  </r>
  <r>
    <x v="1"/>
    <x v="3"/>
    <x v="1"/>
    <x v="0"/>
    <n v="817"/>
    <n v="1340060"/>
    <d v="2001-06-05T09:20:53"/>
    <s v="Texaco Natural Gas Inc."/>
    <x v="0"/>
    <x v="0"/>
    <x v="0"/>
    <x v="3"/>
    <s v="US Gas Phy Fwd Firm &lt; or = 1Mo "/>
    <s v="US Gas Phy       TETCO ELA               06Jun01         USD/MM"/>
    <n v="817"/>
    <m/>
    <x v="0"/>
    <x v="10"/>
    <x v="0"/>
    <n v="3.8650000000000002"/>
    <s v="STEPHENSJE"/>
    <s v="SPEREIR"/>
    <s v="ENA-IM NE GULF3"/>
    <x v="8"/>
    <x v="5"/>
    <n v="830850"/>
    <d v="2001-06-06T21:00:01"/>
  </r>
  <r>
    <x v="1"/>
    <x v="3"/>
    <x v="1"/>
    <x v="0"/>
    <n v="2500"/>
    <n v="1340062"/>
    <d v="2001-06-05T09:20:53"/>
    <s v="Duke Energy Trading and Marketing, L.L.C."/>
    <x v="0"/>
    <x v="0"/>
    <x v="0"/>
    <x v="3"/>
    <s v="US Gas Phy Fwd Firm &lt; or = 1Mo "/>
    <s v="US Gas Phy       Transco Z6 NY           06Jun01         USD/MM"/>
    <n v="2500"/>
    <m/>
    <x v="0"/>
    <x v="10"/>
    <x v="0"/>
    <n v="4.3"/>
    <s v="KMZIOBER"/>
    <s v="VPIMENOV"/>
    <s v="ENA-IM ME NEW YORK"/>
    <x v="8"/>
    <x v="5"/>
    <n v="830852"/>
    <d v="2001-06-06T21:00:01"/>
  </r>
  <r>
    <x v="1"/>
    <x v="3"/>
    <x v="1"/>
    <x v="0"/>
    <n v="5000"/>
    <n v="1340064"/>
    <d v="2001-06-05T09:20:57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"/>
    <s v="PEGGIALL"/>
    <s v="TDONOHO"/>
    <s v="ENA - IM Central Gulf"/>
    <x v="8"/>
    <x v="5"/>
    <n v="830853"/>
    <d v="2001-06-06T21:00:01"/>
  </r>
  <r>
    <x v="1"/>
    <x v="3"/>
    <x v="1"/>
    <x v="0"/>
    <n v="3239"/>
    <n v="1340065"/>
    <d v="2001-06-05T09:20:58"/>
    <s v="Tenaska Marketing Ventures"/>
    <x v="0"/>
    <x v="0"/>
    <x v="0"/>
    <x v="3"/>
    <s v="US Gas Phy Fwd Firm &lt; or = 1Mo "/>
    <s v="US Gas Phy       NNG Demarc              06Jun01         USD/MM"/>
    <n v="3239"/>
    <m/>
    <x v="0"/>
    <x v="10"/>
    <x v="0"/>
    <n v="3.84"/>
    <s v="TMVDEC02"/>
    <s v="KSTEVEN"/>
    <s v="ENA-IM Mid Central South"/>
    <x v="8"/>
    <x v="5"/>
    <n v="830854"/>
    <d v="2001-06-06T21:00:01"/>
  </r>
  <r>
    <x v="1"/>
    <x v="3"/>
    <x v="0"/>
    <x v="18"/>
    <n v="755000"/>
    <n v="1340067"/>
    <d v="2001-06-05T09:21:01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749999999999996"/>
    <s v="aepes214"/>
    <s v="JARNOLD"/>
    <s v="NG-Price"/>
    <x v="1"/>
    <x v="5"/>
    <s v="VE5977.1"/>
    <d v="2001-11-01T00:00:00"/>
  </r>
  <r>
    <x v="1"/>
    <x v="3"/>
    <x v="1"/>
    <x v="0"/>
    <n v="5000"/>
    <n v="1340066"/>
    <d v="2001-06-05T09:21:01"/>
    <s v="ONEOK Energy Marketing and Trading Company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8925000000000001"/>
    <s v="KURTISWOOD"/>
    <s v="KSTEVEN"/>
    <s v="ENA-IM Mid Central South"/>
    <x v="8"/>
    <x v="5"/>
    <n v="830855"/>
    <d v="2001-06-06T21:00:01"/>
  </r>
  <r>
    <x v="1"/>
    <x v="2"/>
    <x v="1"/>
    <x v="22"/>
    <n v="2950"/>
    <n v="1340071"/>
    <d v="2001-06-05T09:21:02"/>
    <s v="BP Energy Company"/>
    <x v="0"/>
    <x v="0"/>
    <x v="0"/>
    <x v="2"/>
    <s v="US East Power Phy Fwd Firm Unplan B"/>
    <s v="US Pwr Phy Unp B ERCOT Peak              Jan-Feb02       USD/MWh"/>
    <n v="50"/>
    <m/>
    <x v="0"/>
    <x v="2"/>
    <x v="0"/>
    <n v="38.25"/>
    <s v="Amlingst"/>
    <s v="DSMITH3"/>
    <s v="LT-ERCOT"/>
    <x v="7"/>
    <x v="6"/>
    <n v="632883.1"/>
    <d v="2002-01-01T00:00:00"/>
  </r>
  <r>
    <x v="1"/>
    <x v="3"/>
    <x v="1"/>
    <x v="0"/>
    <n v="5000"/>
    <n v="1340072"/>
    <d v="2001-06-05T09:21:02"/>
    <s v="TransCanada Gas Services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2"/>
    <s v="robmacinc"/>
    <s v="VPIMENOV"/>
    <s v="ENA-IM ME NEW YORK"/>
    <x v="8"/>
    <x v="5"/>
    <n v="830856"/>
    <d v="2001-06-06T21:00:01"/>
  </r>
  <r>
    <x v="1"/>
    <x v="3"/>
    <x v="1"/>
    <x v="0"/>
    <n v="5000"/>
    <n v="1340068"/>
    <d v="2001-06-05T09:21:02"/>
    <s v="Cook Inlet Energy Supply L.L.C."/>
    <x v="0"/>
    <x v="0"/>
    <x v="0"/>
    <x v="3"/>
    <s v="US Gas Phy Fwd Firm &lt; or = 1Mo "/>
    <s v="US Gas Phy       TGT Z-SL                06Jun01         USD/MM"/>
    <n v="5000"/>
    <m/>
    <x v="0"/>
    <x v="10"/>
    <x v="0"/>
    <n v="3.92"/>
    <s v="EASTDESK5"/>
    <s v="SPEREIR"/>
    <s v="ENA-IM NE GULF2"/>
    <x v="8"/>
    <x v="5"/>
    <n v="830857"/>
    <d v="2001-06-06T21:00:01"/>
  </r>
  <r>
    <x v="1"/>
    <x v="3"/>
    <x v="1"/>
    <x v="0"/>
    <n v="5000"/>
    <n v="1340070"/>
    <d v="2001-06-05T09:21:02"/>
    <s v="WPS Energy Services, Inc."/>
    <x v="0"/>
    <x v="0"/>
    <x v="0"/>
    <x v="3"/>
    <s v="US Gas Phy Fwd Firm &lt; or = 1Mo "/>
    <s v="US Gas Phy       NGPL NICOR              06Jun01         USD/MM"/>
    <m/>
    <n v="5000"/>
    <x v="0"/>
    <x v="10"/>
    <x v="0"/>
    <n v="4.0650000000000004"/>
    <s v="RANGER123"/>
    <s v="PMIMS"/>
    <s v="ENA - IM MKT Central CG"/>
    <x v="8"/>
    <x v="5"/>
    <n v="830858"/>
    <d v="2001-06-06T21:00:01"/>
  </r>
  <r>
    <x v="0"/>
    <x v="3"/>
    <x v="1"/>
    <x v="0"/>
    <n v="10000"/>
    <n v="1340074"/>
    <d v="2001-06-05T09:21:04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449999999999996"/>
    <s v="NICOLEBR"/>
    <s v="MCUILLA"/>
    <s v="ENA - IM Ontario"/>
    <x v="8"/>
    <x v="5"/>
    <n v="830860"/>
    <d v="2001-06-06T21:00:01"/>
  </r>
  <r>
    <x v="1"/>
    <x v="3"/>
    <x v="1"/>
    <x v="0"/>
    <n v="5000"/>
    <n v="1340073"/>
    <d v="2001-06-05T09:21:04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075000000000002"/>
    <s v="kiethbourg"/>
    <s v="TDONOHO"/>
    <s v="ENA - IM Central Gulf"/>
    <x v="8"/>
    <x v="5"/>
    <n v="830859"/>
    <d v="2001-06-06T21:00:01"/>
  </r>
  <r>
    <x v="1"/>
    <x v="3"/>
    <x v="1"/>
    <x v="0"/>
    <n v="5775"/>
    <n v="1340075"/>
    <d v="2001-06-05T09:21:07"/>
    <s v="Williams Energy Marketing &amp; Trading Company"/>
    <x v="0"/>
    <x v="0"/>
    <x v="0"/>
    <x v="3"/>
    <s v="US Gas Phy Fwd Firm &lt; or = 1Mo "/>
    <s v="US Gas Phy       TENN 500                06Jun01         USD/MM"/>
    <n v="5775"/>
    <m/>
    <x v="0"/>
    <x v="10"/>
    <x v="0"/>
    <n v="3.8650000000000002"/>
    <s v="elizabeth"/>
    <s v="SNEAL"/>
    <s v="ENA-IM NE GULF3"/>
    <x v="8"/>
    <x v="5"/>
    <n v="830861"/>
    <d v="2001-06-06T21:00:01"/>
  </r>
  <r>
    <x v="1"/>
    <x v="3"/>
    <x v="0"/>
    <x v="1"/>
    <n v="620000"/>
    <n v="1340076"/>
    <d v="2001-06-05T09:21:08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0650000000000004"/>
    <s v="mtherrell"/>
    <s v="JARNOLD"/>
    <s v="NG-Price"/>
    <x v="1"/>
    <x v="5"/>
    <s v="VE5978.1"/>
    <d v="2001-07-01T21:00:00"/>
  </r>
  <r>
    <x v="1"/>
    <x v="3"/>
    <x v="1"/>
    <x v="0"/>
    <n v="20000"/>
    <n v="1340078"/>
    <d v="2001-06-05T09:21:10"/>
    <s v="BGML - IM Bridgeline"/>
    <x v="0"/>
    <x v="0"/>
    <x v="0"/>
    <x v="3"/>
    <s v="US Gas Phy Fwd Firm &lt; or = 1Mo "/>
    <s v="US Gas Phy       HeHub                   06Jun01         USD/MM"/>
    <n v="20000"/>
    <m/>
    <x v="0"/>
    <x v="10"/>
    <x v="0"/>
    <n v="3.97"/>
    <s v="raganbond1"/>
    <s v="ARING"/>
    <s v="ENA-IM NE GULF1"/>
    <x v="8"/>
    <x v="5"/>
    <n v="830862"/>
    <d v="2001-06-06T21:00:01"/>
  </r>
  <r>
    <x v="1"/>
    <x v="3"/>
    <x v="1"/>
    <x v="0"/>
    <n v="25000"/>
    <n v="1340079"/>
    <d v="2001-06-05T09:21:12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9"/>
    <s v="garrison"/>
    <s v="ARING"/>
    <s v="ENA-IM NE GULF1"/>
    <x v="8"/>
    <x v="5"/>
    <n v="830863"/>
    <d v="2001-06-06T21:00:01"/>
  </r>
  <r>
    <x v="0"/>
    <x v="3"/>
    <x v="1"/>
    <x v="0"/>
    <n v="10000"/>
    <n v="1340080"/>
    <d v="2001-06-05T09:21:15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2"/>
    <s v="NORTHTRA"/>
    <s v="RWATT"/>
    <s v="EC-IM Canada West"/>
    <x v="8"/>
    <x v="7"/>
    <n v="830864"/>
    <d v="2001-06-05T21:00:01"/>
  </r>
  <r>
    <x v="1"/>
    <x v="3"/>
    <x v="1"/>
    <x v="0"/>
    <n v="5000"/>
    <n v="1340081"/>
    <d v="2001-06-05T09:21:15"/>
    <s v="TransCanada Gas Services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099999999999996"/>
    <s v="robmacinc"/>
    <s v="VPIMENOV"/>
    <s v="ENA-IM ME NEW YORK"/>
    <x v="8"/>
    <x v="5"/>
    <n v="830865"/>
    <d v="2001-06-06T21:00:01"/>
  </r>
  <r>
    <x v="1"/>
    <x v="3"/>
    <x v="0"/>
    <x v="4"/>
    <n v="600000"/>
    <n v="1340083"/>
    <d v="2001-06-05T09:21:17"/>
    <s v="Bank of America, National Association"/>
    <x v="0"/>
    <x v="0"/>
    <x v="0"/>
    <x v="3"/>
    <s v="US Gas Fin Swap"/>
    <s v="US Gas Swap      Nymex                   Sep01           USD/MM"/>
    <n v="20000"/>
    <m/>
    <x v="0"/>
    <x v="10"/>
    <x v="0"/>
    <n v="4.18"/>
    <s v="MMETTERS"/>
    <s v="JARNOLD"/>
    <s v="NG-Price"/>
    <x v="1"/>
    <x v="5"/>
    <s v="VE5983.1"/>
    <d v="2001-09-01T21:00:00"/>
  </r>
  <r>
    <x v="1"/>
    <x v="2"/>
    <x v="1"/>
    <x v="4"/>
    <n v="1500"/>
    <n v="1340082"/>
    <d v="2001-06-05T09:21:17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5"/>
    <s v="AROSENBERG"/>
    <s v="RBENSON"/>
    <s v="LT-PJM"/>
    <x v="7"/>
    <x v="6"/>
    <n v="632884.1"/>
    <d v="2002-09-01T14:12:00"/>
  </r>
  <r>
    <x v="1"/>
    <x v="3"/>
    <x v="0"/>
    <x v="20"/>
    <n v="615000"/>
    <n v="1340086"/>
    <d v="2001-06-05T09:21:18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4.1500000000000004"/>
    <s v="ADM02409"/>
    <s v="JARNOLD"/>
    <s v="NG-Price"/>
    <x v="1"/>
    <x v="5"/>
    <s v="VE5980.1"/>
    <d v="2001-07-01T00:00:00"/>
  </r>
  <r>
    <x v="0"/>
    <x v="3"/>
    <x v="1"/>
    <x v="1"/>
    <n v="155000"/>
    <n v="1340087"/>
    <d v="2001-06-05T09:21:19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950000000000003"/>
    <s v="johnwest"/>
    <s v="MCOWAN"/>
    <s v="EC-IM Canada West"/>
    <x v="8"/>
    <x v="7"/>
    <n v="830866"/>
    <d v="2001-07-01T21:00:01"/>
  </r>
  <r>
    <x v="1"/>
    <x v="3"/>
    <x v="1"/>
    <x v="0"/>
    <n v="10000"/>
    <n v="1340088"/>
    <d v="2001-06-05T09:21:19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4"/>
    <s v="aepes227"/>
    <s v="JPARKS"/>
    <s v="ENA - IM Katy"/>
    <x v="8"/>
    <x v="5"/>
    <n v="830868"/>
    <d v="2001-06-06T21:00:01"/>
  </r>
  <r>
    <x v="1"/>
    <x v="3"/>
    <x v="1"/>
    <x v="0"/>
    <n v="5000"/>
    <n v="1340089"/>
    <d v="2001-06-05T09:21:20"/>
    <s v="NUI Energy Brokers, Inc."/>
    <x v="0"/>
    <x v="0"/>
    <x v="0"/>
    <x v="3"/>
    <s v="US Gas Phy Fwd Firm &lt; or = 1Mo "/>
    <s v="US Gas Phy       TranscoZ6NNY            06Jun01         USD/MM"/>
    <n v="5000"/>
    <m/>
    <x v="0"/>
    <x v="10"/>
    <x v="0"/>
    <n v="4.25"/>
    <s v="NUIEBJOP"/>
    <s v="VPIMENOV"/>
    <s v="ENA-IM ME NEW YORK"/>
    <x v="8"/>
    <x v="5"/>
    <n v="830867"/>
    <d v="2001-06-06T21:00:01"/>
  </r>
  <r>
    <x v="1"/>
    <x v="3"/>
    <x v="0"/>
    <x v="12"/>
    <n v="1825000"/>
    <n v="1340090"/>
    <d v="2001-06-05T09:21:22"/>
    <s v="Engage Energy Canada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ADM98493"/>
    <s v="JARNOLD"/>
    <s v="NG-Price"/>
    <x v="1"/>
    <x v="5"/>
    <s v="VE5981.1"/>
    <d v="2002-01-01T21:00:00"/>
  </r>
  <r>
    <x v="1"/>
    <x v="3"/>
    <x v="1"/>
    <x v="0"/>
    <n v="5000"/>
    <n v="1340091"/>
    <d v="2001-06-05T09:21:22"/>
    <s v="BGML - IM Bridgeline"/>
    <x v="0"/>
    <x v="0"/>
    <x v="0"/>
    <x v="3"/>
    <s v="US Gas Phy Fwd Firm &lt; or = 1Mo "/>
    <s v="US Gas Phy       HeHub                   06Jun01         USD/MM"/>
    <n v="5000"/>
    <m/>
    <x v="0"/>
    <x v="10"/>
    <x v="0"/>
    <n v="3.98"/>
    <s v="raganbond1"/>
    <s v="ARING"/>
    <s v="ENA-IM NE GULF1"/>
    <x v="8"/>
    <x v="5"/>
    <n v="830871"/>
    <d v="2001-06-06T21:00:01"/>
  </r>
  <r>
    <x v="1"/>
    <x v="3"/>
    <x v="0"/>
    <x v="20"/>
    <n v="1230000"/>
    <n v="1340094"/>
    <d v="2001-06-05T09:21:23"/>
    <s v="PG&amp;E Energy Trading-Gas Corporation"/>
    <x v="0"/>
    <x v="0"/>
    <x v="0"/>
    <x v="3"/>
    <s v="US Gas Fin BasisSwap"/>
    <s v="US Gas Basis     HSC                     Jul-Oct01       USD/MM"/>
    <n v="10000"/>
    <m/>
    <x v="0"/>
    <x v="10"/>
    <x v="0"/>
    <n v="2.75E-2"/>
    <s v="andrewk5"/>
    <s v="EBASS"/>
    <s v="FT-Texas"/>
    <x v="1"/>
    <x v="5"/>
    <s v="VE5982.1"/>
    <d v="2001-07-01T00:00:00"/>
  </r>
  <r>
    <x v="1"/>
    <x v="3"/>
    <x v="1"/>
    <x v="0"/>
    <n v="4656"/>
    <n v="1340092"/>
    <d v="2001-06-05T09:21:23"/>
    <s v="Conoco Inc."/>
    <x v="0"/>
    <x v="0"/>
    <x v="0"/>
    <x v="3"/>
    <s v="US Gas Phy Fwd Firm &lt; or = 1Mo "/>
    <s v="US Gas Phy       NGPL NICOR              06Jun01         USD/MM"/>
    <m/>
    <n v="4656"/>
    <x v="0"/>
    <x v="10"/>
    <x v="0"/>
    <n v="4.0650000000000004"/>
    <s v="kimhead1"/>
    <s v="PMIMS"/>
    <s v="ENA - IM MKT Central CG"/>
    <x v="8"/>
    <x v="5"/>
    <n v="830869"/>
    <d v="2001-06-06T21:00:01"/>
  </r>
  <r>
    <x v="1"/>
    <x v="3"/>
    <x v="1"/>
    <x v="0"/>
    <n v="20000"/>
    <n v="1340093"/>
    <d v="2001-06-05T09:21:23"/>
    <s v="Texaco Natural Gas Inc."/>
    <x v="0"/>
    <x v="0"/>
    <x v="0"/>
    <x v="3"/>
    <s v="US Gas Phy Fwd Firm &lt; or = 1Mo "/>
    <s v="US Gas Phy       TCO Pool                06Jun01         USD/MM"/>
    <n v="20000"/>
    <m/>
    <x v="0"/>
    <x v="10"/>
    <x v="0"/>
    <n v="4.12"/>
    <s v="waggonerva"/>
    <s v="JHODGE2"/>
    <s v="ENA-IM ME TCO"/>
    <x v="8"/>
    <x v="5"/>
    <n v="830870"/>
    <d v="2001-06-06T21:00:01"/>
  </r>
  <r>
    <x v="1"/>
    <x v="3"/>
    <x v="1"/>
    <x v="0"/>
    <n v="5000"/>
    <n v="1340095"/>
    <d v="2001-06-05T09:21:2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0872"/>
    <d v="2001-06-06T21:00:01"/>
  </r>
  <r>
    <x v="1"/>
    <x v="3"/>
    <x v="1"/>
    <x v="0"/>
    <n v="5000"/>
    <n v="1340096"/>
    <d v="2001-06-05T09:21:25"/>
    <s v="Sempra Energy Trading Corp."/>
    <x v="0"/>
    <x v="0"/>
    <x v="0"/>
    <x v="3"/>
    <s v="US Gas Phy Fwd Firm &lt; or = 1Mo "/>
    <s v="US Gas Phy       TETCO M3                06Jun01         USD/MM"/>
    <n v="5000"/>
    <m/>
    <x v="0"/>
    <x v="10"/>
    <x v="0"/>
    <n v="4.3"/>
    <s v="shawnmaz"/>
    <s v="VPIMENOV"/>
    <s v="ENA-IM ME NEW YORK"/>
    <x v="8"/>
    <x v="5"/>
    <n v="830873"/>
    <d v="2001-06-06T21:00:01"/>
  </r>
  <r>
    <x v="1"/>
    <x v="3"/>
    <x v="1"/>
    <x v="0"/>
    <n v="1277"/>
    <n v="1340098"/>
    <d v="2001-06-05T09:21:28"/>
    <s v="EnergyUSA-TPC Corp."/>
    <x v="0"/>
    <x v="0"/>
    <x v="0"/>
    <x v="3"/>
    <s v="US Gas Phy Fwd Firm &lt; or = 1Mo "/>
    <s v="US Gas Phy       PEPL Pool               06Jun01         USD/MM"/>
    <n v="1277"/>
    <m/>
    <x v="0"/>
    <x v="10"/>
    <x v="0"/>
    <n v="3.8925000000000001"/>
    <s v="scallender"/>
    <s v="KSTEVEN"/>
    <s v="ENA-IM Mid Central South"/>
    <x v="8"/>
    <x v="5"/>
    <n v="830874"/>
    <d v="2001-06-06T21:00:01"/>
  </r>
  <r>
    <x v="1"/>
    <x v="3"/>
    <x v="1"/>
    <x v="0"/>
    <n v="5000"/>
    <n v="1340099"/>
    <d v="2001-06-05T09:21:31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"/>
    <s v="Standsse"/>
    <s v="KSTEVEN"/>
    <s v="ENA-IM Mid Central South"/>
    <x v="8"/>
    <x v="5"/>
    <n v="830875"/>
    <d v="2001-06-06T21:00:01"/>
  </r>
  <r>
    <x v="1"/>
    <x v="3"/>
    <x v="1"/>
    <x v="0"/>
    <n v="5000"/>
    <n v="1340100"/>
    <d v="2001-06-05T09:21:32"/>
    <s v="Sempra Energy Trading Corp."/>
    <x v="0"/>
    <x v="0"/>
    <x v="0"/>
    <x v="3"/>
    <s v="US Gas Phy Fwd Firm &lt; or = 1Mo "/>
    <s v="US Gas Phy       Transco Z6 NY           06Jun01         USD/MM"/>
    <n v="5000"/>
    <m/>
    <x v="0"/>
    <x v="10"/>
    <x v="0"/>
    <n v="4.3"/>
    <s v="shawnmaz"/>
    <s v="VPIMENOV"/>
    <s v="ENA-IM ME NEW YORK"/>
    <x v="8"/>
    <x v="5"/>
    <n v="830876"/>
    <d v="2001-06-06T21:00:01"/>
  </r>
  <r>
    <x v="1"/>
    <x v="3"/>
    <x v="1"/>
    <x v="0"/>
    <n v="681"/>
    <n v="1340101"/>
    <d v="2001-06-05T09:21:33"/>
    <s v="ONEOK Energy Marketing and Trading Company, L.P."/>
    <x v="0"/>
    <x v="0"/>
    <x v="0"/>
    <x v="3"/>
    <s v="US Gas Phy Fwd Firm &lt; or = 1Mo "/>
    <s v="US Gas Phy       ANR SW Pool             06Jun01         USD/MM"/>
    <n v="681"/>
    <m/>
    <x v="0"/>
    <x v="10"/>
    <x v="0"/>
    <n v="3.8875000000000002"/>
    <s v="KURTISWOOD"/>
    <s v="KSTEVEN"/>
    <s v="ENA-IM Mid Central South"/>
    <x v="8"/>
    <x v="5"/>
    <n v="830877"/>
    <d v="2001-06-06T21:00:01"/>
  </r>
  <r>
    <x v="1"/>
    <x v="3"/>
    <x v="1"/>
    <x v="0"/>
    <n v="4800"/>
    <n v="1340103"/>
    <d v="2001-06-05T09:21:33"/>
    <s v="Conectiv Energy Supply, Inc."/>
    <x v="0"/>
    <x v="0"/>
    <x v="0"/>
    <x v="3"/>
    <s v="US Gas Phy Fwd Firm &lt; or = 1Mo "/>
    <s v="US Gas Phy       TETCO M3                06Jun01         USD/MM"/>
    <n v="4800"/>
    <m/>
    <x v="0"/>
    <x v="10"/>
    <x v="0"/>
    <n v="4.29"/>
    <s v="marissa2"/>
    <s v="VPIMENOV"/>
    <s v="ENA-IM ME NEW YORK"/>
    <x v="8"/>
    <x v="5"/>
    <n v="830878"/>
    <d v="2001-06-06T21:00:01"/>
  </r>
  <r>
    <x v="1"/>
    <x v="2"/>
    <x v="1"/>
    <x v="16"/>
    <n v="3100"/>
    <n v="1340104"/>
    <d v="2001-06-05T09:21:34"/>
    <s v="Aquila Energy Marketing Corporation"/>
    <x v="0"/>
    <x v="0"/>
    <x v="0"/>
    <x v="2"/>
    <s v="US East Power Phy Fwd Firm Unplan B"/>
    <s v="US Pwr Phy Unp B ERCOT Peak              Jul-Aug02       USD/MWh"/>
    <n v="50"/>
    <m/>
    <x v="0"/>
    <x v="2"/>
    <x v="0"/>
    <n v="51.75"/>
    <s v="JOELWOOD"/>
    <s v="DSMITH3"/>
    <s v="LT-ERCOT"/>
    <x v="7"/>
    <x v="6"/>
    <n v="632885.1"/>
    <d v="2002-07-01T00:00:00"/>
  </r>
  <r>
    <x v="1"/>
    <x v="3"/>
    <x v="1"/>
    <x v="0"/>
    <n v="5000"/>
    <n v="1340106"/>
    <d v="2001-06-05T09:21:3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0880"/>
    <d v="2001-06-06T21:00:01"/>
  </r>
  <r>
    <x v="1"/>
    <x v="3"/>
    <x v="1"/>
    <x v="0"/>
    <n v="3000"/>
    <n v="1340105"/>
    <d v="2001-06-05T09:21:35"/>
    <s v="Williams Energy Marketing &amp; Trading Company"/>
    <x v="0"/>
    <x v="0"/>
    <x v="0"/>
    <x v="3"/>
    <s v="US Gas Phy Fwd Firm &lt; or = 1Mo "/>
    <s v="US Gas Phy       TranscoZ6NNY            06Jun01         USD/MM"/>
    <n v="3000"/>
    <m/>
    <x v="0"/>
    <x v="10"/>
    <x v="0"/>
    <n v="4.24"/>
    <s v="darylbrown"/>
    <s v="VPIMENOV"/>
    <s v="ENA-IM ME NEW YORK"/>
    <x v="8"/>
    <x v="5"/>
    <n v="830879"/>
    <d v="2001-06-06T21:00:01"/>
  </r>
  <r>
    <x v="1"/>
    <x v="3"/>
    <x v="0"/>
    <x v="1"/>
    <n v="155000"/>
    <n v="1340107"/>
    <d v="2001-06-05T09:21:38"/>
    <s v="Tractebel Energy Marketing, Inc."/>
    <x v="0"/>
    <x v="0"/>
    <x v="0"/>
    <x v="3"/>
    <s v="US Gas Fin BasisSwap"/>
    <s v="US Gas Basis     TETCO M3                Aug01           USD/MM"/>
    <n v="5000"/>
    <m/>
    <x v="0"/>
    <x v="10"/>
    <x v="0"/>
    <n v="0.35499999999999998"/>
    <s v="KEVMASEK"/>
    <s v="BMCKAY"/>
    <s v="FT-NY"/>
    <x v="1"/>
    <x v="5"/>
    <s v="VE5986.1"/>
    <d v="2001-08-01T21:00:01"/>
  </r>
  <r>
    <x v="1"/>
    <x v="3"/>
    <x v="1"/>
    <x v="0"/>
    <n v="5000"/>
    <n v="1340108"/>
    <d v="2001-06-05T09:21:41"/>
    <s v="Aquila Energy Marketing Corporation"/>
    <x v="0"/>
    <x v="0"/>
    <x v="0"/>
    <x v="3"/>
    <s v="US Gas Phy Fwd Firm &lt; or = 1Mo "/>
    <s v="US Gas Phy       NGPL LA Pool            06Jun01         USD/MM"/>
    <n v="5000"/>
    <m/>
    <x v="0"/>
    <x v="10"/>
    <x v="0"/>
    <n v="3.95"/>
    <s v="BIGDADDY"/>
    <s v="TDONOHO"/>
    <s v="ENA - IM Central Gulf"/>
    <x v="8"/>
    <x v="5"/>
    <n v="830881"/>
    <d v="2001-06-06T21:00:01"/>
  </r>
  <r>
    <x v="1"/>
    <x v="3"/>
    <x v="1"/>
    <x v="0"/>
    <n v="10000"/>
    <n v="1340109"/>
    <d v="2001-06-05T09:21:43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199999999999996"/>
    <s v="aepes227"/>
    <s v="JPARKS"/>
    <s v="ENA - IM Katy"/>
    <x v="8"/>
    <x v="5"/>
    <n v="830882"/>
    <d v="2001-06-06T21:00:01"/>
  </r>
  <r>
    <x v="0"/>
    <x v="3"/>
    <x v="1"/>
    <x v="0"/>
    <n v="10000"/>
    <n v="1340112"/>
    <d v="2001-06-05T09:21:44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150000000000002"/>
    <s v="shane2001"/>
    <s v="MCUILLA"/>
    <s v="ENA - IM Ontario"/>
    <x v="8"/>
    <x v="5"/>
    <n v="830884"/>
    <d v="2001-06-06T21:00:01"/>
  </r>
  <r>
    <x v="1"/>
    <x v="3"/>
    <x v="1"/>
    <x v="0"/>
    <n v="5000"/>
    <n v="1340111"/>
    <d v="2001-06-05T09:21:44"/>
    <s v="Mirant Americas Energy Marketing, L.P."/>
    <x v="0"/>
    <x v="0"/>
    <x v="0"/>
    <x v="3"/>
    <s v="US Gas Phy Fwd Firm &lt; or = 1Mo "/>
    <s v="US Gas Phy       Dom SP TT               06Jun01         USD/MM"/>
    <n v="5000"/>
    <m/>
    <x v="0"/>
    <x v="10"/>
    <x v="0"/>
    <n v="4.2249999999999996"/>
    <s v="jkippels01"/>
    <s v="JHODGE2"/>
    <s v="ENA-IM ME CNG"/>
    <x v="8"/>
    <x v="5"/>
    <n v="830883"/>
    <d v="2001-06-06T21:00:01"/>
  </r>
  <r>
    <x v="1"/>
    <x v="3"/>
    <x v="1"/>
    <x v="0"/>
    <n v="11856"/>
    <n v="1340113"/>
    <d v="2001-06-05T09:21:49"/>
    <s v="Aquila Energy Marketing Corporation"/>
    <x v="0"/>
    <x v="0"/>
    <x v="0"/>
    <x v="3"/>
    <s v="US Gas Phy Fwd Firm &lt; or = 1Mo "/>
    <s v="US Gas Phy       ExxonKaty               06Jun01         USD/MM"/>
    <m/>
    <n v="11856"/>
    <x v="0"/>
    <x v="10"/>
    <x v="0"/>
    <n v="4.03"/>
    <s v="REAVISMAN"/>
    <s v="JPARKS"/>
    <s v="ENA - IM Katy"/>
    <x v="8"/>
    <x v="5"/>
    <n v="830885"/>
    <d v="2001-06-06T21:00:01"/>
  </r>
  <r>
    <x v="1"/>
    <x v="3"/>
    <x v="0"/>
    <x v="18"/>
    <n v="755000"/>
    <n v="1340114"/>
    <d v="2001-06-05T09:21:5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550000000000001"/>
    <s v="aepes214"/>
    <s v="JARNOLD"/>
    <s v="NG-Price"/>
    <x v="1"/>
    <x v="5"/>
    <s v="VE5989.1"/>
    <d v="2001-11-01T00:00:00"/>
  </r>
  <r>
    <x v="1"/>
    <x v="3"/>
    <x v="1"/>
    <x v="0"/>
    <n v="15000"/>
    <n v="1340115"/>
    <d v="2001-06-05T09:21:52"/>
    <s v="El Paso Merchant Energy, L.P."/>
    <x v="0"/>
    <x v="0"/>
    <x v="0"/>
    <x v="3"/>
    <s v="US Gas Phy Fwd Firm &lt; or = 1Mo "/>
    <s v="US Gas Phy       NGPL NICOR              06Jun01         USD/MM"/>
    <n v="15000"/>
    <m/>
    <x v="0"/>
    <x v="10"/>
    <x v="0"/>
    <n v="4.04"/>
    <s v="EPMELPcmb"/>
    <s v="PMIMS"/>
    <s v="ENA - IM MKT Central CG"/>
    <x v="8"/>
    <x v="5"/>
    <n v="830886"/>
    <d v="2001-06-06T21:00:01"/>
  </r>
  <r>
    <x v="0"/>
    <x v="3"/>
    <x v="1"/>
    <x v="0"/>
    <n v="5000"/>
    <n v="1340116"/>
    <d v="2001-06-05T09:21:53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949999999999999"/>
    <s v="ADM96017"/>
    <s v="CCLARK5"/>
    <s v="EC - IM Canada BC"/>
    <x v="8"/>
    <x v="7"/>
    <n v="830887"/>
    <d v="2001-06-06T21:00:01"/>
  </r>
  <r>
    <x v="1"/>
    <x v="3"/>
    <x v="0"/>
    <x v="1"/>
    <n v="620000"/>
    <n v="1340117"/>
    <d v="2001-06-05T09:21:5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petverma"/>
    <s v="JARNOLD"/>
    <s v="NG-Price"/>
    <x v="1"/>
    <x v="5"/>
    <s v="VE5988.1"/>
    <d v="2001-07-01T21:00:00"/>
  </r>
  <r>
    <x v="1"/>
    <x v="3"/>
    <x v="0"/>
    <x v="19"/>
    <n v="250000"/>
    <n v="1340118"/>
    <d v="2001-06-05T09:21:55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550000000000001"/>
    <s v="ADM84149"/>
    <s v="PKEAVEY"/>
    <s v="G-DAILY-EST"/>
    <x v="1"/>
    <x v="5"/>
    <s v="VE5990.1"/>
    <d v="2001-06-06T21:00:01"/>
  </r>
  <r>
    <x v="0"/>
    <x v="3"/>
    <x v="1"/>
    <x v="0"/>
    <n v="10000"/>
    <n v="1340119"/>
    <d v="2001-06-05T09:21:56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124999999999998"/>
    <s v="NICOLEBR"/>
    <s v="MCUILLA"/>
    <s v="ENA - IM Ontario"/>
    <x v="8"/>
    <x v="5"/>
    <n v="830888"/>
    <d v="2001-06-06T21:00:01"/>
  </r>
  <r>
    <x v="1"/>
    <x v="3"/>
    <x v="0"/>
    <x v="1"/>
    <n v="3100"/>
    <n v="1340120"/>
    <d v="2001-06-05T09:21:59"/>
    <s v="PG&amp;E Energy Trading-Gas Corporation"/>
    <x v="0"/>
    <x v="0"/>
    <x v="0"/>
    <x v="3"/>
    <s v="US Gas Fin Opt Call"/>
    <s v="US Gas Fin Opt   NYMEX        EC5.0      Aug01           USD/MM-L"/>
    <n v="100"/>
    <m/>
    <x v="0"/>
    <x v="12"/>
    <x v="0"/>
    <n v="0.115"/>
    <s v="winyahay"/>
    <s v="MMAGGI"/>
    <s v="NG EXOTIC"/>
    <x v="1"/>
    <x v="5"/>
    <s v="VE5991.1"/>
    <d v="2001-08-01T00:00:00"/>
  </r>
  <r>
    <x v="0"/>
    <x v="3"/>
    <x v="1"/>
    <x v="1"/>
    <n v="155000"/>
    <n v="1340122"/>
    <d v="2001-06-05T09:21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7"/>
    <s v="dgiesbre"/>
    <s v="MCOWAN"/>
    <s v="EC-IM Canada West"/>
    <x v="8"/>
    <x v="7"/>
    <n v="830889"/>
    <d v="2001-07-01T21:00:01"/>
  </r>
  <r>
    <x v="1"/>
    <x v="3"/>
    <x v="0"/>
    <x v="1"/>
    <n v="232500"/>
    <n v="1340124"/>
    <d v="2001-06-05T09:22:02"/>
    <s v="AEP Energy Services, Inc."/>
    <x v="0"/>
    <x v="0"/>
    <x v="0"/>
    <x v="3"/>
    <s v="US Gas Fin Swap"/>
    <s v="US Gas Swap      Nymex                   Jul01           USD/MM"/>
    <n v="7500"/>
    <m/>
    <x v="0"/>
    <x v="10"/>
    <x v="0"/>
    <n v="4.04"/>
    <s v="aepes214"/>
    <s v="JARNOLD"/>
    <s v="NG-Price"/>
    <x v="1"/>
    <x v="5"/>
    <s v="VE5993.1"/>
    <d v="2001-07-01T21:00:00"/>
  </r>
  <r>
    <x v="0"/>
    <x v="3"/>
    <x v="1"/>
    <x v="0"/>
    <n v="10000"/>
    <n v="1340126"/>
    <d v="2001-06-05T09:22:06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99999999999996"/>
    <s v="BBRADLEY"/>
    <s v="MCUILLA"/>
    <s v="ENA - IM Ontario"/>
    <x v="8"/>
    <x v="5"/>
    <n v="830891"/>
    <d v="2001-06-06T21:00:01"/>
  </r>
  <r>
    <x v="1"/>
    <x v="3"/>
    <x v="1"/>
    <x v="0"/>
    <n v="5000"/>
    <n v="1340125"/>
    <d v="2001-06-05T09:22:06"/>
    <s v="EnergyUSA-TPC Corp."/>
    <x v="0"/>
    <x v="0"/>
    <x v="0"/>
    <x v="3"/>
    <s v="US Gas Phy Fwd Firm &lt; or = 1Mo "/>
    <s v="US Gas Phy       NGPL TxOkGCPool         06Jun01         USD/MM"/>
    <n v="5000"/>
    <m/>
    <x v="0"/>
    <x v="10"/>
    <x v="0"/>
    <n v="3.9275000000000002"/>
    <s v="gfischer"/>
    <s v="TDONOHO"/>
    <s v="ENA - IM Central Gulf"/>
    <x v="8"/>
    <x v="5"/>
    <n v="830890"/>
    <d v="2001-06-06T21:00:01"/>
  </r>
  <r>
    <x v="1"/>
    <x v="3"/>
    <x v="0"/>
    <x v="19"/>
    <n v="250000"/>
    <n v="1340128"/>
    <d v="2001-06-05T09:22:08"/>
    <s v="Axia Energy, LP"/>
    <x v="0"/>
    <x v="0"/>
    <x v="0"/>
    <x v="3"/>
    <s v="US Gas Fin Swap"/>
    <s v="US Gas Daily     HHub                    06-30Jun01      USD/MM"/>
    <n v="10000"/>
    <m/>
    <x v="0"/>
    <x v="10"/>
    <x v="0"/>
    <n v="3.95"/>
    <s v="hillblak"/>
    <s v="PKEAVEY"/>
    <s v="G-DAILY-EST"/>
    <x v="1"/>
    <x v="5"/>
    <s v="VE5996.1"/>
    <d v="2001-06-06T21:00:01"/>
  </r>
  <r>
    <x v="1"/>
    <x v="3"/>
    <x v="0"/>
    <x v="20"/>
    <n v="307500"/>
    <n v="1340129"/>
    <d v="2001-06-05T09:22:10"/>
    <s v="Canadian Imperial Bank of Commerce"/>
    <x v="0"/>
    <x v="0"/>
    <x v="0"/>
    <x v="3"/>
    <s v="US Gas Fin Swap"/>
    <s v="US Gas Swap      Nymex                   Jul-Oct01       USD/MM"/>
    <n v="2500"/>
    <m/>
    <x v="0"/>
    <x v="10"/>
    <x v="0"/>
    <n v="4.125"/>
    <s v="ADM61910"/>
    <s v="JARNOLD"/>
    <s v="NG-Price"/>
    <x v="1"/>
    <x v="5"/>
    <s v="VE5995.1"/>
    <d v="2001-07-01T00:00:00"/>
  </r>
  <r>
    <x v="1"/>
    <x v="3"/>
    <x v="0"/>
    <x v="1"/>
    <n v="465000"/>
    <n v="1340130"/>
    <d v="2001-06-05T09:22:11"/>
    <s v="Coral Energy Holding L.P."/>
    <x v="0"/>
    <x v="0"/>
    <x v="0"/>
    <x v="3"/>
    <s v="US Gas Fin Swap"/>
    <s v="US Gas Swap      Nymex                   Jul01           USD/MM"/>
    <n v="15000"/>
    <m/>
    <x v="0"/>
    <x v="10"/>
    <x v="0"/>
    <n v="4.0350000000000001"/>
    <s v="robdecard"/>
    <s v="JARNOLD"/>
    <s v="NG-Price"/>
    <x v="1"/>
    <x v="5"/>
    <s v="VE5997.1"/>
    <d v="2001-07-01T21:00:00"/>
  </r>
  <r>
    <x v="0"/>
    <x v="3"/>
    <x v="1"/>
    <x v="0"/>
    <n v="5000"/>
    <n v="1340132"/>
    <d v="2001-06-05T09:22:12"/>
    <s v="Engage Energy Canada L.P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349999999999996"/>
    <s v="craigwest"/>
    <s v="RWATT"/>
    <s v="EC-IM Canada West"/>
    <x v="8"/>
    <x v="7"/>
    <n v="830893"/>
    <d v="2001-06-06T21:00:01"/>
  </r>
  <r>
    <x v="0"/>
    <x v="3"/>
    <x v="1"/>
    <x v="0"/>
    <n v="10000"/>
    <n v="1340131"/>
    <d v="2001-06-05T09:22:12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875000000000004"/>
    <s v="BBRADLEY"/>
    <s v="MCUILLA"/>
    <s v="ENA - IM Ontario"/>
    <x v="8"/>
    <x v="5"/>
    <n v="830892"/>
    <d v="2001-06-06T21:00:01"/>
  </r>
  <r>
    <x v="0"/>
    <x v="3"/>
    <x v="1"/>
    <x v="0"/>
    <n v="10000"/>
    <n v="1340134"/>
    <d v="2001-06-05T09:22:15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949999999999996"/>
    <s v="canadanw1"/>
    <s v="RWATT"/>
    <s v="EC-IM Canada West"/>
    <x v="8"/>
    <x v="7"/>
    <n v="830896"/>
    <d v="2001-06-05T21:00:01"/>
  </r>
  <r>
    <x v="1"/>
    <x v="3"/>
    <x v="1"/>
    <x v="0"/>
    <n v="5000"/>
    <n v="1340135"/>
    <d v="2001-06-05T09:22:15"/>
    <s v="Axia Energy, LP"/>
    <x v="0"/>
    <x v="0"/>
    <x v="0"/>
    <x v="3"/>
    <s v="US Gas Phy Fwd Firm &lt; or = 1Mo "/>
    <s v="US Gas Phy       Carthage                06Jun01         USD/MM"/>
    <n v="5000"/>
    <m/>
    <x v="0"/>
    <x v="10"/>
    <x v="0"/>
    <n v="3.9350000000000001"/>
    <s v="sstrick9"/>
    <s v="TMARTIN"/>
    <s v="ENA-IM CARTHAGE"/>
    <x v="8"/>
    <x v="5"/>
    <n v="830895"/>
    <d v="2001-06-06T21:00:01"/>
  </r>
  <r>
    <x v="1"/>
    <x v="3"/>
    <x v="1"/>
    <x v="0"/>
    <n v="10000"/>
    <n v="1340133"/>
    <d v="2001-06-05T09:22:15"/>
    <s v="Coral Energy Resources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0250000000000004"/>
    <s v="bbharleyp"/>
    <s v="JPARKS"/>
    <s v="ENA - IM Katy"/>
    <x v="8"/>
    <x v="5"/>
    <n v="830894"/>
    <d v="2001-06-06T21:00:01"/>
  </r>
  <r>
    <x v="1"/>
    <x v="3"/>
    <x v="0"/>
    <x v="18"/>
    <n v="377500"/>
    <n v="1340137"/>
    <d v="2001-06-05T09:22:18"/>
    <s v="Aquila Risk Management Corporation"/>
    <x v="0"/>
    <x v="0"/>
    <x v="0"/>
    <x v="3"/>
    <s v="US Gas Fin Swap"/>
    <s v="US Gas Swap      Nymex                   Nov01-Mar02     USD/MM"/>
    <n v="2500"/>
    <m/>
    <x v="0"/>
    <x v="10"/>
    <x v="0"/>
    <n v="4.4450000000000003"/>
    <s v="AQUILA1004"/>
    <s v="JARNOLD"/>
    <s v="NG-Price"/>
    <x v="1"/>
    <x v="5"/>
    <s v="VE5999.1"/>
    <d v="2001-11-01T00:00:00"/>
  </r>
  <r>
    <x v="1"/>
    <x v="3"/>
    <x v="1"/>
    <x v="0"/>
    <n v="5000"/>
    <n v="1340138"/>
    <d v="2001-06-05T09:22:18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8675000000000002"/>
    <s v="kiethbourg"/>
    <s v="TDONOHO"/>
    <s v="ENA - IM Central Gulf"/>
    <x v="8"/>
    <x v="5"/>
    <n v="830897"/>
    <d v="2001-06-06T21:00:01"/>
  </r>
  <r>
    <x v="1"/>
    <x v="3"/>
    <x v="1"/>
    <x v="0"/>
    <n v="25000"/>
    <n v="1340140"/>
    <d v="2001-06-05T09:22:21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550000000000001"/>
    <s v="garrison"/>
    <s v="ARING"/>
    <s v="ENA-IM NE GULF1"/>
    <x v="8"/>
    <x v="5"/>
    <n v="830899"/>
    <d v="2001-06-06T21:00:01"/>
  </r>
  <r>
    <x v="1"/>
    <x v="3"/>
    <x v="0"/>
    <x v="19"/>
    <n v="250000"/>
    <n v="1340143"/>
    <d v="2001-06-05T09:22:22"/>
    <s v="Texaco Natural Gas Inc.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STEPHENSJE"/>
    <s v="PKEAVEY"/>
    <s v="G-DAILY-EST"/>
    <x v="1"/>
    <x v="5"/>
    <s v="VE6002.1"/>
    <d v="2001-06-06T21:00:01"/>
  </r>
  <r>
    <x v="1"/>
    <x v="3"/>
    <x v="1"/>
    <x v="0"/>
    <n v="20000"/>
    <n v="1340142"/>
    <d v="2001-06-05T09:22:22"/>
    <s v="Duke Energy Trading and Marketing, L.L.C."/>
    <x v="0"/>
    <x v="0"/>
    <x v="0"/>
    <x v="3"/>
    <s v="US Gas Phy Fwd Firm &lt; or = 1Mo "/>
    <s v="US Gas Phy       TCO Pool                06Jun01         USD/MM"/>
    <n v="20000"/>
    <m/>
    <x v="0"/>
    <x v="10"/>
    <x v="0"/>
    <n v="4.0999999999999996"/>
    <s v="JRHEARNE"/>
    <s v="JHODGE2"/>
    <s v="ENA-IM ME TCO"/>
    <x v="8"/>
    <x v="5"/>
    <n v="830900"/>
    <d v="2001-06-06T21:00:01"/>
  </r>
  <r>
    <x v="1"/>
    <x v="3"/>
    <x v="1"/>
    <x v="0"/>
    <n v="5000"/>
    <n v="1340141"/>
    <d v="2001-06-05T09:22:22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550000000000001"/>
    <s v="DOCONNER"/>
    <s v="TMARTIN"/>
    <s v="ENA-IM CARTHAGE"/>
    <x v="8"/>
    <x v="5"/>
    <n v="830901"/>
    <d v="2001-06-06T21:00:01"/>
  </r>
  <r>
    <x v="1"/>
    <x v="3"/>
    <x v="0"/>
    <x v="1"/>
    <n v="620000"/>
    <n v="1340144"/>
    <d v="2001-06-05T09:22:23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MICWHITE"/>
    <s v="JARNOLD"/>
    <s v="NG-Price"/>
    <x v="1"/>
    <x v="5"/>
    <s v="VE6001.1"/>
    <d v="2001-07-01T21:00:00"/>
  </r>
  <r>
    <x v="0"/>
    <x v="3"/>
    <x v="1"/>
    <x v="0"/>
    <n v="10000"/>
    <n v="1340146"/>
    <d v="2001-06-05T09:22:27"/>
    <s v="Williams Energy Marketing &amp;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"/>
    <s v="elizabeth"/>
    <s v="MCUILLA"/>
    <s v="ENA - IM Ontario"/>
    <x v="8"/>
    <x v="5"/>
    <n v="830902"/>
    <d v="2001-06-06T21:00:01"/>
  </r>
  <r>
    <x v="1"/>
    <x v="3"/>
    <x v="0"/>
    <x v="1"/>
    <n v="155000"/>
    <n v="1340145"/>
    <d v="2001-06-05T09:22:27"/>
    <s v="Aquila Risk Management Corporation"/>
    <x v="0"/>
    <x v="0"/>
    <x v="0"/>
    <x v="3"/>
    <s v="US Gas Fin BasisSwap"/>
    <s v="US Gas Basis     NWPL RkyMtn             Jul01           USD/MM"/>
    <m/>
    <n v="5000"/>
    <x v="0"/>
    <x v="10"/>
    <x v="0"/>
    <n v="-1.2250000000000001"/>
    <s v="AQUILA1001"/>
    <s v="FERMIS"/>
    <s v="GD-New-Jr"/>
    <x v="1"/>
    <x v="5"/>
    <s v="VE6003.1"/>
    <d v="2001-07-01T21:00:01"/>
  </r>
  <r>
    <x v="1"/>
    <x v="3"/>
    <x v="1"/>
    <x v="0"/>
    <n v="5000"/>
    <n v="1340147"/>
    <d v="2001-06-05T09:22:29"/>
    <s v="Tenaska Marketing Ventures"/>
    <x v="0"/>
    <x v="0"/>
    <x v="0"/>
    <x v="3"/>
    <s v="US Gas Phy Fwd Firm &lt; or = 1Mo "/>
    <s v="US Gas Phy       NGPL TxOkGCPool         06Jun01         USD/MM"/>
    <m/>
    <n v="5000"/>
    <x v="0"/>
    <x v="10"/>
    <x v="0"/>
    <n v="3.9249999999999998"/>
    <s v="TMVJDG01"/>
    <s v="TDONOHO"/>
    <s v="ENA - IM Central Gulf"/>
    <x v="8"/>
    <x v="5"/>
    <n v="830903"/>
    <d v="2001-06-06T21:00:01"/>
  </r>
  <r>
    <x v="1"/>
    <x v="3"/>
    <x v="1"/>
    <x v="0"/>
    <n v="5000"/>
    <n v="1340148"/>
    <d v="2001-06-05T09:22:30"/>
    <s v="Marathon Oil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TimBarth"/>
    <s v="RGAY"/>
    <s v="ENA - IM West"/>
    <x v="8"/>
    <x v="5"/>
    <n v="830904"/>
    <d v="2001-06-06T21:00:01"/>
  </r>
  <r>
    <x v="1"/>
    <x v="3"/>
    <x v="0"/>
    <x v="19"/>
    <n v="250000"/>
    <n v="1340150"/>
    <d v="2001-06-05T09:22:31"/>
    <s v="TXU Energy Trading Company"/>
    <x v="0"/>
    <x v="0"/>
    <x v="0"/>
    <x v="3"/>
    <s v="US Gas Fin Swap"/>
    <s v="US Gas Daily     Transco Z6 NY           06-30Jun01      USD/MM"/>
    <n v="10000"/>
    <m/>
    <x v="0"/>
    <x v="10"/>
    <x v="0"/>
    <n v="4.29"/>
    <s v="txuetclj"/>
    <s v="VPIMENOV"/>
    <s v="EAST-NEW YORK"/>
    <x v="1"/>
    <x v="5"/>
    <s v="VE6008.1"/>
    <d v="2001-06-06T21:00:01"/>
  </r>
  <r>
    <x v="0"/>
    <x v="3"/>
    <x v="1"/>
    <x v="0"/>
    <n v="10000"/>
    <n v="1340154"/>
    <d v="2001-06-05T09:22:33"/>
    <s v="Mirant Americas Energy Marketing,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24999999999998"/>
    <s v="arvanitis1"/>
    <s v="MCUILLA"/>
    <s v="ENA - IM Ontario"/>
    <x v="8"/>
    <x v="5"/>
    <n v="830905"/>
    <d v="2001-06-06T21:00:01"/>
  </r>
  <r>
    <x v="1"/>
    <x v="3"/>
    <x v="0"/>
    <x v="1"/>
    <n v="465000"/>
    <n v="1340156"/>
    <d v="2001-06-05T09:22:35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04"/>
    <s v="MICWHITE"/>
    <s v="JARNOLD"/>
    <s v="NG-Price"/>
    <x v="1"/>
    <x v="5"/>
    <s v="VE6010.1"/>
    <d v="2001-07-01T21:00:00"/>
  </r>
  <r>
    <x v="1"/>
    <x v="3"/>
    <x v="1"/>
    <x v="0"/>
    <n v="2500"/>
    <n v="1340155"/>
    <d v="2001-06-05T09:22:35"/>
    <s v="Virginia Power Energy Marketing, Inc."/>
    <x v="0"/>
    <x v="0"/>
    <x v="0"/>
    <x v="3"/>
    <s v="US Gas Phy Fwd Firm &lt; or = 1Mo "/>
    <s v="US Gas Phy       ANR SE Trans            06Jun01         USD/MM"/>
    <m/>
    <n v="2500"/>
    <x v="0"/>
    <x v="10"/>
    <x v="0"/>
    <n v="3.9275000000000002"/>
    <s v="SPJOHRDE"/>
    <s v="TDONOHO"/>
    <s v="ENA - IM Central Gulf"/>
    <x v="8"/>
    <x v="5"/>
    <n v="830906"/>
    <d v="2001-06-06T21:00:01"/>
  </r>
  <r>
    <x v="1"/>
    <x v="3"/>
    <x v="0"/>
    <x v="1"/>
    <n v="155000"/>
    <n v="1340157"/>
    <d v="2001-06-05T09:22:36"/>
    <s v="HS Energy Services, Inc."/>
    <x v="0"/>
    <x v="0"/>
    <x v="0"/>
    <x v="3"/>
    <s v="US Gas Fin BasisSwap"/>
    <s v="US Gas Basis     NWPL RkyMtn             Jul01           USD/MM"/>
    <n v="5000"/>
    <m/>
    <x v="0"/>
    <x v="10"/>
    <x v="0"/>
    <n v="-1.24"/>
    <s v="JIMLK19641"/>
    <s v="FERMIS"/>
    <s v="GD-New-Jr"/>
    <x v="1"/>
    <x v="5"/>
    <s v="VE6007.1"/>
    <d v="2001-07-01T21:00:01"/>
  </r>
  <r>
    <x v="1"/>
    <x v="3"/>
    <x v="0"/>
    <x v="1"/>
    <n v="465000"/>
    <n v="1340160"/>
    <d v="2001-06-05T09:22:38"/>
    <s v="Axia Energy, LP"/>
    <x v="0"/>
    <x v="0"/>
    <x v="0"/>
    <x v="3"/>
    <s v="US Gas Fin Swap"/>
    <s v="US Gas Swap      Nymex                   Jul01           USD/MM"/>
    <m/>
    <n v="15000"/>
    <x v="0"/>
    <x v="10"/>
    <x v="0"/>
    <n v="4.0449999999999999"/>
    <s v="hillblak"/>
    <s v="JARNOLD"/>
    <s v="NG-Price"/>
    <x v="1"/>
    <x v="5"/>
    <s v="VE6014.1"/>
    <d v="2001-07-01T21:00:00"/>
  </r>
  <r>
    <x v="1"/>
    <x v="3"/>
    <x v="0"/>
    <x v="19"/>
    <n v="250000"/>
    <n v="1340159"/>
    <d v="2001-06-05T09:22:38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449999999999998"/>
    <s v="ADM84149"/>
    <s v="PKEAVEY"/>
    <s v="G-DAILY-EST"/>
    <x v="1"/>
    <x v="5"/>
    <s v="VE6016.1"/>
    <d v="2001-06-06T21:00:01"/>
  </r>
  <r>
    <x v="1"/>
    <x v="3"/>
    <x v="1"/>
    <x v="0"/>
    <n v="5000"/>
    <n v="1340162"/>
    <d v="2001-06-05T09:22:40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1950000000000003"/>
    <n v="10041965"/>
    <s v="JHODGE2"/>
    <s v="ENA-IM ME CNG"/>
    <x v="8"/>
    <x v="5"/>
    <n v="830907"/>
    <d v="2001-06-06T21:00:01"/>
  </r>
  <r>
    <x v="1"/>
    <x v="3"/>
    <x v="1"/>
    <x v="0"/>
    <n v="15000"/>
    <n v="1340164"/>
    <d v="2001-06-05T09:22:41"/>
    <s v="BGML - IM Bridgeline"/>
    <x v="0"/>
    <x v="0"/>
    <x v="0"/>
    <x v="3"/>
    <s v="US Gas Phy Fwd Firm &lt; or = 1Mo "/>
    <s v="US Gas Phy       HeHub                   06Jun01         USD/MM"/>
    <m/>
    <n v="15000"/>
    <x v="0"/>
    <x v="10"/>
    <x v="0"/>
    <n v="3.96"/>
    <s v="raganbond1"/>
    <s v="ARING"/>
    <s v="ENA-IM NE GULF1"/>
    <x v="8"/>
    <x v="5"/>
    <n v="830909"/>
    <d v="2001-06-06T21:00:01"/>
  </r>
  <r>
    <x v="1"/>
    <x v="3"/>
    <x v="1"/>
    <x v="0"/>
    <n v="10000"/>
    <n v="1340163"/>
    <d v="2001-06-05T09:22:41"/>
    <s v="Williams Energy Marketing &amp; Trading Company"/>
    <x v="0"/>
    <x v="0"/>
    <x v="0"/>
    <x v="3"/>
    <s v="US Gas Phy Fwd Firm &lt; or = 1Mo "/>
    <s v="US Gas Phy       Transco St.65           06Jun01         USD/MM"/>
    <m/>
    <n v="10000"/>
    <x v="0"/>
    <x v="10"/>
    <x v="0"/>
    <n v="3.9849999999999999"/>
    <s v="duanelaw"/>
    <s v="ARING"/>
    <s v="ENA-IM NE GULF1"/>
    <x v="8"/>
    <x v="5"/>
    <n v="830908"/>
    <d v="2001-06-06T21:00:01"/>
  </r>
  <r>
    <x v="1"/>
    <x v="3"/>
    <x v="1"/>
    <x v="0"/>
    <n v="5000"/>
    <n v="1340166"/>
    <d v="2001-06-05T09:22:43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1849999999999996"/>
    <n v="10041965"/>
    <s v="JHODGE2"/>
    <s v="ENA-IM ME CNG"/>
    <x v="8"/>
    <x v="5"/>
    <n v="830910"/>
    <d v="2001-06-06T21:00:01"/>
  </r>
  <r>
    <x v="1"/>
    <x v="3"/>
    <x v="1"/>
    <x v="19"/>
    <n v="125000"/>
    <n v="1340168"/>
    <d v="2001-06-05T09:22:44"/>
    <s v="Marathon Oil Company"/>
    <x v="0"/>
    <x v="0"/>
    <x v="0"/>
    <x v="3"/>
    <s v="US Gas Phy Fwd Firm &lt; or = 1Mo "/>
    <s v="US Gas Phy       TGT Z-SL                06-30Jun01      USD/MM"/>
    <m/>
    <n v="5000"/>
    <x v="0"/>
    <x v="10"/>
    <x v="0"/>
    <n v="3.91"/>
    <s v="rdyoung1"/>
    <s v="SPEREIR"/>
    <s v="ENA-IM NE GULF2"/>
    <x v="8"/>
    <x v="5"/>
    <n v="830914"/>
    <d v="2001-06-06T21:00:01"/>
  </r>
  <r>
    <x v="1"/>
    <x v="3"/>
    <x v="1"/>
    <x v="0"/>
    <n v="5000"/>
    <n v="1340170"/>
    <d v="2001-06-05T09:22:45"/>
    <s v="Reliant Energy Services, Inc."/>
    <x v="0"/>
    <x v="0"/>
    <x v="0"/>
    <x v="3"/>
    <s v="US Gas Phy Fwd Firm &lt; or = 1Mo "/>
    <s v="US Gas Phy       NGPL TxOkGCPool         06Jun01         USD/MM"/>
    <m/>
    <n v="5000"/>
    <x v="0"/>
    <x v="10"/>
    <x v="0"/>
    <n v="3.9350000000000001"/>
    <s v="bcollins"/>
    <s v="TDONOHO"/>
    <s v="ENA - IM Central Gulf"/>
    <x v="8"/>
    <x v="5"/>
    <n v="830911"/>
    <d v="2001-06-06T21:00:01"/>
  </r>
  <r>
    <x v="1"/>
    <x v="4"/>
    <x v="0"/>
    <x v="0"/>
    <n v="50000"/>
    <n v="1340173"/>
    <d v="2001-06-05T09:22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rsrsrsrs"/>
    <s v="GWHALLE"/>
    <s v="WTI-GW-NXC2"/>
    <x v="2"/>
    <x v="5"/>
    <n v="113679"/>
    <d v="2001-07-01T00:00:00"/>
  </r>
  <r>
    <x v="1"/>
    <x v="2"/>
    <x v="1"/>
    <x v="3"/>
    <n v="4600"/>
    <n v="1340174"/>
    <d v="2001-06-05T09:22:48"/>
    <s v="PSEG Energy Resources &amp; Trade LLC"/>
    <x v="0"/>
    <x v="0"/>
    <x v="0"/>
    <x v="2"/>
    <s v="US East Power Phy Fwd Firm"/>
    <s v="US Pwr Phy Firm  PJM-W Peak              Oct-Dec02       USD/MWh"/>
    <n v="50"/>
    <m/>
    <x v="0"/>
    <x v="2"/>
    <x v="0"/>
    <n v="34.25"/>
    <s v="jefffoose1"/>
    <s v="RBENSON"/>
    <s v="LT-PJM"/>
    <x v="7"/>
    <x v="6"/>
    <n v="632887.1"/>
    <d v="2002-10-01T21:00:00"/>
  </r>
  <r>
    <x v="1"/>
    <x v="3"/>
    <x v="1"/>
    <x v="0"/>
    <n v="5000"/>
    <n v="1340175"/>
    <d v="2001-06-05T09:22:48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3.9350000000000001"/>
    <s v="mikepowers"/>
    <s v="TDONOHO"/>
    <s v="ENA - IM Central Gulf"/>
    <x v="8"/>
    <x v="5"/>
    <n v="830913"/>
    <d v="2001-06-06T21:00:01"/>
  </r>
  <r>
    <x v="1"/>
    <x v="3"/>
    <x v="0"/>
    <x v="1"/>
    <n v="155000"/>
    <n v="1340176"/>
    <d v="2001-06-05T09:22:49"/>
    <s v="Williams Energy Marketing &amp; Trading Company"/>
    <x v="0"/>
    <x v="0"/>
    <x v="0"/>
    <x v="3"/>
    <s v="US Gas Fin BasisSwap"/>
    <s v="US Gas Basis     Transco Z6 NY           Oct01           USD/MM"/>
    <n v="5000"/>
    <m/>
    <x v="0"/>
    <x v="10"/>
    <x v="0"/>
    <n v="0.45750000000000002"/>
    <s v="mckennas"/>
    <s v="BMCKAY"/>
    <s v="FT-NY"/>
    <x v="1"/>
    <x v="5"/>
    <s v="VE6023.1"/>
    <d v="2001-10-01T21:00:01"/>
  </r>
  <r>
    <x v="1"/>
    <x v="3"/>
    <x v="0"/>
    <x v="19"/>
    <n v="250000"/>
    <n v="1340179"/>
    <d v="2001-06-05T09:22:50"/>
    <s v="TXU Energy Trading Company"/>
    <x v="0"/>
    <x v="0"/>
    <x v="0"/>
    <x v="3"/>
    <s v="US Gas Fin Swap"/>
    <s v="US Gas Daily     TX E M3                 06-30Jun01      USD/MM"/>
    <n v="10000"/>
    <m/>
    <x v="0"/>
    <x v="10"/>
    <x v="0"/>
    <n v="4.28"/>
    <s v="txuetclj"/>
    <s v="VPIMENOV"/>
    <s v="EAST-NEW YORK"/>
    <x v="1"/>
    <x v="5"/>
    <s v="VE6026.1"/>
    <d v="2001-06-06T21:00:01"/>
  </r>
  <r>
    <x v="1"/>
    <x v="3"/>
    <x v="1"/>
    <x v="0"/>
    <n v="1705"/>
    <n v="1340178"/>
    <d v="2001-06-05T09:22:50"/>
    <s v="El Paso Merchant Energy, L.P."/>
    <x v="0"/>
    <x v="0"/>
    <x v="0"/>
    <x v="3"/>
    <s v="US Gas Phy Fwd Firm &lt; or = 1Mo "/>
    <s v="US Gas Phy       NGPL STX                06Jun01         USD/MM"/>
    <m/>
    <n v="1705"/>
    <x v="0"/>
    <x v="10"/>
    <x v="0"/>
    <n v="3.8624999999999998"/>
    <s v="EPMELPmw"/>
    <s v="TDONOHO"/>
    <s v="ENA - IM Central Gulf"/>
    <x v="8"/>
    <x v="5"/>
    <n v="830915"/>
    <d v="2001-06-06T21:00:01"/>
  </r>
  <r>
    <x v="1"/>
    <x v="3"/>
    <x v="0"/>
    <x v="1"/>
    <n v="77500"/>
    <n v="1340181"/>
    <d v="2001-06-05T09:22:53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4.0350000000000001"/>
    <s v="DANIELCOWL"/>
    <s v="JARNOLD"/>
    <s v="NG-Price"/>
    <x v="1"/>
    <x v="5"/>
    <s v="VE6025.1"/>
    <d v="2001-07-01T21:00:00"/>
  </r>
  <r>
    <x v="1"/>
    <x v="3"/>
    <x v="0"/>
    <x v="1"/>
    <n v="387500"/>
    <n v="1340182"/>
    <d v="2001-06-05T09:22:56"/>
    <s v="Mirant Americas Energy Marketing, L.P."/>
    <x v="0"/>
    <x v="0"/>
    <x v="0"/>
    <x v="3"/>
    <s v="US Gas Fin Swap"/>
    <s v="US Gas Swap      Nymex                   Jul01           USD/MM"/>
    <n v="12500"/>
    <m/>
    <x v="0"/>
    <x v="10"/>
    <x v="0"/>
    <n v="4.0350000000000001"/>
    <s v="ctm00001"/>
    <s v="JARNOLD"/>
    <s v="NG-Price"/>
    <x v="1"/>
    <x v="5"/>
    <s v="VE6027.1"/>
    <d v="2001-07-01T21:00:00"/>
  </r>
  <r>
    <x v="1"/>
    <x v="3"/>
    <x v="1"/>
    <x v="19"/>
    <n v="53625"/>
    <n v="1340184"/>
    <d v="2001-06-05T09:22:58"/>
    <s v="Texaco Natural Gas Inc."/>
    <x v="0"/>
    <x v="0"/>
    <x v="0"/>
    <x v="3"/>
    <s v="US Gas Phy Fwd Firm &lt; or = 1Mo "/>
    <s v="US Gas Phy       FGT Z2                  06-30Jun01      USD/MM"/>
    <m/>
    <n v="2145"/>
    <x v="0"/>
    <x v="10"/>
    <x v="0"/>
    <n v="3.9449999999999998"/>
    <s v="ADM42855"/>
    <s v="SNEAL"/>
    <s v="ENA-IM NE GULF4"/>
    <x v="8"/>
    <x v="5"/>
    <n v="830916"/>
    <d v="2001-06-06T21:00:01"/>
  </r>
  <r>
    <x v="1"/>
    <x v="3"/>
    <x v="0"/>
    <x v="1"/>
    <n v="465000"/>
    <n v="1340186"/>
    <d v="2001-06-05T09:23:0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3"/>
    <s v="RICKERSB"/>
    <s v="JARNOLD"/>
    <s v="NG-Price"/>
    <x v="1"/>
    <x v="5"/>
    <s v="VE6031.1"/>
    <d v="2001-07-01T21:00:00"/>
  </r>
  <r>
    <x v="1"/>
    <x v="2"/>
    <x v="1"/>
    <x v="4"/>
    <n v="1500"/>
    <n v="1340187"/>
    <d v="2001-06-05T09:23:03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7"/>
    <s v="Kellybry"/>
    <s v="FSTURM"/>
    <s v="ST-ECAR"/>
    <x v="7"/>
    <x v="6"/>
    <n v="632888.1"/>
    <d v="2001-09-01T17:11:00"/>
  </r>
  <r>
    <x v="1"/>
    <x v="3"/>
    <x v="0"/>
    <x v="1"/>
    <n v="310000"/>
    <n v="1340188"/>
    <d v="2001-06-05T09:23:04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350000000000001"/>
    <s v="NedCosman"/>
    <s v="JARNOLD"/>
    <s v="NG-Price"/>
    <x v="1"/>
    <x v="5"/>
    <s v="VE6034.1"/>
    <d v="2001-07-01T21:00:00"/>
  </r>
  <r>
    <x v="1"/>
    <x v="3"/>
    <x v="0"/>
    <x v="19"/>
    <n v="71375"/>
    <n v="1340189"/>
    <d v="2001-06-05T09:23:04"/>
    <s v="Axia Energy, LP"/>
    <x v="0"/>
    <x v="0"/>
    <x v="0"/>
    <x v="3"/>
    <s v="US Gas Fin Swap"/>
    <s v="US Gas Daily     HHub                    06-30Jun01      USD/MM"/>
    <m/>
    <n v="2855"/>
    <x v="0"/>
    <x v="10"/>
    <x v="0"/>
    <n v="3.9449999999999998"/>
    <s v="hillblak"/>
    <s v="PKEAVEY"/>
    <s v="G-DAILY-EST"/>
    <x v="1"/>
    <x v="5"/>
    <s v="VE6035.1"/>
    <d v="2001-06-06T21:00:01"/>
  </r>
  <r>
    <x v="1"/>
    <x v="3"/>
    <x v="0"/>
    <x v="20"/>
    <n v="615000"/>
    <n v="1340190"/>
    <d v="2001-06-05T09:23:06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12"/>
    <s v="HDESTEFA"/>
    <s v="JARNOLD"/>
    <s v="NG-Price"/>
    <x v="1"/>
    <x v="5"/>
    <s v="VE6033.1"/>
    <d v="2001-07-01T00:00:00"/>
  </r>
  <r>
    <x v="1"/>
    <x v="3"/>
    <x v="0"/>
    <x v="1"/>
    <n v="155000"/>
    <n v="1340191"/>
    <d v="2001-06-05T09:23:07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0350000000000001"/>
    <s v="MICWHITE"/>
    <s v="JARNOLD"/>
    <s v="NG-Price"/>
    <x v="1"/>
    <x v="5"/>
    <s v="VE6037.1"/>
    <d v="2001-07-01T21:00:00"/>
  </r>
  <r>
    <x v="1"/>
    <x v="3"/>
    <x v="0"/>
    <x v="1"/>
    <n v="310000"/>
    <n v="1340192"/>
    <d v="2001-06-05T09:23:11"/>
    <s v="Reliant Energy Services, Inc."/>
    <x v="0"/>
    <x v="0"/>
    <x v="0"/>
    <x v="3"/>
    <s v="US Gas Fin Swap"/>
    <s v="US Gas Swap      Nymex                   Jul01           USD/MM"/>
    <m/>
    <n v="10000"/>
    <x v="0"/>
    <x v="10"/>
    <x v="0"/>
    <n v="4.04"/>
    <s v="kurtgibson"/>
    <s v="JARNOLD"/>
    <s v="NG-Price"/>
    <x v="1"/>
    <x v="5"/>
    <s v="VE6039.1"/>
    <d v="2001-07-01T21:00:00"/>
  </r>
  <r>
    <x v="1"/>
    <x v="3"/>
    <x v="0"/>
    <x v="18"/>
    <n v="755000"/>
    <n v="1340194"/>
    <d v="2001-06-05T09:23:13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steven12"/>
    <s v="JARNOLD"/>
    <s v="NG-Price"/>
    <x v="1"/>
    <x v="5"/>
    <s v="VE6040.1"/>
    <d v="2001-11-01T00:00:00"/>
  </r>
  <r>
    <x v="0"/>
    <x v="3"/>
    <x v="1"/>
    <x v="0"/>
    <n v="10000"/>
    <n v="1340198"/>
    <d v="2001-06-05T09:23:15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00000000000004"/>
    <s v="PALLISER"/>
    <s v="RWATT"/>
    <s v="EC-IM Canada West"/>
    <x v="8"/>
    <x v="7"/>
    <n v="830917"/>
    <d v="2001-06-05T21:00:01"/>
  </r>
  <r>
    <x v="1"/>
    <x v="3"/>
    <x v="0"/>
    <x v="19"/>
    <n v="250000"/>
    <n v="1340202"/>
    <d v="2001-06-05T09:23:18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3.95"/>
    <s v="Bakerrob"/>
    <s v="PKEAVEY"/>
    <s v="G-DAILY-EST"/>
    <x v="1"/>
    <x v="5"/>
    <s v="VE6046.1"/>
    <d v="2001-06-06T21:00:01"/>
  </r>
  <r>
    <x v="1"/>
    <x v="3"/>
    <x v="1"/>
    <x v="0"/>
    <n v="7234"/>
    <n v="1340203"/>
    <d v="2001-06-05T09:23:21"/>
    <s v="Mirant Americas Energy Marketing, L.P."/>
    <x v="0"/>
    <x v="0"/>
    <x v="0"/>
    <x v="3"/>
    <s v="US Gas Phy Fwd Firm &lt; or = 1Mo "/>
    <s v="US Gas Phy       TCO Pool                06Jun01         USD/MM"/>
    <m/>
    <n v="7234"/>
    <x v="0"/>
    <x v="10"/>
    <x v="0"/>
    <n v="4.1150000000000002"/>
    <s v="jkippels01"/>
    <s v="JHODGE2"/>
    <s v="ENA-IM ME TCO"/>
    <x v="8"/>
    <x v="5"/>
    <n v="830918"/>
    <d v="2001-06-06T21:00:01"/>
  </r>
  <r>
    <x v="1"/>
    <x v="3"/>
    <x v="1"/>
    <x v="0"/>
    <n v="7500"/>
    <n v="1340208"/>
    <d v="2001-06-05T09:23:23"/>
    <s v="Reliant Energy Services, Inc."/>
    <x v="0"/>
    <x v="0"/>
    <x v="0"/>
    <x v="3"/>
    <s v="US Gas Phy Fwd Firm &lt; or = 1Mo "/>
    <s v="US Gas Phy       ANR SE Trans            06Jun01         USD/MM"/>
    <m/>
    <n v="7500"/>
    <x v="0"/>
    <x v="10"/>
    <x v="0"/>
    <n v="3.92"/>
    <s v="kimnorman"/>
    <s v="TDONOHO"/>
    <s v="ENA - IM Central Gulf"/>
    <x v="8"/>
    <x v="5"/>
    <n v="830919"/>
    <d v="2001-06-06T21:00:01"/>
  </r>
  <r>
    <x v="1"/>
    <x v="3"/>
    <x v="0"/>
    <x v="18"/>
    <n v="377500"/>
    <n v="1340210"/>
    <d v="2001-06-05T09:23:25"/>
    <s v="Aquila Risk Management Corporation"/>
    <x v="0"/>
    <x v="0"/>
    <x v="0"/>
    <x v="3"/>
    <s v="US Gas Fin Swap"/>
    <s v="US Gas Swap      Nymex                   Nov01-Mar02     USD/MM"/>
    <n v="2500"/>
    <m/>
    <x v="0"/>
    <x v="10"/>
    <x v="0"/>
    <n v="4.4400000000000004"/>
    <s v="AQUILA1004"/>
    <s v="JARNOLD"/>
    <s v="NG-Price"/>
    <x v="1"/>
    <x v="5"/>
    <s v="VE6049.1"/>
    <d v="2001-11-01T00:00:00"/>
  </r>
  <r>
    <x v="1"/>
    <x v="3"/>
    <x v="1"/>
    <x v="0"/>
    <n v="10000"/>
    <n v="1340211"/>
    <d v="2001-06-05T09:23:27"/>
    <s v="Tenaska Marketing Ventures"/>
    <x v="0"/>
    <x v="0"/>
    <x v="0"/>
    <x v="3"/>
    <s v="US Gas Phy Fwd Firm &lt; or = 1Mo "/>
    <s v="US Gas Phy       Harper                  06Jun01         USD/MM"/>
    <n v="10000"/>
    <m/>
    <x v="0"/>
    <x v="10"/>
    <x v="0"/>
    <n v="3.96"/>
    <s v="TMVTMD02"/>
    <s v="JWILLI13"/>
    <s v="ENA-IM Mid Central North"/>
    <x v="8"/>
    <x v="5"/>
    <n v="830920"/>
    <d v="2001-06-06T21:00:01"/>
  </r>
  <r>
    <x v="1"/>
    <x v="3"/>
    <x v="1"/>
    <x v="0"/>
    <n v="10000"/>
    <n v="1340213"/>
    <d v="2001-06-05T09:23:28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550000000000001"/>
    <s v="FMORGAN1"/>
    <s v="ARING"/>
    <s v="ENA-IM NE GULF1"/>
    <x v="8"/>
    <x v="5"/>
    <n v="830922"/>
    <d v="2001-06-06T21:00:01"/>
  </r>
  <r>
    <x v="1"/>
    <x v="2"/>
    <x v="1"/>
    <x v="16"/>
    <n v="3100"/>
    <n v="1340214"/>
    <d v="2001-06-05T09:23:29"/>
    <s v="Coral Power, L.L.C."/>
    <x v="0"/>
    <x v="0"/>
    <x v="0"/>
    <x v="2"/>
    <s v="US East Power Phy Fwd Firm"/>
    <s v="US Pwr Phy Firm  Cinergy Peak            Jul-Aug02       USD/MWh"/>
    <n v="50"/>
    <m/>
    <x v="0"/>
    <x v="2"/>
    <x v="0"/>
    <n v="71"/>
    <s v="ADM35983"/>
    <s v="FSTURM"/>
    <s v="LT-ECAR"/>
    <x v="7"/>
    <x v="6"/>
    <n v="632889.1"/>
    <d v="2002-07-01T17:11:00"/>
  </r>
  <r>
    <x v="1"/>
    <x v="3"/>
    <x v="0"/>
    <x v="1"/>
    <n v="465000"/>
    <n v="1340215"/>
    <d v="2001-06-05T09:23:30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4.0350000000000001"/>
    <s v="BARRON01"/>
    <s v="JARNOLD"/>
    <s v="NG-Price"/>
    <x v="1"/>
    <x v="5"/>
    <s v="VE6055.1"/>
    <d v="2001-07-01T21:00:00"/>
  </r>
  <r>
    <x v="1"/>
    <x v="3"/>
    <x v="0"/>
    <x v="20"/>
    <n v="307500"/>
    <n v="1340216"/>
    <d v="2001-06-05T09:23:30"/>
    <s v="Bankers Trust Company"/>
    <x v="0"/>
    <x v="0"/>
    <x v="0"/>
    <x v="3"/>
    <s v="US Gas Fin Swap"/>
    <s v="US Gas Swap      Nymex                   Jul-Oct01       USD/MM"/>
    <n v="2500"/>
    <m/>
    <x v="0"/>
    <x v="10"/>
    <x v="0"/>
    <n v="4.12"/>
    <s v="nigpatter"/>
    <s v="JARNOLD"/>
    <s v="NG-Price"/>
    <x v="1"/>
    <x v="5"/>
    <s v="VE6051.1"/>
    <d v="2001-07-01T00:00:00"/>
  </r>
  <r>
    <x v="1"/>
    <x v="3"/>
    <x v="0"/>
    <x v="19"/>
    <n v="250000"/>
    <n v="1340218"/>
    <d v="2001-06-05T09:23:32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0149999999999997"/>
    <s v="Bakerrob"/>
    <s v="EBASS"/>
    <s v="FT-Texas"/>
    <x v="1"/>
    <x v="5"/>
    <s v="VE6052.1"/>
    <d v="2001-06-06T21:00:01"/>
  </r>
  <r>
    <x v="1"/>
    <x v="3"/>
    <x v="0"/>
    <x v="20"/>
    <n v="615000"/>
    <n v="1340222"/>
    <d v="2001-06-05T09:23:33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100000000000003"/>
    <s v="johnwest"/>
    <s v="JARNOLD"/>
    <s v="NG-Price"/>
    <x v="1"/>
    <x v="5"/>
    <s v="VE6058.1"/>
    <d v="2001-07-01T00:00:00"/>
  </r>
  <r>
    <x v="1"/>
    <x v="3"/>
    <x v="1"/>
    <x v="0"/>
    <n v="10000"/>
    <n v="1340219"/>
    <d v="2001-06-05T09:23:33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449999999999998"/>
    <s v="FMORGAN1"/>
    <s v="ARING"/>
    <s v="ENA-IM NE GULF1"/>
    <x v="8"/>
    <x v="5"/>
    <n v="830923"/>
    <d v="2001-06-06T21:00:01"/>
  </r>
  <r>
    <x v="1"/>
    <x v="3"/>
    <x v="1"/>
    <x v="0"/>
    <n v="5000"/>
    <n v="1340220"/>
    <d v="2001-06-05T09:23:33"/>
    <s v="Duke Energy Trading and Marketing, L.L.C."/>
    <x v="0"/>
    <x v="0"/>
    <x v="0"/>
    <x v="3"/>
    <s v="US Gas Phy Fwd Firm &lt; or = 1Mo "/>
    <s v="US Gas Phy       EPNG Keystone           06Jun01         USD/MM"/>
    <m/>
    <n v="5000"/>
    <x v="0"/>
    <x v="10"/>
    <x v="0"/>
    <n v="4"/>
    <s v="MIKELARSEN"/>
    <s v="RGAY"/>
    <s v="ENA - IM West"/>
    <x v="8"/>
    <x v="5"/>
    <n v="830924"/>
    <d v="2001-06-06T21:00:01"/>
  </r>
  <r>
    <x v="1"/>
    <x v="3"/>
    <x v="0"/>
    <x v="19"/>
    <n v="125000"/>
    <n v="1340223"/>
    <d v="2001-06-05T09:23:34"/>
    <s v="J. Aron &amp; Company"/>
    <x v="0"/>
    <x v="0"/>
    <x v="0"/>
    <x v="3"/>
    <s v="US Gas Fin Swap"/>
    <s v="US Gas Daily     EP SanJuan              06-30Jun01      USD/MM"/>
    <n v="5000"/>
    <m/>
    <x v="0"/>
    <x v="10"/>
    <x v="0"/>
    <n v="3"/>
    <s v="ritanagle"/>
    <s v="RGAY"/>
    <s v="West-Keystone"/>
    <x v="1"/>
    <x v="5"/>
    <s v="VE6057.1"/>
    <d v="2001-06-06T21:00:01"/>
  </r>
  <r>
    <x v="1"/>
    <x v="3"/>
    <x v="0"/>
    <x v="1"/>
    <n v="155000"/>
    <n v="1340224"/>
    <d v="2001-06-05T09:23:37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3"/>
    <s v="CRABTREE"/>
    <s v="JARNOLD"/>
    <s v="NG-Price"/>
    <x v="1"/>
    <x v="5"/>
    <s v="VE6060.1"/>
    <d v="2001-07-01T21:00:00"/>
  </r>
  <r>
    <x v="0"/>
    <x v="3"/>
    <x v="1"/>
    <x v="0"/>
    <n v="10000"/>
    <n v="1340225"/>
    <d v="2001-06-05T09:23:37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7"/>
    <s v="DAROOKIE"/>
    <s v="MCUILLA"/>
    <s v="ENA - IM Ontario"/>
    <x v="8"/>
    <x v="5"/>
    <n v="830925"/>
    <d v="2001-06-06T21:00:01"/>
  </r>
  <r>
    <x v="0"/>
    <x v="3"/>
    <x v="1"/>
    <x v="0"/>
    <n v="10000"/>
    <n v="1340227"/>
    <d v="2001-06-05T09:23:38"/>
    <s v="CMS Marketing, Services and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24999999999998"/>
    <s v="SHAWNSASK"/>
    <s v="MCUILLA"/>
    <s v="ENA - IM Ontario"/>
    <x v="8"/>
    <x v="5"/>
    <n v="830928"/>
    <d v="2001-06-06T21:00:01"/>
  </r>
  <r>
    <x v="1"/>
    <x v="3"/>
    <x v="1"/>
    <x v="0"/>
    <n v="4000"/>
    <n v="1340226"/>
    <d v="2001-06-05T09:23:38"/>
    <s v="Tenaska Marketing Ventures"/>
    <x v="0"/>
    <x v="0"/>
    <x v="0"/>
    <x v="3"/>
    <s v="US Gas Phy Fwd Firm &lt; or = 1Mo "/>
    <s v="US Gas Phy       NGPL NICOR              06Jun01         USD/MM"/>
    <m/>
    <n v="4000"/>
    <x v="0"/>
    <x v="10"/>
    <x v="0"/>
    <n v="4.0175000000000001"/>
    <s v="TMVTMD02"/>
    <s v="PMIMS"/>
    <s v="ENA - IM MKT Central CG"/>
    <x v="8"/>
    <x v="5"/>
    <n v="830926"/>
    <d v="2001-06-06T21:00:01"/>
  </r>
  <r>
    <x v="1"/>
    <x v="3"/>
    <x v="0"/>
    <x v="1"/>
    <n v="310000"/>
    <n v="1340229"/>
    <d v="2001-06-05T09:23:40"/>
    <s v="Duke Energy Trading and Marketing, L.L.C."/>
    <x v="0"/>
    <x v="0"/>
    <x v="0"/>
    <x v="3"/>
    <s v="US Gas Fin Swap"/>
    <s v="US Gas Swap      Nymex                   Jul01           USD/MM"/>
    <n v="10000"/>
    <m/>
    <x v="0"/>
    <x v="10"/>
    <x v="0"/>
    <n v="4.03"/>
    <s v="mjkimner"/>
    <s v="JARNOLD"/>
    <s v="NG-Price"/>
    <x v="1"/>
    <x v="5"/>
    <s v="VE6061.1"/>
    <d v="2001-07-01T21:00:00"/>
  </r>
  <r>
    <x v="1"/>
    <x v="3"/>
    <x v="1"/>
    <x v="0"/>
    <n v="5000"/>
    <n v="1340228"/>
    <d v="2001-06-05T09:23:40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4"/>
    <s v="vab12345"/>
    <s v="SNEAL"/>
    <s v="ENA-IM NE GULF3"/>
    <x v="8"/>
    <x v="5"/>
    <n v="830927"/>
    <d v="2001-06-06T21:00:01"/>
  </r>
  <r>
    <x v="1"/>
    <x v="3"/>
    <x v="1"/>
    <x v="0"/>
    <n v="5000"/>
    <n v="1340230"/>
    <d v="2001-06-05T09:23:44"/>
    <s v="PanCanadian Energy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17"/>
    <s v="pces5126"/>
    <s v="JHODGE2"/>
    <s v="ENA-IM ME CNG"/>
    <x v="8"/>
    <x v="5"/>
    <n v="830929"/>
    <d v="2001-06-06T21:00:01"/>
  </r>
  <r>
    <x v="1"/>
    <x v="3"/>
    <x v="1"/>
    <x v="0"/>
    <n v="1731"/>
    <n v="1340231"/>
    <d v="2001-06-05T09:23:46"/>
    <s v="MidAmerican Energy Company"/>
    <x v="0"/>
    <x v="0"/>
    <x v="0"/>
    <x v="3"/>
    <s v="US Gas Phy Fwd Firm &lt; or = 1Mo "/>
    <s v="US Gas Phy       NGPL LA Pool            06Jun01         USD/MM"/>
    <m/>
    <n v="1731"/>
    <x v="0"/>
    <x v="10"/>
    <x v="0"/>
    <n v="3.93"/>
    <s v="KREMERTODD"/>
    <s v="TDONOHO"/>
    <s v="ENA - IM Central Gulf"/>
    <x v="8"/>
    <x v="5"/>
    <n v="830930"/>
    <d v="2001-06-06T21:00:01"/>
  </r>
  <r>
    <x v="1"/>
    <x v="2"/>
    <x v="1"/>
    <x v="22"/>
    <n v="2950"/>
    <n v="1340234"/>
    <d v="2001-06-05T09:23:47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38"/>
    <s v="ADM44050"/>
    <s v="FSTURM"/>
    <s v="LT-ECAR"/>
    <x v="7"/>
    <x v="6"/>
    <n v="632890.1"/>
    <d v="2002-01-01T17:11:00"/>
  </r>
  <r>
    <x v="1"/>
    <x v="2"/>
    <x v="1"/>
    <x v="22"/>
    <n v="2950"/>
    <n v="1340235"/>
    <d v="2001-06-05T09:23:49"/>
    <s v="Central Illinois Light Company"/>
    <x v="0"/>
    <x v="0"/>
    <x v="0"/>
    <x v="2"/>
    <s v="US East Power Phy Fwd Firm"/>
    <s v="US Pwr Phy Firm  COMED Peak              Jan-Feb02       USD/MWh"/>
    <m/>
    <n v="50"/>
    <x v="0"/>
    <x v="2"/>
    <x v="0"/>
    <n v="37.25"/>
    <s v="caroltrent"/>
    <s v="FSTURM"/>
    <s v="LT-ECAR"/>
    <x v="7"/>
    <x v="6"/>
    <n v="632891.1"/>
    <d v="2002-01-01T17:03:00"/>
  </r>
  <r>
    <x v="1"/>
    <x v="3"/>
    <x v="0"/>
    <x v="1"/>
    <n v="465000"/>
    <n v="1340236"/>
    <d v="2001-06-05T09:23:50"/>
    <s v="Calpine Energy Services, L.P."/>
    <x v="0"/>
    <x v="0"/>
    <x v="0"/>
    <x v="3"/>
    <s v="US Gas Fin Swap"/>
    <s v="US Gas Swap      Nymex                   Jul01           USD/MM"/>
    <n v="15000"/>
    <m/>
    <x v="0"/>
    <x v="10"/>
    <x v="0"/>
    <n v="4.03"/>
    <s v="JEFFFOX1"/>
    <s v="JARNOLD"/>
    <s v="NG-Price"/>
    <x v="1"/>
    <x v="5"/>
    <s v="VE6064.1"/>
    <d v="2001-07-01T21:00:00"/>
  </r>
  <r>
    <x v="1"/>
    <x v="3"/>
    <x v="1"/>
    <x v="0"/>
    <n v="5442"/>
    <n v="1340237"/>
    <d v="2001-06-05T09:23:50"/>
    <s v="Dynegy Marketing and Trade"/>
    <x v="0"/>
    <x v="0"/>
    <x v="0"/>
    <x v="3"/>
    <s v="US Gas Phy Fwd Firm &lt; or = 1Mo "/>
    <s v="US Gas Phy       Chi Peoples             06Jun01         USD/MM"/>
    <m/>
    <n v="5442"/>
    <x v="0"/>
    <x v="10"/>
    <x v="0"/>
    <n v="4.0175000000000001"/>
    <s v="MAXFIELD"/>
    <s v="PMIMS"/>
    <s v="ENA - IM MKT Central CG"/>
    <x v="8"/>
    <x v="5"/>
    <n v="830931"/>
    <d v="2001-06-06T21:00:01"/>
  </r>
  <r>
    <x v="1"/>
    <x v="2"/>
    <x v="1"/>
    <x v="26"/>
    <n v="2275"/>
    <n v="1340238"/>
    <d v="2001-06-05T09:23:51"/>
    <s v="El Paso Merchant Energy, L.P."/>
    <x v="0"/>
    <x v="0"/>
    <x v="0"/>
    <x v="2"/>
    <s v="US West Power Phy Fwd CAISO"/>
    <s v="US Pwr Phy CAISO SP15 Peak               Apr-Jun02       USD/MWh"/>
    <n v="25"/>
    <m/>
    <x v="0"/>
    <x v="2"/>
    <x v="0"/>
    <n v="47"/>
    <s v="PowerMAS"/>
    <s v="RBADEER"/>
    <s v="LT-CA"/>
    <x v="7"/>
    <x v="6"/>
    <n v="632892.1"/>
    <d v="2002-04-01T00:00:00"/>
  </r>
  <r>
    <x v="1"/>
    <x v="3"/>
    <x v="1"/>
    <x v="0"/>
    <n v="50000"/>
    <n v="1340240"/>
    <d v="2001-06-05T09:23:52"/>
    <s v="Cook Inlet Energy Supply L.L.C."/>
    <x v="0"/>
    <x v="0"/>
    <x v="0"/>
    <x v="3"/>
    <s v="US Gas Phy Fwd Firm &lt; or = 1Mo "/>
    <s v="US Gas Phy       NGPL NICOR              06Jun01         USD/MM"/>
    <m/>
    <n v="50000"/>
    <x v="0"/>
    <x v="10"/>
    <x v="0"/>
    <n v="4.0175000000000001"/>
    <s v="MIDCONT1"/>
    <s v="PMIMS"/>
    <s v="ENA - IM MKT Central CG"/>
    <x v="8"/>
    <x v="5"/>
    <n v="830933"/>
    <d v="2001-06-06T21:00:01"/>
  </r>
  <r>
    <x v="1"/>
    <x v="3"/>
    <x v="1"/>
    <x v="0"/>
    <n v="10000"/>
    <n v="1340239"/>
    <d v="2001-06-05T09:23:52"/>
    <s v="Virginia Power Energy Marketing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224999999999999"/>
    <s v="SPJOHRDE"/>
    <s v="TDONOHO"/>
    <s v="ENA - IM Central Gulf"/>
    <x v="8"/>
    <x v="5"/>
    <n v="830932"/>
    <d v="2001-06-06T21:00:01"/>
  </r>
  <r>
    <x v="1"/>
    <x v="3"/>
    <x v="0"/>
    <x v="1"/>
    <n v="310000"/>
    <n v="1340241"/>
    <d v="2001-06-05T09:23:54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4.0350000000000001"/>
    <s v="CJJS5515"/>
    <s v="JARNOLD"/>
    <s v="NG-Price"/>
    <x v="1"/>
    <x v="5"/>
    <s v="VE6063.1"/>
    <d v="2001-07-01T21:00:00"/>
  </r>
  <r>
    <x v="1"/>
    <x v="4"/>
    <x v="0"/>
    <x v="0"/>
    <n v="25000"/>
    <n v="1340242"/>
    <d v="2001-06-05T09:23:54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8"/>
    <s v="JTREADWAY"/>
    <s v="GWHALLE"/>
    <s v="WTI-GW-NXC2"/>
    <x v="2"/>
    <x v="5"/>
    <n v="113682"/>
    <d v="2001-07-01T00:00:00"/>
  </r>
  <r>
    <x v="1"/>
    <x v="3"/>
    <x v="1"/>
    <x v="0"/>
    <n v="5000"/>
    <n v="1340243"/>
    <d v="2001-06-05T09:23:54"/>
    <s v="PanCanadian Energy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16"/>
    <s v="pces5126"/>
    <s v="JHODGE2"/>
    <s v="ENA-IM ME CNG"/>
    <x v="8"/>
    <x v="5"/>
    <n v="830935"/>
    <d v="2001-06-06T21:00:01"/>
  </r>
  <r>
    <x v="0"/>
    <x v="3"/>
    <x v="1"/>
    <x v="0"/>
    <n v="10000"/>
    <n v="1340244"/>
    <d v="2001-06-05T09:23:56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7"/>
    <s v="DAROOKIE"/>
    <s v="MCUILLA"/>
    <s v="ENA - IM Ontario"/>
    <x v="8"/>
    <x v="5"/>
    <n v="830936"/>
    <d v="2001-06-06T21:00:01"/>
  </r>
  <r>
    <x v="1"/>
    <x v="3"/>
    <x v="1"/>
    <x v="0"/>
    <n v="5000"/>
    <n v="1340246"/>
    <d v="2001-06-05T09:23:5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brentrookp"/>
    <s v="MLENHAR"/>
    <s v="ENA - IM West"/>
    <x v="8"/>
    <x v="5"/>
    <n v="830938"/>
    <d v="2001-06-06T21:00:01"/>
  </r>
  <r>
    <x v="1"/>
    <x v="3"/>
    <x v="0"/>
    <x v="1"/>
    <n v="77500"/>
    <n v="1340249"/>
    <d v="2001-06-05T09:23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250000000000004"/>
    <s v="TMVCRV01"/>
    <s v="JARNOLD"/>
    <s v="NG-Price"/>
    <x v="1"/>
    <x v="5"/>
    <s v="VE6066.1"/>
    <d v="2001-07-01T21:00:00"/>
  </r>
  <r>
    <x v="1"/>
    <x v="3"/>
    <x v="1"/>
    <x v="0"/>
    <n v="10000"/>
    <n v="1340248"/>
    <d v="2001-06-05T09:23:57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249999999999998"/>
    <s v="kimnorman"/>
    <s v="TDONOHO"/>
    <s v="ENA - IM Central Gulf"/>
    <x v="8"/>
    <x v="5"/>
    <n v="830937"/>
    <d v="2001-06-06T21:00:01"/>
  </r>
  <r>
    <x v="1"/>
    <x v="3"/>
    <x v="1"/>
    <x v="0"/>
    <n v="10000"/>
    <n v="1340250"/>
    <d v="2001-06-05T09:24:00"/>
    <s v="EnergyUSA-TPC Corp."/>
    <x v="0"/>
    <x v="0"/>
    <x v="0"/>
    <x v="3"/>
    <s v="US Gas Phy Fwd Firm &lt; or = 1Mo "/>
    <s v="US Gas Phy       NGPL TxOkGCPool         06Jun01         USD/MM"/>
    <n v="10000"/>
    <m/>
    <x v="0"/>
    <x v="10"/>
    <x v="0"/>
    <n v="3.91"/>
    <s v="gfischer"/>
    <s v="TDONOHO"/>
    <s v="ENA - IM Central Gulf"/>
    <x v="8"/>
    <x v="5"/>
    <n v="830939"/>
    <d v="2001-06-06T21:00:01"/>
  </r>
  <r>
    <x v="1"/>
    <x v="3"/>
    <x v="1"/>
    <x v="0"/>
    <n v="10000"/>
    <n v="1340252"/>
    <d v="2001-06-05T09:24:02"/>
    <s v="Aquila Energy Marketing Corporation"/>
    <x v="0"/>
    <x v="0"/>
    <x v="0"/>
    <x v="3"/>
    <s v="US Gas Phy Fwd Firm &lt; or = 1Mo "/>
    <s v="US Gas Phy       Waha                    06Jun01         USD/MM"/>
    <n v="10000"/>
    <m/>
    <x v="0"/>
    <x v="10"/>
    <x v="0"/>
    <n v="4.0199999999999996"/>
    <s v="TIMMYSMALL"/>
    <s v="JPARKS"/>
    <s v="ENA-IM WAHA"/>
    <x v="8"/>
    <x v="5"/>
    <n v="830941"/>
    <d v="2001-06-06T21:00:01"/>
  </r>
  <r>
    <x v="1"/>
    <x v="3"/>
    <x v="1"/>
    <x v="0"/>
    <n v="10000"/>
    <n v="1340254"/>
    <d v="2001-06-05T09:24:05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3.9350000000000001"/>
    <s v="PEGGIALL"/>
    <s v="TDONOHO"/>
    <s v="ENA - IM Central Gulf"/>
    <x v="8"/>
    <x v="5"/>
    <n v="830942"/>
    <d v="2001-06-06T21:00:01"/>
  </r>
  <r>
    <x v="1"/>
    <x v="3"/>
    <x v="0"/>
    <x v="1"/>
    <n v="620"/>
    <n v="1340255"/>
    <d v="2001-06-05T09:24:06"/>
    <s v="Conoco Inc."/>
    <x v="0"/>
    <x v="0"/>
    <x v="0"/>
    <x v="3"/>
    <s v="US Gas Fin Opt Put"/>
    <s v="US Gas Fin Opt   NYMEX        EP3.75     Jul01           USD/MM-L"/>
    <m/>
    <n v="20"/>
    <x v="0"/>
    <x v="12"/>
    <x v="0"/>
    <n v="0.1225"/>
    <s v="bradking1"/>
    <s v="MMAGGI"/>
    <s v="NG EXOTIC"/>
    <x v="1"/>
    <x v="5"/>
    <s v="VE6072.1"/>
    <d v="2001-07-01T00:00:00"/>
  </r>
  <r>
    <x v="1"/>
    <x v="3"/>
    <x v="1"/>
    <x v="0"/>
    <n v="234"/>
    <n v="1340258"/>
    <d v="2001-06-05T09:24:09"/>
    <s v="Aquila Energy Marketing Corporation"/>
    <x v="0"/>
    <x v="0"/>
    <x v="0"/>
    <x v="3"/>
    <s v="US Gas Phy Fwd Firm &lt; or = 1Mo "/>
    <s v="US Gas Phy       ANR SE Trans            06Jun01         USD/MM"/>
    <n v="234"/>
    <m/>
    <x v="0"/>
    <x v="10"/>
    <x v="0"/>
    <n v="3.9325000000000001"/>
    <s v="JENNCLAYO"/>
    <s v="TDONOHO"/>
    <s v="ENA - IM Central Gulf"/>
    <x v="8"/>
    <x v="5"/>
    <n v="830943"/>
    <d v="2001-06-06T21:00:01"/>
  </r>
  <r>
    <x v="1"/>
    <x v="3"/>
    <x v="0"/>
    <x v="1"/>
    <n v="310000"/>
    <n v="1340259"/>
    <d v="2001-06-05T09:24:10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03"/>
    <s v="BRROWE01"/>
    <s v="JARNOLD"/>
    <s v="NG-Price"/>
    <x v="1"/>
    <x v="5"/>
    <s v="VE6071.1"/>
    <d v="2001-07-01T21:00:00"/>
  </r>
  <r>
    <x v="1"/>
    <x v="3"/>
    <x v="1"/>
    <x v="0"/>
    <n v="3944"/>
    <n v="1340260"/>
    <d v="2001-06-05T09:24:10"/>
    <s v="ONEOK Energy Marketing and Trading Company, L.P."/>
    <x v="0"/>
    <x v="0"/>
    <x v="0"/>
    <x v="3"/>
    <s v="US Gas Phy Fwd Firm &lt; or = 1Mo "/>
    <s v="US Gas Phy       NGPL NICOR              06Jun01         USD/MM"/>
    <m/>
    <n v="3944"/>
    <x v="0"/>
    <x v="10"/>
    <x v="0"/>
    <n v="4.0175000000000001"/>
    <s v="KURTISWOOD"/>
    <s v="PMIMS"/>
    <s v="ENA - IM MKT Central CG"/>
    <x v="8"/>
    <x v="5"/>
    <n v="830944"/>
    <d v="2001-06-06T21:00:01"/>
  </r>
  <r>
    <x v="1"/>
    <x v="3"/>
    <x v="0"/>
    <x v="1"/>
    <n v="155000"/>
    <n v="1340262"/>
    <d v="2001-06-05T09:24:13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4.0350000000000001"/>
    <s v="Biglertim"/>
    <s v="JARNOLD"/>
    <s v="NG-Price"/>
    <x v="1"/>
    <x v="5"/>
    <s v="VE6100.1"/>
    <d v="2001-07-01T21:00:00"/>
  </r>
  <r>
    <x v="1"/>
    <x v="3"/>
    <x v="0"/>
    <x v="19"/>
    <n v="125000"/>
    <n v="1340263"/>
    <d v="2001-06-05T09:24:13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79"/>
    <s v="shawnmcl"/>
    <s v="SSOUTH"/>
    <s v="West-NW"/>
    <x v="1"/>
    <x v="5"/>
    <s v="VE6101.1"/>
    <d v="2001-06-06T21:00:01"/>
  </r>
  <r>
    <x v="1"/>
    <x v="3"/>
    <x v="1"/>
    <x v="0"/>
    <n v="5000"/>
    <n v="1340265"/>
    <d v="2001-06-05T09:24:20"/>
    <s v="Aquila Energy Marketing Corporation"/>
    <x v="0"/>
    <x v="0"/>
    <x v="0"/>
    <x v="3"/>
    <s v="US Gas Phy Fwd Firm &lt; or = 1Mo "/>
    <s v="US Gas Phy       NGPL TxOkGCPool         06Jun01         USD/MM"/>
    <m/>
    <n v="5000"/>
    <x v="0"/>
    <x v="10"/>
    <x v="0"/>
    <n v="3.915"/>
    <s v="TROYKELLY"/>
    <s v="TDONOHO"/>
    <s v="ENA - IM Central Gulf"/>
    <x v="8"/>
    <x v="5"/>
    <n v="830945"/>
    <d v="2001-06-06T21:00:01"/>
  </r>
  <r>
    <x v="1"/>
    <x v="3"/>
    <x v="1"/>
    <x v="0"/>
    <n v="10000"/>
    <n v="1340268"/>
    <d v="2001-06-05T09:24:25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75"/>
    <s v="aepes201"/>
    <s v="SPEREIR"/>
    <s v="ENA-IM NE GULF2"/>
    <x v="8"/>
    <x v="5"/>
    <n v="830946"/>
    <d v="2001-06-06T21:00:01"/>
  </r>
  <r>
    <x v="1"/>
    <x v="3"/>
    <x v="1"/>
    <x v="0"/>
    <n v="15000"/>
    <n v="1340269"/>
    <d v="2001-06-05T09:24:28"/>
    <s v="OGE Energy Resources, Inc."/>
    <x v="0"/>
    <x v="0"/>
    <x v="0"/>
    <x v="3"/>
    <s v="US Gas Phy Fwd Firm &lt; or = 1Mo "/>
    <s v="US Gas Phy       NGPL NICOR              06Jun01         USD/MM"/>
    <m/>
    <n v="15000"/>
    <x v="0"/>
    <x v="10"/>
    <x v="0"/>
    <n v="4.0274999999999999"/>
    <s v="annesley"/>
    <s v="PMIMS"/>
    <s v="ENA - IM MKT Central CG"/>
    <x v="8"/>
    <x v="5"/>
    <n v="830948"/>
    <d v="2001-06-06T21:00:01"/>
  </r>
  <r>
    <x v="1"/>
    <x v="3"/>
    <x v="1"/>
    <x v="0"/>
    <n v="10000"/>
    <n v="1340270"/>
    <d v="2001-06-05T09:24:28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7"/>
    <s v="aepes201"/>
    <s v="SPEREIR"/>
    <s v="ENA-IM NE GULF2"/>
    <x v="8"/>
    <x v="5"/>
    <n v="830950"/>
    <d v="2001-06-06T21:00:01"/>
  </r>
  <r>
    <x v="1"/>
    <x v="3"/>
    <x v="1"/>
    <x v="0"/>
    <n v="20000"/>
    <n v="1340271"/>
    <d v="2001-06-05T09:24:29"/>
    <s v="MidAmerican Energy Company"/>
    <x v="0"/>
    <x v="0"/>
    <x v="0"/>
    <x v="3"/>
    <s v="US Gas Phy Fwd Firm &lt; or = 1Mo "/>
    <s v="US Gas Phy       NGPL NICOR              06Jun01         USD/MM"/>
    <m/>
    <n v="20000"/>
    <x v="0"/>
    <x v="10"/>
    <x v="0"/>
    <n v="4.0274999999999999"/>
    <s v="KREMERTODD"/>
    <s v="PMIMS"/>
    <s v="ENA - IM MKT Central CG"/>
    <x v="8"/>
    <x v="5"/>
    <n v="830949"/>
    <d v="2001-06-06T21:00:01"/>
  </r>
  <r>
    <x v="1"/>
    <x v="3"/>
    <x v="1"/>
    <x v="0"/>
    <n v="10000"/>
    <n v="1340273"/>
    <d v="2001-06-05T09:24:31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6"/>
    <s v="aepes201"/>
    <s v="SPEREIR"/>
    <s v="ENA-IM NE GULF2"/>
    <x v="8"/>
    <x v="5"/>
    <n v="830951"/>
    <d v="2001-06-06T21:00:01"/>
  </r>
  <r>
    <x v="1"/>
    <x v="3"/>
    <x v="1"/>
    <x v="0"/>
    <n v="10000"/>
    <n v="1340274"/>
    <d v="2001-06-05T09:24:3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55"/>
    <s v="aepes201"/>
    <s v="SPEREIR"/>
    <s v="ENA-IM NE GULF2"/>
    <x v="8"/>
    <x v="5"/>
    <n v="830952"/>
    <d v="2001-06-06T21:00:01"/>
  </r>
  <r>
    <x v="1"/>
    <x v="3"/>
    <x v="1"/>
    <x v="0"/>
    <n v="5000"/>
    <n v="1340275"/>
    <d v="2001-06-05T09:24:35"/>
    <s v="Colonial Energy Inc."/>
    <x v="0"/>
    <x v="0"/>
    <x v="0"/>
    <x v="3"/>
    <s v="US Gas Phy Fwd Firm &lt; or = 1Mo "/>
    <s v="US Gas Phy       TranscoZ6NNY            06Jun01         USD/MM"/>
    <m/>
    <n v="5000"/>
    <x v="0"/>
    <x v="10"/>
    <x v="0"/>
    <n v="4.2300000000000004"/>
    <s v="VABLAISE"/>
    <s v="VPIMENOV"/>
    <s v="ENA-IM ME NEW YORK"/>
    <x v="8"/>
    <x v="5"/>
    <n v="830953"/>
    <d v="2001-06-06T21:00:01"/>
  </r>
  <r>
    <x v="1"/>
    <x v="3"/>
    <x v="0"/>
    <x v="18"/>
    <n v="755000"/>
    <n v="1340277"/>
    <d v="2001-06-05T09:24:3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4450000000000003"/>
    <s v="steven12"/>
    <s v="JARNOLD"/>
    <s v="NG-Price"/>
    <x v="1"/>
    <x v="5"/>
    <s v="VE6106.1"/>
    <d v="2001-11-01T00:00:00"/>
  </r>
  <r>
    <x v="1"/>
    <x v="3"/>
    <x v="1"/>
    <x v="0"/>
    <n v="5000"/>
    <n v="1340278"/>
    <d v="2001-06-05T09:24:38"/>
    <s v="Hess Energy Services Company, LLC"/>
    <x v="0"/>
    <x v="0"/>
    <x v="0"/>
    <x v="3"/>
    <s v="US Gas Phy Fwd Firm &lt; or = 1Mo "/>
    <s v="US Gas Phy       TETCO WLA               06Jun01         USD/MM"/>
    <m/>
    <n v="5000"/>
    <x v="0"/>
    <x v="10"/>
    <x v="0"/>
    <n v="3.86"/>
    <s v="tomkurtz"/>
    <s v="SPEREIR"/>
    <s v="ENA-IM NE GULF3"/>
    <x v="8"/>
    <x v="5"/>
    <n v="830954"/>
    <d v="2001-06-06T21:00:01"/>
  </r>
  <r>
    <x v="1"/>
    <x v="2"/>
    <x v="0"/>
    <x v="3"/>
    <n v="4600"/>
    <n v="1340280"/>
    <d v="2001-06-05T09:24:45"/>
    <s v="Dynegy Marketing and Trade"/>
    <x v="0"/>
    <x v="0"/>
    <x v="0"/>
    <x v="2"/>
    <s v="US East Power Fin Swap"/>
    <s v="US Pwr Fin Swap  ISO NY Z-G Peak         Oct-Dec01       USD/MWh"/>
    <n v="50"/>
    <m/>
    <x v="0"/>
    <x v="2"/>
    <x v="0"/>
    <n v="53.25"/>
    <s v="lindberg"/>
    <s v="DDAVIS"/>
    <s v="LT-New England"/>
    <x v="7"/>
    <x v="5"/>
    <n v="632898.1"/>
    <d v="2001-10-01T00:00:00"/>
  </r>
  <r>
    <x v="1"/>
    <x v="4"/>
    <x v="0"/>
    <x v="0"/>
    <n v="50000"/>
    <n v="1340281"/>
    <d v="2001-06-05T09:24:4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2"/>
    <x v="5"/>
    <n v="113685"/>
    <d v="2001-07-01T00:00:00"/>
  </r>
  <r>
    <x v="0"/>
    <x v="3"/>
    <x v="1"/>
    <x v="0"/>
    <n v="10000"/>
    <n v="1340282"/>
    <d v="2001-06-05T09:24:52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50000000000002"/>
    <s v="PALLISER"/>
    <s v="RWATT"/>
    <s v="EC-IM Canada West"/>
    <x v="8"/>
    <x v="7"/>
    <n v="830955"/>
    <d v="2001-06-05T21:00:01"/>
  </r>
  <r>
    <x v="1"/>
    <x v="3"/>
    <x v="1"/>
    <x v="0"/>
    <n v="1500"/>
    <n v="1340286"/>
    <d v="2001-06-05T09:24:56"/>
    <s v="Coral Energy Resources, L.P."/>
    <x v="0"/>
    <x v="0"/>
    <x v="0"/>
    <x v="3"/>
    <s v="US Gas Phy Fwd Firm &lt; or = 1Mo "/>
    <s v="US Gas Phy       PG&amp;E CtyGte             06Jun01         USD/MM"/>
    <m/>
    <n v="1500"/>
    <x v="0"/>
    <x v="10"/>
    <x v="0"/>
    <n v="4.3499999999999996"/>
    <s v="brentrookp"/>
    <s v="MLENHAR"/>
    <s v="ENA - IM West"/>
    <x v="8"/>
    <x v="5"/>
    <n v="830956"/>
    <d v="2001-06-06T21:00:01"/>
  </r>
  <r>
    <x v="1"/>
    <x v="2"/>
    <x v="1"/>
    <x v="4"/>
    <n v="1500"/>
    <n v="1340287"/>
    <d v="2001-06-05T09:24:57"/>
    <s v="The New Power Company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SUNEETNPW"/>
    <s v="RBENSON"/>
    <s v="LT-PJM"/>
    <x v="7"/>
    <x v="6"/>
    <n v="632901.1"/>
    <d v="2001-09-01T14:12:00"/>
  </r>
  <r>
    <x v="1"/>
    <x v="3"/>
    <x v="0"/>
    <x v="1"/>
    <n v="155000"/>
    <n v="1340290"/>
    <d v="2001-06-05T09:24:59"/>
    <s v="Coral Energy Holding L.P."/>
    <x v="0"/>
    <x v="0"/>
    <x v="0"/>
    <x v="3"/>
    <s v="US Gas Fin Swap"/>
    <s v="US Gas Swap      Nymex                   Aug01           USD/MM"/>
    <m/>
    <n v="5000"/>
    <x v="0"/>
    <x v="10"/>
    <x v="0"/>
    <n v="4.1275000000000004"/>
    <s v="lafrance"/>
    <s v="JARNOLD"/>
    <s v="NG-Price"/>
    <x v="1"/>
    <x v="5"/>
    <s v="VE6111.1"/>
    <d v="2001-08-01T21:00:00"/>
  </r>
  <r>
    <x v="1"/>
    <x v="3"/>
    <x v="1"/>
    <x v="0"/>
    <n v="3500"/>
    <n v="1340292"/>
    <d v="2001-06-05T09:25:01"/>
    <s v="PanCanadian Energy Services Inc."/>
    <x v="0"/>
    <x v="0"/>
    <x v="0"/>
    <x v="3"/>
    <s v="US Gas Phy Fwd Firm &lt; or = 1Mo "/>
    <s v="US Gas Phy       PG&amp;E CtyGte             06Jun01         USD/MM"/>
    <m/>
    <n v="3500"/>
    <x v="0"/>
    <x v="10"/>
    <x v="0"/>
    <n v="4.3499999999999996"/>
    <s v="pcesrick"/>
    <s v="MLENHAR"/>
    <s v="ENA - IM West"/>
    <x v="8"/>
    <x v="5"/>
    <n v="830958"/>
    <d v="2001-06-06T21:00:01"/>
  </r>
  <r>
    <x v="1"/>
    <x v="3"/>
    <x v="0"/>
    <x v="18"/>
    <n v="755000"/>
    <n v="1340294"/>
    <d v="2001-06-05T09:25:0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"/>
    <s v="aepes214"/>
    <s v="JARNOLD"/>
    <s v="NG-Price"/>
    <x v="1"/>
    <x v="5"/>
    <s v="VE6114.1"/>
    <d v="2001-11-01T00:00:00"/>
  </r>
  <r>
    <x v="1"/>
    <x v="3"/>
    <x v="1"/>
    <x v="0"/>
    <n v="10000"/>
    <n v="1340296"/>
    <d v="2001-06-05T09:25:07"/>
    <s v="Texla Energy Management Inc."/>
    <x v="0"/>
    <x v="0"/>
    <x v="0"/>
    <x v="3"/>
    <s v="US Gas Phy Fwd Firm &lt; or = 1Mo "/>
    <s v="US Gas Phy       HeHub                   06Jun01         USD/MM"/>
    <m/>
    <n v="10000"/>
    <x v="0"/>
    <x v="10"/>
    <x v="0"/>
    <n v="3.96"/>
    <s v="STANHORTON"/>
    <s v="ARING"/>
    <s v="ENA-IM NE GULF1"/>
    <x v="8"/>
    <x v="5"/>
    <n v="830959"/>
    <d v="2001-06-06T21:00:01"/>
  </r>
  <r>
    <x v="1"/>
    <x v="4"/>
    <x v="0"/>
    <x v="0"/>
    <n v="50000"/>
    <n v="1340297"/>
    <d v="2001-06-05T09:25:1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2"/>
    <x v="5"/>
    <n v="113686"/>
    <d v="2001-07-01T00:00:00"/>
  </r>
  <r>
    <x v="1"/>
    <x v="2"/>
    <x v="1"/>
    <x v="8"/>
    <n v="250"/>
    <n v="1340298"/>
    <d v="2001-06-05T09:25:14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9"/>
    <s v="aepsvc130"/>
    <s v="MCARSON2"/>
    <s v="ST-SPP"/>
    <x v="7"/>
    <x v="6"/>
    <n v="632904.1"/>
    <d v="2001-06-11T21:00:01"/>
  </r>
  <r>
    <x v="1"/>
    <x v="3"/>
    <x v="0"/>
    <x v="20"/>
    <n v="615000"/>
    <n v="1340299"/>
    <d v="2001-06-05T09:25:15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12"/>
    <s v="GILMORE2"/>
    <s v="JARNOLD"/>
    <s v="NG-Price"/>
    <x v="1"/>
    <x v="5"/>
    <s v="VE6116.1"/>
    <d v="2001-07-01T00:00:00"/>
  </r>
  <r>
    <x v="1"/>
    <x v="2"/>
    <x v="1"/>
    <x v="4"/>
    <n v="1500"/>
    <n v="1340301"/>
    <d v="2001-06-05T09:25:18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3.25"/>
    <s v="jvaccaro"/>
    <s v="MCARSON2"/>
    <s v="LT-SPP"/>
    <x v="7"/>
    <x v="6"/>
    <n v="632906.1"/>
    <d v="2001-09-01T14:16:00"/>
  </r>
  <r>
    <x v="1"/>
    <x v="3"/>
    <x v="1"/>
    <x v="0"/>
    <n v="15000"/>
    <n v="1340304"/>
    <d v="2001-06-05T09:25:21"/>
    <s v="Texla Energy Management Inc."/>
    <x v="0"/>
    <x v="0"/>
    <x v="0"/>
    <x v="3"/>
    <s v="US Gas Phy Fwd Firm &lt; or = 1Mo "/>
    <s v="US Gas Phy       HeHub                   06Jun01         USD/MM"/>
    <m/>
    <n v="15000"/>
    <x v="0"/>
    <x v="10"/>
    <x v="0"/>
    <n v="3.9649999999999999"/>
    <s v="STANHORTON"/>
    <s v="ARING"/>
    <s v="ENA-IM NE GULF1"/>
    <x v="8"/>
    <x v="5"/>
    <n v="830960"/>
    <d v="2001-06-06T21:00:01"/>
  </r>
  <r>
    <x v="0"/>
    <x v="0"/>
    <x v="0"/>
    <x v="0"/>
    <n v="10"/>
    <n v="1340305"/>
    <d v="2001-06-05T09:25:26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69089"/>
    <m/>
  </r>
  <r>
    <x v="1"/>
    <x v="3"/>
    <x v="0"/>
    <x v="1"/>
    <n v="465000"/>
    <n v="1340306"/>
    <d v="2001-06-05T09:25:2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0449999999999999"/>
    <s v="mtherrell"/>
    <s v="JARNOLD"/>
    <s v="NG-Price"/>
    <x v="1"/>
    <x v="5"/>
    <s v="VE6119.1"/>
    <d v="2001-07-01T21:00:00"/>
  </r>
  <r>
    <x v="1"/>
    <x v="3"/>
    <x v="0"/>
    <x v="18"/>
    <n v="377500"/>
    <n v="1340307"/>
    <d v="2001-06-05T09:25:30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45"/>
    <s v="ADM61910"/>
    <s v="JARNOLD"/>
    <s v="NG-Price"/>
    <x v="1"/>
    <x v="5"/>
    <s v="VE6117.1"/>
    <d v="2001-11-01T00:00:00"/>
  </r>
  <r>
    <x v="1"/>
    <x v="3"/>
    <x v="1"/>
    <x v="0"/>
    <n v="8798"/>
    <n v="1340308"/>
    <d v="2001-06-05T09:25:30"/>
    <s v="PG&amp;E Energy Trading-Gas Corporation"/>
    <x v="0"/>
    <x v="0"/>
    <x v="0"/>
    <x v="3"/>
    <s v="US Gas Phy Fwd Firm &lt; or = 1Mo "/>
    <s v="US Gas Phy       Consumers Pwr           06Jun01         USD/MM"/>
    <m/>
    <n v="8798"/>
    <x v="0"/>
    <x v="10"/>
    <x v="0"/>
    <n v="4.07"/>
    <s v="jpedersen"/>
    <s v="JWILLI13"/>
    <s v="ENA - IM Mkt Central MICH"/>
    <x v="8"/>
    <x v="5"/>
    <n v="830961"/>
    <d v="2001-06-06T21:00:01"/>
  </r>
  <r>
    <x v="1"/>
    <x v="3"/>
    <x v="0"/>
    <x v="18"/>
    <n v="377500"/>
    <n v="1340309"/>
    <d v="2001-06-05T09:25:31"/>
    <s v="PSEG Energy Resources &amp; Trade LLC"/>
    <x v="0"/>
    <x v="0"/>
    <x v="0"/>
    <x v="3"/>
    <s v="US Gas Fin Swap"/>
    <s v="US Gas Swap      Nymex                   Nov01-Mar02     USD/MM"/>
    <m/>
    <n v="2500"/>
    <x v="0"/>
    <x v="10"/>
    <x v="0"/>
    <n v="4.45"/>
    <s v="fdimaria1"/>
    <s v="JARNOLD"/>
    <s v="NG-Price"/>
    <x v="1"/>
    <x v="5"/>
    <s v="VE6118.1"/>
    <d v="2001-11-01T00:00:00"/>
  </r>
  <r>
    <x v="1"/>
    <x v="3"/>
    <x v="0"/>
    <x v="1"/>
    <n v="465000"/>
    <n v="1340311"/>
    <d v="2001-06-05T09:25:32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4"/>
    <s v="DAVIDSET"/>
    <s v="JARNOLD"/>
    <s v="NG-Price"/>
    <x v="1"/>
    <x v="5"/>
    <s v="VE6120.1"/>
    <d v="2001-07-01T21:00:00"/>
  </r>
  <r>
    <x v="1"/>
    <x v="3"/>
    <x v="1"/>
    <x v="0"/>
    <n v="626"/>
    <n v="1340310"/>
    <d v="2001-06-05T09:25:32"/>
    <s v="Dynegy Marketing and Trade"/>
    <x v="0"/>
    <x v="0"/>
    <x v="0"/>
    <x v="3"/>
    <s v="US Gas Phy Fwd Firm &lt; or = 1Mo "/>
    <s v="US Gas Phy       Trunkline ELA           06Jun01         USD/MM"/>
    <m/>
    <n v="626"/>
    <x v="0"/>
    <x v="10"/>
    <x v="0"/>
    <n v="3.86"/>
    <s v="MCCARTHY"/>
    <s v="TDONOHO"/>
    <s v="ENA - IM Central Gulf"/>
    <x v="8"/>
    <x v="5"/>
    <n v="830962"/>
    <d v="2001-06-06T21:00:01"/>
  </r>
  <r>
    <x v="1"/>
    <x v="3"/>
    <x v="1"/>
    <x v="0"/>
    <n v="5000"/>
    <n v="1340312"/>
    <d v="2001-06-05T09:25:34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15"/>
    <s v="EPMELPrdm"/>
    <s v="RGAY"/>
    <s v="ENA - IM West"/>
    <x v="8"/>
    <x v="5"/>
    <n v="830963"/>
    <d v="2001-06-06T21:00:01"/>
  </r>
  <r>
    <x v="1"/>
    <x v="3"/>
    <x v="0"/>
    <x v="19"/>
    <n v="250000"/>
    <n v="1340313"/>
    <d v="2001-06-05T09:25:35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3.9550000000000001"/>
    <s v="duanelaw"/>
    <s v="PKEAVEY"/>
    <s v="G-DAILY-EST"/>
    <x v="1"/>
    <x v="5"/>
    <s v="VE6121.1"/>
    <d v="2001-06-06T21:00:01"/>
  </r>
  <r>
    <x v="1"/>
    <x v="3"/>
    <x v="1"/>
    <x v="0"/>
    <n v="5000"/>
    <n v="1340314"/>
    <d v="2001-06-05T09:25:37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8650000000000002"/>
    <s v="MCCARTHY"/>
    <s v="TDONOHO"/>
    <s v="ENA - IM Central Gulf"/>
    <x v="8"/>
    <x v="5"/>
    <n v="830964"/>
    <d v="2001-06-06T21:00:01"/>
  </r>
  <r>
    <x v="1"/>
    <x v="3"/>
    <x v="1"/>
    <x v="0"/>
    <n v="5000"/>
    <n v="1340316"/>
    <d v="2001-06-05T09:25:39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6"/>
    <s v="NUIEBJOP"/>
    <s v="JHODGE2"/>
    <s v="ENA-IM ME CNG"/>
    <x v="8"/>
    <x v="5"/>
    <n v="830965"/>
    <d v="2001-06-06T21:00:01"/>
  </r>
  <r>
    <x v="1"/>
    <x v="3"/>
    <x v="0"/>
    <x v="1"/>
    <n v="155000"/>
    <n v="1340317"/>
    <d v="2001-06-05T09:25:40"/>
    <s v="Aquila Canada Corp."/>
    <x v="0"/>
    <x v="0"/>
    <x v="0"/>
    <x v="3"/>
    <s v="US Gas Fin Swap"/>
    <s v="US Gas Swap      Nymex                   Jul01           USD/MM"/>
    <n v="5000"/>
    <m/>
    <x v="0"/>
    <x v="10"/>
    <x v="0"/>
    <n v="4.04"/>
    <s v="davidlake"/>
    <s v="JARNOLD"/>
    <s v="NG-Price"/>
    <x v="1"/>
    <x v="5"/>
    <s v="VE6123.1"/>
    <d v="2001-07-01T21:00:00"/>
  </r>
  <r>
    <x v="1"/>
    <x v="2"/>
    <x v="1"/>
    <x v="22"/>
    <n v="2950"/>
    <n v="1340320"/>
    <d v="2001-06-05T09:25:49"/>
    <s v="Mirant Americas Energy Marketing, L.P."/>
    <x v="0"/>
    <x v="0"/>
    <x v="0"/>
    <x v="2"/>
    <s v="US East Power Phy Fwd Firm"/>
    <s v="US Pwr Phy Firm  Entergy Peak            Jan-Feb02       USD/MWh"/>
    <n v="50"/>
    <m/>
    <x v="0"/>
    <x v="2"/>
    <x v="0"/>
    <n v="39.5"/>
    <s v="robmoore"/>
    <s v="MCARSON2"/>
    <s v="ST-SPP"/>
    <x v="7"/>
    <x v="6"/>
    <n v="632908.1"/>
    <d v="2002-01-01T14:16:00"/>
  </r>
  <r>
    <x v="1"/>
    <x v="3"/>
    <x v="1"/>
    <x v="0"/>
    <n v="2500"/>
    <n v="1340319"/>
    <d v="2001-06-05T09:25:49"/>
    <s v="Koch Midstream Services Company"/>
    <x v="0"/>
    <x v="0"/>
    <x v="0"/>
    <x v="3"/>
    <s v="US Gas Phy Fwd Firm &lt; or = 1Mo "/>
    <s v="US Gas Phy       Carthage                06Jun01         USD/MM"/>
    <n v="2500"/>
    <m/>
    <x v="0"/>
    <x v="10"/>
    <x v="0"/>
    <n v="3.93"/>
    <s v="curtisday"/>
    <s v="TMARTIN"/>
    <s v="ENA-IM CARTHAGE"/>
    <x v="8"/>
    <x v="5"/>
    <n v="830967"/>
    <d v="2001-06-06T21:00:01"/>
  </r>
  <r>
    <x v="1"/>
    <x v="2"/>
    <x v="1"/>
    <x v="4"/>
    <n v="1500"/>
    <n v="1340321"/>
    <d v="2001-06-05T09:25:50"/>
    <s v="Mirant Americas Energy Marketing, L.P."/>
    <x v="0"/>
    <x v="0"/>
    <x v="0"/>
    <x v="2"/>
    <s v="US East Power Phy Fwd Firm"/>
    <s v="US Pwr Phy Firm  Cinergy Peak            Sep01           USD/MWh"/>
    <n v="50"/>
    <m/>
    <x v="0"/>
    <x v="2"/>
    <x v="0"/>
    <n v="36.75"/>
    <s v="ADM44050"/>
    <s v="FSTURM"/>
    <s v="ST-ECAR"/>
    <x v="7"/>
    <x v="6"/>
    <n v="632909.1"/>
    <d v="2001-09-01T17:11:00"/>
  </r>
  <r>
    <x v="0"/>
    <x v="2"/>
    <x v="1"/>
    <x v="0"/>
    <n v="25"/>
    <n v="1340324"/>
    <d v="2001-06-05T09:25:51"/>
    <s v="Kom-Strom AG"/>
    <x v="0"/>
    <x v="0"/>
    <x v="0"/>
    <x v="2"/>
    <s v="GER Power Phy Fwd Ffrm"/>
    <s v="GER Pwr Phy FF   Ger Grd BASE HV         07Jun01         EUR/MWh"/>
    <m/>
    <n v="25"/>
    <x v="0"/>
    <x v="2"/>
    <x v="2"/>
    <n v="24.9"/>
    <s v="ADM39033"/>
    <s v="MHELLERM"/>
    <s v="UK - ECTRL - Continental Power Book"/>
    <x v="4"/>
    <x v="3"/>
    <n v="110755.1"/>
    <d v="2001-06-07T21:00:01"/>
  </r>
  <r>
    <x v="1"/>
    <x v="3"/>
    <x v="1"/>
    <x v="0"/>
    <n v="10000"/>
    <n v="1340325"/>
    <d v="2001-06-05T09:25:51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"/>
    <s v="bryangins"/>
    <s v="SPEREIR"/>
    <s v="ENA-IM NE GULF2"/>
    <x v="8"/>
    <x v="5"/>
    <n v="830969"/>
    <d v="2001-06-06T21:00:01"/>
  </r>
  <r>
    <x v="1"/>
    <x v="3"/>
    <x v="1"/>
    <x v="0"/>
    <n v="9766"/>
    <n v="1340323"/>
    <d v="2001-06-05T09:25:51"/>
    <s v="EnergyUSA-TPC Corp."/>
    <x v="0"/>
    <x v="0"/>
    <x v="0"/>
    <x v="3"/>
    <s v="US Gas Phy Fwd Firm &lt; or = 1Mo "/>
    <s v="US Gas Phy       ANR SE Trans            06Jun01         USD/MM"/>
    <n v="9766"/>
    <m/>
    <x v="0"/>
    <x v="10"/>
    <x v="0"/>
    <n v="3.9325000000000001"/>
    <s v="trevorh1"/>
    <s v="TDONOHO"/>
    <s v="ENA - IM Central Gulf"/>
    <x v="8"/>
    <x v="5"/>
    <n v="830968"/>
    <d v="2001-06-06T21:00:01"/>
  </r>
  <r>
    <x v="1"/>
    <x v="3"/>
    <x v="1"/>
    <x v="0"/>
    <n v="5000"/>
    <n v="1340326"/>
    <d v="2001-06-05T09:25:54"/>
    <s v="BP Energy Company"/>
    <x v="0"/>
    <x v="0"/>
    <x v="0"/>
    <x v="3"/>
    <s v="US Gas Phy Fwd Firm &lt; or = 1Mo "/>
    <s v="US Gas Phy       FGT Z2                  06Jun01         USD/MM"/>
    <m/>
    <n v="5000"/>
    <x v="0"/>
    <x v="10"/>
    <x v="0"/>
    <n v="3.96"/>
    <s v="ZHWF0S01"/>
    <s v="SNEAL"/>
    <s v="ENA-IM NE GULF4"/>
    <x v="8"/>
    <x v="5"/>
    <n v="830970"/>
    <d v="2001-06-06T21:00:01"/>
  </r>
  <r>
    <x v="1"/>
    <x v="3"/>
    <x v="1"/>
    <x v="0"/>
    <n v="2900"/>
    <n v="1340328"/>
    <d v="2001-06-05T09:25:56"/>
    <s v="Coast Energy Group, a division of Cornerstone Propane, L.P."/>
    <x v="0"/>
    <x v="0"/>
    <x v="0"/>
    <x v="3"/>
    <s v="US Gas Phy Fwd Firm &lt; or = 1Mo "/>
    <s v="US Gas Phy       NGPL LA Pool            06Jun01         USD/MM"/>
    <n v="2900"/>
    <m/>
    <x v="0"/>
    <x v="10"/>
    <x v="0"/>
    <n v="3.9249999999999998"/>
    <s v="buckdiers"/>
    <s v="TDONOHO"/>
    <s v="ENA - IM Central Gulf"/>
    <x v="8"/>
    <x v="5"/>
    <n v="830972"/>
    <d v="2001-06-06T21:00:01"/>
  </r>
  <r>
    <x v="1"/>
    <x v="2"/>
    <x v="1"/>
    <x v="22"/>
    <n v="2950"/>
    <n v="1340330"/>
    <d v="2001-06-05T09:26:00"/>
    <s v="Aquila Energy Marketing Corporation"/>
    <x v="0"/>
    <x v="0"/>
    <x v="0"/>
    <x v="2"/>
    <s v="US East Power Phy Fwd Firm"/>
    <s v="US Pwr Phy Firm  Entergy Peak            Jan-Feb02       USD/MWh"/>
    <m/>
    <n v="50"/>
    <x v="0"/>
    <x v="2"/>
    <x v="0"/>
    <n v="39.75"/>
    <s v="DANMURPHY"/>
    <s v="MCARSON2"/>
    <s v="ST-SPP"/>
    <x v="7"/>
    <x v="6"/>
    <n v="632911.1"/>
    <d v="2002-01-01T14:16:00"/>
  </r>
  <r>
    <x v="1"/>
    <x v="2"/>
    <x v="1"/>
    <x v="1"/>
    <n v="1550"/>
    <n v="1340329"/>
    <d v="2001-06-05T09:26:00"/>
    <s v="American Electric Power Service Corporation"/>
    <x v="0"/>
    <x v="0"/>
    <x v="0"/>
    <x v="2"/>
    <s v="US East Power Phy Fwd Firm"/>
    <s v="US Pwr Phy Firm  Entergy Peak            Jul01           USD/MWh"/>
    <n v="50"/>
    <m/>
    <x v="0"/>
    <x v="2"/>
    <x v="0"/>
    <n v="95"/>
    <s v="aepsvc132"/>
    <s v="MCARSON2"/>
    <s v="LT-SPP"/>
    <x v="7"/>
    <x v="6"/>
    <n v="632910.1"/>
    <d v="2001-07-01T21:00:01"/>
  </r>
  <r>
    <x v="1"/>
    <x v="3"/>
    <x v="1"/>
    <x v="0"/>
    <n v="5000"/>
    <n v="1340331"/>
    <d v="2001-06-05T09:26:01"/>
    <s v="Western Gas Resources, Inc."/>
    <x v="0"/>
    <x v="0"/>
    <x v="0"/>
    <x v="3"/>
    <s v="US Gas Phy Fwd Firm &lt; or = 1Mo "/>
    <s v="US Gas Phy       ANR SE Gath             06Jun01         USD/MM"/>
    <n v="5000"/>
    <m/>
    <x v="0"/>
    <x v="10"/>
    <x v="0"/>
    <n v="3.91"/>
    <s v="JHTRAMEL"/>
    <s v="TDONOHO"/>
    <s v="ENA - IM Central Gulf"/>
    <x v="8"/>
    <x v="5"/>
    <n v="830973"/>
    <d v="2001-06-06T21:00:01"/>
  </r>
  <r>
    <x v="0"/>
    <x v="3"/>
    <x v="1"/>
    <x v="1"/>
    <n v="155000"/>
    <n v="1340334"/>
    <d v="2001-06-05T09:26:0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"/>
    <s v="elizabeth"/>
    <s v="MCOWAN"/>
    <s v="EC-IM Canada West"/>
    <x v="8"/>
    <x v="7"/>
    <n v="830974"/>
    <d v="2001-07-01T21:00:01"/>
  </r>
  <r>
    <x v="1"/>
    <x v="3"/>
    <x v="1"/>
    <x v="19"/>
    <n v="125000"/>
    <n v="1340335"/>
    <d v="2001-06-05T09:26:08"/>
    <s v="EnergyUSA-TPC Corp."/>
    <x v="0"/>
    <x v="0"/>
    <x v="0"/>
    <x v="3"/>
    <s v="US Gas Phy Fwd Firm &lt; or = 1Mo "/>
    <s v="US Gas Phy       HeHub                   06-30Jun01      USD/MM"/>
    <m/>
    <n v="5000"/>
    <x v="0"/>
    <x v="10"/>
    <x v="0"/>
    <n v="3.97"/>
    <s v="timothym"/>
    <s v="ARING"/>
    <s v="ENA-IM NE GULF1"/>
    <x v="8"/>
    <x v="5"/>
    <n v="830978"/>
    <d v="2001-06-06T21:00:01"/>
  </r>
  <r>
    <x v="1"/>
    <x v="2"/>
    <x v="1"/>
    <x v="1"/>
    <n v="1550"/>
    <n v="1340337"/>
    <d v="2001-06-05T09:26:09"/>
    <s v="American Electric Power Service Corporation"/>
    <x v="0"/>
    <x v="0"/>
    <x v="0"/>
    <x v="2"/>
    <s v="US East Power Phy Fwd Firm"/>
    <s v="US Pwr Phy Firm  Entergy Peak            Jul01           USD/MWh"/>
    <n v="50"/>
    <m/>
    <x v="0"/>
    <x v="2"/>
    <x v="0"/>
    <n v="94"/>
    <s v="aepsvc132"/>
    <s v="MCARSON2"/>
    <s v="LT-SPP"/>
    <x v="7"/>
    <x v="6"/>
    <n v="632913.1"/>
    <d v="2001-07-01T21:00:01"/>
  </r>
  <r>
    <x v="1"/>
    <x v="3"/>
    <x v="1"/>
    <x v="0"/>
    <n v="1478"/>
    <n v="1340338"/>
    <d v="2001-06-05T09:26:09"/>
    <s v="Anadarko Energy Services Company"/>
    <x v="0"/>
    <x v="0"/>
    <x v="0"/>
    <x v="3"/>
    <s v="US Gas Phy Fwd Firm &lt; or = 1Mo "/>
    <s v="US Gas Phy       ANR SE Gath             06Jun01         USD/MM"/>
    <n v="1478"/>
    <m/>
    <x v="0"/>
    <x v="10"/>
    <x v="0"/>
    <n v="3.91"/>
    <s v="ADM36335"/>
    <s v="TDONOHO"/>
    <s v="ENA - IM Central Gulf"/>
    <x v="8"/>
    <x v="5"/>
    <n v="830975"/>
    <d v="2001-06-06T21:00:01"/>
  </r>
  <r>
    <x v="1"/>
    <x v="3"/>
    <x v="1"/>
    <x v="0"/>
    <n v="1347"/>
    <n v="1340339"/>
    <d v="2001-06-05T09:26:10"/>
    <s v="Aquila Energy Marketing Corporation"/>
    <x v="0"/>
    <x v="0"/>
    <x v="0"/>
    <x v="3"/>
    <s v="US Gas Phy Fwd Firm &lt; or = 1Mo "/>
    <s v="US Gas Phy       NGPL NICOR              06Jun01         USD/MM"/>
    <m/>
    <n v="1347"/>
    <x v="0"/>
    <x v="10"/>
    <x v="0"/>
    <n v="4.0475000000000003"/>
    <s v="benharner"/>
    <s v="PMIMS"/>
    <s v="ENA - IM MKT Central CG"/>
    <x v="8"/>
    <x v="5"/>
    <n v="830976"/>
    <d v="2001-06-06T21:00:01"/>
  </r>
  <r>
    <x v="1"/>
    <x v="2"/>
    <x v="1"/>
    <x v="4"/>
    <n v="1500"/>
    <n v="1340340"/>
    <d v="2001-06-05T09:26:11"/>
    <s v="El Paso Merchant Energy, L.P."/>
    <x v="0"/>
    <x v="0"/>
    <x v="0"/>
    <x v="2"/>
    <s v="US East Power Phy Fwd Firm Unplan B"/>
    <s v="US Pwr Phy Unp B ERCOT Peak              Sep01           USD/MWh"/>
    <m/>
    <n v="50"/>
    <x v="0"/>
    <x v="2"/>
    <x v="0"/>
    <n v="46.25"/>
    <s v="PowerBCK"/>
    <s v="DSMITH3"/>
    <s v="LT-ERCOT"/>
    <x v="7"/>
    <x v="6"/>
    <n v="632914.1"/>
    <d v="2001-09-01T21:00:01"/>
  </r>
  <r>
    <x v="1"/>
    <x v="3"/>
    <x v="1"/>
    <x v="0"/>
    <n v="12250"/>
    <n v="1340341"/>
    <d v="2001-06-05T09:26:12"/>
    <s v="Nicor Gas Company"/>
    <x v="0"/>
    <x v="0"/>
    <x v="0"/>
    <x v="3"/>
    <s v="US Gas Phy Fwd Firm &lt; or = 1Mo "/>
    <s v="US Gas Phy       NGPL NICOR              06Jun01         USD/MM"/>
    <n v="12250"/>
    <m/>
    <x v="0"/>
    <x v="10"/>
    <x v="0"/>
    <n v="4.0374999999999996"/>
    <s v="vab12345"/>
    <s v="PMIMS"/>
    <s v="ENA - IM MKT Central CG"/>
    <x v="8"/>
    <x v="5"/>
    <n v="830977"/>
    <d v="2001-06-06T21:00:01"/>
  </r>
  <r>
    <x v="1"/>
    <x v="3"/>
    <x v="1"/>
    <x v="0"/>
    <n v="1535"/>
    <n v="1340343"/>
    <d v="2001-06-05T09:26:15"/>
    <s v="PG&amp;E Energy Trading-Gas Corporation"/>
    <x v="0"/>
    <x v="0"/>
    <x v="0"/>
    <x v="3"/>
    <s v="US Gas Phy Fwd Firm &lt; or = 1Mo "/>
    <s v="US Gas Phy       Chi Peoples             06Jun01         USD/MM"/>
    <m/>
    <n v="1535"/>
    <x v="0"/>
    <x v="10"/>
    <x v="0"/>
    <n v="4.0475000000000003"/>
    <s v="jpedersen"/>
    <s v="PMIMS"/>
    <s v="ENA - IM MKT Central CG"/>
    <x v="8"/>
    <x v="5"/>
    <n v="830979"/>
    <d v="2001-06-06T21:00:01"/>
  </r>
  <r>
    <x v="1"/>
    <x v="3"/>
    <x v="1"/>
    <x v="0"/>
    <n v="5000"/>
    <n v="1340344"/>
    <d v="2001-06-05T09:26:15"/>
    <s v="Anadarko Energy Services Company"/>
    <x v="0"/>
    <x v="0"/>
    <x v="0"/>
    <x v="3"/>
    <s v="US Gas Phy Fwd Firm &lt; or = 1Mo "/>
    <s v="US Gas Phy       ANR SE Gath             06Jun01         USD/MM"/>
    <n v="5000"/>
    <m/>
    <x v="0"/>
    <x v="10"/>
    <x v="0"/>
    <n v="3.9"/>
    <s v="ADM36335"/>
    <s v="TDONOHO"/>
    <s v="ENA - IM Central Gulf"/>
    <x v="8"/>
    <x v="5"/>
    <n v="830980"/>
    <d v="2001-06-06T21:00:01"/>
  </r>
  <r>
    <x v="1"/>
    <x v="3"/>
    <x v="1"/>
    <x v="0"/>
    <n v="9635"/>
    <n v="1340345"/>
    <d v="2001-06-05T09:26:16"/>
    <s v="EnergyUSA-TPC Corp."/>
    <x v="0"/>
    <x v="0"/>
    <x v="0"/>
    <x v="3"/>
    <s v="US Gas Phy Fwd Firm &lt; or = 1Mo "/>
    <s v="US Gas Phy       Mich Con                06Jun01         USD/MM"/>
    <m/>
    <n v="9635"/>
    <x v="0"/>
    <x v="10"/>
    <x v="0"/>
    <n v="4.0999999999999996"/>
    <s v="trevorh1"/>
    <s v="JWILLI13"/>
    <s v="ENA - IM Mkt Central MICH"/>
    <x v="8"/>
    <x v="5"/>
    <n v="830981"/>
    <d v="2001-06-06T21:00:01"/>
  </r>
  <r>
    <x v="1"/>
    <x v="3"/>
    <x v="1"/>
    <x v="0"/>
    <n v="5000"/>
    <n v="1340347"/>
    <d v="2001-06-05T09:26:21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2250000000000001"/>
    <s v="EPMELPrdm"/>
    <s v="RGAY"/>
    <s v="ENA - IM West"/>
    <x v="8"/>
    <x v="5"/>
    <n v="830983"/>
    <d v="2001-06-06T21:00:01"/>
  </r>
  <r>
    <x v="0"/>
    <x v="3"/>
    <x v="1"/>
    <x v="0"/>
    <n v="2500"/>
    <n v="1340348"/>
    <d v="2001-06-05T09:26:23"/>
    <s v="TransAlta Energy Marketing Corp."/>
    <x v="0"/>
    <x v="0"/>
    <x v="0"/>
    <x v="3"/>
    <s v="CAN Gas Phy Fwd Firm West &lt; or = 1Mo"/>
    <s v="CAN Gas Phy      NIT                     05Jun01         CAD/GJ"/>
    <m/>
    <n v="2500"/>
    <x v="0"/>
    <x v="11"/>
    <x v="4"/>
    <n v="4.92"/>
    <s v="patriciac"/>
    <s v="RWATT"/>
    <s v="EC-IM Canada West"/>
    <x v="8"/>
    <x v="7"/>
    <n v="830984"/>
    <d v="2001-06-05T21:00:01"/>
  </r>
  <r>
    <x v="1"/>
    <x v="3"/>
    <x v="1"/>
    <x v="0"/>
    <n v="5000"/>
    <n v="1340349"/>
    <d v="2001-06-05T09:26:25"/>
    <s v="Mirant Americas Energy Marketing, L.P."/>
    <x v="0"/>
    <x v="0"/>
    <x v="0"/>
    <x v="3"/>
    <s v="US Gas Phy Fwd Firm &lt; or = 1Mo "/>
    <s v="US Gas Phy       Dom SP TT               06Jun01         USD/MM"/>
    <n v="5000"/>
    <m/>
    <x v="0"/>
    <x v="10"/>
    <x v="0"/>
    <n v="4.1399999999999997"/>
    <s v="jkippels01"/>
    <s v="JHODGE2"/>
    <s v="ENA-IM ME CNG"/>
    <x v="8"/>
    <x v="5"/>
    <n v="830985"/>
    <d v="2001-06-06T21:00:01"/>
  </r>
  <r>
    <x v="0"/>
    <x v="3"/>
    <x v="1"/>
    <x v="0"/>
    <n v="10000"/>
    <n v="1340350"/>
    <d v="2001-06-05T09:26:27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000000000000004"/>
    <s v="ngeerds01"/>
    <s v="RWATT"/>
    <s v="EC-IM Canada West"/>
    <x v="8"/>
    <x v="7"/>
    <n v="830986"/>
    <d v="2001-06-05T21:00:01"/>
  </r>
  <r>
    <x v="1"/>
    <x v="3"/>
    <x v="1"/>
    <x v="0"/>
    <n v="10000"/>
    <n v="1340352"/>
    <d v="2001-06-05T09:26:27"/>
    <s v="AEP Energy Services, Inc."/>
    <x v="0"/>
    <x v="0"/>
    <x v="0"/>
    <x v="3"/>
    <s v="US Gas Phy Fwd Firm &lt; or = 1Mo "/>
    <s v="US Gas Phy       NGPL NIPSCO             06Jun01         USD/MM"/>
    <m/>
    <n v="10000"/>
    <x v="0"/>
    <x v="10"/>
    <x v="0"/>
    <n v="4.0549999999999997"/>
    <s v="aepes206"/>
    <s v="PMIMS"/>
    <s v="ENA - IM MKT Central CG"/>
    <x v="8"/>
    <x v="5"/>
    <n v="830987"/>
    <d v="2001-06-06T21:00:01"/>
  </r>
  <r>
    <x v="1"/>
    <x v="3"/>
    <x v="1"/>
    <x v="0"/>
    <n v="2500"/>
    <n v="1340353"/>
    <d v="2001-06-05T09:26:29"/>
    <s v="El Paso Merchant Energy, L.P."/>
    <x v="0"/>
    <x v="0"/>
    <x v="0"/>
    <x v="3"/>
    <s v="US Gas Phy Fwd Firm &lt; or = 1Mo "/>
    <s v="US Gas Phy       Carthage                06Jun01         USD/MM"/>
    <n v="2500"/>
    <m/>
    <x v="0"/>
    <x v="10"/>
    <x v="0"/>
    <n v="3.915"/>
    <s v="EPMELPsot"/>
    <s v="TMARTIN"/>
    <s v="ENA-IM CARTHAGE"/>
    <x v="8"/>
    <x v="5"/>
    <n v="830988"/>
    <d v="2001-06-06T21:00:01"/>
  </r>
  <r>
    <x v="1"/>
    <x v="3"/>
    <x v="1"/>
    <x v="0"/>
    <n v="6419"/>
    <n v="1340354"/>
    <d v="2001-06-05T09:26:30"/>
    <s v="PanCanadian Energy Services Inc."/>
    <x v="0"/>
    <x v="0"/>
    <x v="0"/>
    <x v="3"/>
    <s v="US Gas Phy Fwd Firm &lt; or = 1Mo "/>
    <s v="US Gas Phy       ANR SE Trans            06Jun01         USD/MM"/>
    <n v="6419"/>
    <m/>
    <x v="0"/>
    <x v="10"/>
    <x v="0"/>
    <n v="3.93"/>
    <s v="pces5155"/>
    <s v="TDONOHO"/>
    <s v="ENA - IM Central Gulf"/>
    <x v="8"/>
    <x v="5"/>
    <n v="830989"/>
    <d v="2001-06-06T21:00:01"/>
  </r>
  <r>
    <x v="1"/>
    <x v="3"/>
    <x v="1"/>
    <x v="0"/>
    <n v="5000"/>
    <n v="1340355"/>
    <d v="2001-06-05T09:26:30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6"/>
    <s v="NUIEBJOP"/>
    <s v="JHODGE2"/>
    <s v="ENA-IM ME CNG"/>
    <x v="8"/>
    <x v="5"/>
    <n v="830990"/>
    <d v="2001-06-06T21:00:01"/>
  </r>
  <r>
    <x v="1"/>
    <x v="3"/>
    <x v="1"/>
    <x v="0"/>
    <n v="2500"/>
    <n v="1340357"/>
    <d v="2001-06-05T09:26:35"/>
    <s v="Dynegy Marketing and Trade"/>
    <x v="0"/>
    <x v="0"/>
    <x v="0"/>
    <x v="3"/>
    <s v="US Gas Phy Fwd Firm &lt; or = 1Mo "/>
    <s v="US Gas Phy       Trunkline ELA           06Jun01         USD/MM"/>
    <m/>
    <n v="2500"/>
    <x v="0"/>
    <x v="10"/>
    <x v="0"/>
    <n v="3.875"/>
    <s v="MCCARTHY"/>
    <s v="TDONOHO"/>
    <s v="ENA - IM Central Gulf"/>
    <x v="8"/>
    <x v="5"/>
    <n v="830991"/>
    <d v="2001-06-06T21:00:01"/>
  </r>
  <r>
    <x v="1"/>
    <x v="3"/>
    <x v="1"/>
    <x v="0"/>
    <n v="5000"/>
    <n v="1340359"/>
    <d v="2001-06-05T09:26:38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3"/>
    <s v="EPMELPrdm"/>
    <s v="RGAY"/>
    <s v="ENA - IM West"/>
    <x v="8"/>
    <x v="5"/>
    <n v="830993"/>
    <d v="2001-06-06T21:00:01"/>
  </r>
  <r>
    <x v="1"/>
    <x v="3"/>
    <x v="1"/>
    <x v="0"/>
    <n v="30000"/>
    <n v="1340358"/>
    <d v="2001-06-05T09:26:38"/>
    <s v="Mirant Americas Energy Marketing, L.P."/>
    <x v="0"/>
    <x v="0"/>
    <x v="0"/>
    <x v="3"/>
    <s v="US Gas Phy Fwd Firm &lt; or = 1Mo "/>
    <s v="US Gas Phy       NGPL NICOR              06Jun01         USD/MM"/>
    <n v="30000"/>
    <m/>
    <x v="0"/>
    <x v="10"/>
    <x v="0"/>
    <n v="4.0324999999999998"/>
    <s v="ahamby0001"/>
    <s v="PMIMS"/>
    <s v="ENA - IM MKT Central CG"/>
    <x v="8"/>
    <x v="5"/>
    <n v="830992"/>
    <d v="2001-06-06T21:00:01"/>
  </r>
  <r>
    <x v="1"/>
    <x v="3"/>
    <x v="1"/>
    <x v="0"/>
    <n v="3581"/>
    <n v="1340360"/>
    <d v="2001-06-05T09:26:39"/>
    <s v="EnergyUSA-TPC Corp."/>
    <x v="0"/>
    <x v="0"/>
    <x v="0"/>
    <x v="3"/>
    <s v="US Gas Phy Fwd Firm &lt; or = 1Mo "/>
    <s v="US Gas Phy       ANR SE Trans            06Jun01         USD/MM"/>
    <n v="3581"/>
    <m/>
    <x v="0"/>
    <x v="10"/>
    <x v="0"/>
    <n v="3.93"/>
    <s v="trevorh1"/>
    <s v="TDONOHO"/>
    <s v="ENA - IM Central Gulf"/>
    <x v="8"/>
    <x v="5"/>
    <n v="830994"/>
    <d v="2001-06-06T21:00:01"/>
  </r>
  <r>
    <x v="1"/>
    <x v="3"/>
    <x v="0"/>
    <x v="18"/>
    <n v="755000"/>
    <n v="1340361"/>
    <d v="2001-06-05T09:26:40"/>
    <s v="Canadian Imperial Bank of Commerce"/>
    <x v="0"/>
    <x v="0"/>
    <x v="0"/>
    <x v="3"/>
    <s v="US Gas Fin Swap"/>
    <s v="US Gas Swap      Nymex                   Nov01-Mar02     USD/MM"/>
    <m/>
    <n v="5000"/>
    <x v="0"/>
    <x v="10"/>
    <x v="0"/>
    <n v="4.46"/>
    <s v="ADM61910"/>
    <s v="JARNOLD"/>
    <s v="NG-Price"/>
    <x v="1"/>
    <x v="5"/>
    <s v="VE6129.1"/>
    <d v="2001-11-01T00:00:00"/>
  </r>
  <r>
    <x v="1"/>
    <x v="3"/>
    <x v="1"/>
    <x v="0"/>
    <n v="5000"/>
    <n v="1340362"/>
    <d v="2001-06-05T09:26:42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2"/>
    <s v="Robbinsk"/>
    <s v="RGAY"/>
    <s v="ENA - IM West"/>
    <x v="8"/>
    <x v="5"/>
    <n v="830995"/>
    <d v="2001-06-06T21:00:01"/>
  </r>
  <r>
    <x v="1"/>
    <x v="3"/>
    <x v="1"/>
    <x v="0"/>
    <n v="10000"/>
    <n v="1340363"/>
    <d v="2001-06-05T09:26:43"/>
    <s v="EnergyUSA-TPC Corp."/>
    <x v="0"/>
    <x v="0"/>
    <x v="0"/>
    <x v="3"/>
    <s v="US Gas Phy Fwd Firm &lt; or = 1Mo "/>
    <s v="US Gas Phy       Mich Con                06Jun01         USD/MM"/>
    <m/>
    <n v="10000"/>
    <x v="0"/>
    <x v="10"/>
    <x v="0"/>
    <n v="4.1050000000000004"/>
    <s v="trevorh1"/>
    <s v="JWILLI13"/>
    <s v="ENA - IM Mkt Central MICH"/>
    <x v="8"/>
    <x v="5"/>
    <n v="830996"/>
    <d v="2001-06-06T21:00:01"/>
  </r>
  <r>
    <x v="0"/>
    <x v="3"/>
    <x v="1"/>
    <x v="0"/>
    <n v="5000"/>
    <n v="1340364"/>
    <d v="2001-06-05T09:26:46"/>
    <s v="CMS Marketing, Services and Trading Company"/>
    <x v="0"/>
    <x v="0"/>
    <x v="0"/>
    <x v="3"/>
    <s v="CAN Gas Phy Fwd Firm East &lt; or = 1Mo"/>
    <s v="CAN Gas Phy      Dawn                    06Jun01         USD/MM"/>
    <m/>
    <n v="5000"/>
    <x v="0"/>
    <x v="10"/>
    <x v="0"/>
    <n v="4.0724999999999998"/>
    <s v="SHAWNSASK"/>
    <s v="MCUILLA"/>
    <s v="ENA - IM Ontario"/>
    <x v="8"/>
    <x v="5"/>
    <n v="830997"/>
    <d v="2001-06-06T21:00:01"/>
  </r>
  <r>
    <x v="1"/>
    <x v="3"/>
    <x v="1"/>
    <x v="0"/>
    <n v="10000"/>
    <n v="1340366"/>
    <d v="2001-06-05T09:26:52"/>
    <s v="BGML - IM Bridgeline"/>
    <x v="0"/>
    <x v="0"/>
    <x v="0"/>
    <x v="3"/>
    <s v="US Gas Phy Fwd Firm &lt; or = 1Mo "/>
    <s v="US Gas Phy       HeHub                   06Jun01         USD/MM"/>
    <m/>
    <n v="10000"/>
    <x v="0"/>
    <x v="10"/>
    <x v="0"/>
    <n v="3.97"/>
    <s v="raganbond1"/>
    <s v="ARING"/>
    <s v="ENA-IM NE GULF1"/>
    <x v="8"/>
    <x v="5"/>
    <n v="830998"/>
    <d v="2001-06-06T21:00:01"/>
  </r>
  <r>
    <x v="1"/>
    <x v="3"/>
    <x v="1"/>
    <x v="0"/>
    <n v="177"/>
    <n v="1340367"/>
    <d v="2001-06-05T09:26:56"/>
    <s v="Aquila Energy Marketing Corporation"/>
    <x v="0"/>
    <x v="0"/>
    <x v="0"/>
    <x v="3"/>
    <s v="US Gas Phy Fwd Firm &lt; or = 1Mo "/>
    <s v="US Gas Phy       EPNG Keystone           06Jun01         USD/MM"/>
    <n v="177"/>
    <m/>
    <x v="0"/>
    <x v="10"/>
    <x v="0"/>
    <n v="4.0250000000000004"/>
    <s v="WILLWRIGHT"/>
    <s v="RGAY"/>
    <s v="ENA - IM West"/>
    <x v="8"/>
    <x v="5"/>
    <n v="830999"/>
    <d v="2001-06-06T21:00:01"/>
  </r>
  <r>
    <x v="1"/>
    <x v="3"/>
    <x v="0"/>
    <x v="1"/>
    <n v="310000"/>
    <n v="1340368"/>
    <d v="2001-06-05T09:26:58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350000000000001"/>
    <s v="PATGRIMES"/>
    <s v="JARNOLD"/>
    <s v="NG-Price"/>
    <x v="1"/>
    <x v="5"/>
    <s v="VE6135.1"/>
    <d v="2001-07-01T21:00:00"/>
  </r>
  <r>
    <x v="1"/>
    <x v="3"/>
    <x v="0"/>
    <x v="1"/>
    <n v="310000"/>
    <n v="1340370"/>
    <d v="2001-06-05T09:27:00"/>
    <s v="Axia Energy, LP"/>
    <x v="0"/>
    <x v="0"/>
    <x v="0"/>
    <x v="3"/>
    <s v="US Gas Fin BasisSwap"/>
    <s v="US Gas Basis     EP SanJuan              Jul01           USD/MM"/>
    <m/>
    <n v="10000"/>
    <x v="0"/>
    <x v="10"/>
    <x v="0"/>
    <n v="-0.78500000000000003"/>
    <s v="dutchdav"/>
    <s v="MSANCH2"/>
    <s v="GD-New-Jr"/>
    <x v="1"/>
    <x v="5"/>
    <s v="VE6133.1"/>
    <d v="2001-07-01T21:00:01"/>
  </r>
  <r>
    <x v="1"/>
    <x v="3"/>
    <x v="0"/>
    <x v="20"/>
    <n v="615000"/>
    <n v="1340372"/>
    <d v="2001-06-05T09:27:04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"/>
    <s v="jbroyles"/>
    <s v="JARNOLD"/>
    <s v="NG-Price"/>
    <x v="1"/>
    <x v="5"/>
    <s v="VE6136.1"/>
    <d v="2001-07-01T00:00:00"/>
  </r>
  <r>
    <x v="1"/>
    <x v="3"/>
    <x v="0"/>
    <x v="1"/>
    <n v="310000"/>
    <n v="1340373"/>
    <d v="2001-06-05T09:27:05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350000000000001"/>
    <s v="AQUILA1002"/>
    <s v="JARNOLD"/>
    <s v="NG-Price"/>
    <x v="1"/>
    <x v="5"/>
    <s v="VE6138.1"/>
    <d v="2001-07-01T21:00:00"/>
  </r>
  <r>
    <x v="1"/>
    <x v="3"/>
    <x v="0"/>
    <x v="1"/>
    <n v="155000"/>
    <n v="1340374"/>
    <d v="2001-06-05T09:27:05"/>
    <s v="Axia Energy, LP"/>
    <x v="0"/>
    <x v="0"/>
    <x v="0"/>
    <x v="3"/>
    <s v="US Gas Fin BasisSwap"/>
    <s v="US Gas Basis     EP SanJuan              Aug01           USD/MM"/>
    <m/>
    <n v="5000"/>
    <x v="0"/>
    <x v="10"/>
    <x v="0"/>
    <n v="-0.71"/>
    <s v="knuppway"/>
    <s v="MSANCH2"/>
    <s v="GD-New-Jr"/>
    <x v="1"/>
    <x v="5"/>
    <s v="VE6139.1"/>
    <d v="2001-08-01T21:00:01"/>
  </r>
  <r>
    <x v="1"/>
    <x v="3"/>
    <x v="0"/>
    <x v="19"/>
    <n v="250000"/>
    <n v="1340376"/>
    <d v="2001-06-05T09:27:13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ADM84149"/>
    <s v="PKEAVEY"/>
    <s v="G-DAILY-EST"/>
    <x v="1"/>
    <x v="5"/>
    <s v="VE6142.1"/>
    <d v="2001-06-06T21:00:01"/>
  </r>
  <r>
    <x v="1"/>
    <x v="3"/>
    <x v="0"/>
    <x v="1"/>
    <n v="310000"/>
    <n v="1340377"/>
    <d v="2001-06-05T09:27:1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3"/>
    <s v="hossmich"/>
    <s v="JARNOLD"/>
    <s v="NG-Price"/>
    <x v="1"/>
    <x v="5"/>
    <s v="VE6143.1"/>
    <d v="2001-07-01T21:00:00"/>
  </r>
  <r>
    <x v="1"/>
    <x v="3"/>
    <x v="1"/>
    <x v="0"/>
    <n v="400"/>
    <n v="1340378"/>
    <d v="2001-06-05T09:27:17"/>
    <s v="Pepco Gas Services, Inc."/>
    <x v="0"/>
    <x v="0"/>
    <x v="0"/>
    <x v="3"/>
    <s v="US Gas Phy Fwd Firm &lt; or = 1Mo "/>
    <s v="US Gas Phy       TranscoZ6NNY            06Jun01         USD/MM"/>
    <m/>
    <n v="400"/>
    <x v="0"/>
    <x v="10"/>
    <x v="0"/>
    <n v="4.25"/>
    <s v="jlukas00"/>
    <s v="VPIMENOV"/>
    <s v="ENA-IM ME NEW YORK"/>
    <x v="8"/>
    <x v="5"/>
    <n v="831001"/>
    <d v="2001-06-06T21:00:01"/>
  </r>
  <r>
    <x v="1"/>
    <x v="3"/>
    <x v="0"/>
    <x v="1"/>
    <n v="310000"/>
    <n v="1340379"/>
    <d v="2001-06-05T09:27:20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3"/>
    <s v="AQUILA1002"/>
    <s v="JARNOLD"/>
    <s v="NG-Price"/>
    <x v="1"/>
    <x v="5"/>
    <s v="VE6144.1"/>
    <d v="2001-07-01T21:00:00"/>
  </r>
  <r>
    <x v="1"/>
    <x v="3"/>
    <x v="1"/>
    <x v="0"/>
    <n v="5000"/>
    <n v="1340381"/>
    <d v="2001-06-05T09:27:25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4.0250000000000004"/>
    <s v="WESTDESK1"/>
    <s v="RGAY"/>
    <s v="ENA - IM West"/>
    <x v="8"/>
    <x v="5"/>
    <n v="831003"/>
    <d v="2001-06-06T21:00:01"/>
  </r>
  <r>
    <x v="1"/>
    <x v="3"/>
    <x v="1"/>
    <x v="0"/>
    <n v="20000"/>
    <n v="1340380"/>
    <d v="2001-06-05T09:27:25"/>
    <s v="Dynegy Marketing and Trade"/>
    <x v="0"/>
    <x v="0"/>
    <x v="0"/>
    <x v="3"/>
    <s v="US Gas Phy Fwd Firm &lt; or = 1Mo "/>
    <s v="US Gas Phy       NGPL NICOR              06Jun01         USD/MM"/>
    <n v="20000"/>
    <m/>
    <x v="0"/>
    <x v="10"/>
    <x v="0"/>
    <n v="4.0274999999999999"/>
    <s v="MAXFIELD"/>
    <s v="PMIMS"/>
    <s v="ENA - IM MKT Central CG"/>
    <x v="8"/>
    <x v="5"/>
    <n v="831002"/>
    <d v="2001-06-06T21:00:01"/>
  </r>
  <r>
    <x v="1"/>
    <x v="3"/>
    <x v="0"/>
    <x v="20"/>
    <n v="615000"/>
    <n v="1340382"/>
    <d v="2001-06-05T09:27:28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"/>
    <s v="jbroyles"/>
    <s v="JARNOLD"/>
    <s v="NG-Price"/>
    <x v="1"/>
    <x v="5"/>
    <s v="VE6145.1"/>
    <d v="2001-07-01T00:00:00"/>
  </r>
  <r>
    <x v="1"/>
    <x v="3"/>
    <x v="0"/>
    <x v="1"/>
    <n v="310000"/>
    <n v="1340383"/>
    <d v="2001-06-05T09:27:32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250000000000004"/>
    <s v="AQUILA1002"/>
    <s v="JARNOLD"/>
    <s v="NG-Price"/>
    <x v="1"/>
    <x v="5"/>
    <s v="VE6147.1"/>
    <d v="2001-07-01T21:00:00"/>
  </r>
  <r>
    <x v="1"/>
    <x v="3"/>
    <x v="1"/>
    <x v="0"/>
    <n v="3653"/>
    <n v="1340385"/>
    <d v="2001-06-05T09:27:35"/>
    <s v="MidAmerican Energy Company"/>
    <x v="0"/>
    <x v="0"/>
    <x v="0"/>
    <x v="3"/>
    <s v="US Gas Phy Fwd Firm &lt; or = 1Mo "/>
    <s v="US Gas Phy       NGPL NICOR              06Jun01         USD/MM"/>
    <m/>
    <n v="3653"/>
    <x v="0"/>
    <x v="10"/>
    <x v="0"/>
    <n v="4.0324999999999998"/>
    <s v="PEGGIALL"/>
    <s v="PMIMS"/>
    <s v="ENA - IM MKT Central CG"/>
    <x v="8"/>
    <x v="5"/>
    <n v="831004"/>
    <d v="2001-06-06T21:00:01"/>
  </r>
  <r>
    <x v="1"/>
    <x v="3"/>
    <x v="1"/>
    <x v="0"/>
    <n v="6000"/>
    <n v="1340384"/>
    <d v="2001-06-05T09:27:35"/>
    <s v="Aquila Energy Marketing Corporation"/>
    <x v="0"/>
    <x v="0"/>
    <x v="0"/>
    <x v="3"/>
    <s v="US Gas Phy Fwd Firm &lt; or = 1Mo "/>
    <s v="US Gas Phy       HeHub                   06Jun01         USD/MM"/>
    <n v="6000"/>
    <m/>
    <x v="0"/>
    <x v="10"/>
    <x v="0"/>
    <n v="3.9550000000000001"/>
    <s v="JEFFSENIOR"/>
    <s v="ARING"/>
    <s v="ENA-IM NE GULF1"/>
    <x v="8"/>
    <x v="5"/>
    <n v="831005"/>
    <d v="2001-06-06T21:00:01"/>
  </r>
  <r>
    <x v="1"/>
    <x v="3"/>
    <x v="0"/>
    <x v="19"/>
    <n v="25000"/>
    <n v="1340386"/>
    <d v="2001-06-05T09:27:40"/>
    <s v="Cokinos Natural Gas Company"/>
    <x v="0"/>
    <x v="0"/>
    <x v="0"/>
    <x v="3"/>
    <s v="US Gas Fin Swap"/>
    <s v="US Gas Daily     COL Onshore             06-30Jun01      USD/MM"/>
    <m/>
    <n v="1000"/>
    <x v="0"/>
    <x v="10"/>
    <x v="0"/>
    <n v="3.9"/>
    <s v="ADM90618"/>
    <s v="SBRAWNE"/>
    <s v="FT-East"/>
    <x v="1"/>
    <x v="5"/>
    <s v="VE6146.1"/>
    <d v="2001-06-06T21:00:01"/>
  </r>
  <r>
    <x v="1"/>
    <x v="3"/>
    <x v="0"/>
    <x v="1"/>
    <n v="310000"/>
    <n v="1340387"/>
    <d v="2001-06-05T09:27:41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250000000000004"/>
    <s v="jh1825ps"/>
    <s v="JARNOLD"/>
    <s v="NG-Price"/>
    <x v="1"/>
    <x v="5"/>
    <s v="VE6148.1"/>
    <d v="2001-07-01T21:00:00"/>
  </r>
  <r>
    <x v="1"/>
    <x v="3"/>
    <x v="1"/>
    <x v="0"/>
    <n v="18653"/>
    <n v="1340388"/>
    <d v="2001-06-05T09:27:43"/>
    <s v="MidAmerican Energy Company"/>
    <x v="0"/>
    <x v="0"/>
    <x v="0"/>
    <x v="3"/>
    <s v="US Gas Phy Fwd Firm &lt; or = 1Mo "/>
    <s v="US Gas Phy       NGPL NICOR              06Jun01         USD/MM"/>
    <n v="18653"/>
    <m/>
    <x v="0"/>
    <x v="10"/>
    <x v="0"/>
    <n v="4.0274999999999999"/>
    <s v="KREMERTODD"/>
    <s v="PMIMS"/>
    <s v="ENA - IM MKT Central CG"/>
    <x v="8"/>
    <x v="5"/>
    <n v="831006"/>
    <d v="2001-06-06T21:00:01"/>
  </r>
  <r>
    <x v="1"/>
    <x v="3"/>
    <x v="0"/>
    <x v="19"/>
    <n v="125000"/>
    <n v="1340390"/>
    <d v="2001-06-05T09:27:44"/>
    <s v="BP Corporation North America Inc."/>
    <x v="0"/>
    <x v="0"/>
    <x v="0"/>
    <x v="3"/>
    <s v="US Gas Fin Swap"/>
    <s v="US Gas Daily     HHub                    06-30Jun01      USD/MM"/>
    <m/>
    <n v="5000"/>
    <x v="0"/>
    <x v="10"/>
    <x v="0"/>
    <n v="3.94"/>
    <s v="Bakerrob"/>
    <s v="PKEAVEY"/>
    <s v="G-DAILY-EST"/>
    <x v="1"/>
    <x v="5"/>
    <s v="VE6151.1"/>
    <d v="2001-06-06T21:00:01"/>
  </r>
  <r>
    <x v="1"/>
    <x v="3"/>
    <x v="0"/>
    <x v="19"/>
    <n v="250000"/>
    <n v="1340393"/>
    <d v="2001-06-05T09:27:48"/>
    <s v="Duke Energy Trading and Marketing, L.L.C."/>
    <x v="0"/>
    <x v="0"/>
    <x v="0"/>
    <x v="3"/>
    <s v="US Gas Fin Swap"/>
    <s v="US Gas Daily     KatyPltTailgate         06-30Jun01      USD/MM"/>
    <n v="10000"/>
    <m/>
    <x v="0"/>
    <x v="10"/>
    <x v="0"/>
    <n v="3.97"/>
    <s v="JSTANTON"/>
    <s v="JPARKS"/>
    <s v="FT-KATY"/>
    <x v="1"/>
    <x v="5"/>
    <s v="VE6149.1"/>
    <d v="2001-06-06T21:00:01"/>
  </r>
  <r>
    <x v="1"/>
    <x v="3"/>
    <x v="1"/>
    <x v="0"/>
    <n v="10000"/>
    <n v="1340392"/>
    <d v="2001-06-05T09:27:48"/>
    <s v="Cinergy Marketing &amp; Trading, LLC"/>
    <x v="0"/>
    <x v="0"/>
    <x v="0"/>
    <x v="3"/>
    <s v="US Gas Phy Fwd Firm &lt; or = 1Mo "/>
    <s v="US Gas Phy       TENN Z-0                06Jun01         USD/MM"/>
    <m/>
    <n v="10000"/>
    <x v="0"/>
    <x v="10"/>
    <x v="0"/>
    <n v="3.8250000000000002"/>
    <s v="BYASSEEL"/>
    <s v="SNEAL"/>
    <s v="ENA-IM NE GULF3"/>
    <x v="8"/>
    <x v="5"/>
    <n v="831007"/>
    <d v="2001-06-06T21:00:01"/>
  </r>
  <r>
    <x v="1"/>
    <x v="3"/>
    <x v="0"/>
    <x v="19"/>
    <n v="75000"/>
    <n v="1340394"/>
    <d v="2001-06-05T09:27:50"/>
    <s v="Duke Energy Trading and Marketing, L.L.C."/>
    <x v="0"/>
    <x v="0"/>
    <x v="0"/>
    <x v="3"/>
    <s v="US Gas Fin Swap"/>
    <s v="US Gas Daily     ANR OK                  06-30Jun01      USD/MM"/>
    <n v="3000"/>
    <m/>
    <x v="0"/>
    <x v="10"/>
    <x v="0"/>
    <n v="3.78"/>
    <s v="MHOMESTEAD"/>
    <s v="ALEWIS"/>
    <s v="GD-CENTRAL"/>
    <x v="1"/>
    <x v="5"/>
    <s v="VE6150.1"/>
    <d v="2001-06-06T21:00:01"/>
  </r>
  <r>
    <x v="1"/>
    <x v="3"/>
    <x v="1"/>
    <x v="0"/>
    <n v="5000"/>
    <n v="1340396"/>
    <d v="2001-06-05T09:27:56"/>
    <s v="Axia Energy, LP"/>
    <x v="0"/>
    <x v="0"/>
    <x v="0"/>
    <x v="3"/>
    <s v="US Gas Phy Fwd Firm &lt; or = 1Mo "/>
    <s v="US Gas Phy       Carthage                06Jun01         USD/MM"/>
    <m/>
    <n v="5000"/>
    <x v="0"/>
    <x v="10"/>
    <x v="0"/>
    <n v="3.915"/>
    <s v="sstrick9"/>
    <s v="TMARTIN"/>
    <s v="ENA-IM CARTHAGE"/>
    <x v="8"/>
    <x v="5"/>
    <n v="831009"/>
    <d v="2001-06-06T21:00:01"/>
  </r>
  <r>
    <x v="1"/>
    <x v="3"/>
    <x v="1"/>
    <x v="0"/>
    <n v="3600"/>
    <n v="1340397"/>
    <d v="2001-06-05T09:27:58"/>
    <s v="Enserco Energy, Inc."/>
    <x v="0"/>
    <x v="0"/>
    <x v="0"/>
    <x v="3"/>
    <s v="US Gas Phy Fwd Firm &lt; or = 1Mo "/>
    <s v="US Gas Phy       ANR SE Trans            06Jun01         USD/MM"/>
    <n v="3600"/>
    <m/>
    <x v="0"/>
    <x v="10"/>
    <x v="0"/>
    <n v="3.9275000000000002"/>
    <s v="wwarburton"/>
    <s v="TDONOHO"/>
    <s v="ENA - IM Central Gulf"/>
    <x v="8"/>
    <x v="5"/>
    <n v="831010"/>
    <d v="2001-06-06T21:00:01"/>
  </r>
  <r>
    <x v="1"/>
    <x v="3"/>
    <x v="0"/>
    <x v="1"/>
    <n v="155000"/>
    <n v="1340398"/>
    <d v="2001-06-05T09:28:00"/>
    <s v="Duke Energy Marketing Limited Partnership"/>
    <x v="0"/>
    <x v="0"/>
    <x v="0"/>
    <x v="3"/>
    <s v="US Gas Fin Swap"/>
    <s v="US Gas Swap      Nymex                   Jul01           USD/MM"/>
    <n v="5000"/>
    <m/>
    <x v="0"/>
    <x v="10"/>
    <x v="0"/>
    <n v="4.0250000000000004"/>
    <s v="STEVEBUT"/>
    <s v="JARNOLD"/>
    <s v="NG-Price"/>
    <x v="1"/>
    <x v="5"/>
    <s v="VE6154.1"/>
    <d v="2001-07-01T21:00:00"/>
  </r>
  <r>
    <x v="1"/>
    <x v="3"/>
    <x v="0"/>
    <x v="19"/>
    <n v="178625"/>
    <n v="1340400"/>
    <d v="2001-06-05T09:28:03"/>
    <s v="Axia Energy, LP"/>
    <x v="0"/>
    <x v="0"/>
    <x v="0"/>
    <x v="3"/>
    <s v="US Gas Fin Swap"/>
    <s v="US Gas Daily     HHub                    06-30Jun01      USD/MM"/>
    <m/>
    <n v="7145"/>
    <x v="0"/>
    <x v="10"/>
    <x v="0"/>
    <n v="3.9449999999999998"/>
    <s v="hillblak"/>
    <s v="PKEAVEY"/>
    <s v="G-DAILY-EST"/>
    <x v="1"/>
    <x v="5"/>
    <s v="VE6157.1"/>
    <d v="2001-06-06T21:00:01"/>
  </r>
  <r>
    <x v="0"/>
    <x v="3"/>
    <x v="1"/>
    <x v="0"/>
    <n v="10000"/>
    <n v="1340401"/>
    <d v="2001-06-05T09:28:05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849999999999998"/>
    <s v="ngeerds01"/>
    <s v="RWATT"/>
    <s v="EC-IM Canada West"/>
    <x v="8"/>
    <x v="7"/>
    <n v="831011"/>
    <d v="2001-06-05T21:00:01"/>
  </r>
  <r>
    <x v="1"/>
    <x v="3"/>
    <x v="0"/>
    <x v="19"/>
    <n v="71375"/>
    <n v="1340403"/>
    <d v="2001-06-05T09:28:09"/>
    <s v="Duke Energy Trading and Marketing, L.L.C."/>
    <x v="0"/>
    <x v="0"/>
    <x v="0"/>
    <x v="3"/>
    <s v="US Gas Fin Swap"/>
    <s v="US Gas Daily     HHub                    06-30Jun01      USD/MM"/>
    <m/>
    <n v="2855"/>
    <x v="0"/>
    <x v="10"/>
    <x v="0"/>
    <n v="3.9449999999999998"/>
    <s v="JSTANTON"/>
    <s v="PKEAVEY"/>
    <s v="G-DAILY-EST"/>
    <x v="1"/>
    <x v="5"/>
    <s v="VE6161.1"/>
    <d v="2001-06-06T21:00:01"/>
  </r>
  <r>
    <x v="1"/>
    <x v="3"/>
    <x v="0"/>
    <x v="19"/>
    <n v="125000"/>
    <n v="1340404"/>
    <d v="2001-06-05T09:28:11"/>
    <s v="BP Corporation North America Inc."/>
    <x v="0"/>
    <x v="0"/>
    <x v="0"/>
    <x v="3"/>
    <s v="US Gas Fin Swap"/>
    <s v="US Gas Daily     HSC                     06-30Jun01      USD/MM"/>
    <n v="5000"/>
    <m/>
    <x v="0"/>
    <x v="10"/>
    <x v="0"/>
    <n v="3.9849999999999999"/>
    <s v="Bakerrob"/>
    <s v="EBASS"/>
    <s v="FT-Texas"/>
    <x v="1"/>
    <x v="5"/>
    <s v="VE6159.1"/>
    <d v="2001-06-06T21:00:01"/>
  </r>
  <r>
    <x v="1"/>
    <x v="3"/>
    <x v="0"/>
    <x v="18"/>
    <n v="755000"/>
    <n v="1340405"/>
    <d v="2001-06-05T09:28:1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aepes214"/>
    <s v="JARNOLD"/>
    <s v="NG-Price"/>
    <x v="1"/>
    <x v="5"/>
    <s v="VE6160.1"/>
    <d v="2001-11-01T00:00:00"/>
  </r>
  <r>
    <x v="1"/>
    <x v="3"/>
    <x v="1"/>
    <x v="0"/>
    <n v="4740"/>
    <n v="1340406"/>
    <d v="2001-06-05T09:28:15"/>
    <s v="Nicor Gas Company"/>
    <x v="0"/>
    <x v="0"/>
    <x v="0"/>
    <x v="3"/>
    <s v="US Gas Phy Fwd Firm &lt; or = 1Mo "/>
    <s v="US Gas Phy       TENN 800                06Jun01         USD/MM"/>
    <m/>
    <n v="4740"/>
    <x v="0"/>
    <x v="10"/>
    <x v="0"/>
    <n v="3.8450000000000002"/>
    <s v="vab12345"/>
    <s v="SNEAL"/>
    <s v="ENA-IM NE GULF3"/>
    <x v="8"/>
    <x v="5"/>
    <n v="831012"/>
    <d v="2001-06-06T21:00:01"/>
  </r>
  <r>
    <x v="0"/>
    <x v="3"/>
    <x v="1"/>
    <x v="0"/>
    <n v="4000"/>
    <n v="1340407"/>
    <d v="2001-06-05T09:28:21"/>
    <s v="PG&amp;E Energy Trading, Canada Corporation"/>
    <x v="0"/>
    <x v="0"/>
    <x v="0"/>
    <x v="3"/>
    <s v="CAN Gas Phy Fwd Firm West &lt; or = 1Mo"/>
    <s v="CAN Gas Phy      NIT                     05Jun01         CAD/GJ"/>
    <n v="4000"/>
    <m/>
    <x v="0"/>
    <x v="11"/>
    <x v="4"/>
    <n v="4.875"/>
    <s v="ADM54361"/>
    <s v="RWATT"/>
    <s v="EC-IM Canada West"/>
    <x v="8"/>
    <x v="7"/>
    <n v="831014"/>
    <d v="2001-06-05T21:00:01"/>
  </r>
  <r>
    <x v="1"/>
    <x v="3"/>
    <x v="1"/>
    <x v="0"/>
    <n v="1100"/>
    <n v="1340408"/>
    <d v="2001-06-05T09:28:23"/>
    <s v="Cokinos Natural Gas Company"/>
    <x v="0"/>
    <x v="0"/>
    <x v="0"/>
    <x v="3"/>
    <s v="US Gas Phy Fwd Firm &lt; or = 1Mo "/>
    <s v="US Gas Phy       COL Onshore             06Jun01         USD/MM"/>
    <m/>
    <n v="1100"/>
    <x v="0"/>
    <x v="10"/>
    <x v="0"/>
    <n v="3.89"/>
    <s v="ADM90618"/>
    <s v="SPEREIR"/>
    <s v="ENA-IM NE GULF2"/>
    <x v="8"/>
    <x v="5"/>
    <n v="831015"/>
    <d v="2001-06-06T21:00:01"/>
  </r>
  <r>
    <x v="1"/>
    <x v="3"/>
    <x v="0"/>
    <x v="19"/>
    <n v="375000"/>
    <n v="1340409"/>
    <d v="2001-06-05T09:28:24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9950000000000001"/>
    <s v="AQUILA1015"/>
    <s v="EBASS"/>
    <s v="FT-Texas"/>
    <x v="1"/>
    <x v="5"/>
    <s v="VE6162.1"/>
    <d v="2001-06-06T21:00:01"/>
  </r>
  <r>
    <x v="1"/>
    <x v="3"/>
    <x v="1"/>
    <x v="0"/>
    <n v="3000"/>
    <n v="1340410"/>
    <d v="2001-06-05T09:28:32"/>
    <s v="Equitable Energy L.L.C."/>
    <x v="0"/>
    <x v="0"/>
    <x v="0"/>
    <x v="3"/>
    <s v="US Gas Phy Fwd Firm &lt; or = 1Mo "/>
    <s v="US Gas Phy       TCO Pool                06Jun01         USD/MM"/>
    <m/>
    <n v="3000"/>
    <x v="0"/>
    <x v="10"/>
    <x v="0"/>
    <n v="4.09"/>
    <s v="SWOGGERJ"/>
    <s v="JHODGE2"/>
    <s v="ENA-IM ME TCO"/>
    <x v="8"/>
    <x v="5"/>
    <n v="831016"/>
    <d v="2001-06-06T21:00:01"/>
  </r>
  <r>
    <x v="1"/>
    <x v="3"/>
    <x v="1"/>
    <x v="0"/>
    <n v="10000"/>
    <n v="1340411"/>
    <d v="2001-06-05T09:28:34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"/>
    <s v="aepes215"/>
    <s v="SPEREIR"/>
    <s v="ENA-IM NE GULF2"/>
    <x v="8"/>
    <x v="5"/>
    <n v="831017"/>
    <d v="2001-06-06T21:00:01"/>
  </r>
  <r>
    <x v="1"/>
    <x v="3"/>
    <x v="0"/>
    <x v="1"/>
    <n v="155000"/>
    <n v="1340412"/>
    <d v="2001-06-05T09:28:35"/>
    <s v="Coral Energy Holding L.P."/>
    <x v="0"/>
    <x v="0"/>
    <x v="0"/>
    <x v="3"/>
    <s v="US Gas Fin Swap"/>
    <s v="US Gas Swap      Nymex                   Jul01           USD/MM"/>
    <n v="5000"/>
    <m/>
    <x v="0"/>
    <x v="10"/>
    <x v="0"/>
    <n v="4.03"/>
    <s v="jhollman1"/>
    <s v="JARNOLD"/>
    <s v="NG-Price"/>
    <x v="1"/>
    <x v="5"/>
    <s v="VE6163.1"/>
    <d v="2001-07-01T21:00:00"/>
  </r>
  <r>
    <x v="1"/>
    <x v="3"/>
    <x v="1"/>
    <x v="0"/>
    <n v="17000"/>
    <n v="1340413"/>
    <d v="2001-06-05T09:28:36"/>
    <s v="AEP Energy Services, Inc."/>
    <x v="0"/>
    <x v="0"/>
    <x v="0"/>
    <x v="3"/>
    <s v="US Gas Phy Fwd Firm &lt; or = 1Mo "/>
    <s v="US Gas Phy       TCO Pool                06Jun01         USD/MM"/>
    <m/>
    <n v="17000"/>
    <x v="0"/>
    <x v="10"/>
    <x v="0"/>
    <n v="4.09"/>
    <s v="aepes205"/>
    <s v="JHODGE2"/>
    <s v="ENA-IM ME TCO"/>
    <x v="8"/>
    <x v="5"/>
    <n v="831018"/>
    <d v="2001-06-06T21:00:01"/>
  </r>
  <r>
    <x v="1"/>
    <x v="3"/>
    <x v="1"/>
    <x v="0"/>
    <n v="5000"/>
    <n v="1340414"/>
    <d v="2001-06-05T09:28:37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4"/>
    <s v="vab12345"/>
    <s v="SNEAL"/>
    <s v="ENA-IM NE GULF3"/>
    <x v="8"/>
    <x v="5"/>
    <n v="831019"/>
    <d v="2001-06-06T21:00:01"/>
  </r>
  <r>
    <x v="1"/>
    <x v="3"/>
    <x v="0"/>
    <x v="1"/>
    <n v="77500"/>
    <n v="1340417"/>
    <d v="2001-06-05T09:28:38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0350000000000001"/>
    <s v="jpeace01"/>
    <s v="JARNOLD"/>
    <s v="NG-Price"/>
    <x v="1"/>
    <x v="5"/>
    <s v="VE6165.1"/>
    <d v="2001-07-01T21:00:00"/>
  </r>
  <r>
    <x v="1"/>
    <x v="3"/>
    <x v="1"/>
    <x v="0"/>
    <n v="362"/>
    <n v="1340416"/>
    <d v="2001-06-05T09:28:38"/>
    <s v="Mirant Americas Energy Marketing, L.P."/>
    <x v="0"/>
    <x v="0"/>
    <x v="0"/>
    <x v="3"/>
    <s v="US Gas Phy Fwd Firm &lt; or = 1Mo "/>
    <s v="US Gas Phy       Dom SP TT               06Jun01         USD/MM"/>
    <n v="362"/>
    <m/>
    <x v="0"/>
    <x v="10"/>
    <x v="0"/>
    <n v="4.1399999999999997"/>
    <s v="jkippels01"/>
    <s v="JHODGE2"/>
    <s v="ENA-IM ME CNG"/>
    <x v="8"/>
    <x v="5"/>
    <n v="831021"/>
    <d v="2001-06-06T21:00:01"/>
  </r>
  <r>
    <x v="1"/>
    <x v="3"/>
    <x v="1"/>
    <x v="0"/>
    <n v="10000"/>
    <n v="1340415"/>
    <d v="2001-06-05T09:28:38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049999999999998"/>
    <s v="aepes215"/>
    <s v="SPEREIR"/>
    <s v="ENA-IM NE GULF2"/>
    <x v="8"/>
    <x v="5"/>
    <n v="831020"/>
    <d v="2001-06-06T21:00:01"/>
  </r>
  <r>
    <x v="1"/>
    <x v="3"/>
    <x v="1"/>
    <x v="0"/>
    <n v="2047"/>
    <n v="1340418"/>
    <d v="2001-06-05T09:28:45"/>
    <s v="Mirant Americas Energy Marketing, L.P."/>
    <x v="0"/>
    <x v="0"/>
    <x v="0"/>
    <x v="3"/>
    <s v="US Gas Phy Fwd Firm &lt; or = 1Mo "/>
    <s v="US Gas Phy       TENN Z-0                06Jun01         USD/MM"/>
    <n v="2047"/>
    <m/>
    <x v="0"/>
    <x v="10"/>
    <x v="0"/>
    <n v="3.8"/>
    <s v="dnixon01"/>
    <s v="SNEAL"/>
    <s v="ENA-IM NE GULF3"/>
    <x v="8"/>
    <x v="5"/>
    <n v="831023"/>
    <d v="2001-06-06T21:00:01"/>
  </r>
  <r>
    <x v="1"/>
    <x v="2"/>
    <x v="1"/>
    <x v="16"/>
    <n v="3100"/>
    <n v="1340419"/>
    <d v="2001-06-05T09:28:50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9.25"/>
    <s v="caroltrent"/>
    <s v="FSTURM"/>
    <s v="LT-ECAR"/>
    <x v="7"/>
    <x v="6"/>
    <n v="632917.1"/>
    <d v="2002-07-01T17:03:00"/>
  </r>
  <r>
    <x v="1"/>
    <x v="3"/>
    <x v="1"/>
    <x v="0"/>
    <n v="7000"/>
    <n v="1340420"/>
    <d v="2001-06-05T09:28:50"/>
    <s v="Coast Energy Group, a division of Cornerstone Propane, L.P."/>
    <x v="0"/>
    <x v="0"/>
    <x v="0"/>
    <x v="3"/>
    <s v="US Gas Phy Fwd Firm &lt; or = 1Mo "/>
    <s v="US Gas Phy       Transco St.65           06Jun01         USD/MM"/>
    <n v="7000"/>
    <m/>
    <x v="0"/>
    <x v="10"/>
    <x v="0"/>
    <n v="3.9350000000000001"/>
    <s v="buckdiers"/>
    <s v="ARING"/>
    <s v="ENA-IM NE GULF1"/>
    <x v="8"/>
    <x v="5"/>
    <n v="831024"/>
    <d v="2001-06-06T21:00:01"/>
  </r>
  <r>
    <x v="1"/>
    <x v="3"/>
    <x v="1"/>
    <x v="0"/>
    <n v="561"/>
    <n v="1340421"/>
    <d v="2001-06-05T09:28:51"/>
    <s v="Aquila Energy Marketing Corporation"/>
    <x v="0"/>
    <x v="0"/>
    <x v="0"/>
    <x v="3"/>
    <s v="US Gas Phy Fwd Firm &lt; or = 1Mo "/>
    <s v="US Gas Phy       TGT Z-SL                06Jun01         USD/MM"/>
    <n v="561"/>
    <m/>
    <x v="0"/>
    <x v="10"/>
    <x v="0"/>
    <n v="3.8849999999999998"/>
    <s v="JENNCLAYO"/>
    <s v="SPEREIR"/>
    <s v="ENA-IM NE GULF2"/>
    <x v="8"/>
    <x v="5"/>
    <n v="831025"/>
    <d v="2001-06-06T21:00:01"/>
  </r>
  <r>
    <x v="1"/>
    <x v="4"/>
    <x v="0"/>
    <x v="0"/>
    <n v="25000"/>
    <n v="1340423"/>
    <d v="2001-06-05T09:28:52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4"/>
    <s v="DOMESTIC2"/>
    <s v="RFULLER"/>
    <s v="PHYOIL - Price"/>
    <x v="1"/>
    <x v="5"/>
    <s v="VE6164.1"/>
    <d v="2001-07-01T00:00:00"/>
  </r>
  <r>
    <x v="1"/>
    <x v="3"/>
    <x v="0"/>
    <x v="19"/>
    <n v="250000"/>
    <n v="1340424"/>
    <d v="2001-06-05T09:28:53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aepes222"/>
    <s v="PKEAVEY"/>
    <s v="G-DAILY-EST"/>
    <x v="1"/>
    <x v="5"/>
    <s v="VE6167.1"/>
    <d v="2001-06-06T21:00:01"/>
  </r>
  <r>
    <x v="1"/>
    <x v="3"/>
    <x v="1"/>
    <x v="1"/>
    <n v="15500"/>
    <n v="1340425"/>
    <d v="2001-06-05T09:28:55"/>
    <s v="Equitable Energy L.L.C."/>
    <x v="0"/>
    <x v="0"/>
    <x v="0"/>
    <x v="3"/>
    <s v="US Gas Phy Fwd Firm &lt; or = 1Mo "/>
    <s v="US Gas Phy       TCO Pool                Jul01           USD/MM"/>
    <n v="500"/>
    <m/>
    <x v="0"/>
    <x v="10"/>
    <x v="0"/>
    <n v="4.1900000000000004"/>
    <s v="ADM28155"/>
    <s v="JHODGE2"/>
    <s v="ENA-IM ME TCO"/>
    <x v="8"/>
    <x v="5"/>
    <s v="VE6169.1 / 831037"/>
    <d v="2001-07-01T21:00:01"/>
  </r>
  <r>
    <x v="1"/>
    <x v="3"/>
    <x v="1"/>
    <x v="0"/>
    <n v="3877"/>
    <n v="1340427"/>
    <d v="2001-06-05T09:28:57"/>
    <s v="Texaco Natural Gas Inc."/>
    <x v="0"/>
    <x v="0"/>
    <x v="0"/>
    <x v="3"/>
    <s v="US Gas Phy Fwd Firm &lt; or = 1Mo "/>
    <s v="US Gas Phy       COL Onshore             06Jun01         USD/MM"/>
    <m/>
    <n v="3877"/>
    <x v="0"/>
    <x v="10"/>
    <x v="0"/>
    <n v="3.89"/>
    <s v="STEPHENSJE"/>
    <s v="SPEREIR"/>
    <s v="ENA-IM NE GULF2"/>
    <x v="8"/>
    <x v="5"/>
    <n v="831026"/>
    <d v="2001-06-06T21:00:01"/>
  </r>
  <r>
    <x v="1"/>
    <x v="3"/>
    <x v="1"/>
    <x v="0"/>
    <n v="9632"/>
    <n v="1340428"/>
    <d v="2001-06-05T09:28:59"/>
    <s v="Duke Energy Trading and Marketing, L.L.C."/>
    <x v="0"/>
    <x v="0"/>
    <x v="0"/>
    <x v="3"/>
    <s v="US Gas Phy Fwd Firm &lt; or = 1Mo "/>
    <s v="US Gas Phy       TCO Pool                06Jun01         USD/MM"/>
    <m/>
    <n v="9632"/>
    <x v="0"/>
    <x v="10"/>
    <x v="0"/>
    <n v="4.0999999999999996"/>
    <s v="JRHEARNE"/>
    <s v="JHODGE2"/>
    <s v="ENA-IM ME TCO"/>
    <x v="8"/>
    <x v="5"/>
    <n v="831027"/>
    <d v="2001-06-06T21:00:01"/>
  </r>
  <r>
    <x v="1"/>
    <x v="3"/>
    <x v="1"/>
    <x v="0"/>
    <n v="5000"/>
    <n v="1340429"/>
    <d v="2001-06-05T09:28:59"/>
    <s v="Cargill Energy, a division of Cargill, Incorporated"/>
    <x v="0"/>
    <x v="0"/>
    <x v="0"/>
    <x v="3"/>
    <s v="US Gas Phy Fwd Firm &lt; or = 1Mo "/>
    <s v="US Gas Phy       HeHub                   06Jun01         USD/MM"/>
    <m/>
    <n v="5000"/>
    <x v="0"/>
    <x v="10"/>
    <x v="0"/>
    <n v="3.96"/>
    <s v="BEICHTEN"/>
    <s v="ARING"/>
    <s v="ENA-IM NE GULF1"/>
    <x v="8"/>
    <x v="5"/>
    <n v="831028"/>
    <d v="2001-06-06T21:00:01"/>
  </r>
  <r>
    <x v="1"/>
    <x v="3"/>
    <x v="1"/>
    <x v="0"/>
    <n v="2320"/>
    <n v="1340433"/>
    <d v="2001-06-05T09:29:06"/>
    <s v="EnergyUSA-TPC Corp."/>
    <x v="0"/>
    <x v="0"/>
    <x v="0"/>
    <x v="3"/>
    <s v="US Gas Phy Fwd Firm &lt; or = 1Mo "/>
    <s v="US Gas Phy       ANR SE Trans            06Jun01         USD/MM"/>
    <n v="2320"/>
    <m/>
    <x v="0"/>
    <x v="10"/>
    <x v="0"/>
    <n v="3.9275000000000002"/>
    <s v="trevorh1"/>
    <s v="TDONOHO"/>
    <s v="ENA - IM Central Gulf"/>
    <x v="8"/>
    <x v="5"/>
    <n v="831029"/>
    <d v="2001-06-06T21:00:01"/>
  </r>
  <r>
    <x v="1"/>
    <x v="3"/>
    <x v="1"/>
    <x v="1"/>
    <n v="155000"/>
    <n v="1340434"/>
    <d v="2001-06-05T09:29:11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8"/>
    <s v="aepes207"/>
    <s v="VPIMENOV"/>
    <s v="ENA-IM ME NEW YORK"/>
    <x v="8"/>
    <x v="5"/>
    <s v="VE6173.1 / 831040"/>
    <d v="2001-07-01T21:00:01"/>
  </r>
  <r>
    <x v="1"/>
    <x v="3"/>
    <x v="1"/>
    <x v="0"/>
    <n v="1170"/>
    <n v="1340435"/>
    <d v="2001-06-05T09:29:12"/>
    <s v="PanCanadian Energy Services Inc."/>
    <x v="0"/>
    <x v="0"/>
    <x v="0"/>
    <x v="3"/>
    <s v="US Gas Phy Fwd Firm &lt; or = 1Mo "/>
    <s v="US Gas Phy       TENN Z-0                06Jun01         USD/MM"/>
    <n v="1170"/>
    <m/>
    <x v="0"/>
    <x v="10"/>
    <x v="0"/>
    <n v="3.7949999999999999"/>
    <s v="pces5155"/>
    <s v="SNEAL"/>
    <s v="ENA-IM NE GULF3"/>
    <x v="8"/>
    <x v="5"/>
    <n v="831030"/>
    <d v="2001-06-06T21:00:01"/>
  </r>
  <r>
    <x v="1"/>
    <x v="3"/>
    <x v="0"/>
    <x v="19"/>
    <n v="250000"/>
    <n v="1340436"/>
    <d v="2001-06-05T09:29:16"/>
    <s v="Cargill Energy, a division of Cargill, Incorporated"/>
    <x v="0"/>
    <x v="0"/>
    <x v="0"/>
    <x v="3"/>
    <s v="US Gas Fin Swap"/>
    <s v="US Gas Daily     HHub                    06-30Jun01      USD/MM"/>
    <m/>
    <n v="10000"/>
    <x v="0"/>
    <x v="10"/>
    <x v="0"/>
    <n v="3.95"/>
    <s v="ADM90884"/>
    <s v="PKEAVEY"/>
    <s v="G-DAILY-EST"/>
    <x v="1"/>
    <x v="5"/>
    <s v="VE6177.1"/>
    <d v="2001-06-06T21:00:01"/>
  </r>
  <r>
    <x v="0"/>
    <x v="0"/>
    <x v="0"/>
    <x v="0"/>
    <n v="4"/>
    <n v="1340437"/>
    <d v="2001-06-05T09:29:18"/>
    <s v="Triland Metals Limited"/>
    <x v="0"/>
    <x v="0"/>
    <x v="0"/>
    <x v="0"/>
    <s v="Nickel LME Registered Contract"/>
    <s v="Ni LME Reg.      Contract                3 Month         USD/mt-L"/>
    <n v="4"/>
    <m/>
    <x v="0"/>
    <x v="4"/>
    <x v="0"/>
    <n v="7050"/>
    <s v="ADM06610"/>
    <s v="ATURNER"/>
    <s v="Enron Metals Trading System"/>
    <x v="0"/>
    <x v="0"/>
    <n v="2169099"/>
    <m/>
  </r>
  <r>
    <x v="1"/>
    <x v="3"/>
    <x v="0"/>
    <x v="18"/>
    <n v="377500"/>
    <n v="1340439"/>
    <d v="2001-06-05T09:29:1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4400000000000004"/>
    <s v="BIGBRADLY"/>
    <s v="JARNOLD"/>
    <s v="NG-Price"/>
    <x v="1"/>
    <x v="5"/>
    <s v="VE6172.1"/>
    <d v="2001-11-01T00:00:00"/>
  </r>
  <r>
    <x v="1"/>
    <x v="3"/>
    <x v="0"/>
    <x v="1"/>
    <n v="620000"/>
    <n v="1340438"/>
    <d v="2001-06-05T09:29:19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petverma"/>
    <s v="JARNOLD"/>
    <s v="NG-Price"/>
    <x v="1"/>
    <x v="5"/>
    <s v="VE6178.1"/>
    <d v="2001-07-01T21:00:00"/>
  </r>
  <r>
    <x v="1"/>
    <x v="2"/>
    <x v="1"/>
    <x v="4"/>
    <n v="1500"/>
    <n v="1340440"/>
    <d v="2001-06-05T09:29:21"/>
    <s v="Calpine Energy Services, L.P."/>
    <x v="0"/>
    <x v="0"/>
    <x v="0"/>
    <x v="2"/>
    <s v="US East Power Phy Fwd Firm Unplan B"/>
    <s v="US Pwr Phy Unp B ERCOT Peak              Sep01           USD/MWh"/>
    <n v="50"/>
    <m/>
    <x v="0"/>
    <x v="2"/>
    <x v="0"/>
    <n v="46"/>
    <s v="POSEJPALI2"/>
    <s v="DSMITH3"/>
    <s v="LT-ERCOT"/>
    <x v="7"/>
    <x v="6"/>
    <n v="632918.1"/>
    <d v="2001-09-01T21:00:01"/>
  </r>
  <r>
    <x v="1"/>
    <x v="3"/>
    <x v="1"/>
    <x v="0"/>
    <n v="4080"/>
    <n v="1340441"/>
    <d v="2001-06-05T09:29:25"/>
    <s v="Dynegy Marketing and Trade"/>
    <x v="0"/>
    <x v="0"/>
    <x v="0"/>
    <x v="3"/>
    <s v="US Gas Phy Fwd Firm &lt; or = 1Mo "/>
    <s v="US Gas Phy       ANR SE Trans            06Jun01         USD/MM"/>
    <n v="4080"/>
    <m/>
    <x v="0"/>
    <x v="10"/>
    <x v="0"/>
    <n v="3.9275000000000002"/>
    <s v="MCCARTHY"/>
    <s v="TDONOHO"/>
    <s v="ENA - IM Central Gulf"/>
    <x v="8"/>
    <x v="5"/>
    <n v="831031"/>
    <d v="2001-06-06T21:00:01"/>
  </r>
  <r>
    <x v="1"/>
    <x v="3"/>
    <x v="0"/>
    <x v="18"/>
    <n v="755000"/>
    <n v="1340442"/>
    <d v="2001-06-05T09:29:27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45"/>
    <s v="WHITEWATER"/>
    <s v="JARNOLD"/>
    <s v="NG-Price"/>
    <x v="1"/>
    <x v="5"/>
    <s v="VE6179.1"/>
    <d v="2001-11-01T00:00:00"/>
  </r>
  <r>
    <x v="1"/>
    <x v="3"/>
    <x v="1"/>
    <x v="0"/>
    <n v="10000"/>
    <n v="1340443"/>
    <d v="2001-06-05T09:29:29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15"/>
    <s v="aepes215"/>
    <s v="SPEREIR"/>
    <s v="ENA-IM NE GULF2"/>
    <x v="8"/>
    <x v="5"/>
    <n v="831032"/>
    <d v="2001-06-06T21:00:01"/>
  </r>
  <r>
    <x v="1"/>
    <x v="3"/>
    <x v="0"/>
    <x v="1"/>
    <n v="620000"/>
    <n v="1340444"/>
    <d v="2001-06-05T09:29:32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3"/>
    <s v="aepes214"/>
    <s v="JARNOLD"/>
    <s v="NG-Price"/>
    <x v="1"/>
    <x v="5"/>
    <s v="VE6181.1"/>
    <d v="2001-07-01T21:00:00"/>
  </r>
  <r>
    <x v="1"/>
    <x v="3"/>
    <x v="0"/>
    <x v="1"/>
    <n v="542500"/>
    <n v="1340447"/>
    <d v="2001-06-05T09:29:42"/>
    <s v="Hess Energy Trading Company LLC"/>
    <x v="0"/>
    <x v="0"/>
    <x v="0"/>
    <x v="3"/>
    <s v="US Gas Fin Swap"/>
    <s v="US Gas Swap      Nymex                   Jul01           USD/MM"/>
    <m/>
    <n v="17500"/>
    <x v="0"/>
    <x v="10"/>
    <x v="0"/>
    <n v="4.0350000000000001"/>
    <s v="MICWHITE"/>
    <s v="JARNOLD"/>
    <s v="NG-Price"/>
    <x v="1"/>
    <x v="5"/>
    <s v="VE6184.1"/>
    <d v="2001-07-01T21:00:00"/>
  </r>
  <r>
    <x v="1"/>
    <x v="3"/>
    <x v="1"/>
    <x v="0"/>
    <n v="5000"/>
    <n v="1340448"/>
    <d v="2001-06-05T09:29:44"/>
    <s v="PanCanadian Energy Service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7"/>
    <s v="pces5126"/>
    <s v="JHODGE2"/>
    <s v="ENA-IM ME CNG"/>
    <x v="8"/>
    <x v="5"/>
    <n v="831033"/>
    <d v="2001-06-06T21:00:01"/>
  </r>
  <r>
    <x v="1"/>
    <x v="3"/>
    <x v="1"/>
    <x v="0"/>
    <n v="5000"/>
    <n v="1340449"/>
    <d v="2001-06-05T09:29:50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83"/>
    <s v="pces5126"/>
    <s v="SPEREIR"/>
    <s v="ENA-IM NE GULF3"/>
    <x v="8"/>
    <x v="5"/>
    <n v="831034"/>
    <d v="2001-06-06T21:00:01"/>
  </r>
  <r>
    <x v="1"/>
    <x v="3"/>
    <x v="0"/>
    <x v="4"/>
    <n v="300000"/>
    <n v="1340450"/>
    <d v="2001-06-05T09:29:51"/>
    <s v="BP Corporation North America Inc."/>
    <x v="0"/>
    <x v="0"/>
    <x v="0"/>
    <x v="3"/>
    <s v="US Gas Fin Swap"/>
    <s v="US Gas Swap      Nymex                   Sep01           USD/MM"/>
    <n v="10000"/>
    <m/>
    <x v="0"/>
    <x v="10"/>
    <x v="0"/>
    <n v="4.1500000000000004"/>
    <s v="Lamoreal"/>
    <s v="JARNOLD"/>
    <s v="NG-Price"/>
    <x v="1"/>
    <x v="5"/>
    <s v="VE6185.1"/>
    <d v="2001-09-01T21:00:00"/>
  </r>
  <r>
    <x v="0"/>
    <x v="3"/>
    <x v="1"/>
    <x v="1"/>
    <n v="155000"/>
    <n v="1340453"/>
    <d v="2001-06-05T09:29:51"/>
    <s v="Anadarko Canada Corporation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sgrimbly"/>
    <s v="MCOWAN"/>
    <s v="EC-IM Canada West"/>
    <x v="8"/>
    <x v="7"/>
    <n v="831036"/>
    <d v="2001-07-01T21:00:01"/>
  </r>
  <r>
    <x v="1"/>
    <x v="3"/>
    <x v="1"/>
    <x v="0"/>
    <n v="10000"/>
    <n v="1340451"/>
    <d v="2001-06-05T09:29:5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249999999999998"/>
    <s v="aepes215"/>
    <s v="SPEREIR"/>
    <s v="ENA-IM NE GULF2"/>
    <x v="8"/>
    <x v="5"/>
    <n v="831035"/>
    <d v="2001-06-06T21:00:01"/>
  </r>
  <r>
    <x v="1"/>
    <x v="3"/>
    <x v="0"/>
    <x v="1"/>
    <n v="310000"/>
    <n v="1340456"/>
    <d v="2001-06-05T09:29:58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3"/>
    <s v="PATGRIMES"/>
    <s v="JARNOLD"/>
    <s v="NG-Price"/>
    <x v="1"/>
    <x v="5"/>
    <s v="VE6186.1"/>
    <d v="2001-07-01T21:00:00"/>
  </r>
  <r>
    <x v="1"/>
    <x v="3"/>
    <x v="0"/>
    <x v="19"/>
    <n v="25000"/>
    <n v="1340455"/>
    <d v="2001-06-05T09:29:58"/>
    <s v="Cokinos Natural Gas Company"/>
    <x v="0"/>
    <x v="0"/>
    <x v="0"/>
    <x v="3"/>
    <s v="US Gas Fin Swap"/>
    <s v="US Gas Daily     COL Onshore             06-30Jun01      USD/MM"/>
    <n v="1000"/>
    <m/>
    <x v="0"/>
    <x v="10"/>
    <x v="0"/>
    <n v="3.91"/>
    <s v="ADM90618"/>
    <s v="SBRAWNE"/>
    <s v="FT-East"/>
    <x v="1"/>
    <x v="5"/>
    <s v="VE6183.1"/>
    <d v="2001-06-06T21:00:01"/>
  </r>
  <r>
    <x v="1"/>
    <x v="4"/>
    <x v="0"/>
    <x v="0"/>
    <n v="50000"/>
    <n v="1340457"/>
    <d v="2001-06-05T09:29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rsrsrsrs"/>
    <s v="GWHALLE"/>
    <s v="WTI-GW-NXC2"/>
    <x v="2"/>
    <x v="5"/>
    <n v="113690"/>
    <d v="2001-07-01T00:00:00"/>
  </r>
  <r>
    <x v="1"/>
    <x v="3"/>
    <x v="1"/>
    <x v="0"/>
    <n v="10000"/>
    <n v="1340458"/>
    <d v="2001-06-05T09:30:02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249999999999998"/>
    <s v="aepes215"/>
    <s v="SPEREIR"/>
    <s v="ENA-IM NE GULF2"/>
    <x v="8"/>
    <x v="5"/>
    <n v="831039"/>
    <d v="2001-06-06T21:00:01"/>
  </r>
  <r>
    <x v="1"/>
    <x v="3"/>
    <x v="0"/>
    <x v="1"/>
    <n v="620000"/>
    <n v="1340459"/>
    <d v="2001-06-05T09:30:05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MICWHITE"/>
    <s v="JARNOLD"/>
    <s v="NG-Price"/>
    <x v="1"/>
    <x v="5"/>
    <s v="VE6187.1"/>
    <d v="2001-07-01T21:00:00"/>
  </r>
  <r>
    <x v="1"/>
    <x v="3"/>
    <x v="1"/>
    <x v="0"/>
    <n v="5000"/>
    <n v="1340460"/>
    <d v="2001-06-05T09:30:07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"/>
    <s v="EPMELPsot"/>
    <s v="TMARTIN"/>
    <s v="ENA-IM CARTHAGE"/>
    <x v="8"/>
    <x v="5"/>
    <n v="831042"/>
    <d v="2001-06-06T21:00:01"/>
  </r>
  <r>
    <x v="1"/>
    <x v="3"/>
    <x v="1"/>
    <x v="0"/>
    <n v="25000"/>
    <n v="1340461"/>
    <d v="2001-06-05T09:30:17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9550000000000001"/>
    <s v="aepes215"/>
    <s v="ARING"/>
    <s v="ENA-IM NE GULF1"/>
    <x v="8"/>
    <x v="5"/>
    <n v="831044"/>
    <d v="2001-06-06T21:00:01"/>
  </r>
  <r>
    <x v="0"/>
    <x v="3"/>
    <x v="1"/>
    <x v="0"/>
    <n v="2500"/>
    <n v="1340463"/>
    <d v="2001-06-05T09:30:21"/>
    <s v="TransAlta Energy Marketing Corp."/>
    <x v="0"/>
    <x v="0"/>
    <x v="0"/>
    <x v="3"/>
    <s v="CAN Gas Phy Fwd Firm West &lt; or = 1Mo"/>
    <s v="CAN Gas Phy      NIT                     05Jun01         CAD/GJ"/>
    <m/>
    <n v="2500"/>
    <x v="0"/>
    <x v="11"/>
    <x v="4"/>
    <n v="4.8949999999999996"/>
    <s v="patriciac"/>
    <s v="RWATT"/>
    <s v="EC-IM Canada West"/>
    <x v="8"/>
    <x v="7"/>
    <n v="831045"/>
    <d v="2001-06-05T21:00:01"/>
  </r>
  <r>
    <x v="0"/>
    <x v="3"/>
    <x v="1"/>
    <x v="1"/>
    <n v="155000"/>
    <n v="1340462"/>
    <d v="2001-06-05T09:30:21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5"/>
    <s v="johnwest"/>
    <s v="MCOWAN"/>
    <s v="EC-IM Canada West"/>
    <x v="8"/>
    <x v="7"/>
    <n v="831046"/>
    <d v="2001-07-01T21:00:01"/>
  </r>
  <r>
    <x v="1"/>
    <x v="3"/>
    <x v="1"/>
    <x v="0"/>
    <n v="25000"/>
    <n v="1340464"/>
    <d v="2001-06-05T09:30:22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9649999999999999"/>
    <s v="aepes215"/>
    <s v="ARING"/>
    <s v="ENA-IM NE GULF1"/>
    <x v="8"/>
    <x v="5"/>
    <n v="831047"/>
    <d v="2001-06-06T21:00:01"/>
  </r>
  <r>
    <x v="1"/>
    <x v="2"/>
    <x v="1"/>
    <x v="10"/>
    <n v="1200"/>
    <n v="1340466"/>
    <d v="2001-06-05T09:30:24"/>
    <s v="Duke Energy Trading and Marketing, L.L.C."/>
    <x v="0"/>
    <x v="0"/>
    <x v="0"/>
    <x v="2"/>
    <s v="US East Power Phy Fwd Firm"/>
    <s v="US Pwr Phy Firm  Entergy Peak            07-30Jun01      USD/MWh"/>
    <n v="50"/>
    <m/>
    <x v="0"/>
    <x v="2"/>
    <x v="0"/>
    <n v="56"/>
    <s v="CONLEYRA"/>
    <s v="MCARSON2"/>
    <s v="ST-SPP"/>
    <x v="7"/>
    <x v="6"/>
    <n v="632919.1"/>
    <d v="2001-06-07T21:00:01"/>
  </r>
  <r>
    <x v="1"/>
    <x v="3"/>
    <x v="0"/>
    <x v="1"/>
    <n v="387500"/>
    <n v="1340467"/>
    <d v="2001-06-05T09:30:29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04"/>
    <s v="MICWHITE"/>
    <s v="JARNOLD"/>
    <s v="NG-Price"/>
    <x v="1"/>
    <x v="5"/>
    <s v="VE6190.1"/>
    <d v="2001-07-01T21:00:00"/>
  </r>
  <r>
    <x v="1"/>
    <x v="3"/>
    <x v="0"/>
    <x v="18"/>
    <n v="755000"/>
    <n v="1340468"/>
    <d v="2001-06-05T09:30:3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aepes214"/>
    <s v="JARNOLD"/>
    <s v="NG-Price"/>
    <x v="1"/>
    <x v="5"/>
    <s v="VE6188.1"/>
    <d v="2001-11-01T00:00:00"/>
  </r>
  <r>
    <x v="1"/>
    <x v="3"/>
    <x v="1"/>
    <x v="19"/>
    <n v="125000"/>
    <n v="1340470"/>
    <d v="2001-06-05T09:30:35"/>
    <s v="CLECO Corporation"/>
    <x v="0"/>
    <x v="0"/>
    <x v="0"/>
    <x v="3"/>
    <s v="US Gas Phy Fwd Firm &lt; or = 1Mo "/>
    <s v="US Gas Phy       COL Onshore             06-30Jun01      USD/MM"/>
    <m/>
    <n v="5000"/>
    <x v="0"/>
    <x v="10"/>
    <x v="0"/>
    <n v="3.91"/>
    <s v="cstockman"/>
    <s v="SPEREIR"/>
    <s v="ENA-IM NE GULF2"/>
    <x v="8"/>
    <x v="5"/>
    <n v="831051"/>
    <d v="2001-06-06T21:00:01"/>
  </r>
  <r>
    <x v="1"/>
    <x v="3"/>
    <x v="0"/>
    <x v="1"/>
    <n v="155000"/>
    <n v="1340473"/>
    <d v="2001-06-05T09:30:37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4.04"/>
    <s v="hossmich"/>
    <s v="JARNOLD"/>
    <s v="NG-Price"/>
    <x v="1"/>
    <x v="5"/>
    <s v="VE6189.1"/>
    <d v="2001-07-01T21:00:00"/>
  </r>
  <r>
    <x v="1"/>
    <x v="3"/>
    <x v="0"/>
    <x v="1"/>
    <n v="77500"/>
    <n v="1340474"/>
    <d v="2001-06-05T09:30:41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4.04"/>
    <s v="bhofman99"/>
    <s v="JARNOLD"/>
    <s v="NG-Price"/>
    <x v="1"/>
    <x v="5"/>
    <s v="VE6192.1"/>
    <d v="2001-07-01T21:00:00"/>
  </r>
  <r>
    <x v="1"/>
    <x v="3"/>
    <x v="1"/>
    <x v="0"/>
    <n v="10000"/>
    <n v="1340475"/>
    <d v="2001-06-05T09:30:50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0324999999999998"/>
    <s v="MIDCONT1"/>
    <s v="PMIMS"/>
    <s v="ENA - IM MKT Central CG"/>
    <x v="8"/>
    <x v="5"/>
    <n v="831052"/>
    <d v="2001-06-06T21:00:01"/>
  </r>
  <r>
    <x v="0"/>
    <x v="3"/>
    <x v="1"/>
    <x v="3"/>
    <n v="2300000"/>
    <n v="1340477"/>
    <d v="2001-06-05T09:30:53"/>
    <s v="El Paso Merchant Energy Europe Ltd"/>
    <x v="0"/>
    <x v="0"/>
    <x v="0"/>
    <x v="3"/>
    <s v="UK Gas Phy Fwd NBP"/>
    <s v="UK Gas Phy       NBP                     Oct-Dec02       p/th"/>
    <m/>
    <n v="25000"/>
    <x v="0"/>
    <x v="5"/>
    <x v="3"/>
    <n v="24.1"/>
    <s v="bxa64041"/>
    <s v="AFAIRLE"/>
    <s v="Non Affiliate Gas Book"/>
    <x v="5"/>
    <x v="3"/>
    <n v="106476"/>
    <d v="2002-10-01T00:00:00"/>
  </r>
  <r>
    <x v="1"/>
    <x v="4"/>
    <x v="0"/>
    <x v="0"/>
    <n v="50000"/>
    <n v="1340478"/>
    <d v="2001-06-05T09:30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91"/>
    <d v="2001-07-01T00:00:00"/>
  </r>
  <r>
    <x v="1"/>
    <x v="3"/>
    <x v="1"/>
    <x v="0"/>
    <n v="2649"/>
    <n v="1340480"/>
    <d v="2001-06-05T09:30:56"/>
    <s v="Unocal Energy Trading, Inc."/>
    <x v="0"/>
    <x v="0"/>
    <x v="0"/>
    <x v="3"/>
    <s v="US Gas Phy Fwd Firm &lt; or = 1Mo "/>
    <s v="US Gas Phy       TENN 800                06Jun01         USD/MM"/>
    <n v="2649"/>
    <m/>
    <x v="0"/>
    <x v="10"/>
    <x v="0"/>
    <n v="3.835"/>
    <s v="UETINGAS02"/>
    <s v="SNEAL"/>
    <s v="ENA-IM NE GULF3"/>
    <x v="8"/>
    <x v="5"/>
    <n v="831054"/>
    <d v="2001-06-06T21:00:01"/>
  </r>
  <r>
    <x v="1"/>
    <x v="2"/>
    <x v="1"/>
    <x v="1"/>
    <n v="1550"/>
    <n v="1340481"/>
    <d v="2001-06-05T09:30:57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5.5"/>
    <s v="Roseyehuda"/>
    <s v="FSTURM"/>
    <s v="LT-ECAR"/>
    <x v="7"/>
    <x v="6"/>
    <n v="632920.1"/>
    <d v="2001-07-01T21:00:01"/>
  </r>
  <r>
    <x v="1"/>
    <x v="3"/>
    <x v="1"/>
    <x v="0"/>
    <n v="5000"/>
    <n v="1340483"/>
    <d v="2001-06-05T09:30:57"/>
    <s v="ONEOK Energy Marketing and Trading Company, L.P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KURTISWOOD"/>
    <s v="KSTEVEN"/>
    <s v="ENA-IM Mid Central South"/>
    <x v="8"/>
    <x v="5"/>
    <n v="831055"/>
    <d v="2001-06-06T21:00:01"/>
  </r>
  <r>
    <x v="1"/>
    <x v="3"/>
    <x v="0"/>
    <x v="12"/>
    <n v="1825000"/>
    <n v="1340484"/>
    <d v="2001-06-05T09:31:00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949999999999998"/>
    <s v="AQUILA1004"/>
    <s v="JARNOLD"/>
    <s v="NG-Price"/>
    <x v="1"/>
    <x v="5"/>
    <s v="VE6194.1"/>
    <d v="2002-01-01T21:00:00"/>
  </r>
  <r>
    <x v="0"/>
    <x v="3"/>
    <x v="1"/>
    <x v="0"/>
    <n v="5000"/>
    <n v="1340485"/>
    <d v="2001-06-05T09:31:04"/>
    <s v="AEP Energy Services, Inc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0724999999999998"/>
    <s v="aepes206"/>
    <s v="MCUILLA"/>
    <s v="ENA - IM Ontario"/>
    <x v="8"/>
    <x v="5"/>
    <n v="831057"/>
    <d v="2001-06-06T21:00:01"/>
  </r>
  <r>
    <x v="1"/>
    <x v="3"/>
    <x v="1"/>
    <x v="0"/>
    <n v="5000"/>
    <n v="1340486"/>
    <d v="2001-06-05T09:31:09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ksharbert"/>
    <s v="KSTEVEN"/>
    <s v="ENA-IM Mid Central South"/>
    <x v="8"/>
    <x v="5"/>
    <n v="831058"/>
    <d v="2001-06-06T21:00:01"/>
  </r>
  <r>
    <x v="1"/>
    <x v="3"/>
    <x v="1"/>
    <x v="0"/>
    <n v="10000"/>
    <n v="1340488"/>
    <d v="2001-06-05T09:31:10"/>
    <s v="Aquila Energy Marketing Corporation"/>
    <x v="0"/>
    <x v="0"/>
    <x v="0"/>
    <x v="3"/>
    <s v="US Gas Phy Fwd Firm &lt; or = 1Mo "/>
    <s v="US Gas Phy       NGPL TxOkGCPool         06Jun01         USD/MM"/>
    <m/>
    <n v="10000"/>
    <x v="0"/>
    <x v="10"/>
    <x v="0"/>
    <n v="3.9249999999999998"/>
    <s v="DIPAKSINHA"/>
    <s v="TDONOHO"/>
    <s v="ENA - IM Central Gulf"/>
    <x v="8"/>
    <x v="5"/>
    <n v="831061"/>
    <d v="2001-06-06T21:00:01"/>
  </r>
  <r>
    <x v="1"/>
    <x v="3"/>
    <x v="1"/>
    <x v="0"/>
    <n v="668"/>
    <n v="1340487"/>
    <d v="2001-06-05T09:31:10"/>
    <s v="Constellation Power Source, Inc."/>
    <x v="0"/>
    <x v="0"/>
    <x v="0"/>
    <x v="3"/>
    <s v="US Gas Phy Fwd Firm &lt; or = 1Mo "/>
    <s v="US Gas Phy       TCO Pool                06Jun01         USD/MM"/>
    <m/>
    <n v="668"/>
    <x v="0"/>
    <x v="10"/>
    <x v="0"/>
    <n v="4.0999999999999996"/>
    <s v="cprovenzan"/>
    <s v="JHODGE2"/>
    <s v="ENA-IM ME TCO"/>
    <x v="8"/>
    <x v="5"/>
    <n v="831060"/>
    <d v="2001-06-06T21:00:01"/>
  </r>
  <r>
    <x v="1"/>
    <x v="3"/>
    <x v="1"/>
    <x v="0"/>
    <n v="5000"/>
    <n v="1340489"/>
    <d v="2001-06-05T09:31:11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5"/>
    <s v="TMVDEC02"/>
    <s v="KSTEVEN"/>
    <s v="ENA-IM Mid Central South"/>
    <x v="8"/>
    <x v="5"/>
    <n v="831062"/>
    <d v="2001-06-06T21:00:01"/>
  </r>
  <r>
    <x v="0"/>
    <x v="3"/>
    <x v="1"/>
    <x v="0"/>
    <n v="10000"/>
    <n v="1340490"/>
    <d v="2001-06-05T09:31:13"/>
    <s v="AEP Energy Services,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50000000000002"/>
    <s v="aepes206"/>
    <s v="MCUILLA"/>
    <s v="ENA - IM Ontario"/>
    <x v="8"/>
    <x v="5"/>
    <n v="831063"/>
    <d v="2001-06-06T21:00:01"/>
  </r>
  <r>
    <x v="1"/>
    <x v="3"/>
    <x v="0"/>
    <x v="12"/>
    <n v="1825000"/>
    <n v="1340491"/>
    <d v="2001-06-05T09:31:18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0999999999999996"/>
    <s v="CSPRINGER"/>
    <s v="JARNOLD"/>
    <s v="NG-Price"/>
    <x v="1"/>
    <x v="5"/>
    <s v="VE6196.1"/>
    <d v="2002-01-01T21:00:00"/>
  </r>
  <r>
    <x v="0"/>
    <x v="3"/>
    <x v="1"/>
    <x v="0"/>
    <n v="10000"/>
    <n v="1340492"/>
    <d v="2001-06-05T09:31:19"/>
    <s v="Engage Energy Canada L.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00000000000004"/>
    <s v="craigwest"/>
    <s v="RWATT"/>
    <s v="EC-IM Canada West"/>
    <x v="8"/>
    <x v="7"/>
    <n v="831064"/>
    <d v="2001-06-05T21:00:01"/>
  </r>
  <r>
    <x v="0"/>
    <x v="3"/>
    <x v="1"/>
    <x v="3"/>
    <n v="2300000"/>
    <n v="1340494"/>
    <d v="2001-06-05T09:31:20"/>
    <s v="RWE Trading GmbH"/>
    <x v="0"/>
    <x v="0"/>
    <x v="0"/>
    <x v="3"/>
    <s v="UK Gas Phy Fwd NBP"/>
    <s v="UK Gas Phy       NBP                     Oct-Dec02       p/th"/>
    <m/>
    <n v="25000"/>
    <x v="0"/>
    <x v="5"/>
    <x v="3"/>
    <n v="24.1"/>
    <s v="bahram11"/>
    <s v="AFAIRLE"/>
    <s v="Non Affiliate Gas Book"/>
    <x v="5"/>
    <x v="3"/>
    <n v="106477"/>
    <d v="2002-10-01T00:00:00"/>
  </r>
  <r>
    <x v="1"/>
    <x v="3"/>
    <x v="0"/>
    <x v="19"/>
    <n v="125000"/>
    <n v="1340495"/>
    <d v="2001-06-05T09:31:21"/>
    <s v="J. Aron &amp; Company"/>
    <x v="0"/>
    <x v="0"/>
    <x v="0"/>
    <x v="3"/>
    <s v="US Gas Fin Swap"/>
    <s v="US Gas Daily     EP SanJuan              06-30Jun01      USD/MM"/>
    <n v="5000"/>
    <m/>
    <x v="0"/>
    <x v="10"/>
    <x v="0"/>
    <n v="3.085"/>
    <s v="ritanagle"/>
    <s v="RGAY"/>
    <s v="West-Keystone"/>
    <x v="1"/>
    <x v="5"/>
    <s v="VE6197.1"/>
    <d v="2001-06-06T21:00:01"/>
  </r>
  <r>
    <x v="1"/>
    <x v="3"/>
    <x v="1"/>
    <x v="0"/>
    <n v="5000"/>
    <n v="1340497"/>
    <d v="2001-06-05T09:31:2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1065"/>
    <d v="2001-06-06T21:00:01"/>
  </r>
  <r>
    <x v="1"/>
    <x v="3"/>
    <x v="1"/>
    <x v="0"/>
    <n v="2360"/>
    <n v="1340498"/>
    <d v="2001-06-05T09:31:23"/>
    <s v="TransCanada Energy Marketing USA, Inc."/>
    <x v="0"/>
    <x v="0"/>
    <x v="0"/>
    <x v="3"/>
    <s v="US Gas Phy Fwd Firm &lt; or = 1Mo "/>
    <s v="US Gas Phy       Chi Peoples             06Jun01         USD/MM"/>
    <n v="2360"/>
    <m/>
    <x v="0"/>
    <x v="10"/>
    <x v="0"/>
    <n v="4"/>
    <s v="tracyschwa"/>
    <s v="PMIMS"/>
    <s v="ENA - IM MKT Central CG"/>
    <x v="8"/>
    <x v="5"/>
    <n v="831066"/>
    <d v="2001-06-06T21:00:01"/>
  </r>
  <r>
    <x v="1"/>
    <x v="3"/>
    <x v="1"/>
    <x v="0"/>
    <n v="1750"/>
    <n v="1340499"/>
    <d v="2001-06-05T09:31:24"/>
    <s v="Conoco Inc."/>
    <x v="0"/>
    <x v="0"/>
    <x v="0"/>
    <x v="3"/>
    <s v="US Gas Phy Fwd Firm &lt; or = 1Mo "/>
    <s v="US Gas Phy       ANR SE Trans            06Jun01         USD/MM"/>
    <m/>
    <n v="1750"/>
    <x v="0"/>
    <x v="10"/>
    <x v="0"/>
    <n v="3.93"/>
    <s v="kbennett1"/>
    <s v="TDONOHO"/>
    <s v="ENA - IM Central Gulf"/>
    <x v="8"/>
    <x v="5"/>
    <n v="831067"/>
    <d v="2001-06-06T21:00:01"/>
  </r>
  <r>
    <x v="1"/>
    <x v="4"/>
    <x v="0"/>
    <x v="0"/>
    <n v="50000"/>
    <n v="1340500"/>
    <d v="2001-06-05T09:31:2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93"/>
    <d v="2001-07-01T00:00:00"/>
  </r>
  <r>
    <x v="1"/>
    <x v="3"/>
    <x v="0"/>
    <x v="1"/>
    <n v="77500"/>
    <n v="1340501"/>
    <d v="2001-06-05T09:31:2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4"/>
    <s v="TMVCRV01"/>
    <s v="JARNOLD"/>
    <s v="NG-Price"/>
    <x v="1"/>
    <x v="5"/>
    <s v="VE6200.1"/>
    <d v="2001-07-01T21:00:00"/>
  </r>
  <r>
    <x v="1"/>
    <x v="3"/>
    <x v="1"/>
    <x v="0"/>
    <n v="2500"/>
    <n v="1340503"/>
    <d v="2001-06-05T09:31:29"/>
    <s v="Enron Energy Services, Inc."/>
    <x v="0"/>
    <x v="0"/>
    <x v="0"/>
    <x v="3"/>
    <s v="US Gas Phy Fwd Firm &lt; or = 1Mo "/>
    <s v="US Gas Phy       TENN 500                06Jun01         USD/MM"/>
    <m/>
    <n v="2500"/>
    <x v="0"/>
    <x v="10"/>
    <x v="0"/>
    <n v="3.86"/>
    <s v="JIMBARKER"/>
    <s v="SNEAL"/>
    <s v="ENA-IM NE GULF3"/>
    <x v="8"/>
    <x v="5"/>
    <n v="831068"/>
    <d v="2001-06-06T21:00:01"/>
  </r>
  <r>
    <x v="1"/>
    <x v="3"/>
    <x v="0"/>
    <x v="1"/>
    <n v="155000"/>
    <n v="1340505"/>
    <d v="2001-06-05T09:31:3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4"/>
    <s v="PATGRIMES"/>
    <s v="JARNOLD"/>
    <s v="NG-Price"/>
    <x v="1"/>
    <x v="5"/>
    <s v="VE6202.1"/>
    <d v="2001-07-01T21:00:00"/>
  </r>
  <r>
    <x v="1"/>
    <x v="2"/>
    <x v="1"/>
    <x v="8"/>
    <n v="250"/>
    <n v="1340504"/>
    <d v="2001-06-05T09:31:32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8.75"/>
    <s v="PATRICKH"/>
    <s v="CDORLAN"/>
    <s v="ST-ECAR"/>
    <x v="7"/>
    <x v="6"/>
    <n v="632921.1"/>
    <d v="2001-06-11T21:00:01"/>
  </r>
  <r>
    <x v="1"/>
    <x v="3"/>
    <x v="1"/>
    <x v="0"/>
    <n v="5000"/>
    <n v="1340506"/>
    <d v="2001-06-05T09:31:33"/>
    <s v="EnergyUSA-TPC Corp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scallender"/>
    <s v="KSTEVEN"/>
    <s v="ENA-IM Mid Central South"/>
    <x v="8"/>
    <x v="5"/>
    <n v="831069"/>
    <d v="2001-06-06T21:00:01"/>
  </r>
  <r>
    <x v="1"/>
    <x v="3"/>
    <x v="1"/>
    <x v="0"/>
    <n v="5000"/>
    <n v="1340507"/>
    <d v="2001-06-05T09:31:3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1070"/>
    <d v="2001-06-06T21:00:01"/>
  </r>
  <r>
    <x v="1"/>
    <x v="3"/>
    <x v="1"/>
    <x v="0"/>
    <n v="5000"/>
    <n v="1340508"/>
    <d v="2001-06-05T09:31:38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3.9249999999999998"/>
    <s v="PEGGIALL"/>
    <s v="TDONOHO"/>
    <s v="ENA - IM Central Gulf"/>
    <x v="8"/>
    <x v="5"/>
    <n v="831071"/>
    <d v="2001-06-06T21:00:01"/>
  </r>
  <r>
    <x v="1"/>
    <x v="3"/>
    <x v="0"/>
    <x v="19"/>
    <n v="125000"/>
    <n v="1340510"/>
    <d v="2001-06-05T09:31:42"/>
    <s v="Mirant Americas Energy Marketing, L.P."/>
    <x v="0"/>
    <x v="0"/>
    <x v="0"/>
    <x v="3"/>
    <s v="US Gas Fin Swap"/>
    <s v="US Gas Daily     Kern River/Opal         06-30Jun01      USD/MM"/>
    <n v="5000"/>
    <m/>
    <x v="0"/>
    <x v="10"/>
    <x v="0"/>
    <n v="2.82"/>
    <s v="ppa00001"/>
    <s v="SSOUTH"/>
    <s v="West-NW"/>
    <x v="1"/>
    <x v="5"/>
    <s v="VE6205.1"/>
    <d v="2001-06-06T21:00:01"/>
  </r>
  <r>
    <x v="1"/>
    <x v="3"/>
    <x v="0"/>
    <x v="6"/>
    <n v="90000"/>
    <n v="1340509"/>
    <d v="2001-06-05T09:31:42"/>
    <s v="Sempra Energy Trading Corp."/>
    <x v="0"/>
    <x v="0"/>
    <x v="0"/>
    <x v="3"/>
    <s v="US Gas Fin BasisSwap"/>
    <s v="US Gas Basis     NGI SoCal               Jan-Mar02       USD/MM"/>
    <m/>
    <n v="1000"/>
    <x v="0"/>
    <x v="10"/>
    <x v="0"/>
    <n v="1.65"/>
    <s v="HDESTEFA"/>
    <s v="KHOLST"/>
    <s v="FT-West"/>
    <x v="1"/>
    <x v="5"/>
    <s v="VE6204.1"/>
    <d v="2002-01-01T00:00:00"/>
  </r>
  <r>
    <x v="1"/>
    <x v="3"/>
    <x v="0"/>
    <x v="19"/>
    <n v="125000"/>
    <n v="1340513"/>
    <d v="2001-06-05T09:31:46"/>
    <s v="Tenaska Marketing Ventures"/>
    <x v="0"/>
    <x v="0"/>
    <x v="0"/>
    <x v="3"/>
    <s v="US Gas Fin Swap"/>
    <s v="US Gas Daily     Chicago                 06-30Jun01      USD/MM"/>
    <n v="5000"/>
    <m/>
    <x v="0"/>
    <x v="10"/>
    <x v="0"/>
    <n v="4.0049999999999999"/>
    <s v="TMVMET01"/>
    <s v="GSTOREY"/>
    <s v="FT-ONTARIO"/>
    <x v="1"/>
    <x v="5"/>
    <s v="VE6206.1"/>
    <d v="2001-06-06T21:00:01"/>
  </r>
  <r>
    <x v="1"/>
    <x v="3"/>
    <x v="1"/>
    <x v="0"/>
    <n v="3381"/>
    <n v="1340511"/>
    <d v="2001-06-05T09:31:46"/>
    <s v="Cook Inlet Energy Supply L.L.C."/>
    <x v="0"/>
    <x v="0"/>
    <x v="0"/>
    <x v="3"/>
    <s v="US Gas Phy Fwd Firm &lt; or = 1Mo "/>
    <s v="US Gas Phy       NGPL Midcont            06Jun01         USD/MM"/>
    <m/>
    <n v="3381"/>
    <x v="0"/>
    <x v="10"/>
    <x v="0"/>
    <n v="3.89"/>
    <s v="MIDCONT1"/>
    <s v="KSTEVEN"/>
    <s v="ENA-IM Mid Central South"/>
    <x v="8"/>
    <x v="5"/>
    <n v="831072"/>
    <d v="2001-06-06T21:00:01"/>
  </r>
  <r>
    <x v="1"/>
    <x v="3"/>
    <x v="1"/>
    <x v="0"/>
    <n v="5000"/>
    <n v="1340512"/>
    <d v="2001-06-05T09:31:4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ksharbert"/>
    <s v="KSTEVEN"/>
    <s v="ENA-IM Mid Central South"/>
    <x v="8"/>
    <x v="5"/>
    <n v="831073"/>
    <d v="2001-06-06T21:00:01"/>
  </r>
  <r>
    <x v="1"/>
    <x v="3"/>
    <x v="1"/>
    <x v="0"/>
    <n v="1402"/>
    <n v="1340515"/>
    <d v="2001-06-05T09:31:47"/>
    <s v="TXU Energy Trading Company"/>
    <x v="0"/>
    <x v="0"/>
    <x v="0"/>
    <x v="3"/>
    <s v="US Gas Phy Fwd Firm &lt; or = 1Mo "/>
    <s v="US Gas Phy       NGPL Midcont            06Jun01         USD/MM"/>
    <m/>
    <n v="1402"/>
    <x v="0"/>
    <x v="10"/>
    <x v="0"/>
    <n v="3.89"/>
    <s v="txuetctmb"/>
    <s v="KSTEVEN"/>
    <s v="ENA-IM Mid Central South"/>
    <x v="8"/>
    <x v="5"/>
    <n v="831074"/>
    <d v="2001-06-06T21:00:01"/>
  </r>
  <r>
    <x v="0"/>
    <x v="3"/>
    <x v="1"/>
    <x v="0"/>
    <n v="5000"/>
    <n v="1340516"/>
    <d v="2001-06-05T09:31:48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7"/>
    <s v="ADM96017"/>
    <s v="CCLARK5"/>
    <s v="EC - IM Canada BC"/>
    <x v="8"/>
    <x v="7"/>
    <n v="831075"/>
    <d v="2001-06-06T21:00:01"/>
  </r>
  <r>
    <x v="1"/>
    <x v="4"/>
    <x v="0"/>
    <x v="0"/>
    <n v="50000"/>
    <n v="1340517"/>
    <d v="2001-06-05T09:31:4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TREADWAY"/>
    <s v="GWHALLE"/>
    <s v="WTI-GW-NXC2"/>
    <x v="2"/>
    <x v="5"/>
    <n v="113694"/>
    <d v="2001-07-01T00:00:00"/>
  </r>
  <r>
    <x v="1"/>
    <x v="3"/>
    <x v="1"/>
    <x v="0"/>
    <n v="10000"/>
    <n v="1340518"/>
    <d v="2001-06-05T09:31:49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1050000000000004"/>
    <s v="aepes206"/>
    <s v="JWILLI13"/>
    <s v="ENA - IM Mkt Central MICH"/>
    <x v="8"/>
    <x v="5"/>
    <n v="831076"/>
    <d v="2001-06-06T21:00:01"/>
  </r>
  <r>
    <x v="1"/>
    <x v="3"/>
    <x v="1"/>
    <x v="0"/>
    <n v="5000"/>
    <n v="1340519"/>
    <d v="2001-06-05T09:31:52"/>
    <s v="Dynegy Marketing and Trade"/>
    <x v="0"/>
    <x v="0"/>
    <x v="0"/>
    <x v="3"/>
    <s v="US Gas Phy Fwd Firm &lt; or = 1Mo "/>
    <s v="US Gas Phy       ANR SW Pool             06Jun01         USD/MM"/>
    <n v="5000"/>
    <m/>
    <x v="0"/>
    <x v="10"/>
    <x v="0"/>
    <n v="3.8849999999999998"/>
    <s v="SCHRIMSHER"/>
    <s v="KSTEVEN"/>
    <s v="ENA-IM Mid Central South"/>
    <x v="8"/>
    <x v="5"/>
    <n v="831077"/>
    <d v="2001-06-06T21:00:01"/>
  </r>
  <r>
    <x v="1"/>
    <x v="3"/>
    <x v="1"/>
    <x v="0"/>
    <n v="5000"/>
    <n v="1340520"/>
    <d v="2001-06-05T09:31:53"/>
    <s v="Western Gas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WILLIDEA"/>
    <s v="KSTEVEN"/>
    <s v="ENA-IM Mid Central South"/>
    <x v="8"/>
    <x v="5"/>
    <n v="831078"/>
    <d v="2001-06-06T21:00:01"/>
  </r>
  <r>
    <x v="1"/>
    <x v="3"/>
    <x v="1"/>
    <x v="0"/>
    <n v="5000"/>
    <n v="1340521"/>
    <d v="2001-06-05T09:31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1080"/>
    <d v="2001-06-06T21:00:01"/>
  </r>
  <r>
    <x v="1"/>
    <x v="2"/>
    <x v="1"/>
    <x v="3"/>
    <n v="4600"/>
    <n v="1340522"/>
    <d v="2001-06-05T09:32:00"/>
    <s v="Morgan Stanley Capital Group, Inc."/>
    <x v="0"/>
    <x v="0"/>
    <x v="0"/>
    <x v="2"/>
    <s v="US East Power Phy Fwd Firm"/>
    <s v="US Pwr Phy Firm  Entergy Peak            Oct-Dec01       USD/MWh"/>
    <m/>
    <n v="50"/>
    <x v="0"/>
    <x v="2"/>
    <x v="0"/>
    <n v="37.5"/>
    <s v="seanoneal"/>
    <s v="MCARSON2"/>
    <s v="LT-SPP"/>
    <x v="7"/>
    <x v="6"/>
    <n v="632922.1"/>
    <d v="2001-10-01T14:16:00"/>
  </r>
  <r>
    <x v="1"/>
    <x v="3"/>
    <x v="0"/>
    <x v="19"/>
    <n v="375000"/>
    <n v="1340523"/>
    <d v="2001-06-05T09:32:01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4.01"/>
    <s v="AQUILA1015"/>
    <s v="EBASS"/>
    <s v="FT-Texas"/>
    <x v="1"/>
    <x v="5"/>
    <s v="VE6209.1"/>
    <d v="2001-06-06T21:00:01"/>
  </r>
  <r>
    <x v="0"/>
    <x v="5"/>
    <x v="0"/>
    <x v="1"/>
    <n v="62000"/>
    <n v="1340524"/>
    <d v="2001-06-05T09:32:02"/>
    <s v="Dynegy Global Liquids, Inc."/>
    <x v="0"/>
    <x v="0"/>
    <x v="0"/>
    <x v="5"/>
    <s v="Propane CIF Fin Swap"/>
    <s v="Propane CIF Swap Argus ARA (lg)          Jul01           USD/mt"/>
    <n v="2000"/>
    <m/>
    <x v="0"/>
    <x v="1"/>
    <x v="0"/>
    <n v="265"/>
    <s v="ADM74298"/>
    <s v="TWALLAC"/>
    <s v="UK - European Propane"/>
    <x v="2"/>
    <x v="4"/>
    <n v="113695"/>
    <d v="2001-07-01T21:00:01"/>
  </r>
  <r>
    <x v="1"/>
    <x v="3"/>
    <x v="0"/>
    <x v="19"/>
    <n v="250000"/>
    <n v="1340525"/>
    <d v="2001-06-05T09:32:04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97"/>
    <s v="AQUILA1003"/>
    <s v="PKEAVEY"/>
    <s v="G-DAILY-EST"/>
    <x v="1"/>
    <x v="5"/>
    <s v="VE6212.1"/>
    <d v="2001-06-06T21:00:01"/>
  </r>
  <r>
    <x v="1"/>
    <x v="3"/>
    <x v="0"/>
    <x v="20"/>
    <n v="615000"/>
    <n v="1340528"/>
    <d v="2001-06-05T09:32:10"/>
    <s v="Reliant Energy Services, Inc."/>
    <x v="0"/>
    <x v="0"/>
    <x v="0"/>
    <x v="3"/>
    <s v="US Gas Fin Swap"/>
    <s v="US Gas Swap      Nymex                   Jul-Oct01       USD/MM"/>
    <n v="5000"/>
    <m/>
    <x v="0"/>
    <x v="10"/>
    <x v="0"/>
    <n v="4.125"/>
    <s v="ddunnavant"/>
    <s v="JARNOLD"/>
    <s v="NG-Price"/>
    <x v="1"/>
    <x v="5"/>
    <s v="VE6213.1"/>
    <d v="2001-07-01T00:00:00"/>
  </r>
  <r>
    <x v="0"/>
    <x v="3"/>
    <x v="1"/>
    <x v="0"/>
    <n v="10000"/>
    <n v="1340531"/>
    <d v="2001-06-05T09:32:14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824999999999996"/>
    <s v="shane2001"/>
    <s v="MCUILLA"/>
    <s v="ENA - IM Ontario"/>
    <x v="8"/>
    <x v="5"/>
    <n v="831082"/>
    <d v="2001-06-06T21:00:01"/>
  </r>
  <r>
    <x v="0"/>
    <x v="3"/>
    <x v="1"/>
    <x v="0"/>
    <n v="10000"/>
    <n v="1340533"/>
    <d v="2001-06-05T09:32:18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85"/>
    <s v="shane2001"/>
    <s v="MCUILLA"/>
    <s v="ENA - IM Ontario"/>
    <x v="8"/>
    <x v="5"/>
    <n v="831083"/>
    <d v="2001-06-06T21:00:01"/>
  </r>
  <r>
    <x v="1"/>
    <x v="3"/>
    <x v="1"/>
    <x v="0"/>
    <n v="1738"/>
    <n v="1340534"/>
    <d v="2001-06-05T09:32:18"/>
    <s v="AEP Energy Services, Inc."/>
    <x v="0"/>
    <x v="0"/>
    <x v="0"/>
    <x v="3"/>
    <s v="US Gas Phy Fwd Firm &lt; or = 1Mo "/>
    <s v="US Gas Phy       Dom SP TT               06Jun01         USD/MM"/>
    <m/>
    <n v="1738"/>
    <x v="0"/>
    <x v="10"/>
    <x v="0"/>
    <n v="4.1749999999999998"/>
    <s v="aepes205"/>
    <s v="JHODGE2"/>
    <s v="ENA-IM ME CNG"/>
    <x v="8"/>
    <x v="5"/>
    <n v="831084"/>
    <d v="2001-06-06T21:00:01"/>
  </r>
  <r>
    <x v="0"/>
    <x v="3"/>
    <x v="1"/>
    <x v="0"/>
    <n v="5000"/>
    <n v="1340536"/>
    <d v="2001-06-05T09:32:23"/>
    <s v="Mirant Americas Energy Marketing Canada, Ltd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949999999999999"/>
    <s v="chichan2"/>
    <s v="CCLARK5"/>
    <s v="EC - IM Canada BC"/>
    <x v="8"/>
    <x v="7"/>
    <n v="831085"/>
    <d v="2001-06-06T21:00:01"/>
  </r>
  <r>
    <x v="1"/>
    <x v="3"/>
    <x v="1"/>
    <x v="0"/>
    <n v="5000"/>
    <n v="1340538"/>
    <d v="2001-06-05T09:32:2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50000000000002"/>
    <s v="TMVDEC02"/>
    <s v="KSTEVEN"/>
    <s v="ENA-IM Mid Central South"/>
    <x v="8"/>
    <x v="5"/>
    <n v="831086"/>
    <d v="2001-06-06T21:00:01"/>
  </r>
  <r>
    <x v="1"/>
    <x v="4"/>
    <x v="0"/>
    <x v="0"/>
    <n v="50000"/>
    <n v="1340537"/>
    <d v="2001-06-05T09:32:2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N587JK00"/>
    <s v="GWHALLE"/>
    <s v="WTI-GW-NXC2"/>
    <x v="2"/>
    <x v="5"/>
    <n v="113697"/>
    <d v="2001-07-01T00:00:00"/>
  </r>
  <r>
    <x v="1"/>
    <x v="3"/>
    <x v="0"/>
    <x v="1"/>
    <n v="232500"/>
    <n v="1340541"/>
    <d v="2001-06-05T09:32:30"/>
    <s v="Sempra Energy Trading Corp."/>
    <x v="0"/>
    <x v="0"/>
    <x v="0"/>
    <x v="3"/>
    <s v="US Gas Fin Swap"/>
    <s v="US Gas Swap      Nymex                   Jul01           USD/MM"/>
    <n v="7500"/>
    <m/>
    <x v="0"/>
    <x v="10"/>
    <x v="0"/>
    <n v="4.05"/>
    <s v="jdbsempra"/>
    <s v="JARNOLD"/>
    <s v="NG-Price"/>
    <x v="1"/>
    <x v="5"/>
    <s v="VE6221.1"/>
    <d v="2001-07-01T21:00:00"/>
  </r>
  <r>
    <x v="1"/>
    <x v="3"/>
    <x v="1"/>
    <x v="0"/>
    <n v="16000"/>
    <n v="1340542"/>
    <d v="2001-06-05T09:32:30"/>
    <s v="EnergyUSA-TPC Corp."/>
    <x v="0"/>
    <x v="0"/>
    <x v="0"/>
    <x v="3"/>
    <s v="US Gas Phy Fwd Firm &lt; or = 1Mo "/>
    <s v="US Gas Phy       HeHub                   06Jun01         USD/MM"/>
    <m/>
    <n v="16000"/>
    <x v="0"/>
    <x v="10"/>
    <x v="0"/>
    <n v="3.98"/>
    <s v="timothym"/>
    <s v="ARING"/>
    <s v="ENA-IM NE GULF1"/>
    <x v="8"/>
    <x v="5"/>
    <n v="831087"/>
    <d v="2001-06-06T21:00:01"/>
  </r>
  <r>
    <x v="1"/>
    <x v="3"/>
    <x v="0"/>
    <x v="1"/>
    <n v="232500"/>
    <n v="1340543"/>
    <d v="2001-06-05T09:32:33"/>
    <s v="AEP Energy Services, Inc."/>
    <x v="0"/>
    <x v="0"/>
    <x v="0"/>
    <x v="3"/>
    <s v="US Gas Fin Swap"/>
    <s v="US Gas Swap      Nymex                   Jul01           USD/MM"/>
    <n v="7500"/>
    <m/>
    <x v="0"/>
    <x v="10"/>
    <x v="0"/>
    <n v="4.0449999999999999"/>
    <s v="aepes214"/>
    <s v="JARNOLD"/>
    <s v="NG-Price"/>
    <x v="1"/>
    <x v="5"/>
    <s v="VE6222.1"/>
    <d v="2001-07-01T21:00:00"/>
  </r>
  <r>
    <x v="1"/>
    <x v="3"/>
    <x v="1"/>
    <x v="0"/>
    <n v="5000"/>
    <n v="1340544"/>
    <d v="2001-06-05T09:32:3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24999999999998"/>
    <s v="TMVDEC02"/>
    <s v="KSTEVEN"/>
    <s v="ENA-IM Mid Central South"/>
    <x v="8"/>
    <x v="5"/>
    <n v="831088"/>
    <d v="2001-06-06T21:00:01"/>
  </r>
  <r>
    <x v="1"/>
    <x v="3"/>
    <x v="1"/>
    <x v="0"/>
    <n v="40000"/>
    <n v="1340545"/>
    <d v="2001-06-05T09:32:36"/>
    <s v="Aquila Energy Marketing Corporation"/>
    <x v="0"/>
    <x v="0"/>
    <x v="0"/>
    <x v="3"/>
    <s v="US Gas Phy Fwd Firm &lt; or = 1Mo "/>
    <s v="US Gas Phy       NGPL NICOR              06Jun01         USD/MM"/>
    <m/>
    <n v="40000"/>
    <x v="0"/>
    <x v="10"/>
    <x v="0"/>
    <n v="4.0374999999999996"/>
    <s v="benharner"/>
    <s v="PMIMS"/>
    <s v="ENA - IM MKT Central CG"/>
    <x v="8"/>
    <x v="5"/>
    <n v="831089"/>
    <d v="2001-06-06T21:00:01"/>
  </r>
  <r>
    <x v="1"/>
    <x v="3"/>
    <x v="0"/>
    <x v="20"/>
    <n v="615000"/>
    <n v="1340546"/>
    <d v="2001-06-05T09:32:37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99999999999997"/>
    <s v="andrewk5"/>
    <s v="JARNOLD"/>
    <s v="NG-Price"/>
    <x v="1"/>
    <x v="5"/>
    <s v="VE6223.1"/>
    <d v="2001-07-01T00:00:00"/>
  </r>
  <r>
    <x v="1"/>
    <x v="3"/>
    <x v="0"/>
    <x v="1"/>
    <n v="155000"/>
    <n v="1340550"/>
    <d v="2001-06-05T09:32:43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5"/>
    <s v="PATGRIMES"/>
    <s v="JARNOLD"/>
    <s v="NG-Price"/>
    <x v="1"/>
    <x v="5"/>
    <s v="VE6226.1"/>
    <d v="2001-07-01T21:00:00"/>
  </r>
  <r>
    <x v="1"/>
    <x v="3"/>
    <x v="1"/>
    <x v="0"/>
    <n v="5000"/>
    <n v="1340551"/>
    <d v="2001-06-05T09:32:44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schwalbach"/>
    <s v="KSTEVEN"/>
    <s v="ENA-IM Mid Central South"/>
    <x v="8"/>
    <x v="5"/>
    <n v="831090"/>
    <d v="2001-06-06T21:00:01"/>
  </r>
  <r>
    <x v="1"/>
    <x v="3"/>
    <x v="0"/>
    <x v="1"/>
    <n v="232500"/>
    <n v="1340553"/>
    <d v="2001-06-05T09:32:46"/>
    <s v="Axia Energy, LP"/>
    <x v="0"/>
    <x v="0"/>
    <x v="0"/>
    <x v="3"/>
    <s v="US Gas Fin Swap"/>
    <s v="US Gas Swap      Nymex                   Jul01           USD/MM"/>
    <n v="7500"/>
    <m/>
    <x v="0"/>
    <x v="10"/>
    <x v="0"/>
    <n v="4.05"/>
    <s v="mtherrell"/>
    <s v="JARNOLD"/>
    <s v="NG-Price"/>
    <x v="1"/>
    <x v="5"/>
    <s v="VE6228.1"/>
    <d v="2001-07-01T21:00:00"/>
  </r>
  <r>
    <x v="1"/>
    <x v="3"/>
    <x v="0"/>
    <x v="12"/>
    <n v="1825000"/>
    <n v="1340552"/>
    <d v="2001-06-05T09:32:4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1050000000000004"/>
    <s v="AQUILA1004"/>
    <s v="JARNOLD"/>
    <s v="NG-Price"/>
    <x v="1"/>
    <x v="5"/>
    <s v="VE6225.1"/>
    <d v="2002-01-01T21:00:00"/>
  </r>
  <r>
    <x v="0"/>
    <x v="1"/>
    <x v="0"/>
    <x v="4"/>
    <n v="150000"/>
    <n v="1340554"/>
    <d v="2001-06-05T09:32:48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5.5"/>
    <s v="christoph"/>
    <s v="CMAHONE"/>
    <s v="UK - ECTRIC - Lite Gasoil"/>
    <x v="2"/>
    <x v="4"/>
    <n v="113698"/>
    <d v="2001-06-01T00:00:00"/>
  </r>
  <r>
    <x v="1"/>
    <x v="3"/>
    <x v="1"/>
    <x v="0"/>
    <n v="5000"/>
    <n v="1340555"/>
    <d v="2001-06-05T09:32:48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2"/>
    <s v="DOCONNER"/>
    <s v="TMARTIN"/>
    <s v="ENA-IM CARTHAGE"/>
    <x v="8"/>
    <x v="5"/>
    <n v="831091"/>
    <d v="2001-06-06T21:00:01"/>
  </r>
  <r>
    <x v="1"/>
    <x v="3"/>
    <x v="1"/>
    <x v="0"/>
    <n v="5000"/>
    <n v="1340556"/>
    <d v="2001-06-05T09:32:51"/>
    <s v="Dynegy Marketing and Trade"/>
    <x v="0"/>
    <x v="0"/>
    <x v="0"/>
    <x v="3"/>
    <s v="US Gas Phy Fwd Firm &lt; or = 1Mo "/>
    <s v="US Gas Phy       NNG Demarc              06Jun01         USD/MM"/>
    <m/>
    <n v="5000"/>
    <x v="0"/>
    <x v="10"/>
    <x v="0"/>
    <n v="3.8275000000000001"/>
    <s v="SCHRIMSHER"/>
    <s v="KSTEVEN"/>
    <s v="ENA-IM Mid Central South"/>
    <x v="8"/>
    <x v="5"/>
    <n v="831093"/>
    <d v="2001-06-06T21:00:01"/>
  </r>
  <r>
    <x v="1"/>
    <x v="3"/>
    <x v="1"/>
    <x v="0"/>
    <n v="10000"/>
    <n v="1340557"/>
    <d v="2001-06-05T09:32:5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8"/>
    <s v="aepes215"/>
    <s v="ARING"/>
    <s v="ENA-IM NE GULF1"/>
    <x v="8"/>
    <x v="5"/>
    <n v="831094"/>
    <d v="2001-06-06T21:00:01"/>
  </r>
  <r>
    <x v="1"/>
    <x v="3"/>
    <x v="1"/>
    <x v="0"/>
    <n v="5000"/>
    <n v="1340558"/>
    <d v="2001-06-05T09:32:56"/>
    <s v="Dynegy Marketing and Trade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SCHRIMSHER"/>
    <s v="KSTEVEN"/>
    <s v="ENA-IM Mid Central South"/>
    <x v="8"/>
    <x v="5"/>
    <n v="831095"/>
    <d v="2001-06-06T21:00:01"/>
  </r>
  <r>
    <x v="1"/>
    <x v="3"/>
    <x v="0"/>
    <x v="19"/>
    <n v="250000"/>
    <n v="1340559"/>
    <d v="2001-06-05T09:32:59"/>
    <s v="J. Aron &amp; Company"/>
    <x v="0"/>
    <x v="0"/>
    <x v="0"/>
    <x v="3"/>
    <s v="US Gas Fin Swap"/>
    <s v="US Gas Daily     EP Permian              06-30Jun01      USD/MM"/>
    <m/>
    <n v="10000"/>
    <x v="0"/>
    <x v="10"/>
    <x v="0"/>
    <n v="3.9550000000000001"/>
    <s v="ritanagle"/>
    <s v="RGAY"/>
    <s v="West-Keystone"/>
    <x v="1"/>
    <x v="5"/>
    <s v="VE6229.1"/>
    <d v="2001-06-06T21:00:01"/>
  </r>
  <r>
    <x v="1"/>
    <x v="3"/>
    <x v="0"/>
    <x v="1"/>
    <n v="620000"/>
    <n v="1340560"/>
    <d v="2001-06-05T09:33:02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steven12"/>
    <s v="JARNOLD"/>
    <s v="NG-Price"/>
    <x v="1"/>
    <x v="5"/>
    <s v="VE6230.1"/>
    <d v="2001-07-01T21:00:00"/>
  </r>
  <r>
    <x v="0"/>
    <x v="3"/>
    <x v="1"/>
    <x v="0"/>
    <n v="5000"/>
    <n v="1340561"/>
    <d v="2001-06-05T09:33:04"/>
    <s v="ATCO Midstream Ltd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91"/>
    <s v="craigfishe"/>
    <s v="RWATT"/>
    <s v="EC-IM Canada West"/>
    <x v="8"/>
    <x v="7"/>
    <n v="831096"/>
    <d v="2001-06-05T21:00:01"/>
  </r>
  <r>
    <x v="1"/>
    <x v="3"/>
    <x v="1"/>
    <x v="0"/>
    <n v="5000"/>
    <n v="1340562"/>
    <d v="2001-06-05T09:33:05"/>
    <s v="Cinergy Marketing &amp; Trading, LLC"/>
    <x v="0"/>
    <x v="0"/>
    <x v="0"/>
    <x v="3"/>
    <s v="US Gas Phy Fwd Firm &lt; or = 1Mo "/>
    <s v="US Gas Phy       NGPL Midcont            06Jun01         USD/MM"/>
    <n v="5000"/>
    <m/>
    <x v="0"/>
    <x v="10"/>
    <x v="0"/>
    <n v="3.8875000000000002"/>
    <s v="CHADALEX"/>
    <s v="KSTEVEN"/>
    <s v="ENA-IM Mid Central South"/>
    <x v="8"/>
    <x v="5"/>
    <n v="831097"/>
    <d v="2001-06-06T21:00:01"/>
  </r>
  <r>
    <x v="1"/>
    <x v="3"/>
    <x v="1"/>
    <x v="0"/>
    <n v="10000"/>
    <n v="1340563"/>
    <d v="2001-06-05T09:33:07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475000000000003"/>
    <s v="annesley"/>
    <s v="PMIMS"/>
    <s v="ENA - IM MKT Central CG"/>
    <x v="8"/>
    <x v="5"/>
    <n v="831098"/>
    <d v="2001-06-06T21:00:01"/>
  </r>
  <r>
    <x v="0"/>
    <x v="3"/>
    <x v="1"/>
    <x v="0"/>
    <n v="10000"/>
    <n v="1340564"/>
    <d v="2001-06-05T09:33:10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49999999999998"/>
    <s v="shane2001"/>
    <s v="MCUILLA"/>
    <s v="ENA - IM Ontario"/>
    <x v="8"/>
    <x v="5"/>
    <n v="831099"/>
    <d v="2001-06-06T21:00:01"/>
  </r>
  <r>
    <x v="1"/>
    <x v="3"/>
    <x v="1"/>
    <x v="0"/>
    <n v="455"/>
    <n v="1340566"/>
    <d v="2001-06-05T09:33:15"/>
    <s v="AEP Energy Services, Inc."/>
    <x v="0"/>
    <x v="0"/>
    <x v="0"/>
    <x v="3"/>
    <s v="US Gas Phy Fwd Firm &lt; or = 1Mo "/>
    <s v="US Gas Phy       Mich Con                06Jun01         USD/MM"/>
    <m/>
    <n v="455"/>
    <x v="0"/>
    <x v="10"/>
    <x v="0"/>
    <n v="4.1100000000000003"/>
    <s v="aepes206"/>
    <s v="JWILLI13"/>
    <s v="ENA - IM Mkt Central MICH"/>
    <x v="8"/>
    <x v="5"/>
    <n v="831100"/>
    <d v="2001-06-06T21:00:01"/>
  </r>
  <r>
    <x v="1"/>
    <x v="2"/>
    <x v="1"/>
    <x v="1"/>
    <n v="1550"/>
    <n v="1340567"/>
    <d v="2001-06-05T09:33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Kellybry"/>
    <s v="FSTURM"/>
    <s v="LT-ECAR"/>
    <x v="7"/>
    <x v="6"/>
    <n v="632924.1"/>
    <d v="2001-07-01T21:00:01"/>
  </r>
  <r>
    <x v="0"/>
    <x v="0"/>
    <x v="0"/>
    <x v="0"/>
    <n v="10"/>
    <n v="1340568"/>
    <d v="2001-06-05T09:33:19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35"/>
    <s v="ADM84566"/>
    <s v="ATURNER"/>
    <s v="Enron Metals Trading System"/>
    <x v="0"/>
    <x v="0"/>
    <n v="2169106"/>
    <m/>
  </r>
  <r>
    <x v="1"/>
    <x v="3"/>
    <x v="1"/>
    <x v="0"/>
    <n v="8830"/>
    <n v="1340570"/>
    <d v="2001-06-05T09:33:22"/>
    <s v="Texex Energy Partners Ltd."/>
    <x v="0"/>
    <x v="0"/>
    <x v="0"/>
    <x v="3"/>
    <s v="US Gas Phy Fwd Firm &lt; or = 1Mo "/>
    <s v="US Gas Phy       TENN Z-0                06Jun01         USD/MM"/>
    <n v="8830"/>
    <m/>
    <x v="0"/>
    <x v="10"/>
    <x v="0"/>
    <n v="3.835"/>
    <s v="texexener"/>
    <s v="SNEAL"/>
    <s v="ENA-IM NE GULF3"/>
    <x v="8"/>
    <x v="5"/>
    <n v="831102"/>
    <d v="2001-06-06T21:00:01"/>
  </r>
  <r>
    <x v="1"/>
    <x v="3"/>
    <x v="0"/>
    <x v="1"/>
    <n v="620000"/>
    <n v="1340571"/>
    <d v="2001-06-05T09:33:24"/>
    <s v="Engage Energy Canada L.P."/>
    <x v="0"/>
    <x v="0"/>
    <x v="0"/>
    <x v="3"/>
    <s v="US Gas Fin Swap"/>
    <s v="US Gas Swap      Nymex                   Jul01           USD/MM"/>
    <m/>
    <n v="20000"/>
    <x v="0"/>
    <x v="10"/>
    <x v="0"/>
    <n v="4.05"/>
    <s v="ADM98493"/>
    <s v="JARNOLD"/>
    <s v="NG-Price"/>
    <x v="1"/>
    <x v="5"/>
    <s v="VE6232.1"/>
    <d v="2001-07-01T21:00:00"/>
  </r>
  <r>
    <x v="1"/>
    <x v="3"/>
    <x v="1"/>
    <x v="0"/>
    <n v="5000"/>
    <n v="1340572"/>
    <d v="2001-06-05T09:33:27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75000000000002"/>
    <s v="perryperg"/>
    <s v="KSTEVEN"/>
    <s v="ENA-IM Mid Central South"/>
    <x v="8"/>
    <x v="5"/>
    <n v="831103"/>
    <d v="2001-06-06T21:00:01"/>
  </r>
  <r>
    <x v="1"/>
    <x v="3"/>
    <x v="1"/>
    <x v="0"/>
    <n v="5000"/>
    <n v="1340573"/>
    <d v="2001-06-05T09:33:28"/>
    <s v="Duke Energy Trading and Marketing, L.L.C."/>
    <x v="0"/>
    <x v="0"/>
    <x v="0"/>
    <x v="3"/>
    <s v="US Gas Phy Fwd Firm &lt; or = 1Mo "/>
    <s v="US Gas Phy       FGT Z2                  06Jun01         USD/MM"/>
    <m/>
    <n v="5000"/>
    <x v="0"/>
    <x v="10"/>
    <x v="0"/>
    <n v="3.9950000000000001"/>
    <s v="KFRIEDRICH"/>
    <s v="SNEAL"/>
    <s v="ENA-IM NE GULF4"/>
    <x v="8"/>
    <x v="5"/>
    <n v="831104"/>
    <d v="2001-06-06T21:00:01"/>
  </r>
  <r>
    <x v="1"/>
    <x v="3"/>
    <x v="1"/>
    <x v="0"/>
    <n v="5000"/>
    <n v="1340576"/>
    <d v="2001-06-05T09:33:3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LAURABATES"/>
    <s v="KSTEVEN"/>
    <s v="ENA-IM Mid Central South"/>
    <x v="8"/>
    <x v="5"/>
    <n v="831105"/>
    <d v="2001-06-06T21:00:01"/>
  </r>
  <r>
    <x v="1"/>
    <x v="3"/>
    <x v="0"/>
    <x v="12"/>
    <n v="1825000"/>
    <n v="1340577"/>
    <d v="2001-06-05T09:33:3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AQUILA1004"/>
    <s v="JARNOLD"/>
    <s v="NG-Price"/>
    <x v="1"/>
    <x v="5"/>
    <s v="VE6236.1"/>
    <d v="2002-01-01T21:00:00"/>
  </r>
  <r>
    <x v="1"/>
    <x v="3"/>
    <x v="1"/>
    <x v="0"/>
    <n v="10000"/>
    <n v="1340578"/>
    <d v="2001-06-05T09:33:35"/>
    <s v="Enron Energy Services,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0999999999999996"/>
    <s v="JIMBARKER"/>
    <s v="JHODGE2"/>
    <s v="ENA-IM ME TCO"/>
    <x v="8"/>
    <x v="5"/>
    <n v="831106"/>
    <d v="2001-06-06T21:00:01"/>
  </r>
  <r>
    <x v="1"/>
    <x v="3"/>
    <x v="1"/>
    <x v="0"/>
    <n v="5000"/>
    <n v="1340579"/>
    <d v="2001-06-05T09:33:36"/>
    <s v="Cook Inlet Energy Supply L.L.C."/>
    <x v="0"/>
    <x v="0"/>
    <x v="0"/>
    <x v="3"/>
    <s v="US Gas Phy Fwd Firm &lt; or = 1Mo "/>
    <s v="US Gas Phy       HeHub                   06Jun01         USD/MM"/>
    <n v="5000"/>
    <m/>
    <x v="0"/>
    <x v="10"/>
    <x v="0"/>
    <n v="3.97"/>
    <s v="MIDCONT1"/>
    <s v="ARING"/>
    <s v="ENA-IM NE GULF1"/>
    <x v="8"/>
    <x v="5"/>
    <n v="831107"/>
    <d v="2001-06-06T21:00:01"/>
  </r>
  <r>
    <x v="1"/>
    <x v="3"/>
    <x v="0"/>
    <x v="1"/>
    <n v="232500"/>
    <n v="1340580"/>
    <d v="2001-06-05T09:33:37"/>
    <s v="Axia Energy, LP"/>
    <x v="0"/>
    <x v="0"/>
    <x v="0"/>
    <x v="3"/>
    <s v="US Gas Fin Swap"/>
    <s v="US Gas Swap      Nymex                   Jul01           USD/MM"/>
    <m/>
    <n v="7500"/>
    <x v="0"/>
    <x v="10"/>
    <x v="0"/>
    <n v="4.0549999999999997"/>
    <s v="mtherrell"/>
    <s v="JARNOLD"/>
    <s v="NG-Price"/>
    <x v="1"/>
    <x v="5"/>
    <s v="VE6237.1"/>
    <d v="2001-07-01T21:00:00"/>
  </r>
  <r>
    <x v="1"/>
    <x v="3"/>
    <x v="1"/>
    <x v="0"/>
    <n v="5000"/>
    <n v="1340581"/>
    <d v="2001-06-05T09:33:3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MHOMESTEAD"/>
    <s v="KSTEVEN"/>
    <s v="ENA-IM Mid Central South"/>
    <x v="8"/>
    <x v="5"/>
    <n v="831108"/>
    <d v="2001-06-06T21:00:01"/>
  </r>
  <r>
    <x v="1"/>
    <x v="3"/>
    <x v="1"/>
    <x v="0"/>
    <n v="4351"/>
    <n v="1340582"/>
    <d v="2001-06-05T09:33:39"/>
    <s v="Coast Energy Group, a division of Cornerstone Propane, L.P."/>
    <x v="0"/>
    <x v="0"/>
    <x v="0"/>
    <x v="3"/>
    <s v="US Gas Phy Fwd Firm &lt; or = 1Mo "/>
    <s v="US Gas Phy       TENN 800                06Jun01         USD/MM"/>
    <n v="4351"/>
    <m/>
    <x v="0"/>
    <x v="10"/>
    <x v="0"/>
    <n v="3.85"/>
    <s v="buckdiers"/>
    <s v="SNEAL"/>
    <s v="ENA-IM NE GULF3"/>
    <x v="8"/>
    <x v="5"/>
    <n v="831109"/>
    <d v="2001-06-06T21:00:01"/>
  </r>
  <r>
    <x v="1"/>
    <x v="3"/>
    <x v="0"/>
    <x v="1"/>
    <n v="77500"/>
    <n v="1340583"/>
    <d v="2001-06-05T09:33:40"/>
    <s v="Noble Gas Marketing Inc."/>
    <x v="0"/>
    <x v="0"/>
    <x v="0"/>
    <x v="3"/>
    <s v="US Gas Fin Swap"/>
    <s v="US Gas Swap      Nymex                   Jul01           USD/MM"/>
    <m/>
    <n v="2500"/>
    <x v="0"/>
    <x v="10"/>
    <x v="0"/>
    <n v="4.0549999999999997"/>
    <s v="ADM26578"/>
    <s v="JARNOLD"/>
    <s v="NG-Price"/>
    <x v="1"/>
    <x v="5"/>
    <s v="VE6238.1"/>
    <d v="2001-07-01T21:00:00"/>
  </r>
  <r>
    <x v="1"/>
    <x v="3"/>
    <x v="1"/>
    <x v="0"/>
    <n v="1786"/>
    <n v="1340584"/>
    <d v="2001-06-05T09:33:45"/>
    <s v="Texex Energy Partners Ltd."/>
    <x v="0"/>
    <x v="0"/>
    <x v="0"/>
    <x v="3"/>
    <s v="US Gas Phy Fwd Firm &lt; or = 1Mo "/>
    <s v="US Gas Phy       TENN Z-0                06Jun01         USD/MM"/>
    <n v="1786"/>
    <m/>
    <x v="0"/>
    <x v="10"/>
    <x v="0"/>
    <n v="3.8250000000000002"/>
    <s v="texexener"/>
    <s v="SNEAL"/>
    <s v="ENA-IM NE GULF3"/>
    <x v="8"/>
    <x v="5"/>
    <n v="831110"/>
    <d v="2001-06-06T21:00:01"/>
  </r>
  <r>
    <x v="1"/>
    <x v="3"/>
    <x v="1"/>
    <x v="0"/>
    <n v="5000"/>
    <n v="1340585"/>
    <d v="2001-06-05T09:33:46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8849999999999998"/>
    <s v="TMVTML01"/>
    <s v="KSTEVEN"/>
    <s v="ENA-IM Mid Central South"/>
    <x v="8"/>
    <x v="5"/>
    <n v="831111"/>
    <d v="2001-06-06T21:00:01"/>
  </r>
  <r>
    <x v="1"/>
    <x v="2"/>
    <x v="1"/>
    <x v="1"/>
    <n v="1550"/>
    <n v="1340589"/>
    <d v="2001-06-05T09:33:50"/>
    <s v="Williams Energy Marketing &amp; Trading Company"/>
    <x v="3"/>
    <x v="1"/>
    <x v="0"/>
    <x v="2"/>
    <s v="US East Power Phy Fwd Firm"/>
    <s v="US Pwr Phy Firm  Entergy Peak            Jul01           USD/MWh"/>
    <m/>
    <n v="50"/>
    <x v="0"/>
    <x v="2"/>
    <x v="0"/>
    <n v="95"/>
    <s v="LRAT1234"/>
    <s v="MCARSON2"/>
    <s v="LT-SPP"/>
    <x v="7"/>
    <x v="6"/>
    <n v="632925.1"/>
    <d v="2001-07-01T21:00:01"/>
  </r>
  <r>
    <x v="1"/>
    <x v="3"/>
    <x v="0"/>
    <x v="19"/>
    <n v="125000"/>
    <n v="1340590"/>
    <d v="2001-06-05T09:33:51"/>
    <s v="Mirant Americas Energy Marketing, L.P."/>
    <x v="0"/>
    <x v="0"/>
    <x v="0"/>
    <x v="3"/>
    <s v="US Gas Fin Swap"/>
    <s v="US Gas Daily     Kern River/Opal         06-30Jun01      USD/MM"/>
    <n v="5000"/>
    <m/>
    <x v="0"/>
    <x v="10"/>
    <x v="0"/>
    <n v="2.81"/>
    <s v="ppa00001"/>
    <s v="SSOUTH"/>
    <s v="West-NW"/>
    <x v="1"/>
    <x v="5"/>
    <s v="VE6242.1"/>
    <d v="2001-06-06T21:00:01"/>
  </r>
  <r>
    <x v="1"/>
    <x v="2"/>
    <x v="1"/>
    <x v="1"/>
    <n v="1550"/>
    <n v="1340591"/>
    <d v="2001-06-05T09:33:51"/>
    <s v="Williams Energy Marketing &amp; Trading Company"/>
    <x v="0"/>
    <x v="0"/>
    <x v="0"/>
    <x v="2"/>
    <s v="US East Power Phy Fwd Firm"/>
    <s v="US Pwr Phy Firm  Cinergy Peak            Jul01           USD/MWh"/>
    <n v="50"/>
    <m/>
    <x v="0"/>
    <x v="2"/>
    <x v="0"/>
    <n v="85.5"/>
    <s v="jheinecke1"/>
    <s v="FSTURM"/>
    <s v="LT-ECAR"/>
    <x v="7"/>
    <x v="6"/>
    <n v="632926.1"/>
    <d v="2001-07-01T21:00:01"/>
  </r>
  <r>
    <x v="1"/>
    <x v="3"/>
    <x v="1"/>
    <x v="0"/>
    <n v="237"/>
    <n v="1340593"/>
    <d v="2001-06-05T09:33:53"/>
    <s v="Cinergy Marketing &amp; Trading, LLC"/>
    <x v="0"/>
    <x v="0"/>
    <x v="0"/>
    <x v="3"/>
    <s v="US Gas Phy Fwd Firm &lt; or = 1Mo "/>
    <s v="US Gas Phy       NGPL Midcont            06Jun01         USD/MM"/>
    <n v="237"/>
    <m/>
    <x v="0"/>
    <x v="10"/>
    <x v="0"/>
    <n v="3.8824999999999998"/>
    <s v="CHADALEX"/>
    <s v="KSTEVEN"/>
    <s v="ENA-IM Mid Central South"/>
    <x v="8"/>
    <x v="5"/>
    <n v="831112"/>
    <d v="2001-06-06T21:00:01"/>
  </r>
  <r>
    <x v="1"/>
    <x v="3"/>
    <x v="1"/>
    <x v="0"/>
    <n v="248"/>
    <n v="1340595"/>
    <d v="2001-06-05T09:33:59"/>
    <s v="Kaztex Energy Management Inc."/>
    <x v="0"/>
    <x v="0"/>
    <x v="0"/>
    <x v="3"/>
    <s v="US Gas Phy Fwd Firm &lt; or = 1Mo "/>
    <s v="US Gas Phy       NBPL/Nicor              06Jun01         USD/MM"/>
    <m/>
    <n v="248"/>
    <x v="0"/>
    <x v="10"/>
    <x v="0"/>
    <n v="4.05"/>
    <s v="ADM91068"/>
    <s v="PMIMS"/>
    <s v="ENA - IM MKT Central CG"/>
    <x v="8"/>
    <x v="5"/>
    <n v="831113"/>
    <d v="2001-06-06T21:00:01"/>
  </r>
  <r>
    <x v="1"/>
    <x v="3"/>
    <x v="0"/>
    <x v="1"/>
    <n v="310000"/>
    <n v="1340597"/>
    <d v="2001-06-05T09:34:04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4.0549999999999997"/>
    <s v="AQUILA1015"/>
    <s v="JARNOLD"/>
    <s v="NG-Price"/>
    <x v="1"/>
    <x v="5"/>
    <s v="VE6247.1"/>
    <d v="2001-07-01T21:00:00"/>
  </r>
  <r>
    <x v="1"/>
    <x v="3"/>
    <x v="0"/>
    <x v="12"/>
    <n v="1825000"/>
    <n v="1340598"/>
    <d v="2001-06-05T09:34:0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JEFFFOX1"/>
    <s v="JARNOLD"/>
    <s v="NG-Price"/>
    <x v="1"/>
    <x v="5"/>
    <s v="VE6244.1"/>
    <d v="2002-01-01T21:00:00"/>
  </r>
  <r>
    <x v="1"/>
    <x v="2"/>
    <x v="0"/>
    <x v="4"/>
    <n v="1500"/>
    <n v="1340599"/>
    <d v="2001-06-05T09:34:07"/>
    <s v="Williams Energy Marketing &amp; Trading Company"/>
    <x v="0"/>
    <x v="0"/>
    <x v="0"/>
    <x v="2"/>
    <s v="US East Power Fin Swap"/>
    <s v="US Pwr Fin Swap  ISO NY Z-G Peak         Sep01           USD/MWh"/>
    <m/>
    <n v="50"/>
    <x v="0"/>
    <x v="2"/>
    <x v="0"/>
    <n v="54"/>
    <s v="bgarnett"/>
    <s v="DDAVIS"/>
    <s v="LT-New England"/>
    <x v="7"/>
    <x v="5"/>
    <n v="632927.1"/>
    <d v="2001-09-01T21:00:01"/>
  </r>
  <r>
    <x v="0"/>
    <x v="0"/>
    <x v="0"/>
    <x v="0"/>
    <n v="10"/>
    <n v="1340600"/>
    <d v="2001-06-05T09:34:1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25"/>
    <s v="ADM84566"/>
    <s v="ATURNER"/>
    <s v="Enron Metals Trading System"/>
    <x v="0"/>
    <x v="0"/>
    <n v="2169110"/>
    <m/>
  </r>
  <r>
    <x v="1"/>
    <x v="3"/>
    <x v="1"/>
    <x v="0"/>
    <n v="5000"/>
    <n v="1340601"/>
    <d v="2001-06-05T09:34:10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1"/>
    <s v="EPMELPsot"/>
    <s v="TMARTIN"/>
    <s v="ENA-IM CARTHAGE"/>
    <x v="8"/>
    <x v="5"/>
    <n v="831114"/>
    <d v="2001-06-06T21:00:01"/>
  </r>
  <r>
    <x v="0"/>
    <x v="3"/>
    <x v="1"/>
    <x v="0"/>
    <n v="5000"/>
    <n v="1340602"/>
    <d v="2001-06-05T09:34:11"/>
    <s v="Aquila Canada Corp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9000000000000004"/>
    <s v="tsamaska"/>
    <s v="RWATT"/>
    <s v="EC-IM Canada West"/>
    <x v="8"/>
    <x v="7"/>
    <n v="831115"/>
    <d v="2001-06-05T21:00:01"/>
  </r>
  <r>
    <x v="1"/>
    <x v="3"/>
    <x v="0"/>
    <x v="19"/>
    <n v="125000"/>
    <n v="1340603"/>
    <d v="2001-06-05T09:34:13"/>
    <s v="Cinergy Marketing &amp; Trading, LLC"/>
    <x v="0"/>
    <x v="0"/>
    <x v="0"/>
    <x v="3"/>
    <s v="US Gas Fin Swap"/>
    <s v="US Gas Daily     EP Permian              06-30Jun01      USD/MM"/>
    <m/>
    <n v="5000"/>
    <x v="0"/>
    <x v="10"/>
    <x v="0"/>
    <n v="3.9849999999999999"/>
    <s v="BERRYJOE1"/>
    <s v="RGAY"/>
    <s v="West-Keystone"/>
    <x v="1"/>
    <x v="5"/>
    <s v="VE6246.1"/>
    <d v="2001-06-06T21:00:01"/>
  </r>
  <r>
    <x v="1"/>
    <x v="3"/>
    <x v="0"/>
    <x v="1"/>
    <n v="155000"/>
    <n v="1340604"/>
    <d v="2001-06-05T09:34:15"/>
    <s v="Duke Energy Marketing Limited Partnership"/>
    <x v="0"/>
    <x v="0"/>
    <x v="0"/>
    <x v="3"/>
    <s v="US Gas Fin Swap"/>
    <s v="US Gas Swap      Nymex                   Jul01           USD/MM"/>
    <n v="5000"/>
    <m/>
    <x v="0"/>
    <x v="10"/>
    <x v="0"/>
    <n v="4.05"/>
    <s v="STEVEBUT"/>
    <s v="JARNOLD"/>
    <s v="NG-Price"/>
    <x v="1"/>
    <x v="5"/>
    <s v="VE6248.1"/>
    <d v="2001-07-01T21:00:00"/>
  </r>
  <r>
    <x v="1"/>
    <x v="3"/>
    <x v="0"/>
    <x v="1"/>
    <n v="232500"/>
    <n v="1340605"/>
    <d v="2001-06-05T09:34:22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4.05"/>
    <s v="BARRON01"/>
    <s v="JARNOLD"/>
    <s v="NG-Price"/>
    <x v="1"/>
    <x v="5"/>
    <s v="VE6250.1"/>
    <d v="2001-07-01T21:00:00"/>
  </r>
  <r>
    <x v="1"/>
    <x v="3"/>
    <x v="1"/>
    <x v="0"/>
    <n v="2021"/>
    <n v="1340606"/>
    <d v="2001-06-05T09:34:23"/>
    <s v="PG&amp;E Energy Trading-Gas Corporation"/>
    <x v="0"/>
    <x v="0"/>
    <x v="0"/>
    <x v="3"/>
    <s v="US Gas Phy Fwd Firm &lt; or = 1Mo "/>
    <s v="US Gas Phy       ANR SW Pool             06Jun01         USD/MM"/>
    <m/>
    <n v="2021"/>
    <x v="0"/>
    <x v="10"/>
    <x v="0"/>
    <n v="3.8875000000000002"/>
    <s v="perryperg"/>
    <s v="KSTEVEN"/>
    <s v="ENA-IM Mid Central South"/>
    <x v="8"/>
    <x v="5"/>
    <n v="831116"/>
    <d v="2001-06-06T21:00:01"/>
  </r>
  <r>
    <x v="1"/>
    <x v="4"/>
    <x v="0"/>
    <x v="0"/>
    <n v="50000"/>
    <n v="1340608"/>
    <d v="2001-06-05T09:34:2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2"/>
    <x v="5"/>
    <n v="113702"/>
    <d v="2001-07-01T00:00:00"/>
  </r>
  <r>
    <x v="1"/>
    <x v="3"/>
    <x v="1"/>
    <x v="19"/>
    <n v="37500"/>
    <n v="1340609"/>
    <d v="2001-06-05T09:34:28"/>
    <s v="EnergyUSA-TPC Corp."/>
    <x v="0"/>
    <x v="0"/>
    <x v="0"/>
    <x v="3"/>
    <s v="US Gas Phy Fwd Firm &lt; or = 1Mo "/>
    <s v="US Gas Phy       HeHub                   06-30Jun01      USD/MM"/>
    <m/>
    <n v="1500"/>
    <x v="0"/>
    <x v="10"/>
    <x v="0"/>
    <n v="3.99"/>
    <s v="timothym"/>
    <s v="ARING"/>
    <s v="ENA-IM NE GULF1"/>
    <x v="8"/>
    <x v="5"/>
    <n v="831117"/>
    <d v="2001-06-06T21:00:01"/>
  </r>
  <r>
    <x v="1"/>
    <x v="3"/>
    <x v="0"/>
    <x v="12"/>
    <n v="1825000"/>
    <n v="1340611"/>
    <d v="2001-06-05T09:34:33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JRTHOMAS"/>
    <s v="JARNOLD"/>
    <s v="NG-Price"/>
    <x v="1"/>
    <x v="5"/>
    <s v="VE6251.1"/>
    <d v="2002-01-01T21:00:00"/>
  </r>
  <r>
    <x v="1"/>
    <x v="3"/>
    <x v="1"/>
    <x v="0"/>
    <n v="8250"/>
    <n v="1340612"/>
    <d v="2001-06-05T09:34:36"/>
    <s v="Cinergy Marketing &amp; Trading, LLC"/>
    <x v="0"/>
    <x v="0"/>
    <x v="0"/>
    <x v="3"/>
    <s v="US Gas Phy Fwd Firm &lt; or = 1Mo "/>
    <s v="US Gas Phy       ANR SE Trans            06Jun01         USD/MM"/>
    <m/>
    <n v="8250"/>
    <x v="0"/>
    <x v="10"/>
    <x v="0"/>
    <n v="3.9449999999999998"/>
    <s v="BYASSEEL"/>
    <s v="TDONOHO"/>
    <s v="ENA - IM Central Gulf"/>
    <x v="8"/>
    <x v="5"/>
    <n v="831118"/>
    <d v="2001-06-06T21:00:01"/>
  </r>
  <r>
    <x v="1"/>
    <x v="3"/>
    <x v="1"/>
    <x v="0"/>
    <n v="4949"/>
    <n v="1340613"/>
    <d v="2001-06-05T09:34:37"/>
    <s v="Dynegy Marketing and Trade"/>
    <x v="0"/>
    <x v="0"/>
    <x v="0"/>
    <x v="3"/>
    <s v="US Gas Phy Fwd Firm &lt; or = 1Mo "/>
    <s v="US Gas Phy       COL Onshore             06Jun01         USD/MM"/>
    <m/>
    <n v="4949"/>
    <x v="0"/>
    <x v="10"/>
    <x v="0"/>
    <n v="3.93"/>
    <s v="FMORGAN1"/>
    <s v="SPEREIR"/>
    <s v="ENA-IM NE GULF2"/>
    <x v="8"/>
    <x v="5"/>
    <n v="831119"/>
    <d v="2001-06-06T21:00:01"/>
  </r>
  <r>
    <x v="1"/>
    <x v="3"/>
    <x v="0"/>
    <x v="1"/>
    <n v="77500"/>
    <n v="1340614"/>
    <d v="2001-06-05T09:34:39"/>
    <s v="Dynegy Marketing and Trade"/>
    <x v="0"/>
    <x v="0"/>
    <x v="0"/>
    <x v="3"/>
    <s v="US Gas Fin Swap"/>
    <s v="US Gas Swap      Nymex                   Jul01           USD/MM"/>
    <n v="2500"/>
    <m/>
    <x v="0"/>
    <x v="10"/>
    <x v="0"/>
    <n v="4.0549999999999997"/>
    <s v="BARRON01"/>
    <s v="JARNOLD"/>
    <s v="NG-Price"/>
    <x v="1"/>
    <x v="5"/>
    <s v="VE6254.1"/>
    <d v="2001-07-01T21:00:00"/>
  </r>
  <r>
    <x v="0"/>
    <x v="3"/>
    <x v="1"/>
    <x v="3"/>
    <n v="2300000"/>
    <n v="1340615"/>
    <d v="2001-06-05T09:34:43"/>
    <s v="PowerGen UK Plc"/>
    <x v="0"/>
    <x v="0"/>
    <x v="0"/>
    <x v="3"/>
    <s v="UK Gas Phy Fwd NBP"/>
    <s v="UK Gas Phy       NBP                     Oct-Dec02       p/th"/>
    <m/>
    <n v="25000"/>
    <x v="0"/>
    <x v="5"/>
    <x v="3"/>
    <n v="24.1"/>
    <s v="halstga1"/>
    <s v="AFAIRLE"/>
    <s v="Non Affiliate Gas Book"/>
    <x v="5"/>
    <x v="3"/>
    <n v="106478"/>
    <d v="2002-10-01T00:00:00"/>
  </r>
  <r>
    <x v="1"/>
    <x v="3"/>
    <x v="1"/>
    <x v="0"/>
    <n v="1318"/>
    <n v="1340616"/>
    <d v="2001-06-05T09:34:44"/>
    <s v="EnergyUSA-TPC Corp."/>
    <x v="0"/>
    <x v="0"/>
    <x v="0"/>
    <x v="3"/>
    <s v="US Gas Phy Fwd Firm &lt; or = 1Mo "/>
    <s v="US Gas Phy       PEPL Pool               06Jun01         USD/MM"/>
    <m/>
    <n v="1318"/>
    <x v="0"/>
    <x v="10"/>
    <x v="0"/>
    <n v="3.8849999999999998"/>
    <s v="scallender"/>
    <s v="KSTEVEN"/>
    <s v="ENA-IM Mid Central South"/>
    <x v="8"/>
    <x v="5"/>
    <n v="831120"/>
    <d v="2001-06-06T21:00:01"/>
  </r>
  <r>
    <x v="1"/>
    <x v="3"/>
    <x v="1"/>
    <x v="0"/>
    <n v="10000"/>
    <n v="1340617"/>
    <d v="2001-06-05T09:34:47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0575000000000001"/>
    <s v="MIDCONT1"/>
    <s v="PMIMS"/>
    <s v="ENA - IM MKT Central CG"/>
    <x v="8"/>
    <x v="5"/>
    <n v="831122"/>
    <d v="2001-06-06T21:00:01"/>
  </r>
  <r>
    <x v="1"/>
    <x v="3"/>
    <x v="0"/>
    <x v="19"/>
    <n v="125000"/>
    <n v="1340618"/>
    <d v="2001-06-05T09:34:50"/>
    <s v="Williams Energy Marketing &amp; Trading Company"/>
    <x v="0"/>
    <x v="0"/>
    <x v="0"/>
    <x v="3"/>
    <s v="US Gas Fin Swap"/>
    <s v="US Gas Daily     EP SanJuan              06-30Jun01      USD/MM"/>
    <n v="5000"/>
    <m/>
    <x v="0"/>
    <x v="10"/>
    <x v="0"/>
    <n v="3.0950000000000002"/>
    <s v="frankfield"/>
    <s v="RGAY"/>
    <s v="West-Keystone"/>
    <x v="1"/>
    <x v="5"/>
    <s v="VE6255.1"/>
    <d v="2001-06-06T21:00:01"/>
  </r>
  <r>
    <x v="1"/>
    <x v="2"/>
    <x v="1"/>
    <x v="9"/>
    <n v="100"/>
    <n v="1340619"/>
    <d v="2001-06-05T09:34:54"/>
    <s v="Cargill-Alliant, LLC"/>
    <x v="0"/>
    <x v="0"/>
    <x v="0"/>
    <x v="2"/>
    <s v="US East Power Phy Fwd Firm"/>
    <s v="US Pwr Phy Firm  Cinergy Peak            07-08Jun01      USD/MWh"/>
    <n v="50"/>
    <m/>
    <x v="0"/>
    <x v="2"/>
    <x v="0"/>
    <n v="23.5"/>
    <s v="BRETJONES"/>
    <s v="CDORLAN"/>
    <s v="ST-ECAR"/>
    <x v="7"/>
    <x v="6"/>
    <n v="632928.1"/>
    <d v="2001-06-07T21:00:01"/>
  </r>
  <r>
    <x v="1"/>
    <x v="3"/>
    <x v="1"/>
    <x v="19"/>
    <n v="250000"/>
    <n v="1340620"/>
    <d v="2001-06-05T09:34:54"/>
    <s v="PanCanadian Energy Services Inc."/>
    <x v="0"/>
    <x v="0"/>
    <x v="0"/>
    <x v="3"/>
    <s v="US Gas Phy Fwd Firm &lt; or = 1Mo "/>
    <s v="US Gas Phy       Transco St.65           06-30Jun01      USD/MM"/>
    <n v="10000"/>
    <m/>
    <x v="0"/>
    <x v="10"/>
    <x v="0"/>
    <n v="3.98"/>
    <s v="pces5155"/>
    <s v="ARING"/>
    <s v="ENA-IM NE GULF1"/>
    <x v="8"/>
    <x v="5"/>
    <n v="831127"/>
    <d v="2001-06-06T21:00:01"/>
  </r>
  <r>
    <x v="1"/>
    <x v="3"/>
    <x v="1"/>
    <x v="0"/>
    <n v="5051"/>
    <n v="1340621"/>
    <d v="2001-06-05T09:34:54"/>
    <s v="AEP Energy Services, Inc."/>
    <x v="0"/>
    <x v="0"/>
    <x v="0"/>
    <x v="3"/>
    <s v="US Gas Phy Fwd Firm &lt; or = 1Mo "/>
    <s v="US Gas Phy       COL Onshore             06Jun01         USD/MM"/>
    <m/>
    <n v="5051"/>
    <x v="0"/>
    <x v="10"/>
    <x v="0"/>
    <n v="3.93"/>
    <s v="aepes215"/>
    <s v="SPEREIR"/>
    <s v="ENA-IM NE GULF2"/>
    <x v="8"/>
    <x v="5"/>
    <n v="831123"/>
    <d v="2001-06-06T21:00:01"/>
  </r>
  <r>
    <x v="1"/>
    <x v="3"/>
    <x v="1"/>
    <x v="0"/>
    <n v="5000"/>
    <n v="1340624"/>
    <d v="2001-06-05T09:34:59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24999999999998"/>
    <s v="LAURABATES"/>
    <s v="KSTEVEN"/>
    <s v="ENA-IM Mid Central South"/>
    <x v="8"/>
    <x v="5"/>
    <n v="831125"/>
    <d v="2001-06-06T21:00:01"/>
  </r>
  <r>
    <x v="1"/>
    <x v="3"/>
    <x v="1"/>
    <x v="0"/>
    <n v="5000"/>
    <n v="1340623"/>
    <d v="2001-06-05T09:34:59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MHOMESTEAD"/>
    <s v="KSTEVEN"/>
    <s v="ENA-IM Mid Central South"/>
    <x v="8"/>
    <x v="5"/>
    <n v="831124"/>
    <d v="2001-06-06T21:00:01"/>
  </r>
  <r>
    <x v="1"/>
    <x v="3"/>
    <x v="1"/>
    <x v="0"/>
    <n v="10000"/>
    <n v="1340626"/>
    <d v="2001-06-05T09:35:01"/>
    <s v="TotalFinaElf Gas &amp; Power North America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35"/>
    <s v="kiethbourg"/>
    <s v="SNEAL"/>
    <s v="ENA-IM NE GULF3"/>
    <x v="8"/>
    <x v="5"/>
    <n v="831126"/>
    <d v="2001-06-06T21:00:01"/>
  </r>
  <r>
    <x v="1"/>
    <x v="3"/>
    <x v="0"/>
    <x v="1"/>
    <n v="310000"/>
    <n v="1340627"/>
    <d v="2001-06-05T09:35:0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5"/>
    <s v="hillblak"/>
    <s v="JARNOLD"/>
    <s v="NG-Price"/>
    <x v="1"/>
    <x v="5"/>
    <s v="VE6258.1"/>
    <d v="2001-07-01T21:00:00"/>
  </r>
  <r>
    <x v="1"/>
    <x v="3"/>
    <x v="1"/>
    <x v="0"/>
    <n v="5000"/>
    <n v="1340629"/>
    <d v="2001-06-05T09:35:12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849999999999998"/>
    <s v="TROYKELLY"/>
    <s v="KSTEVEN"/>
    <s v="ENA-IM Mid Central South"/>
    <x v="8"/>
    <x v="5"/>
    <n v="831129"/>
    <d v="2001-06-06T21:00:01"/>
  </r>
  <r>
    <x v="1"/>
    <x v="3"/>
    <x v="1"/>
    <x v="0"/>
    <n v="5000"/>
    <n v="1340630"/>
    <d v="2001-06-05T09:35:2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875000000000002"/>
    <s v="TROYKELLY"/>
    <s v="KSTEVEN"/>
    <s v="ENA-IM Mid Central South"/>
    <x v="8"/>
    <x v="5"/>
    <n v="831130"/>
    <d v="2001-06-06T21:00:01"/>
  </r>
  <r>
    <x v="1"/>
    <x v="3"/>
    <x v="0"/>
    <x v="12"/>
    <n v="1825000"/>
    <n v="1340632"/>
    <d v="2001-06-05T09:35:30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JEFFFOX1"/>
    <s v="JARNOLD"/>
    <s v="NG-Price"/>
    <x v="1"/>
    <x v="5"/>
    <s v="VE6259.1"/>
    <d v="2002-01-01T21:00:00"/>
  </r>
  <r>
    <x v="1"/>
    <x v="3"/>
    <x v="1"/>
    <x v="0"/>
    <n v="1870"/>
    <n v="1340633"/>
    <d v="2001-06-05T09:35:31"/>
    <s v="Texaco Natural Gas Inc."/>
    <x v="0"/>
    <x v="0"/>
    <x v="0"/>
    <x v="3"/>
    <s v="US Gas Phy Fwd Firm &lt; or = 1Mo "/>
    <s v="US Gas Phy       TENN 500                06Jun01         USD/MM"/>
    <m/>
    <n v="1870"/>
    <x v="0"/>
    <x v="10"/>
    <x v="0"/>
    <n v="3.8650000000000002"/>
    <s v="WARNERTODD"/>
    <s v="SNEAL"/>
    <s v="ENA-IM NE GULF3"/>
    <x v="8"/>
    <x v="5"/>
    <n v="831131"/>
    <d v="2001-06-06T21:00:01"/>
  </r>
  <r>
    <x v="0"/>
    <x v="3"/>
    <x v="1"/>
    <x v="1"/>
    <n v="155000"/>
    <n v="1340634"/>
    <d v="2001-06-05T09:35:32"/>
    <s v="Coral Energy Canada Inc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249999999999996"/>
    <s v="ngeerds01"/>
    <s v="MCOWAN"/>
    <s v="EC-IM Canada West"/>
    <x v="8"/>
    <x v="7"/>
    <n v="831132"/>
    <d v="2001-07-01T21:00:01"/>
  </r>
  <r>
    <x v="1"/>
    <x v="2"/>
    <x v="1"/>
    <x v="4"/>
    <n v="1500"/>
    <n v="1340635"/>
    <d v="2001-06-05T09:35:34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2"/>
    <x v="0"/>
    <n v="43.5"/>
    <s v="robmoore"/>
    <s v="MCARSON2"/>
    <s v="LT-SPP"/>
    <x v="7"/>
    <x v="6"/>
    <n v="632930.1"/>
    <d v="2001-09-01T14:16:00"/>
  </r>
  <r>
    <x v="1"/>
    <x v="3"/>
    <x v="0"/>
    <x v="1"/>
    <n v="310000"/>
    <n v="1340636"/>
    <d v="2001-06-05T09:35:37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0549999999999997"/>
    <s v="DANIELCOWL"/>
    <s v="JARNOLD"/>
    <s v="NG-Price"/>
    <x v="1"/>
    <x v="5"/>
    <s v="VE6262.1"/>
    <d v="2001-07-01T21:00:00"/>
  </r>
  <r>
    <x v="1"/>
    <x v="3"/>
    <x v="1"/>
    <x v="0"/>
    <n v="4293"/>
    <n v="1340637"/>
    <d v="2001-06-05T09:35:42"/>
    <s v="Duke Energy Trading and Marketing, L.L.C."/>
    <x v="0"/>
    <x v="0"/>
    <x v="0"/>
    <x v="3"/>
    <s v="US Gas Phy Fwd Firm &lt; or = 1Mo "/>
    <s v="US Gas Phy       Dom SP TT               06Jun01         USD/MM"/>
    <n v="4293"/>
    <m/>
    <x v="0"/>
    <x v="10"/>
    <x v="0"/>
    <n v="4.1449999999999996"/>
    <s v="JRHEARNE"/>
    <s v="JHODGE2"/>
    <s v="ENA-IM ME CNG"/>
    <x v="8"/>
    <x v="5"/>
    <n v="831133"/>
    <d v="2001-06-06T21:00:01"/>
  </r>
  <r>
    <x v="1"/>
    <x v="3"/>
    <x v="1"/>
    <x v="0"/>
    <n v="3295"/>
    <n v="1340638"/>
    <d v="2001-06-05T09:35:44"/>
    <s v="ONEOK Energy Marketing and Trading Company, L.P."/>
    <x v="0"/>
    <x v="0"/>
    <x v="0"/>
    <x v="3"/>
    <s v="US Gas Phy Fwd Firm &lt; or = 1Mo "/>
    <s v="US Gas Phy       NGPL STX                06Jun01         USD/MM"/>
    <m/>
    <n v="3295"/>
    <x v="0"/>
    <x v="10"/>
    <x v="0"/>
    <n v="3.8574999999999999"/>
    <s v="KELLYADAM"/>
    <s v="TDONOHO"/>
    <s v="ENA - IM Central Gulf"/>
    <x v="8"/>
    <x v="5"/>
    <n v="831134"/>
    <d v="2001-06-06T21:00:01"/>
  </r>
  <r>
    <x v="1"/>
    <x v="3"/>
    <x v="1"/>
    <x v="0"/>
    <n v="5000"/>
    <n v="1340639"/>
    <d v="2001-06-05T09:35:46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925000000000001"/>
    <s v="TROYKELLY"/>
    <s v="KSTEVEN"/>
    <s v="ENA-IM Mid Central South"/>
    <x v="8"/>
    <x v="5"/>
    <n v="831135"/>
    <d v="2001-06-06T21:00:01"/>
  </r>
  <r>
    <x v="1"/>
    <x v="3"/>
    <x v="0"/>
    <x v="1"/>
    <n v="155000"/>
    <n v="1340640"/>
    <d v="2001-06-05T09:35:47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549999999999997"/>
    <s v="ADM46266"/>
    <s v="JARNOLD"/>
    <s v="NG-Price"/>
    <x v="1"/>
    <x v="5"/>
    <s v="VE6263.1"/>
    <d v="2001-07-01T21:00:00"/>
  </r>
  <r>
    <x v="1"/>
    <x v="3"/>
    <x v="1"/>
    <x v="0"/>
    <n v="4931"/>
    <n v="1340642"/>
    <d v="2001-06-05T09:35:50"/>
    <s v="AEP Energy Services, Inc."/>
    <x v="0"/>
    <x v="0"/>
    <x v="0"/>
    <x v="3"/>
    <s v="US Gas Phy Fwd Firm &lt; or = 1Mo "/>
    <s v="US Gas Phy       PEPL Pool               06Jun01         USD/MM"/>
    <n v="4931"/>
    <m/>
    <x v="0"/>
    <x v="10"/>
    <x v="0"/>
    <n v="3.8774999999999999"/>
    <s v="aepes208"/>
    <s v="KSTEVEN"/>
    <s v="ENA-IM Mid Central South"/>
    <x v="8"/>
    <x v="5"/>
    <n v="831136"/>
    <d v="2001-06-06T21:00:01"/>
  </r>
  <r>
    <x v="0"/>
    <x v="5"/>
    <x v="0"/>
    <x v="1"/>
    <n v="62000"/>
    <n v="1340644"/>
    <d v="2001-06-05T09:35:54"/>
    <s v="Koch Metals as Agent and on behalf of Koch Hydrocarbons  Co."/>
    <x v="0"/>
    <x v="0"/>
    <x v="0"/>
    <x v="5"/>
    <s v="UK Propane FOB Fin Swap - BPAP/Sonatrach"/>
    <s v="Propane FOB Swap Sonatrach               Jul01           USD/mt"/>
    <n v="2000"/>
    <m/>
    <x v="0"/>
    <x v="1"/>
    <x v="0"/>
    <n v="263"/>
    <s v="ADM88717"/>
    <s v="TWALLAC"/>
    <s v="UK - European Propane"/>
    <x v="2"/>
    <x v="4"/>
    <n v="113704"/>
    <d v="2001-07-01T21:00:01"/>
  </r>
  <r>
    <x v="1"/>
    <x v="3"/>
    <x v="1"/>
    <x v="0"/>
    <n v="5000"/>
    <n v="1340648"/>
    <d v="2001-06-05T09:36:00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KREMERTODD"/>
    <s v="KSTEVEN"/>
    <s v="ENA-IM Mid Central South"/>
    <x v="8"/>
    <x v="5"/>
    <n v="831138"/>
    <d v="2001-06-06T21:00:01"/>
  </r>
  <r>
    <x v="1"/>
    <x v="3"/>
    <x v="1"/>
    <x v="0"/>
    <n v="5000"/>
    <n v="1340647"/>
    <d v="2001-06-05T09:36:00"/>
    <s v="BP Energy Company"/>
    <x v="0"/>
    <x v="0"/>
    <x v="0"/>
    <x v="3"/>
    <s v="US Gas Phy Fwd Firm &lt; or = 1Mo "/>
    <s v="US Gas Phy       TETCO ELA               06Jun01         USD/MM"/>
    <n v="5000"/>
    <m/>
    <x v="0"/>
    <x v="10"/>
    <x v="0"/>
    <n v="3.8450000000000002"/>
    <s v="LONGERLL"/>
    <s v="SPEREIR"/>
    <s v="ENA-IM NE GULF3"/>
    <x v="8"/>
    <x v="5"/>
    <n v="831137"/>
    <d v="2001-06-06T21:00:01"/>
  </r>
  <r>
    <x v="1"/>
    <x v="3"/>
    <x v="1"/>
    <x v="0"/>
    <n v="3500"/>
    <n v="1340652"/>
    <d v="2001-06-05T09:36:02"/>
    <s v="Marathon Oil Company"/>
    <x v="0"/>
    <x v="0"/>
    <x v="0"/>
    <x v="3"/>
    <s v="US Gas Phy Fwd Firm &lt; or = 1Mo "/>
    <s v="US Gas Phy       Transco St.65           06Jun01         USD/MM"/>
    <m/>
    <n v="3500"/>
    <x v="0"/>
    <x v="10"/>
    <x v="0"/>
    <n v="3.98"/>
    <s v="CADILLAC"/>
    <s v="ARING"/>
    <s v="ENA-IM NE GULF1"/>
    <x v="8"/>
    <x v="5"/>
    <n v="831139"/>
    <d v="2001-06-06T21:00:01"/>
  </r>
  <r>
    <x v="1"/>
    <x v="2"/>
    <x v="1"/>
    <x v="1"/>
    <n v="1550"/>
    <n v="1340654"/>
    <d v="2001-06-05T09:36:05"/>
    <s v="Conectiv Energy Supply, Inc."/>
    <x v="0"/>
    <x v="0"/>
    <x v="0"/>
    <x v="2"/>
    <s v="US East Power Phy Fwd Firm"/>
    <s v="US Pwr Phy Firm  PJM-W Peak              May02           USD/MWh"/>
    <m/>
    <n v="50"/>
    <x v="0"/>
    <x v="2"/>
    <x v="0"/>
    <n v="40.5"/>
    <s v="jimmchugh1"/>
    <s v="RBENSON"/>
    <s v="LT-PJM"/>
    <x v="7"/>
    <x v="6"/>
    <n v="632932.1"/>
    <d v="2002-05-01T14:12:00"/>
  </r>
  <r>
    <x v="1"/>
    <x v="3"/>
    <x v="1"/>
    <x v="0"/>
    <n v="5000"/>
    <n v="1340653"/>
    <d v="2001-06-05T09:36:05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824999999999998"/>
    <s v="ksharbert"/>
    <s v="KSTEVEN"/>
    <s v="ENA-IM Mid Central South"/>
    <x v="8"/>
    <x v="5"/>
    <n v="831140"/>
    <d v="2001-06-06T21:00:01"/>
  </r>
  <r>
    <x v="1"/>
    <x v="3"/>
    <x v="1"/>
    <x v="0"/>
    <n v="13408"/>
    <n v="1340655"/>
    <d v="2001-06-05T09:36:06"/>
    <s v="Coral Energy Resources, L.P."/>
    <x v="0"/>
    <x v="0"/>
    <x v="0"/>
    <x v="3"/>
    <s v="US Gas Phy Fwd Firm &lt; or = 1Mo "/>
    <s v="US Gas Phy       HeHub                   06Jun01         USD/MM"/>
    <n v="13408"/>
    <m/>
    <x v="0"/>
    <x v="10"/>
    <x v="0"/>
    <n v="3.9750000000000001"/>
    <s v="rjvandamp"/>
    <s v="ARING"/>
    <s v="ENA-IM NE GULF1"/>
    <x v="8"/>
    <x v="5"/>
    <n v="831141"/>
    <d v="2001-06-06T21:00:01"/>
  </r>
  <r>
    <x v="1"/>
    <x v="3"/>
    <x v="0"/>
    <x v="12"/>
    <n v="1825000"/>
    <n v="1340656"/>
    <d v="2001-06-05T09:36:07"/>
    <s v="TransCanada Energy Financial Products Limited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bchrumka"/>
    <s v="JARNOLD"/>
    <s v="NG-Price"/>
    <x v="1"/>
    <x v="5"/>
    <s v="VE6269.1"/>
    <d v="2002-01-01T21:00:00"/>
  </r>
  <r>
    <x v="1"/>
    <x v="3"/>
    <x v="0"/>
    <x v="1"/>
    <n v="620000"/>
    <n v="1340657"/>
    <d v="2001-06-05T09:36:08"/>
    <s v="Engage Energy Canada L.P."/>
    <x v="0"/>
    <x v="0"/>
    <x v="0"/>
    <x v="3"/>
    <s v="US Gas Fin Swap"/>
    <s v="US Gas Swap      Nymex                   Jul01           USD/MM"/>
    <n v="20000"/>
    <m/>
    <x v="0"/>
    <x v="10"/>
    <x v="0"/>
    <n v="4.05"/>
    <s v="ADM98493"/>
    <s v="JARNOLD"/>
    <s v="NG-Price"/>
    <x v="1"/>
    <x v="5"/>
    <s v="VE6273.1"/>
    <d v="2001-07-01T21:00:00"/>
  </r>
  <r>
    <x v="1"/>
    <x v="3"/>
    <x v="1"/>
    <x v="0"/>
    <n v="31347"/>
    <n v="1340658"/>
    <d v="2001-06-05T09:36:10"/>
    <s v="Aquila Energy Marketing Corporation"/>
    <x v="0"/>
    <x v="0"/>
    <x v="0"/>
    <x v="3"/>
    <s v="US Gas Phy Fwd Firm &lt; or = 1Mo "/>
    <s v="US Gas Phy       NGPL NICOR              06Jun01         USD/MM"/>
    <n v="31347"/>
    <m/>
    <x v="0"/>
    <x v="10"/>
    <x v="0"/>
    <n v="4.0724999999999998"/>
    <s v="benharner"/>
    <s v="PMIMS"/>
    <s v="ENA - IM MKT Central CG"/>
    <x v="8"/>
    <x v="5"/>
    <n v="831142"/>
    <d v="2001-06-06T21:00:01"/>
  </r>
  <r>
    <x v="1"/>
    <x v="3"/>
    <x v="0"/>
    <x v="1"/>
    <n v="155000"/>
    <n v="1340659"/>
    <d v="2001-06-05T09:36:12"/>
    <s v="PSEG Energy Resources &amp; Trade LLC"/>
    <x v="0"/>
    <x v="0"/>
    <x v="0"/>
    <x v="3"/>
    <s v="US Gas Fin BasisSwap"/>
    <s v="US Gas Basis     Transco Z6 NY           Aug01           USD/MM"/>
    <m/>
    <n v="5000"/>
    <x v="0"/>
    <x v="10"/>
    <x v="0"/>
    <n v="0.45250000000000001"/>
    <s v="cschaffer"/>
    <s v="BMCKAY"/>
    <s v="FT-NY"/>
    <x v="1"/>
    <x v="5"/>
    <s v="VE6275.1"/>
    <d v="2001-08-01T21:00:01"/>
  </r>
  <r>
    <x v="1"/>
    <x v="3"/>
    <x v="1"/>
    <x v="0"/>
    <n v="10000"/>
    <n v="1340661"/>
    <d v="2001-06-05T09:36:1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31143"/>
    <d v="2001-06-06T21:00:01"/>
  </r>
  <r>
    <x v="0"/>
    <x v="5"/>
    <x v="0"/>
    <x v="1"/>
    <n v="62000"/>
    <n v="1340662"/>
    <d v="2001-06-05T09:36:17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1"/>
    <x v="0"/>
    <n v="262"/>
    <s v="ADM88717"/>
    <s v="TWALLAC"/>
    <s v="UK - European Propane"/>
    <x v="2"/>
    <x v="4"/>
    <n v="113705"/>
    <d v="2001-07-01T21:00:01"/>
  </r>
  <r>
    <x v="1"/>
    <x v="3"/>
    <x v="1"/>
    <x v="0"/>
    <n v="5000"/>
    <n v="1340663"/>
    <d v="2001-06-05T09:36:17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1144"/>
    <d v="2001-06-06T21:00:01"/>
  </r>
  <r>
    <x v="1"/>
    <x v="3"/>
    <x v="1"/>
    <x v="0"/>
    <n v="2300"/>
    <n v="1340664"/>
    <d v="2001-06-05T09:36:20"/>
    <s v="Noble Gas Marketing Inc."/>
    <x v="0"/>
    <x v="0"/>
    <x v="0"/>
    <x v="3"/>
    <s v="US Gas Phy Fwd Firm &lt; or = 1Mo "/>
    <s v="US Gas Phy       NGPL LA Pool            06Jun01         USD/MM"/>
    <n v="2300"/>
    <m/>
    <x v="0"/>
    <x v="10"/>
    <x v="0"/>
    <n v="3.9325000000000001"/>
    <s v="bryangins"/>
    <s v="TDONOHO"/>
    <s v="ENA - IM Central Gulf"/>
    <x v="8"/>
    <x v="5"/>
    <n v="831145"/>
    <d v="2001-06-06T21:00:01"/>
  </r>
  <r>
    <x v="1"/>
    <x v="3"/>
    <x v="0"/>
    <x v="19"/>
    <n v="250000"/>
    <n v="1340665"/>
    <d v="2001-06-05T09:36:22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750000000000001"/>
    <s v="aepes222"/>
    <s v="PKEAVEY"/>
    <s v="G-DAILY-EST"/>
    <x v="1"/>
    <x v="5"/>
    <s v="VE6276.1"/>
    <d v="2001-06-06T21:00:01"/>
  </r>
  <r>
    <x v="1"/>
    <x v="3"/>
    <x v="1"/>
    <x v="0"/>
    <n v="10000"/>
    <n v="1340667"/>
    <d v="2001-06-05T09:36:26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9375"/>
    <s v="KELLYADAM"/>
    <s v="TDONOHO"/>
    <s v="ENA - IM Central Gulf"/>
    <x v="8"/>
    <x v="5"/>
    <n v="831147"/>
    <d v="2001-06-06T21:00:01"/>
  </r>
  <r>
    <x v="1"/>
    <x v="3"/>
    <x v="1"/>
    <x v="0"/>
    <n v="1852"/>
    <n v="1340668"/>
    <d v="2001-06-05T09:36:27"/>
    <s v="Cinergy Marketing &amp; Trading, LLC"/>
    <x v="0"/>
    <x v="0"/>
    <x v="0"/>
    <x v="3"/>
    <s v="US Gas Phy Fwd Firm &lt; or = 1Mo "/>
    <s v="US Gas Phy       ANR SW Pool             06Jun01         USD/MM"/>
    <n v="1852"/>
    <m/>
    <x v="0"/>
    <x v="10"/>
    <x v="0"/>
    <n v="3.88"/>
    <s v="CHADALEX"/>
    <s v="KSTEVEN"/>
    <s v="ENA-IM Mid Central South"/>
    <x v="8"/>
    <x v="5"/>
    <n v="831148"/>
    <d v="2001-06-06T21:00:01"/>
  </r>
  <r>
    <x v="1"/>
    <x v="3"/>
    <x v="1"/>
    <x v="0"/>
    <n v="5000"/>
    <n v="1340669"/>
    <d v="2001-06-05T09:36:31"/>
    <s v="OGE Energy Resources, Inc."/>
    <x v="0"/>
    <x v="0"/>
    <x v="0"/>
    <x v="3"/>
    <s v="US Gas Phy Fwd Firm &lt; or = 1Mo "/>
    <s v="US Gas Phy       NGPL NICOR              06Jun01         USD/MM"/>
    <n v="5000"/>
    <m/>
    <x v="0"/>
    <x v="10"/>
    <x v="0"/>
    <n v="4.0674999999999999"/>
    <s v="annesley"/>
    <s v="PMIMS"/>
    <s v="ENA - IM MKT Central CG"/>
    <x v="8"/>
    <x v="5"/>
    <n v="831149"/>
    <d v="2001-06-06T21:00:01"/>
  </r>
  <r>
    <x v="1"/>
    <x v="3"/>
    <x v="1"/>
    <x v="0"/>
    <n v="5000"/>
    <n v="1340670"/>
    <d v="2001-06-05T09:36:33"/>
    <s v="Axia Energy, LP"/>
    <x v="0"/>
    <x v="0"/>
    <x v="0"/>
    <x v="3"/>
    <s v="US Gas Phy Fwd Firm &lt; or = 1Mo "/>
    <s v="US Gas Phy       NGPL TxOkGCPool         06Jun01         USD/MM"/>
    <n v="5000"/>
    <m/>
    <x v="0"/>
    <x v="10"/>
    <x v="0"/>
    <n v="3.94"/>
    <s v="kwapisze"/>
    <s v="TDONOHO"/>
    <s v="ENA - IM Central Gulf"/>
    <x v="8"/>
    <x v="5"/>
    <n v="831150"/>
    <d v="2001-06-06T21:00:01"/>
  </r>
  <r>
    <x v="1"/>
    <x v="3"/>
    <x v="1"/>
    <x v="0"/>
    <n v="45000"/>
    <n v="1340671"/>
    <d v="2001-06-05T09:36:35"/>
    <s v="Aquila Energy Marketing Corporation"/>
    <x v="0"/>
    <x v="0"/>
    <x v="0"/>
    <x v="3"/>
    <s v="US Gas Phy Fwd Firm &lt; or = 1Mo "/>
    <s v="US Gas Phy       NGPL NICOR              06Jun01         USD/MM"/>
    <n v="45000"/>
    <m/>
    <x v="0"/>
    <x v="10"/>
    <x v="0"/>
    <n v="4.0674999999999999"/>
    <s v="benharner"/>
    <s v="PMIMS"/>
    <s v="ENA - IM MKT Central CG"/>
    <x v="8"/>
    <x v="5"/>
    <n v="831151"/>
    <d v="2001-06-06T21:00:01"/>
  </r>
  <r>
    <x v="1"/>
    <x v="4"/>
    <x v="0"/>
    <x v="0"/>
    <n v="50000"/>
    <n v="1340675"/>
    <d v="2001-06-05T09:36:4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DOMESTIC"/>
    <s v="GWHALLE"/>
    <s v="WTI-GW-NXC2"/>
    <x v="2"/>
    <x v="5"/>
    <n v="113706"/>
    <d v="2001-07-01T00:00:00"/>
  </r>
  <r>
    <x v="1"/>
    <x v="3"/>
    <x v="0"/>
    <x v="1"/>
    <n v="77500"/>
    <n v="1340676"/>
    <d v="2001-06-05T09:36:4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449999999999999"/>
    <s v="TMVCRV01"/>
    <s v="JARNOLD"/>
    <s v="NG-Price"/>
    <x v="1"/>
    <x v="5"/>
    <s v="VE6278.1"/>
    <d v="2001-07-01T21:00:00"/>
  </r>
  <r>
    <x v="1"/>
    <x v="3"/>
    <x v="1"/>
    <x v="0"/>
    <n v="5000"/>
    <n v="1340677"/>
    <d v="2001-06-05T09:36:47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75000000000001"/>
    <s v="TMVDEC02"/>
    <s v="KSTEVEN"/>
    <s v="ENA-IM Mid Central South"/>
    <x v="8"/>
    <x v="5"/>
    <n v="831153"/>
    <d v="2001-06-06T21:00:01"/>
  </r>
  <r>
    <x v="0"/>
    <x v="3"/>
    <x v="1"/>
    <x v="0"/>
    <n v="10000"/>
    <n v="1340678"/>
    <d v="2001-06-05T09:36:48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99999999999996"/>
    <s v="shane2001"/>
    <s v="MCUILLA"/>
    <s v="ENA - IM Ontario"/>
    <x v="8"/>
    <x v="5"/>
    <n v="831152"/>
    <d v="2001-06-06T21:00:01"/>
  </r>
  <r>
    <x v="1"/>
    <x v="3"/>
    <x v="1"/>
    <x v="0"/>
    <n v="5000"/>
    <n v="1340680"/>
    <d v="2001-06-05T09:36:52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cscharton"/>
    <s v="KSTEVEN"/>
    <s v="ENA-IM Mid Central South"/>
    <x v="8"/>
    <x v="5"/>
    <n v="831155"/>
    <d v="2001-06-06T21:00:01"/>
  </r>
  <r>
    <x v="1"/>
    <x v="3"/>
    <x v="1"/>
    <x v="0"/>
    <n v="1760"/>
    <n v="1340679"/>
    <d v="2001-06-05T09:36:52"/>
    <s v="Sempra Energy Trading Corp."/>
    <x v="0"/>
    <x v="0"/>
    <x v="0"/>
    <x v="3"/>
    <s v="US Gas Phy Fwd Firm &lt; or = 1Mo "/>
    <s v="US Gas Phy       TETCO M3                06Jun01         USD/MM"/>
    <n v="1760"/>
    <m/>
    <x v="0"/>
    <x v="10"/>
    <x v="0"/>
    <n v="4.25"/>
    <s v="shawnmaz"/>
    <s v="VPIMENOV"/>
    <s v="ENA-IM ME NEW YORK"/>
    <x v="8"/>
    <x v="5"/>
    <n v="831154"/>
    <d v="2001-06-06T21:00:01"/>
  </r>
  <r>
    <x v="0"/>
    <x v="0"/>
    <x v="0"/>
    <x v="0"/>
    <n v="20"/>
    <n v="1340682"/>
    <d v="2001-06-05T09:36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69112"/>
    <m/>
  </r>
  <r>
    <x v="1"/>
    <x v="3"/>
    <x v="1"/>
    <x v="0"/>
    <n v="10000"/>
    <n v="1340684"/>
    <d v="2001-06-05T09:36:56"/>
    <s v="EnergyUSA-TPC Corp."/>
    <x v="0"/>
    <x v="0"/>
    <x v="0"/>
    <x v="3"/>
    <s v="US Gas Phy Fwd Firm &lt; or = 1Mo "/>
    <s v="US Gas Phy       NGPL TxOkGCPool         06Jun01         USD/MM"/>
    <n v="10000"/>
    <m/>
    <x v="0"/>
    <x v="10"/>
    <x v="0"/>
    <n v="3.9224999999999999"/>
    <s v="gfischer"/>
    <s v="TDONOHO"/>
    <s v="ENA - IM Central Gulf"/>
    <x v="8"/>
    <x v="5"/>
    <n v="831157"/>
    <d v="2001-06-06T21:00:01"/>
  </r>
  <r>
    <x v="1"/>
    <x v="3"/>
    <x v="1"/>
    <x v="0"/>
    <n v="3910"/>
    <n v="1340685"/>
    <d v="2001-06-05T09:36:57"/>
    <s v="Occidental Energy Marketing, Inc."/>
    <x v="0"/>
    <x v="0"/>
    <x v="0"/>
    <x v="3"/>
    <s v="US Gas Phy Fwd Firm &lt; or = 1Mo "/>
    <s v="US Gas Phy       NNG Demarc              06Jun01         USD/MM"/>
    <n v="3910"/>
    <m/>
    <x v="0"/>
    <x v="10"/>
    <x v="0"/>
    <n v="3.8250000000000002"/>
    <s v="fishmongr"/>
    <s v="KSTEVEN"/>
    <s v="ENA-IM Mid Central South"/>
    <x v="8"/>
    <x v="5"/>
    <n v="831156"/>
    <d v="2001-06-06T21:00:01"/>
  </r>
  <r>
    <x v="1"/>
    <x v="3"/>
    <x v="1"/>
    <x v="0"/>
    <n v="10000"/>
    <n v="1340686"/>
    <d v="2001-06-05T09:36:57"/>
    <s v="Dynegy Marketing and Trade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MCCARTHY"/>
    <s v="TDONOHO"/>
    <s v="ENA - IM Central Gulf"/>
    <x v="8"/>
    <x v="5"/>
    <n v="831158"/>
    <d v="2001-06-06T21:00:01"/>
  </r>
  <r>
    <x v="1"/>
    <x v="3"/>
    <x v="1"/>
    <x v="0"/>
    <n v="5000"/>
    <n v="1340687"/>
    <d v="2001-06-05T09:37:0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5"/>
    <s v="LAURABATES"/>
    <s v="KSTEVEN"/>
    <s v="ENA-IM Mid Central South"/>
    <x v="8"/>
    <x v="5"/>
    <n v="831160"/>
    <d v="2001-06-06T21:00:01"/>
  </r>
  <r>
    <x v="1"/>
    <x v="3"/>
    <x v="1"/>
    <x v="0"/>
    <n v="5000"/>
    <n v="1340688"/>
    <d v="2001-06-05T09:37:03"/>
    <s v="Dynegy Marketing and Trade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SCHRIMSHER"/>
    <s v="KSTEVEN"/>
    <s v="ENA-IM Mid Central South"/>
    <x v="8"/>
    <x v="5"/>
    <n v="831161"/>
    <d v="2001-06-06T21:00:01"/>
  </r>
  <r>
    <x v="1"/>
    <x v="3"/>
    <x v="1"/>
    <x v="0"/>
    <n v="5000"/>
    <n v="1340689"/>
    <d v="2001-06-05T09:37:04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75000000000001"/>
    <s v="MHOMESTEAD"/>
    <s v="KSTEVEN"/>
    <s v="ENA-IM Mid Central South"/>
    <x v="8"/>
    <x v="5"/>
    <n v="831163"/>
    <d v="2001-06-06T21:00:01"/>
  </r>
  <r>
    <x v="1"/>
    <x v="3"/>
    <x v="1"/>
    <x v="0"/>
    <n v="10000"/>
    <n v="1340690"/>
    <d v="2001-06-05T09:37:07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5"/>
    <s v="aepes202"/>
    <s v="SNEAL"/>
    <s v="ENA-IM NE GULF3"/>
    <x v="8"/>
    <x v="5"/>
    <n v="831164"/>
    <d v="2001-06-06T21:00:01"/>
  </r>
  <r>
    <x v="1"/>
    <x v="3"/>
    <x v="1"/>
    <x v="0"/>
    <n v="5000"/>
    <n v="1340692"/>
    <d v="2001-06-05T09:37:09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24999999999998"/>
    <s v="TOMSAX01"/>
    <s v="KSTEVEN"/>
    <s v="ENA-IM Mid Central South"/>
    <x v="8"/>
    <x v="5"/>
    <n v="831165"/>
    <d v="2001-06-06T21:00:01"/>
  </r>
  <r>
    <x v="1"/>
    <x v="3"/>
    <x v="0"/>
    <x v="20"/>
    <n v="615000"/>
    <n v="1340693"/>
    <d v="2001-06-05T09:37:10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1449999999999996"/>
    <s v="WHITEWATER"/>
    <s v="JARNOLD"/>
    <s v="NG-Price"/>
    <x v="1"/>
    <x v="5"/>
    <s v="VE6283.1"/>
    <d v="2001-07-01T00:00:00"/>
  </r>
  <r>
    <x v="1"/>
    <x v="3"/>
    <x v="1"/>
    <x v="0"/>
    <n v="5000"/>
    <n v="1340695"/>
    <d v="2001-06-05T09:37:1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TOMSAX01"/>
    <s v="KSTEVEN"/>
    <s v="ENA-IM Mid Central South"/>
    <x v="8"/>
    <x v="5"/>
    <n v="831166"/>
    <d v="2001-06-06T21:00:01"/>
  </r>
  <r>
    <x v="1"/>
    <x v="3"/>
    <x v="1"/>
    <x v="0"/>
    <n v="10000"/>
    <n v="1340696"/>
    <d v="2001-06-05T09:37:12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450000000000002"/>
    <s v="aepes202"/>
    <s v="SNEAL"/>
    <s v="ENA-IM NE GULF3"/>
    <x v="8"/>
    <x v="5"/>
    <n v="831167"/>
    <d v="2001-06-06T21:00:01"/>
  </r>
  <r>
    <x v="0"/>
    <x v="0"/>
    <x v="0"/>
    <x v="0"/>
    <n v="10"/>
    <n v="1340697"/>
    <d v="2001-06-05T09:37:15"/>
    <s v="J. Aron &amp; Company"/>
    <x v="0"/>
    <x v="0"/>
    <x v="0"/>
    <x v="0"/>
    <s v="Zinc LME Registered Contract"/>
    <s v="Zinc LME Reg.    Contract                3 Month         USD/mt-L"/>
    <n v="10"/>
    <m/>
    <x v="0"/>
    <x v="0"/>
    <x v="0"/>
    <n v="928"/>
    <s v="ADM08839"/>
    <s v="ATURNER"/>
    <s v="Enron Metals Trading System"/>
    <x v="0"/>
    <x v="0"/>
    <n v="2169114"/>
    <m/>
  </r>
  <r>
    <x v="0"/>
    <x v="0"/>
    <x v="0"/>
    <x v="0"/>
    <n v="10"/>
    <n v="1340699"/>
    <d v="2001-06-05T09:37:2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stonerman"/>
    <s v="BMARCHAN"/>
    <s v="Enron Metals Trading System"/>
    <x v="0"/>
    <x v="0"/>
    <n v="2169116"/>
    <m/>
  </r>
  <r>
    <x v="1"/>
    <x v="3"/>
    <x v="1"/>
    <x v="0"/>
    <n v="100"/>
    <n v="1340700"/>
    <d v="2001-06-05T09:37:24"/>
    <s v="Virginia Power Energy Marketing, Inc."/>
    <x v="0"/>
    <x v="0"/>
    <x v="0"/>
    <x v="3"/>
    <s v="US Gas Phy Fwd Firm &lt; or = 1Mo "/>
    <s v="US Gas Phy       Dom SP TT               06Jun01         USD/MM"/>
    <m/>
    <n v="100"/>
    <x v="0"/>
    <x v="10"/>
    <x v="0"/>
    <n v="4.17"/>
    <s v="SPJOHRDE"/>
    <s v="JHODGE2"/>
    <s v="ENA-IM ME CNG"/>
    <x v="8"/>
    <x v="5"/>
    <n v="831168"/>
    <d v="2001-06-06T21:00:01"/>
  </r>
  <r>
    <x v="1"/>
    <x v="3"/>
    <x v="1"/>
    <x v="0"/>
    <n v="1000"/>
    <n v="1340701"/>
    <d v="2001-06-05T09:37:26"/>
    <s v="MidAmerican Energy Company"/>
    <x v="0"/>
    <x v="0"/>
    <x v="0"/>
    <x v="3"/>
    <s v="US Gas Phy Fwd Firm &lt; or = 1Mo "/>
    <s v="US Gas Phy       NNG Demarc              06Jun01         USD/MM"/>
    <n v="1000"/>
    <m/>
    <x v="0"/>
    <x v="10"/>
    <x v="0"/>
    <n v="3.8250000000000002"/>
    <s v="KREMERTODD"/>
    <s v="KSTEVEN"/>
    <s v="ENA-IM Mid Central South"/>
    <x v="8"/>
    <x v="5"/>
    <n v="831169"/>
    <d v="2001-06-06T21:00:01"/>
  </r>
  <r>
    <x v="0"/>
    <x v="3"/>
    <x v="1"/>
    <x v="0"/>
    <n v="10000"/>
    <n v="1340703"/>
    <d v="2001-06-05T09:37:28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949999999999996"/>
    <s v="ADM57700"/>
    <s v="RWATT"/>
    <s v="EC-IM Canada West"/>
    <x v="8"/>
    <x v="7"/>
    <n v="831170"/>
    <d v="2001-06-05T21:00:01"/>
  </r>
  <r>
    <x v="1"/>
    <x v="3"/>
    <x v="1"/>
    <x v="0"/>
    <n v="10000"/>
    <n v="1340704"/>
    <d v="2001-06-05T09:37:30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325000000000001"/>
    <s v="aepes201"/>
    <s v="TDONOHO"/>
    <s v="ENA - IM Central Gulf"/>
    <x v="8"/>
    <x v="5"/>
    <n v="831171"/>
    <d v="2001-06-06T21:00:01"/>
  </r>
  <r>
    <x v="1"/>
    <x v="3"/>
    <x v="1"/>
    <x v="0"/>
    <n v="5000"/>
    <n v="1340705"/>
    <d v="2001-06-05T09:37:32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25000000000001"/>
    <s v="LAURABATES"/>
    <s v="KSTEVEN"/>
    <s v="ENA-IM Mid Central South"/>
    <x v="8"/>
    <x v="5"/>
    <n v="831172"/>
    <d v="2001-06-06T21:00:01"/>
  </r>
  <r>
    <x v="1"/>
    <x v="3"/>
    <x v="1"/>
    <x v="0"/>
    <n v="5000"/>
    <n v="1340706"/>
    <d v="2001-06-05T09:37:3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MHOMESTEAD"/>
    <s v="KSTEVEN"/>
    <s v="ENA-IM Mid Central South"/>
    <x v="8"/>
    <x v="5"/>
    <n v="831173"/>
    <d v="2001-06-06T21:00:01"/>
  </r>
  <r>
    <x v="1"/>
    <x v="3"/>
    <x v="1"/>
    <x v="19"/>
    <n v="125000"/>
    <n v="1340708"/>
    <d v="2001-06-05T09:37:44"/>
    <s v="Reliant Energy Services, Inc."/>
    <x v="0"/>
    <x v="0"/>
    <x v="0"/>
    <x v="3"/>
    <s v="US Gas Phy Fwd Firm &lt; or = 1Mo "/>
    <s v="US Gas Phy       NNG Demarc              06-30Jun01      USD/MM"/>
    <n v="5000"/>
    <m/>
    <x v="0"/>
    <x v="10"/>
    <x v="0"/>
    <n v="3.77"/>
    <s v="jeffwelch"/>
    <s v="KSTEVEN"/>
    <s v="ENA-IM Mid Central South"/>
    <x v="8"/>
    <x v="5"/>
    <n v="831175"/>
    <d v="2001-06-06T21:00:01"/>
  </r>
  <r>
    <x v="1"/>
    <x v="3"/>
    <x v="1"/>
    <x v="0"/>
    <n v="1183"/>
    <n v="1340707"/>
    <d v="2001-06-05T09:37:44"/>
    <s v="Aquila Energy Marketing Corporation"/>
    <x v="0"/>
    <x v="0"/>
    <x v="0"/>
    <x v="3"/>
    <s v="US Gas Phy Fwd Firm &lt; or = 1Mo "/>
    <s v="US Gas Phy       ANR SW Pool             06Jun01         USD/MM"/>
    <m/>
    <n v="1183"/>
    <x v="0"/>
    <x v="10"/>
    <x v="0"/>
    <n v="3.88"/>
    <s v="toddbandy"/>
    <s v="KSTEVEN"/>
    <s v="ENA-IM Mid Central South"/>
    <x v="8"/>
    <x v="5"/>
    <n v="831174"/>
    <d v="2001-06-06T21:00:01"/>
  </r>
  <r>
    <x v="1"/>
    <x v="3"/>
    <x v="0"/>
    <x v="1"/>
    <n v="542500"/>
    <n v="1340709"/>
    <d v="2001-06-05T09:37:47"/>
    <s v="Conectiv Energy Supply, Inc."/>
    <x v="0"/>
    <x v="0"/>
    <x v="0"/>
    <x v="3"/>
    <s v="US Gas Fin Swap"/>
    <s v="US Gas Swap      Nymex                   Jul01           USD/MM"/>
    <n v="17500"/>
    <m/>
    <x v="0"/>
    <x v="10"/>
    <x v="0"/>
    <n v="4.05"/>
    <s v="steven12"/>
    <s v="JARNOLD"/>
    <s v="NG-Price"/>
    <x v="1"/>
    <x v="5"/>
    <s v="VE6288.1"/>
    <d v="2001-07-01T21:00:00"/>
  </r>
  <r>
    <x v="1"/>
    <x v="3"/>
    <x v="1"/>
    <x v="0"/>
    <n v="5000"/>
    <n v="1340710"/>
    <d v="2001-06-05T09:37:50"/>
    <s v="Axia Energy, LP"/>
    <x v="0"/>
    <x v="0"/>
    <x v="0"/>
    <x v="3"/>
    <s v="US Gas Phy Fwd Firm &lt; or = 1Mo "/>
    <s v="US Gas Phy       TETCO WLA               06Jun01         USD/MM"/>
    <n v="5000"/>
    <m/>
    <x v="0"/>
    <x v="10"/>
    <x v="0"/>
    <n v="3.875"/>
    <s v="stratton"/>
    <s v="SPEREIR"/>
    <s v="ENA-IM NE GULF3"/>
    <x v="8"/>
    <x v="5"/>
    <n v="831176"/>
    <d v="2001-06-06T21:00:01"/>
  </r>
  <r>
    <x v="1"/>
    <x v="4"/>
    <x v="1"/>
    <x v="1"/>
    <n v="93000"/>
    <n v="1340711"/>
    <d v="2001-06-05T09:37:56"/>
    <s v="Sempra Energy Trading Corp."/>
    <x v="0"/>
    <x v="0"/>
    <x v="0"/>
    <x v="4"/>
    <s v="US Crude WTI Phy Index"/>
    <s v="US WTI Index     KOCH P+                 Jul01           USD/bl/d"/>
    <m/>
    <n v="3000"/>
    <x v="0"/>
    <x v="16"/>
    <x v="0"/>
    <n v="2.83"/>
    <s v="DOMESTIC"/>
    <s v="RFULLER"/>
    <s v="Phyoil-Index"/>
    <x v="1"/>
    <x v="10"/>
    <s v="VE6289.1"/>
    <d v="2001-07-01T21:00:01"/>
  </r>
  <r>
    <x v="1"/>
    <x v="3"/>
    <x v="1"/>
    <x v="0"/>
    <n v="5000"/>
    <n v="1340712"/>
    <d v="2001-06-05T09:37:58"/>
    <s v="Marathon Oil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895"/>
    <s v="ENRONCAT"/>
    <s v="KSTEVEN"/>
    <s v="ENA-IM Mid Central South"/>
    <x v="8"/>
    <x v="5"/>
    <n v="831177"/>
    <d v="2001-06-06T21:00:01"/>
  </r>
  <r>
    <x v="1"/>
    <x v="3"/>
    <x v="1"/>
    <x v="0"/>
    <n v="20000"/>
    <n v="1340713"/>
    <d v="2001-06-05T09:37:59"/>
    <s v="Mirant Americas Energy Marketing, L.P."/>
    <x v="0"/>
    <x v="0"/>
    <x v="0"/>
    <x v="3"/>
    <s v="US Gas Phy Fwd Firm &lt; or = 1Mo "/>
    <s v="US Gas Phy       NGPL NICOR              06Jun01         USD/MM"/>
    <m/>
    <n v="20000"/>
    <x v="0"/>
    <x v="10"/>
    <x v="0"/>
    <n v="4.0724999999999998"/>
    <s v="rdl00001"/>
    <s v="PMIMS"/>
    <s v="ENA - IM MKT Central CG"/>
    <x v="8"/>
    <x v="5"/>
    <n v="831178"/>
    <d v="2001-06-06T21:00:01"/>
  </r>
  <r>
    <x v="0"/>
    <x v="0"/>
    <x v="0"/>
    <x v="0"/>
    <n v="5"/>
    <n v="1340714"/>
    <d v="2001-06-05T09:38:01"/>
    <s v="J. Aron &amp; Company"/>
    <x v="0"/>
    <x v="0"/>
    <x v="0"/>
    <x v="0"/>
    <s v="Aluminum LME Registered Contract"/>
    <s v="Al LME Reg.      Contract                3 Month         USD/mt-L"/>
    <m/>
    <n v="5"/>
    <x v="0"/>
    <x v="0"/>
    <x v="0"/>
    <n v="1509"/>
    <s v="VANDESBO"/>
    <s v="BMARCHAN"/>
    <s v="Enron Metals Trading System"/>
    <x v="0"/>
    <x v="0"/>
    <n v="2169118"/>
    <m/>
  </r>
  <r>
    <x v="1"/>
    <x v="3"/>
    <x v="1"/>
    <x v="0"/>
    <n v="3000"/>
    <n v="1340715"/>
    <d v="2001-06-05T09:38:10"/>
    <s v="Tenaska Marketing Ventures"/>
    <x v="0"/>
    <x v="0"/>
    <x v="0"/>
    <x v="3"/>
    <s v="US Gas Phy Fwd Firm &lt; or = 1Mo "/>
    <s v="US Gas Phy       NGPL NIPSCO             06Jun01         USD/MM"/>
    <n v="3000"/>
    <m/>
    <x v="0"/>
    <x v="10"/>
    <x v="0"/>
    <n v="4.0650000000000004"/>
    <s v="TMVTMD02"/>
    <s v="PMIMS"/>
    <s v="ENA - IM MKT Central CG"/>
    <x v="8"/>
    <x v="5"/>
    <n v="831179"/>
    <d v="2001-06-06T21:00:01"/>
  </r>
  <r>
    <x v="1"/>
    <x v="3"/>
    <x v="1"/>
    <x v="0"/>
    <n v="5000"/>
    <n v="1340716"/>
    <d v="2001-06-05T09:38:12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Standsse"/>
    <s v="KSTEVEN"/>
    <s v="ENA-IM Mid Central South"/>
    <x v="8"/>
    <x v="5"/>
    <n v="831180"/>
    <d v="2001-06-06T21:00:01"/>
  </r>
  <r>
    <x v="1"/>
    <x v="3"/>
    <x v="1"/>
    <x v="0"/>
    <n v="5000"/>
    <n v="1340717"/>
    <d v="2001-06-05T09:38:15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85"/>
    <s v="bryangins"/>
    <s v="SPEREIR"/>
    <s v="ENA-IM NE GULF3"/>
    <x v="8"/>
    <x v="5"/>
    <n v="831181"/>
    <d v="2001-06-06T21:00:01"/>
  </r>
  <r>
    <x v="1"/>
    <x v="3"/>
    <x v="0"/>
    <x v="20"/>
    <n v="615000"/>
    <n v="1340718"/>
    <d v="2001-06-05T09:38:16"/>
    <s v="PG&amp;E Energy Trading-Gas Corporation"/>
    <x v="0"/>
    <x v="0"/>
    <x v="0"/>
    <x v="3"/>
    <s v="US Gas Fin Swap"/>
    <s v="US Gas Swap      Nymex                   Jul-Oct01       USD/MM"/>
    <n v="5000"/>
    <m/>
    <x v="0"/>
    <x v="10"/>
    <x v="0"/>
    <n v="4.1399999999999997"/>
    <s v="jbroyles"/>
    <s v="JARNOLD"/>
    <s v="NG-Price"/>
    <x v="1"/>
    <x v="5"/>
    <s v="VE6290.1"/>
    <d v="2001-07-01T00:00:00"/>
  </r>
  <r>
    <x v="1"/>
    <x v="3"/>
    <x v="1"/>
    <x v="0"/>
    <n v="10000"/>
    <n v="1340719"/>
    <d v="2001-06-05T09:38:17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97"/>
    <s v="dealjunkie"/>
    <s v="ARING"/>
    <s v="ENA-IM NE GULF1"/>
    <x v="8"/>
    <x v="5"/>
    <n v="831182"/>
    <d v="2001-06-06T21:00:01"/>
  </r>
  <r>
    <x v="1"/>
    <x v="3"/>
    <x v="1"/>
    <x v="0"/>
    <n v="25000"/>
    <n v="1340720"/>
    <d v="2001-06-05T09:38:22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3.9849999999999999"/>
    <s v="raganbond1"/>
    <s v="ARING"/>
    <s v="ENA-IM NE GULF1"/>
    <x v="8"/>
    <x v="5"/>
    <n v="831183"/>
    <d v="2001-06-06T21:00:01"/>
  </r>
  <r>
    <x v="1"/>
    <x v="3"/>
    <x v="0"/>
    <x v="1"/>
    <n v="620000"/>
    <n v="1340721"/>
    <d v="2001-06-05T09:38:2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549999999999997"/>
    <s v="shawnmaz"/>
    <s v="JARNOLD"/>
    <s v="NG-Price"/>
    <x v="1"/>
    <x v="5"/>
    <s v="VE6296.1"/>
    <d v="2001-07-01T21:00:00"/>
  </r>
  <r>
    <x v="1"/>
    <x v="6"/>
    <x v="0"/>
    <x v="0"/>
    <n v="10000"/>
    <n v="1340723"/>
    <d v="2001-06-05T09:38:28"/>
    <s v="Aquila Energy Marketing Corporation"/>
    <x v="0"/>
    <x v="0"/>
    <x v="0"/>
    <x v="6"/>
    <s v="US Pipeline Capacity NNG (Firm)"/>
    <s v="US PLCapNNG Frm  Demarc29-EDubq R+C      06Jun01         USD/MM"/>
    <m/>
    <n v="10000"/>
    <x v="0"/>
    <x v="10"/>
    <x v="0"/>
    <n v="0.16500000000000001"/>
    <s v="TROYBROE"/>
    <s v="JPRITCH"/>
    <s v="NONE"/>
    <x v="9"/>
    <x v="9"/>
    <n v="41176"/>
    <d v="2001-06-06T21:00:01"/>
  </r>
  <r>
    <x v="1"/>
    <x v="3"/>
    <x v="1"/>
    <x v="0"/>
    <n v="5000"/>
    <n v="1340724"/>
    <d v="2001-06-05T09:38:30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BIGDADDY"/>
    <s v="KSTEVEN"/>
    <s v="ENA-IM Mid Central South"/>
    <x v="8"/>
    <x v="5"/>
    <n v="831184"/>
    <d v="2001-06-06T21:00:01"/>
  </r>
  <r>
    <x v="1"/>
    <x v="3"/>
    <x v="1"/>
    <x v="0"/>
    <n v="658"/>
    <n v="1340725"/>
    <d v="2001-06-05T09:38:30"/>
    <s v="Mirant Americas Energy Marketing, L.P."/>
    <x v="0"/>
    <x v="0"/>
    <x v="0"/>
    <x v="3"/>
    <s v="US Gas Phy Fwd Firm &lt; or = 1Mo "/>
    <s v="US Gas Phy       TENN 500                06Jun01         USD/MM"/>
    <n v="658"/>
    <m/>
    <x v="0"/>
    <x v="10"/>
    <x v="0"/>
    <n v="3.8450000000000002"/>
    <s v="dnixon01"/>
    <s v="SNEAL"/>
    <s v="ENA-IM NE GULF3"/>
    <x v="8"/>
    <x v="5"/>
    <n v="831185"/>
    <d v="2001-06-06T21:00:01"/>
  </r>
  <r>
    <x v="1"/>
    <x v="3"/>
    <x v="0"/>
    <x v="20"/>
    <n v="615000"/>
    <n v="1340726"/>
    <d v="2001-06-05T09:38:32"/>
    <s v="PG&amp;E Energy Trading-Gas Corporation"/>
    <x v="0"/>
    <x v="0"/>
    <x v="0"/>
    <x v="3"/>
    <s v="US Gas Fin Swap"/>
    <s v="US Gas Swap      Nymex                   Jul-Oct01       USD/MM"/>
    <n v="5000"/>
    <m/>
    <x v="0"/>
    <x v="10"/>
    <x v="0"/>
    <n v="4.1399999999999997"/>
    <s v="jbroyles"/>
    <s v="JARNOLD"/>
    <s v="NG-Price"/>
    <x v="1"/>
    <x v="5"/>
    <s v="VE6301.1"/>
    <d v="2001-07-01T00:00:00"/>
  </r>
  <r>
    <x v="1"/>
    <x v="3"/>
    <x v="1"/>
    <x v="0"/>
    <n v="10000"/>
    <n v="1340727"/>
    <d v="2001-06-05T09:38:34"/>
    <s v="MidAmerican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4.0724999999999998"/>
    <s v="KREMERTODD"/>
    <s v="PMIMS"/>
    <s v="ENA - IM MKT Central CG"/>
    <x v="8"/>
    <x v="5"/>
    <n v="831186"/>
    <d v="2001-06-06T21:00:01"/>
  </r>
  <r>
    <x v="1"/>
    <x v="3"/>
    <x v="1"/>
    <x v="0"/>
    <n v="5000"/>
    <n v="1340728"/>
    <d v="2001-06-05T09:38:36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25000000000001"/>
    <s v="LAURABATES"/>
    <s v="KSTEVEN"/>
    <s v="ENA-IM Mid Central South"/>
    <x v="8"/>
    <x v="5"/>
    <n v="831187"/>
    <d v="2001-06-06T21:00:01"/>
  </r>
  <r>
    <x v="1"/>
    <x v="3"/>
    <x v="1"/>
    <x v="0"/>
    <n v="4985"/>
    <n v="1340730"/>
    <d v="2001-06-05T09:38:38"/>
    <s v="Axia Energy, LP"/>
    <x v="0"/>
    <x v="0"/>
    <x v="0"/>
    <x v="3"/>
    <s v="US Gas Phy Fwd Firm &lt; or = 1Mo "/>
    <s v="US Gas Phy       TETCO ELA               06Jun01         USD/MM"/>
    <m/>
    <n v="4985"/>
    <x v="0"/>
    <x v="10"/>
    <x v="0"/>
    <n v="3.88"/>
    <s v="stratton"/>
    <s v="SPEREIR"/>
    <s v="ENA-IM NE GULF3"/>
    <x v="8"/>
    <x v="5"/>
    <n v="831188"/>
    <d v="2001-06-06T21:00:01"/>
  </r>
  <r>
    <x v="1"/>
    <x v="3"/>
    <x v="1"/>
    <x v="0"/>
    <n v="5000"/>
    <n v="1340732"/>
    <d v="2001-06-05T09:38:39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MHOMESTEAD"/>
    <s v="KSTEVEN"/>
    <s v="ENA-IM Mid Central South"/>
    <x v="8"/>
    <x v="5"/>
    <n v="831189"/>
    <d v="2001-06-06T21:00:01"/>
  </r>
  <r>
    <x v="1"/>
    <x v="3"/>
    <x v="1"/>
    <x v="0"/>
    <n v="10000"/>
    <n v="1340733"/>
    <d v="2001-06-05T09:38:40"/>
    <s v="Reliant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"/>
    <s v="kimnorman"/>
    <s v="TDONOHO"/>
    <s v="ENA - IM Central Gulf"/>
    <x v="8"/>
    <x v="5"/>
    <n v="831190"/>
    <d v="2001-06-06T21:00:01"/>
  </r>
  <r>
    <x v="0"/>
    <x v="3"/>
    <x v="1"/>
    <x v="0"/>
    <n v="3868"/>
    <n v="1340735"/>
    <d v="2001-06-05T09:38:45"/>
    <s v="Reliant Energy Services Canada Ltd."/>
    <x v="0"/>
    <x v="0"/>
    <x v="0"/>
    <x v="3"/>
    <s v="CAN Gas Phy Fwd Firm West &lt; or = 1Mo"/>
    <s v="CAN Gas Phy      Hntgdn                  06Jun01         USD/MM"/>
    <m/>
    <n v="3868"/>
    <x v="0"/>
    <x v="10"/>
    <x v="0"/>
    <n v="3.31"/>
    <s v="erdelsing"/>
    <s v="CCLARK5"/>
    <s v="EC - IM Canada BC"/>
    <x v="8"/>
    <x v="7"/>
    <n v="831191"/>
    <d v="2001-06-06T21:00:01"/>
  </r>
  <r>
    <x v="1"/>
    <x v="3"/>
    <x v="1"/>
    <x v="0"/>
    <n v="3000"/>
    <n v="1340736"/>
    <d v="2001-06-05T09:38:48"/>
    <s v="Aquila Energy Marketing Corporation"/>
    <x v="0"/>
    <x v="0"/>
    <x v="0"/>
    <x v="3"/>
    <s v="US Gas Phy Fwd Firm &lt; or = 1Mo "/>
    <s v="US Gas Phy       NNG Demarc              06Jun01         USD/MM"/>
    <m/>
    <n v="3000"/>
    <x v="0"/>
    <x v="10"/>
    <x v="0"/>
    <n v="3.8374999999999999"/>
    <s v="BIGDADDY"/>
    <s v="KSTEVEN"/>
    <s v="ENA-IM Mid Central South"/>
    <x v="8"/>
    <x v="5"/>
    <n v="831192"/>
    <d v="2001-06-06T21:00:01"/>
  </r>
  <r>
    <x v="1"/>
    <x v="3"/>
    <x v="0"/>
    <x v="19"/>
    <n v="250000"/>
    <n v="1340737"/>
    <d v="2001-06-05T09:38:52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750000000000001"/>
    <s v="aepes222"/>
    <s v="PKEAVEY"/>
    <s v="G-DAILY-EST"/>
    <x v="1"/>
    <x v="5"/>
    <s v="VE6310.1"/>
    <d v="2001-06-06T21:00:01"/>
  </r>
  <r>
    <x v="0"/>
    <x v="3"/>
    <x v="1"/>
    <x v="0"/>
    <n v="10000"/>
    <n v="1340738"/>
    <d v="2001-06-05T09:38:5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949999999999998"/>
    <s v="DAROOKIE"/>
    <s v="MCUILLA"/>
    <s v="ENA - IM Ontario"/>
    <x v="8"/>
    <x v="5"/>
    <n v="831193"/>
    <d v="2001-06-06T21:00:01"/>
  </r>
  <r>
    <x v="0"/>
    <x v="0"/>
    <x v="0"/>
    <x v="0"/>
    <n v="2"/>
    <n v="1340739"/>
    <d v="2001-06-05T09:38:54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4"/>
    <x v="0"/>
    <n v="7020"/>
    <s v="slattery"/>
    <s v="ATURNER"/>
    <s v="Enron Metals Trading System"/>
    <x v="0"/>
    <x v="0"/>
    <n v="2169122"/>
    <m/>
  </r>
  <r>
    <x v="0"/>
    <x v="0"/>
    <x v="0"/>
    <x v="0"/>
    <n v="20"/>
    <n v="1340740"/>
    <d v="2001-06-05T09:38:5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stonerman"/>
    <s v="BMARCHAN"/>
    <s v="Enron Metals Trading System"/>
    <x v="0"/>
    <x v="0"/>
    <n v="2169124"/>
    <m/>
  </r>
  <r>
    <x v="1"/>
    <x v="2"/>
    <x v="1"/>
    <x v="10"/>
    <n v="1200"/>
    <n v="1340741"/>
    <d v="2001-06-05T09:38:57"/>
    <s v="Allegheny Energy Supply Company, LLC"/>
    <x v="0"/>
    <x v="0"/>
    <x v="0"/>
    <x v="2"/>
    <s v="US East Power Phy Fwd Firm"/>
    <s v="US Pwr Phy Firm  PJM-W Peak              07-30Jun01      USD/MWh"/>
    <m/>
    <n v="50"/>
    <x v="0"/>
    <x v="2"/>
    <x v="0"/>
    <n v="45"/>
    <s v="vfaes123"/>
    <s v="JQUENET"/>
    <s v="ST-PJM"/>
    <x v="7"/>
    <x v="6"/>
    <n v="632934.1"/>
    <d v="2001-06-07T21:00:01"/>
  </r>
  <r>
    <x v="1"/>
    <x v="3"/>
    <x v="1"/>
    <x v="0"/>
    <n v="9342"/>
    <n v="1340743"/>
    <d v="2001-06-05T09:38:59"/>
    <s v="BP Energy Company"/>
    <x v="0"/>
    <x v="0"/>
    <x v="0"/>
    <x v="3"/>
    <s v="US Gas Phy Fwd Firm &lt; or = 1Mo "/>
    <s v="US Gas Phy       TENN 500                06Jun01         USD/MM"/>
    <n v="9342"/>
    <m/>
    <x v="0"/>
    <x v="10"/>
    <x v="0"/>
    <n v="3.8450000000000002"/>
    <s v="LONGERLL"/>
    <s v="SNEAL"/>
    <s v="ENA-IM NE GULF3"/>
    <x v="8"/>
    <x v="5"/>
    <n v="831194"/>
    <d v="2001-06-06T21:00:01"/>
  </r>
  <r>
    <x v="1"/>
    <x v="3"/>
    <x v="1"/>
    <x v="0"/>
    <n v="6500"/>
    <n v="1340744"/>
    <d v="2001-06-05T09:39:01"/>
    <s v="Sempra Energy Trading Corp."/>
    <x v="0"/>
    <x v="0"/>
    <x v="0"/>
    <x v="3"/>
    <s v="US Gas Phy Fwd Firm &lt; or = 1Mo "/>
    <s v="US Gas Phy       Transco St.65           06Jun01         USD/MM"/>
    <m/>
    <n v="6500"/>
    <x v="0"/>
    <x v="10"/>
    <x v="0"/>
    <n v="3.99"/>
    <s v="shawnmaz"/>
    <s v="ARING"/>
    <s v="ENA-IM NE GULF1"/>
    <x v="8"/>
    <x v="5"/>
    <n v="831196"/>
    <d v="2001-06-06T21:00:01"/>
  </r>
  <r>
    <x v="1"/>
    <x v="3"/>
    <x v="1"/>
    <x v="0"/>
    <n v="10000"/>
    <n v="1340745"/>
    <d v="2001-06-05T09:39:05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5"/>
    <s v="FMORGAN1"/>
    <s v="ARING"/>
    <s v="ENA-IM NE GULF1"/>
    <x v="8"/>
    <x v="5"/>
    <n v="831197"/>
    <d v="2001-06-06T21:00:01"/>
  </r>
  <r>
    <x v="1"/>
    <x v="3"/>
    <x v="0"/>
    <x v="19"/>
    <n v="250000"/>
    <n v="1340746"/>
    <d v="2001-06-05T09:39:06"/>
    <s v="Conoco Inc."/>
    <x v="0"/>
    <x v="0"/>
    <x v="0"/>
    <x v="3"/>
    <s v="US Gas Fin Swap"/>
    <s v="US Gas Daily     HHub                    06-30Jun01      USD/MM"/>
    <n v="10000"/>
    <m/>
    <x v="0"/>
    <x v="10"/>
    <x v="0"/>
    <n v="3.97"/>
    <s v="kimhead1"/>
    <s v="PKEAVEY"/>
    <s v="G-DAILY-EST"/>
    <x v="1"/>
    <x v="5"/>
    <s v="VE6313.1"/>
    <d v="2001-06-06T21:00:01"/>
  </r>
  <r>
    <x v="1"/>
    <x v="3"/>
    <x v="1"/>
    <x v="0"/>
    <n v="5000"/>
    <n v="1340748"/>
    <d v="2001-06-05T09:39:10"/>
    <s v="TransCanada Energy Marketing USA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cscharton"/>
    <s v="KSTEVEN"/>
    <s v="ENA-IM Mid Central South"/>
    <x v="8"/>
    <x v="5"/>
    <n v="831199"/>
    <d v="2001-06-06T21:00:01"/>
  </r>
  <r>
    <x v="1"/>
    <x v="3"/>
    <x v="1"/>
    <x v="0"/>
    <n v="300"/>
    <n v="1340750"/>
    <d v="2001-06-05T09:39:17"/>
    <s v="Texaco Natural Gas Inc."/>
    <x v="0"/>
    <x v="0"/>
    <x v="0"/>
    <x v="3"/>
    <s v="US Gas Phy Fwd Firm &lt; or = 1Mo "/>
    <s v="US Gas Phy       OGT                     06Jun01         USD/MM"/>
    <n v="300"/>
    <m/>
    <x v="0"/>
    <x v="10"/>
    <x v="0"/>
    <n v="3.87"/>
    <s v="OBANNONR"/>
    <s v="KSTEVEN"/>
    <s v="ENA-IM Mid Central South"/>
    <x v="8"/>
    <x v="5"/>
    <n v="831201"/>
    <d v="2001-06-06T21:00:01"/>
  </r>
  <r>
    <x v="1"/>
    <x v="3"/>
    <x v="1"/>
    <x v="0"/>
    <n v="5000"/>
    <n v="1340751"/>
    <d v="2001-06-05T09:39:18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9"/>
    <s v="toddbandy"/>
    <s v="KSTEVEN"/>
    <s v="ENA-IM Mid Central South"/>
    <x v="8"/>
    <x v="5"/>
    <n v="831202"/>
    <d v="2001-06-06T21:00:01"/>
  </r>
  <r>
    <x v="1"/>
    <x v="3"/>
    <x v="1"/>
    <x v="0"/>
    <n v="5000"/>
    <n v="1340752"/>
    <d v="2001-06-05T09:39:22"/>
    <s v="Reliant Energy Services, Inc.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kimnorman"/>
    <s v="TDONOHO"/>
    <s v="ENA - IM Central Gulf"/>
    <x v="8"/>
    <x v="5"/>
    <n v="831203"/>
    <d v="2001-06-06T21:00:01"/>
  </r>
  <r>
    <x v="1"/>
    <x v="3"/>
    <x v="1"/>
    <x v="19"/>
    <n v="125000"/>
    <n v="1340753"/>
    <d v="2001-06-05T09:39:22"/>
    <s v="Coast Energy Group, a division of Cornerstone Propane, L.P."/>
    <x v="0"/>
    <x v="0"/>
    <x v="0"/>
    <x v="3"/>
    <s v="US Gas Phy Fwd Firm &lt; or = 1Mo "/>
    <s v="US Gas Phy       COL Onshore             06-30Jun01      USD/MM"/>
    <n v="5000"/>
    <m/>
    <x v="0"/>
    <x v="10"/>
    <x v="0"/>
    <n v="3.9049999999999998"/>
    <s v="buckdiers"/>
    <s v="SPEREIR"/>
    <s v="ENA-IM NE GULF2"/>
    <x v="8"/>
    <x v="5"/>
    <n v="831207"/>
    <d v="2001-06-06T21:00:01"/>
  </r>
  <r>
    <x v="1"/>
    <x v="3"/>
    <x v="1"/>
    <x v="0"/>
    <n v="56"/>
    <n v="1340755"/>
    <d v="2001-06-05T09:39:24"/>
    <s v="Tenaska Marketing Ventures"/>
    <x v="0"/>
    <x v="0"/>
    <x v="0"/>
    <x v="3"/>
    <s v="US Gas Phy Fwd Firm &lt; or = 1Mo "/>
    <s v="US Gas Phy       ANR SW Pool             06Jun01         USD/MM"/>
    <n v="56"/>
    <m/>
    <x v="0"/>
    <x v="10"/>
    <x v="0"/>
    <n v="3.8774999999999999"/>
    <s v="TMVTML01"/>
    <s v="KSTEVEN"/>
    <s v="ENA-IM Mid Central South"/>
    <x v="8"/>
    <x v="5"/>
    <n v="831204"/>
    <d v="2001-06-06T21:00:01"/>
  </r>
  <r>
    <x v="1"/>
    <x v="3"/>
    <x v="1"/>
    <x v="0"/>
    <n v="10000"/>
    <n v="1340756"/>
    <d v="2001-06-05T09:39:25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94"/>
    <s v="KELLYADAM"/>
    <s v="TDONOHO"/>
    <s v="ENA - IM Central Gulf"/>
    <x v="8"/>
    <x v="5"/>
    <n v="831205"/>
    <d v="2001-06-06T21:00:01"/>
  </r>
  <r>
    <x v="1"/>
    <x v="3"/>
    <x v="1"/>
    <x v="0"/>
    <n v="5000"/>
    <n v="1340757"/>
    <d v="2001-06-05T09:39:27"/>
    <s v="Dynegy Marketing and Trade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SCHRIMSHER"/>
    <s v="KSTEVEN"/>
    <s v="ENA-IM Mid Central South"/>
    <x v="8"/>
    <x v="5"/>
    <n v="831206"/>
    <d v="2001-06-06T21:00:01"/>
  </r>
  <r>
    <x v="1"/>
    <x v="3"/>
    <x v="1"/>
    <x v="0"/>
    <n v="2487"/>
    <n v="1340758"/>
    <d v="2001-06-05T09:39:35"/>
    <s v="Cinergy Marketing &amp; Trading, LLC"/>
    <x v="0"/>
    <x v="0"/>
    <x v="0"/>
    <x v="3"/>
    <s v="US Gas Phy Fwd Firm &lt; or = 1Mo "/>
    <s v="US Gas Phy       ANR SE Trans            06Jun01         USD/MM"/>
    <m/>
    <n v="2487"/>
    <x v="0"/>
    <x v="10"/>
    <x v="0"/>
    <n v="3.94"/>
    <s v="BYASSEEL"/>
    <s v="TDONOHO"/>
    <s v="ENA - IM Central Gulf"/>
    <x v="8"/>
    <x v="5"/>
    <n v="831208"/>
    <d v="2001-06-06T21:00:01"/>
  </r>
  <r>
    <x v="1"/>
    <x v="3"/>
    <x v="0"/>
    <x v="1"/>
    <n v="620000"/>
    <n v="1340760"/>
    <d v="2001-06-05T09:39:36"/>
    <s v="ConAgra Energy Services, Inc."/>
    <x v="0"/>
    <x v="0"/>
    <x v="0"/>
    <x v="3"/>
    <s v="US Gas Fin Swap"/>
    <s v="US Gas Daily     HHub                    Jul01           USD/MM"/>
    <m/>
    <n v="20000"/>
    <x v="0"/>
    <x v="10"/>
    <x v="0"/>
    <n v="4.05"/>
    <s v="KEVINGRADY"/>
    <s v="JARNOLD"/>
    <s v="NG-Price"/>
    <x v="1"/>
    <x v="5"/>
    <s v="VE6315.1"/>
    <d v="2001-07-01T21:59:00"/>
  </r>
  <r>
    <x v="1"/>
    <x v="3"/>
    <x v="1"/>
    <x v="0"/>
    <n v="1937"/>
    <n v="1340759"/>
    <d v="2001-06-05T09:39:36"/>
    <s v="Sempra Energy Trading Corp."/>
    <x v="0"/>
    <x v="0"/>
    <x v="0"/>
    <x v="3"/>
    <s v="US Gas Phy Fwd Firm &lt; or = 1Mo "/>
    <s v="US Gas Phy       Transco Z6 NY           06Jun01         USD/MM"/>
    <n v="1937"/>
    <m/>
    <x v="0"/>
    <x v="10"/>
    <x v="0"/>
    <n v="4.25"/>
    <s v="shawnmaz"/>
    <s v="VPIMENOV"/>
    <s v="ENA-IM ME NEW YORK"/>
    <x v="8"/>
    <x v="5"/>
    <n v="831209"/>
    <d v="2001-06-06T21:00:01"/>
  </r>
  <r>
    <x v="1"/>
    <x v="3"/>
    <x v="1"/>
    <x v="0"/>
    <n v="10000"/>
    <n v="1340761"/>
    <d v="2001-06-05T09:39:37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4"/>
    <s v="aepes202"/>
    <s v="SNEAL"/>
    <s v="ENA-IM NE GULF3"/>
    <x v="8"/>
    <x v="5"/>
    <n v="831210"/>
    <d v="2001-06-06T21:00:01"/>
  </r>
  <r>
    <x v="1"/>
    <x v="3"/>
    <x v="1"/>
    <x v="0"/>
    <n v="1035"/>
    <n v="1340763"/>
    <d v="2001-06-05T09:39:43"/>
    <s v="Reliant Energy Services, Inc."/>
    <x v="0"/>
    <x v="0"/>
    <x v="0"/>
    <x v="3"/>
    <s v="US Gas Phy Fwd Firm &lt; or = 1Mo "/>
    <s v="US Gas Phy       NGPL LA Pool            06Jun01         USD/MM"/>
    <n v="1035"/>
    <m/>
    <x v="0"/>
    <x v="10"/>
    <x v="0"/>
    <n v="3.9375"/>
    <s v="mikepowers"/>
    <s v="TDONOHO"/>
    <s v="ENA - IM Central Gulf"/>
    <x v="8"/>
    <x v="5"/>
    <n v="831211"/>
    <d v="2001-06-06T21:00:01"/>
  </r>
  <r>
    <x v="1"/>
    <x v="3"/>
    <x v="0"/>
    <x v="1"/>
    <n v="620000"/>
    <n v="1340764"/>
    <d v="2001-06-05T09:39:44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5"/>
    <s v="aepes214"/>
    <s v="JARNOLD"/>
    <s v="NG-Price"/>
    <x v="1"/>
    <x v="5"/>
    <s v="VE6318.1"/>
    <d v="2001-07-01T21:00:00"/>
  </r>
  <r>
    <x v="1"/>
    <x v="3"/>
    <x v="1"/>
    <x v="0"/>
    <n v="20000"/>
    <n v="1340765"/>
    <d v="2001-06-05T09:39:44"/>
    <s v="Aquila Energy Marketing Corporation"/>
    <x v="0"/>
    <x v="0"/>
    <x v="0"/>
    <x v="3"/>
    <s v="US Gas Phy Fwd Firm &lt; or = 1Mo "/>
    <s v="US Gas Phy       NGPL NICOR              06Jun01         USD/MM"/>
    <n v="20000"/>
    <m/>
    <x v="0"/>
    <x v="10"/>
    <x v="0"/>
    <n v="4.0724999999999998"/>
    <s v="BIGDADDY"/>
    <s v="PMIMS"/>
    <s v="ENA - IM MKT Central CG"/>
    <x v="8"/>
    <x v="5"/>
    <n v="831212"/>
    <d v="2001-06-06T21:00:01"/>
  </r>
  <r>
    <x v="1"/>
    <x v="3"/>
    <x v="1"/>
    <x v="0"/>
    <n v="5000"/>
    <n v="1340767"/>
    <d v="2001-06-05T09:39:49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55"/>
    <s v="vab12345"/>
    <s v="SNEAL"/>
    <s v="ENA-IM NE GULF3"/>
    <x v="8"/>
    <x v="5"/>
    <n v="831214"/>
    <d v="2001-06-06T21:00:01"/>
  </r>
  <r>
    <x v="1"/>
    <x v="3"/>
    <x v="1"/>
    <x v="0"/>
    <n v="5000"/>
    <n v="1340768"/>
    <d v="2001-06-05T09:39:5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TOMSAX01"/>
    <s v="KSTEVEN"/>
    <s v="ENA-IM Mid Central South"/>
    <x v="8"/>
    <x v="5"/>
    <n v="831215"/>
    <d v="2001-06-06T21:00:01"/>
  </r>
  <r>
    <x v="1"/>
    <x v="3"/>
    <x v="0"/>
    <x v="12"/>
    <n v="1825000"/>
    <n v="1340769"/>
    <d v="2001-06-05T09:39:54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DAVIDSET"/>
    <s v="JARNOLD"/>
    <s v="NG-Price"/>
    <x v="1"/>
    <x v="5"/>
    <s v="VE6319.1"/>
    <d v="2002-01-01T21:00:00"/>
  </r>
  <r>
    <x v="1"/>
    <x v="3"/>
    <x v="1"/>
    <x v="0"/>
    <n v="5000"/>
    <n v="1340770"/>
    <d v="2001-06-05T09:40:06"/>
    <s v="CLECO Corporation"/>
    <x v="0"/>
    <x v="0"/>
    <x v="0"/>
    <x v="3"/>
    <s v="US Gas Phy Fwd Firm &lt; or = 1Mo "/>
    <s v="US Gas Phy       COL Onshore             06Jun01         USD/MM"/>
    <n v="5000"/>
    <m/>
    <x v="0"/>
    <x v="10"/>
    <x v="0"/>
    <n v="3.9249999999999998"/>
    <s v="cstockman"/>
    <s v="SPEREIR"/>
    <s v="ENA-IM NE GULF2"/>
    <x v="8"/>
    <x v="5"/>
    <n v="831216"/>
    <d v="2001-06-06T21:00:01"/>
  </r>
  <r>
    <x v="1"/>
    <x v="3"/>
    <x v="1"/>
    <x v="0"/>
    <n v="10000"/>
    <n v="1340772"/>
    <d v="2001-06-05T09:40:11"/>
    <s v="Western Gas Resources, Inc."/>
    <x v="0"/>
    <x v="0"/>
    <x v="0"/>
    <x v="3"/>
    <s v="US Gas Phy Fwd Firm &lt; or = 1Mo "/>
    <s v="US Gas Phy       FGT Z2                  06Jun01         USD/MM"/>
    <n v="10000"/>
    <m/>
    <x v="0"/>
    <x v="10"/>
    <x v="0"/>
    <n v="3.98"/>
    <s v="JHTRAMEL"/>
    <s v="SNEAL"/>
    <s v="ENA-IM NE GULF4"/>
    <x v="8"/>
    <x v="5"/>
    <n v="831217"/>
    <d v="2001-06-06T21:00:01"/>
  </r>
  <r>
    <x v="1"/>
    <x v="3"/>
    <x v="1"/>
    <x v="0"/>
    <n v="10000"/>
    <n v="1340773"/>
    <d v="2001-06-05T09:40:1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6"/>
    <s v="aepes215"/>
    <s v="SPEREIR"/>
    <s v="ENA-IM NE GULF2"/>
    <x v="8"/>
    <x v="5"/>
    <n v="831218"/>
    <d v="2001-06-06T21:00:01"/>
  </r>
  <r>
    <x v="1"/>
    <x v="4"/>
    <x v="0"/>
    <x v="0"/>
    <n v="50000"/>
    <n v="1340771"/>
    <d v="2001-06-05T09:40:1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DOMESTIC"/>
    <s v="GWHALLE"/>
    <s v="WTI-GW-NXC2"/>
    <x v="2"/>
    <x v="5"/>
    <n v="113711"/>
    <d v="2001-07-01T00:00:00"/>
  </r>
  <r>
    <x v="1"/>
    <x v="3"/>
    <x v="0"/>
    <x v="18"/>
    <n v="755000"/>
    <n v="1340774"/>
    <d v="2001-06-05T09:40:17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46"/>
    <s v="MSIECKHAUS"/>
    <s v="JARNOLD"/>
    <s v="NG-Price"/>
    <x v="1"/>
    <x v="5"/>
    <s v="VE6322.1"/>
    <d v="2001-11-01T00:00:00"/>
  </r>
  <r>
    <x v="1"/>
    <x v="4"/>
    <x v="0"/>
    <x v="0"/>
    <n v="25000"/>
    <n v="1340775"/>
    <d v="2001-06-05T09:40:18"/>
    <s v="Sempra Energy Trading Corp."/>
    <x v="0"/>
    <x v="0"/>
    <x v="0"/>
    <x v="4"/>
    <s v="US Crude WTI Cal Spd Fin Swap"/>
    <s v="US WTI Cal Swap  Spread NX2              Jul-Aug 01      USD/bbl"/>
    <m/>
    <n v="25000"/>
    <x v="0"/>
    <x v="13"/>
    <x v="0"/>
    <n v="-0.33"/>
    <s v="DOMESTIC"/>
    <s v="RFULLER"/>
    <s v="PHYOIL - Price"/>
    <x v="1"/>
    <x v="5"/>
    <s v="VE6323.1"/>
    <d v="2001-07-01T00:00:00"/>
  </r>
  <r>
    <x v="1"/>
    <x v="3"/>
    <x v="0"/>
    <x v="1"/>
    <n v="620000"/>
    <n v="1340777"/>
    <d v="2001-06-05T09:40:2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jh1825ps"/>
    <s v="JARNOLD"/>
    <s v="NG-Price"/>
    <x v="1"/>
    <x v="5"/>
    <s v="VE6327.1"/>
    <d v="2001-07-01T21:00:00"/>
  </r>
  <r>
    <x v="1"/>
    <x v="4"/>
    <x v="0"/>
    <x v="0"/>
    <n v="25000"/>
    <n v="1340776"/>
    <d v="2001-06-05T09:40:25"/>
    <s v="Sempra Energy Trading Corp."/>
    <x v="0"/>
    <x v="0"/>
    <x v="0"/>
    <x v="4"/>
    <s v="US Crude WTI Cal Spd Fin Swap"/>
    <s v="US WTI Cal Swap  Spread NX2              Jul-Aug 01      USD/bbl"/>
    <m/>
    <n v="25000"/>
    <x v="0"/>
    <x v="13"/>
    <x v="0"/>
    <n v="-0.32"/>
    <s v="DOMESTIC2"/>
    <s v="RFULLER"/>
    <s v="PHYOIL - Price"/>
    <x v="1"/>
    <x v="5"/>
    <s v="VE6325.1"/>
    <d v="2001-07-01T00:00:00"/>
  </r>
  <r>
    <x v="1"/>
    <x v="4"/>
    <x v="0"/>
    <x v="0"/>
    <n v="50000"/>
    <n v="1340778"/>
    <d v="2001-06-05T09:40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semprakuo"/>
    <s v="GWHALLE"/>
    <s v="WTI-GW-NXC2"/>
    <x v="2"/>
    <x v="5"/>
    <n v="113712"/>
    <d v="2001-07-01T00:00:00"/>
  </r>
  <r>
    <x v="1"/>
    <x v="3"/>
    <x v="1"/>
    <x v="0"/>
    <n v="10000"/>
    <n v="1340779"/>
    <d v="2001-06-05T09:40:30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449999999999998"/>
    <s v="bryangins"/>
    <s v="SPEREIR"/>
    <s v="ENA-IM NE GULF2"/>
    <x v="8"/>
    <x v="5"/>
    <n v="831219"/>
    <d v="2001-06-06T21:00:01"/>
  </r>
  <r>
    <x v="1"/>
    <x v="3"/>
    <x v="1"/>
    <x v="0"/>
    <n v="10000"/>
    <n v="1340780"/>
    <d v="2001-06-05T09:40:30"/>
    <s v="Noble Gas Marketing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450000000000002"/>
    <s v="dealjunkie"/>
    <s v="SNEAL"/>
    <s v="ENA-IM NE GULF3"/>
    <x v="8"/>
    <x v="5"/>
    <n v="831220"/>
    <d v="2001-06-06T21:00:01"/>
  </r>
  <r>
    <x v="1"/>
    <x v="3"/>
    <x v="1"/>
    <x v="0"/>
    <n v="10000"/>
    <n v="1340781"/>
    <d v="2001-06-05T09:40:3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649999999999999"/>
    <s v="aepes215"/>
    <s v="SPEREIR"/>
    <s v="ENA-IM NE GULF2"/>
    <x v="8"/>
    <x v="5"/>
    <n v="831221"/>
    <d v="2001-06-06T21:00:01"/>
  </r>
  <r>
    <x v="1"/>
    <x v="3"/>
    <x v="0"/>
    <x v="1"/>
    <n v="620000"/>
    <n v="1340783"/>
    <d v="2001-06-05T09:40:33"/>
    <s v="Aquila Canada Corp."/>
    <x v="0"/>
    <x v="0"/>
    <x v="0"/>
    <x v="3"/>
    <s v="US Gas Fin Swap"/>
    <s v="US Gas Swap      Nymex                   Jul01           USD/MM"/>
    <n v="20000"/>
    <m/>
    <x v="0"/>
    <x v="10"/>
    <x v="0"/>
    <n v="4.04"/>
    <s v="davidlake"/>
    <s v="JARNOLD"/>
    <s v="NG-Price"/>
    <x v="1"/>
    <x v="5"/>
    <s v="VE6329.1"/>
    <d v="2001-07-01T21:00:00"/>
  </r>
  <r>
    <x v="0"/>
    <x v="3"/>
    <x v="1"/>
    <x v="1"/>
    <n v="155000"/>
    <n v="1340782"/>
    <d v="2001-06-05T09:40:33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9"/>
    <s v="bpadavidh"/>
    <s v="MCOWAN"/>
    <s v="EC-IM Canada West"/>
    <x v="8"/>
    <x v="7"/>
    <n v="831222"/>
    <d v="2001-07-01T21:00:01"/>
  </r>
  <r>
    <x v="1"/>
    <x v="3"/>
    <x v="1"/>
    <x v="0"/>
    <n v="5000"/>
    <n v="1340784"/>
    <d v="2001-06-05T09:40:34"/>
    <s v="Texaco Natural Gas Inc."/>
    <x v="0"/>
    <x v="0"/>
    <x v="0"/>
    <x v="3"/>
    <s v="US Gas Phy Fwd Firm &lt; or = 1Mo "/>
    <s v="US Gas Phy       TCO Pool                06Jun01         USD/MM"/>
    <m/>
    <n v="5000"/>
    <x v="0"/>
    <x v="10"/>
    <x v="0"/>
    <n v="4.0949999999999998"/>
    <s v="waggonerva"/>
    <s v="JHODGE2"/>
    <s v="ENA-IM ME TCO"/>
    <x v="8"/>
    <x v="5"/>
    <n v="831223"/>
    <d v="2001-06-06T21:00:01"/>
  </r>
  <r>
    <x v="1"/>
    <x v="3"/>
    <x v="0"/>
    <x v="18"/>
    <n v="377500"/>
    <n v="1340785"/>
    <d v="2001-06-05T09:40:35"/>
    <s v="Canadian Imperial Bank of Commerce"/>
    <x v="0"/>
    <x v="0"/>
    <x v="0"/>
    <x v="3"/>
    <s v="US Gas Fin Swap"/>
    <s v="US Gas Swap      Nymex                   Nov01-Mar02     USD/MM"/>
    <n v="2500"/>
    <m/>
    <x v="0"/>
    <x v="10"/>
    <x v="0"/>
    <n v="4.4550000000000001"/>
    <s v="ADM61910"/>
    <s v="JARNOLD"/>
    <s v="NG-Price"/>
    <x v="1"/>
    <x v="5"/>
    <s v="VE6328.1"/>
    <d v="2001-11-01T00:00:00"/>
  </r>
  <r>
    <x v="1"/>
    <x v="3"/>
    <x v="1"/>
    <x v="0"/>
    <n v="30000"/>
    <n v="1340786"/>
    <d v="2001-06-05T09:40:36"/>
    <s v="Aquila Energy Marketing Corporation"/>
    <x v="0"/>
    <x v="0"/>
    <x v="0"/>
    <x v="3"/>
    <s v="US Gas Phy Fwd Firm &lt; or = 1Mo "/>
    <s v="US Gas Phy       NGPL NICOR              06Jun01         USD/MM"/>
    <n v="30000"/>
    <m/>
    <x v="0"/>
    <x v="10"/>
    <x v="0"/>
    <n v="4.0724999999999998"/>
    <s v="benharner"/>
    <s v="PMIMS"/>
    <s v="ENA - IM MKT Central CG"/>
    <x v="8"/>
    <x v="5"/>
    <n v="831224"/>
    <d v="2001-06-06T21:00:01"/>
  </r>
  <r>
    <x v="0"/>
    <x v="5"/>
    <x v="0"/>
    <x v="1"/>
    <n v="62000"/>
    <n v="1340788"/>
    <d v="2001-06-05T09:40:38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1"/>
    <x v="0"/>
    <n v="265"/>
    <s v="ADM88717"/>
    <s v="TWALLAC"/>
    <s v="UK - European Propane"/>
    <x v="2"/>
    <x v="4"/>
    <n v="113713"/>
    <d v="2001-07-01T21:00:01"/>
  </r>
  <r>
    <x v="1"/>
    <x v="3"/>
    <x v="1"/>
    <x v="0"/>
    <n v="10000"/>
    <n v="1340789"/>
    <d v="2001-06-05T09:40:39"/>
    <s v="Constellation Power Source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98"/>
    <s v="cprovenzan"/>
    <s v="ARING"/>
    <s v="ENA-IM NE GULF1"/>
    <x v="8"/>
    <x v="5"/>
    <n v="831225"/>
    <d v="2001-06-06T21:00:01"/>
  </r>
  <r>
    <x v="1"/>
    <x v="3"/>
    <x v="0"/>
    <x v="20"/>
    <n v="307500"/>
    <n v="1340791"/>
    <d v="2001-06-05T09:40:42"/>
    <s v="Reliant Energy Services, Inc."/>
    <x v="0"/>
    <x v="0"/>
    <x v="0"/>
    <x v="3"/>
    <s v="US Gas Fin Swap"/>
    <s v="US Gas Swap      Nymex                   Jul-Oct01       USD/MM"/>
    <n v="2500"/>
    <m/>
    <x v="0"/>
    <x v="10"/>
    <x v="0"/>
    <n v="4.13"/>
    <s v="robpitts"/>
    <s v="JARNOLD"/>
    <s v="NG-Price"/>
    <x v="1"/>
    <x v="5"/>
    <s v="VE6334.1"/>
    <d v="2001-07-01T00:00:00"/>
  </r>
  <r>
    <x v="1"/>
    <x v="3"/>
    <x v="1"/>
    <x v="0"/>
    <n v="493"/>
    <n v="1340792"/>
    <d v="2001-06-05T09:40:43"/>
    <s v="Coast Energy Group, a division of Cornerstone Propane, L.P."/>
    <x v="0"/>
    <x v="0"/>
    <x v="0"/>
    <x v="3"/>
    <s v="US Gas Phy Fwd Firm &lt; or = 1Mo "/>
    <s v="US Gas Phy       TENN 800                06Jun01         USD/MM"/>
    <n v="493"/>
    <m/>
    <x v="0"/>
    <x v="10"/>
    <x v="0"/>
    <n v="3.835"/>
    <s v="buckdiers"/>
    <s v="SNEAL"/>
    <s v="ENA-IM NE GULF3"/>
    <x v="8"/>
    <x v="5"/>
    <n v="831227"/>
    <d v="2001-06-06T21:00:01"/>
  </r>
  <r>
    <x v="1"/>
    <x v="3"/>
    <x v="1"/>
    <x v="0"/>
    <n v="5000"/>
    <n v="1340793"/>
    <d v="2001-06-05T09:40:44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3.9350000000000001"/>
    <s v="PEGGIALL"/>
    <s v="TDONOHO"/>
    <s v="ENA - IM Central Gulf"/>
    <x v="8"/>
    <x v="5"/>
    <n v="831228"/>
    <d v="2001-06-06T21:00:01"/>
  </r>
  <r>
    <x v="1"/>
    <x v="3"/>
    <x v="1"/>
    <x v="0"/>
    <n v="5000"/>
    <n v="1340794"/>
    <d v="2001-06-05T09:40:44"/>
    <s v="Texaco Natural Gas Inc."/>
    <x v="0"/>
    <x v="0"/>
    <x v="0"/>
    <x v="3"/>
    <s v="US Gas Phy Fwd Firm &lt; or = 1Mo "/>
    <s v="US Gas Phy       COL Onshore             06Jun01         USD/MM"/>
    <n v="5000"/>
    <m/>
    <x v="0"/>
    <x v="10"/>
    <x v="0"/>
    <n v="3.9249999999999998"/>
    <s v="waggonerva"/>
    <s v="SPEREIR"/>
    <s v="ENA-IM NE GULF2"/>
    <x v="8"/>
    <x v="5"/>
    <n v="831229"/>
    <d v="2001-06-06T21:00:01"/>
  </r>
  <r>
    <x v="1"/>
    <x v="3"/>
    <x v="1"/>
    <x v="0"/>
    <n v="2736"/>
    <n v="1340795"/>
    <d v="2001-06-05T09:40:49"/>
    <s v="AEP Energy Services, Inc."/>
    <x v="0"/>
    <x v="0"/>
    <x v="0"/>
    <x v="3"/>
    <s v="US Gas Phy Fwd Firm &lt; or = 1Mo "/>
    <s v="US Gas Phy       Trunkline ELA           06Jun01         USD/MM"/>
    <n v="2736"/>
    <m/>
    <x v="0"/>
    <x v="10"/>
    <x v="0"/>
    <n v="3.895"/>
    <s v="aepes201"/>
    <s v="TDONOHO"/>
    <s v="ENA - IM Central Gulf"/>
    <x v="8"/>
    <x v="5"/>
    <n v="831231"/>
    <d v="2001-06-06T21:00:01"/>
  </r>
  <r>
    <x v="1"/>
    <x v="3"/>
    <x v="1"/>
    <x v="0"/>
    <n v="5000"/>
    <n v="1340796"/>
    <d v="2001-06-05T09:40:50"/>
    <s v="Cinergy Marketing &amp; Trading, LLC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MOOREROB"/>
    <s v="KSTEVEN"/>
    <s v="ENA-IM Mid Central South"/>
    <x v="8"/>
    <x v="5"/>
    <n v="831232"/>
    <d v="2001-06-06T21:00:01"/>
  </r>
  <r>
    <x v="1"/>
    <x v="3"/>
    <x v="1"/>
    <x v="0"/>
    <n v="5000"/>
    <n v="1340798"/>
    <d v="2001-06-05T09:40:52"/>
    <s v="Dynegy Marketing and Trade"/>
    <x v="0"/>
    <x v="0"/>
    <x v="0"/>
    <x v="3"/>
    <s v="US Gas Phy Fwd Firm &lt; or = 1Mo "/>
    <s v="US Gas Phy       TCO Pool                06Jun01         USD/MM"/>
    <m/>
    <n v="5000"/>
    <x v="0"/>
    <x v="10"/>
    <x v="0"/>
    <n v="4.0949999999999998"/>
    <s v="NMENEN01"/>
    <s v="JHODGE2"/>
    <s v="ENA-IM ME TCO"/>
    <x v="8"/>
    <x v="5"/>
    <n v="831233"/>
    <d v="2001-06-06T21:00:01"/>
  </r>
  <r>
    <x v="1"/>
    <x v="3"/>
    <x v="1"/>
    <x v="0"/>
    <n v="5000"/>
    <n v="1340799"/>
    <d v="2001-06-05T09:40:53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9"/>
    <s v="aepes201"/>
    <s v="TDONOHO"/>
    <s v="ENA - IM Central Gulf"/>
    <x v="8"/>
    <x v="5"/>
    <n v="831234"/>
    <d v="2001-06-06T21:00:01"/>
  </r>
  <r>
    <x v="1"/>
    <x v="3"/>
    <x v="1"/>
    <x v="0"/>
    <n v="5000"/>
    <n v="1340800"/>
    <d v="2001-06-05T09:40:56"/>
    <s v="Dynegy Marketing and Trade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SCHRIMSHER"/>
    <s v="KSTEVEN"/>
    <s v="ENA-IM Mid Central South"/>
    <x v="8"/>
    <x v="5"/>
    <n v="831235"/>
    <d v="2001-06-06T21:00:01"/>
  </r>
  <r>
    <x v="1"/>
    <x v="3"/>
    <x v="1"/>
    <x v="0"/>
    <n v="7513"/>
    <n v="1340801"/>
    <d v="2001-06-05T09:40:58"/>
    <s v="BP Energy Company"/>
    <x v="0"/>
    <x v="0"/>
    <x v="0"/>
    <x v="3"/>
    <s v="US Gas Phy Fwd Firm &lt; or = 1Mo "/>
    <s v="US Gas Phy       ANR SE Trans            06Jun01         USD/MM"/>
    <m/>
    <n v="7513"/>
    <x v="0"/>
    <x v="10"/>
    <x v="0"/>
    <n v="3.94"/>
    <s v="Collinscin"/>
    <s v="TDONOHO"/>
    <s v="ENA - IM Central Gulf"/>
    <x v="8"/>
    <x v="5"/>
    <n v="831236"/>
    <d v="2001-06-06T21:00:01"/>
  </r>
  <r>
    <x v="1"/>
    <x v="3"/>
    <x v="0"/>
    <x v="18"/>
    <n v="755000"/>
    <n v="1340802"/>
    <d v="2001-06-05T09:40:59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0"/>
    <x v="0"/>
    <n v="4.46"/>
    <s v="dlposton"/>
    <s v="JARNOLD"/>
    <s v="NG-Price"/>
    <x v="1"/>
    <x v="5"/>
    <s v="VE6335.1"/>
    <d v="2001-11-01T00:00:00"/>
  </r>
  <r>
    <x v="1"/>
    <x v="3"/>
    <x v="1"/>
    <x v="0"/>
    <n v="5000"/>
    <n v="1340803"/>
    <d v="2001-06-05T09:41:02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LAURABATES"/>
    <s v="KSTEVEN"/>
    <s v="ENA-IM Mid Central South"/>
    <x v="8"/>
    <x v="5"/>
    <n v="831237"/>
    <d v="2001-06-06T21:00:01"/>
  </r>
  <r>
    <x v="0"/>
    <x v="3"/>
    <x v="1"/>
    <x v="3"/>
    <n v="2300000"/>
    <n v="1340804"/>
    <d v="2001-06-05T09:41:04"/>
    <s v="J. Aron &amp; Company"/>
    <x v="0"/>
    <x v="0"/>
    <x v="0"/>
    <x v="3"/>
    <s v="UK Gas Phy Fwd NBP"/>
    <s v="UK Gas Phy       NBP                     Oct-Dec02       p/th"/>
    <n v="25000"/>
    <m/>
    <x v="0"/>
    <x v="5"/>
    <x v="3"/>
    <n v="24.1"/>
    <s v="vanrietst"/>
    <s v="AFAIRLE"/>
    <s v="Non Affiliate Gas Book"/>
    <x v="5"/>
    <x v="3"/>
    <n v="106480"/>
    <d v="2002-10-01T00:00:00"/>
  </r>
  <r>
    <x v="0"/>
    <x v="0"/>
    <x v="0"/>
    <x v="0"/>
    <n v="10"/>
    <n v="1340806"/>
    <d v="2001-06-05T09:41:0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6"/>
    <x v="0"/>
    <n v="1248"/>
    <s v="ADM79905"/>
    <s v="JGORDON1"/>
    <s v="Enron Metals Trading System"/>
    <x v="0"/>
    <x v="0"/>
    <n v="2169126"/>
    <m/>
  </r>
  <r>
    <x v="1"/>
    <x v="3"/>
    <x v="1"/>
    <x v="0"/>
    <n v="5000"/>
    <n v="1340805"/>
    <d v="2001-06-05T09:41:06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MHOMESTEAD"/>
    <s v="KSTEVEN"/>
    <s v="ENA-IM Mid Central South"/>
    <x v="8"/>
    <x v="5"/>
    <n v="831238"/>
    <d v="2001-06-06T21:00:01"/>
  </r>
  <r>
    <x v="1"/>
    <x v="3"/>
    <x v="1"/>
    <x v="0"/>
    <n v="5000"/>
    <n v="1340807"/>
    <d v="2001-06-05T09:41:07"/>
    <s v="Coral Energy Resources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2"/>
    <s v="rjvandamp"/>
    <s v="SPEREIR"/>
    <s v="ENA-IM NE GULF2"/>
    <x v="8"/>
    <x v="5"/>
    <n v="831239"/>
    <d v="2001-06-06T21:00:01"/>
  </r>
  <r>
    <x v="1"/>
    <x v="3"/>
    <x v="1"/>
    <x v="0"/>
    <n v="2391"/>
    <n v="1340808"/>
    <d v="2001-06-05T09:41:15"/>
    <s v="Coast Energy Group, a division of Cornerstone Propane, L.P."/>
    <x v="0"/>
    <x v="0"/>
    <x v="0"/>
    <x v="3"/>
    <s v="US Gas Phy Fwd Firm &lt; or = 1Mo "/>
    <s v="US Gas Phy       ANR SE Trans            06Jun01         USD/MM"/>
    <n v="2391"/>
    <m/>
    <x v="0"/>
    <x v="10"/>
    <x v="0"/>
    <n v="3.9375"/>
    <s v="buckdiers"/>
    <s v="TDONOHO"/>
    <s v="ENA - IM Central Gulf"/>
    <x v="8"/>
    <x v="5"/>
    <n v="831240"/>
    <d v="2001-06-06T21:00:01"/>
  </r>
  <r>
    <x v="1"/>
    <x v="3"/>
    <x v="1"/>
    <x v="0"/>
    <n v="5000"/>
    <n v="1340809"/>
    <d v="2001-06-05T09:41:16"/>
    <s v="Coral Energy Resources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15"/>
    <s v="rjvandamp"/>
    <s v="SPEREIR"/>
    <s v="ENA-IM NE GULF2"/>
    <x v="8"/>
    <x v="5"/>
    <n v="831241"/>
    <d v="2001-06-06T21:00:01"/>
  </r>
  <r>
    <x v="1"/>
    <x v="3"/>
    <x v="0"/>
    <x v="1"/>
    <n v="620000"/>
    <n v="1340810"/>
    <d v="2001-06-05T09:41:21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350000000000001"/>
    <s v="aepes214"/>
    <s v="JARNOLD"/>
    <s v="NG-Price"/>
    <x v="1"/>
    <x v="5"/>
    <s v="VE6336.1"/>
    <d v="2001-07-01T21:00:00"/>
  </r>
  <r>
    <x v="1"/>
    <x v="3"/>
    <x v="0"/>
    <x v="19"/>
    <n v="250000"/>
    <n v="1340811"/>
    <d v="2001-06-05T09:41:26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6"/>
    <s v="aepes222"/>
    <s v="PKEAVEY"/>
    <s v="G-DAILY-EST"/>
    <x v="1"/>
    <x v="5"/>
    <s v="VE6337.1"/>
    <d v="2001-06-06T21:00:01"/>
  </r>
  <r>
    <x v="1"/>
    <x v="3"/>
    <x v="1"/>
    <x v="0"/>
    <n v="5000"/>
    <n v="1340812"/>
    <d v="2001-06-05T09:41:29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8"/>
    <s v="toddbandy"/>
    <s v="KSTEVEN"/>
    <s v="ENA-IM Mid Central South"/>
    <x v="8"/>
    <x v="5"/>
    <n v="831242"/>
    <d v="2001-06-06T21:00:01"/>
  </r>
  <r>
    <x v="1"/>
    <x v="3"/>
    <x v="1"/>
    <x v="0"/>
    <n v="25000"/>
    <n v="1340813"/>
    <d v="2001-06-05T09:41:30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3.9750000000000001"/>
    <s v="FMORGAN1"/>
    <s v="ARING"/>
    <s v="ENA-IM NE GULF1"/>
    <x v="8"/>
    <x v="5"/>
    <n v="831243"/>
    <d v="2001-06-06T21:00:01"/>
  </r>
  <r>
    <x v="1"/>
    <x v="3"/>
    <x v="0"/>
    <x v="1"/>
    <n v="155000"/>
    <n v="1340814"/>
    <d v="2001-06-05T09:41:34"/>
    <s v="Dynegy Marketing and Trade"/>
    <x v="0"/>
    <x v="0"/>
    <x v="0"/>
    <x v="3"/>
    <s v="US Gas Fin Swap"/>
    <s v="US Gas Swap      Nymex                   Jul01           USD/MM"/>
    <n v="5000"/>
    <m/>
    <x v="0"/>
    <x v="10"/>
    <x v="0"/>
    <n v="4.03"/>
    <s v="BARRON01"/>
    <s v="JARNOLD"/>
    <s v="NG-Price"/>
    <x v="1"/>
    <x v="5"/>
    <s v="VE6339.1"/>
    <d v="2001-07-01T21:00:00"/>
  </r>
  <r>
    <x v="1"/>
    <x v="3"/>
    <x v="0"/>
    <x v="18"/>
    <n v="755000"/>
    <n v="1340816"/>
    <d v="2001-06-05T09:41:36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45"/>
    <s v="jdbsempra"/>
    <s v="JARNOLD"/>
    <s v="NG-Price"/>
    <x v="1"/>
    <x v="5"/>
    <s v="VE6338.1"/>
    <d v="2001-11-01T00:00:00"/>
  </r>
  <r>
    <x v="1"/>
    <x v="2"/>
    <x v="1"/>
    <x v="1"/>
    <n v="775"/>
    <n v="1340815"/>
    <d v="2001-06-05T09:41:36"/>
    <s v="American Electric Power Service Corporation"/>
    <x v="0"/>
    <x v="0"/>
    <x v="0"/>
    <x v="2"/>
    <s v="US West Power Phy Fwd Firm"/>
    <s v="US Pwr Phy Firm  PALVE Peak              Jul01           USD/MWh"/>
    <n v="25"/>
    <m/>
    <x v="0"/>
    <x v="2"/>
    <x v="0"/>
    <n v="219"/>
    <s v="aepsvc134"/>
    <s v="MMOTLEY"/>
    <s v="ST-SW"/>
    <x v="7"/>
    <x v="6"/>
    <n v="632935.1"/>
    <d v="2001-07-01T21:00:01"/>
  </r>
  <r>
    <x v="1"/>
    <x v="3"/>
    <x v="1"/>
    <x v="0"/>
    <n v="25000"/>
    <n v="1340818"/>
    <d v="2001-06-05T09:41:36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3.9649999999999999"/>
    <s v="FMORGAN1"/>
    <s v="ARING"/>
    <s v="ENA-IM NE GULF1"/>
    <x v="8"/>
    <x v="5"/>
    <n v="831245"/>
    <d v="2001-06-06T21:00:01"/>
  </r>
  <r>
    <x v="1"/>
    <x v="3"/>
    <x v="1"/>
    <x v="0"/>
    <n v="5000"/>
    <n v="1340817"/>
    <d v="2001-06-05T09:41:36"/>
    <s v="Nicor Gas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0525000000000002"/>
    <s v="vab12345"/>
    <s v="PMIMS"/>
    <s v="ENA - IM MKT Central CG"/>
    <x v="8"/>
    <x v="5"/>
    <n v="831244"/>
    <d v="2001-06-06T21:00:01"/>
  </r>
  <r>
    <x v="0"/>
    <x v="3"/>
    <x v="1"/>
    <x v="0"/>
    <n v="10000"/>
    <n v="1340821"/>
    <d v="2001-06-05T09:41:3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849999999999998"/>
    <s v="quinnejc"/>
    <s v="RWATT"/>
    <s v="EC-IM Canada West"/>
    <x v="8"/>
    <x v="7"/>
    <n v="831246"/>
    <d v="2001-06-05T21:00:01"/>
  </r>
  <r>
    <x v="1"/>
    <x v="3"/>
    <x v="1"/>
    <x v="0"/>
    <n v="10000"/>
    <n v="1340822"/>
    <d v="2001-06-05T09:41:41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9550000000000001"/>
    <s v="YJACKSON"/>
    <s v="SPEREIR"/>
    <s v="ENA-IM NE GULF2"/>
    <x v="8"/>
    <x v="5"/>
    <n v="831247"/>
    <d v="2001-06-06T21:00:01"/>
  </r>
  <r>
    <x v="0"/>
    <x v="0"/>
    <x v="0"/>
    <x v="0"/>
    <n v="1"/>
    <n v="1340823"/>
    <d v="2001-06-05T09:41:51"/>
    <s v="Lenmore Inc"/>
    <x v="0"/>
    <x v="0"/>
    <x v="0"/>
    <x v="0"/>
    <s v="Aluminum LME Registered Contract"/>
    <s v="Al LME Reg.      Contract                20Jun01         USD/mt-L"/>
    <n v="1"/>
    <m/>
    <x v="0"/>
    <x v="0"/>
    <x v="0"/>
    <n v="1488.5"/>
    <s v="ADM74404"/>
    <s v="BMARCHAN"/>
    <s v="Enron Metals Trading System"/>
    <x v="0"/>
    <x v="0"/>
    <n v="2169128"/>
    <d v="2001-06-20T00:00:00"/>
  </r>
  <r>
    <x v="1"/>
    <x v="3"/>
    <x v="1"/>
    <x v="0"/>
    <n v="10000"/>
    <n v="1340824"/>
    <d v="2001-06-05T09:41:51"/>
    <s v="OGE Energy Resources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0374999999999996"/>
    <s v="annesley"/>
    <s v="PMIMS"/>
    <s v="ENA - IM MKT Central CG"/>
    <x v="8"/>
    <x v="5"/>
    <n v="831248"/>
    <d v="2001-06-06T21:00:01"/>
  </r>
  <r>
    <x v="1"/>
    <x v="3"/>
    <x v="1"/>
    <x v="0"/>
    <n v="5000"/>
    <n v="1340826"/>
    <d v="2001-06-05T09:41:52"/>
    <s v="El Paso Merchant Energy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28"/>
    <s v="EPMELPcjs"/>
    <s v="VPIMENOV"/>
    <s v="ENA-IM ME NEW YORK"/>
    <x v="8"/>
    <x v="5"/>
    <n v="831249"/>
    <d v="2001-06-06T21:00:01"/>
  </r>
  <r>
    <x v="1"/>
    <x v="3"/>
    <x v="1"/>
    <x v="0"/>
    <n v="5000"/>
    <n v="1340827"/>
    <d v="2001-06-05T09:41:55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6"/>
    <s v="aepes201"/>
    <s v="TDONOHO"/>
    <s v="ENA - IM Central Gulf"/>
    <x v="8"/>
    <x v="5"/>
    <n v="831250"/>
    <d v="2001-06-06T21:00:01"/>
  </r>
  <r>
    <x v="1"/>
    <x v="3"/>
    <x v="0"/>
    <x v="19"/>
    <n v="375000"/>
    <n v="1340829"/>
    <d v="2001-06-05T09:41:57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4.01"/>
    <s v="AQUILA1015"/>
    <s v="EBASS"/>
    <s v="FT-Texas"/>
    <x v="1"/>
    <x v="5"/>
    <s v="VE6343.1"/>
    <d v="2001-06-06T21:00:01"/>
  </r>
  <r>
    <x v="1"/>
    <x v="3"/>
    <x v="1"/>
    <x v="0"/>
    <n v="5000"/>
    <n v="1340830"/>
    <d v="2001-06-05T09:41:58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55"/>
    <s v="aepes201"/>
    <s v="TDONOHO"/>
    <s v="ENA - IM Central Gulf"/>
    <x v="8"/>
    <x v="5"/>
    <n v="831251"/>
    <d v="2001-06-06T21:00:01"/>
  </r>
  <r>
    <x v="1"/>
    <x v="2"/>
    <x v="1"/>
    <x v="9"/>
    <n v="100"/>
    <n v="1340831"/>
    <d v="2001-06-05T09:42:00"/>
    <s v="Cargill-Alliant, LLC"/>
    <x v="0"/>
    <x v="0"/>
    <x v="0"/>
    <x v="2"/>
    <s v="US East Power Phy Fwd Firm"/>
    <s v="US Pwr Phy Firm  Cinergy Peak            07-08Jun01      USD/MWh"/>
    <n v="50"/>
    <m/>
    <x v="0"/>
    <x v="2"/>
    <x v="0"/>
    <n v="23.5"/>
    <s v="BRETJONES"/>
    <s v="CDORLAN"/>
    <s v="ST-ECAR"/>
    <x v="7"/>
    <x v="6"/>
    <n v="632936.1"/>
    <d v="2001-06-07T21:00:01"/>
  </r>
  <r>
    <x v="0"/>
    <x v="3"/>
    <x v="1"/>
    <x v="0"/>
    <n v="10000"/>
    <n v="1340833"/>
    <d v="2001-06-05T09:42:02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25000000000002"/>
    <s v="DAROOKIE"/>
    <s v="MCUILLA"/>
    <s v="ENA - IM Ontario"/>
    <x v="8"/>
    <x v="5"/>
    <n v="831254"/>
    <d v="2001-06-06T21:00:01"/>
  </r>
  <r>
    <x v="1"/>
    <x v="3"/>
    <x v="1"/>
    <x v="0"/>
    <n v="65"/>
    <n v="1340832"/>
    <d v="2001-06-05T09:42:02"/>
    <s v="Dynegy Marketing and Trade"/>
    <x v="0"/>
    <x v="0"/>
    <x v="0"/>
    <x v="3"/>
    <s v="US Gas Phy Fwd Firm &lt; or = 1Mo "/>
    <s v="US Gas Phy       HeHub                   06Jun01         USD/MM"/>
    <n v="65"/>
    <m/>
    <x v="0"/>
    <x v="10"/>
    <x v="0"/>
    <n v="3.9449999999999998"/>
    <s v="FMORGAN1"/>
    <s v="ARING"/>
    <s v="ENA-IM NE GULF1"/>
    <x v="8"/>
    <x v="5"/>
    <n v="831253"/>
    <d v="2001-06-06T21:00:01"/>
  </r>
  <r>
    <x v="1"/>
    <x v="3"/>
    <x v="1"/>
    <x v="0"/>
    <n v="1800"/>
    <n v="1340836"/>
    <d v="2001-06-05T09:42:06"/>
    <s v="Marathon Oil Company"/>
    <x v="0"/>
    <x v="0"/>
    <x v="0"/>
    <x v="3"/>
    <s v="US Gas Phy Fwd Firm &lt; or = 1Mo "/>
    <s v="US Gas Phy       NGPL Midcont            06Jun01         USD/MM"/>
    <m/>
    <n v="1800"/>
    <x v="0"/>
    <x v="10"/>
    <x v="0"/>
    <n v="3.88"/>
    <s v="ENRONCAT"/>
    <s v="KSTEVEN"/>
    <s v="ENA-IM Mid Central South"/>
    <x v="8"/>
    <x v="5"/>
    <n v="831256"/>
    <d v="2001-06-06T21:00:01"/>
  </r>
  <r>
    <x v="1"/>
    <x v="3"/>
    <x v="1"/>
    <x v="0"/>
    <n v="10000"/>
    <n v="1340835"/>
    <d v="2001-06-05T09:42:06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449999999999998"/>
    <s v="dealjunkie"/>
    <s v="SPEREIR"/>
    <s v="ENA-IM NE GULF2"/>
    <x v="8"/>
    <x v="5"/>
    <n v="831255"/>
    <d v="2001-06-06T21:00:01"/>
  </r>
  <r>
    <x v="1"/>
    <x v="3"/>
    <x v="1"/>
    <x v="0"/>
    <n v="2609"/>
    <n v="1340837"/>
    <d v="2001-06-05T09:42:07"/>
    <s v="Dynegy Marketing and Trade"/>
    <x v="0"/>
    <x v="0"/>
    <x v="0"/>
    <x v="3"/>
    <s v="US Gas Phy Fwd Firm &lt; or = 1Mo "/>
    <s v="US Gas Phy       ANR SE Trans            06Jun01         USD/MM"/>
    <n v="2609"/>
    <m/>
    <x v="0"/>
    <x v="10"/>
    <x v="0"/>
    <n v="3.9325000000000001"/>
    <s v="MCCARTHY"/>
    <s v="TDONOHO"/>
    <s v="ENA - IM Central Gulf"/>
    <x v="8"/>
    <x v="5"/>
    <n v="831257"/>
    <d v="2001-06-06T21:00:01"/>
  </r>
  <r>
    <x v="1"/>
    <x v="3"/>
    <x v="0"/>
    <x v="20"/>
    <n v="615000"/>
    <n v="1340838"/>
    <d v="2001-06-05T09:42:09"/>
    <s v="Kinder Morgan, Inc."/>
    <x v="0"/>
    <x v="0"/>
    <x v="0"/>
    <x v="3"/>
    <s v="US Gas Fin Swap"/>
    <s v="US Gas Swap      Nymex                   Jul-Oct01       USD/MM"/>
    <m/>
    <n v="5000"/>
    <x v="0"/>
    <x v="10"/>
    <x v="0"/>
    <n v="4.13"/>
    <s v="abrabham"/>
    <s v="JARNOLD"/>
    <s v="NG-Price"/>
    <x v="1"/>
    <x v="5"/>
    <s v="VE6345.1"/>
    <d v="2001-07-01T00:00:00"/>
  </r>
  <r>
    <x v="1"/>
    <x v="3"/>
    <x v="1"/>
    <x v="0"/>
    <n v="5000"/>
    <n v="1340840"/>
    <d v="2001-06-05T09:42:20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75"/>
    <s v="toddbandy"/>
    <s v="KSTEVEN"/>
    <s v="ENA-IM Mid Central South"/>
    <x v="8"/>
    <x v="5"/>
    <n v="831258"/>
    <d v="2001-06-06T21:00:01"/>
  </r>
  <r>
    <x v="1"/>
    <x v="3"/>
    <x v="1"/>
    <x v="0"/>
    <n v="5000"/>
    <n v="1340841"/>
    <d v="2001-06-05T09:42:20"/>
    <s v="Reliant Energy Services, Inc."/>
    <x v="0"/>
    <x v="0"/>
    <x v="0"/>
    <x v="3"/>
    <s v="US Gas Phy Fwd Firm &lt; or = 1Mo "/>
    <s v="US Gas Phy       TENN 500                06Jun01         USD/MM"/>
    <m/>
    <n v="5000"/>
    <x v="0"/>
    <x v="10"/>
    <x v="0"/>
    <n v="3.82"/>
    <s v="benninger"/>
    <s v="SNEAL"/>
    <s v="ENA-IM NE GULF3"/>
    <x v="8"/>
    <x v="5"/>
    <n v="831259"/>
    <d v="2001-06-06T21:00:01"/>
  </r>
  <r>
    <x v="1"/>
    <x v="3"/>
    <x v="0"/>
    <x v="19"/>
    <n v="250000"/>
    <n v="1340842"/>
    <d v="2001-06-05T09:42:22"/>
    <s v="Cargill Energy, a division of Cargill, Incorporated"/>
    <x v="0"/>
    <x v="0"/>
    <x v="0"/>
    <x v="3"/>
    <s v="US Gas Fin Swap"/>
    <s v="US Gas Daily     HHub                    06-30Jun01      USD/MM"/>
    <n v="10000"/>
    <m/>
    <x v="0"/>
    <x v="10"/>
    <x v="0"/>
    <n v="3.9350000000000001"/>
    <s v="ADM90884"/>
    <s v="PKEAVEY"/>
    <s v="G-DAILY-EST"/>
    <x v="1"/>
    <x v="5"/>
    <s v="VE6349.1"/>
    <d v="2001-06-06T21:00:01"/>
  </r>
  <r>
    <x v="1"/>
    <x v="3"/>
    <x v="1"/>
    <x v="0"/>
    <n v="10000"/>
    <n v="1340843"/>
    <d v="2001-06-05T09:42:2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6"/>
    <s v="aepes215"/>
    <s v="ARING"/>
    <s v="ENA-IM NE GULF1"/>
    <x v="8"/>
    <x v="5"/>
    <n v="831260"/>
    <d v="2001-06-06T21:00:01"/>
  </r>
  <r>
    <x v="1"/>
    <x v="3"/>
    <x v="0"/>
    <x v="12"/>
    <n v="1825000"/>
    <n v="1340845"/>
    <d v="2001-06-05T09:42:28"/>
    <s v="Axia Energy, LP"/>
    <x v="0"/>
    <x v="0"/>
    <x v="0"/>
    <x v="3"/>
    <s v="US Gas Fin Swap"/>
    <s v="US Gas Swap      Nymex                   Jan-Dec02       USD/MM"/>
    <n v="5000"/>
    <m/>
    <x v="0"/>
    <x v="10"/>
    <x v="0"/>
    <n v="4.085"/>
    <s v="mtherrell"/>
    <s v="JARNOLD"/>
    <s v="NG-Price"/>
    <x v="1"/>
    <x v="5"/>
    <s v="VE6350.1"/>
    <d v="2002-01-01T21:00:00"/>
  </r>
  <r>
    <x v="1"/>
    <x v="3"/>
    <x v="1"/>
    <x v="0"/>
    <n v="10000"/>
    <n v="1340844"/>
    <d v="2001-06-05T09:42:28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7"/>
    <s v="aepes215"/>
    <s v="ARING"/>
    <s v="ENA-IM NE GULF1"/>
    <x v="8"/>
    <x v="5"/>
    <n v="831261"/>
    <d v="2001-06-06T21:00:01"/>
  </r>
  <r>
    <x v="1"/>
    <x v="3"/>
    <x v="1"/>
    <x v="0"/>
    <n v="2835"/>
    <n v="1340846"/>
    <d v="2001-06-05T09:42:30"/>
    <s v="OGE Energy Resources, Inc."/>
    <x v="0"/>
    <x v="0"/>
    <x v="0"/>
    <x v="3"/>
    <s v="US Gas Phy Fwd Firm &lt; or = 1Mo "/>
    <s v="US Gas Phy       ANR SW Pool             06Jun01         USD/MM"/>
    <n v="2835"/>
    <m/>
    <x v="0"/>
    <x v="10"/>
    <x v="0"/>
    <n v="3.87"/>
    <s v="ksharbert"/>
    <s v="KSTEVEN"/>
    <s v="ENA-IM Mid Central South"/>
    <x v="8"/>
    <x v="5"/>
    <n v="831262"/>
    <d v="2001-06-06T21:00:01"/>
  </r>
  <r>
    <x v="1"/>
    <x v="3"/>
    <x v="1"/>
    <x v="0"/>
    <n v="10000"/>
    <n v="1340847"/>
    <d v="2001-06-05T09:42:3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8"/>
    <s v="aepes215"/>
    <s v="ARING"/>
    <s v="ENA-IM NE GULF1"/>
    <x v="8"/>
    <x v="5"/>
    <n v="831263"/>
    <d v="2001-06-06T21:00:01"/>
  </r>
  <r>
    <x v="1"/>
    <x v="3"/>
    <x v="1"/>
    <x v="0"/>
    <n v="50000"/>
    <n v="1340848"/>
    <d v="2001-06-05T09:42:36"/>
    <s v="Aquila Energy Marketing Corporation"/>
    <x v="0"/>
    <x v="0"/>
    <x v="0"/>
    <x v="3"/>
    <s v="US Gas Phy Fwd Firm &lt; or = 1Mo "/>
    <s v="US Gas Phy       NGPL NICOR              06Jun01         USD/MM"/>
    <m/>
    <n v="50000"/>
    <x v="0"/>
    <x v="10"/>
    <x v="0"/>
    <n v="4.0175000000000001"/>
    <s v="benharner"/>
    <s v="PMIMS"/>
    <s v="ENA - IM MKT Central CG"/>
    <x v="8"/>
    <x v="5"/>
    <n v="831264"/>
    <d v="2001-06-06T21:00:01"/>
  </r>
  <r>
    <x v="1"/>
    <x v="3"/>
    <x v="1"/>
    <x v="0"/>
    <n v="10000"/>
    <n v="1340849"/>
    <d v="2001-06-05T09:42:38"/>
    <s v="Coral Energy Resources, L.P."/>
    <x v="0"/>
    <x v="0"/>
    <x v="0"/>
    <x v="3"/>
    <s v="US Gas Phy Fwd Firm &lt; or = 1Mo "/>
    <s v="US Gas Phy       HeHub                   06Jun01         USD/MM"/>
    <m/>
    <n v="10000"/>
    <x v="0"/>
    <x v="10"/>
    <x v="0"/>
    <n v="3.96"/>
    <s v="bbharleyp"/>
    <s v="ARING"/>
    <s v="ENA-IM NE GULF1"/>
    <x v="8"/>
    <x v="5"/>
    <n v="831265"/>
    <d v="2001-06-06T21:00:01"/>
  </r>
  <r>
    <x v="1"/>
    <x v="3"/>
    <x v="0"/>
    <x v="19"/>
    <n v="250000"/>
    <n v="1340851"/>
    <d v="2001-06-05T09:42:41"/>
    <s v="Cargill Energy, a division of Cargill, Incorporated"/>
    <x v="0"/>
    <x v="0"/>
    <x v="0"/>
    <x v="3"/>
    <s v="US Gas Fin Swap"/>
    <s v="US Gas Daily     NNG Ventura             06-30Jun01      USD/MM"/>
    <m/>
    <n v="10000"/>
    <x v="0"/>
    <x v="10"/>
    <x v="0"/>
    <n v="3.7549999999999999"/>
    <s v="ADM90884"/>
    <s v="ALEWIS"/>
    <s v="GD-CENTRAL"/>
    <x v="1"/>
    <x v="5"/>
    <s v="VE6351.1"/>
    <d v="2001-06-06T21:00:01"/>
  </r>
  <r>
    <x v="1"/>
    <x v="3"/>
    <x v="1"/>
    <x v="0"/>
    <n v="15000"/>
    <n v="1340850"/>
    <d v="2001-06-05T09:42:41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3.96"/>
    <s v="BEICHTEN"/>
    <s v="ARING"/>
    <s v="ENA-IM NE GULF1"/>
    <x v="8"/>
    <x v="5"/>
    <n v="831266"/>
    <d v="2001-06-06T21:00:01"/>
  </r>
  <r>
    <x v="1"/>
    <x v="3"/>
    <x v="0"/>
    <x v="20"/>
    <n v="615000"/>
    <n v="1340852"/>
    <d v="2001-06-05T09:42:43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12"/>
    <s v="DAVIDSET"/>
    <s v="JARNOLD"/>
    <s v="NG-Price"/>
    <x v="1"/>
    <x v="5"/>
    <s v="VE6352.1"/>
    <d v="2001-07-01T00:00:00"/>
  </r>
  <r>
    <x v="0"/>
    <x v="3"/>
    <x v="1"/>
    <x v="1"/>
    <n v="155000"/>
    <n v="1340853"/>
    <d v="2001-06-05T09:42:47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267"/>
    <d v="2001-07-01T21:00:01"/>
  </r>
  <r>
    <x v="1"/>
    <x v="3"/>
    <x v="1"/>
    <x v="0"/>
    <n v="6854"/>
    <n v="1340854"/>
    <d v="2001-06-05T09:42:49"/>
    <s v="TransCanada Energy Marketing USA, Inc."/>
    <x v="0"/>
    <x v="0"/>
    <x v="0"/>
    <x v="3"/>
    <s v="US Gas Phy Fwd Firm &lt; or = 1Mo "/>
    <s v="US Gas Phy       NGPL NICOR              06Jun01         USD/MM"/>
    <m/>
    <n v="6854"/>
    <x v="0"/>
    <x v="10"/>
    <x v="0"/>
    <n v="4.0225"/>
    <s v="tracyschwa"/>
    <s v="PMIMS"/>
    <s v="ENA - IM MKT Central CG"/>
    <x v="8"/>
    <x v="5"/>
    <n v="831268"/>
    <d v="2001-06-06T21:00:01"/>
  </r>
  <r>
    <x v="1"/>
    <x v="3"/>
    <x v="0"/>
    <x v="1"/>
    <n v="620000"/>
    <n v="1340855"/>
    <d v="2001-06-05T09:42:55"/>
    <s v="Aquila Canada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davidlake"/>
    <s v="JARNOLD"/>
    <s v="NG-Price"/>
    <x v="1"/>
    <x v="5"/>
    <s v="VE6354.1"/>
    <d v="2001-07-01T21:00:00"/>
  </r>
  <r>
    <x v="1"/>
    <x v="3"/>
    <x v="1"/>
    <x v="0"/>
    <n v="10000"/>
    <n v="1340856"/>
    <d v="2001-06-05T09:42:55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250000000000002"/>
    <s v="aepes202"/>
    <s v="SNEAL"/>
    <s v="ENA-IM NE GULF3"/>
    <x v="8"/>
    <x v="5"/>
    <n v="831269"/>
    <d v="2001-06-06T21:00:01"/>
  </r>
  <r>
    <x v="1"/>
    <x v="3"/>
    <x v="1"/>
    <x v="0"/>
    <n v="4004"/>
    <n v="1340857"/>
    <d v="2001-06-05T09:42:57"/>
    <s v="EnergyUSA-TPC Corp."/>
    <x v="0"/>
    <x v="0"/>
    <x v="0"/>
    <x v="3"/>
    <s v="US Gas Phy Fwd Firm &lt; or = 1Mo "/>
    <s v="US Gas Phy       TENN 500                06Jun01         USD/MM"/>
    <m/>
    <n v="4004"/>
    <x v="0"/>
    <x v="10"/>
    <x v="0"/>
    <n v="3.8250000000000002"/>
    <s v="timothym"/>
    <s v="SNEAL"/>
    <s v="ENA-IM NE GULF3"/>
    <x v="8"/>
    <x v="5"/>
    <n v="831270"/>
    <d v="2001-06-06T21:00:01"/>
  </r>
  <r>
    <x v="1"/>
    <x v="3"/>
    <x v="0"/>
    <x v="19"/>
    <n v="375000"/>
    <n v="1340858"/>
    <d v="2001-06-05T09:42:58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9950000000000001"/>
    <s v="AQUILA1015"/>
    <s v="EBASS"/>
    <s v="FT-Texas"/>
    <x v="1"/>
    <x v="5"/>
    <s v="VE6353.1"/>
    <d v="2001-06-06T21:00:01"/>
  </r>
  <r>
    <x v="1"/>
    <x v="3"/>
    <x v="1"/>
    <x v="0"/>
    <n v="3000"/>
    <n v="1340860"/>
    <d v="2001-06-05T09:43:00"/>
    <s v="MidAmerican Energy Company"/>
    <x v="0"/>
    <x v="0"/>
    <x v="0"/>
    <x v="3"/>
    <s v="US Gas Phy Fwd Firm &lt; or = 1Mo "/>
    <s v="US Gas Phy       NNG Demarc              06Jun01         USD/MM"/>
    <m/>
    <n v="3000"/>
    <x v="0"/>
    <x v="10"/>
    <x v="0"/>
    <n v="3.8250000000000002"/>
    <s v="KREMERTODD"/>
    <s v="KSTEVEN"/>
    <s v="ENA-IM Mid Central South"/>
    <x v="8"/>
    <x v="5"/>
    <n v="831272"/>
    <d v="2001-06-06T21:00:01"/>
  </r>
  <r>
    <x v="1"/>
    <x v="3"/>
    <x v="1"/>
    <x v="0"/>
    <n v="10000"/>
    <n v="1340859"/>
    <d v="2001-06-05T09:43:00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3"/>
    <s v="aepes202"/>
    <s v="SNEAL"/>
    <s v="ENA-IM NE GULF3"/>
    <x v="8"/>
    <x v="5"/>
    <n v="831271"/>
    <d v="2001-06-06T21:00:01"/>
  </r>
  <r>
    <x v="1"/>
    <x v="4"/>
    <x v="0"/>
    <x v="0"/>
    <n v="50000"/>
    <n v="1340862"/>
    <d v="2001-06-05T09:43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2"/>
    <x v="5"/>
    <n v="113717"/>
    <d v="2001-07-01T00:00:00"/>
  </r>
  <r>
    <x v="1"/>
    <x v="3"/>
    <x v="1"/>
    <x v="0"/>
    <n v="10000"/>
    <n v="1340861"/>
    <d v="2001-06-05T09:43:0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49999999999998"/>
    <s v="aepes201"/>
    <s v="TDONOHO"/>
    <s v="ENA - IM Central Gulf"/>
    <x v="8"/>
    <x v="5"/>
    <n v="831273"/>
    <d v="2001-06-06T21:00:01"/>
  </r>
  <r>
    <x v="1"/>
    <x v="2"/>
    <x v="1"/>
    <x v="1"/>
    <n v="775"/>
    <n v="1340863"/>
    <d v="2001-06-05T09:43:01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55"/>
    <s v="WRUSSELL"/>
    <s v="MMOTLEY"/>
    <s v="ST-SW"/>
    <x v="7"/>
    <x v="6"/>
    <n v="632937.1"/>
    <d v="2001-08-01T21:00:01"/>
  </r>
  <r>
    <x v="1"/>
    <x v="3"/>
    <x v="1"/>
    <x v="0"/>
    <n v="10000"/>
    <n v="1340864"/>
    <d v="2001-06-05T09:43:03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24999999999999"/>
    <s v="aepes201"/>
    <s v="TDONOHO"/>
    <s v="ENA - IM Central Gulf"/>
    <x v="8"/>
    <x v="5"/>
    <n v="831274"/>
    <d v="2001-06-06T21:00:01"/>
  </r>
  <r>
    <x v="1"/>
    <x v="3"/>
    <x v="0"/>
    <x v="1"/>
    <n v="620000"/>
    <n v="1340865"/>
    <d v="2001-06-05T09:43:0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3"/>
    <s v="JLIPMAN1"/>
    <s v="JARNOLD"/>
    <s v="NG-Price"/>
    <x v="1"/>
    <x v="5"/>
    <s v="VE6355.1"/>
    <d v="2001-07-01T21:00:00"/>
  </r>
  <r>
    <x v="1"/>
    <x v="3"/>
    <x v="1"/>
    <x v="0"/>
    <n v="10000"/>
    <n v="1340866"/>
    <d v="2001-06-05T09:43:0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"/>
    <s v="aepes201"/>
    <s v="TDONOHO"/>
    <s v="ENA - IM Central Gulf"/>
    <x v="8"/>
    <x v="5"/>
    <n v="831275"/>
    <d v="2001-06-06T21:00:01"/>
  </r>
  <r>
    <x v="1"/>
    <x v="3"/>
    <x v="0"/>
    <x v="1"/>
    <n v="310000"/>
    <n v="1340868"/>
    <d v="2001-06-05T09:43:1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03"/>
    <s v="BRROWE01"/>
    <s v="JARNOLD"/>
    <s v="NG-Price"/>
    <x v="1"/>
    <x v="5"/>
    <s v="VE6359.1"/>
    <d v="2001-07-01T21:00:00"/>
  </r>
  <r>
    <x v="1"/>
    <x v="3"/>
    <x v="1"/>
    <x v="19"/>
    <n v="125000"/>
    <n v="1340869"/>
    <d v="2001-06-05T09:43:13"/>
    <s v="Cinergy Marketing &amp; Trading, LLC"/>
    <x v="0"/>
    <x v="0"/>
    <x v="0"/>
    <x v="3"/>
    <s v="US Gas Phy Fwd Firm &lt; or = 1Mo "/>
    <s v="US Gas Phy       TCO Pool                06-30Jun01      USD/MM"/>
    <m/>
    <n v="5000"/>
    <x v="0"/>
    <x v="10"/>
    <x v="0"/>
    <n v="4.085"/>
    <s v="STOCKHAMN"/>
    <s v="JHODGE2"/>
    <s v="ENA-IM ME TCO"/>
    <x v="8"/>
    <x v="5"/>
    <n v="831277"/>
    <d v="2001-06-06T21:00:01"/>
  </r>
  <r>
    <x v="1"/>
    <x v="3"/>
    <x v="0"/>
    <x v="1"/>
    <n v="310000"/>
    <n v="1340871"/>
    <d v="2001-06-05T09:43:15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3"/>
    <s v="NedCosman"/>
    <s v="JARNOLD"/>
    <s v="NG-Price"/>
    <x v="1"/>
    <x v="5"/>
    <s v="VE6361.1"/>
    <d v="2001-07-01T21:00:00"/>
  </r>
  <r>
    <x v="1"/>
    <x v="3"/>
    <x v="1"/>
    <x v="0"/>
    <n v="5000"/>
    <n v="1340872"/>
    <d v="2001-06-05T09:43:17"/>
    <s v="Coast Energy Group, a division of Cornerstone Propane, L.P."/>
    <x v="0"/>
    <x v="0"/>
    <x v="0"/>
    <x v="3"/>
    <s v="US Gas Phy Fwd Firm &lt; or = 1Mo "/>
    <s v="US Gas Phy       NGPL LA Pool            06Jun01         USD/MM"/>
    <n v="5000"/>
    <m/>
    <x v="0"/>
    <x v="10"/>
    <x v="0"/>
    <n v="3.9125000000000001"/>
    <s v="buckdiers"/>
    <s v="TDONOHO"/>
    <s v="ENA - IM Central Gulf"/>
    <x v="8"/>
    <x v="5"/>
    <n v="831276"/>
    <d v="2001-06-06T21:00:01"/>
  </r>
  <r>
    <x v="1"/>
    <x v="2"/>
    <x v="1"/>
    <x v="22"/>
    <n v="2950"/>
    <n v="1340875"/>
    <d v="2001-06-05T09:43:20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8"/>
    <s v="PowerBCK"/>
    <s v="DSMITH3"/>
    <s v="LT-ERCOT"/>
    <x v="7"/>
    <x v="6"/>
    <n v="632938.1"/>
    <d v="2002-01-01T00:00:00"/>
  </r>
  <r>
    <x v="1"/>
    <x v="3"/>
    <x v="1"/>
    <x v="0"/>
    <n v="10000"/>
    <n v="1340876"/>
    <d v="2001-06-05T09:43:21"/>
    <s v="Nicor Ga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81"/>
    <s v="mmc12345"/>
    <s v="SNEAL"/>
    <s v="ENA-IM NE GULF3"/>
    <x v="8"/>
    <x v="5"/>
    <n v="831279"/>
    <d v="2001-06-06T21:00:01"/>
  </r>
  <r>
    <x v="1"/>
    <x v="3"/>
    <x v="0"/>
    <x v="19"/>
    <n v="500000"/>
    <n v="1340877"/>
    <d v="2001-06-05T09:43:24"/>
    <s v="AEP Energy Services, Inc."/>
    <x v="0"/>
    <x v="0"/>
    <x v="0"/>
    <x v="3"/>
    <s v="US Gas Fin BasisSwap"/>
    <s v="US Gas Basis     GD/D TETM3-HHub         06-30Jun01      USD/MM"/>
    <n v="20000"/>
    <m/>
    <x v="0"/>
    <x v="10"/>
    <x v="0"/>
    <n v="0.34"/>
    <s v="aepes207"/>
    <s v="VPIMENOV"/>
    <s v="EAST-NEW YORK"/>
    <x v="1"/>
    <x v="5"/>
    <s v="VE6362.1"/>
    <d v="2001-06-06T21:00:01"/>
  </r>
  <r>
    <x v="0"/>
    <x v="3"/>
    <x v="1"/>
    <x v="0"/>
    <n v="10000"/>
    <n v="1340879"/>
    <d v="2001-06-05T09:43:25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50000000000002"/>
    <s v="DAROOKIE"/>
    <s v="MCUILLA"/>
    <s v="ENA - IM Ontario"/>
    <x v="8"/>
    <x v="5"/>
    <n v="831280"/>
    <d v="2001-06-06T21:00:01"/>
  </r>
  <r>
    <x v="1"/>
    <x v="3"/>
    <x v="1"/>
    <x v="0"/>
    <n v="5400"/>
    <n v="1340878"/>
    <d v="2001-06-05T09:43:25"/>
    <s v="Colonial Energy Inc."/>
    <x v="0"/>
    <x v="0"/>
    <x v="0"/>
    <x v="3"/>
    <s v="US Gas Phy Fwd Firm &lt; or = 1Mo "/>
    <s v="US Gas Phy       TENN 800                06Jun01         USD/MM"/>
    <m/>
    <n v="5400"/>
    <x v="0"/>
    <x v="10"/>
    <x v="0"/>
    <n v="3.83"/>
    <s v="CGILBERT"/>
    <s v="SNEAL"/>
    <s v="ENA-IM NE GULF3"/>
    <x v="8"/>
    <x v="5"/>
    <n v="831281"/>
    <d v="2001-06-06T21:00:01"/>
  </r>
  <r>
    <x v="1"/>
    <x v="3"/>
    <x v="0"/>
    <x v="12"/>
    <n v="1825000"/>
    <n v="1340880"/>
    <d v="2001-06-05T09:43:2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999999999999996"/>
    <s v="AQUILA1004"/>
    <s v="JARNOLD"/>
    <s v="NG-Price"/>
    <x v="1"/>
    <x v="5"/>
    <s v="VE6364.1"/>
    <d v="2002-01-01T21:00:00"/>
  </r>
  <r>
    <x v="1"/>
    <x v="3"/>
    <x v="0"/>
    <x v="1"/>
    <n v="620000"/>
    <n v="1340881"/>
    <d v="2001-06-05T09:43:29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4.03"/>
    <s v="AQUILA1000"/>
    <s v="JARNOLD"/>
    <s v="NG-Price"/>
    <x v="1"/>
    <x v="5"/>
    <s v="VE6365.1"/>
    <d v="2001-07-01T21:00:00"/>
  </r>
  <r>
    <x v="1"/>
    <x v="3"/>
    <x v="1"/>
    <x v="0"/>
    <n v="20000"/>
    <n v="1340882"/>
    <d v="2001-06-05T09:43:29"/>
    <s v="BGML - IM Bridgeline"/>
    <x v="0"/>
    <x v="0"/>
    <x v="0"/>
    <x v="3"/>
    <s v="US Gas Phy Fwd Firm &lt; or = 1Mo "/>
    <s v="US Gas Phy       HeHub                   06Jun01         USD/MM"/>
    <n v="20000"/>
    <m/>
    <x v="0"/>
    <x v="10"/>
    <x v="0"/>
    <n v="3.96"/>
    <s v="raganbond1"/>
    <s v="ARING"/>
    <s v="ENA-IM NE GULF1"/>
    <x v="8"/>
    <x v="5"/>
    <n v="831283"/>
    <d v="2001-06-06T21:00:01"/>
  </r>
  <r>
    <x v="0"/>
    <x v="3"/>
    <x v="1"/>
    <x v="0"/>
    <n v="10000"/>
    <n v="1340883"/>
    <d v="2001-06-05T09:43:29"/>
    <s v="PG&amp;E Energy Trading, Canada Corp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75"/>
    <s v="ADM54361"/>
    <s v="RWATT"/>
    <s v="EC-IM Canada West"/>
    <x v="8"/>
    <x v="7"/>
    <n v="831282"/>
    <d v="2001-06-05T21:00:01"/>
  </r>
  <r>
    <x v="1"/>
    <x v="3"/>
    <x v="1"/>
    <x v="0"/>
    <n v="5000"/>
    <n v="1340884"/>
    <d v="2001-06-05T09:43:33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LAURABATES"/>
    <s v="KSTEVEN"/>
    <s v="ENA-IM Mid Central South"/>
    <x v="8"/>
    <x v="5"/>
    <n v="831284"/>
    <d v="2001-06-06T21:00:01"/>
  </r>
  <r>
    <x v="1"/>
    <x v="3"/>
    <x v="0"/>
    <x v="19"/>
    <n v="28625"/>
    <n v="1340885"/>
    <d v="2001-06-05T09:43:35"/>
    <s v="Duke Energy Trading and Marketing, L.L.C."/>
    <x v="0"/>
    <x v="0"/>
    <x v="0"/>
    <x v="3"/>
    <s v="US Gas Fin Swap"/>
    <s v="US Gas Daily     HHub                    06-30Jun01      USD/MM"/>
    <m/>
    <n v="1145"/>
    <x v="0"/>
    <x v="10"/>
    <x v="0"/>
    <n v="3.94"/>
    <s v="JSTANTON"/>
    <s v="PKEAVEY"/>
    <s v="G-DAILY-EST"/>
    <x v="1"/>
    <x v="5"/>
    <s v="VE6367.1"/>
    <d v="2001-06-06T21:00:01"/>
  </r>
  <r>
    <x v="1"/>
    <x v="3"/>
    <x v="1"/>
    <x v="0"/>
    <n v="5000"/>
    <n v="1340887"/>
    <d v="2001-06-05T09:43:38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MHOMESTEAD"/>
    <s v="KSTEVEN"/>
    <s v="ENA-IM Mid Central South"/>
    <x v="8"/>
    <x v="5"/>
    <n v="831285"/>
    <d v="2001-06-06T21:00:01"/>
  </r>
  <r>
    <x v="1"/>
    <x v="3"/>
    <x v="0"/>
    <x v="1"/>
    <n v="620000"/>
    <n v="1340890"/>
    <d v="2001-06-05T09:43:42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DAVIDSET"/>
    <s v="JARNOLD"/>
    <s v="NG-Price"/>
    <x v="1"/>
    <x v="5"/>
    <s v="VE6368.1"/>
    <d v="2001-07-01T21:00:00"/>
  </r>
  <r>
    <x v="1"/>
    <x v="3"/>
    <x v="1"/>
    <x v="0"/>
    <n v="10000"/>
    <n v="1340889"/>
    <d v="2001-06-05T09:43:42"/>
    <s v="Reliant Energy Services,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5"/>
    <s v="kimnorman"/>
    <s v="SPEREIR"/>
    <s v="ENA-IM NE GULF2"/>
    <x v="8"/>
    <x v="5"/>
    <n v="831286"/>
    <d v="2001-06-06T21:00:01"/>
  </r>
  <r>
    <x v="1"/>
    <x v="2"/>
    <x v="1"/>
    <x v="9"/>
    <n v="100"/>
    <n v="1340888"/>
    <d v="2001-06-05T09:43:42"/>
    <s v="American Electric Power Service Corporation"/>
    <x v="0"/>
    <x v="0"/>
    <x v="0"/>
    <x v="2"/>
    <s v="US East Power Phy Fwd Firm"/>
    <s v="US Pwr Phy Firm  Cinergy Peak            07-08Jun01      USD/MWh"/>
    <m/>
    <n v="50"/>
    <x v="0"/>
    <x v="2"/>
    <x v="0"/>
    <n v="23.75"/>
    <s v="aepsvc127"/>
    <s v="CDORLAN"/>
    <s v="ST-ECAR"/>
    <x v="7"/>
    <x v="6"/>
    <n v="632939.1"/>
    <d v="2001-06-07T21:00:01"/>
  </r>
  <r>
    <x v="1"/>
    <x v="3"/>
    <x v="1"/>
    <x v="0"/>
    <n v="8709"/>
    <n v="1340891"/>
    <d v="2001-06-05T09:43:49"/>
    <s v="Dynegy Marketing and Trade"/>
    <x v="0"/>
    <x v="0"/>
    <x v="0"/>
    <x v="3"/>
    <s v="US Gas Phy Fwd Firm &lt; or = 1Mo "/>
    <s v="US Gas Phy       TCO Pool                06Jun01         USD/MM"/>
    <m/>
    <n v="8709"/>
    <x v="0"/>
    <x v="10"/>
    <x v="0"/>
    <n v="4.09"/>
    <s v="NMENEN01"/>
    <s v="JHODGE2"/>
    <s v="ENA-IM ME TCO"/>
    <x v="8"/>
    <x v="5"/>
    <n v="831287"/>
    <d v="2001-06-06T21:00:01"/>
  </r>
  <r>
    <x v="1"/>
    <x v="3"/>
    <x v="1"/>
    <x v="19"/>
    <n v="125000"/>
    <n v="1340892"/>
    <d v="2001-06-05T09:43:49"/>
    <s v="Cinergy Marketing &amp; Trading, LLC"/>
    <x v="0"/>
    <x v="0"/>
    <x v="0"/>
    <x v="3"/>
    <s v="US Gas Phy Fwd Firm &lt; or = 1Mo "/>
    <s v="US Gas Phy       TCO Pool                06-30Jun01      USD/MM"/>
    <m/>
    <n v="5000"/>
    <x v="0"/>
    <x v="10"/>
    <x v="0"/>
    <n v="4.09"/>
    <s v="STOCKHAMN"/>
    <s v="JHODGE2"/>
    <s v="ENA-IM ME TCO"/>
    <x v="8"/>
    <x v="5"/>
    <n v="831289"/>
    <d v="2001-06-06T21:00:01"/>
  </r>
  <r>
    <x v="1"/>
    <x v="3"/>
    <x v="0"/>
    <x v="12"/>
    <n v="1825000"/>
    <n v="1340894"/>
    <d v="2001-06-05T09:43:50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085"/>
    <s v="jh1825ps"/>
    <s v="JARNOLD"/>
    <s v="NG-Price"/>
    <x v="1"/>
    <x v="5"/>
    <s v="VE6369.1"/>
    <d v="2002-01-01T21:00:00"/>
  </r>
  <r>
    <x v="0"/>
    <x v="3"/>
    <x v="1"/>
    <x v="1"/>
    <n v="155000"/>
    <n v="1340896"/>
    <d v="2001-06-05T09:44:04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290"/>
    <d v="2001-07-01T21:00:01"/>
  </r>
  <r>
    <x v="1"/>
    <x v="3"/>
    <x v="1"/>
    <x v="0"/>
    <n v="10000"/>
    <n v="1340899"/>
    <d v="2001-06-05T09:44:0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"/>
    <s v="aepes201"/>
    <s v="TDONOHO"/>
    <s v="ENA - IM Central Gulf"/>
    <x v="8"/>
    <x v="5"/>
    <n v="831291"/>
    <d v="2001-06-06T21:00:01"/>
  </r>
  <r>
    <x v="1"/>
    <x v="3"/>
    <x v="0"/>
    <x v="1"/>
    <n v="620000"/>
    <n v="1340900"/>
    <d v="2001-06-05T09:44:11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shawnmaz"/>
    <s v="JARNOLD"/>
    <s v="NG-Price"/>
    <x v="1"/>
    <x v="5"/>
    <s v="VE6374.1"/>
    <d v="2001-07-01T21:00:00"/>
  </r>
  <r>
    <x v="1"/>
    <x v="3"/>
    <x v="1"/>
    <x v="0"/>
    <n v="10000"/>
    <n v="1340901"/>
    <d v="2001-06-05T09:44:13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975"/>
    <s v="aepes201"/>
    <s v="TDONOHO"/>
    <s v="ENA - IM Central Gulf"/>
    <x v="8"/>
    <x v="5"/>
    <n v="831292"/>
    <d v="2001-06-06T21:00:01"/>
  </r>
  <r>
    <x v="1"/>
    <x v="4"/>
    <x v="0"/>
    <x v="0"/>
    <n v="50000"/>
    <n v="1340902"/>
    <d v="2001-06-05T09:44:13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04"/>
    <s v="doncastur"/>
    <s v="GWHALLE"/>
    <s v="WTI-GW-NXC1"/>
    <x v="2"/>
    <x v="5"/>
    <n v="113718"/>
    <d v="2001-07-01T00:00:00"/>
  </r>
  <r>
    <x v="1"/>
    <x v="3"/>
    <x v="0"/>
    <x v="20"/>
    <n v="615000"/>
    <n v="1340904"/>
    <d v="2001-06-05T09:44:1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1050000000000004"/>
    <s v="JOHNNYMAC"/>
    <s v="JARNOLD"/>
    <s v="NG-Price"/>
    <x v="1"/>
    <x v="5"/>
    <s v="VE6373.1"/>
    <d v="2001-07-01T00:00:00"/>
  </r>
  <r>
    <x v="1"/>
    <x v="2"/>
    <x v="1"/>
    <x v="8"/>
    <n v="250"/>
    <n v="1340903"/>
    <d v="2001-06-05T09:44:14"/>
    <s v="Calpine Energy Services, L.P."/>
    <x v="0"/>
    <x v="0"/>
    <x v="0"/>
    <x v="2"/>
    <s v="US East Power Phy Fwd Firm Unplan B"/>
    <s v="US Pwr Phy Unp B ERCOT Peak              11-15Jun01      USD/MWh"/>
    <n v="50"/>
    <m/>
    <x v="0"/>
    <x v="2"/>
    <x v="0"/>
    <n v="41.5"/>
    <s v="SCHWERTNER"/>
    <s v="RBALLATO"/>
    <s v="ST-ERCOT"/>
    <x v="7"/>
    <x v="6"/>
    <n v="632948.1"/>
    <d v="2001-06-11T21:00:01"/>
  </r>
  <r>
    <x v="1"/>
    <x v="3"/>
    <x v="0"/>
    <x v="1"/>
    <n v="155000"/>
    <n v="1340906"/>
    <d v="2001-06-05T09:44:15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4.0199999999999996"/>
    <s v="kdiamond"/>
    <s v="JARNOLD"/>
    <s v="NG-Price"/>
    <x v="1"/>
    <x v="5"/>
    <s v="VE6376.1"/>
    <d v="2001-07-01T21:00:00"/>
  </r>
  <r>
    <x v="1"/>
    <x v="3"/>
    <x v="0"/>
    <x v="1"/>
    <n v="310000"/>
    <n v="1340907"/>
    <d v="2001-06-05T09:44:19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99999999999996"/>
    <s v="robpitts"/>
    <s v="JARNOLD"/>
    <s v="NG-Price"/>
    <x v="1"/>
    <x v="5"/>
    <s v="VE6377.1"/>
    <d v="2001-07-01T21:00:00"/>
  </r>
  <r>
    <x v="1"/>
    <x v="3"/>
    <x v="0"/>
    <x v="19"/>
    <n v="250000"/>
    <n v="1340908"/>
    <d v="2001-06-05T09:44:19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350000000000001"/>
    <s v="ADM84149"/>
    <s v="PKEAVEY"/>
    <s v="G-DAILY-EST"/>
    <x v="1"/>
    <x v="5"/>
    <s v="VE6379.1"/>
    <d v="2001-06-06T21:00:01"/>
  </r>
  <r>
    <x v="1"/>
    <x v="3"/>
    <x v="0"/>
    <x v="1"/>
    <n v="155000"/>
    <n v="1340909"/>
    <d v="2001-06-05T09:44:22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199999999999996"/>
    <s v="gturnbul"/>
    <s v="JARNOLD"/>
    <s v="NG-Price"/>
    <x v="1"/>
    <x v="5"/>
    <s v="VE6381.1"/>
    <d v="2001-07-01T21:00:00"/>
  </r>
  <r>
    <x v="1"/>
    <x v="3"/>
    <x v="1"/>
    <x v="0"/>
    <n v="10000"/>
    <n v="1340911"/>
    <d v="2001-06-05T09:44:24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9024999999999999"/>
    <s v="BIGDADDY"/>
    <s v="TDONOHO"/>
    <s v="ENA - IM Central Gulf"/>
    <x v="8"/>
    <x v="5"/>
    <n v="831293"/>
    <d v="2001-06-06T21:00:01"/>
  </r>
  <r>
    <x v="1"/>
    <x v="3"/>
    <x v="0"/>
    <x v="18"/>
    <n v="755000"/>
    <n v="1340912"/>
    <d v="2001-06-05T09:44:26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43"/>
    <s v="markgriff"/>
    <s v="JARNOLD"/>
    <s v="NG-Price"/>
    <x v="1"/>
    <x v="5"/>
    <s v="VE6380.1"/>
    <d v="2001-11-01T00:00:00"/>
  </r>
  <r>
    <x v="1"/>
    <x v="3"/>
    <x v="1"/>
    <x v="0"/>
    <n v="25000"/>
    <n v="1340913"/>
    <d v="2001-06-05T09:44:26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5"/>
    <s v="STANHORTON"/>
    <s v="ARING"/>
    <s v="ENA-IM NE GULF1"/>
    <x v="8"/>
    <x v="5"/>
    <n v="831294"/>
    <d v="2001-06-06T21:00:01"/>
  </r>
  <r>
    <x v="0"/>
    <x v="3"/>
    <x v="1"/>
    <x v="0"/>
    <n v="10000"/>
    <n v="1340914"/>
    <d v="2001-06-05T09:44:29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650000000000002"/>
    <s v="ngeerds01"/>
    <s v="RWATT"/>
    <s v="EC-IM Canada West"/>
    <x v="8"/>
    <x v="7"/>
    <n v="831295"/>
    <d v="2001-06-05T21:00:01"/>
  </r>
  <r>
    <x v="1"/>
    <x v="3"/>
    <x v="1"/>
    <x v="0"/>
    <n v="5000"/>
    <n v="1340915"/>
    <d v="2001-06-05T09:44:31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7"/>
    <s v="toddbandy"/>
    <s v="KSTEVEN"/>
    <s v="ENA-IM Mid Central South"/>
    <x v="8"/>
    <x v="5"/>
    <n v="831296"/>
    <d v="2001-06-06T21:00:01"/>
  </r>
  <r>
    <x v="1"/>
    <x v="3"/>
    <x v="1"/>
    <x v="0"/>
    <n v="5000"/>
    <n v="1340917"/>
    <d v="2001-06-05T09:44:33"/>
    <s v="Sprague Energy Corp."/>
    <x v="0"/>
    <x v="0"/>
    <x v="0"/>
    <x v="3"/>
    <s v="US Gas Phy Fwd Firm &lt; or = 1Mo "/>
    <s v="US Gas Phy       Dom SP TT               06Jun01         USD/MM"/>
    <n v="5000"/>
    <m/>
    <x v="0"/>
    <x v="10"/>
    <x v="0"/>
    <n v="4.1399999999999997"/>
    <s v="RICHARDCOC"/>
    <s v="JHODGE2"/>
    <s v="ENA-IM ME CNG"/>
    <x v="8"/>
    <x v="5"/>
    <n v="831297"/>
    <d v="2001-06-06T21:00:01"/>
  </r>
  <r>
    <x v="1"/>
    <x v="3"/>
    <x v="1"/>
    <x v="0"/>
    <n v="10000"/>
    <n v="1340918"/>
    <d v="2001-06-05T09:44:34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3"/>
    <s v="dealjunkie"/>
    <s v="SPEREIR"/>
    <s v="ENA-IM NE GULF2"/>
    <x v="8"/>
    <x v="5"/>
    <n v="831298"/>
    <d v="2001-06-06T21:00:01"/>
  </r>
  <r>
    <x v="0"/>
    <x v="3"/>
    <x v="1"/>
    <x v="0"/>
    <n v="10000"/>
    <n v="1340919"/>
    <d v="2001-06-05T09:44:36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600000000000003"/>
    <s v="smacphers"/>
    <s v="RWATT"/>
    <s v="EC-IM Canada West"/>
    <x v="8"/>
    <x v="7"/>
    <n v="831299"/>
    <d v="2001-06-05T21:00:01"/>
  </r>
  <r>
    <x v="1"/>
    <x v="3"/>
    <x v="1"/>
    <x v="0"/>
    <n v="5000"/>
    <n v="1340920"/>
    <d v="2001-06-05T09:44:36"/>
    <s v="Conectiv Energy Supply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250000000000002"/>
    <s v="marissa2"/>
    <s v="TDONOHO"/>
    <s v="ENA - IM Central Gulf"/>
    <x v="8"/>
    <x v="5"/>
    <n v="831300"/>
    <d v="2001-06-06T21:00:01"/>
  </r>
  <r>
    <x v="1"/>
    <x v="3"/>
    <x v="0"/>
    <x v="1"/>
    <n v="620000"/>
    <n v="1340922"/>
    <d v="2001-06-05T09:44:3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149999999999997"/>
    <s v="petverma"/>
    <s v="JARNOLD"/>
    <s v="NG-Price"/>
    <x v="1"/>
    <x v="5"/>
    <s v="VE6384.1"/>
    <d v="2001-07-01T21:00:00"/>
  </r>
  <r>
    <x v="1"/>
    <x v="3"/>
    <x v="1"/>
    <x v="0"/>
    <n v="2000"/>
    <n v="1340923"/>
    <d v="2001-06-05T09:44:39"/>
    <s v="MidAmerican Energy Company"/>
    <x v="0"/>
    <x v="0"/>
    <x v="0"/>
    <x v="3"/>
    <s v="US Gas Phy Fwd Firm &lt; or = 1Mo "/>
    <s v="US Gas Phy       NGPL NICOR              06Jun01         USD/MM"/>
    <n v="2000"/>
    <m/>
    <x v="0"/>
    <x v="10"/>
    <x v="0"/>
    <n v="3.9975000000000001"/>
    <s v="KREMERTODD"/>
    <s v="PMIMS"/>
    <s v="ENA - IM MKT Central CG"/>
    <x v="8"/>
    <x v="5"/>
    <n v="831301"/>
    <d v="2001-06-06T21:00:01"/>
  </r>
  <r>
    <x v="1"/>
    <x v="3"/>
    <x v="1"/>
    <x v="0"/>
    <n v="4177"/>
    <n v="1340925"/>
    <d v="2001-06-05T09:44:40"/>
    <s v="Wisconsin Gas Company"/>
    <x v="0"/>
    <x v="0"/>
    <x v="0"/>
    <x v="3"/>
    <s v="US Gas Phy Fwd Firm &lt; or = 1Mo "/>
    <s v="US Gas Phy       APC/ANR WillCo          06Jun01         USD/MM"/>
    <m/>
    <n v="4177"/>
    <x v="0"/>
    <x v="10"/>
    <x v="0"/>
    <n v="3.9775"/>
    <s v="JFuller99"/>
    <s v="PMIMS"/>
    <s v="ENA - IM MKT Central CG"/>
    <x v="8"/>
    <x v="5"/>
    <n v="831303"/>
    <d v="2001-06-06T21:00:01"/>
  </r>
  <r>
    <x v="1"/>
    <x v="3"/>
    <x v="1"/>
    <x v="0"/>
    <n v="10000"/>
    <n v="1340924"/>
    <d v="2001-06-05T09:44:40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82"/>
    <s v="rjvandamp"/>
    <s v="SNEAL"/>
    <s v="ENA-IM NE GULF3"/>
    <x v="8"/>
    <x v="5"/>
    <n v="831302"/>
    <d v="2001-06-06T21:00:01"/>
  </r>
  <r>
    <x v="1"/>
    <x v="2"/>
    <x v="1"/>
    <x v="22"/>
    <n v="2950"/>
    <n v="1340926"/>
    <d v="2001-06-05T09:44:42"/>
    <s v="American Electric Power Service Corporation"/>
    <x v="0"/>
    <x v="0"/>
    <x v="0"/>
    <x v="2"/>
    <s v="US East Power Phy Fwd Firm"/>
    <s v="US Pwr Phy Firm  PJM-W Peak              Jan-Feb02       USD/MWh"/>
    <n v="50"/>
    <m/>
    <x v="0"/>
    <x v="2"/>
    <x v="0"/>
    <n v="42"/>
    <s v="aepsvc128"/>
    <s v="RBENSON"/>
    <s v="LT-PJM"/>
    <x v="7"/>
    <x v="6"/>
    <n v="632949.1"/>
    <d v="2002-01-01T14:12:00"/>
  </r>
  <r>
    <x v="1"/>
    <x v="3"/>
    <x v="1"/>
    <x v="0"/>
    <n v="2000"/>
    <n v="1340927"/>
    <d v="2001-06-05T09:44:42"/>
    <s v="Sprague Energy Corp."/>
    <x v="0"/>
    <x v="0"/>
    <x v="0"/>
    <x v="3"/>
    <s v="US Gas Phy Fwd Firm &lt; or = 1Mo "/>
    <s v="US Gas Phy       Dom SP TT               06Jun01         USD/MM"/>
    <n v="2000"/>
    <m/>
    <x v="0"/>
    <x v="10"/>
    <x v="0"/>
    <n v="4.13"/>
    <s v="RICHARDCOC"/>
    <s v="JHODGE2"/>
    <s v="ENA-IM ME CNG"/>
    <x v="8"/>
    <x v="5"/>
    <n v="831304"/>
    <d v="2001-06-06T21:00:01"/>
  </r>
  <r>
    <x v="1"/>
    <x v="3"/>
    <x v="0"/>
    <x v="19"/>
    <n v="112500"/>
    <n v="1340929"/>
    <d v="2001-06-05T09:44:44"/>
    <s v="PanCanadian Energy Services Inc."/>
    <x v="0"/>
    <x v="0"/>
    <x v="0"/>
    <x v="3"/>
    <s v="US Gas Fin Swap"/>
    <s v="US Gas Daily     Mich Con                06-30Jun01      USD/MM"/>
    <n v="4500"/>
    <m/>
    <x v="0"/>
    <x v="10"/>
    <x v="0"/>
    <n v="4.08"/>
    <s v="pces5051"/>
    <s v="GSTOREY"/>
    <s v="FT-ONTARIO"/>
    <x v="1"/>
    <x v="5"/>
    <s v="VE6386.1"/>
    <d v="2001-06-06T21:00:01"/>
  </r>
  <r>
    <x v="1"/>
    <x v="3"/>
    <x v="1"/>
    <x v="0"/>
    <n v="2700"/>
    <n v="1340931"/>
    <d v="2001-06-05T09:44:46"/>
    <s v="Petrocom Energy Group Limited"/>
    <x v="0"/>
    <x v="0"/>
    <x v="0"/>
    <x v="3"/>
    <s v="US Gas Phy Fwd Firm &lt; or = 1Mo "/>
    <s v="US Gas Phy       TENN 800                06Jun01         USD/MM"/>
    <n v="2700"/>
    <m/>
    <x v="0"/>
    <x v="10"/>
    <x v="0"/>
    <n v="3.8050000000000002"/>
    <s v="CHRISBOSCO"/>
    <s v="SNEAL"/>
    <s v="ENA-IM NE GULF3"/>
    <x v="8"/>
    <x v="5"/>
    <n v="831306"/>
    <d v="2001-06-06T21:00:01"/>
  </r>
  <r>
    <x v="0"/>
    <x v="3"/>
    <x v="1"/>
    <x v="0"/>
    <n v="10000"/>
    <n v="1340932"/>
    <d v="2001-06-05T09:44:48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550000000000004"/>
    <s v="ADM57700"/>
    <s v="RWATT"/>
    <s v="EC-IM Canada West"/>
    <x v="8"/>
    <x v="7"/>
    <n v="831307"/>
    <d v="2001-06-05T21:00:01"/>
  </r>
  <r>
    <x v="1"/>
    <x v="3"/>
    <x v="1"/>
    <x v="0"/>
    <n v="18000"/>
    <n v="1340934"/>
    <d v="2001-06-05T09:44:51"/>
    <s v="MidAmerican Energy Company"/>
    <x v="0"/>
    <x v="0"/>
    <x v="0"/>
    <x v="3"/>
    <s v="US Gas Phy Fwd Firm &lt; or = 1Mo "/>
    <s v="US Gas Phy       NGPL NICOR              06Jun01         USD/MM"/>
    <n v="18000"/>
    <m/>
    <x v="0"/>
    <x v="10"/>
    <x v="0"/>
    <n v="3.9975000000000001"/>
    <s v="KREMERTODD"/>
    <s v="PMIMS"/>
    <s v="ENA - IM MKT Central CG"/>
    <x v="8"/>
    <x v="5"/>
    <n v="831309"/>
    <d v="2001-06-06T21:00:01"/>
  </r>
  <r>
    <x v="1"/>
    <x v="3"/>
    <x v="1"/>
    <x v="0"/>
    <n v="439"/>
    <n v="1340933"/>
    <d v="2001-06-05T09:44:51"/>
    <s v="Conectiv Energy Supply, Inc."/>
    <x v="0"/>
    <x v="0"/>
    <x v="0"/>
    <x v="3"/>
    <s v="US Gas Phy Fwd Firm &lt; or = 1Mo "/>
    <s v="US Gas Phy       Trunkline ELA           06Jun01         USD/MM"/>
    <n v="439"/>
    <m/>
    <x v="0"/>
    <x v="10"/>
    <x v="0"/>
    <n v="3.8149999999999999"/>
    <s v="marissa2"/>
    <s v="TDONOHO"/>
    <s v="ENA - IM Central Gulf"/>
    <x v="8"/>
    <x v="5"/>
    <n v="831308"/>
    <d v="2001-06-06T21:00:01"/>
  </r>
  <r>
    <x v="0"/>
    <x v="3"/>
    <x v="1"/>
    <x v="1"/>
    <n v="155000"/>
    <n v="1340937"/>
    <d v="2001-06-05T09:44:53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310"/>
    <d v="2001-07-01T21:00:01"/>
  </r>
  <r>
    <x v="1"/>
    <x v="3"/>
    <x v="1"/>
    <x v="0"/>
    <n v="10000"/>
    <n v="1340938"/>
    <d v="2001-06-05T09:44:55"/>
    <s v="Dynegy Marketing and Trade"/>
    <x v="0"/>
    <x v="0"/>
    <x v="0"/>
    <x v="3"/>
    <s v="US Gas Phy Fwd Firm &lt; or = 1Mo "/>
    <s v="US Gas Phy       NGPL LA Pool            06Jun01         USD/MM"/>
    <n v="10000"/>
    <m/>
    <x v="0"/>
    <x v="10"/>
    <x v="0"/>
    <n v="3.9"/>
    <s v="MCCARTHY"/>
    <s v="TDONOHO"/>
    <s v="ENA - IM Central Gulf"/>
    <x v="8"/>
    <x v="5"/>
    <n v="831312"/>
    <d v="2001-06-06T21:00:01"/>
  </r>
  <r>
    <x v="1"/>
    <x v="3"/>
    <x v="1"/>
    <x v="0"/>
    <n v="1600"/>
    <n v="1340939"/>
    <d v="2001-06-05T09:44:55"/>
    <s v="BP Energy Company"/>
    <x v="0"/>
    <x v="0"/>
    <x v="0"/>
    <x v="3"/>
    <s v="US Gas Phy Fwd Firm &lt; or = 1Mo "/>
    <s v="US Gas Phy       ANR SE Trans            06Jun01         USD/MM"/>
    <m/>
    <n v="1600"/>
    <x v="0"/>
    <x v="10"/>
    <x v="0"/>
    <n v="3.89"/>
    <s v="Collinscin"/>
    <s v="TDONOHO"/>
    <s v="ENA - IM Central Gulf"/>
    <x v="8"/>
    <x v="5"/>
    <n v="831311"/>
    <d v="2001-06-06T21:00:01"/>
  </r>
  <r>
    <x v="1"/>
    <x v="3"/>
    <x v="1"/>
    <x v="0"/>
    <n v="5000"/>
    <n v="1340941"/>
    <d v="2001-06-05T09:44:59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81"/>
    <s v="dealjunkie"/>
    <s v="SPEREIR"/>
    <s v="ENA-IM NE GULF3"/>
    <x v="8"/>
    <x v="5"/>
    <n v="831313"/>
    <d v="2001-06-06T21:00:01"/>
  </r>
  <r>
    <x v="1"/>
    <x v="3"/>
    <x v="1"/>
    <x v="0"/>
    <n v="5000"/>
    <n v="1340945"/>
    <d v="2001-06-05T09:45:01"/>
    <s v="BP Energy Company"/>
    <x v="0"/>
    <x v="0"/>
    <x v="0"/>
    <x v="3"/>
    <s v="US Gas Phy Fwd Firm &lt; or = 1Mo "/>
    <s v="US Gas Phy       TETCO WLA               06Jun01         USD/MM"/>
    <n v="5000"/>
    <m/>
    <x v="0"/>
    <x v="10"/>
    <x v="0"/>
    <n v="3.84"/>
    <s v="LONGERLL"/>
    <s v="SPEREIR"/>
    <s v="ENA-IM NE GULF3"/>
    <x v="8"/>
    <x v="5"/>
    <n v="831314"/>
    <d v="2001-06-06T21:00:01"/>
  </r>
  <r>
    <x v="1"/>
    <x v="3"/>
    <x v="0"/>
    <x v="12"/>
    <n v="1825000"/>
    <n v="1340946"/>
    <d v="2001-06-05T09:45:0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8"/>
    <s v="AQUILA1004"/>
    <s v="JARNOLD"/>
    <s v="NG-Price"/>
    <x v="1"/>
    <x v="5"/>
    <s v="VE6391.1"/>
    <d v="2002-01-01T21:00:00"/>
  </r>
  <r>
    <x v="1"/>
    <x v="3"/>
    <x v="0"/>
    <x v="18"/>
    <n v="755000"/>
    <n v="1340947"/>
    <d v="2001-06-05T09:45:05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4249999999999998"/>
    <s v="GILMORE2"/>
    <s v="JARNOLD"/>
    <s v="NG-Price"/>
    <x v="1"/>
    <x v="5"/>
    <s v="VE6394.1"/>
    <d v="2001-11-01T00:00:00"/>
  </r>
  <r>
    <x v="1"/>
    <x v="3"/>
    <x v="1"/>
    <x v="0"/>
    <n v="700"/>
    <n v="1340948"/>
    <d v="2001-06-05T09:45:07"/>
    <s v="AEP Energy Services, Inc."/>
    <x v="0"/>
    <x v="0"/>
    <x v="0"/>
    <x v="3"/>
    <s v="US Gas Phy Fwd Firm &lt; or = 1Mo "/>
    <s v="US Gas Phy       Chi Peoples             06Jun01         USD/MM"/>
    <m/>
    <n v="700"/>
    <x v="0"/>
    <x v="10"/>
    <x v="0"/>
    <n v="3.9925000000000002"/>
    <s v="aepes206"/>
    <s v="PMIMS"/>
    <s v="ENA - IM MKT Central CG"/>
    <x v="8"/>
    <x v="5"/>
    <n v="831315"/>
    <d v="2001-06-06T21:00:01"/>
  </r>
  <r>
    <x v="1"/>
    <x v="3"/>
    <x v="0"/>
    <x v="1"/>
    <n v="155000"/>
    <n v="1340949"/>
    <d v="2001-06-05T09:45:08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4.0149999999999997"/>
    <s v="Lamoreal"/>
    <s v="JARNOLD"/>
    <s v="NG-Price"/>
    <x v="1"/>
    <x v="5"/>
    <s v="VE6393.1"/>
    <d v="2001-07-01T21:00:00"/>
  </r>
  <r>
    <x v="1"/>
    <x v="3"/>
    <x v="1"/>
    <x v="0"/>
    <n v="4561"/>
    <n v="1340950"/>
    <d v="2001-06-05T09:45:11"/>
    <s v="AEP Energy Services, Inc."/>
    <x v="0"/>
    <x v="0"/>
    <x v="0"/>
    <x v="3"/>
    <s v="US Gas Phy Fwd Firm &lt; or = 1Mo "/>
    <s v="US Gas Phy       Trunkline ELA           06Jun01         USD/MM"/>
    <n v="4561"/>
    <m/>
    <x v="0"/>
    <x v="10"/>
    <x v="0"/>
    <n v="3.81"/>
    <s v="aepes201"/>
    <s v="TDONOHO"/>
    <s v="ENA - IM Central Gulf"/>
    <x v="8"/>
    <x v="5"/>
    <n v="831317"/>
    <d v="2001-06-06T21:00:01"/>
  </r>
  <r>
    <x v="1"/>
    <x v="3"/>
    <x v="0"/>
    <x v="1"/>
    <n v="77500"/>
    <n v="1340951"/>
    <d v="2001-06-05T09:45:12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0149999999999997"/>
    <s v="kdiamond"/>
    <s v="JARNOLD"/>
    <s v="NG-Price"/>
    <x v="1"/>
    <x v="5"/>
    <s v="VE6392.1"/>
    <d v="2001-07-01T21:00:00"/>
  </r>
  <r>
    <x v="1"/>
    <x v="3"/>
    <x v="1"/>
    <x v="0"/>
    <n v="4000"/>
    <n v="1340952"/>
    <d v="2001-06-05T09:45:14"/>
    <s v="Wisconsin Gas Company"/>
    <x v="0"/>
    <x v="0"/>
    <x v="0"/>
    <x v="3"/>
    <s v="US Gas Phy Fwd Firm &lt; or = 1Mo "/>
    <s v="US Gas Phy       Mich Con                06Jun01         USD/MM"/>
    <n v="4000"/>
    <m/>
    <x v="0"/>
    <x v="10"/>
    <x v="0"/>
    <n v="4.09"/>
    <s v="JFuller99"/>
    <s v="JWILLI13"/>
    <s v="ENA - IM Mkt Central MICH"/>
    <x v="8"/>
    <x v="5"/>
    <n v="831320"/>
    <d v="2001-06-06T21:00:01"/>
  </r>
  <r>
    <x v="1"/>
    <x v="3"/>
    <x v="0"/>
    <x v="1"/>
    <n v="77500"/>
    <n v="1340956"/>
    <d v="2001-06-05T09:45:15"/>
    <s v="Mirant Americas Energy Marketing, L.P."/>
    <x v="0"/>
    <x v="0"/>
    <x v="0"/>
    <x v="3"/>
    <s v="US Gas Fin Swap"/>
    <s v="US Gas Swap      Nymex                   Jul01           USD/MM"/>
    <m/>
    <n v="2500"/>
    <x v="0"/>
    <x v="10"/>
    <x v="0"/>
    <n v="4.0149999999999997"/>
    <s v="rkc00001"/>
    <s v="JARNOLD"/>
    <s v="NG-Price"/>
    <x v="1"/>
    <x v="5"/>
    <s v="VE6395.1"/>
    <d v="2001-07-01T21:00:00"/>
  </r>
  <r>
    <x v="0"/>
    <x v="3"/>
    <x v="1"/>
    <x v="0"/>
    <n v="5000"/>
    <n v="1340954"/>
    <d v="2001-06-05T09:45:15"/>
    <s v="Unocal Canada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899999999999997"/>
    <s v="UGTC2424"/>
    <s v="RWATT"/>
    <s v="EC-IM Canada West"/>
    <x v="8"/>
    <x v="7"/>
    <n v="831319"/>
    <d v="2001-06-06T21:00:01"/>
  </r>
  <r>
    <x v="1"/>
    <x v="3"/>
    <x v="1"/>
    <x v="0"/>
    <n v="6000"/>
    <n v="1340953"/>
    <d v="2001-06-05T09:45:15"/>
    <s v="EnergyUSA-TPC Corp."/>
    <x v="0"/>
    <x v="0"/>
    <x v="0"/>
    <x v="3"/>
    <s v="US Gas Phy Fwd Firm &lt; or = 1Mo "/>
    <s v="US Gas Phy       Mich Con                06Jun01         USD/MM"/>
    <n v="6000"/>
    <m/>
    <x v="0"/>
    <x v="10"/>
    <x v="0"/>
    <n v="4.09"/>
    <s v="trevorh1"/>
    <s v="JWILLI13"/>
    <s v="ENA - IM Mkt Central MICH"/>
    <x v="8"/>
    <x v="5"/>
    <n v="831318"/>
    <d v="2001-06-06T21:00:01"/>
  </r>
  <r>
    <x v="1"/>
    <x v="3"/>
    <x v="1"/>
    <x v="0"/>
    <n v="5000"/>
    <n v="1340955"/>
    <d v="2001-06-05T09:45:15"/>
    <s v="BP Energy Company"/>
    <x v="0"/>
    <x v="0"/>
    <x v="0"/>
    <x v="3"/>
    <s v="US Gas Phy Fwd Firm &lt; or = 1Mo "/>
    <s v="US Gas Phy       TETCO WLA               06Jun01         USD/MM"/>
    <n v="5000"/>
    <m/>
    <x v="0"/>
    <x v="10"/>
    <x v="0"/>
    <n v="3.8"/>
    <s v="LONGERLL"/>
    <s v="SPEREIR"/>
    <s v="ENA-IM NE GULF3"/>
    <x v="8"/>
    <x v="5"/>
    <n v="831322"/>
    <d v="2001-06-06T21:00:01"/>
  </r>
  <r>
    <x v="1"/>
    <x v="3"/>
    <x v="1"/>
    <x v="0"/>
    <n v="5000"/>
    <n v="1340957"/>
    <d v="2001-06-05T09:45:15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050000000000002"/>
    <s v="aepes201"/>
    <s v="TDONOHO"/>
    <s v="ENA - IM Central Gulf"/>
    <x v="8"/>
    <x v="5"/>
    <n v="831321"/>
    <d v="2001-06-06T21:00:01"/>
  </r>
  <r>
    <x v="1"/>
    <x v="3"/>
    <x v="0"/>
    <x v="4"/>
    <n v="300000"/>
    <n v="1340959"/>
    <d v="2001-06-05T09:45:19"/>
    <s v="Sempra Energy Trading Corp."/>
    <x v="0"/>
    <x v="0"/>
    <x v="0"/>
    <x v="3"/>
    <s v="US Gas Fin Swap"/>
    <s v="US Gas Swap      Nymex                   Sep01           USD/MM"/>
    <m/>
    <n v="10000"/>
    <x v="0"/>
    <x v="10"/>
    <x v="0"/>
    <n v="4.1349999999999998"/>
    <s v="jh1825ps"/>
    <s v="JARNOLD"/>
    <s v="NG-Price"/>
    <x v="1"/>
    <x v="5"/>
    <s v="VE6397.1"/>
    <d v="2001-09-01T21:00:00"/>
  </r>
  <r>
    <x v="1"/>
    <x v="3"/>
    <x v="0"/>
    <x v="1"/>
    <n v="465000"/>
    <n v="1340962"/>
    <d v="2001-06-05T09:45:22"/>
    <s v="Aquila Canada Corp."/>
    <x v="0"/>
    <x v="0"/>
    <x v="0"/>
    <x v="3"/>
    <s v="US Gas Fin Swap"/>
    <s v="US Gas Swap      Nymex                   Jul01           USD/MM"/>
    <n v="15000"/>
    <m/>
    <x v="0"/>
    <x v="10"/>
    <x v="0"/>
    <n v="4.01"/>
    <s v="davidlake"/>
    <s v="JARNOLD"/>
    <s v="NG-Price"/>
    <x v="1"/>
    <x v="5"/>
    <s v="VE6398.1"/>
    <d v="2001-07-01T21:00:00"/>
  </r>
  <r>
    <x v="1"/>
    <x v="3"/>
    <x v="1"/>
    <x v="0"/>
    <n v="10000"/>
    <n v="1340963"/>
    <d v="2001-06-05T09:45:26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8050000000000002"/>
    <s v="rjvandamp"/>
    <s v="SNEAL"/>
    <s v="ENA-IM NE GULF3"/>
    <x v="8"/>
    <x v="5"/>
    <n v="831323"/>
    <d v="2001-06-06T21:00:01"/>
  </r>
  <r>
    <x v="1"/>
    <x v="2"/>
    <x v="1"/>
    <x v="9"/>
    <n v="100"/>
    <n v="1340964"/>
    <d v="2001-06-05T09:45:28"/>
    <s v="Northern Indiana Public Service Company"/>
    <x v="0"/>
    <x v="0"/>
    <x v="0"/>
    <x v="2"/>
    <s v="US East Power Phy Fwd Firm"/>
    <s v="US Pwr Phy Firm  COMED Peak              07-08Jun01      USD/MWh"/>
    <m/>
    <n v="50"/>
    <x v="0"/>
    <x v="2"/>
    <x v="0"/>
    <n v="24.25"/>
    <s v="williamson"/>
    <s v="MLORENZ"/>
    <s v="ST-Main"/>
    <x v="7"/>
    <x v="6"/>
    <n v="632950.1"/>
    <d v="2001-06-07T21:00:01"/>
  </r>
  <r>
    <x v="0"/>
    <x v="3"/>
    <x v="1"/>
    <x v="0"/>
    <n v="1000"/>
    <n v="1340966"/>
    <d v="2001-06-05T09:45:29"/>
    <s v="TransAlta Energy Marketing Corp."/>
    <x v="0"/>
    <x v="0"/>
    <x v="0"/>
    <x v="3"/>
    <s v="CAN Gas Phy Fwd Firm West &lt; or = 1Mo"/>
    <s v="CAN Gas Phy      NIT                     05Jun01         CAD/GJ"/>
    <m/>
    <n v="1000"/>
    <x v="0"/>
    <x v="11"/>
    <x v="4"/>
    <n v="4.8600000000000003"/>
    <s v="patriciac"/>
    <s v="RWATT"/>
    <s v="EC-IM Canada West"/>
    <x v="8"/>
    <x v="7"/>
    <n v="831324"/>
    <d v="2001-06-05T21:00:01"/>
  </r>
  <r>
    <x v="1"/>
    <x v="3"/>
    <x v="1"/>
    <x v="0"/>
    <n v="5000"/>
    <n v="1340967"/>
    <d v="2001-06-05T09:45:29"/>
    <s v="Mirant Americas Energy Marketing, L.P."/>
    <x v="0"/>
    <x v="0"/>
    <x v="0"/>
    <x v="3"/>
    <s v="US Gas Phy Fwd Firm &lt; or = 1Mo "/>
    <s v="US Gas Phy       FGT Z2                  06Jun01         USD/MM"/>
    <m/>
    <n v="5000"/>
    <x v="0"/>
    <x v="10"/>
    <x v="0"/>
    <n v="3.93"/>
    <s v="dnixon01"/>
    <s v="SNEAL"/>
    <s v="ENA-IM NE GULF4"/>
    <x v="8"/>
    <x v="5"/>
    <n v="831325"/>
    <d v="2001-06-06T21:00:01"/>
  </r>
  <r>
    <x v="1"/>
    <x v="3"/>
    <x v="0"/>
    <x v="20"/>
    <n v="615000"/>
    <n v="1340968"/>
    <d v="2001-06-05T09:45:30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50000000000002"/>
    <s v="jbroyles"/>
    <s v="JARNOLD"/>
    <s v="NG-Price"/>
    <x v="1"/>
    <x v="5"/>
    <s v="VE6399.1"/>
    <d v="2001-07-01T00:00:00"/>
  </r>
  <r>
    <x v="0"/>
    <x v="3"/>
    <x v="1"/>
    <x v="0"/>
    <n v="9000"/>
    <n v="1340969"/>
    <d v="2001-06-05T09:45:30"/>
    <s v="Cook Inlet Energy Supply L.L.C."/>
    <x v="0"/>
    <x v="0"/>
    <x v="0"/>
    <x v="3"/>
    <s v="CAN Gas Phy Fwd Firm West &lt; or = 1Mo"/>
    <s v="CAN Gas Phy      NIT                     05Jun01         CAD/GJ"/>
    <m/>
    <n v="9000"/>
    <x v="0"/>
    <x v="11"/>
    <x v="4"/>
    <n v="4.8600000000000003"/>
    <s v="canadanw1"/>
    <s v="RWATT"/>
    <s v="EC-IM Canada West"/>
    <x v="8"/>
    <x v="7"/>
    <n v="831326"/>
    <d v="2001-06-05T21:00:01"/>
  </r>
  <r>
    <x v="0"/>
    <x v="3"/>
    <x v="1"/>
    <x v="0"/>
    <n v="10000"/>
    <n v="1340970"/>
    <d v="2001-06-05T09:45:3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50000000000004"/>
    <s v="DAROOKIE"/>
    <s v="MCUILLA"/>
    <s v="ENA - IM Ontario"/>
    <x v="8"/>
    <x v="5"/>
    <n v="831327"/>
    <d v="2001-06-06T21:00:01"/>
  </r>
  <r>
    <x v="1"/>
    <x v="3"/>
    <x v="0"/>
    <x v="1"/>
    <n v="620000"/>
    <n v="1340971"/>
    <d v="2001-06-05T09:45:32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0149999999999997"/>
    <s v="dlposton"/>
    <s v="JARNOLD"/>
    <s v="NG-Price"/>
    <x v="1"/>
    <x v="5"/>
    <s v="VE6401.1"/>
    <d v="2001-07-01T21:00:00"/>
  </r>
  <r>
    <x v="1"/>
    <x v="3"/>
    <x v="1"/>
    <x v="0"/>
    <n v="5000"/>
    <n v="1340972"/>
    <d v="2001-06-05T09:45:35"/>
    <s v="MidAmerican Energy Company"/>
    <x v="0"/>
    <x v="0"/>
    <x v="0"/>
    <x v="3"/>
    <s v="US Gas Phy Fwd Firm &lt; or = 1Mo "/>
    <s v="US Gas Phy       NGPL LA Pool            06Jun01         USD/MM"/>
    <m/>
    <n v="5000"/>
    <x v="0"/>
    <x v="10"/>
    <x v="0"/>
    <n v="3.88"/>
    <s v="PEGGIALL"/>
    <s v="TDONOHO"/>
    <s v="ENA - IM Central Gulf"/>
    <x v="8"/>
    <x v="5"/>
    <n v="831328"/>
    <d v="2001-06-06T21:00:01"/>
  </r>
  <r>
    <x v="1"/>
    <x v="3"/>
    <x v="0"/>
    <x v="1"/>
    <n v="77500"/>
    <n v="1340974"/>
    <d v="2001-06-05T09:45:39"/>
    <s v="Dynegy Marketing and Trade"/>
    <x v="0"/>
    <x v="0"/>
    <x v="0"/>
    <x v="3"/>
    <s v="US Gas Fin Swap"/>
    <s v="US Gas Swap      Nymex                   Jul01           USD/MM"/>
    <m/>
    <n v="2500"/>
    <x v="0"/>
    <x v="10"/>
    <x v="0"/>
    <n v="4.0199999999999996"/>
    <s v="RODRIGUEZ"/>
    <s v="JARNOLD"/>
    <s v="NG-Price"/>
    <x v="1"/>
    <x v="5"/>
    <s v="VE6402.1"/>
    <d v="2001-07-01T21:00:00"/>
  </r>
  <r>
    <x v="0"/>
    <x v="3"/>
    <x v="1"/>
    <x v="0"/>
    <n v="10000"/>
    <n v="1340973"/>
    <d v="2001-06-05T09:45:39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550000000000004"/>
    <s v="ADM57700"/>
    <s v="RWATT"/>
    <s v="EC-IM Canada West"/>
    <x v="8"/>
    <x v="7"/>
    <n v="831329"/>
    <d v="2001-06-05T21:00:01"/>
  </r>
  <r>
    <x v="1"/>
    <x v="3"/>
    <x v="0"/>
    <x v="19"/>
    <n v="250000"/>
    <n v="1340976"/>
    <d v="2001-06-05T09:45:40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249999999999998"/>
    <s v="ADM84149"/>
    <s v="PKEAVEY"/>
    <s v="G-DAILY-EST"/>
    <x v="1"/>
    <x v="5"/>
    <s v="VE6404.1"/>
    <d v="2001-06-06T21:00:01"/>
  </r>
  <r>
    <x v="1"/>
    <x v="2"/>
    <x v="1"/>
    <x v="8"/>
    <n v="250"/>
    <n v="1340975"/>
    <d v="2001-06-05T09:45:40"/>
    <s v="PSEG Energy Resources &amp; Trade LLC"/>
    <x v="0"/>
    <x v="0"/>
    <x v="0"/>
    <x v="2"/>
    <s v="US East Power Phy Fwd Firm"/>
    <s v="US Pwr Phy Firm  NEPOOL Peak             18-22Jun01      USD/MWh"/>
    <n v="50"/>
    <m/>
    <x v="0"/>
    <x v="2"/>
    <x v="0"/>
    <n v="46.5"/>
    <s v="depillo1"/>
    <s v="PBRODER"/>
    <s v="ST-New England"/>
    <x v="7"/>
    <x v="6"/>
    <n v="632952.1"/>
    <d v="2001-06-18T21:00:00"/>
  </r>
  <r>
    <x v="1"/>
    <x v="3"/>
    <x v="1"/>
    <x v="0"/>
    <n v="5845"/>
    <n v="1340978"/>
    <d v="2001-06-05T09:45:41"/>
    <s v="Coral Energy Resources, L.P."/>
    <x v="0"/>
    <x v="0"/>
    <x v="0"/>
    <x v="3"/>
    <s v="US Gas Phy Fwd Firm &lt; or = 1Mo "/>
    <s v="US Gas Phy       HeHub                   06Jun01         USD/MM"/>
    <m/>
    <n v="5845"/>
    <x v="0"/>
    <x v="10"/>
    <x v="0"/>
    <n v="3.93"/>
    <s v="bbharleyp"/>
    <s v="ARING"/>
    <s v="ENA-IM NE GULF1"/>
    <x v="8"/>
    <x v="5"/>
    <n v="831330"/>
    <d v="2001-06-06T21:00:01"/>
  </r>
  <r>
    <x v="1"/>
    <x v="3"/>
    <x v="0"/>
    <x v="1"/>
    <n v="155000"/>
    <n v="1340979"/>
    <d v="2001-06-05T09:45:45"/>
    <s v="BP Corporation North America Inc."/>
    <x v="0"/>
    <x v="0"/>
    <x v="0"/>
    <x v="3"/>
    <s v="US Gas Fin BasisSwap"/>
    <s v="US Gas Basis     Dom APP                 Oct01           USD/MM"/>
    <n v="5000"/>
    <m/>
    <x v="0"/>
    <x v="10"/>
    <x v="0"/>
    <n v="0.24249999999999999"/>
    <s v="Biglertim"/>
    <s v="BMCKAY"/>
    <s v="FT-NY"/>
    <x v="1"/>
    <x v="5"/>
    <s v="VE6403.1"/>
    <d v="2001-10-01T00:00:00"/>
  </r>
  <r>
    <x v="0"/>
    <x v="3"/>
    <x v="1"/>
    <x v="0"/>
    <n v="1000"/>
    <n v="1340981"/>
    <d v="2001-06-05T09:45:48"/>
    <s v="Cook Inlet Energy Supply L.L.C."/>
    <x v="0"/>
    <x v="0"/>
    <x v="0"/>
    <x v="3"/>
    <s v="CAN Gas Phy Fwd Firm West &lt; or = 1Mo"/>
    <s v="CAN Gas Phy      NIT                     05Jun01         CAD/GJ"/>
    <m/>
    <n v="1000"/>
    <x v="0"/>
    <x v="11"/>
    <x v="4"/>
    <n v="4.8600000000000003"/>
    <s v="canadanw1"/>
    <s v="RWATT"/>
    <s v="EC-IM Canada West"/>
    <x v="8"/>
    <x v="7"/>
    <n v="831331"/>
    <d v="2001-06-05T21:00:01"/>
  </r>
  <r>
    <x v="1"/>
    <x v="3"/>
    <x v="0"/>
    <x v="20"/>
    <n v="615000"/>
    <n v="1340984"/>
    <d v="2001-06-05T09:45:50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50000000000002"/>
    <s v="jbroyles"/>
    <s v="JARNOLD"/>
    <s v="NG-Price"/>
    <x v="1"/>
    <x v="5"/>
    <s v="VE6407.1"/>
    <d v="2001-07-01T00:00:00"/>
  </r>
  <r>
    <x v="1"/>
    <x v="3"/>
    <x v="1"/>
    <x v="0"/>
    <n v="19155"/>
    <n v="1340983"/>
    <d v="2001-06-05T09:45:50"/>
    <s v="Texla Energy Management Inc."/>
    <x v="0"/>
    <x v="0"/>
    <x v="0"/>
    <x v="3"/>
    <s v="US Gas Phy Fwd Firm &lt; or = 1Mo "/>
    <s v="US Gas Phy       HeHub                   06Jun01         USD/MM"/>
    <m/>
    <n v="19155"/>
    <x v="0"/>
    <x v="10"/>
    <x v="0"/>
    <n v="3.93"/>
    <s v="STANHORTON"/>
    <s v="ARING"/>
    <s v="ENA-IM NE GULF1"/>
    <x v="8"/>
    <x v="5"/>
    <n v="831333"/>
    <d v="2001-06-06T21:00:01"/>
  </r>
  <r>
    <x v="1"/>
    <x v="3"/>
    <x v="0"/>
    <x v="1"/>
    <n v="620000"/>
    <n v="1340986"/>
    <d v="2001-06-05T09:45:51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4.01"/>
    <s v="JRTHOMAS"/>
    <s v="JARNOLD"/>
    <s v="NG-Price"/>
    <x v="1"/>
    <x v="5"/>
    <s v="VE6406.1"/>
    <d v="2001-07-01T21:00:00"/>
  </r>
  <r>
    <x v="1"/>
    <x v="2"/>
    <x v="1"/>
    <x v="22"/>
    <n v="2950"/>
    <n v="1340985"/>
    <d v="2001-06-05T09:45:51"/>
    <s v="BP Energy Company"/>
    <x v="0"/>
    <x v="0"/>
    <x v="0"/>
    <x v="2"/>
    <s v="US East Power Phy Fwd Firm"/>
    <s v="US Pwr Phy Firm  Cinergy Peak            Jan-Feb02       USD/MWh"/>
    <n v="50"/>
    <m/>
    <x v="0"/>
    <x v="2"/>
    <x v="0"/>
    <n v="38"/>
    <s v="Kellybry"/>
    <s v="FSTURM"/>
    <s v="LT-ECAR"/>
    <x v="7"/>
    <x v="6"/>
    <n v="632954.1"/>
    <d v="2002-01-01T17:11:00"/>
  </r>
  <r>
    <x v="1"/>
    <x v="3"/>
    <x v="1"/>
    <x v="0"/>
    <n v="5000"/>
    <n v="1340987"/>
    <d v="2001-06-05T09:45:52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24"/>
    <s v="marissa2"/>
    <s v="VPIMENOV"/>
    <s v="ENA-IM ME NEW YORK"/>
    <x v="8"/>
    <x v="5"/>
    <n v="831334"/>
    <d v="2001-06-06T21:00:01"/>
  </r>
  <r>
    <x v="1"/>
    <x v="3"/>
    <x v="1"/>
    <x v="0"/>
    <n v="5000"/>
    <n v="1340990"/>
    <d v="2001-06-05T09:45:56"/>
    <s v="MidAmerican Energy Company"/>
    <x v="0"/>
    <x v="0"/>
    <x v="0"/>
    <x v="3"/>
    <s v="US Gas Phy Fwd Firm &lt; or = 1Mo "/>
    <s v="US Gas Phy       ANR SE Trans            06Jun01         USD/MM"/>
    <m/>
    <n v="5000"/>
    <x v="0"/>
    <x v="10"/>
    <x v="0"/>
    <n v="3.8675000000000002"/>
    <s v="PEGGIALL"/>
    <s v="TDONOHO"/>
    <s v="ENA - IM Central Gulf"/>
    <x v="8"/>
    <x v="5"/>
    <n v="831335"/>
    <d v="2001-06-06T21:00:01"/>
  </r>
  <r>
    <x v="1"/>
    <x v="3"/>
    <x v="1"/>
    <x v="0"/>
    <n v="25"/>
    <n v="1340991"/>
    <d v="2001-06-05T09:45:58"/>
    <s v="AEP Energy Services, Inc."/>
    <x v="0"/>
    <x v="0"/>
    <x v="0"/>
    <x v="3"/>
    <s v="US Gas Phy Fwd Firm &lt; or = 1Mo "/>
    <s v="US Gas Phy       Mich Con                06Jun01         USD/MM"/>
    <m/>
    <n v="25"/>
    <x v="0"/>
    <x v="10"/>
    <x v="0"/>
    <n v="4.08"/>
    <s v="aepes206"/>
    <s v="JWILLI13"/>
    <s v="ENA - IM Mkt Central MICH"/>
    <x v="8"/>
    <x v="5"/>
    <n v="831336"/>
    <d v="2001-06-06T21:00:01"/>
  </r>
  <r>
    <x v="1"/>
    <x v="3"/>
    <x v="1"/>
    <x v="0"/>
    <n v="5439"/>
    <n v="1340993"/>
    <d v="2001-06-05T09:46:04"/>
    <s v="Conectiv Energy Supply, Inc."/>
    <x v="0"/>
    <x v="0"/>
    <x v="0"/>
    <x v="3"/>
    <s v="US Gas Phy Fwd Firm &lt; or = 1Mo "/>
    <s v="US Gas Phy       Trunkline ELA           06Jun01         USD/MM"/>
    <m/>
    <n v="5439"/>
    <x v="0"/>
    <x v="10"/>
    <x v="0"/>
    <n v="3.79"/>
    <s v="marissa2"/>
    <s v="TDONOHO"/>
    <s v="ENA - IM Central Gulf"/>
    <x v="8"/>
    <x v="5"/>
    <n v="831337"/>
    <d v="2001-06-06T21:00:01"/>
  </r>
  <r>
    <x v="0"/>
    <x v="3"/>
    <x v="1"/>
    <x v="0"/>
    <n v="10000"/>
    <n v="1340994"/>
    <d v="2001-06-05T09:46:08"/>
    <s v="PanCanadian Petroleum Limited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499999999999996"/>
    <s v="E0003432"/>
    <s v="RWATT"/>
    <s v="EC-IM Canada West"/>
    <x v="8"/>
    <x v="7"/>
    <n v="831338"/>
    <d v="2001-06-05T21:00:01"/>
  </r>
  <r>
    <x v="1"/>
    <x v="3"/>
    <x v="0"/>
    <x v="19"/>
    <n v="250000"/>
    <n v="1340996"/>
    <d v="2001-06-05T09:46:14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249999999999998"/>
    <s v="ADM84149"/>
    <s v="PKEAVEY"/>
    <s v="G-DAILY-EST"/>
    <x v="1"/>
    <x v="5"/>
    <s v="VE6412.1"/>
    <d v="2001-06-06T21:00:01"/>
  </r>
  <r>
    <x v="1"/>
    <x v="3"/>
    <x v="1"/>
    <x v="0"/>
    <n v="5000"/>
    <n v="1340997"/>
    <d v="2001-06-05T09:46:16"/>
    <s v="Dynegy Marketing and Trade"/>
    <x v="0"/>
    <x v="0"/>
    <x v="0"/>
    <x v="3"/>
    <s v="US Gas Phy Fwd Firm &lt; or = 1Mo "/>
    <s v="US Gas Phy       NGPL NICOR              06Jun01         USD/MM"/>
    <n v="5000"/>
    <m/>
    <x v="0"/>
    <x v="10"/>
    <x v="0"/>
    <n v="3.9975000000000001"/>
    <s v="MAXFIELD"/>
    <s v="PMIMS"/>
    <s v="ENA - IM MKT Central CG"/>
    <x v="8"/>
    <x v="5"/>
    <n v="831339"/>
    <d v="2001-06-06T21:00:01"/>
  </r>
  <r>
    <x v="1"/>
    <x v="3"/>
    <x v="0"/>
    <x v="1"/>
    <n v="620000"/>
    <n v="1340998"/>
    <d v="2001-06-05T09:46:17"/>
    <s v="J. Aron &amp; Company"/>
    <x v="0"/>
    <x v="0"/>
    <x v="0"/>
    <x v="3"/>
    <s v="US Gas Fin Swap"/>
    <s v="US Gas Swap      Nymex                   Jul01           USD/MM"/>
    <n v="20000"/>
    <m/>
    <x v="0"/>
    <x v="10"/>
    <x v="0"/>
    <n v="4.01"/>
    <s v="paulbach"/>
    <s v="JARNOLD"/>
    <s v="NG-Price"/>
    <x v="1"/>
    <x v="5"/>
    <s v="VE6413.1"/>
    <d v="2001-07-01T21:00:00"/>
  </r>
  <r>
    <x v="1"/>
    <x v="3"/>
    <x v="1"/>
    <x v="0"/>
    <n v="1903"/>
    <n v="1340999"/>
    <d v="2001-06-05T09:46:25"/>
    <s v="AEP Energy Services, Inc."/>
    <x v="0"/>
    <x v="0"/>
    <x v="0"/>
    <x v="3"/>
    <s v="US Gas Phy Fwd Firm &lt; or = 1Mo "/>
    <s v="US Gas Phy       NGPL NICOR              06Jun01         USD/MM"/>
    <n v="1903"/>
    <m/>
    <x v="0"/>
    <x v="10"/>
    <x v="0"/>
    <n v="3.9975000000000001"/>
    <s v="aepes206"/>
    <s v="PMIMS"/>
    <s v="ENA - IM MKT Central CG"/>
    <x v="8"/>
    <x v="5"/>
    <n v="831340"/>
    <d v="2001-06-06T21:00:01"/>
  </r>
  <r>
    <x v="1"/>
    <x v="3"/>
    <x v="1"/>
    <x v="0"/>
    <n v="5000"/>
    <n v="1341000"/>
    <d v="2001-06-05T09:46:25"/>
    <s v="Reliant Energy Service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349999999999998"/>
    <s v="jaelee14"/>
    <s v="JHODGE2"/>
    <s v="ENA-IM ME CNG"/>
    <x v="8"/>
    <x v="5"/>
    <n v="831341"/>
    <d v="2001-06-06T21:00:01"/>
  </r>
  <r>
    <x v="1"/>
    <x v="3"/>
    <x v="1"/>
    <x v="0"/>
    <n v="10000"/>
    <n v="1341001"/>
    <d v="2001-06-05T09:46:26"/>
    <s v="Reliant Energy Services, Inc."/>
    <x v="0"/>
    <x v="0"/>
    <x v="0"/>
    <x v="3"/>
    <s v="US Gas Phy Fwd Firm &lt; or = 1Mo "/>
    <s v="US Gas Phy       FGT Z2                  06Jun01         USD/MM"/>
    <n v="10000"/>
    <m/>
    <x v="0"/>
    <x v="10"/>
    <x v="0"/>
    <n v="3.9325000000000001"/>
    <s v="kimnorman"/>
    <s v="SNEAL"/>
    <s v="ENA-IM NE GULF4"/>
    <x v="8"/>
    <x v="5"/>
    <n v="831342"/>
    <d v="2001-06-06T21:00:01"/>
  </r>
  <r>
    <x v="1"/>
    <x v="4"/>
    <x v="0"/>
    <x v="0"/>
    <n v="50000"/>
    <n v="1341005"/>
    <d v="2001-06-05T09:46:3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tlavin3242"/>
    <s v="GWHALLE"/>
    <s v="WTI-GW-NXC2"/>
    <x v="2"/>
    <x v="5"/>
    <n v="113721"/>
    <d v="2001-07-01T00:00:00"/>
  </r>
  <r>
    <x v="0"/>
    <x v="3"/>
    <x v="1"/>
    <x v="19"/>
    <n v="125000"/>
    <n v="1341006"/>
    <d v="2001-06-05T09:46:32"/>
    <s v="Avista Energy, Inc."/>
    <x v="0"/>
    <x v="0"/>
    <x v="0"/>
    <x v="3"/>
    <s v="CAN Gas Phy Fwd Firm West &lt; or = 1Mo"/>
    <s v="CAN Gas Phy      NIT                     06-30Jun01      CAD/GJ"/>
    <n v="5000"/>
    <m/>
    <x v="0"/>
    <x v="11"/>
    <x v="4"/>
    <n v="5"/>
    <s v="stharper"/>
    <s v="MCOWAN"/>
    <s v="EC-IM Canada West"/>
    <x v="8"/>
    <x v="7"/>
    <n v="831343"/>
    <d v="2001-06-06T21:00:01"/>
  </r>
  <r>
    <x v="1"/>
    <x v="3"/>
    <x v="1"/>
    <x v="0"/>
    <n v="43146"/>
    <n v="1341007"/>
    <d v="2001-06-05T09:46:34"/>
    <s v="Dynegy Marketing and Trade"/>
    <x v="0"/>
    <x v="0"/>
    <x v="0"/>
    <x v="3"/>
    <s v="US Gas Phy Fwd Firm &lt; or = 1Mo "/>
    <s v="US Gas Phy       NGPL NICOR              06Jun01         USD/MM"/>
    <m/>
    <n v="43146"/>
    <x v="0"/>
    <x v="10"/>
    <x v="0"/>
    <n v="3.9975000000000001"/>
    <s v="MAXFIELD"/>
    <s v="PMIMS"/>
    <s v="ENA - IM MKT Central CG"/>
    <x v="8"/>
    <x v="5"/>
    <n v="831344"/>
    <d v="2001-06-06T21:00:01"/>
  </r>
  <r>
    <x v="0"/>
    <x v="3"/>
    <x v="1"/>
    <x v="0"/>
    <n v="10000"/>
    <n v="1341008"/>
    <d v="2001-06-05T09:46:35"/>
    <s v="Engage Energy Canada L.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4"/>
    <s v="craigwest"/>
    <s v="RWATT"/>
    <s v="EC-IM Canada West"/>
    <x v="8"/>
    <x v="7"/>
    <n v="831345"/>
    <d v="2001-06-05T21:00:01"/>
  </r>
  <r>
    <x v="1"/>
    <x v="3"/>
    <x v="1"/>
    <x v="0"/>
    <n v="6969"/>
    <n v="1341009"/>
    <d v="2001-06-05T09:46:37"/>
    <s v="Reliant Energy Services, Inc."/>
    <x v="0"/>
    <x v="0"/>
    <x v="0"/>
    <x v="3"/>
    <s v="US Gas Phy Fwd Firm &lt; or = 1Mo "/>
    <s v="US Gas Phy       NGPL LA Pool            06Jun01         USD/MM"/>
    <m/>
    <n v="6969"/>
    <x v="0"/>
    <x v="10"/>
    <x v="0"/>
    <n v="3.8725000000000001"/>
    <s v="mikepowers"/>
    <s v="TDONOHO"/>
    <s v="ENA - IM Central Gulf"/>
    <x v="8"/>
    <x v="5"/>
    <n v="831346"/>
    <d v="2001-06-06T21:00:01"/>
  </r>
  <r>
    <x v="1"/>
    <x v="3"/>
    <x v="1"/>
    <x v="0"/>
    <n v="3700"/>
    <n v="1341010"/>
    <d v="2001-06-05T09:46:40"/>
    <s v="Coast Energy Group, a division of Cornerstone Propane, L.P."/>
    <x v="0"/>
    <x v="0"/>
    <x v="0"/>
    <x v="3"/>
    <s v="US Gas Phy Fwd Firm &lt; or = 1Mo "/>
    <s v="US Gas Phy       COL Onshore             06Jun01         USD/MM"/>
    <n v="3700"/>
    <m/>
    <x v="0"/>
    <x v="10"/>
    <x v="0"/>
    <n v="3.86"/>
    <s v="buckdiers"/>
    <s v="SPEREIR"/>
    <s v="ENA-IM NE GULF2"/>
    <x v="8"/>
    <x v="5"/>
    <n v="831347"/>
    <d v="2001-06-06T21:00:01"/>
  </r>
  <r>
    <x v="0"/>
    <x v="3"/>
    <x v="1"/>
    <x v="0"/>
    <n v="5000"/>
    <n v="1341011"/>
    <d v="2001-06-05T09:46:42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7"/>
    <s v="canadanw1"/>
    <s v="RWATT"/>
    <s v="EC-IM Canada West"/>
    <x v="8"/>
    <x v="7"/>
    <n v="831349"/>
    <d v="2001-06-06T21:00:01"/>
  </r>
  <r>
    <x v="0"/>
    <x v="3"/>
    <x v="1"/>
    <x v="0"/>
    <n v="10000"/>
    <n v="1341013"/>
    <d v="2001-06-05T09:46:5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599999999999996"/>
    <s v="DAROOKIE"/>
    <s v="MCUILLA"/>
    <s v="ENA - IM Ontario"/>
    <x v="8"/>
    <x v="5"/>
    <n v="831351"/>
    <d v="2001-06-06T21:00:01"/>
  </r>
  <r>
    <x v="1"/>
    <x v="3"/>
    <x v="1"/>
    <x v="19"/>
    <n v="125000"/>
    <n v="1341016"/>
    <d v="2001-06-05T09:46:53"/>
    <s v="CLECO Corporation"/>
    <x v="0"/>
    <x v="0"/>
    <x v="0"/>
    <x v="3"/>
    <s v="US Gas Phy Fwd Firm &lt; or = 1Mo "/>
    <s v="US Gas Phy       COL Onshore             06-30Jun01      USD/MM"/>
    <m/>
    <n v="5000"/>
    <x v="0"/>
    <x v="10"/>
    <x v="0"/>
    <n v="3.88"/>
    <s v="cstockman"/>
    <s v="SPEREIR"/>
    <s v="ENA-IM NE GULF2"/>
    <x v="8"/>
    <x v="5"/>
    <n v="831353"/>
    <d v="2001-06-06T21:00:01"/>
  </r>
  <r>
    <x v="1"/>
    <x v="3"/>
    <x v="0"/>
    <x v="1"/>
    <n v="620000"/>
    <n v="1341018"/>
    <d v="2001-06-05T09:46:56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4.01"/>
    <s v="AQUILA1015"/>
    <s v="JARNOLD"/>
    <s v="NG-Price"/>
    <x v="1"/>
    <x v="5"/>
    <s v="VE6420.1"/>
    <d v="2001-07-01T21:00:00"/>
  </r>
  <r>
    <x v="1"/>
    <x v="3"/>
    <x v="1"/>
    <x v="0"/>
    <n v="10000"/>
    <n v="1341019"/>
    <d v="2001-06-05T09:46:56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075000000000003"/>
    <s v="annesley"/>
    <s v="PMIMS"/>
    <s v="ENA - IM MKT Central CG"/>
    <x v="8"/>
    <x v="5"/>
    <n v="831352"/>
    <d v="2001-06-06T21:00:01"/>
  </r>
  <r>
    <x v="1"/>
    <x v="2"/>
    <x v="1"/>
    <x v="16"/>
    <n v="3100"/>
    <n v="1341021"/>
    <d v="2001-06-05T09:47:02"/>
    <s v="Reliant Energy Services, Inc."/>
    <x v="0"/>
    <x v="0"/>
    <x v="0"/>
    <x v="2"/>
    <s v="US East Power Phy Fwd Firm"/>
    <s v="US Pwr Phy Firm  Cinergy Peak            Jul-Aug02       USD/MWh"/>
    <n v="50"/>
    <m/>
    <x v="0"/>
    <x v="2"/>
    <x v="0"/>
    <n v="70.5"/>
    <s v="smarland"/>
    <s v="FSTURM"/>
    <s v="LT-ECAR"/>
    <x v="7"/>
    <x v="6"/>
    <n v="632955.1"/>
    <d v="2002-07-01T17:11:00"/>
  </r>
  <r>
    <x v="1"/>
    <x v="3"/>
    <x v="1"/>
    <x v="0"/>
    <n v="2200"/>
    <n v="1341020"/>
    <d v="2001-06-05T09:47:02"/>
    <s v="Reliant Energy Services, Inc."/>
    <x v="0"/>
    <x v="0"/>
    <x v="0"/>
    <x v="3"/>
    <s v="US Gas Phy Fwd Firm &lt; or = 1Mo "/>
    <s v="US Gas Phy       NGPL LA Pool            06Jun01         USD/MM"/>
    <m/>
    <n v="2200"/>
    <x v="0"/>
    <x v="10"/>
    <x v="0"/>
    <n v="3.875"/>
    <s v="mikepowers"/>
    <s v="TDONOHO"/>
    <s v="ENA - IM Central Gulf"/>
    <x v="8"/>
    <x v="5"/>
    <n v="831354"/>
    <d v="2001-06-06T21:00:01"/>
  </r>
  <r>
    <x v="0"/>
    <x v="3"/>
    <x v="1"/>
    <x v="0"/>
    <n v="10000"/>
    <n v="1341022"/>
    <d v="2001-06-05T09:47:06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25"/>
    <s v="DAROOKIE"/>
    <s v="MCUILLA"/>
    <s v="ENA - IM Ontario"/>
    <x v="8"/>
    <x v="5"/>
    <n v="831356"/>
    <d v="2001-06-06T21:00:01"/>
  </r>
  <r>
    <x v="0"/>
    <x v="3"/>
    <x v="1"/>
    <x v="0"/>
    <n v="10000"/>
    <n v="1341025"/>
    <d v="2001-06-05T09:47:1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50000000000004"/>
    <s v="DAROOKIE"/>
    <s v="MCUILLA"/>
    <s v="ENA - IM Ontario"/>
    <x v="8"/>
    <x v="5"/>
    <n v="831358"/>
    <d v="2001-06-06T21:00:01"/>
  </r>
  <r>
    <x v="1"/>
    <x v="3"/>
    <x v="1"/>
    <x v="0"/>
    <n v="5000"/>
    <n v="1341024"/>
    <d v="2001-06-05T09:47:10"/>
    <s v="EnergyUSA-TPC Corp."/>
    <x v="0"/>
    <x v="0"/>
    <x v="0"/>
    <x v="3"/>
    <s v="US Gas Phy Fwd Firm &lt; or = 1Mo "/>
    <s v="US Gas Phy       TranscoZ6NNY            06Jun01         USD/MM"/>
    <n v="5000"/>
    <m/>
    <x v="0"/>
    <x v="10"/>
    <x v="0"/>
    <n v="4.1900000000000004"/>
    <s v="timothym"/>
    <s v="VPIMENOV"/>
    <s v="ENA-IM ME NEW YORK"/>
    <x v="8"/>
    <x v="5"/>
    <n v="831357"/>
    <d v="2001-06-06T21:00:01"/>
  </r>
  <r>
    <x v="1"/>
    <x v="3"/>
    <x v="1"/>
    <x v="0"/>
    <n v="25000"/>
    <n v="1341026"/>
    <d v="2001-06-05T09:47:16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3"/>
    <s v="rsavocch"/>
    <s v="ARING"/>
    <s v="ENA-IM NE GULF1"/>
    <x v="8"/>
    <x v="5"/>
    <n v="831359"/>
    <d v="2001-06-06T21:00:01"/>
  </r>
  <r>
    <x v="0"/>
    <x v="3"/>
    <x v="1"/>
    <x v="0"/>
    <n v="10000"/>
    <n v="1341027"/>
    <d v="2001-06-05T09:47:18"/>
    <s v="Williams Energy Marketing &amp; Trading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3"/>
    <s v="jlagadin"/>
    <s v="RWATT"/>
    <s v="EC-IM Canada West"/>
    <x v="8"/>
    <x v="7"/>
    <n v="831360"/>
    <d v="2001-06-05T21:00:01"/>
  </r>
  <r>
    <x v="1"/>
    <x v="3"/>
    <x v="0"/>
    <x v="1"/>
    <n v="620"/>
    <n v="1341030"/>
    <d v="2001-06-05T09:47:24"/>
    <s v="Phibro Inc."/>
    <x v="0"/>
    <x v="0"/>
    <x v="0"/>
    <x v="3"/>
    <s v="US Gas Fin Opt Put"/>
    <s v="US Gas Fin Opt   NYMEX        EP3.75     Jul01           USD/MM-L"/>
    <m/>
    <n v="20"/>
    <x v="0"/>
    <x v="12"/>
    <x v="0"/>
    <n v="0.1275"/>
    <s v="FROSTYCT"/>
    <s v="MMAGGI"/>
    <s v="NG EXOTIC"/>
    <x v="1"/>
    <x v="5"/>
    <s v="VE6424.1"/>
    <d v="2001-07-01T00:00:00"/>
  </r>
  <r>
    <x v="1"/>
    <x v="3"/>
    <x v="1"/>
    <x v="19"/>
    <n v="125000"/>
    <n v="1341033"/>
    <d v="2001-06-05T09:47:26"/>
    <s v="BP Energy Company"/>
    <x v="0"/>
    <x v="0"/>
    <x v="0"/>
    <x v="3"/>
    <s v="US Gas Phy Fwd Firm &lt; or = 1Mo "/>
    <s v="US Gas Phy       HeHub                   06-30Jun01      USD/MM"/>
    <n v="5000"/>
    <m/>
    <x v="0"/>
    <x v="10"/>
    <x v="0"/>
    <n v="3.91"/>
    <s v="LONGERLL"/>
    <s v="ARING"/>
    <s v="ENA-IM NE GULF1"/>
    <x v="8"/>
    <x v="5"/>
    <n v="831365"/>
    <d v="2001-06-06T21:00:01"/>
  </r>
  <r>
    <x v="1"/>
    <x v="3"/>
    <x v="1"/>
    <x v="0"/>
    <n v="200"/>
    <n v="1341035"/>
    <d v="2001-06-05T09:47:27"/>
    <s v="Coast Energy Group, a division of Cornerstone Propane, L.P."/>
    <x v="0"/>
    <x v="0"/>
    <x v="0"/>
    <x v="3"/>
    <s v="US Gas Phy Fwd Firm &lt; or = 1Mo "/>
    <s v="US Gas Phy       TGT Z-SL                06Jun01         USD/MM"/>
    <n v="200"/>
    <m/>
    <x v="0"/>
    <x v="10"/>
    <x v="0"/>
    <n v="3.89"/>
    <s v="buckdiers"/>
    <s v="SPEREIR"/>
    <s v="ENA-IM NE GULF2"/>
    <x v="8"/>
    <x v="5"/>
    <n v="831363"/>
    <d v="2001-06-06T21:00:01"/>
  </r>
  <r>
    <x v="1"/>
    <x v="3"/>
    <x v="1"/>
    <x v="0"/>
    <n v="1000"/>
    <n v="1341037"/>
    <d v="2001-06-05T09:47:28"/>
    <s v="Cinergy Marketing &amp; Trading, LLC"/>
    <x v="0"/>
    <x v="0"/>
    <x v="0"/>
    <x v="3"/>
    <s v="US Gas Phy Fwd Firm &lt; or = 1Mo "/>
    <s v="US Gas Phy       PEPL Pool               06Jun01         USD/MM"/>
    <n v="1000"/>
    <m/>
    <x v="0"/>
    <x v="10"/>
    <x v="0"/>
    <n v="3.855"/>
    <s v="MOOREROB"/>
    <s v="KSTEVEN"/>
    <s v="ENA-IM Mid Central South"/>
    <x v="8"/>
    <x v="5"/>
    <n v="831364"/>
    <d v="2001-06-06T21:00:01"/>
  </r>
  <r>
    <x v="1"/>
    <x v="3"/>
    <x v="1"/>
    <x v="0"/>
    <n v="3031"/>
    <n v="1341039"/>
    <d v="2001-06-05T09:47:32"/>
    <s v="TransCanada Energy Marketing USA, Inc."/>
    <x v="0"/>
    <x v="0"/>
    <x v="0"/>
    <x v="3"/>
    <s v="US Gas Phy Fwd Firm &lt; or = 1Mo "/>
    <s v="US Gas Phy       NGPL Midcont            06Jun01         USD/MM"/>
    <m/>
    <n v="3031"/>
    <x v="0"/>
    <x v="10"/>
    <x v="0"/>
    <n v="3.8675000000000002"/>
    <s v="cscharton"/>
    <s v="KSTEVEN"/>
    <s v="ENA-IM Mid Central South"/>
    <x v="8"/>
    <x v="5"/>
    <n v="831366"/>
    <d v="2001-06-06T21:00:01"/>
  </r>
  <r>
    <x v="1"/>
    <x v="3"/>
    <x v="1"/>
    <x v="0"/>
    <n v="20000"/>
    <n v="1341038"/>
    <d v="2001-06-05T09:47:32"/>
    <s v="Dynegy Marketing and Trade"/>
    <x v="0"/>
    <x v="0"/>
    <x v="0"/>
    <x v="3"/>
    <s v="US Gas Phy Fwd Firm &lt; or = 1Mo "/>
    <s v="US Gas Phy       TCO Pool                06Jun01         USD/MM"/>
    <m/>
    <n v="20000"/>
    <x v="0"/>
    <x v="10"/>
    <x v="0"/>
    <n v="4.0549999999999997"/>
    <s v="NMENEN01"/>
    <s v="JHODGE2"/>
    <s v="ENA-IM ME TCO"/>
    <x v="8"/>
    <x v="5"/>
    <n v="831367"/>
    <d v="2001-06-06T21:00:01"/>
  </r>
  <r>
    <x v="1"/>
    <x v="3"/>
    <x v="1"/>
    <x v="0"/>
    <n v="5845"/>
    <n v="1341040"/>
    <d v="2001-06-05T09:47:35"/>
    <s v="Texla Energy Management Inc."/>
    <x v="0"/>
    <x v="0"/>
    <x v="0"/>
    <x v="3"/>
    <s v="US Gas Phy Fwd Firm &lt; or = 1Mo "/>
    <s v="US Gas Phy       HeHub                   06Jun01         USD/MM"/>
    <m/>
    <n v="5845"/>
    <x v="0"/>
    <x v="10"/>
    <x v="0"/>
    <n v="3.94"/>
    <s v="STANHORTON"/>
    <s v="ARING"/>
    <s v="ENA-IM NE GULF1"/>
    <x v="8"/>
    <x v="5"/>
    <n v="831368"/>
    <d v="2001-06-06T21:00:01"/>
  </r>
  <r>
    <x v="1"/>
    <x v="3"/>
    <x v="1"/>
    <x v="0"/>
    <n v="20000"/>
    <n v="1341043"/>
    <d v="2001-06-05T09:47:37"/>
    <s v="Texaco Natural Gas Inc."/>
    <x v="0"/>
    <x v="0"/>
    <x v="0"/>
    <x v="3"/>
    <s v="US Gas Phy Fwd Firm &lt; or = 1Mo "/>
    <s v="US Gas Phy       TCO Pool                06Jun01         USD/MM"/>
    <m/>
    <n v="20000"/>
    <x v="0"/>
    <x v="10"/>
    <x v="0"/>
    <n v="4.0650000000000004"/>
    <s v="waggonerva"/>
    <s v="JHODGE2"/>
    <s v="ENA-IM ME TCO"/>
    <x v="8"/>
    <x v="5"/>
    <n v="831369"/>
    <d v="2001-06-06T21:00:01"/>
  </r>
  <r>
    <x v="1"/>
    <x v="3"/>
    <x v="1"/>
    <x v="0"/>
    <n v="20000"/>
    <n v="1341046"/>
    <d v="2001-06-05T09:47:38"/>
    <s v="MidAmerican Energy Company"/>
    <x v="0"/>
    <x v="0"/>
    <x v="0"/>
    <x v="3"/>
    <s v="US Gas Phy Fwd Firm &lt; or = 1Mo "/>
    <s v="US Gas Phy       NGPL NICOR              06Jun01         USD/MM"/>
    <m/>
    <n v="20000"/>
    <x v="0"/>
    <x v="10"/>
    <x v="0"/>
    <n v="4.0175000000000001"/>
    <s v="KREMERTODD"/>
    <s v="PMIMS"/>
    <s v="ENA - IM MKT Central CG"/>
    <x v="8"/>
    <x v="5"/>
    <n v="831370"/>
    <d v="2001-06-06T21:00:01"/>
  </r>
  <r>
    <x v="0"/>
    <x v="3"/>
    <x v="1"/>
    <x v="0"/>
    <n v="10000"/>
    <n v="1341047"/>
    <d v="2001-06-05T09:47:39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625"/>
    <s v="NICOLEBR"/>
    <s v="MCUILLA"/>
    <s v="ENA - IM Ontario"/>
    <x v="8"/>
    <x v="5"/>
    <n v="831371"/>
    <d v="2001-06-06T21:00:01"/>
  </r>
  <r>
    <x v="1"/>
    <x v="2"/>
    <x v="1"/>
    <x v="10"/>
    <n v="1200"/>
    <n v="1341048"/>
    <d v="2001-06-05T09:47:41"/>
    <s v="American Electric Power Service Corporation"/>
    <x v="0"/>
    <x v="0"/>
    <x v="0"/>
    <x v="2"/>
    <s v="US East Power Phy Fwd Firm"/>
    <s v="US Pwr Phy Firm  PJM-W Peak              07-30Jun01      USD/MWh"/>
    <n v="50"/>
    <m/>
    <x v="0"/>
    <x v="2"/>
    <x v="0"/>
    <n v="44.75"/>
    <s v="aepsvc128"/>
    <s v="JQUENET"/>
    <s v="ST-PJM"/>
    <x v="7"/>
    <x v="6"/>
    <n v="632956.1"/>
    <d v="2001-06-07T21:00:01"/>
  </r>
  <r>
    <x v="1"/>
    <x v="3"/>
    <x v="0"/>
    <x v="18"/>
    <n v="755000"/>
    <n v="1341053"/>
    <d v="2001-06-05T09:47:50"/>
    <s v="Williams Energy Marketing &amp; Trading Company"/>
    <x v="0"/>
    <x v="0"/>
    <x v="0"/>
    <x v="3"/>
    <s v="US Gas Fin BasisSwap"/>
    <s v="US Gas Basis     Transco Z6 NY           Nov01-Mar02     USD/MM"/>
    <n v="5000"/>
    <m/>
    <x v="0"/>
    <x v="10"/>
    <x v="0"/>
    <n v="1.365"/>
    <s v="mckennas"/>
    <s v="BMCKAY"/>
    <s v="FT-NY"/>
    <x v="1"/>
    <x v="5"/>
    <s v="VE6430.1"/>
    <d v="2001-11-01T00:00:00"/>
  </r>
  <r>
    <x v="1"/>
    <x v="3"/>
    <x v="1"/>
    <x v="0"/>
    <n v="2400"/>
    <n v="1341054"/>
    <d v="2001-06-05T09:47:52"/>
    <s v="Dynegy Marketing and Trade"/>
    <x v="0"/>
    <x v="0"/>
    <x v="0"/>
    <x v="3"/>
    <s v="US Gas Phy Fwd Firm &lt; or = 1Mo "/>
    <s v="US Gas Phy       PEPL Pool               06Jun01         USD/MM"/>
    <n v="2400"/>
    <m/>
    <x v="0"/>
    <x v="10"/>
    <x v="0"/>
    <n v="3.8525"/>
    <s v="SCHRIMSHER"/>
    <s v="KSTEVEN"/>
    <s v="ENA-IM Mid Central South"/>
    <x v="8"/>
    <x v="5"/>
    <n v="831374"/>
    <d v="2001-06-06T21:00:01"/>
  </r>
  <r>
    <x v="1"/>
    <x v="3"/>
    <x v="1"/>
    <x v="0"/>
    <n v="5000"/>
    <n v="1341057"/>
    <d v="2001-06-05T09:47:55"/>
    <s v="Cinergy Marketing &amp; Trading, LLC"/>
    <x v="0"/>
    <x v="0"/>
    <x v="0"/>
    <x v="3"/>
    <s v="US Gas Phy Fwd Firm &lt; or = 1Mo "/>
    <s v="US Gas Phy       NNG Demarc              06Jun01         USD/MM"/>
    <n v="5000"/>
    <m/>
    <x v="0"/>
    <x v="10"/>
    <x v="0"/>
    <n v="3.8174999999999999"/>
    <s v="CHADALEX"/>
    <s v="KSTEVEN"/>
    <s v="ENA-IM Mid Central South"/>
    <x v="8"/>
    <x v="5"/>
    <n v="831375"/>
    <d v="2001-06-06T21:00:01"/>
  </r>
  <r>
    <x v="1"/>
    <x v="3"/>
    <x v="1"/>
    <x v="0"/>
    <n v="10000"/>
    <n v="1341059"/>
    <d v="2001-06-05T09:48:03"/>
    <s v="AEP Energy Services, Inc."/>
    <x v="0"/>
    <x v="0"/>
    <x v="0"/>
    <x v="3"/>
    <s v="US Gas Phy Fwd Firm &lt; or = 1Mo "/>
    <s v="US Gas Phy       Consumers Pwr           06Jun01         USD/MM"/>
    <m/>
    <n v="10000"/>
    <x v="0"/>
    <x v="10"/>
    <x v="0"/>
    <n v="4.0350000000000001"/>
    <s v="aepes206"/>
    <s v="JWILLI13"/>
    <s v="ENA - IM Mkt Central MICH"/>
    <x v="8"/>
    <x v="5"/>
    <n v="831376"/>
    <d v="2001-06-06T21:00:01"/>
  </r>
  <r>
    <x v="1"/>
    <x v="3"/>
    <x v="0"/>
    <x v="1"/>
    <n v="155000"/>
    <n v="1341061"/>
    <d v="2001-06-05T09:48:07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149999999999997"/>
    <s v="CRABTREE"/>
    <s v="JARNOLD"/>
    <s v="NG-Price"/>
    <x v="1"/>
    <x v="5"/>
    <s v="VE6436.1"/>
    <d v="2001-07-01T21:00:00"/>
  </r>
  <r>
    <x v="1"/>
    <x v="3"/>
    <x v="1"/>
    <x v="0"/>
    <n v="7800"/>
    <n v="1341063"/>
    <d v="2001-06-05T09:48:10"/>
    <s v="Aquila Energy Marketing Corporation"/>
    <x v="0"/>
    <x v="0"/>
    <x v="0"/>
    <x v="3"/>
    <s v="US Gas Phy Fwd Firm &lt; or = 1Mo "/>
    <s v="US Gas Phy       NGPL LA Pool            06Jun01         USD/MM"/>
    <m/>
    <n v="7800"/>
    <x v="0"/>
    <x v="10"/>
    <x v="0"/>
    <n v="3.875"/>
    <s v="BIGDADDY"/>
    <s v="TDONOHO"/>
    <s v="ENA - IM Central Gulf"/>
    <x v="8"/>
    <x v="5"/>
    <n v="831377"/>
    <d v="2001-06-06T21:00:01"/>
  </r>
  <r>
    <x v="1"/>
    <x v="3"/>
    <x v="0"/>
    <x v="18"/>
    <n v="755000"/>
    <n v="1341064"/>
    <d v="2001-06-05T09:48:1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249999999999998"/>
    <s v="aepes203"/>
    <s v="JARNOLD"/>
    <s v="NG-Price"/>
    <x v="1"/>
    <x v="5"/>
    <s v="VE6437.1"/>
    <d v="2001-11-01T00:00:00"/>
  </r>
  <r>
    <x v="1"/>
    <x v="3"/>
    <x v="1"/>
    <x v="0"/>
    <n v="1306"/>
    <n v="1341066"/>
    <d v="2001-06-05T09:48:21"/>
    <s v="Cinergy Marketing &amp; Trading, LLC"/>
    <x v="0"/>
    <x v="0"/>
    <x v="0"/>
    <x v="3"/>
    <s v="US Gas Phy Fwd Firm &lt; or = 1Mo "/>
    <s v="US Gas Phy       NNG Demarc              06Jun01         USD/MM"/>
    <n v="1306"/>
    <m/>
    <x v="0"/>
    <x v="10"/>
    <x v="0"/>
    <n v="3.8149999999999999"/>
    <s v="CHADALEX"/>
    <s v="KSTEVEN"/>
    <s v="ENA-IM Mid Central South"/>
    <x v="8"/>
    <x v="5"/>
    <n v="831378"/>
    <d v="2001-06-06T21:00:01"/>
  </r>
  <r>
    <x v="0"/>
    <x v="3"/>
    <x v="1"/>
    <x v="0"/>
    <n v="10000"/>
    <n v="1341067"/>
    <d v="2001-06-05T09:48:3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599999999999996"/>
    <s v="DAROOKIE"/>
    <s v="MCUILLA"/>
    <s v="ENA - IM Ontario"/>
    <x v="8"/>
    <x v="5"/>
    <n v="831379"/>
    <d v="2001-06-06T21:00:01"/>
  </r>
  <r>
    <x v="1"/>
    <x v="3"/>
    <x v="1"/>
    <x v="0"/>
    <n v="1667"/>
    <n v="1341068"/>
    <d v="2001-06-05T09:48:32"/>
    <s v="Coast Energy Group, a division of Cornerstone Propane, L.P."/>
    <x v="0"/>
    <x v="0"/>
    <x v="0"/>
    <x v="3"/>
    <s v="US Gas Phy Fwd Firm &lt; or = 1Mo "/>
    <s v="US Gas Phy       HeHub                   06Jun01         USD/MM"/>
    <n v="1667"/>
    <m/>
    <x v="0"/>
    <x v="10"/>
    <x v="0"/>
    <n v="3.9350000000000001"/>
    <s v="buckdiers"/>
    <s v="ARING"/>
    <s v="ENA-IM NE GULF1"/>
    <x v="8"/>
    <x v="5"/>
    <n v="831380"/>
    <d v="2001-06-06T21:00:01"/>
  </r>
  <r>
    <x v="1"/>
    <x v="3"/>
    <x v="1"/>
    <x v="0"/>
    <n v="3694"/>
    <n v="1341069"/>
    <d v="2001-06-05T09:48:37"/>
    <s v="Dynegy Marketing and Trade"/>
    <x v="0"/>
    <x v="0"/>
    <x v="0"/>
    <x v="3"/>
    <s v="US Gas Phy Fwd Firm &lt; or = 1Mo "/>
    <s v="US Gas Phy       NNG Demarc              06Jun01         USD/MM"/>
    <n v="3694"/>
    <m/>
    <x v="0"/>
    <x v="10"/>
    <x v="0"/>
    <n v="3.8125"/>
    <s v="SCHRIMSHER"/>
    <s v="KSTEVEN"/>
    <s v="ENA-IM Mid Central South"/>
    <x v="8"/>
    <x v="5"/>
    <n v="831381"/>
    <d v="2001-06-06T21:00:01"/>
  </r>
  <r>
    <x v="1"/>
    <x v="2"/>
    <x v="1"/>
    <x v="1"/>
    <n v="775"/>
    <n v="1341070"/>
    <d v="2001-06-05T09:48:42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03"/>
    <s v="pvaes123"/>
    <s v="RBADEER"/>
    <s v="ST-CA"/>
    <x v="7"/>
    <x v="6"/>
    <n v="632958.1"/>
    <d v="2001-08-01T21:00:01"/>
  </r>
  <r>
    <x v="1"/>
    <x v="2"/>
    <x v="1"/>
    <x v="4"/>
    <n v="1500"/>
    <n v="1341071"/>
    <d v="2001-06-05T09:48:42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3.25"/>
    <s v="jvaccaro"/>
    <s v="MCARSON2"/>
    <s v="LT-SPP"/>
    <x v="7"/>
    <x v="6"/>
    <n v="632959.1"/>
    <d v="2001-09-01T14:16:00"/>
  </r>
  <r>
    <x v="1"/>
    <x v="3"/>
    <x v="1"/>
    <x v="0"/>
    <n v="10000"/>
    <n v="1341074"/>
    <d v="2001-06-05T09:48:50"/>
    <s v="NJR Energy Services Company"/>
    <x v="0"/>
    <x v="0"/>
    <x v="0"/>
    <x v="3"/>
    <s v="US Gas Phy Fwd Firm &lt; or = 1Mo "/>
    <s v="US Gas Phy       TCO Pool                06Jun01         USD/MM"/>
    <m/>
    <n v="10000"/>
    <x v="0"/>
    <x v="10"/>
    <x v="0"/>
    <n v="4.0750000000000002"/>
    <n v="10041965"/>
    <s v="JHODGE2"/>
    <s v="ENA-IM ME TCO"/>
    <x v="8"/>
    <x v="5"/>
    <n v="831382"/>
    <d v="2001-06-06T21:00:01"/>
  </r>
  <r>
    <x v="1"/>
    <x v="3"/>
    <x v="1"/>
    <x v="0"/>
    <n v="5000"/>
    <n v="1341075"/>
    <d v="2001-06-05T09:48:5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574999999999999"/>
    <s v="LAURABATES"/>
    <s v="KSTEVEN"/>
    <s v="ENA-IM Mid Central South"/>
    <x v="8"/>
    <x v="5"/>
    <n v="831383"/>
    <d v="2001-06-06T21:00:01"/>
  </r>
  <r>
    <x v="1"/>
    <x v="3"/>
    <x v="1"/>
    <x v="0"/>
    <n v="25000"/>
    <n v="1341076"/>
    <d v="2001-06-05T09:48:52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4"/>
    <s v="garrison"/>
    <s v="ARING"/>
    <s v="ENA-IM NE GULF1"/>
    <x v="8"/>
    <x v="5"/>
    <n v="831384"/>
    <d v="2001-06-06T21:00:01"/>
  </r>
  <r>
    <x v="1"/>
    <x v="3"/>
    <x v="1"/>
    <x v="0"/>
    <n v="6302"/>
    <n v="1341077"/>
    <d v="2001-06-05T09:48:54"/>
    <s v="EnergyUSA-TPC Corp."/>
    <x v="0"/>
    <x v="0"/>
    <x v="0"/>
    <x v="3"/>
    <s v="US Gas Phy Fwd Firm &lt; or = 1Mo "/>
    <s v="US Gas Phy       ANR SE Trans            06Jun01         USD/MM"/>
    <m/>
    <n v="6302"/>
    <x v="0"/>
    <x v="10"/>
    <x v="0"/>
    <n v="3.86"/>
    <s v="trevorh1"/>
    <s v="TDONOHO"/>
    <s v="ENA - IM Central Gulf"/>
    <x v="8"/>
    <x v="5"/>
    <n v="831385"/>
    <d v="2001-06-06T21:00:01"/>
  </r>
  <r>
    <x v="1"/>
    <x v="3"/>
    <x v="1"/>
    <x v="0"/>
    <n v="8097"/>
    <n v="1341079"/>
    <d v="2001-06-05T09:48:58"/>
    <s v="MidAmerican Energy Company"/>
    <x v="0"/>
    <x v="0"/>
    <x v="0"/>
    <x v="3"/>
    <s v="US Gas Phy Fwd Firm &lt; or = 1Mo "/>
    <s v="US Gas Phy       NGPL NICOR              06Jun01         USD/MM"/>
    <n v="8097"/>
    <m/>
    <x v="0"/>
    <x v="10"/>
    <x v="0"/>
    <n v="4.0075000000000003"/>
    <s v="KREMERTODD"/>
    <s v="PMIMS"/>
    <s v="ENA - IM MKT Central CG"/>
    <x v="8"/>
    <x v="5"/>
    <n v="831386"/>
    <d v="2001-06-06T21:00:01"/>
  </r>
  <r>
    <x v="1"/>
    <x v="4"/>
    <x v="0"/>
    <x v="0"/>
    <n v="50000"/>
    <n v="1341078"/>
    <d v="2001-06-05T09:48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26"/>
    <d v="2001-07-01T00:00:00"/>
  </r>
  <r>
    <x v="1"/>
    <x v="3"/>
    <x v="1"/>
    <x v="0"/>
    <n v="878"/>
    <n v="1341080"/>
    <d v="2001-06-05T09:48:59"/>
    <s v="Tenaska Marketing Ventures"/>
    <x v="0"/>
    <x v="0"/>
    <x v="0"/>
    <x v="3"/>
    <s v="US Gas Phy Fwd Firm &lt; or = 1Mo "/>
    <s v="US Gas Phy       Dom SP TT               06Jun01         USD/MM"/>
    <m/>
    <n v="878"/>
    <x v="0"/>
    <x v="10"/>
    <x v="0"/>
    <n v="4.125"/>
    <s v="TMVJDG01"/>
    <s v="JHODGE2"/>
    <s v="ENA-IM ME CNG"/>
    <x v="8"/>
    <x v="5"/>
    <n v="831387"/>
    <d v="2001-06-06T21:00:01"/>
  </r>
  <r>
    <x v="1"/>
    <x v="3"/>
    <x v="1"/>
    <x v="0"/>
    <n v="3000"/>
    <n v="1341081"/>
    <d v="2001-06-05T09:49:07"/>
    <s v="Aquila Energy Marketing Corporation"/>
    <x v="0"/>
    <x v="0"/>
    <x v="0"/>
    <x v="3"/>
    <s v="US Gas Phy Fwd Firm &lt; or = 1Mo "/>
    <s v="US Gas Phy       Dom SP TT               06Jun01         USD/MM"/>
    <n v="3000"/>
    <m/>
    <x v="0"/>
    <x v="10"/>
    <x v="0"/>
    <n v="4.0949999999999998"/>
    <s v="MARKOTTE"/>
    <s v="JHODGE2"/>
    <s v="ENA-IM ME CNG"/>
    <x v="8"/>
    <x v="5"/>
    <n v="831389"/>
    <d v="2001-06-06T21:00:01"/>
  </r>
  <r>
    <x v="0"/>
    <x v="3"/>
    <x v="1"/>
    <x v="0"/>
    <n v="10000"/>
    <n v="1341083"/>
    <d v="2001-06-05T09:49:14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83"/>
    <s v="tsamaska"/>
    <s v="RWATT"/>
    <s v="EC-IM Canada West"/>
    <x v="8"/>
    <x v="7"/>
    <n v="831390"/>
    <d v="2001-06-05T21:00:01"/>
  </r>
  <r>
    <x v="0"/>
    <x v="3"/>
    <x v="1"/>
    <x v="0"/>
    <n v="10000"/>
    <n v="1341084"/>
    <d v="2001-06-05T09:49:17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835"/>
    <s v="tsamaska"/>
    <s v="RWATT"/>
    <s v="EC-IM Canada West"/>
    <x v="8"/>
    <x v="7"/>
    <n v="831391"/>
    <d v="2001-06-05T21:00:01"/>
  </r>
  <r>
    <x v="1"/>
    <x v="3"/>
    <x v="1"/>
    <x v="0"/>
    <n v="10000"/>
    <n v="1341085"/>
    <d v="2001-06-05T09:49:18"/>
    <s v="Nicor Gas Company"/>
    <x v="0"/>
    <x v="0"/>
    <x v="0"/>
    <x v="3"/>
    <s v="US Gas Phy Fwd Firm &lt; or = 1Mo "/>
    <s v="US Gas Phy       TENN 800                06Jun01         USD/MM"/>
    <m/>
    <n v="10000"/>
    <x v="0"/>
    <x v="10"/>
    <x v="0"/>
    <n v="3.8149999999999999"/>
    <s v="vab12345"/>
    <s v="SNEAL"/>
    <s v="ENA-IM NE GULF3"/>
    <x v="8"/>
    <x v="5"/>
    <n v="831392"/>
    <d v="2001-06-06T21:00:01"/>
  </r>
  <r>
    <x v="1"/>
    <x v="3"/>
    <x v="1"/>
    <x v="0"/>
    <n v="5000"/>
    <n v="1341086"/>
    <d v="2001-06-05T09:49:19"/>
    <s v="Colonial Energy Inc."/>
    <x v="0"/>
    <x v="0"/>
    <x v="0"/>
    <x v="3"/>
    <s v="US Gas Phy Fwd Firm &lt; or = 1Mo "/>
    <s v="US Gas Phy       TranscoZ6NNY            06Jun01         USD/MM"/>
    <m/>
    <n v="5000"/>
    <x v="0"/>
    <x v="10"/>
    <x v="0"/>
    <n v="4.2"/>
    <s v="VABLAISE"/>
    <s v="VPIMENOV"/>
    <s v="ENA-IM ME NEW YORK"/>
    <x v="8"/>
    <x v="5"/>
    <n v="831393"/>
    <d v="2001-06-06T21:00:01"/>
  </r>
  <r>
    <x v="1"/>
    <x v="3"/>
    <x v="1"/>
    <x v="0"/>
    <n v="5000"/>
    <n v="1341088"/>
    <d v="2001-06-05T09:49:24"/>
    <s v="Western Gas Resources, Inc."/>
    <x v="0"/>
    <x v="0"/>
    <x v="0"/>
    <x v="3"/>
    <s v="US Gas Phy Fwd Firm &lt; or = 1Mo "/>
    <s v="US Gas Phy       FGT Z2                  06Jun01         USD/MM"/>
    <m/>
    <n v="5000"/>
    <x v="0"/>
    <x v="10"/>
    <x v="0"/>
    <n v="3.9449999999999998"/>
    <s v="JHTRAMEL"/>
    <s v="SNEAL"/>
    <s v="ENA-IM NE GULF4"/>
    <x v="8"/>
    <x v="5"/>
    <n v="831394"/>
    <d v="2001-06-06T21:00:01"/>
  </r>
  <r>
    <x v="1"/>
    <x v="3"/>
    <x v="0"/>
    <x v="1"/>
    <n v="155000"/>
    <n v="1341089"/>
    <d v="2001-06-05T09:49:30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199999999999996"/>
    <s v="ADM46266"/>
    <s v="JARNOLD"/>
    <s v="NG-Price"/>
    <x v="1"/>
    <x v="5"/>
    <s v="VE6443.1"/>
    <d v="2001-07-01T21:00:00"/>
  </r>
  <r>
    <x v="1"/>
    <x v="3"/>
    <x v="1"/>
    <x v="0"/>
    <n v="5000"/>
    <n v="1341090"/>
    <d v="2001-06-05T09:49:31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1"/>
    <s v="schwalbach"/>
    <s v="KSTEVEN"/>
    <s v="ENA-IM Mid Central South"/>
    <x v="8"/>
    <x v="5"/>
    <n v="831395"/>
    <d v="2001-06-06T21:00:01"/>
  </r>
  <r>
    <x v="1"/>
    <x v="3"/>
    <x v="1"/>
    <x v="0"/>
    <n v="5000"/>
    <n v="1341091"/>
    <d v="2001-06-05T09:49:35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MHOMESTEAD"/>
    <s v="KSTEVEN"/>
    <s v="ENA-IM Mid Central South"/>
    <x v="8"/>
    <x v="5"/>
    <n v="831396"/>
    <d v="2001-06-06T21:00:01"/>
  </r>
  <r>
    <x v="1"/>
    <x v="3"/>
    <x v="1"/>
    <x v="0"/>
    <n v="9300"/>
    <n v="1341092"/>
    <d v="2001-06-05T09:49:35"/>
    <s v="Reliant Energy Services, Inc."/>
    <x v="0"/>
    <x v="0"/>
    <x v="0"/>
    <x v="3"/>
    <s v="US Gas Phy Fwd Firm &lt; or = 1Mo "/>
    <s v="US Gas Phy       TENN Z-0                06Jun01         USD/MM"/>
    <n v="9300"/>
    <m/>
    <x v="0"/>
    <x v="10"/>
    <x v="0"/>
    <n v="3.7850000000000001"/>
    <s v="mikepowers"/>
    <s v="SNEAL"/>
    <s v="ENA-IM NE GULF3"/>
    <x v="8"/>
    <x v="5"/>
    <n v="831397"/>
    <d v="2001-06-06T21:00:01"/>
  </r>
  <r>
    <x v="0"/>
    <x v="0"/>
    <x v="0"/>
    <x v="0"/>
    <n v="20"/>
    <n v="1341095"/>
    <d v="2001-06-05T09:4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9182"/>
    <m/>
  </r>
  <r>
    <x v="1"/>
    <x v="3"/>
    <x v="0"/>
    <x v="19"/>
    <n v="250000"/>
    <n v="1341096"/>
    <d v="2001-06-05T09:49:42"/>
    <s v="Texaco Natural Gas Inc."/>
    <x v="0"/>
    <x v="0"/>
    <x v="0"/>
    <x v="3"/>
    <s v="US Gas Fin Swap"/>
    <s v="US Gas Daily     HHub                    06-30Jun01      USD/MM"/>
    <m/>
    <n v="10000"/>
    <x v="0"/>
    <x v="10"/>
    <x v="0"/>
    <n v="3.92"/>
    <s v="STEPHENSJE"/>
    <s v="PKEAVEY"/>
    <s v="G-DAILY-EST"/>
    <x v="1"/>
    <x v="5"/>
    <s v="VE6447.1"/>
    <d v="2001-06-06T21:00:01"/>
  </r>
  <r>
    <x v="1"/>
    <x v="3"/>
    <x v="0"/>
    <x v="20"/>
    <n v="615000"/>
    <n v="1341098"/>
    <d v="2001-06-05T09:49:43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00000000000003"/>
    <s v="jbroyles"/>
    <s v="JARNOLD"/>
    <s v="NG-Price"/>
    <x v="1"/>
    <x v="5"/>
    <s v="VE6446.1"/>
    <d v="2001-07-01T00:00:00"/>
  </r>
  <r>
    <x v="1"/>
    <x v="3"/>
    <x v="1"/>
    <x v="0"/>
    <n v="10000"/>
    <n v="1341097"/>
    <d v="2001-06-05T09:49:43"/>
    <s v="Dynegy Marketing and Trade"/>
    <x v="0"/>
    <x v="0"/>
    <x v="0"/>
    <x v="3"/>
    <s v="US Gas Phy Fwd Firm &lt; or = 1Mo "/>
    <s v="US Gas Phy       TCO Pool                06Jun01         USD/MM"/>
    <m/>
    <n v="10000"/>
    <x v="0"/>
    <x v="10"/>
    <x v="0"/>
    <n v="4.0750000000000002"/>
    <s v="NMENEN01"/>
    <s v="JHODGE2"/>
    <s v="ENA-IM ME TCO"/>
    <x v="8"/>
    <x v="5"/>
    <n v="831398"/>
    <d v="2001-06-06T21:00:01"/>
  </r>
  <r>
    <x v="1"/>
    <x v="3"/>
    <x v="0"/>
    <x v="19"/>
    <n v="125000"/>
    <n v="1341099"/>
    <d v="2001-06-05T09:49:48"/>
    <s v="Adams Resources Marketing, Ltd."/>
    <x v="0"/>
    <x v="0"/>
    <x v="0"/>
    <x v="3"/>
    <s v="US Gas Fin Swap"/>
    <s v="US Gas Daily     HHub                    06-30Jun01      USD/MM"/>
    <m/>
    <n v="5000"/>
    <x v="0"/>
    <x v="10"/>
    <x v="0"/>
    <n v="3.9249999999999998"/>
    <s v="MIKETRADES"/>
    <s v="PKEAVEY"/>
    <s v="G-DAILY-EST"/>
    <x v="1"/>
    <x v="5"/>
    <s v="VE6448.1"/>
    <d v="2001-06-06T21:00:01"/>
  </r>
  <r>
    <x v="1"/>
    <x v="3"/>
    <x v="1"/>
    <x v="0"/>
    <n v="10000"/>
    <n v="1341100"/>
    <d v="2001-06-05T09:49:50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"/>
    <s v="aepes202"/>
    <s v="SNEAL"/>
    <s v="ENA-IM NE GULF3"/>
    <x v="8"/>
    <x v="5"/>
    <n v="831399"/>
    <d v="2001-06-06T21:00:01"/>
  </r>
  <r>
    <x v="1"/>
    <x v="3"/>
    <x v="1"/>
    <x v="0"/>
    <n v="4561"/>
    <n v="1341102"/>
    <d v="2001-06-05T09:49:53"/>
    <s v="Noble Gas Marketing Inc."/>
    <x v="0"/>
    <x v="0"/>
    <x v="0"/>
    <x v="3"/>
    <s v="US Gas Phy Fwd Firm &lt; or = 1Mo "/>
    <s v="US Gas Phy       Trunkline ELA           06Jun01         USD/MM"/>
    <m/>
    <n v="4561"/>
    <x v="0"/>
    <x v="10"/>
    <x v="0"/>
    <n v="3.7850000000000001"/>
    <s v="bryangins"/>
    <s v="TDONOHO"/>
    <s v="ENA - IM Central Gulf"/>
    <x v="8"/>
    <x v="5"/>
    <n v="831400"/>
    <d v="2001-06-06T21:00:01"/>
  </r>
  <r>
    <x v="1"/>
    <x v="3"/>
    <x v="1"/>
    <x v="0"/>
    <n v="5000"/>
    <n v="1341103"/>
    <d v="2001-06-05T09:49:56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8"/>
    <s v="aepes202"/>
    <s v="SNEAL"/>
    <s v="ENA-IM NE GULF3"/>
    <x v="8"/>
    <x v="5"/>
    <n v="831401"/>
    <d v="2001-06-06T21:00:01"/>
  </r>
  <r>
    <x v="1"/>
    <x v="3"/>
    <x v="1"/>
    <x v="0"/>
    <n v="10000"/>
    <n v="1341104"/>
    <d v="2001-06-05T09:49:57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025000000000004"/>
    <s v="vab12345"/>
    <s v="PMIMS"/>
    <s v="ENA - IM MKT Central CG"/>
    <x v="8"/>
    <x v="5"/>
    <n v="831402"/>
    <d v="2001-06-06T21:00:01"/>
  </r>
  <r>
    <x v="1"/>
    <x v="3"/>
    <x v="0"/>
    <x v="1"/>
    <n v="310000"/>
    <n v="1341105"/>
    <d v="2001-06-05T09:50:00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49999999999997"/>
    <s v="aepes214"/>
    <s v="JARNOLD"/>
    <s v="NG-Price"/>
    <x v="1"/>
    <x v="5"/>
    <s v="VE6450.1"/>
    <d v="2001-07-01T21:00:00"/>
  </r>
  <r>
    <x v="1"/>
    <x v="3"/>
    <x v="0"/>
    <x v="1"/>
    <n v="310000"/>
    <n v="1341106"/>
    <d v="2001-06-05T09:50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1"/>
    <s v="PATGRIMES"/>
    <s v="JARNOLD"/>
    <s v="NG-Price"/>
    <x v="1"/>
    <x v="5"/>
    <s v="VE6452.1"/>
    <d v="2001-07-01T21:00:00"/>
  </r>
  <r>
    <x v="1"/>
    <x v="3"/>
    <x v="1"/>
    <x v="0"/>
    <n v="5000"/>
    <n v="1341107"/>
    <d v="2001-06-05T09:50:05"/>
    <s v="El Paso Merchant Energy, L.P."/>
    <x v="0"/>
    <x v="0"/>
    <x v="0"/>
    <x v="3"/>
    <s v="US Gas Phy Fwd Firm &lt; or = 1Mo "/>
    <s v="US Gas Phy       FGT Z2                  06Jun01         USD/MM"/>
    <n v="5000"/>
    <m/>
    <x v="0"/>
    <x v="10"/>
    <x v="0"/>
    <n v="3.94"/>
    <s v="EPMELPdg"/>
    <s v="SNEAL"/>
    <s v="ENA-IM NE GULF4"/>
    <x v="8"/>
    <x v="5"/>
    <n v="831403"/>
    <d v="2001-06-06T21:00:01"/>
  </r>
  <r>
    <x v="1"/>
    <x v="3"/>
    <x v="0"/>
    <x v="1"/>
    <n v="310000"/>
    <n v="1341109"/>
    <d v="2001-06-05T09:50:10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1"/>
    <s v="DAVIDSET"/>
    <s v="JARNOLD"/>
    <s v="NG-Price"/>
    <x v="1"/>
    <x v="5"/>
    <s v="VE6454.1"/>
    <d v="2001-07-01T21:00:00"/>
  </r>
  <r>
    <x v="0"/>
    <x v="0"/>
    <x v="0"/>
    <x v="0"/>
    <n v="20"/>
    <n v="1341110"/>
    <d v="2001-06-05T09:50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HART1201"/>
    <s v="BMARCHAN"/>
    <s v="Enron Metals Trading System"/>
    <x v="0"/>
    <x v="0"/>
    <n v="2169184"/>
    <m/>
  </r>
  <r>
    <x v="1"/>
    <x v="3"/>
    <x v="0"/>
    <x v="19"/>
    <n v="250000"/>
    <n v="1341111"/>
    <d v="2001-06-05T09:50:12"/>
    <s v="Duke Energy Trading and Marketing, L.L.C."/>
    <x v="0"/>
    <x v="0"/>
    <x v="0"/>
    <x v="3"/>
    <s v="US Gas Fin Swap"/>
    <s v="US Gas Daily     TENN 500                06-30Jun01      USD/MM"/>
    <n v="10000"/>
    <m/>
    <x v="0"/>
    <x v="10"/>
    <x v="0"/>
    <n v="3.835"/>
    <s v="RICHEASON"/>
    <s v="SBRAWNE"/>
    <s v="FT-East"/>
    <x v="1"/>
    <x v="5"/>
    <s v="VE6455.1"/>
    <d v="2001-06-06T21:00:01"/>
  </r>
  <r>
    <x v="1"/>
    <x v="3"/>
    <x v="1"/>
    <x v="0"/>
    <n v="1370"/>
    <n v="1341112"/>
    <d v="2001-06-05T09:50:18"/>
    <s v="Coast Energy Group, a division of Cornerstone Propane, L.P."/>
    <x v="0"/>
    <x v="0"/>
    <x v="0"/>
    <x v="3"/>
    <s v="US Gas Phy Fwd Firm &lt; or = 1Mo "/>
    <s v="US Gas Phy       NGPL LA Pool            06Jun01         USD/MM"/>
    <m/>
    <n v="1370"/>
    <x v="0"/>
    <x v="10"/>
    <x v="0"/>
    <n v="3.87"/>
    <s v="buckdiers"/>
    <s v="TDONOHO"/>
    <s v="ENA - IM Central Gulf"/>
    <x v="8"/>
    <x v="5"/>
    <n v="831404"/>
    <d v="2001-06-06T21:00:01"/>
  </r>
  <r>
    <x v="1"/>
    <x v="3"/>
    <x v="0"/>
    <x v="1"/>
    <n v="620000"/>
    <n v="1341113"/>
    <d v="2001-06-05T09:50:21"/>
    <s v="ConAgra Energy Services, Inc."/>
    <x v="0"/>
    <x v="0"/>
    <x v="0"/>
    <x v="3"/>
    <s v="US Gas Fin Swap"/>
    <s v="US Gas Swap      Nymex                   Jul01           USD/MM"/>
    <m/>
    <n v="20000"/>
    <x v="0"/>
    <x v="10"/>
    <x v="0"/>
    <n v="4.0149999999999997"/>
    <s v="KEVINGRADY"/>
    <s v="JARNOLD"/>
    <s v="NG-Price"/>
    <x v="1"/>
    <x v="5"/>
    <s v="VE6457.1"/>
    <d v="2001-07-01T21:00:00"/>
  </r>
  <r>
    <x v="1"/>
    <x v="3"/>
    <x v="1"/>
    <x v="0"/>
    <n v="10000"/>
    <n v="1341114"/>
    <d v="2001-06-05T09:50:24"/>
    <s v="Nicor Gas Company"/>
    <x v="0"/>
    <x v="0"/>
    <x v="0"/>
    <x v="3"/>
    <s v="US Gas Phy Fwd Firm &lt; or = 1Mo "/>
    <s v="US Gas Phy       NBPL/Nicor              06Jun01         USD/MM"/>
    <m/>
    <n v="10000"/>
    <x v="0"/>
    <x v="10"/>
    <x v="0"/>
    <n v="4"/>
    <s v="vab12345"/>
    <s v="PMIMS"/>
    <s v="ENA - IM MKT Central CG"/>
    <x v="8"/>
    <x v="5"/>
    <n v="831405"/>
    <d v="2001-06-06T21:00:01"/>
  </r>
  <r>
    <x v="0"/>
    <x v="0"/>
    <x v="0"/>
    <x v="0"/>
    <n v="5"/>
    <n v="1341116"/>
    <d v="2001-06-05T09:50:25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ADM26133"/>
    <s v="BMARCHAN"/>
    <s v="Enron Metals Trading System"/>
    <x v="0"/>
    <x v="0"/>
    <n v="2169186"/>
    <m/>
  </r>
  <r>
    <x v="1"/>
    <x v="3"/>
    <x v="0"/>
    <x v="1"/>
    <n v="310000"/>
    <n v="1341115"/>
    <d v="2001-06-05T09:50:25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4.01"/>
    <s v="STEVEBUT"/>
    <s v="JARNOLD"/>
    <s v="NG-Price"/>
    <x v="1"/>
    <x v="5"/>
    <s v="VE6458.1"/>
    <d v="2001-07-01T21:00:00"/>
  </r>
  <r>
    <x v="1"/>
    <x v="3"/>
    <x v="1"/>
    <x v="0"/>
    <n v="10000"/>
    <n v="1341117"/>
    <d v="2001-06-05T09:50:2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025000000000004"/>
    <s v="vab12345"/>
    <s v="PMIMS"/>
    <s v="ENA - IM MKT Central CG"/>
    <x v="8"/>
    <x v="5"/>
    <n v="831406"/>
    <d v="2001-06-06T21:00:01"/>
  </r>
  <r>
    <x v="1"/>
    <x v="3"/>
    <x v="0"/>
    <x v="1"/>
    <n v="310000"/>
    <n v="1341118"/>
    <d v="2001-06-05T09:50:33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"/>
    <s v="aepes214"/>
    <s v="JARNOLD"/>
    <s v="NG-Price"/>
    <x v="1"/>
    <x v="5"/>
    <s v="VE6459.1"/>
    <d v="2001-07-01T21:00:00"/>
  </r>
  <r>
    <x v="1"/>
    <x v="3"/>
    <x v="0"/>
    <x v="1"/>
    <n v="620000"/>
    <n v="1341120"/>
    <d v="2001-06-05T09:50:43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049999999999999"/>
    <s v="RICKERSB"/>
    <s v="JARNOLD"/>
    <s v="NG-Price"/>
    <x v="1"/>
    <x v="5"/>
    <s v="VE6461.1"/>
    <d v="2001-07-01T21:00:00"/>
  </r>
  <r>
    <x v="1"/>
    <x v="3"/>
    <x v="1"/>
    <x v="0"/>
    <n v="25000"/>
    <n v="1341121"/>
    <d v="2001-06-05T09:50:44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350000000000001"/>
    <s v="aepes215"/>
    <s v="ARING"/>
    <s v="ENA-IM NE GULF1"/>
    <x v="8"/>
    <x v="5"/>
    <n v="831407"/>
    <d v="2001-06-06T21:00:01"/>
  </r>
  <r>
    <x v="1"/>
    <x v="3"/>
    <x v="1"/>
    <x v="0"/>
    <n v="2407"/>
    <n v="1341123"/>
    <d v="2001-06-05T09:50:46"/>
    <s v="Coral Energy Resources, L.P."/>
    <x v="0"/>
    <x v="0"/>
    <x v="0"/>
    <x v="3"/>
    <s v="US Gas Phy Fwd Firm &lt; or = 1Mo "/>
    <s v="US Gas Phy       NNG Demarc              06Jun01         USD/MM"/>
    <n v="2407"/>
    <m/>
    <x v="0"/>
    <x v="10"/>
    <x v="0"/>
    <n v="3.81"/>
    <s v="johnpeter1"/>
    <s v="KSTEVEN"/>
    <s v="ENA-IM Mid Central South"/>
    <x v="8"/>
    <x v="5"/>
    <n v="831409"/>
    <d v="2001-06-06T21:00:01"/>
  </r>
  <r>
    <x v="1"/>
    <x v="3"/>
    <x v="1"/>
    <x v="0"/>
    <n v="3570"/>
    <n v="1341122"/>
    <d v="2001-06-05T09:50:46"/>
    <s v="Reliant Energy Services, Inc."/>
    <x v="0"/>
    <x v="0"/>
    <x v="0"/>
    <x v="3"/>
    <s v="US Gas Phy Fwd Firm &lt; or = 1Mo "/>
    <s v="US Gas Phy       ANR SE Trans            06Jun01         USD/MM"/>
    <m/>
    <n v="3570"/>
    <x v="0"/>
    <x v="10"/>
    <x v="0"/>
    <n v="3.8525"/>
    <s v="kimnorman"/>
    <s v="TDONOHO"/>
    <s v="ENA - IM Central Gulf"/>
    <x v="8"/>
    <x v="5"/>
    <n v="831408"/>
    <d v="2001-06-06T21:00:01"/>
  </r>
  <r>
    <x v="1"/>
    <x v="3"/>
    <x v="0"/>
    <x v="1"/>
    <n v="155000"/>
    <n v="1341127"/>
    <d v="2001-06-05T09:50:51"/>
    <s v="Firm Trade Bridgeline Gas Marketing LLC"/>
    <x v="0"/>
    <x v="0"/>
    <x v="0"/>
    <x v="3"/>
    <s v="US Gas Fin Swap"/>
    <s v="US Gas Swap      Nymex                   Jul01           USD/MM"/>
    <m/>
    <n v="5000"/>
    <x v="0"/>
    <x v="10"/>
    <x v="0"/>
    <n v="4.01"/>
    <s v="ADM38409"/>
    <s v="JARNOLD"/>
    <s v="NG-Price"/>
    <x v="1"/>
    <x v="5"/>
    <s v="VE6463.1"/>
    <d v="2001-07-01T21:00:00"/>
  </r>
  <r>
    <x v="1"/>
    <x v="3"/>
    <x v="1"/>
    <x v="0"/>
    <n v="5291"/>
    <n v="1341126"/>
    <d v="2001-06-05T09:50:51"/>
    <s v="Texaco Natural Gas Inc."/>
    <x v="0"/>
    <x v="0"/>
    <x v="0"/>
    <x v="3"/>
    <s v="US Gas Phy Fwd Firm &lt; or = 1Mo "/>
    <s v="US Gas Phy       TENN 500                06Jun01         USD/MM"/>
    <m/>
    <n v="5291"/>
    <x v="0"/>
    <x v="10"/>
    <x v="0"/>
    <n v="3.81"/>
    <s v="STEPHENSJE"/>
    <s v="SNEAL"/>
    <s v="ENA-IM NE GULF3"/>
    <x v="8"/>
    <x v="5"/>
    <n v="831410"/>
    <d v="2001-06-06T21:00:01"/>
  </r>
  <r>
    <x v="0"/>
    <x v="3"/>
    <x v="1"/>
    <x v="26"/>
    <n v="2275000"/>
    <n v="1341125"/>
    <d v="2001-06-05T09:50:51"/>
    <s v="TXU Europe Energy Trading Ltd."/>
    <x v="0"/>
    <x v="0"/>
    <x v="0"/>
    <x v="3"/>
    <s v="UK Gas Phy Fwd NBP"/>
    <s v="UK Gas Phy       NBP                     Jan-Mar04       p/th"/>
    <m/>
    <n v="25000"/>
    <x v="0"/>
    <x v="5"/>
    <x v="3"/>
    <n v="23.3"/>
    <s v="TXUGASCF"/>
    <s v="AFAIRLE"/>
    <s v="Non Affiliate Gas Book"/>
    <x v="5"/>
    <x v="3"/>
    <n v="106490"/>
    <d v="2004-01-01T00:00:00"/>
  </r>
  <r>
    <x v="1"/>
    <x v="2"/>
    <x v="1"/>
    <x v="22"/>
    <n v="2950"/>
    <n v="1341130"/>
    <d v="2001-06-05T09:50:54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7.75"/>
    <s v="PowerBCK"/>
    <s v="DSMITH3"/>
    <s v="LT-ERCOT"/>
    <x v="7"/>
    <x v="6"/>
    <n v="632963.1"/>
    <d v="2002-01-01T00:00:00"/>
  </r>
  <r>
    <x v="1"/>
    <x v="3"/>
    <x v="1"/>
    <x v="0"/>
    <n v="10000"/>
    <n v="1341129"/>
    <d v="2001-06-05T09:50:5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450000000000002"/>
    <s v="aepes215"/>
    <s v="SPEREIR"/>
    <s v="ENA-IM NE GULF2"/>
    <x v="8"/>
    <x v="5"/>
    <n v="831411"/>
    <d v="2001-06-06T21:00:01"/>
  </r>
  <r>
    <x v="1"/>
    <x v="3"/>
    <x v="1"/>
    <x v="0"/>
    <n v="5000"/>
    <n v="1341132"/>
    <d v="2001-06-05T09:50:59"/>
    <s v="Axia Energy, LP"/>
    <x v="0"/>
    <x v="0"/>
    <x v="0"/>
    <x v="3"/>
    <s v="US Gas Phy Fwd Firm &lt; or = 1Mo "/>
    <s v="US Gas Phy       FGT Z2                  06Jun01         USD/MM"/>
    <n v="5000"/>
    <m/>
    <x v="0"/>
    <x v="10"/>
    <x v="0"/>
    <n v="3.9249999999999998"/>
    <s v="sstrick9"/>
    <s v="SNEAL"/>
    <s v="ENA-IM NE GULF4"/>
    <x v="8"/>
    <x v="5"/>
    <n v="831412"/>
    <d v="2001-06-06T21:00:01"/>
  </r>
  <r>
    <x v="1"/>
    <x v="3"/>
    <x v="1"/>
    <x v="0"/>
    <n v="10000"/>
    <n v="1341133"/>
    <d v="2001-06-05T09:50:59"/>
    <s v="Aquila Energy Marketing Corporation"/>
    <x v="0"/>
    <x v="0"/>
    <x v="0"/>
    <x v="3"/>
    <s v="US Gas Phy Fwd Firm &lt; or = 1Mo "/>
    <s v="US Gas Phy       ExxonKaty               06Jun01         USD/MM"/>
    <m/>
    <n v="10000"/>
    <x v="0"/>
    <x v="10"/>
    <x v="0"/>
    <n v="3.96"/>
    <s v="TIMMYSMALL"/>
    <s v="JPARKS"/>
    <s v="ENA - IM Katy"/>
    <x v="8"/>
    <x v="5"/>
    <n v="831413"/>
    <d v="2001-06-06T21:00:01"/>
  </r>
  <r>
    <x v="1"/>
    <x v="3"/>
    <x v="0"/>
    <x v="1"/>
    <n v="155000"/>
    <n v="1341134"/>
    <d v="2001-06-05T09:51:0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4.01"/>
    <s v="CRABTREE"/>
    <s v="JARNOLD"/>
    <s v="NG-Price"/>
    <x v="1"/>
    <x v="5"/>
    <s v="VE6466.1"/>
    <d v="2001-07-01T21:00:00"/>
  </r>
  <r>
    <x v="1"/>
    <x v="3"/>
    <x v="0"/>
    <x v="1"/>
    <n v="465000"/>
    <n v="1341135"/>
    <d v="2001-06-05T09:51:0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049999999999999"/>
    <s v="RICKERSB"/>
    <s v="JARNOLD"/>
    <s v="NG-Price"/>
    <x v="1"/>
    <x v="5"/>
    <s v="VE6468.1"/>
    <d v="2001-07-01T21:00:00"/>
  </r>
  <r>
    <x v="1"/>
    <x v="3"/>
    <x v="1"/>
    <x v="0"/>
    <n v="1000"/>
    <n v="1341137"/>
    <d v="2001-06-05T09:51:06"/>
    <s v="Dynegy Marketing and Trade"/>
    <x v="0"/>
    <x v="0"/>
    <x v="0"/>
    <x v="3"/>
    <s v="US Gas Phy Fwd Firm &lt; or = 1Mo "/>
    <s v="US Gas Phy       NNG Demarc              06Jun01         USD/MM"/>
    <n v="1000"/>
    <m/>
    <x v="0"/>
    <x v="10"/>
    <x v="0"/>
    <n v="3.8050000000000002"/>
    <s v="SCHRIMSHER"/>
    <s v="KSTEVEN"/>
    <s v="ENA-IM Mid Central South"/>
    <x v="8"/>
    <x v="5"/>
    <n v="831414"/>
    <d v="2001-06-06T21:00:01"/>
  </r>
  <r>
    <x v="1"/>
    <x v="3"/>
    <x v="0"/>
    <x v="1"/>
    <n v="465000"/>
    <n v="1341139"/>
    <d v="2001-06-05T09:51:08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"/>
    <s v="petverma"/>
    <s v="JARNOLD"/>
    <s v="NG-Price"/>
    <x v="1"/>
    <x v="5"/>
    <s v="VE6470.1"/>
    <d v="2001-07-01T21:00:00"/>
  </r>
  <r>
    <x v="1"/>
    <x v="2"/>
    <x v="1"/>
    <x v="1"/>
    <n v="1550"/>
    <n v="1341138"/>
    <d v="2001-06-05T09:51:08"/>
    <s v="Calpine Energy Services, L.P."/>
    <x v="0"/>
    <x v="0"/>
    <x v="0"/>
    <x v="2"/>
    <s v="US East Power Phy Fwd Firm Unplan B"/>
    <s v="US Pwr Phy Unp B ERCOT Peak              Jul01           USD/MWh"/>
    <n v="50"/>
    <m/>
    <x v="0"/>
    <x v="2"/>
    <x v="0"/>
    <n v="62"/>
    <s v="POSEJPALI2"/>
    <s v="DSMITH3"/>
    <s v="LT-ERCOT"/>
    <x v="7"/>
    <x v="6"/>
    <n v="632964.1"/>
    <d v="2001-07-01T21:00:01"/>
  </r>
  <r>
    <x v="1"/>
    <x v="3"/>
    <x v="1"/>
    <x v="0"/>
    <n v="5000"/>
    <n v="1341140"/>
    <d v="2001-06-05T09:51:09"/>
    <s v="PG&amp;E Energy Trading-Gas Corporation"/>
    <x v="0"/>
    <x v="0"/>
    <x v="0"/>
    <x v="3"/>
    <s v="US Gas Phy Fwd Firm &lt; or = 1Mo "/>
    <s v="US Gas Phy       COL Onshore             06Jun01         USD/MM"/>
    <m/>
    <n v="5000"/>
    <x v="0"/>
    <x v="10"/>
    <x v="0"/>
    <n v="3.855"/>
    <s v="jonivesela"/>
    <s v="SPEREIR"/>
    <s v="ENA-IM NE GULF2"/>
    <x v="8"/>
    <x v="5"/>
    <n v="831415"/>
    <d v="2001-06-06T21:00:01"/>
  </r>
  <r>
    <x v="1"/>
    <x v="3"/>
    <x v="1"/>
    <x v="0"/>
    <n v="5000"/>
    <n v="1341142"/>
    <d v="2001-06-05T09:51:11"/>
    <s v="OGE Energy Resour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4"/>
    <s v="Standsse"/>
    <s v="KSTEVEN"/>
    <s v="ENA-IM Mid Central South"/>
    <x v="8"/>
    <x v="5"/>
    <n v="831416"/>
    <d v="2001-06-06T21:00:01"/>
  </r>
  <r>
    <x v="1"/>
    <x v="3"/>
    <x v="0"/>
    <x v="19"/>
    <n v="375000"/>
    <n v="1341144"/>
    <d v="2001-06-05T09:51:17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3.9550000000000001"/>
    <s v="AQUILA1015"/>
    <s v="EBASS"/>
    <s v="FT-Texas"/>
    <x v="1"/>
    <x v="5"/>
    <s v="VE6474.1"/>
    <d v="2001-06-06T21:00:01"/>
  </r>
  <r>
    <x v="1"/>
    <x v="3"/>
    <x v="1"/>
    <x v="0"/>
    <n v="10000"/>
    <n v="1341145"/>
    <d v="2001-06-05T09:51:21"/>
    <s v="Anadarko Energy Services Company"/>
    <x v="0"/>
    <x v="0"/>
    <x v="0"/>
    <x v="3"/>
    <s v="US Gas Phy Fwd Firm &lt; or = 1Mo "/>
    <s v="US Gas Phy       HeHub                   06Jun01         USD/MM"/>
    <n v="10000"/>
    <m/>
    <x v="0"/>
    <x v="10"/>
    <x v="0"/>
    <n v="3.9249999999999998"/>
    <s v="ADM26674"/>
    <s v="ARING"/>
    <s v="ENA-IM NE GULF1"/>
    <x v="8"/>
    <x v="5"/>
    <n v="831417"/>
    <d v="2001-06-06T21:00:01"/>
  </r>
  <r>
    <x v="1"/>
    <x v="3"/>
    <x v="0"/>
    <x v="1"/>
    <n v="4650"/>
    <n v="1341148"/>
    <d v="2001-06-05T09:51:23"/>
    <s v="Axia Energy, LP"/>
    <x v="0"/>
    <x v="0"/>
    <x v="0"/>
    <x v="3"/>
    <s v="US Gas Fin Swap"/>
    <s v="US Gas Swap      Nymex                   Jul01           USD/MM-L"/>
    <m/>
    <n v="150"/>
    <x v="0"/>
    <x v="12"/>
    <x v="0"/>
    <n v="4"/>
    <s v="mtherrell"/>
    <s v="JARNOLD"/>
    <s v="NG-Price"/>
    <x v="1"/>
    <x v="5"/>
    <s v="VE6473.1"/>
    <d v="2001-07-01T21:00:00"/>
  </r>
  <r>
    <x v="1"/>
    <x v="3"/>
    <x v="1"/>
    <x v="0"/>
    <n v="9800"/>
    <n v="1341146"/>
    <d v="2001-06-05T09:51:23"/>
    <s v="Coral Energy Resources, L.P."/>
    <x v="0"/>
    <x v="0"/>
    <x v="0"/>
    <x v="3"/>
    <s v="US Gas Phy Fwd Firm &lt; or = 1Mo "/>
    <s v="US Gas Phy       TGT Z-SL                06Jun01         USD/MM"/>
    <n v="9800"/>
    <m/>
    <x v="0"/>
    <x v="10"/>
    <x v="0"/>
    <n v="3.875"/>
    <s v="rjvandamp"/>
    <s v="SPEREIR"/>
    <s v="ENA-IM NE GULF2"/>
    <x v="8"/>
    <x v="5"/>
    <n v="831418"/>
    <d v="2001-06-06T21:00:01"/>
  </r>
  <r>
    <x v="1"/>
    <x v="3"/>
    <x v="0"/>
    <x v="1"/>
    <n v="4650"/>
    <n v="1341149"/>
    <d v="2001-06-05T09:51:24"/>
    <s v="Axia Energy, LP"/>
    <x v="0"/>
    <x v="0"/>
    <x v="0"/>
    <x v="3"/>
    <s v="US Gas Fin Swap"/>
    <s v="US Gas Swap      Nymex                   Aug01           USD/MM-L"/>
    <n v="150"/>
    <m/>
    <x v="0"/>
    <x v="12"/>
    <x v="0"/>
    <n v="4.08"/>
    <s v="mtherrell"/>
    <s v="JARNOLD"/>
    <s v="NG-Price"/>
    <x v="1"/>
    <x v="5"/>
    <s v="VE6476.1"/>
    <d v="2001-08-01T21:00:00"/>
  </r>
  <r>
    <x v="1"/>
    <x v="2"/>
    <x v="1"/>
    <x v="4"/>
    <n v="1500"/>
    <n v="1341150"/>
    <d v="2001-06-05T09:51:24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25"/>
    <s v="AROSENBERG"/>
    <s v="RBENSON"/>
    <s v="LT-PJM"/>
    <x v="7"/>
    <x v="6"/>
    <n v="632966.1"/>
    <d v="2002-09-01T14:12:00"/>
  </r>
  <r>
    <x v="1"/>
    <x v="3"/>
    <x v="0"/>
    <x v="1"/>
    <n v="620000"/>
    <n v="1341151"/>
    <d v="2001-06-05T09:51:25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9950000000000001"/>
    <s v="mjkimner"/>
    <s v="JARNOLD"/>
    <s v="NG-Price"/>
    <x v="1"/>
    <x v="5"/>
    <s v="VE6477.1"/>
    <d v="2001-07-01T21:00:00"/>
  </r>
  <r>
    <x v="0"/>
    <x v="3"/>
    <x v="1"/>
    <x v="0"/>
    <n v="5000"/>
    <n v="1341152"/>
    <d v="2001-06-05T09:51:26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550000000000004"/>
    <s v="canadanw1"/>
    <s v="RWATT"/>
    <s v="EC-IM Canada West"/>
    <x v="8"/>
    <x v="7"/>
    <n v="831419"/>
    <d v="2001-06-06T21:00:01"/>
  </r>
  <r>
    <x v="1"/>
    <x v="2"/>
    <x v="1"/>
    <x v="3"/>
    <n v="4600"/>
    <n v="1341153"/>
    <d v="2001-06-05T09:51:28"/>
    <s v="Aquila Energy Marketing Corporation"/>
    <x v="0"/>
    <x v="0"/>
    <x v="0"/>
    <x v="2"/>
    <s v="US East Power Phy Fwd Firm"/>
    <s v="US Pwr Phy Firm  Entergy Peak            Oct-Dec01       USD/MWh"/>
    <m/>
    <n v="50"/>
    <x v="0"/>
    <x v="2"/>
    <x v="0"/>
    <n v="37.25"/>
    <s v="JOELWOOD"/>
    <s v="MCARSON2"/>
    <s v="LT-SPP"/>
    <x v="7"/>
    <x v="6"/>
    <n v="632967.1"/>
    <d v="2001-10-01T14:16:00"/>
  </r>
  <r>
    <x v="1"/>
    <x v="3"/>
    <x v="0"/>
    <x v="1"/>
    <n v="310000"/>
    <n v="1341154"/>
    <d v="2001-06-05T09:51:31"/>
    <s v="Nexen Marketing"/>
    <x v="0"/>
    <x v="0"/>
    <x v="0"/>
    <x v="3"/>
    <s v="US Gas Fin BasisSwap"/>
    <s v="US Gas Basis     GD/M Mich Con           Jul01           USD/MM"/>
    <n v="10000"/>
    <m/>
    <x v="0"/>
    <x v="10"/>
    <x v="0"/>
    <n v="0.1275"/>
    <s v="schmittm"/>
    <s v="GSTOREY"/>
    <s v="FT-ONTARIO"/>
    <x v="1"/>
    <x v="5"/>
    <s v="VE6478.1"/>
    <d v="2001-07-01T21:00:01"/>
  </r>
  <r>
    <x v="1"/>
    <x v="3"/>
    <x v="0"/>
    <x v="1"/>
    <n v="620000"/>
    <n v="1341155"/>
    <d v="2001-06-05T09:51:32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3.99"/>
    <s v="robdecard"/>
    <s v="JARNOLD"/>
    <s v="NG-Price"/>
    <x v="1"/>
    <x v="5"/>
    <s v="VE6479.1"/>
    <d v="2001-07-01T21:00:00"/>
  </r>
  <r>
    <x v="1"/>
    <x v="3"/>
    <x v="1"/>
    <x v="0"/>
    <n v="2000"/>
    <n v="1341156"/>
    <d v="2001-06-05T09:51:36"/>
    <s v="TXU Energy Trading Company"/>
    <x v="0"/>
    <x v="0"/>
    <x v="0"/>
    <x v="3"/>
    <s v="US Gas Phy Fwd Firm &lt; or = 1Mo "/>
    <s v="US Gas Phy       TCO Pool                06Jun01         USD/MM"/>
    <m/>
    <n v="2000"/>
    <x v="0"/>
    <x v="10"/>
    <x v="0"/>
    <n v="4.0750000000000002"/>
    <s v="txuetcdc"/>
    <s v="JHODGE2"/>
    <s v="ENA-IM ME TCO"/>
    <x v="8"/>
    <x v="5"/>
    <n v="831420"/>
    <d v="2001-06-06T21:00:01"/>
  </r>
  <r>
    <x v="1"/>
    <x v="3"/>
    <x v="0"/>
    <x v="19"/>
    <n v="250000"/>
    <n v="1341158"/>
    <d v="2001-06-05T09:51:37"/>
    <s v="Cinergy Marketing &amp; Trading, LLC"/>
    <x v="0"/>
    <x v="0"/>
    <x v="0"/>
    <x v="3"/>
    <s v="US Gas Fin Swap"/>
    <s v="US Gas Daily     HHub                    06-30Jun01      USD/MM"/>
    <n v="10000"/>
    <m/>
    <x v="0"/>
    <x v="10"/>
    <x v="0"/>
    <n v="3.895"/>
    <s v="BERRYJOE1"/>
    <s v="PKEAVEY"/>
    <s v="G-DAILY-EST"/>
    <x v="1"/>
    <x v="5"/>
    <s v="VE6482.1"/>
    <d v="2001-06-06T21:00:01"/>
  </r>
  <r>
    <x v="1"/>
    <x v="3"/>
    <x v="1"/>
    <x v="0"/>
    <n v="11903"/>
    <n v="1341157"/>
    <d v="2001-06-05T09:51:37"/>
    <s v="MidAmerican Energy Company"/>
    <x v="0"/>
    <x v="0"/>
    <x v="0"/>
    <x v="3"/>
    <s v="US Gas Phy Fwd Firm &lt; or = 1Mo "/>
    <s v="US Gas Phy       NGPL NICOR              06Jun01         USD/MM"/>
    <n v="11903"/>
    <m/>
    <x v="0"/>
    <x v="10"/>
    <x v="0"/>
    <n v="3.9925000000000002"/>
    <s v="KREMERTODD"/>
    <s v="PMIMS"/>
    <s v="ENA - IM MKT Central CG"/>
    <x v="8"/>
    <x v="5"/>
    <n v="831421"/>
    <d v="2001-06-06T21:00:01"/>
  </r>
  <r>
    <x v="1"/>
    <x v="3"/>
    <x v="0"/>
    <x v="18"/>
    <n v="755000"/>
    <n v="1341159"/>
    <d v="2001-06-05T09:51:38"/>
    <s v="Coral Energy Holding L.P."/>
    <x v="0"/>
    <x v="0"/>
    <x v="0"/>
    <x v="3"/>
    <s v="US Gas Fin Swap"/>
    <s v="US Gas Swap      Nymex                   Nov01-Mar02     USD/MM"/>
    <n v="5000"/>
    <m/>
    <x v="0"/>
    <x v="10"/>
    <x v="0"/>
    <n v="4.4050000000000002"/>
    <s v="kwgeiger"/>
    <s v="JARNOLD"/>
    <s v="NG-Price"/>
    <x v="1"/>
    <x v="5"/>
    <s v="VE6480.1"/>
    <d v="2001-11-01T00:00:00"/>
  </r>
  <r>
    <x v="1"/>
    <x v="3"/>
    <x v="1"/>
    <x v="0"/>
    <n v="25000"/>
    <n v="1341162"/>
    <d v="2001-06-05T09:51:40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249999999999998"/>
    <s v="rsavocch"/>
    <s v="ARING"/>
    <s v="ENA-IM NE GULF1"/>
    <x v="8"/>
    <x v="5"/>
    <n v="831423"/>
    <d v="2001-06-06T21:00:01"/>
  </r>
  <r>
    <x v="1"/>
    <x v="3"/>
    <x v="1"/>
    <x v="0"/>
    <n v="5000"/>
    <n v="1341163"/>
    <d v="2001-06-05T09:51:42"/>
    <s v="CLECO Corporation"/>
    <x v="0"/>
    <x v="0"/>
    <x v="0"/>
    <x v="3"/>
    <s v="US Gas Phy Fwd Firm &lt; or = 1Mo "/>
    <s v="US Gas Phy       COL Onshore             06Jun01         USD/MM"/>
    <n v="5000"/>
    <m/>
    <x v="0"/>
    <x v="10"/>
    <x v="0"/>
    <n v="3.82"/>
    <s v="cstockman"/>
    <s v="SPEREIR"/>
    <s v="ENA-IM NE GULF2"/>
    <x v="8"/>
    <x v="5"/>
    <n v="831424"/>
    <d v="2001-06-06T21:00:01"/>
  </r>
  <r>
    <x v="1"/>
    <x v="3"/>
    <x v="1"/>
    <x v="0"/>
    <n v="20000"/>
    <n v="1341164"/>
    <d v="2001-06-05T09:51:43"/>
    <s v="Aquila Energy Marketing Corporation"/>
    <x v="0"/>
    <x v="0"/>
    <x v="0"/>
    <x v="3"/>
    <s v="US Gas Phy Fwd Firm &lt; or = 1Mo "/>
    <s v="US Gas Phy       TCO Pool                06Jun01         USD/MM"/>
    <n v="20000"/>
    <m/>
    <x v="0"/>
    <x v="10"/>
    <x v="0"/>
    <n v="4.05"/>
    <s v="MARKOTTE"/>
    <s v="JHODGE2"/>
    <s v="ENA-IM ME TCO"/>
    <x v="8"/>
    <x v="5"/>
    <n v="831425"/>
    <d v="2001-06-06T21:00:01"/>
  </r>
  <r>
    <x v="1"/>
    <x v="3"/>
    <x v="0"/>
    <x v="1"/>
    <n v="310000"/>
    <n v="1341165"/>
    <d v="2001-06-05T09:51:45"/>
    <s v="Williams Energy Marketing &amp; Trading Company"/>
    <x v="0"/>
    <x v="0"/>
    <x v="0"/>
    <x v="3"/>
    <s v="US Gas Fin BasisSwap"/>
    <s v="US Gas Basis     Transco Z6 NY           Jul01           USD/MM"/>
    <n v="10000"/>
    <m/>
    <x v="0"/>
    <x v="10"/>
    <x v="0"/>
    <n v="0.44500000000000001"/>
    <s v="mckennas"/>
    <s v="BMCKAY"/>
    <s v="FT-NY"/>
    <x v="1"/>
    <x v="5"/>
    <s v="VE6483.1"/>
    <d v="2001-07-01T21:00:01"/>
  </r>
  <r>
    <x v="1"/>
    <x v="3"/>
    <x v="1"/>
    <x v="0"/>
    <n v="8097"/>
    <n v="1341166"/>
    <d v="2001-06-05T09:51:46"/>
    <s v="Aquila Energy Marketing Corporation"/>
    <x v="0"/>
    <x v="0"/>
    <x v="0"/>
    <x v="3"/>
    <s v="US Gas Phy Fwd Firm &lt; or = 1Mo "/>
    <s v="US Gas Phy       NGPL NICOR              06Jun01         USD/MM"/>
    <n v="8097"/>
    <m/>
    <x v="0"/>
    <x v="10"/>
    <x v="0"/>
    <n v="3.9925000000000002"/>
    <s v="benharner"/>
    <s v="PMIMS"/>
    <s v="ENA - IM MKT Central CG"/>
    <x v="8"/>
    <x v="5"/>
    <n v="831427"/>
    <d v="2001-06-06T21:00:01"/>
  </r>
  <r>
    <x v="1"/>
    <x v="3"/>
    <x v="0"/>
    <x v="20"/>
    <n v="615000"/>
    <n v="1341171"/>
    <d v="2001-06-05T09:51:48"/>
    <s v="Aquila Canada Corp."/>
    <x v="0"/>
    <x v="0"/>
    <x v="0"/>
    <x v="3"/>
    <s v="US Gas Fin Swap"/>
    <s v="US Gas Swap      Nymex                   Jul-Oct01       USD/MM"/>
    <n v="5000"/>
    <m/>
    <x v="0"/>
    <x v="10"/>
    <x v="0"/>
    <n v="4.0750000000000002"/>
    <s v="davidlake"/>
    <s v="JARNOLD"/>
    <s v="NG-Price"/>
    <x v="1"/>
    <x v="5"/>
    <s v="VE6485.1"/>
    <d v="2001-07-01T00:00:00"/>
  </r>
  <r>
    <x v="1"/>
    <x v="3"/>
    <x v="0"/>
    <x v="19"/>
    <n v="250000"/>
    <n v="1341169"/>
    <d v="2001-06-05T09:51:48"/>
    <s v="Williams Energy Marketing &amp; Trading Company"/>
    <x v="0"/>
    <x v="0"/>
    <x v="0"/>
    <x v="3"/>
    <s v="US Gas Fin Swap"/>
    <s v="US Gas Daily     HHub                    06-30Jun01      USD/MM"/>
    <n v="10000"/>
    <m/>
    <x v="0"/>
    <x v="10"/>
    <x v="0"/>
    <n v="3.89"/>
    <s v="duanelaw"/>
    <s v="PKEAVEY"/>
    <s v="G-DAILY-EST"/>
    <x v="1"/>
    <x v="5"/>
    <s v="VE6486.1"/>
    <d v="2001-06-06T21:00:01"/>
  </r>
  <r>
    <x v="0"/>
    <x v="3"/>
    <x v="1"/>
    <x v="0"/>
    <n v="10000"/>
    <n v="1341173"/>
    <d v="2001-06-05T09:51:50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099999999999996"/>
    <s v="rbrowne1"/>
    <s v="RWATT"/>
    <s v="EC-IM Canada West"/>
    <x v="8"/>
    <x v="7"/>
    <n v="831429"/>
    <d v="2001-06-05T21:00:01"/>
  </r>
  <r>
    <x v="1"/>
    <x v="3"/>
    <x v="0"/>
    <x v="12"/>
    <n v="1825000"/>
    <n v="1341175"/>
    <d v="2001-06-05T09:51:5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650000000000004"/>
    <s v="AQUILA1004"/>
    <s v="JARNOLD"/>
    <s v="NG-Price"/>
    <x v="1"/>
    <x v="5"/>
    <s v="VE6488.1"/>
    <d v="2002-01-01T21:00:00"/>
  </r>
  <r>
    <x v="1"/>
    <x v="3"/>
    <x v="1"/>
    <x v="0"/>
    <n v="25000"/>
    <n v="1341177"/>
    <d v="2001-06-05T09:51:59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15"/>
    <s v="aepes215"/>
    <s v="ARING"/>
    <s v="ENA-IM NE GULF1"/>
    <x v="8"/>
    <x v="5"/>
    <n v="831430"/>
    <d v="2001-06-06T21:00:01"/>
  </r>
  <r>
    <x v="1"/>
    <x v="3"/>
    <x v="0"/>
    <x v="1"/>
    <n v="310000"/>
    <n v="1341178"/>
    <d v="2001-06-05T09:52:01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98"/>
    <s v="kurtgibson"/>
    <s v="JARNOLD"/>
    <s v="NG-Price"/>
    <x v="1"/>
    <x v="5"/>
    <s v="VE6489.1"/>
    <d v="2001-07-01T21:00:00"/>
  </r>
  <r>
    <x v="1"/>
    <x v="3"/>
    <x v="1"/>
    <x v="0"/>
    <n v="25000"/>
    <n v="1341179"/>
    <d v="2001-06-05T09:52:01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249999999999998"/>
    <s v="rsavocch"/>
    <s v="ARING"/>
    <s v="ENA-IM NE GULF1"/>
    <x v="8"/>
    <x v="5"/>
    <n v="831431"/>
    <d v="2001-06-06T21:00:01"/>
  </r>
  <r>
    <x v="1"/>
    <x v="3"/>
    <x v="0"/>
    <x v="1"/>
    <n v="310000"/>
    <n v="1341180"/>
    <d v="2001-06-05T09:52:05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8"/>
    <s v="jh1825ps"/>
    <s v="JARNOLD"/>
    <s v="NG-Price"/>
    <x v="1"/>
    <x v="5"/>
    <s v="VE6490.1"/>
    <d v="2001-07-01T21:00:00"/>
  </r>
  <r>
    <x v="1"/>
    <x v="3"/>
    <x v="0"/>
    <x v="19"/>
    <n v="250000"/>
    <n v="1341183"/>
    <d v="2001-06-05T09:52:12"/>
    <s v="Cargill Energy, a division of Cargill, Incorporated"/>
    <x v="0"/>
    <x v="0"/>
    <x v="0"/>
    <x v="3"/>
    <s v="US Gas Fin Swap"/>
    <s v="US Gas Daily     HHub                    06-30Jun01      USD/MM"/>
    <n v="10000"/>
    <m/>
    <x v="0"/>
    <x v="10"/>
    <x v="0"/>
    <n v="3.875"/>
    <s v="ADM90884"/>
    <s v="PKEAVEY"/>
    <s v="G-DAILY-EST"/>
    <x v="1"/>
    <x v="5"/>
    <s v="VE6493.1"/>
    <d v="2001-06-06T21:00:01"/>
  </r>
  <r>
    <x v="1"/>
    <x v="3"/>
    <x v="1"/>
    <x v="0"/>
    <n v="18000"/>
    <n v="1341186"/>
    <d v="2001-06-05T09:52:21"/>
    <s v="Dynegy Marketing and Trade"/>
    <x v="0"/>
    <x v="0"/>
    <x v="0"/>
    <x v="3"/>
    <s v="US Gas Phy Fwd Firm &lt; or = 1Mo "/>
    <s v="US Gas Phy       TCO Pool                06Jun01         USD/MM"/>
    <m/>
    <n v="18000"/>
    <x v="0"/>
    <x v="10"/>
    <x v="0"/>
    <n v="4.0650000000000004"/>
    <s v="NMENEN01"/>
    <s v="JHODGE2"/>
    <s v="ENA-IM ME TCO"/>
    <x v="8"/>
    <x v="5"/>
    <n v="831433"/>
    <d v="2001-06-06T21:00:01"/>
  </r>
  <r>
    <x v="1"/>
    <x v="3"/>
    <x v="1"/>
    <x v="0"/>
    <n v="5000"/>
    <n v="1341187"/>
    <d v="2001-06-05T09:52:22"/>
    <s v="EnergyUSA-TPC Corp."/>
    <x v="0"/>
    <x v="0"/>
    <x v="0"/>
    <x v="3"/>
    <s v="US Gas Phy Fwd Firm &lt; or = 1Mo "/>
    <s v="US Gas Phy       Mich Con                06Jun01         USD/MM"/>
    <n v="5000"/>
    <m/>
    <x v="0"/>
    <x v="10"/>
    <x v="0"/>
    <n v="4.0599999999999996"/>
    <s v="trevorh1"/>
    <s v="JWILLI13"/>
    <s v="ENA - IM Mkt Central MICH"/>
    <x v="8"/>
    <x v="5"/>
    <n v="831434"/>
    <d v="2001-06-06T21:00:01"/>
  </r>
  <r>
    <x v="1"/>
    <x v="2"/>
    <x v="1"/>
    <x v="15"/>
    <n v="3050"/>
    <n v="1341189"/>
    <d v="2001-06-05T09:52:23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75"/>
    <s v="jheinecke1"/>
    <s v="KPRESTO"/>
    <s v="LT-SERC"/>
    <x v="7"/>
    <x v="6"/>
    <n v="632973.1"/>
    <d v="2002-03-01T21:00:00"/>
  </r>
  <r>
    <x v="1"/>
    <x v="3"/>
    <x v="0"/>
    <x v="19"/>
    <n v="250000"/>
    <n v="1341190"/>
    <d v="2001-06-05T09:52:26"/>
    <s v="Cinergy Marketing &amp; Trading, LLC"/>
    <x v="0"/>
    <x v="0"/>
    <x v="0"/>
    <x v="3"/>
    <s v="US Gas Fin Swap"/>
    <s v="US Gas Daily     HHub                    06-30Jun01      USD/MM"/>
    <n v="10000"/>
    <m/>
    <x v="0"/>
    <x v="10"/>
    <x v="0"/>
    <n v="3.87"/>
    <s v="BERRYJOE1"/>
    <s v="PKEAVEY"/>
    <s v="G-DAILY-EST"/>
    <x v="1"/>
    <x v="5"/>
    <s v="VE6497.1"/>
    <d v="2001-06-06T21:00:01"/>
  </r>
  <r>
    <x v="1"/>
    <x v="3"/>
    <x v="1"/>
    <x v="0"/>
    <n v="5252"/>
    <n v="1341191"/>
    <d v="2001-06-05T09:52:31"/>
    <s v="EnergyUSA-TPC Corp."/>
    <x v="0"/>
    <x v="0"/>
    <x v="0"/>
    <x v="3"/>
    <s v="US Gas Phy Fwd Firm &lt; or = 1Mo "/>
    <s v="US Gas Phy       ANR SE Trans            06Jun01         USD/MM"/>
    <m/>
    <n v="5252"/>
    <x v="0"/>
    <x v="10"/>
    <x v="0"/>
    <n v="3.8475000000000001"/>
    <s v="trevorh1"/>
    <s v="TDONOHO"/>
    <s v="ENA - IM Central Gulf"/>
    <x v="8"/>
    <x v="5"/>
    <n v="831435"/>
    <d v="2001-06-06T21:00:01"/>
  </r>
  <r>
    <x v="1"/>
    <x v="3"/>
    <x v="1"/>
    <x v="0"/>
    <n v="7500"/>
    <n v="1341192"/>
    <d v="2001-06-05T09:52:32"/>
    <s v="Cinergy Marketing &amp; Trading, LLC"/>
    <x v="0"/>
    <x v="0"/>
    <x v="0"/>
    <x v="3"/>
    <s v="US Gas Phy Fwd Firm &lt; or = 1Mo "/>
    <s v="US Gas Phy       TCO Pool                06Jun01         USD/MM"/>
    <m/>
    <n v="7500"/>
    <x v="0"/>
    <x v="10"/>
    <x v="0"/>
    <n v="4.0750000000000002"/>
    <s v="STOCKHAMN"/>
    <s v="JHODGE2"/>
    <s v="ENA-IM ME TCO"/>
    <x v="8"/>
    <x v="5"/>
    <n v="831436"/>
    <d v="2001-06-06T21:00:01"/>
  </r>
  <r>
    <x v="1"/>
    <x v="3"/>
    <x v="0"/>
    <x v="1"/>
    <n v="620000"/>
    <n v="1341193"/>
    <d v="2001-06-05T09:52:33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3.98"/>
    <s v="petverma"/>
    <s v="JARNOLD"/>
    <s v="NG-Price"/>
    <x v="1"/>
    <x v="5"/>
    <s v="VE6495.1"/>
    <d v="2001-07-01T21:00:00"/>
  </r>
  <r>
    <x v="1"/>
    <x v="3"/>
    <x v="0"/>
    <x v="12"/>
    <n v="1825000"/>
    <n v="1341194"/>
    <d v="2001-06-05T09:52:34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5"/>
    <s v="GILMORE2"/>
    <s v="JARNOLD"/>
    <s v="NG-Price"/>
    <x v="1"/>
    <x v="5"/>
    <s v="VE6496.1"/>
    <d v="2002-01-01T21:00:00"/>
  </r>
  <r>
    <x v="1"/>
    <x v="3"/>
    <x v="1"/>
    <x v="0"/>
    <n v="20000"/>
    <n v="1341195"/>
    <d v="2001-06-05T09:52:34"/>
    <s v="Mirant Americas Energy Marketing, L.P."/>
    <x v="0"/>
    <x v="0"/>
    <x v="0"/>
    <x v="3"/>
    <s v="US Gas Phy Fwd Firm &lt; or = 1Mo "/>
    <s v="US Gas Phy       TCO Pool                06Jun01         USD/MM"/>
    <n v="20000"/>
    <m/>
    <x v="0"/>
    <x v="10"/>
    <x v="0"/>
    <n v="4.05"/>
    <s v="gregt00001"/>
    <s v="JHODGE2"/>
    <s v="ENA-IM ME TCO"/>
    <x v="8"/>
    <x v="5"/>
    <n v="831437"/>
    <d v="2001-06-06T21:00:01"/>
  </r>
  <r>
    <x v="0"/>
    <x v="3"/>
    <x v="1"/>
    <x v="1"/>
    <n v="155000"/>
    <n v="1341196"/>
    <d v="2001-06-05T09:52:35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999999999999996"/>
    <s v="johnwest"/>
    <s v="MCOWAN"/>
    <s v="EC-IM Canada West"/>
    <x v="8"/>
    <x v="7"/>
    <n v="831438"/>
    <d v="2001-07-01T21:00:01"/>
  </r>
  <r>
    <x v="1"/>
    <x v="3"/>
    <x v="1"/>
    <x v="0"/>
    <n v="5000"/>
    <n v="1341197"/>
    <d v="2001-06-05T09:52:37"/>
    <s v="Colonial Energy Inc."/>
    <x v="0"/>
    <x v="0"/>
    <x v="0"/>
    <x v="3"/>
    <s v="US Gas Phy Fwd Firm &lt; or = 1Mo "/>
    <s v="US Gas Phy       Transco Z6 NY           06Jun01         USD/MM"/>
    <m/>
    <n v="5000"/>
    <x v="0"/>
    <x v="10"/>
    <x v="0"/>
    <n v="4.24"/>
    <s v="VABLAISE"/>
    <s v="VPIMENOV"/>
    <s v="ENA-IM ME NEW YORK"/>
    <x v="8"/>
    <x v="5"/>
    <n v="831439"/>
    <d v="2001-06-06T21:00:01"/>
  </r>
  <r>
    <x v="1"/>
    <x v="3"/>
    <x v="0"/>
    <x v="19"/>
    <n v="250000"/>
    <n v="1341199"/>
    <d v="2001-06-05T09:52:38"/>
    <s v="Cargill Energy, a division of Cargill, Incorporated"/>
    <x v="0"/>
    <x v="0"/>
    <x v="0"/>
    <x v="3"/>
    <s v="US Gas Fin Swap"/>
    <s v="US Gas Daily     NNG Ventura             06-30Jun01      USD/MM"/>
    <m/>
    <n v="10000"/>
    <x v="0"/>
    <x v="10"/>
    <x v="0"/>
    <n v="3.6949999999999998"/>
    <s v="ADM90884"/>
    <s v="ALEWIS"/>
    <s v="GD-CENTRAL"/>
    <x v="1"/>
    <x v="5"/>
    <s v="VE6498.1"/>
    <d v="2001-06-06T21:00:01"/>
  </r>
  <r>
    <x v="0"/>
    <x v="3"/>
    <x v="1"/>
    <x v="0"/>
    <n v="10000"/>
    <n v="1341198"/>
    <d v="2001-06-05T09:52:38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949999999999999"/>
    <s v="ngeerds01"/>
    <s v="RWATT"/>
    <s v="EC-IM Canada West"/>
    <x v="8"/>
    <x v="7"/>
    <n v="831440"/>
    <d v="2001-06-05T21:00:01"/>
  </r>
  <r>
    <x v="1"/>
    <x v="3"/>
    <x v="0"/>
    <x v="20"/>
    <n v="615000"/>
    <n v="1341201"/>
    <d v="2001-06-05T09:52:40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650000000000004"/>
    <s v="aepes218"/>
    <s v="JARNOLD"/>
    <s v="NG-Price"/>
    <x v="1"/>
    <x v="5"/>
    <s v="VE6502.1"/>
    <d v="2001-07-01T00:00:00"/>
  </r>
  <r>
    <x v="1"/>
    <x v="3"/>
    <x v="1"/>
    <x v="0"/>
    <n v="25000"/>
    <n v="1341203"/>
    <d v="2001-06-05T09:52:4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049999999999998"/>
    <s v="aepes215"/>
    <s v="ARING"/>
    <s v="ENA-IM NE GULF1"/>
    <x v="8"/>
    <x v="5"/>
    <n v="831441"/>
    <d v="2001-06-06T21:00:01"/>
  </r>
  <r>
    <x v="1"/>
    <x v="3"/>
    <x v="1"/>
    <x v="0"/>
    <n v="5000"/>
    <n v="1341204"/>
    <d v="2001-06-05T09:52:49"/>
    <s v="Colonial Energy Inc."/>
    <x v="0"/>
    <x v="0"/>
    <x v="0"/>
    <x v="3"/>
    <s v="US Gas Phy Fwd Firm &lt; or = 1Mo "/>
    <s v="US Gas Phy       TCO Pool                06Jun01         USD/MM"/>
    <m/>
    <n v="5000"/>
    <x v="0"/>
    <x v="10"/>
    <x v="0"/>
    <n v="4.0650000000000004"/>
    <s v="ADM04583"/>
    <s v="JHODGE2"/>
    <s v="ENA-IM ME TCO"/>
    <x v="8"/>
    <x v="5"/>
    <n v="831442"/>
    <d v="2001-06-06T21:00:01"/>
  </r>
  <r>
    <x v="1"/>
    <x v="3"/>
    <x v="1"/>
    <x v="0"/>
    <n v="5500"/>
    <n v="1341206"/>
    <d v="2001-06-05T09:52:50"/>
    <s v="MidAmerican Energy Company"/>
    <x v="0"/>
    <x v="0"/>
    <x v="0"/>
    <x v="3"/>
    <s v="US Gas Phy Fwd Firm &lt; or = 1Mo "/>
    <s v="US Gas Phy       NGPL NICOR              06Jun01         USD/MM"/>
    <n v="5500"/>
    <m/>
    <x v="0"/>
    <x v="10"/>
    <x v="0"/>
    <n v="3.98"/>
    <s v="HALLIREG"/>
    <s v="PMIMS"/>
    <s v="ENA - IM MKT Central CG"/>
    <x v="8"/>
    <x v="5"/>
    <n v="831443"/>
    <d v="2001-06-06T21:00:01"/>
  </r>
  <r>
    <x v="0"/>
    <x v="3"/>
    <x v="1"/>
    <x v="19"/>
    <n v="125000"/>
    <n v="1341207"/>
    <d v="2001-06-05T09:52:51"/>
    <s v="Engage Energy Canada L.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9450000000000003"/>
    <s v="craigwest"/>
    <s v="MCOWAN"/>
    <s v="EC-IM Canada West"/>
    <x v="8"/>
    <x v="7"/>
    <n v="831444"/>
    <d v="2001-06-06T21:00:01"/>
  </r>
  <r>
    <x v="1"/>
    <x v="3"/>
    <x v="0"/>
    <x v="1"/>
    <n v="620000"/>
    <n v="1341208"/>
    <d v="2001-06-05T09:52:52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98"/>
    <s v="mjkimner"/>
    <s v="JARNOLD"/>
    <s v="NG-Price"/>
    <x v="1"/>
    <x v="5"/>
    <s v="VE6503.1"/>
    <d v="2001-07-01T21:00:00"/>
  </r>
  <r>
    <x v="1"/>
    <x v="3"/>
    <x v="1"/>
    <x v="0"/>
    <n v="4500"/>
    <n v="1341209"/>
    <d v="2001-06-05T09:52:53"/>
    <s v="Mirant Americas Energy Marketing, L.P."/>
    <x v="0"/>
    <x v="0"/>
    <x v="0"/>
    <x v="3"/>
    <s v="US Gas Phy Fwd Firm &lt; or = 1Mo "/>
    <s v="US Gas Phy       NGPL NICOR              06Jun01         USD/MM"/>
    <n v="4500"/>
    <m/>
    <x v="0"/>
    <x v="10"/>
    <x v="0"/>
    <n v="3.98"/>
    <s v="dkt00001"/>
    <s v="PMIMS"/>
    <s v="ENA - IM MKT Central CG"/>
    <x v="8"/>
    <x v="5"/>
    <n v="831445"/>
    <d v="2001-06-06T21:00:01"/>
  </r>
  <r>
    <x v="1"/>
    <x v="3"/>
    <x v="1"/>
    <x v="0"/>
    <n v="3307"/>
    <n v="1341210"/>
    <d v="2001-06-05T09:52:55"/>
    <s v="Coral Energy Resources, L.P."/>
    <x v="0"/>
    <x v="0"/>
    <x v="0"/>
    <x v="3"/>
    <s v="US Gas Phy Fwd Firm &lt; or = 1Mo "/>
    <s v="US Gas Phy       NGPL Midcont            06Jun01         USD/MM"/>
    <n v="3307"/>
    <m/>
    <x v="0"/>
    <x v="10"/>
    <x v="0"/>
    <n v="3.8125"/>
    <s v="scoerver"/>
    <s v="KSTEVEN"/>
    <s v="ENA-IM Mid Central South"/>
    <x v="8"/>
    <x v="5"/>
    <n v="831446"/>
    <d v="2001-06-06T21:00:01"/>
  </r>
  <r>
    <x v="1"/>
    <x v="3"/>
    <x v="0"/>
    <x v="20"/>
    <n v="615000"/>
    <n v="1341212"/>
    <d v="2001-06-05T09:52:58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650000000000004"/>
    <s v="petverma"/>
    <s v="JARNOLD"/>
    <s v="NG-Price"/>
    <x v="1"/>
    <x v="5"/>
    <s v="VE6506.1"/>
    <d v="2001-07-01T00:00:00"/>
  </r>
  <r>
    <x v="1"/>
    <x v="3"/>
    <x v="1"/>
    <x v="0"/>
    <n v="5000"/>
    <n v="1341213"/>
    <d v="2001-06-05T09:52:58"/>
    <s v="Reliant Energy HL&amp;P"/>
    <x v="0"/>
    <x v="0"/>
    <x v="0"/>
    <x v="3"/>
    <s v="US Gas Phy Fwd Firm &lt; or = 1Mo "/>
    <s v="US Gas Phy       TETCO WLA               06Jun01         USD/MM"/>
    <m/>
    <n v="5000"/>
    <x v="0"/>
    <x v="10"/>
    <x v="0"/>
    <n v="3.75"/>
    <s v="leeharthlp"/>
    <s v="SPEREIR"/>
    <s v="ENA-IM NE GULF3"/>
    <x v="8"/>
    <x v="5"/>
    <n v="831447"/>
    <d v="2001-06-06T21:00:01"/>
  </r>
  <r>
    <x v="1"/>
    <x v="3"/>
    <x v="0"/>
    <x v="1"/>
    <n v="310000"/>
    <n v="1341215"/>
    <d v="2001-06-05T09:53:05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8"/>
    <s v="hillblak"/>
    <s v="JARNOLD"/>
    <s v="NG-Price"/>
    <x v="1"/>
    <x v="5"/>
    <s v="VE6509.1"/>
    <d v="2001-07-01T21:00:00"/>
  </r>
  <r>
    <x v="1"/>
    <x v="3"/>
    <x v="1"/>
    <x v="0"/>
    <n v="10000"/>
    <n v="1341217"/>
    <d v="2001-06-05T09:53:08"/>
    <s v="OGE Energy Resources, Inc."/>
    <x v="0"/>
    <x v="0"/>
    <x v="0"/>
    <x v="3"/>
    <s v="US Gas Phy Fwd Firm &lt; or = 1Mo "/>
    <s v="US Gas Phy       NGPL NICOR              06Jun01         USD/MM"/>
    <n v="10000"/>
    <m/>
    <x v="0"/>
    <x v="10"/>
    <x v="0"/>
    <n v="3.9725000000000001"/>
    <s v="annesley"/>
    <s v="PMIMS"/>
    <s v="ENA - IM MKT Central CG"/>
    <x v="8"/>
    <x v="5"/>
    <n v="831448"/>
    <d v="2001-06-06T21:00:01"/>
  </r>
  <r>
    <x v="1"/>
    <x v="3"/>
    <x v="1"/>
    <x v="0"/>
    <n v="10000"/>
    <n v="1341216"/>
    <d v="2001-06-05T09:53:08"/>
    <s v="Constellation Power Source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895"/>
    <s v="cprovenzan"/>
    <s v="ARING"/>
    <s v="ENA-IM NE GULF1"/>
    <x v="8"/>
    <x v="5"/>
    <n v="831449"/>
    <d v="2001-06-06T21:00:01"/>
  </r>
  <r>
    <x v="1"/>
    <x v="2"/>
    <x v="1"/>
    <x v="3"/>
    <n v="2300"/>
    <n v="1341219"/>
    <d v="2001-06-05T09:53:11"/>
    <s v="Calpine Energy Services, L.P."/>
    <x v="0"/>
    <x v="0"/>
    <x v="0"/>
    <x v="2"/>
    <s v="US West Power Phy Fwd Firm"/>
    <s v="US Pwr Phy Firm  PALVE Peak              Oct-Dec01       USD/MWh"/>
    <n v="25"/>
    <m/>
    <x v="0"/>
    <x v="2"/>
    <x v="0"/>
    <n v="80"/>
    <s v="WRUSSELL"/>
    <s v="MMOTLEY"/>
    <s v="ST-SW"/>
    <x v="7"/>
    <x v="6"/>
    <n v="632974.1"/>
    <d v="2001-10-01T13:33:00"/>
  </r>
  <r>
    <x v="1"/>
    <x v="3"/>
    <x v="0"/>
    <x v="1"/>
    <n v="310000"/>
    <n v="1341221"/>
    <d v="2001-06-05T09:53:13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NedCosman"/>
    <s v="JARNOLD"/>
    <s v="NG-Price"/>
    <x v="1"/>
    <x v="5"/>
    <s v="VE6510.1"/>
    <d v="2001-07-01T21:00:00"/>
  </r>
  <r>
    <x v="1"/>
    <x v="3"/>
    <x v="0"/>
    <x v="19"/>
    <n v="250000"/>
    <n v="1341222"/>
    <d v="2001-06-05T09:53:13"/>
    <s v="Virginia Power Energy Marketing, Inc."/>
    <x v="0"/>
    <x v="0"/>
    <x v="0"/>
    <x v="3"/>
    <s v="US Gas Fin Swap"/>
    <s v="US Gas Daily     HHub                    06-30Jun01      USD/MM"/>
    <n v="10000"/>
    <m/>
    <x v="0"/>
    <x v="10"/>
    <x v="0"/>
    <n v="3.8849999999999998"/>
    <s v="SPJOHRDE"/>
    <s v="PKEAVEY"/>
    <s v="G-DAILY-EST"/>
    <x v="1"/>
    <x v="5"/>
    <s v="VE6513.1"/>
    <d v="2001-06-06T21:00:01"/>
  </r>
  <r>
    <x v="1"/>
    <x v="3"/>
    <x v="1"/>
    <x v="0"/>
    <n v="5000"/>
    <n v="1341220"/>
    <d v="2001-06-05T09:53:13"/>
    <s v="OGE Energy Resour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5"/>
    <s v="Standsse"/>
    <s v="KSTEVEN"/>
    <s v="ENA-IM Mid Central South"/>
    <x v="8"/>
    <x v="5"/>
    <n v="831451"/>
    <d v="2001-06-06T21:00:01"/>
  </r>
  <r>
    <x v="1"/>
    <x v="3"/>
    <x v="1"/>
    <x v="0"/>
    <n v="3500"/>
    <n v="1341223"/>
    <d v="2001-06-05T09:53:17"/>
    <s v="Duke Energy Trading and Marketing, L.L.C."/>
    <x v="0"/>
    <x v="0"/>
    <x v="0"/>
    <x v="3"/>
    <s v="US Gas Phy Fwd Firm &lt; or = 1Mo "/>
    <s v="US Gas Phy       ExxonKaty               06Jun01         USD/MM"/>
    <n v="3500"/>
    <m/>
    <x v="0"/>
    <x v="10"/>
    <x v="0"/>
    <n v="3.92"/>
    <s v="DOCONNER"/>
    <s v="JPARKS"/>
    <s v="ENA - IM Katy"/>
    <x v="8"/>
    <x v="5"/>
    <n v="831452"/>
    <d v="2001-06-06T21:00:01"/>
  </r>
  <r>
    <x v="1"/>
    <x v="3"/>
    <x v="0"/>
    <x v="20"/>
    <n v="307500"/>
    <n v="1341228"/>
    <d v="2001-06-05T09:53:20"/>
    <s v="PG&amp;E Energy Trading-Gas Corporation"/>
    <x v="0"/>
    <x v="0"/>
    <x v="0"/>
    <x v="3"/>
    <s v="US Gas Fin Swap"/>
    <s v="US Gas Swap      Nymex                   Jul-Oct01       USD/MM"/>
    <n v="2500"/>
    <m/>
    <x v="0"/>
    <x v="10"/>
    <x v="0"/>
    <n v="4.0599999999999996"/>
    <s v="andrewk5"/>
    <s v="JARNOLD"/>
    <s v="NG-Price"/>
    <x v="1"/>
    <x v="5"/>
    <s v="VE6512.1"/>
    <d v="2001-07-01T00:00:00"/>
  </r>
  <r>
    <x v="1"/>
    <x v="3"/>
    <x v="1"/>
    <x v="0"/>
    <n v="670"/>
    <n v="1341227"/>
    <d v="2001-06-05T09:53:20"/>
    <s v="Texaco Natural Gas Inc."/>
    <x v="0"/>
    <x v="0"/>
    <x v="0"/>
    <x v="3"/>
    <s v="US Gas Phy Fwd Firm &lt; or = 1Mo "/>
    <s v="US Gas Phy       ANR SE Gath             06Jun01         USD/MM"/>
    <m/>
    <n v="670"/>
    <x v="0"/>
    <x v="10"/>
    <x v="0"/>
    <n v="3.8624999999999998"/>
    <s v="WARNERTODD"/>
    <s v="TDONOHO"/>
    <s v="ENA - IM Central Gulf"/>
    <x v="8"/>
    <x v="5"/>
    <n v="831454"/>
    <d v="2001-06-06T21:00:01"/>
  </r>
  <r>
    <x v="1"/>
    <x v="3"/>
    <x v="0"/>
    <x v="1"/>
    <n v="77500"/>
    <n v="1341229"/>
    <d v="2001-06-05T09:53:21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8"/>
    <s v="kdiamond"/>
    <s v="JARNOLD"/>
    <s v="NG-Price"/>
    <x v="1"/>
    <x v="5"/>
    <s v="VE6516.1"/>
    <d v="2001-07-01T21:00:00"/>
  </r>
  <r>
    <x v="1"/>
    <x v="3"/>
    <x v="0"/>
    <x v="18"/>
    <n v="377500"/>
    <n v="1341231"/>
    <d v="2001-06-05T09:53:27"/>
    <s v="Virginia Power Energy Marketing, Inc."/>
    <x v="0"/>
    <x v="0"/>
    <x v="0"/>
    <x v="3"/>
    <s v="US Gas Fin Swap"/>
    <s v="US Gas Swap      Nymex                   Nov01-Mar02     USD/MM"/>
    <n v="2500"/>
    <m/>
    <x v="0"/>
    <x v="10"/>
    <x v="0"/>
    <n v="4.3849999999999998"/>
    <s v="JOHNNYMAC"/>
    <s v="JARNOLD"/>
    <s v="NG-Price"/>
    <x v="1"/>
    <x v="5"/>
    <s v="VE6517.1"/>
    <d v="2001-11-01T00:00:00"/>
  </r>
  <r>
    <x v="1"/>
    <x v="3"/>
    <x v="1"/>
    <x v="0"/>
    <n v="10000"/>
    <n v="1341232"/>
    <d v="2001-06-05T09:53:28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85"/>
    <s v="BIGDADDY"/>
    <s v="TDONOHO"/>
    <s v="ENA - IM Central Gulf"/>
    <x v="8"/>
    <x v="5"/>
    <n v="831456"/>
    <d v="2001-06-06T21:00:01"/>
  </r>
  <r>
    <x v="1"/>
    <x v="3"/>
    <x v="0"/>
    <x v="1"/>
    <n v="620000"/>
    <n v="1341233"/>
    <d v="2001-06-05T09:53:29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849999999999999"/>
    <s v="RICKERSB"/>
    <s v="JARNOLD"/>
    <s v="NG-Price"/>
    <x v="1"/>
    <x v="5"/>
    <s v="VE6519.1"/>
    <d v="2001-07-01T21:00:00"/>
  </r>
  <r>
    <x v="1"/>
    <x v="3"/>
    <x v="0"/>
    <x v="20"/>
    <n v="615000"/>
    <n v="1341236"/>
    <d v="2001-06-05T09:53:35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0750000000000002"/>
    <s v="jbroyles"/>
    <s v="JARNOLD"/>
    <s v="NG-Price"/>
    <x v="1"/>
    <x v="5"/>
    <s v="VE6520.1"/>
    <d v="2001-07-01T00:00:00"/>
  </r>
  <r>
    <x v="1"/>
    <x v="3"/>
    <x v="1"/>
    <x v="0"/>
    <n v="1224"/>
    <n v="1341235"/>
    <d v="2001-06-05T09:53:35"/>
    <s v="Sempra Energy Trading Corp."/>
    <x v="0"/>
    <x v="0"/>
    <x v="0"/>
    <x v="3"/>
    <s v="US Gas Phy Fwd Firm &lt; or = 1Mo "/>
    <s v="US Gas Phy       COL Onshore             06Jun01         USD/MM"/>
    <n v="1224"/>
    <m/>
    <x v="0"/>
    <x v="10"/>
    <x v="0"/>
    <n v="3.7850000000000001"/>
    <s v="shawnmaz"/>
    <s v="SPEREIR"/>
    <s v="ENA-IM NE GULF2"/>
    <x v="8"/>
    <x v="5"/>
    <n v="831457"/>
    <d v="2001-06-06T21:00:01"/>
  </r>
  <r>
    <x v="1"/>
    <x v="3"/>
    <x v="0"/>
    <x v="4"/>
    <n v="150000"/>
    <n v="1341238"/>
    <d v="2001-06-05T09:53:46"/>
    <s v="TXU Energy Trading Company"/>
    <x v="0"/>
    <x v="0"/>
    <x v="0"/>
    <x v="3"/>
    <s v="US Gas Fin BasisSwap"/>
    <s v="US Gas Basis     Dom APP                 Sep01           USD/MM"/>
    <n v="5000"/>
    <m/>
    <x v="0"/>
    <x v="10"/>
    <x v="0"/>
    <n v="0.21"/>
    <s v="txuetcck"/>
    <s v="BMCKAY"/>
    <s v="FT-NY"/>
    <x v="1"/>
    <x v="5"/>
    <s v="VE6522.1"/>
    <d v="2001-09-01T21:00:01"/>
  </r>
  <r>
    <x v="1"/>
    <x v="3"/>
    <x v="1"/>
    <x v="0"/>
    <n v="25000"/>
    <n v="1341239"/>
    <d v="2001-06-05T09:53:49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049999999999998"/>
    <s v="rsavocch"/>
    <s v="ARING"/>
    <s v="ENA-IM NE GULF1"/>
    <x v="8"/>
    <x v="5"/>
    <n v="831459"/>
    <d v="2001-06-06T21:00:01"/>
  </r>
  <r>
    <x v="1"/>
    <x v="3"/>
    <x v="0"/>
    <x v="20"/>
    <n v="307500"/>
    <n v="1341241"/>
    <d v="2001-06-05T09:53:51"/>
    <s v="Sempra Energy Trading Corp."/>
    <x v="0"/>
    <x v="0"/>
    <x v="0"/>
    <x v="3"/>
    <s v="US Gas Fin Swap"/>
    <s v="US Gas Swap      Nymex                   Jul-Oct01       USD/MM"/>
    <n v="2500"/>
    <m/>
    <x v="0"/>
    <x v="10"/>
    <x v="0"/>
    <n v="4.0599999999999996"/>
    <s v="petverma"/>
    <s v="JARNOLD"/>
    <s v="NG-Price"/>
    <x v="1"/>
    <x v="5"/>
    <s v="VE6524.1"/>
    <d v="2001-07-01T00:00:00"/>
  </r>
  <r>
    <x v="1"/>
    <x v="4"/>
    <x v="0"/>
    <x v="0"/>
    <n v="50000"/>
    <n v="1341242"/>
    <d v="2001-06-05T09:53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28"/>
    <d v="2001-07-01T00:00:00"/>
  </r>
  <r>
    <x v="1"/>
    <x v="3"/>
    <x v="0"/>
    <x v="1"/>
    <n v="310000"/>
    <n v="1341244"/>
    <d v="2001-06-05T09:53:58"/>
    <s v="Coral Energy Holding L.P."/>
    <x v="0"/>
    <x v="0"/>
    <x v="0"/>
    <x v="3"/>
    <s v="US Gas Fin BasisSwap"/>
    <s v="US Gas Basis     NGI Chicago             Jul01           USD/MM"/>
    <n v="10000"/>
    <m/>
    <x v="0"/>
    <x v="10"/>
    <x v="0"/>
    <n v="5.5E-2"/>
    <s v="pfreyre2"/>
    <s v="GSTOREY"/>
    <s v="FT-ONTARIO"/>
    <x v="1"/>
    <x v="5"/>
    <s v="VE6527.1"/>
    <d v="2001-07-01T21:00:01"/>
  </r>
  <r>
    <x v="1"/>
    <x v="3"/>
    <x v="0"/>
    <x v="1"/>
    <n v="465000"/>
    <n v="1341245"/>
    <d v="2001-06-05T09:54:00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3.9649999999999999"/>
    <s v="mjkimner"/>
    <s v="JARNOLD"/>
    <s v="NG-Price"/>
    <x v="1"/>
    <x v="5"/>
    <s v="VE6525.1"/>
    <d v="2001-07-01T21:00:00"/>
  </r>
  <r>
    <x v="0"/>
    <x v="3"/>
    <x v="1"/>
    <x v="0"/>
    <n v="10000"/>
    <n v="1341246"/>
    <d v="2001-06-05T09:54:00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850000000000001"/>
    <s v="NORTHTRA"/>
    <s v="RWATT"/>
    <s v="EC-IM Canada West"/>
    <x v="8"/>
    <x v="7"/>
    <n v="831461"/>
    <d v="2001-06-05T21:00:01"/>
  </r>
  <r>
    <x v="1"/>
    <x v="3"/>
    <x v="1"/>
    <x v="0"/>
    <n v="10000"/>
    <n v="1341247"/>
    <d v="2001-06-05T09:54:01"/>
    <s v="Mirant Americas Energy Marketing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83"/>
    <s v="gregt00001"/>
    <s v="SPEREIR"/>
    <s v="ENA-IM NE GULF2"/>
    <x v="8"/>
    <x v="5"/>
    <n v="831462"/>
    <d v="2001-06-06T21:00:01"/>
  </r>
  <r>
    <x v="1"/>
    <x v="3"/>
    <x v="1"/>
    <x v="0"/>
    <n v="5000"/>
    <n v="1341248"/>
    <d v="2001-06-05T09:54:04"/>
    <s v="Reliant Energy HL&amp;P"/>
    <x v="0"/>
    <x v="0"/>
    <x v="0"/>
    <x v="3"/>
    <s v="US Gas Phy Fwd Firm &lt; or = 1Mo "/>
    <s v="US Gas Phy       TETCO ELA               06Jun01         USD/MM"/>
    <m/>
    <n v="5000"/>
    <x v="0"/>
    <x v="10"/>
    <x v="0"/>
    <n v="3.75"/>
    <s v="leeharthlp"/>
    <s v="SPEREIR"/>
    <s v="ENA-IM NE GULF3"/>
    <x v="8"/>
    <x v="5"/>
    <n v="831463"/>
    <d v="2001-06-06T21:00:01"/>
  </r>
  <r>
    <x v="1"/>
    <x v="3"/>
    <x v="0"/>
    <x v="20"/>
    <n v="615000"/>
    <n v="1341250"/>
    <d v="2001-06-05T09:54:08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petverma"/>
    <s v="JARNOLD"/>
    <s v="NG-Price"/>
    <x v="1"/>
    <x v="5"/>
    <s v="VE6528.1"/>
    <d v="2001-07-01T00:00:00"/>
  </r>
  <r>
    <x v="1"/>
    <x v="3"/>
    <x v="1"/>
    <x v="0"/>
    <n v="5000"/>
    <n v="1341252"/>
    <d v="2001-06-05T09:54:08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374999999999999"/>
    <s v="toddbandy"/>
    <s v="KSTEVEN"/>
    <s v="ENA-IM Mid Central South"/>
    <x v="8"/>
    <x v="5"/>
    <n v="831464"/>
    <d v="2001-06-06T21:00:01"/>
  </r>
  <r>
    <x v="1"/>
    <x v="3"/>
    <x v="1"/>
    <x v="0"/>
    <n v="10000"/>
    <n v="1341253"/>
    <d v="2001-06-05T09:54:10"/>
    <s v="Mirant Americas Energy Marketing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835"/>
    <s v="gregt00001"/>
    <s v="SPEREIR"/>
    <s v="ENA-IM NE GULF2"/>
    <x v="8"/>
    <x v="5"/>
    <n v="831465"/>
    <d v="2001-06-06T21:00:01"/>
  </r>
  <r>
    <x v="1"/>
    <x v="3"/>
    <x v="1"/>
    <x v="1"/>
    <n v="155000"/>
    <n v="1341254"/>
    <d v="2001-06-05T09:54:11"/>
    <s v="BP Energy Company"/>
    <x v="0"/>
    <x v="0"/>
    <x v="0"/>
    <x v="3"/>
    <s v="US Gas Phy Fwd Firm &lt; or = 1Mo "/>
    <s v="US Gas Phy       TETCO M3                Jul01           USD/MM"/>
    <n v="5000"/>
    <m/>
    <x v="0"/>
    <x v="10"/>
    <x v="0"/>
    <n v="4.3049999999999997"/>
    <s v="Jamesjohn"/>
    <s v="VPIMENOV"/>
    <s v="ENA-IM ME NEW YORK"/>
    <x v="8"/>
    <x v="5"/>
    <s v="VE6535.1 / 831491"/>
    <d v="2001-07-01T21:00:01"/>
  </r>
  <r>
    <x v="1"/>
    <x v="3"/>
    <x v="1"/>
    <x v="0"/>
    <n v="2300"/>
    <n v="1341256"/>
    <d v="2001-06-05T09:54:13"/>
    <s v="Summit Natural Gas, LLP"/>
    <x v="0"/>
    <x v="0"/>
    <x v="0"/>
    <x v="3"/>
    <s v="US Gas Phy Fwd Firm &lt; or = 1Mo "/>
    <s v="US Gas Phy       TENN 800                06Jun01         USD/MM"/>
    <n v="2300"/>
    <m/>
    <x v="0"/>
    <x v="10"/>
    <x v="0"/>
    <n v="3.7650000000000001"/>
    <s v="ADM05645"/>
    <s v="SNEAL"/>
    <s v="ENA-IM NE GULF3"/>
    <x v="8"/>
    <x v="5"/>
    <n v="831466"/>
    <d v="2001-06-06T21:00:01"/>
  </r>
  <r>
    <x v="1"/>
    <x v="3"/>
    <x v="0"/>
    <x v="1"/>
    <n v="77500"/>
    <n v="1341257"/>
    <d v="2001-06-05T09:54:15"/>
    <s v="Louis Dreyfus Corporation"/>
    <x v="0"/>
    <x v="0"/>
    <x v="0"/>
    <x v="3"/>
    <s v="US Gas Fin Swap"/>
    <s v="US Gas Swap      Nymex                   Jul01           USD/MM"/>
    <m/>
    <n v="2500"/>
    <x v="0"/>
    <x v="10"/>
    <x v="0"/>
    <n v="3.97"/>
    <s v="DEMETRIOS"/>
    <s v="JARNOLD"/>
    <s v="NG-Price"/>
    <x v="1"/>
    <x v="5"/>
    <s v="VE6536.1"/>
    <d v="2001-07-01T21:00:00"/>
  </r>
  <r>
    <x v="0"/>
    <x v="3"/>
    <x v="1"/>
    <x v="0"/>
    <n v="10000"/>
    <n v="1341258"/>
    <d v="2001-06-05T09:54:16"/>
    <s v="Anderson Expl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750000000000004"/>
    <s v="mdelaney"/>
    <s v="RWATT"/>
    <s v="EC-IM Canada West"/>
    <x v="8"/>
    <x v="7"/>
    <n v="831467"/>
    <d v="2001-06-05T21:00:01"/>
  </r>
  <r>
    <x v="1"/>
    <x v="3"/>
    <x v="0"/>
    <x v="1"/>
    <n v="310000"/>
    <n v="1341259"/>
    <d v="2001-06-05T09:54:19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3.9649999999999999"/>
    <s v="NedCosman"/>
    <s v="JARNOLD"/>
    <s v="NG-Price"/>
    <x v="1"/>
    <x v="5"/>
    <s v="VE6534.1"/>
    <d v="2001-07-01T21:00:00"/>
  </r>
  <r>
    <x v="1"/>
    <x v="3"/>
    <x v="0"/>
    <x v="19"/>
    <n v="250000"/>
    <n v="1341261"/>
    <d v="2001-06-05T09:54:24"/>
    <s v="Dynegy Marketing and Trade"/>
    <x v="0"/>
    <x v="0"/>
    <x v="0"/>
    <x v="3"/>
    <s v="US Gas Fin Swap"/>
    <s v="US Gas Daily     KatyPltTailgate         06-30Jun01      USD/MM"/>
    <n v="10000"/>
    <m/>
    <x v="0"/>
    <x v="10"/>
    <x v="0"/>
    <n v="3.88"/>
    <s v="GIBSON01"/>
    <s v="JPARKS"/>
    <s v="FT-KATY"/>
    <x v="1"/>
    <x v="5"/>
    <s v="VE6537.1"/>
    <d v="2001-06-06T21:00:01"/>
  </r>
  <r>
    <x v="1"/>
    <x v="3"/>
    <x v="1"/>
    <x v="0"/>
    <n v="847"/>
    <n v="1341262"/>
    <d v="2001-06-05T09:54:24"/>
    <s v="Reliant Energy Services, Inc."/>
    <x v="0"/>
    <x v="0"/>
    <x v="0"/>
    <x v="3"/>
    <s v="US Gas Phy Fwd Firm &lt; or = 1Mo "/>
    <s v="US Gas Phy       Dom SP TT               06Jun01         USD/MM"/>
    <m/>
    <n v="847"/>
    <x v="0"/>
    <x v="10"/>
    <x v="0"/>
    <n v="4.0999999999999996"/>
    <s v="jaelee14"/>
    <s v="JHODGE2"/>
    <s v="ENA-IM ME CNG"/>
    <x v="8"/>
    <x v="5"/>
    <n v="831468"/>
    <d v="2001-06-06T21:00:01"/>
  </r>
  <r>
    <x v="0"/>
    <x v="4"/>
    <x v="0"/>
    <x v="0"/>
    <n v="100000"/>
    <n v="1341263"/>
    <d v="2001-06-05T09:54:26"/>
    <s v="Koch Petroleum Group, L.P."/>
    <x v="0"/>
    <x v="0"/>
    <x v="0"/>
    <x v="4"/>
    <s v="UK Dtd Brent vs. IPE Frontline"/>
    <s v="DTD Brent vs.    IPE Frontline           Oct01           USD/bbl"/>
    <n v="100000"/>
    <m/>
    <x v="0"/>
    <x v="13"/>
    <x v="0"/>
    <n v="-0.01"/>
    <s v="fouqueta01"/>
    <s v="CGLAAS"/>
    <s v="UK - ECTRIC - Crude Brent"/>
    <x v="1"/>
    <x v="4"/>
    <s v="VE6539.1"/>
    <d v="2001-10-01T00:00:00"/>
  </r>
  <r>
    <x v="1"/>
    <x v="3"/>
    <x v="0"/>
    <x v="20"/>
    <n v="615000"/>
    <n v="1341266"/>
    <d v="2001-06-05T09:54:29"/>
    <s v="Aquila Risk Management Corporation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AQUILA1000"/>
    <s v="JARNOLD"/>
    <s v="NG-Price"/>
    <x v="1"/>
    <x v="5"/>
    <s v="VE6541.1"/>
    <d v="2001-07-01T00:00:00"/>
  </r>
  <r>
    <x v="0"/>
    <x v="3"/>
    <x v="1"/>
    <x v="0"/>
    <n v="10000"/>
    <n v="1341267"/>
    <d v="2001-06-05T09:54:32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6"/>
    <s v="NORTHTRA"/>
    <s v="RWATT"/>
    <s v="EC-IM Canada West"/>
    <x v="8"/>
    <x v="7"/>
    <n v="831469"/>
    <d v="2001-06-05T21:00:01"/>
  </r>
  <r>
    <x v="0"/>
    <x v="3"/>
    <x v="1"/>
    <x v="0"/>
    <n v="5000"/>
    <n v="1341269"/>
    <d v="2001-06-05T09:54:34"/>
    <s v="Unocal Canada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099999999999996"/>
    <s v="UGTC2424"/>
    <s v="RWATT"/>
    <s v="EC-IM Canada West"/>
    <x v="8"/>
    <x v="7"/>
    <n v="831470"/>
    <d v="2001-06-06T21:00:01"/>
  </r>
  <r>
    <x v="1"/>
    <x v="3"/>
    <x v="1"/>
    <x v="0"/>
    <n v="10000"/>
    <n v="1341268"/>
    <d v="2001-06-05T09:54:34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8325"/>
    <s v="MOOREROB"/>
    <s v="TDONOHO"/>
    <s v="ENA - IM Central Gulf"/>
    <x v="8"/>
    <x v="5"/>
    <n v="831471"/>
    <d v="2001-06-06T21:00:01"/>
  </r>
  <r>
    <x v="1"/>
    <x v="3"/>
    <x v="0"/>
    <x v="1"/>
    <n v="155000"/>
    <n v="1341270"/>
    <d v="2001-06-05T09:54:35"/>
    <s v="Texaco Natural Gas Inc."/>
    <x v="0"/>
    <x v="0"/>
    <x v="0"/>
    <x v="3"/>
    <s v="US Gas Fin Swap"/>
    <s v="US Gas Swap      Nymex                   Jul01           USD/MM"/>
    <n v="5000"/>
    <m/>
    <x v="0"/>
    <x v="10"/>
    <x v="0"/>
    <n v="3.9649999999999999"/>
    <s v="STEPHENSJE"/>
    <s v="JARNOLD"/>
    <s v="NG-Price"/>
    <x v="1"/>
    <x v="5"/>
    <s v="VE6543.1"/>
    <d v="2001-07-01T21:00:00"/>
  </r>
  <r>
    <x v="1"/>
    <x v="3"/>
    <x v="1"/>
    <x v="0"/>
    <n v="10000"/>
    <n v="1341271"/>
    <d v="2001-06-05T09:54:3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424999999999998"/>
    <s v="aepes201"/>
    <s v="TDONOHO"/>
    <s v="ENA - IM Central Gulf"/>
    <x v="8"/>
    <x v="5"/>
    <n v="831472"/>
    <d v="2001-06-06T21:00:01"/>
  </r>
  <r>
    <x v="1"/>
    <x v="3"/>
    <x v="0"/>
    <x v="12"/>
    <n v="1825000"/>
    <n v="1341272"/>
    <d v="2001-06-05T09:54:3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4"/>
    <s v="JEFFFOX1"/>
    <s v="JARNOLD"/>
    <s v="NG-Price"/>
    <x v="1"/>
    <x v="5"/>
    <s v="VE6544.1"/>
    <d v="2002-01-01T21:00:00"/>
  </r>
  <r>
    <x v="1"/>
    <x v="3"/>
    <x v="1"/>
    <x v="0"/>
    <n v="20166"/>
    <n v="1341273"/>
    <d v="2001-06-05T09:54:37"/>
    <s v="Axia Energy, LP"/>
    <x v="0"/>
    <x v="0"/>
    <x v="0"/>
    <x v="3"/>
    <s v="US Gas Phy Fwd Firm &lt; or = 1Mo "/>
    <s v="US Gas Phy       HeHub                   06Jun01         USD/MM"/>
    <m/>
    <n v="20166"/>
    <x v="0"/>
    <x v="10"/>
    <x v="0"/>
    <n v="3.895"/>
    <s v="garrison"/>
    <s v="ARING"/>
    <s v="ENA-IM NE GULF1"/>
    <x v="8"/>
    <x v="5"/>
    <n v="831473"/>
    <d v="2001-06-06T21:00:01"/>
  </r>
  <r>
    <x v="1"/>
    <x v="3"/>
    <x v="1"/>
    <x v="0"/>
    <n v="5186"/>
    <n v="1341274"/>
    <d v="2001-06-05T09:54:38"/>
    <s v="Mirant Americas Energy Marketing, L.P."/>
    <x v="0"/>
    <x v="0"/>
    <x v="0"/>
    <x v="3"/>
    <s v="US Gas Phy Fwd Firm &lt; or = 1Mo "/>
    <s v="US Gas Phy       COL Onshore             06Jun01         USD/MM"/>
    <m/>
    <n v="5186"/>
    <x v="0"/>
    <x v="10"/>
    <x v="0"/>
    <n v="3.83"/>
    <s v="gregt00001"/>
    <s v="SPEREIR"/>
    <s v="ENA-IM NE GULF2"/>
    <x v="8"/>
    <x v="5"/>
    <n v="831474"/>
    <d v="2001-06-06T21:00:01"/>
  </r>
  <r>
    <x v="1"/>
    <x v="3"/>
    <x v="0"/>
    <x v="19"/>
    <n v="250000"/>
    <n v="1341277"/>
    <d v="2001-06-05T09:54:44"/>
    <s v="Aquila Risk Management Corporation"/>
    <x v="0"/>
    <x v="0"/>
    <x v="0"/>
    <x v="3"/>
    <s v="US Gas Fin Swap"/>
    <s v="US Gas Daily     EP Permian              06-30Jun01      USD/MM"/>
    <m/>
    <n v="10000"/>
    <x v="0"/>
    <x v="10"/>
    <x v="0"/>
    <n v="3.855"/>
    <s v="AQUILA1015"/>
    <s v="RGAY"/>
    <s v="West-Keystone"/>
    <x v="1"/>
    <x v="5"/>
    <s v="VE6546.1"/>
    <d v="2001-06-06T21:00:01"/>
  </r>
  <r>
    <x v="1"/>
    <x v="3"/>
    <x v="1"/>
    <x v="0"/>
    <n v="10000"/>
    <n v="1341276"/>
    <d v="2001-06-05T09:54:44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325"/>
    <s v="aepes201"/>
    <s v="TDONOHO"/>
    <s v="ENA - IM Central Gulf"/>
    <x v="8"/>
    <x v="5"/>
    <n v="831475"/>
    <d v="2001-06-06T21:00:01"/>
  </r>
  <r>
    <x v="1"/>
    <x v="3"/>
    <x v="1"/>
    <x v="0"/>
    <n v="6000"/>
    <n v="1341278"/>
    <d v="2001-06-05T09:54:46"/>
    <s v="Colonial Energy Inc."/>
    <x v="0"/>
    <x v="0"/>
    <x v="0"/>
    <x v="3"/>
    <s v="US Gas Phy Fwd Firm &lt; or = 1Mo "/>
    <s v="US Gas Phy       TranscoZ6NNY            06Jun01         USD/MM"/>
    <m/>
    <n v="6000"/>
    <x v="0"/>
    <x v="10"/>
    <x v="0"/>
    <n v="4.12"/>
    <s v="VABLAISE"/>
    <s v="VPIMENOV"/>
    <s v="ENA-IM ME NEW YORK"/>
    <x v="8"/>
    <x v="5"/>
    <n v="831476"/>
    <d v="2001-06-06T21:00:01"/>
  </r>
  <r>
    <x v="1"/>
    <x v="3"/>
    <x v="1"/>
    <x v="0"/>
    <n v="1798"/>
    <n v="1341281"/>
    <d v="2001-06-05T09:54:51"/>
    <s v="ProLiance Energy, LLC"/>
    <x v="0"/>
    <x v="0"/>
    <x v="0"/>
    <x v="3"/>
    <s v="US Gas Phy Fwd Firm &lt; or = 1Mo "/>
    <s v="US Gas Phy       TCO Pool                06Jun01         USD/MM"/>
    <n v="1798"/>
    <m/>
    <x v="0"/>
    <x v="10"/>
    <x v="0"/>
    <n v="4.04"/>
    <s v="COLEYGAYNO"/>
    <s v="JHODGE2"/>
    <s v="ENA-IM ME TCO"/>
    <x v="8"/>
    <x v="5"/>
    <n v="831477"/>
    <d v="2001-06-06T21:00:01"/>
  </r>
  <r>
    <x v="1"/>
    <x v="3"/>
    <x v="0"/>
    <x v="1"/>
    <n v="310000"/>
    <n v="1341283"/>
    <d v="2001-06-05T09:54:53"/>
    <s v="Reliant Energy Services, Inc."/>
    <x v="0"/>
    <x v="0"/>
    <x v="0"/>
    <x v="3"/>
    <s v="US Gas Fin BasisSwap"/>
    <s v="US Gas Basis     PEPL                    Jul01           USD/MM"/>
    <m/>
    <n v="10000"/>
    <x v="0"/>
    <x v="10"/>
    <x v="0"/>
    <n v="-0.115"/>
    <s v="mrsmith32"/>
    <s v="ALEWIS"/>
    <s v="GD-CENTRAL"/>
    <x v="1"/>
    <x v="5"/>
    <s v="VE6550.1"/>
    <d v="2001-07-01T21:00:01"/>
  </r>
  <r>
    <x v="1"/>
    <x v="2"/>
    <x v="1"/>
    <x v="4"/>
    <n v="1500"/>
    <n v="1341282"/>
    <d v="2001-06-05T09:54:5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3.25"/>
    <s v="DAVIDBLACK"/>
    <s v="MCARSON2"/>
    <s v="EPMI-Southeast"/>
    <x v="7"/>
    <x v="6"/>
    <n v="632975.1"/>
    <d v="2002-06-01T21:00:00"/>
  </r>
  <r>
    <x v="1"/>
    <x v="3"/>
    <x v="0"/>
    <x v="23"/>
    <n v="1070000"/>
    <n v="1341285"/>
    <d v="2001-06-05T09:54:55"/>
    <s v="J. Aron &amp; Company"/>
    <x v="0"/>
    <x v="0"/>
    <x v="0"/>
    <x v="3"/>
    <s v="US Gas Fin BasisSwap"/>
    <s v="US Gas Basis     EP SanJuan              Apr-Oct02       USD/MM"/>
    <m/>
    <n v="5000"/>
    <x v="0"/>
    <x v="10"/>
    <x v="0"/>
    <n v="-0.39"/>
    <s v="markgriff"/>
    <s v="MSANCH2"/>
    <s v="GD-New-Jr"/>
    <x v="1"/>
    <x v="5"/>
    <s v="VE6548.1"/>
    <d v="2002-04-01T00:00:00"/>
  </r>
  <r>
    <x v="1"/>
    <x v="3"/>
    <x v="1"/>
    <x v="0"/>
    <n v="5000"/>
    <n v="1341284"/>
    <d v="2001-06-05T09:54:55"/>
    <s v="Colonial Energy Inc."/>
    <x v="0"/>
    <x v="0"/>
    <x v="0"/>
    <x v="3"/>
    <s v="US Gas Phy Fwd Firm &lt; or = 1Mo "/>
    <s v="US Gas Phy       Transco Z6 NY           06Jun01         USD/MM"/>
    <m/>
    <n v="5000"/>
    <x v="0"/>
    <x v="10"/>
    <x v="0"/>
    <n v="4.1849999999999996"/>
    <s v="VABLAISE"/>
    <s v="VPIMENOV"/>
    <s v="ENA-IM ME NEW YORK"/>
    <x v="8"/>
    <x v="5"/>
    <n v="831478"/>
    <d v="2001-06-06T21:00:01"/>
  </r>
  <r>
    <x v="1"/>
    <x v="3"/>
    <x v="0"/>
    <x v="1"/>
    <n v="465000"/>
    <n v="1341286"/>
    <d v="2001-06-05T09:54:56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7"/>
    <s v="hillblak"/>
    <s v="JARNOLD"/>
    <s v="NG-Price"/>
    <x v="1"/>
    <x v="5"/>
    <s v="VE6551.1"/>
    <d v="2001-07-01T21:00:00"/>
  </r>
  <r>
    <x v="1"/>
    <x v="3"/>
    <x v="0"/>
    <x v="18"/>
    <n v="755000"/>
    <n v="1341287"/>
    <d v="2001-06-05T09:54:58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7"/>
    <s v="JPASTORE"/>
    <s v="JARNOLD"/>
    <s v="NG-Price"/>
    <x v="1"/>
    <x v="5"/>
    <s v="VE6549.1"/>
    <d v="2001-11-01T00:00:00"/>
  </r>
  <r>
    <x v="1"/>
    <x v="3"/>
    <x v="1"/>
    <x v="19"/>
    <n v="25000"/>
    <n v="1341288"/>
    <d v="2001-06-05T09:55:02"/>
    <s v="Enron Energy Services, Inc."/>
    <x v="0"/>
    <x v="0"/>
    <x v="0"/>
    <x v="3"/>
    <s v="US Gas Phy Fwd Firm &lt; or = 1Mo "/>
    <s v="US Gas Phy       Dom SP TT               06-30Jun01      USD/MM"/>
    <n v="1000"/>
    <m/>
    <x v="0"/>
    <x v="10"/>
    <x v="0"/>
    <n v="4.085"/>
    <s v="JIMBARKER"/>
    <s v="JHODGE2"/>
    <s v="ENA-IM ME CNG"/>
    <x v="8"/>
    <x v="5"/>
    <n v="831481"/>
    <d v="2001-06-06T21:00:01"/>
  </r>
  <r>
    <x v="1"/>
    <x v="3"/>
    <x v="1"/>
    <x v="0"/>
    <n v="4500"/>
    <n v="1341290"/>
    <d v="2001-06-05T09:55:04"/>
    <s v="Mirant Americas Energy Marketing, L.P."/>
    <x v="0"/>
    <x v="0"/>
    <x v="0"/>
    <x v="3"/>
    <s v="US Gas Phy Fwd Firm &lt; or = 1Mo "/>
    <s v="US Gas Phy       NBPL/Nicor              06Jun01         USD/MM"/>
    <m/>
    <n v="4500"/>
    <x v="0"/>
    <x v="10"/>
    <x v="0"/>
    <n v="3.9575"/>
    <s v="dkt00001"/>
    <s v="PMIMS"/>
    <s v="ENA - IM MKT Central CG"/>
    <x v="8"/>
    <x v="5"/>
    <n v="831480"/>
    <d v="2001-06-06T21:00:01"/>
  </r>
  <r>
    <x v="1"/>
    <x v="3"/>
    <x v="1"/>
    <x v="0"/>
    <n v="25000"/>
    <n v="1341291"/>
    <d v="2001-06-05T09:55:0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75"/>
    <s v="aepes215"/>
    <s v="ARING"/>
    <s v="ENA-IM NE GULF1"/>
    <x v="8"/>
    <x v="5"/>
    <n v="831482"/>
    <d v="2001-06-06T21:00:01"/>
  </r>
  <r>
    <x v="1"/>
    <x v="3"/>
    <x v="1"/>
    <x v="0"/>
    <n v="5000"/>
    <n v="1341292"/>
    <d v="2001-06-05T09:55:09"/>
    <s v="Aquila Energy Marketing Corporation"/>
    <x v="0"/>
    <x v="0"/>
    <x v="0"/>
    <x v="3"/>
    <s v="US Gas Phy Fwd Firm &lt; or = 1Mo "/>
    <s v="US Gas Phy       Dom SP TT               06Jun01         USD/MM"/>
    <n v="5000"/>
    <m/>
    <x v="0"/>
    <x v="10"/>
    <x v="0"/>
    <n v="4.0750000000000002"/>
    <s v="MARKOTTE"/>
    <s v="JHODGE2"/>
    <s v="ENA-IM ME CNG"/>
    <x v="8"/>
    <x v="5"/>
    <n v="831483"/>
    <d v="2001-06-06T21:00:01"/>
  </r>
  <r>
    <x v="1"/>
    <x v="3"/>
    <x v="1"/>
    <x v="1"/>
    <n v="155000"/>
    <n v="1341293"/>
    <d v="2001-06-05T09:55:11"/>
    <s v="BP Energy Company"/>
    <x v="0"/>
    <x v="0"/>
    <x v="0"/>
    <x v="3"/>
    <s v="US Gas Phy Fwd Firm &lt; or = 1Mo "/>
    <s v="US Gas Phy       TETCO M3                Jul01           USD/MM"/>
    <n v="5000"/>
    <m/>
    <x v="0"/>
    <x v="10"/>
    <x v="0"/>
    <n v="4.3049999999999997"/>
    <s v="Jamesjohn"/>
    <s v="VPIMENOV"/>
    <s v="ENA-IM ME NEW YORK"/>
    <x v="8"/>
    <x v="5"/>
    <s v="VE6555.1 / 831505"/>
    <d v="2001-07-01T21:00:01"/>
  </r>
  <r>
    <x v="1"/>
    <x v="3"/>
    <x v="0"/>
    <x v="4"/>
    <n v="300000"/>
    <n v="1341295"/>
    <d v="2001-06-05T09:55:20"/>
    <s v="J. Aron &amp; Company"/>
    <x v="0"/>
    <x v="0"/>
    <x v="0"/>
    <x v="3"/>
    <s v="US Gas Fin BasisSwap"/>
    <s v="US Gas Basis     EP SanJuan              Sep01           USD/MM"/>
    <m/>
    <n v="10000"/>
    <x v="0"/>
    <x v="10"/>
    <x v="0"/>
    <n v="-0.69"/>
    <s v="markgriff"/>
    <s v="MSANCH2"/>
    <s v="GD-New-Jr"/>
    <x v="1"/>
    <x v="5"/>
    <s v="VE6554.1"/>
    <d v="2001-09-01T21:00:01"/>
  </r>
  <r>
    <x v="1"/>
    <x v="3"/>
    <x v="1"/>
    <x v="0"/>
    <n v="5000"/>
    <n v="1341296"/>
    <d v="2001-06-05T09:55:25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525"/>
    <s v="BIGDADDY"/>
    <s v="KSTEVEN"/>
    <s v="ENA-IM Mid Central South"/>
    <x v="8"/>
    <x v="5"/>
    <n v="831484"/>
    <d v="2001-06-06T21:00:01"/>
  </r>
  <r>
    <x v="1"/>
    <x v="3"/>
    <x v="1"/>
    <x v="0"/>
    <n v="10000"/>
    <n v="1341297"/>
    <d v="2001-06-05T09:55:27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6"/>
    <s v="benharner"/>
    <s v="PMIMS"/>
    <s v="ENA - IM MKT Central CG"/>
    <x v="8"/>
    <x v="5"/>
    <n v="831485"/>
    <d v="2001-06-06T21:00:01"/>
  </r>
  <r>
    <x v="1"/>
    <x v="3"/>
    <x v="1"/>
    <x v="0"/>
    <n v="10000"/>
    <n v="1341299"/>
    <d v="2001-06-05T09:55:29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84"/>
    <s v="YJACKSON"/>
    <s v="SPEREIR"/>
    <s v="ENA-IM NE GULF2"/>
    <x v="8"/>
    <x v="5"/>
    <n v="831486"/>
    <d v="2001-06-06T21:00:01"/>
  </r>
  <r>
    <x v="1"/>
    <x v="3"/>
    <x v="1"/>
    <x v="0"/>
    <n v="742"/>
    <n v="1341301"/>
    <d v="2001-06-05T09:55:32"/>
    <s v="Mirant Americas Energy Marketing, L.P."/>
    <x v="0"/>
    <x v="0"/>
    <x v="0"/>
    <x v="3"/>
    <s v="US Gas Phy Fwd Firm &lt; or = 1Mo "/>
    <s v="US Gas Phy       COL Onshore             06Jun01         USD/MM"/>
    <m/>
    <n v="742"/>
    <x v="0"/>
    <x v="10"/>
    <x v="0"/>
    <n v="3.82"/>
    <s v="gregt00001"/>
    <s v="SPEREIR"/>
    <s v="ENA-IM NE GULF2"/>
    <x v="8"/>
    <x v="5"/>
    <n v="831487"/>
    <d v="2001-06-06T21:00:01"/>
  </r>
  <r>
    <x v="1"/>
    <x v="4"/>
    <x v="0"/>
    <x v="0"/>
    <n v="50000"/>
    <n v="1341300"/>
    <d v="2001-06-05T09:55:3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"/>
    <s v="GWHALLE"/>
    <s v="WTI-GW-NXC2"/>
    <x v="2"/>
    <x v="5"/>
    <n v="113729"/>
    <d v="2001-07-01T00:00:00"/>
  </r>
  <r>
    <x v="0"/>
    <x v="3"/>
    <x v="1"/>
    <x v="0"/>
    <n v="10000"/>
    <n v="1341302"/>
    <d v="2001-06-05T09:55:33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4"/>
    <s v="quinnejc"/>
    <s v="RWATT"/>
    <s v="EC-IM Canada West"/>
    <x v="8"/>
    <x v="7"/>
    <n v="831488"/>
    <d v="2001-06-05T21:00:01"/>
  </r>
  <r>
    <x v="1"/>
    <x v="3"/>
    <x v="0"/>
    <x v="1"/>
    <n v="155000"/>
    <n v="1341303"/>
    <d v="2001-06-05T09:55:34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750000000000001"/>
    <s v="PATGRIMES"/>
    <s v="JARNOLD"/>
    <s v="NG-Price"/>
    <x v="1"/>
    <x v="5"/>
    <s v="VE6558.1"/>
    <d v="2001-07-01T21:00:00"/>
  </r>
  <r>
    <x v="1"/>
    <x v="3"/>
    <x v="0"/>
    <x v="20"/>
    <n v="615000"/>
    <n v="1341304"/>
    <d v="2001-06-05T09:55:40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0650000000000004"/>
    <s v="robpitts"/>
    <s v="JARNOLD"/>
    <s v="NG-Price"/>
    <x v="1"/>
    <x v="5"/>
    <s v="VE6560.1"/>
    <d v="2001-07-01T00:00:00"/>
  </r>
  <r>
    <x v="1"/>
    <x v="3"/>
    <x v="1"/>
    <x v="0"/>
    <n v="24023"/>
    <n v="1341306"/>
    <d v="2001-06-05T09:55:48"/>
    <s v="Reliant Energy Services, Inc."/>
    <x v="0"/>
    <x v="0"/>
    <x v="0"/>
    <x v="3"/>
    <s v="US Gas Phy Fwd Firm &lt; or = 1Mo "/>
    <s v="US Gas Phy       HeHub                   06Jun01         USD/MM"/>
    <n v="24023"/>
    <m/>
    <x v="0"/>
    <x v="10"/>
    <x v="0"/>
    <n v="3.855"/>
    <s v="mikepowers"/>
    <s v="ARING"/>
    <s v="ENA-IM NE GULF1"/>
    <x v="8"/>
    <x v="5"/>
    <n v="831489"/>
    <d v="2001-06-06T21:00:01"/>
  </r>
  <r>
    <x v="1"/>
    <x v="3"/>
    <x v="1"/>
    <x v="0"/>
    <n v="977"/>
    <n v="1341307"/>
    <d v="2001-06-05T09:55:49"/>
    <s v="EnergyUSA-TPC Corp."/>
    <x v="0"/>
    <x v="0"/>
    <x v="0"/>
    <x v="3"/>
    <s v="US Gas Phy Fwd Firm &lt; or = 1Mo "/>
    <s v="US Gas Phy       HeHub                   06Jun01         USD/MM"/>
    <n v="977"/>
    <m/>
    <x v="0"/>
    <x v="10"/>
    <x v="0"/>
    <n v="3.855"/>
    <s v="timothym"/>
    <s v="ARING"/>
    <s v="ENA-IM NE GULF1"/>
    <x v="8"/>
    <x v="5"/>
    <n v="831490"/>
    <d v="2001-06-06T21:00:01"/>
  </r>
  <r>
    <x v="1"/>
    <x v="3"/>
    <x v="0"/>
    <x v="12"/>
    <n v="1825000"/>
    <n v="1341308"/>
    <d v="2001-06-05T09:55:50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4"/>
    <s v="JEFFFOX1"/>
    <s v="JARNOLD"/>
    <s v="NG-Price"/>
    <x v="1"/>
    <x v="5"/>
    <s v="VE6559.1"/>
    <d v="2002-01-01T21:00:00"/>
  </r>
  <r>
    <x v="1"/>
    <x v="3"/>
    <x v="1"/>
    <x v="0"/>
    <n v="10000"/>
    <n v="1341310"/>
    <d v="2001-06-05T09:55:54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3.95"/>
    <s v="annesley"/>
    <s v="PMIMS"/>
    <s v="ENA - IM MKT Central CG"/>
    <x v="8"/>
    <x v="5"/>
    <n v="831493"/>
    <d v="2001-06-06T21:00:01"/>
  </r>
  <r>
    <x v="0"/>
    <x v="0"/>
    <x v="0"/>
    <x v="0"/>
    <n v="19"/>
    <n v="1341311"/>
    <d v="2001-06-05T09:55:57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0"/>
    <s v="stonerman"/>
    <s v="BMARCHAN"/>
    <s v="Enron Metals Trading System"/>
    <x v="0"/>
    <x v="0"/>
    <n v="2169191"/>
    <m/>
  </r>
  <r>
    <x v="1"/>
    <x v="3"/>
    <x v="1"/>
    <x v="0"/>
    <n v="10000"/>
    <n v="1341312"/>
    <d v="2001-06-05T09:56:03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550000000000001"/>
    <s v="benharner"/>
    <s v="PMIMS"/>
    <s v="ENA - IM MKT Central CG"/>
    <x v="8"/>
    <x v="5"/>
    <n v="831494"/>
    <d v="2001-06-06T21:00:01"/>
  </r>
  <r>
    <x v="1"/>
    <x v="3"/>
    <x v="1"/>
    <x v="0"/>
    <n v="10000"/>
    <n v="1341313"/>
    <d v="2001-06-05T09:56:06"/>
    <s v="Kinder Morgan Texas Pipeline, L.P."/>
    <x v="0"/>
    <x v="0"/>
    <x v="0"/>
    <x v="3"/>
    <s v="US Gas Phy Fwd Firm &lt; or = 1Mo "/>
    <s v="US Gas Phy       ExxonKaty               06Jun01         USD/MM"/>
    <m/>
    <n v="10000"/>
    <x v="0"/>
    <x v="10"/>
    <x v="0"/>
    <n v="3.9350000000000001"/>
    <s v="ADM25824"/>
    <s v="JPARKS"/>
    <s v="ENA - IM Katy"/>
    <x v="8"/>
    <x v="5"/>
    <n v="831495"/>
    <d v="2001-06-06T21:00:01"/>
  </r>
  <r>
    <x v="1"/>
    <x v="3"/>
    <x v="0"/>
    <x v="1"/>
    <n v="310000"/>
    <n v="1341315"/>
    <d v="2001-06-05T09:56:09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petverma"/>
    <s v="JARNOLD"/>
    <s v="NG-Price"/>
    <x v="1"/>
    <x v="5"/>
    <s v="VE6562.1"/>
    <d v="2001-07-01T21:00:00"/>
  </r>
  <r>
    <x v="1"/>
    <x v="2"/>
    <x v="1"/>
    <x v="4"/>
    <n v="1500"/>
    <n v="1341316"/>
    <d v="2001-06-05T09:56:10"/>
    <s v="El Paso Merchant Energy, L.P.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EPowerML"/>
    <s v="RBENSON"/>
    <s v="LT-PJM"/>
    <x v="7"/>
    <x v="6"/>
    <n v="632978.1"/>
    <d v="2001-09-01T14:12:00"/>
  </r>
  <r>
    <x v="1"/>
    <x v="3"/>
    <x v="0"/>
    <x v="12"/>
    <n v="1825000"/>
    <n v="1341317"/>
    <d v="2001-06-05T09:56:1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549999999999997"/>
    <s v="AQUILA1004"/>
    <s v="JARNOLD"/>
    <s v="NG-Price"/>
    <x v="1"/>
    <x v="5"/>
    <s v="VE6566.1"/>
    <d v="2002-01-01T21:00:00"/>
  </r>
  <r>
    <x v="1"/>
    <x v="3"/>
    <x v="0"/>
    <x v="1"/>
    <n v="465000"/>
    <n v="1341318"/>
    <d v="2001-06-05T09:56:17"/>
    <s v="Dynegy Canada Inc."/>
    <x v="0"/>
    <x v="0"/>
    <x v="0"/>
    <x v="3"/>
    <s v="US Gas Fin Swap"/>
    <s v="US Gas Swap      Nymex                   Jul01           USD/MM"/>
    <n v="15000"/>
    <m/>
    <x v="0"/>
    <x v="10"/>
    <x v="0"/>
    <n v="3.97"/>
    <s v="ADM59980"/>
    <s v="JARNOLD"/>
    <s v="NG-Price"/>
    <x v="1"/>
    <x v="5"/>
    <s v="VE6565.1"/>
    <d v="2001-07-01T21:00:00"/>
  </r>
  <r>
    <x v="1"/>
    <x v="2"/>
    <x v="1"/>
    <x v="9"/>
    <n v="100"/>
    <n v="1341319"/>
    <d v="2001-06-05T09:56:21"/>
    <s v="Sempra Energy Trading Corp."/>
    <x v="0"/>
    <x v="0"/>
    <x v="0"/>
    <x v="2"/>
    <s v="US East Power Phy Fwd Firm"/>
    <s v="US Pwr Phy Firm  SOCO Peak               07-08Jun01      USD/MWh"/>
    <n v="50"/>
    <m/>
    <x v="0"/>
    <x v="2"/>
    <x v="0"/>
    <n v="42"/>
    <s v="mellissemp"/>
    <s v="KPRESTO"/>
    <s v="LT-SERC"/>
    <x v="7"/>
    <x v="6"/>
    <n v="632979.1"/>
    <d v="2001-06-07T21:00:01"/>
  </r>
  <r>
    <x v="1"/>
    <x v="3"/>
    <x v="1"/>
    <x v="0"/>
    <n v="5727"/>
    <n v="1341320"/>
    <d v="2001-06-05T09:56:24"/>
    <s v="AEP Energy Services, Inc."/>
    <x v="0"/>
    <x v="0"/>
    <x v="0"/>
    <x v="3"/>
    <s v="US Gas Phy Fwd Firm &lt; or = 1Mo "/>
    <s v="US Gas Phy       ANR SE Trans            06Jun01         USD/MM"/>
    <n v="5727"/>
    <m/>
    <x v="0"/>
    <x v="10"/>
    <x v="0"/>
    <n v="3.7925"/>
    <s v="aepes201"/>
    <s v="TDONOHO"/>
    <s v="ENA - IM Central Gulf"/>
    <x v="8"/>
    <x v="5"/>
    <n v="831496"/>
    <d v="2001-06-06T21:00:01"/>
  </r>
  <r>
    <x v="1"/>
    <x v="5"/>
    <x v="1"/>
    <x v="0"/>
    <n v="5000"/>
    <n v="1341321"/>
    <d v="2001-06-05T09:56:26"/>
    <s v="Amoco Oil Company"/>
    <x v="0"/>
    <x v="0"/>
    <x v="0"/>
    <x v="5"/>
    <s v="US Propane FOB Phy Fwd "/>
    <s v="US Prop FOB Phy  CONWY                   Jun01           c/Gl-b"/>
    <n v="5000"/>
    <m/>
    <x v="0"/>
    <x v="15"/>
    <x v="0"/>
    <n v="52.625"/>
    <s v="OLDBONES"/>
    <s v="CSTORY"/>
    <s v="EGLI-C3MW"/>
    <x v="1"/>
    <x v="8"/>
    <s v="VE6568.1"/>
    <d v="2001-06-01T21:00:01"/>
  </r>
  <r>
    <x v="1"/>
    <x v="3"/>
    <x v="0"/>
    <x v="19"/>
    <n v="250000"/>
    <n v="1341323"/>
    <d v="2001-06-05T09:56:27"/>
    <s v="TransCanada Energy Financial Products Limited"/>
    <x v="0"/>
    <x v="0"/>
    <x v="0"/>
    <x v="3"/>
    <s v="US Gas Fin Swap"/>
    <s v="US Gas Daily     ANR OK                  06-30Jun01      USD/MM"/>
    <m/>
    <n v="10000"/>
    <x v="0"/>
    <x v="10"/>
    <x v="0"/>
    <n v="3.7450000000000001"/>
    <s v="bradkibbe"/>
    <s v="ALEWIS"/>
    <s v="GD-CENTRAL"/>
    <x v="1"/>
    <x v="5"/>
    <s v="VE6570.1"/>
    <d v="2001-06-06T21:00:01"/>
  </r>
  <r>
    <x v="1"/>
    <x v="3"/>
    <x v="1"/>
    <x v="0"/>
    <n v="8630"/>
    <n v="1341322"/>
    <d v="2001-06-05T09:56:27"/>
    <s v="Aquila Energy Marketing Corporation"/>
    <x v="0"/>
    <x v="0"/>
    <x v="0"/>
    <x v="3"/>
    <s v="US Gas Phy Fwd Firm &lt; or = 1Mo "/>
    <s v="US Gas Phy       NGPL LA Pool            06Jun01         USD/MM"/>
    <m/>
    <n v="8630"/>
    <x v="0"/>
    <x v="10"/>
    <x v="0"/>
    <n v="3.79"/>
    <s v="BIGDADDY"/>
    <s v="TDONOHO"/>
    <s v="ENA - IM Central Gulf"/>
    <x v="8"/>
    <x v="5"/>
    <n v="831497"/>
    <d v="2001-06-06T21:00:01"/>
  </r>
  <r>
    <x v="1"/>
    <x v="3"/>
    <x v="0"/>
    <x v="1"/>
    <n v="77500"/>
    <n v="1341324"/>
    <d v="2001-06-05T09:56:29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750000000000001"/>
    <s v="jpeace01"/>
    <s v="JARNOLD"/>
    <s v="NG-Price"/>
    <x v="1"/>
    <x v="5"/>
    <s v="VE6569.1"/>
    <d v="2001-07-01T21:00:00"/>
  </r>
  <r>
    <x v="1"/>
    <x v="3"/>
    <x v="0"/>
    <x v="19"/>
    <n v="250000"/>
    <n v="1341325"/>
    <d v="2001-06-05T09:56:30"/>
    <s v="Virginia Power Energy Marketing, Inc."/>
    <x v="0"/>
    <x v="0"/>
    <x v="0"/>
    <x v="3"/>
    <s v="US Gas Fin Swap"/>
    <s v="US Gas Daily     HHub                    06-30Jun01      USD/MM"/>
    <m/>
    <n v="10000"/>
    <x v="0"/>
    <x v="10"/>
    <x v="0"/>
    <n v="3.875"/>
    <s v="SPJOHRDE"/>
    <s v="PKEAVEY"/>
    <s v="G-DAILY-EST"/>
    <x v="1"/>
    <x v="5"/>
    <s v="VE6572.1"/>
    <d v="2001-06-06T21:00:01"/>
  </r>
  <r>
    <x v="1"/>
    <x v="3"/>
    <x v="0"/>
    <x v="1"/>
    <n v="387500"/>
    <n v="1341327"/>
    <d v="2001-06-05T09:56:32"/>
    <s v="Reliant Energy Services, Inc."/>
    <x v="0"/>
    <x v="0"/>
    <x v="0"/>
    <x v="3"/>
    <s v="US Gas Fin Swap"/>
    <s v="US Gas Swap      Nymex                   Jul01           USD/MM"/>
    <m/>
    <n v="12500"/>
    <x v="0"/>
    <x v="10"/>
    <x v="0"/>
    <n v="3.9750000000000001"/>
    <s v="stevemcgin"/>
    <s v="JARNOLD"/>
    <s v="NG-Price"/>
    <x v="1"/>
    <x v="5"/>
    <s v="VE6574.1"/>
    <d v="2001-07-01T21:00:00"/>
  </r>
  <r>
    <x v="1"/>
    <x v="3"/>
    <x v="1"/>
    <x v="0"/>
    <n v="10000"/>
    <n v="1341328"/>
    <d v="2001-06-05T09:56:33"/>
    <s v="Aquila Energy Marketing Corporation"/>
    <x v="0"/>
    <x v="0"/>
    <x v="0"/>
    <x v="3"/>
    <s v="US Gas Phy Fwd Firm &lt; or = 1Mo "/>
    <s v="US Gas Phy       NGPL LA Pool            06Jun01         USD/MM"/>
    <m/>
    <n v="10000"/>
    <x v="0"/>
    <x v="10"/>
    <x v="0"/>
    <n v="3.7925"/>
    <s v="BIGDADDY"/>
    <s v="TDONOHO"/>
    <s v="ENA - IM Central Gulf"/>
    <x v="8"/>
    <x v="5"/>
    <n v="831498"/>
    <d v="2001-06-06T21:00:01"/>
  </r>
  <r>
    <x v="1"/>
    <x v="3"/>
    <x v="1"/>
    <x v="0"/>
    <n v="10000"/>
    <n v="1341329"/>
    <d v="2001-06-05T09:56:40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6"/>
    <s v="benharner"/>
    <s v="PMIMS"/>
    <s v="ENA - IM MKT Central CG"/>
    <x v="8"/>
    <x v="5"/>
    <n v="831499"/>
    <d v="2001-06-06T21:00:01"/>
  </r>
  <r>
    <x v="1"/>
    <x v="3"/>
    <x v="0"/>
    <x v="1"/>
    <n v="310000"/>
    <n v="1341331"/>
    <d v="2001-06-05T09:56:42"/>
    <s v="Tractebel Energy Marketing, Inc."/>
    <x v="0"/>
    <x v="0"/>
    <x v="0"/>
    <x v="3"/>
    <s v="US Gas Fin Swap"/>
    <s v="US Gas Swap      Nymex                   Jul01           USD/MM"/>
    <n v="10000"/>
    <m/>
    <x v="0"/>
    <x v="10"/>
    <x v="0"/>
    <n v="3.97"/>
    <s v="JEFFREYONG"/>
    <s v="JARNOLD"/>
    <s v="NG-Price"/>
    <x v="1"/>
    <x v="5"/>
    <s v="VE6577.1"/>
    <d v="2001-07-01T21:00:00"/>
  </r>
  <r>
    <x v="1"/>
    <x v="3"/>
    <x v="0"/>
    <x v="6"/>
    <n v="450000"/>
    <n v="1341332"/>
    <d v="2001-06-05T09:56:43"/>
    <s v="Williams Energy Marketing &amp; Trading Company"/>
    <x v="0"/>
    <x v="0"/>
    <x v="0"/>
    <x v="3"/>
    <s v="US Gas Fin BasisSwap"/>
    <s v="US Gas Basis     NGI SoCal               Jan-Mar02       USD/MM"/>
    <n v="5000"/>
    <m/>
    <x v="0"/>
    <x v="10"/>
    <x v="0"/>
    <n v="1.5"/>
    <s v="bigzeke1"/>
    <s v="KHOLST"/>
    <s v="FT-West"/>
    <x v="1"/>
    <x v="5"/>
    <s v="VE6573.1"/>
    <d v="2002-01-01T00:00:00"/>
  </r>
  <r>
    <x v="1"/>
    <x v="2"/>
    <x v="1"/>
    <x v="4"/>
    <n v="1500"/>
    <n v="1341333"/>
    <d v="2001-06-05T09:56:44"/>
    <s v="El Paso Merchant Energy, L.P."/>
    <x v="0"/>
    <x v="0"/>
    <x v="0"/>
    <x v="2"/>
    <s v="US East Power Phy Fwd Firm Unplan B"/>
    <s v="US Pwr Phy Unp B ERCOT Peak              Sep01           USD/MWh"/>
    <n v="50"/>
    <m/>
    <x v="0"/>
    <x v="2"/>
    <x v="0"/>
    <n v="45.25"/>
    <s v="PowerBCK"/>
    <s v="DSMITH3"/>
    <s v="LT-ERCOT"/>
    <x v="7"/>
    <x v="6"/>
    <n v="632980.1"/>
    <d v="2001-09-01T21:00:01"/>
  </r>
  <r>
    <x v="0"/>
    <x v="3"/>
    <x v="1"/>
    <x v="0"/>
    <n v="10000"/>
    <n v="1341334"/>
    <d v="2001-06-05T09:56:45"/>
    <s v="Anadarko Canada Corporation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6"/>
    <s v="sgrimbly"/>
    <s v="RWATT"/>
    <s v="EC-IM Canada West"/>
    <x v="8"/>
    <x v="7"/>
    <n v="831500"/>
    <d v="2001-06-05T21:00:01"/>
  </r>
  <r>
    <x v="1"/>
    <x v="3"/>
    <x v="0"/>
    <x v="1"/>
    <n v="465000"/>
    <n v="1341335"/>
    <d v="2001-06-05T09:56:4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8"/>
    <s v="petverma"/>
    <s v="JARNOLD"/>
    <s v="NG-Price"/>
    <x v="1"/>
    <x v="5"/>
    <s v="VE6578.1"/>
    <d v="2001-07-01T21:00:00"/>
  </r>
  <r>
    <x v="0"/>
    <x v="0"/>
    <x v="0"/>
    <x v="0"/>
    <n v="50"/>
    <n v="1341338"/>
    <d v="2001-06-05T09:56:54"/>
    <s v="Billiton Marketing AG"/>
    <x v="0"/>
    <x v="0"/>
    <x v="0"/>
    <x v="0"/>
    <s v="Aluminum LME Registered Contract"/>
    <s v="Al LME Reg.      Contract                3 Month         USD/mt-L"/>
    <m/>
    <n v="50"/>
    <x v="0"/>
    <x v="0"/>
    <x v="0"/>
    <n v="1510.5"/>
    <s v="ADM94436"/>
    <s v="GRANKINE"/>
    <s v="Enron Metals Trading System"/>
    <x v="0"/>
    <x v="0"/>
    <n v="2169195"/>
    <m/>
  </r>
  <r>
    <x v="0"/>
    <x v="0"/>
    <x v="0"/>
    <x v="0"/>
    <n v="50"/>
    <n v="1341337"/>
    <d v="2001-06-05T09:56:54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491.5"/>
    <s v="ADM94436"/>
    <s v="GRANKINE"/>
    <s v="Enron Metals Trading System"/>
    <x v="0"/>
    <x v="0"/>
    <n v="2169193"/>
    <d v="2001-06-20T00:00:00"/>
  </r>
  <r>
    <x v="1"/>
    <x v="3"/>
    <x v="0"/>
    <x v="19"/>
    <n v="250000"/>
    <n v="1341339"/>
    <d v="2001-06-05T09:56:56"/>
    <s v="TXU Energy Trading Company"/>
    <x v="0"/>
    <x v="0"/>
    <x v="0"/>
    <x v="3"/>
    <s v="US Gas Fin Swap"/>
    <s v="US Gas Daily     Transco Z6 NY           06-30Jun01      USD/MM"/>
    <m/>
    <n v="10000"/>
    <x v="0"/>
    <x v="10"/>
    <x v="0"/>
    <n v="4.24"/>
    <s v="txuetclj"/>
    <s v="VPIMENOV"/>
    <s v="EAST-NEW YORK"/>
    <x v="1"/>
    <x v="5"/>
    <s v="VE6581.1"/>
    <d v="2001-06-06T21:00:01"/>
  </r>
  <r>
    <x v="0"/>
    <x v="3"/>
    <x v="1"/>
    <x v="19"/>
    <n v="125000"/>
    <n v="1341341"/>
    <d v="2001-06-05T09:56:59"/>
    <s v="Coral Energy Canada Inc."/>
    <x v="0"/>
    <x v="0"/>
    <x v="0"/>
    <x v="3"/>
    <s v="CAN Gas Phy Fwd Firm West &lt; or = 1Mo"/>
    <s v="CAN Gas Phy      NIT                     06-30Jun01      CAD/GJ"/>
    <m/>
    <n v="5000"/>
    <x v="0"/>
    <x v="11"/>
    <x v="4"/>
    <n v="4.9450000000000003"/>
    <s v="ngeerds01"/>
    <s v="MCOWAN"/>
    <s v="EC-IM Canada West"/>
    <x v="8"/>
    <x v="7"/>
    <n v="831501"/>
    <d v="2001-06-06T21:00:01"/>
  </r>
  <r>
    <x v="1"/>
    <x v="3"/>
    <x v="1"/>
    <x v="0"/>
    <n v="1185"/>
    <n v="1341345"/>
    <d v="2001-06-05T09:57:04"/>
    <s v="AEP Energy Services, Inc."/>
    <x v="0"/>
    <x v="0"/>
    <x v="0"/>
    <x v="3"/>
    <s v="US Gas Phy Fwd Firm &lt; or = 1Mo "/>
    <s v="US Gas Phy       NGPL LA Pool            06Jun01         USD/MM"/>
    <n v="1185"/>
    <m/>
    <x v="0"/>
    <x v="10"/>
    <x v="0"/>
    <n v="3.79"/>
    <s v="aepes201"/>
    <s v="TDONOHO"/>
    <s v="ENA - IM Central Gulf"/>
    <x v="8"/>
    <x v="5"/>
    <n v="831502"/>
    <d v="2001-06-06T21:00:01"/>
  </r>
  <r>
    <x v="1"/>
    <x v="3"/>
    <x v="0"/>
    <x v="1"/>
    <n v="465000"/>
    <n v="1341346"/>
    <d v="2001-06-05T09:57:05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8"/>
    <s v="steven12"/>
    <s v="JARNOLD"/>
    <s v="NG-Price"/>
    <x v="1"/>
    <x v="5"/>
    <s v="VE6582.1"/>
    <d v="2001-07-01T21:00:00"/>
  </r>
  <r>
    <x v="1"/>
    <x v="1"/>
    <x v="0"/>
    <x v="0"/>
    <n v="5000"/>
    <n v="1341347"/>
    <d v="2001-06-05T09:57:05"/>
    <s v="Noble Americas Corp."/>
    <x v="0"/>
    <x v="0"/>
    <x v="0"/>
    <x v="1"/>
    <s v="US MTBE Fin Swap"/>
    <s v="US MTBE Swap     Platts GC WB            Jul01           USD/Gl-b"/>
    <n v="5000"/>
    <m/>
    <x v="0"/>
    <x v="15"/>
    <x v="0"/>
    <n v="1.22"/>
    <s v="ADM88961"/>
    <s v="AHAUSER"/>
    <s v="MTBE"/>
    <x v="2"/>
    <x v="5"/>
    <n v="113730"/>
    <d v="2001-07-01T21:00:01"/>
  </r>
  <r>
    <x v="1"/>
    <x v="3"/>
    <x v="0"/>
    <x v="19"/>
    <n v="250000"/>
    <n v="1341348"/>
    <d v="2001-06-05T09:57:06"/>
    <s v="TXU Energy Trading Company"/>
    <x v="0"/>
    <x v="0"/>
    <x v="0"/>
    <x v="3"/>
    <s v="US Gas Fin Swap"/>
    <s v="US Gas Daily     TX E M3                 06-30Jun01      USD/MM"/>
    <m/>
    <n v="10000"/>
    <x v="0"/>
    <x v="10"/>
    <x v="0"/>
    <n v="4.2350000000000003"/>
    <s v="txuetcdc"/>
    <s v="VPIMENOV"/>
    <s v="EAST-NEW YORK"/>
    <x v="1"/>
    <x v="5"/>
    <s v="VE6585.1"/>
    <d v="2001-06-06T21:00:01"/>
  </r>
  <r>
    <x v="1"/>
    <x v="3"/>
    <x v="0"/>
    <x v="20"/>
    <n v="615000"/>
    <n v="1341350"/>
    <d v="2001-06-05T09:57:07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750000000000002"/>
    <s v="JOHNNYMAC"/>
    <s v="JARNOLD"/>
    <s v="NG-Price"/>
    <x v="1"/>
    <x v="5"/>
    <s v="VE6583.1"/>
    <d v="2001-07-01T00:00:00"/>
  </r>
  <r>
    <x v="1"/>
    <x v="3"/>
    <x v="1"/>
    <x v="0"/>
    <n v="3392"/>
    <n v="1341351"/>
    <d v="2001-06-05T09:57:09"/>
    <s v="Mirant Americas Energy Marketing, L.P."/>
    <x v="0"/>
    <x v="0"/>
    <x v="0"/>
    <x v="3"/>
    <s v="US Gas Phy Fwd Firm &lt; or = 1Mo "/>
    <s v="US Gas Phy       FGT Z2                  06Jun01         USD/MM"/>
    <m/>
    <n v="3392"/>
    <x v="0"/>
    <x v="10"/>
    <x v="0"/>
    <n v="3.8650000000000002"/>
    <s v="dnixon01"/>
    <s v="SNEAL"/>
    <s v="ENA-IM NE GULF4"/>
    <x v="8"/>
    <x v="5"/>
    <n v="831503"/>
    <d v="2001-06-06T21:00:01"/>
  </r>
  <r>
    <x v="1"/>
    <x v="3"/>
    <x v="1"/>
    <x v="0"/>
    <n v="191"/>
    <n v="1341352"/>
    <d v="2001-06-05T09:57:10"/>
    <s v="Coral Energy Resources, L.P."/>
    <x v="0"/>
    <x v="0"/>
    <x v="0"/>
    <x v="3"/>
    <s v="US Gas Phy Fwd Firm &lt; or = 1Mo "/>
    <s v="US Gas Phy       NGPL Midcont            06Jun01         USD/MM"/>
    <m/>
    <n v="191"/>
    <x v="0"/>
    <x v="10"/>
    <x v="0"/>
    <n v="3.8525"/>
    <s v="scoerver"/>
    <s v="KSTEVEN"/>
    <s v="ENA-IM Mid Central South"/>
    <x v="8"/>
    <x v="5"/>
    <n v="831504"/>
    <d v="2001-06-06T21:00:01"/>
  </r>
  <r>
    <x v="1"/>
    <x v="3"/>
    <x v="0"/>
    <x v="19"/>
    <n v="125000"/>
    <n v="1341353"/>
    <d v="2001-06-05T09:57:12"/>
    <s v="Williams Energy Marketing &amp; Trading Company"/>
    <x v="0"/>
    <x v="0"/>
    <x v="0"/>
    <x v="3"/>
    <s v="US Gas Fin Swap"/>
    <s v="US Gas Daily     HHub                    06-30Jun01      USD/MM"/>
    <n v="5000"/>
    <m/>
    <x v="0"/>
    <x v="10"/>
    <x v="0"/>
    <n v="3.8849999999999998"/>
    <s v="duanelaw"/>
    <s v="PKEAVEY"/>
    <s v="G-DAILY-EST"/>
    <x v="1"/>
    <x v="5"/>
    <s v="VE6587.1"/>
    <d v="2001-06-06T21:00:01"/>
  </r>
  <r>
    <x v="1"/>
    <x v="3"/>
    <x v="0"/>
    <x v="19"/>
    <n v="250000"/>
    <n v="1341354"/>
    <d v="2001-06-05T09:57:17"/>
    <s v="Williams Energy Marketing &amp; Trading Company"/>
    <x v="0"/>
    <x v="0"/>
    <x v="0"/>
    <x v="3"/>
    <s v="US Gas Fin Swap"/>
    <s v="US Gas Daily     PEPL                    06-30Jun01      USD/MM"/>
    <n v="10000"/>
    <m/>
    <x v="0"/>
    <x v="10"/>
    <x v="0"/>
    <n v="3.73"/>
    <s v="jayhawks"/>
    <s v="ALEWIS"/>
    <s v="GD-CENTRAL"/>
    <x v="1"/>
    <x v="5"/>
    <s v="VE6586.1"/>
    <d v="2001-06-06T21:00:01"/>
  </r>
  <r>
    <x v="1"/>
    <x v="3"/>
    <x v="0"/>
    <x v="20"/>
    <n v="615000"/>
    <n v="1341355"/>
    <d v="2001-06-05T09:57:22"/>
    <s v="DTE Energy Trading, Inc."/>
    <x v="0"/>
    <x v="0"/>
    <x v="0"/>
    <x v="3"/>
    <s v="US Gas Fin BasisSwap"/>
    <s v="US Gas Basis     GD/M Mich Con           Jul-Oct01       USD/MM"/>
    <n v="5000"/>
    <m/>
    <x v="0"/>
    <x v="10"/>
    <x v="0"/>
    <n v="0.105"/>
    <s v="lewislee"/>
    <s v="GSTOREY"/>
    <s v="FT-ONTARIO"/>
    <x v="1"/>
    <x v="5"/>
    <s v="VE6589.1"/>
    <d v="2001-07-01T00:00:00"/>
  </r>
  <r>
    <x v="1"/>
    <x v="3"/>
    <x v="0"/>
    <x v="19"/>
    <n v="250000"/>
    <n v="1341357"/>
    <d v="2001-06-05T09:57:23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8849999999999998"/>
    <s v="ADM84149"/>
    <s v="PKEAVEY"/>
    <s v="G-DAILY-EST"/>
    <x v="1"/>
    <x v="5"/>
    <s v="VE6590.1"/>
    <d v="2001-06-06T21:00:01"/>
  </r>
  <r>
    <x v="1"/>
    <x v="3"/>
    <x v="1"/>
    <x v="0"/>
    <n v="21141"/>
    <n v="1341359"/>
    <d v="2001-06-05T09:57:24"/>
    <s v="Nicor Gas Company"/>
    <x v="0"/>
    <x v="0"/>
    <x v="0"/>
    <x v="3"/>
    <s v="US Gas Phy Fwd Firm &lt; or = 1Mo "/>
    <s v="US Gas Phy       NBPL/Nicor              06Jun01         USD/MM"/>
    <m/>
    <n v="21141"/>
    <x v="0"/>
    <x v="10"/>
    <x v="0"/>
    <n v="3.95"/>
    <s v="vab12345"/>
    <s v="PMIMS"/>
    <s v="ENA - IM MKT Central CG"/>
    <x v="8"/>
    <x v="5"/>
    <n v="831507"/>
    <d v="2001-06-06T21:00:01"/>
  </r>
  <r>
    <x v="1"/>
    <x v="3"/>
    <x v="0"/>
    <x v="18"/>
    <n v="755000"/>
    <n v="1341360"/>
    <d v="2001-06-05T09:57:26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41"/>
    <s v="RODRIGUEZ"/>
    <s v="JARNOLD"/>
    <s v="NG-Price"/>
    <x v="1"/>
    <x v="5"/>
    <s v="VE6588.1"/>
    <d v="2001-11-01T00:00:00"/>
  </r>
  <r>
    <x v="1"/>
    <x v="3"/>
    <x v="1"/>
    <x v="0"/>
    <n v="10000"/>
    <n v="1341362"/>
    <d v="2001-06-05T09:57:29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3.9550000000000001"/>
    <s v="vab12345"/>
    <s v="PMIMS"/>
    <s v="ENA - IM MKT Central CG"/>
    <x v="8"/>
    <x v="5"/>
    <n v="831508"/>
    <d v="2001-06-06T21:00:01"/>
  </r>
  <r>
    <x v="1"/>
    <x v="3"/>
    <x v="0"/>
    <x v="1"/>
    <n v="155000"/>
    <n v="1341364"/>
    <d v="2001-06-05T09:57:33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849999999999999"/>
    <s v="rsavocch"/>
    <s v="JARNOLD"/>
    <s v="NG-Price"/>
    <x v="1"/>
    <x v="5"/>
    <s v="VE6591.1"/>
    <d v="2001-07-01T21:00:00"/>
  </r>
  <r>
    <x v="1"/>
    <x v="3"/>
    <x v="0"/>
    <x v="1"/>
    <n v="310000"/>
    <n v="1341365"/>
    <d v="2001-06-05T09:57:37"/>
    <s v="Conectiv Energy Supply, Inc."/>
    <x v="0"/>
    <x v="0"/>
    <x v="0"/>
    <x v="3"/>
    <s v="US Gas Fin Swap"/>
    <s v="US Gas Swap      Nymex                   Jul01           USD/MM"/>
    <m/>
    <n v="10000"/>
    <x v="0"/>
    <x v="10"/>
    <x v="0"/>
    <n v="3.9849999999999999"/>
    <s v="steven12"/>
    <s v="JARNOLD"/>
    <s v="NG-Price"/>
    <x v="1"/>
    <x v="5"/>
    <s v="VE6593.1"/>
    <d v="2001-07-01T21:00:00"/>
  </r>
  <r>
    <x v="1"/>
    <x v="3"/>
    <x v="1"/>
    <x v="0"/>
    <n v="10000"/>
    <n v="1341366"/>
    <d v="2001-06-05T09:57:38"/>
    <s v="Marathon Oil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6"/>
    <s v="quantum3"/>
    <s v="PMIMS"/>
    <s v="ENA - IM MKT Central CG"/>
    <x v="8"/>
    <x v="5"/>
    <n v="831509"/>
    <d v="2001-06-06T21:00:01"/>
  </r>
  <r>
    <x v="1"/>
    <x v="3"/>
    <x v="1"/>
    <x v="0"/>
    <n v="10000"/>
    <n v="1341368"/>
    <d v="2001-06-05T09:57:39"/>
    <s v="BP Energy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01"/>
    <s v="Lutzchris"/>
    <s v="JWILLI13"/>
    <s v="ENA - IM Mkt Central MICH"/>
    <x v="8"/>
    <x v="5"/>
    <n v="831510"/>
    <d v="2001-06-06T21:00:01"/>
  </r>
  <r>
    <x v="1"/>
    <x v="3"/>
    <x v="1"/>
    <x v="0"/>
    <n v="3000"/>
    <n v="1341369"/>
    <d v="2001-06-05T09:57:41"/>
    <s v="ONEOK Energy Marketing and Trading Company, L.P."/>
    <x v="0"/>
    <x v="0"/>
    <x v="0"/>
    <x v="3"/>
    <s v="US Gas Phy Fwd Firm &lt; or = 1Mo "/>
    <s v="US Gas Phy       HeHub                   06Jun01         USD/MM"/>
    <n v="3000"/>
    <m/>
    <x v="0"/>
    <x v="10"/>
    <x v="0"/>
    <n v="3.8250000000000002"/>
    <s v="KELLYADAM"/>
    <s v="ARING"/>
    <s v="ENA-IM NE GULF1"/>
    <x v="8"/>
    <x v="5"/>
    <n v="831512"/>
    <d v="2001-06-06T21:00:01"/>
  </r>
  <r>
    <x v="1"/>
    <x v="3"/>
    <x v="0"/>
    <x v="20"/>
    <n v="615000"/>
    <n v="1341371"/>
    <d v="2001-06-05T09:57:4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85"/>
    <s v="MMETTERS"/>
    <s v="JARNOLD"/>
    <s v="NG-Price"/>
    <x v="1"/>
    <x v="5"/>
    <s v="VE6594.1"/>
    <d v="2001-07-01T00:00:00"/>
  </r>
  <r>
    <x v="1"/>
    <x v="3"/>
    <x v="1"/>
    <x v="0"/>
    <n v="5000"/>
    <n v="1341370"/>
    <d v="2001-06-05T09:57:44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9"/>
    <s v="aepes201"/>
    <s v="TDONOHO"/>
    <s v="ENA - IM Central Gulf"/>
    <x v="8"/>
    <x v="5"/>
    <n v="831513"/>
    <d v="2001-06-06T21:00:01"/>
  </r>
  <r>
    <x v="1"/>
    <x v="4"/>
    <x v="0"/>
    <x v="0"/>
    <n v="50000"/>
    <n v="1341373"/>
    <d v="2001-06-05T09:57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n v="113732"/>
    <d v="2001-07-01T00:00:00"/>
  </r>
  <r>
    <x v="1"/>
    <x v="3"/>
    <x v="1"/>
    <x v="0"/>
    <n v="5000"/>
    <n v="1341374"/>
    <d v="2001-06-05T09:57:47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850000000000001"/>
    <s v="aepes201"/>
    <s v="TDONOHO"/>
    <s v="ENA - IM Central Gulf"/>
    <x v="8"/>
    <x v="5"/>
    <n v="831514"/>
    <d v="2001-06-06T21:00:01"/>
  </r>
  <r>
    <x v="1"/>
    <x v="3"/>
    <x v="1"/>
    <x v="0"/>
    <n v="5000"/>
    <n v="1341376"/>
    <d v="2001-06-05T09:57:50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8"/>
    <s v="aepes201"/>
    <s v="TDONOHO"/>
    <s v="ENA - IM Central Gulf"/>
    <x v="8"/>
    <x v="5"/>
    <n v="831515"/>
    <d v="2001-06-06T21:00:01"/>
  </r>
  <r>
    <x v="1"/>
    <x v="3"/>
    <x v="0"/>
    <x v="19"/>
    <n v="125000"/>
    <n v="1341377"/>
    <d v="2001-06-05T09:57:57"/>
    <s v="Noble Gas Marketing Inc."/>
    <x v="0"/>
    <x v="0"/>
    <x v="0"/>
    <x v="3"/>
    <s v="US Gas Fin Swap"/>
    <s v="US Gas Daily     HHub                    06-30Jun01      USD/MM"/>
    <m/>
    <n v="5000"/>
    <x v="0"/>
    <x v="10"/>
    <x v="0"/>
    <n v="3.88"/>
    <s v="ADM26578"/>
    <s v="PKEAVEY"/>
    <s v="G-DAILY-EST"/>
    <x v="1"/>
    <x v="5"/>
    <s v="VE6597.1"/>
    <d v="2001-06-06T21:00:01"/>
  </r>
  <r>
    <x v="1"/>
    <x v="3"/>
    <x v="0"/>
    <x v="1"/>
    <n v="3100"/>
    <n v="1341378"/>
    <d v="2001-06-05T09:57:58"/>
    <s v="Axia Energy, LP"/>
    <x v="0"/>
    <x v="0"/>
    <x v="0"/>
    <x v="3"/>
    <s v="US Gas Fin Opt Call"/>
    <s v="US Gas Fin Opt   NYMEX        EC4.0      Jul01           USD/MM-L"/>
    <m/>
    <n v="100"/>
    <x v="0"/>
    <x v="12"/>
    <x v="0"/>
    <n v="0.23499999999999999"/>
    <s v="boneillb"/>
    <s v="MMAGGI"/>
    <s v="NG EXOTIC"/>
    <x v="1"/>
    <x v="5"/>
    <s v="VE6598.1"/>
    <d v="2001-07-01T00:00:00"/>
  </r>
  <r>
    <x v="1"/>
    <x v="3"/>
    <x v="1"/>
    <x v="0"/>
    <n v="10000"/>
    <n v="1341380"/>
    <d v="2001-06-05T09:57:59"/>
    <s v="BP Energy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0149999999999997"/>
    <s v="Lutzchris"/>
    <s v="JWILLI13"/>
    <s v="ENA - IM Mkt Central MICH"/>
    <x v="8"/>
    <x v="5"/>
    <n v="831516"/>
    <d v="2001-06-06T21:00:01"/>
  </r>
  <r>
    <x v="1"/>
    <x v="3"/>
    <x v="1"/>
    <x v="0"/>
    <n v="25000"/>
    <n v="1341381"/>
    <d v="2001-06-05T09:58:01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450000000000002"/>
    <s v="garrison"/>
    <s v="ARING"/>
    <s v="ENA-IM NE GULF1"/>
    <x v="8"/>
    <x v="5"/>
    <n v="831518"/>
    <d v="2001-06-06T21:00:01"/>
  </r>
  <r>
    <x v="1"/>
    <x v="3"/>
    <x v="1"/>
    <x v="0"/>
    <n v="3917"/>
    <n v="1341382"/>
    <d v="2001-06-05T09:58:02"/>
    <s v="EnergyUSA-TPC Corp."/>
    <x v="0"/>
    <x v="0"/>
    <x v="0"/>
    <x v="3"/>
    <s v="US Gas Phy Fwd Firm &lt; or = 1Mo "/>
    <s v="US Gas Phy       Mich Con                06Jun01         USD/MM"/>
    <n v="3917"/>
    <m/>
    <x v="0"/>
    <x v="10"/>
    <x v="0"/>
    <n v="4.01"/>
    <s v="trevorh1"/>
    <s v="JWILLI13"/>
    <s v="ENA - IM Mkt Central MICH"/>
    <x v="8"/>
    <x v="5"/>
    <n v="831517"/>
    <d v="2001-06-06T21:00:01"/>
  </r>
  <r>
    <x v="1"/>
    <x v="3"/>
    <x v="0"/>
    <x v="1"/>
    <n v="3100"/>
    <n v="1341383"/>
    <d v="2001-06-05T09:58:06"/>
    <s v="Axia Energy, LP"/>
    <x v="0"/>
    <x v="0"/>
    <x v="0"/>
    <x v="3"/>
    <s v="US Gas Fin Opt Put"/>
    <s v="US Gas Fin Opt   NYMEX        EP4.0      Jul01           USD/MM-L"/>
    <m/>
    <n v="100"/>
    <x v="0"/>
    <x v="12"/>
    <x v="0"/>
    <n v="0.24249999999999999"/>
    <s v="boneillb"/>
    <s v="MMAGGI"/>
    <s v="NG EXOTIC"/>
    <x v="1"/>
    <x v="5"/>
    <s v="VE6600.1"/>
    <d v="2001-07-01T00:00:00"/>
  </r>
  <r>
    <x v="1"/>
    <x v="3"/>
    <x v="1"/>
    <x v="0"/>
    <n v="10000"/>
    <n v="1341385"/>
    <d v="2001-06-05T09:58:0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3.9550000000000001"/>
    <s v="vab12345"/>
    <s v="PMIMS"/>
    <s v="ENA - IM MKT Central CG"/>
    <x v="8"/>
    <x v="5"/>
    <n v="831519"/>
    <d v="2001-06-06T21:00:01"/>
  </r>
  <r>
    <x v="1"/>
    <x v="3"/>
    <x v="0"/>
    <x v="1"/>
    <n v="77500"/>
    <n v="1341386"/>
    <d v="2001-06-05T09:58:1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849999999999999"/>
    <s v="TMVCRV01"/>
    <s v="JARNOLD"/>
    <s v="NG-Price"/>
    <x v="1"/>
    <x v="5"/>
    <s v="VE6603.1"/>
    <d v="2001-07-01T21:00:00"/>
  </r>
  <r>
    <x v="1"/>
    <x v="3"/>
    <x v="1"/>
    <x v="0"/>
    <n v="25000"/>
    <n v="1341387"/>
    <d v="2001-06-05T09:58:10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55"/>
    <s v="aepes215"/>
    <s v="ARING"/>
    <s v="ENA-IM NE GULF1"/>
    <x v="8"/>
    <x v="5"/>
    <n v="831521"/>
    <d v="2001-06-06T21:00:01"/>
  </r>
  <r>
    <x v="1"/>
    <x v="3"/>
    <x v="1"/>
    <x v="0"/>
    <n v="4114"/>
    <n v="1341388"/>
    <d v="2001-06-05T09:58:10"/>
    <s v="EnergyUSA-TPC Corp."/>
    <x v="0"/>
    <x v="0"/>
    <x v="0"/>
    <x v="3"/>
    <s v="US Gas Phy Fwd Firm &lt; or = 1Mo "/>
    <s v="US Gas Phy       ANR SE Trans            06Jun01         USD/MM"/>
    <m/>
    <n v="4114"/>
    <x v="0"/>
    <x v="10"/>
    <x v="0"/>
    <n v="3.7974999999999999"/>
    <s v="trevorh1"/>
    <s v="TDONOHO"/>
    <s v="ENA - IM Central Gulf"/>
    <x v="8"/>
    <x v="5"/>
    <n v="831520"/>
    <d v="2001-06-06T21:00:01"/>
  </r>
  <r>
    <x v="1"/>
    <x v="3"/>
    <x v="1"/>
    <x v="0"/>
    <n v="11185"/>
    <n v="1341389"/>
    <d v="2001-06-05T09:58:11"/>
    <s v="Aquila Energy Marketing Corporation"/>
    <x v="0"/>
    <x v="0"/>
    <x v="0"/>
    <x v="3"/>
    <s v="US Gas Phy Fwd Firm &lt; or = 1Mo "/>
    <s v="US Gas Phy       NGPL LA Pool            06Jun01         USD/MM"/>
    <m/>
    <n v="11185"/>
    <x v="0"/>
    <x v="10"/>
    <x v="0"/>
    <n v="3.7875000000000001"/>
    <s v="BIGDADDY"/>
    <s v="TDONOHO"/>
    <s v="ENA - IM Central Gulf"/>
    <x v="8"/>
    <x v="5"/>
    <n v="831522"/>
    <d v="2001-06-06T21:00:01"/>
  </r>
  <r>
    <x v="1"/>
    <x v="3"/>
    <x v="1"/>
    <x v="0"/>
    <n v="25000"/>
    <n v="1341390"/>
    <d v="2001-06-05T09:58:14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650000000000002"/>
    <s v="aepes215"/>
    <s v="ARING"/>
    <s v="ENA-IM NE GULF1"/>
    <x v="8"/>
    <x v="5"/>
    <n v="831523"/>
    <d v="2001-06-06T21:00:01"/>
  </r>
  <r>
    <x v="1"/>
    <x v="3"/>
    <x v="1"/>
    <x v="0"/>
    <n v="10000"/>
    <n v="1341391"/>
    <d v="2001-06-05T09:58:17"/>
    <s v="Aquila Energy Marketing Corporation"/>
    <x v="0"/>
    <x v="0"/>
    <x v="0"/>
    <x v="3"/>
    <s v="US Gas Phy Fwd Firm &lt; or = 1Mo "/>
    <s v="US Gas Phy       NGPL LA Pool            06Jun01         USD/MM"/>
    <m/>
    <n v="10000"/>
    <x v="0"/>
    <x v="10"/>
    <x v="0"/>
    <n v="3.79"/>
    <s v="BIGDADDY"/>
    <s v="TDONOHO"/>
    <s v="ENA - IM Central Gulf"/>
    <x v="8"/>
    <x v="5"/>
    <n v="831525"/>
    <d v="2001-06-06T21:00:01"/>
  </r>
  <r>
    <x v="1"/>
    <x v="3"/>
    <x v="1"/>
    <x v="0"/>
    <n v="10000"/>
    <n v="1341392"/>
    <d v="2001-06-05T09:58:18"/>
    <s v="BP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550000000000001"/>
    <s v="Griffith"/>
    <s v="PMIMS"/>
    <s v="ENA - IM MKT Central CG"/>
    <x v="8"/>
    <x v="5"/>
    <n v="831528"/>
    <d v="2001-06-06T21:00:01"/>
  </r>
  <r>
    <x v="1"/>
    <x v="3"/>
    <x v="1"/>
    <x v="0"/>
    <n v="25000"/>
    <n v="1341393"/>
    <d v="2001-06-05T09:58:18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75"/>
    <s v="aepes215"/>
    <s v="ARING"/>
    <s v="ENA-IM NE GULF1"/>
    <x v="8"/>
    <x v="5"/>
    <n v="831526"/>
    <d v="2001-06-06T21:00:01"/>
  </r>
  <r>
    <x v="1"/>
    <x v="3"/>
    <x v="1"/>
    <x v="0"/>
    <n v="5"/>
    <n v="1341394"/>
    <d v="2001-06-05T09:58:19"/>
    <s v="Coral Energy Resources, L.P."/>
    <x v="0"/>
    <x v="0"/>
    <x v="0"/>
    <x v="3"/>
    <s v="US Gas Phy Fwd Firm &lt; or = 1Mo "/>
    <s v="US Gas Phy       NNG Demarc              06Jun01         USD/MM"/>
    <m/>
    <n v="5"/>
    <x v="0"/>
    <x v="10"/>
    <x v="0"/>
    <n v="3.8050000000000002"/>
    <s v="johnpeter1"/>
    <s v="KSTEVEN"/>
    <s v="ENA-IM Mid Central South"/>
    <x v="8"/>
    <x v="5"/>
    <n v="831527"/>
    <d v="2001-06-06T21:00:01"/>
  </r>
  <r>
    <x v="0"/>
    <x v="3"/>
    <x v="1"/>
    <x v="0"/>
    <n v="10000"/>
    <n v="1341395"/>
    <d v="2001-06-05T09:58:20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4"/>
    <s v="ngeerds01"/>
    <s v="RWATT"/>
    <s v="EC-IM Canada West"/>
    <x v="8"/>
    <x v="7"/>
    <n v="831529"/>
    <d v="2001-06-05T21:00:01"/>
  </r>
  <r>
    <x v="1"/>
    <x v="3"/>
    <x v="1"/>
    <x v="0"/>
    <n v="10000"/>
    <n v="1341398"/>
    <d v="2001-06-05T09:58:23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5"/>
    <s v="BIGDADDY"/>
    <s v="PMIMS"/>
    <s v="ENA - IM MKT Central CG"/>
    <x v="8"/>
    <x v="5"/>
    <n v="831530"/>
    <d v="2001-06-06T21:00:01"/>
  </r>
  <r>
    <x v="1"/>
    <x v="3"/>
    <x v="1"/>
    <x v="0"/>
    <n v="25000"/>
    <n v="1341399"/>
    <d v="2001-06-05T09:58:24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849999999999998"/>
    <s v="aepes215"/>
    <s v="ARING"/>
    <s v="ENA-IM NE GULF1"/>
    <x v="8"/>
    <x v="5"/>
    <n v="831531"/>
    <d v="2001-06-06T21:00:01"/>
  </r>
  <r>
    <x v="1"/>
    <x v="3"/>
    <x v="1"/>
    <x v="0"/>
    <n v="10000"/>
    <n v="1341403"/>
    <d v="2001-06-05T09:58:28"/>
    <s v="AEP Energy Services, Inc."/>
    <x v="0"/>
    <x v="0"/>
    <x v="0"/>
    <x v="3"/>
    <s v="US Gas Phy Fwd Firm &lt; or = 1Mo "/>
    <s v="US Gas Phy       TCO Pool                06Jun01         USD/MM"/>
    <m/>
    <n v="10000"/>
    <x v="0"/>
    <x v="10"/>
    <x v="0"/>
    <n v="4"/>
    <s v="aepes205"/>
    <s v="JHODGE2"/>
    <s v="ENA-IM ME TCO"/>
    <x v="8"/>
    <x v="5"/>
    <n v="831532"/>
    <d v="2001-06-06T21:00:01"/>
  </r>
  <r>
    <x v="0"/>
    <x v="0"/>
    <x v="0"/>
    <x v="0"/>
    <n v="20"/>
    <n v="1341405"/>
    <d v="2001-06-05T09:58:2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199"/>
    <m/>
  </r>
  <r>
    <x v="1"/>
    <x v="3"/>
    <x v="1"/>
    <x v="0"/>
    <n v="10000"/>
    <n v="1341404"/>
    <d v="2001-06-05T09:58:29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449999999999998"/>
    <s v="BIGDADDY"/>
    <s v="PMIMS"/>
    <s v="ENA - IM MKT Central CG"/>
    <x v="8"/>
    <x v="5"/>
    <n v="831533"/>
    <d v="2001-06-06T21:00:01"/>
  </r>
  <r>
    <x v="1"/>
    <x v="3"/>
    <x v="1"/>
    <x v="0"/>
    <n v="2700"/>
    <n v="1341406"/>
    <d v="2001-06-05T09:58:33"/>
    <s v="Summit Natural Gas, LLP"/>
    <x v="0"/>
    <x v="0"/>
    <x v="0"/>
    <x v="3"/>
    <s v="US Gas Phy Fwd Firm &lt; or = 1Mo "/>
    <s v="US Gas Phy       TENN 800                06Jun01         USD/MM"/>
    <n v="2700"/>
    <m/>
    <x v="0"/>
    <x v="10"/>
    <x v="0"/>
    <n v="3.7174999999999998"/>
    <s v="ADM05645"/>
    <s v="SNEAL"/>
    <s v="ENA-IM NE GULF3"/>
    <x v="8"/>
    <x v="5"/>
    <n v="831534"/>
    <d v="2001-06-06T21:00:01"/>
  </r>
  <r>
    <x v="0"/>
    <x v="3"/>
    <x v="1"/>
    <x v="0"/>
    <n v="10000"/>
    <n v="1341407"/>
    <d v="2001-06-05T09:58:42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5"/>
    <s v="canadanw1"/>
    <s v="RWATT"/>
    <s v="EC-IM Canada West"/>
    <x v="8"/>
    <x v="7"/>
    <n v="831535"/>
    <d v="2001-06-05T21:00:01"/>
  </r>
  <r>
    <x v="1"/>
    <x v="3"/>
    <x v="1"/>
    <x v="0"/>
    <n v="4995"/>
    <n v="1341408"/>
    <d v="2001-06-05T09:58:59"/>
    <s v="Reliant Energy Services, Inc."/>
    <x v="0"/>
    <x v="0"/>
    <x v="0"/>
    <x v="3"/>
    <s v="US Gas Phy Fwd Firm &lt; or = 1Mo "/>
    <s v="US Gas Phy       NNG Demarc              06Jun01         USD/MM"/>
    <m/>
    <n v="4995"/>
    <x v="0"/>
    <x v="10"/>
    <x v="0"/>
    <n v="3.8050000000000002"/>
    <s v="terwilson"/>
    <s v="KSTEVEN"/>
    <s v="ENA-IM Mid Central South"/>
    <x v="8"/>
    <x v="5"/>
    <n v="831536"/>
    <d v="2001-06-06T21:00:01"/>
  </r>
  <r>
    <x v="1"/>
    <x v="3"/>
    <x v="1"/>
    <x v="0"/>
    <n v="10000"/>
    <n v="1341409"/>
    <d v="2001-06-05T09:59:00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7925"/>
    <s v="KELLYADAM"/>
    <s v="TDONOHO"/>
    <s v="ENA - IM Central Gulf"/>
    <x v="8"/>
    <x v="5"/>
    <n v="831537"/>
    <d v="2001-06-06T21:00:01"/>
  </r>
  <r>
    <x v="1"/>
    <x v="3"/>
    <x v="0"/>
    <x v="19"/>
    <n v="125000"/>
    <n v="1341411"/>
    <d v="2001-06-05T09:59:01"/>
    <s v="J. Aron &amp; Company"/>
    <x v="0"/>
    <x v="0"/>
    <x v="0"/>
    <x v="3"/>
    <s v="US Gas Fin Swap"/>
    <s v="US Gas Daily     EP Permian              06-30Jun01      USD/MM"/>
    <m/>
    <n v="5000"/>
    <x v="0"/>
    <x v="10"/>
    <x v="0"/>
    <n v="3.875"/>
    <s v="ritanagle"/>
    <s v="RGAY"/>
    <s v="West-Keystone"/>
    <x v="1"/>
    <x v="5"/>
    <s v="VE6608.1"/>
    <d v="2001-06-06T21:00:01"/>
  </r>
  <r>
    <x v="1"/>
    <x v="3"/>
    <x v="1"/>
    <x v="0"/>
    <n v="10000"/>
    <n v="1341412"/>
    <d v="2001-06-05T09:59:04"/>
    <s v="Noble Gas Marketing Inc."/>
    <x v="0"/>
    <x v="0"/>
    <x v="0"/>
    <x v="3"/>
    <s v="US Gas Phy Fwd Firm &lt; or = 1Mo "/>
    <s v="US Gas Phy       Trunkline ELA           06Jun01         USD/MM"/>
    <m/>
    <n v="10000"/>
    <x v="0"/>
    <x v="10"/>
    <x v="0"/>
    <n v="3.6549999999999998"/>
    <s v="dealjunkie"/>
    <s v="TDONOHO"/>
    <s v="ENA - IM Central Gulf"/>
    <x v="8"/>
    <x v="5"/>
    <n v="831538"/>
    <d v="2001-06-06T21:00:01"/>
  </r>
  <r>
    <x v="1"/>
    <x v="3"/>
    <x v="0"/>
    <x v="4"/>
    <n v="75000"/>
    <n v="1341414"/>
    <d v="2001-06-05T09:59:06"/>
    <s v="Axia Energy, LP"/>
    <x v="0"/>
    <x v="0"/>
    <x v="0"/>
    <x v="3"/>
    <s v="US Gas Fin Swap"/>
    <s v="US Gas Swap      Nymex                   Sep01           USD/MM"/>
    <n v="2500"/>
    <m/>
    <x v="0"/>
    <x v="10"/>
    <x v="0"/>
    <n v="4.1050000000000004"/>
    <s v="hossmich"/>
    <s v="JARNOLD"/>
    <s v="NG-Price"/>
    <x v="1"/>
    <x v="5"/>
    <s v="VE6610.1"/>
    <d v="2001-09-01T21:00:00"/>
  </r>
  <r>
    <x v="1"/>
    <x v="3"/>
    <x v="0"/>
    <x v="19"/>
    <n v="125000"/>
    <n v="1341417"/>
    <d v="2001-06-05T09:59:15"/>
    <s v="J. Aron &amp; Company"/>
    <x v="0"/>
    <x v="0"/>
    <x v="0"/>
    <x v="3"/>
    <s v="US Gas Fin Swap"/>
    <s v="US Gas Daily     HHub                    06-30Jun01      USD/MM"/>
    <n v="5000"/>
    <m/>
    <x v="0"/>
    <x v="10"/>
    <x v="0"/>
    <n v="3.88"/>
    <s v="ritanagle"/>
    <s v="PKEAVEY"/>
    <s v="G-DAILY-EST"/>
    <x v="1"/>
    <x v="5"/>
    <s v="VE6609.1"/>
    <d v="2001-06-06T21:00:01"/>
  </r>
  <r>
    <x v="1"/>
    <x v="3"/>
    <x v="0"/>
    <x v="1"/>
    <n v="155000"/>
    <n v="1341418"/>
    <d v="2001-06-05T09:59:19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8"/>
    <s v="berginpat2"/>
    <s v="JARNOLD"/>
    <s v="NG-Price"/>
    <x v="1"/>
    <x v="5"/>
    <s v="VE6612.1"/>
    <d v="2001-07-01T21:00:00"/>
  </r>
  <r>
    <x v="1"/>
    <x v="3"/>
    <x v="1"/>
    <x v="0"/>
    <n v="4000"/>
    <n v="1341419"/>
    <d v="2001-06-05T09:59:22"/>
    <s v="TransCanada Energy Marketing USA, Inc."/>
    <x v="0"/>
    <x v="0"/>
    <x v="0"/>
    <x v="3"/>
    <s v="US Gas Phy Fwd Firm &lt; or = 1Mo "/>
    <s v="US Gas Phy       ANR SW Pool             06Jun01         USD/MM"/>
    <m/>
    <n v="4000"/>
    <x v="0"/>
    <x v="10"/>
    <x v="0"/>
    <n v="3.8149999999999999"/>
    <s v="cscharton"/>
    <s v="KSTEVEN"/>
    <s v="ENA-IM Mid Central South"/>
    <x v="8"/>
    <x v="5"/>
    <n v="831539"/>
    <d v="2001-06-06T21:00:01"/>
  </r>
  <r>
    <x v="1"/>
    <x v="3"/>
    <x v="1"/>
    <x v="0"/>
    <n v="7000"/>
    <n v="1341420"/>
    <d v="2001-06-05T09:59:24"/>
    <s v="Cinergy Marketing &amp; Trading, LLC"/>
    <x v="0"/>
    <x v="0"/>
    <x v="0"/>
    <x v="3"/>
    <s v="US Gas Phy Fwd Firm &lt; or = 1Mo "/>
    <s v="US Gas Phy       NGPL LA Pool            06Jun01         USD/MM"/>
    <n v="7000"/>
    <m/>
    <x v="0"/>
    <x v="10"/>
    <x v="0"/>
    <n v="3.79"/>
    <s v="MOOREROB"/>
    <s v="TDONOHO"/>
    <s v="ENA - IM Central Gulf"/>
    <x v="8"/>
    <x v="5"/>
    <n v="831540"/>
    <d v="2001-06-06T21:00:01"/>
  </r>
  <r>
    <x v="1"/>
    <x v="3"/>
    <x v="1"/>
    <x v="0"/>
    <n v="5000"/>
    <n v="1341421"/>
    <d v="2001-06-05T09:59:27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6"/>
    <s v="dealjunkie"/>
    <s v="TDONOHO"/>
    <s v="ENA - IM Central Gulf"/>
    <x v="8"/>
    <x v="5"/>
    <n v="831541"/>
    <d v="2001-06-06T21:00:01"/>
  </r>
  <r>
    <x v="1"/>
    <x v="3"/>
    <x v="0"/>
    <x v="1"/>
    <n v="155000"/>
    <n v="1341422"/>
    <d v="2001-06-05T09:59:29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849999999999999"/>
    <s v="ADM46266"/>
    <s v="JARNOLD"/>
    <s v="NG-Price"/>
    <x v="1"/>
    <x v="5"/>
    <s v="VE6611.1"/>
    <d v="2001-07-01T21:00:00"/>
  </r>
  <r>
    <x v="1"/>
    <x v="3"/>
    <x v="1"/>
    <x v="0"/>
    <n v="10000"/>
    <n v="1341423"/>
    <d v="2001-06-05T09:59:45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3"/>
    <s v="benharner"/>
    <s v="PMIMS"/>
    <s v="ENA - IM MKT Central CG"/>
    <x v="8"/>
    <x v="5"/>
    <n v="831542"/>
    <d v="2001-06-06T21:00:01"/>
  </r>
  <r>
    <x v="1"/>
    <x v="3"/>
    <x v="1"/>
    <x v="0"/>
    <n v="10000"/>
    <n v="1341426"/>
    <d v="2001-06-05T09:59:50"/>
    <s v="MidAmerican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350000000000001"/>
    <s v="KREMERTODD"/>
    <s v="PMIMS"/>
    <s v="ENA - IM MKT Central CG"/>
    <x v="8"/>
    <x v="5"/>
    <n v="831543"/>
    <d v="2001-06-06T21:00:01"/>
  </r>
  <r>
    <x v="1"/>
    <x v="3"/>
    <x v="1"/>
    <x v="0"/>
    <n v="10000"/>
    <n v="1341430"/>
    <d v="2001-06-05T09:59:57"/>
    <s v="Marathon Oil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4"/>
    <s v="quantum3"/>
    <s v="PMIMS"/>
    <s v="ENA - IM MKT Central CG"/>
    <x v="8"/>
    <x v="5"/>
    <n v="831545"/>
    <d v="2001-06-06T21:00:01"/>
  </r>
  <r>
    <x v="1"/>
    <x v="3"/>
    <x v="0"/>
    <x v="1"/>
    <n v="465000"/>
    <n v="1341432"/>
    <d v="2001-06-05T10:00:03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849999999999999"/>
    <s v="aepes214"/>
    <s v="JARNOLD"/>
    <s v="NG-Price"/>
    <x v="1"/>
    <x v="5"/>
    <s v="VE6617.1"/>
    <d v="2001-07-01T21:00:00"/>
  </r>
  <r>
    <x v="1"/>
    <x v="3"/>
    <x v="1"/>
    <x v="0"/>
    <n v="10000"/>
    <n v="1341433"/>
    <d v="2001-06-05T10:00:04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350000000000001"/>
    <s v="benharner"/>
    <s v="PMIMS"/>
    <s v="ENA - IM MKT Central CG"/>
    <x v="8"/>
    <x v="5"/>
    <n v="831546"/>
    <d v="2001-06-06T21:00:01"/>
  </r>
  <r>
    <x v="1"/>
    <x v="2"/>
    <x v="1"/>
    <x v="10"/>
    <n v="1200"/>
    <n v="1341434"/>
    <d v="2001-06-05T10:00:06"/>
    <s v="Mirant Americas Energy Marketing, L.P."/>
    <x v="3"/>
    <x v="1"/>
    <x v="0"/>
    <x v="2"/>
    <s v="US East Power Phy Fwd Firm Unplan B"/>
    <s v="US Pwr Phy Unp B ERCOT Peak              07-30Jun01      USD/MWh"/>
    <m/>
    <n v="50"/>
    <x v="0"/>
    <x v="2"/>
    <x v="0"/>
    <n v="42.75"/>
    <s v="MSMI1234"/>
    <s v="RBALLATO"/>
    <s v="ST-ERCOT"/>
    <x v="7"/>
    <x v="6"/>
    <n v="632991.1"/>
    <d v="2001-06-07T21:00:01"/>
  </r>
  <r>
    <x v="1"/>
    <x v="3"/>
    <x v="1"/>
    <x v="0"/>
    <n v="5000"/>
    <n v="1341435"/>
    <d v="2001-06-05T10:00:06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65"/>
    <s v="dealjunkie"/>
    <s v="TDONOHO"/>
    <s v="ENA - IM Central Gulf"/>
    <x v="8"/>
    <x v="5"/>
    <n v="831547"/>
    <d v="2001-06-06T21:00:01"/>
  </r>
  <r>
    <x v="1"/>
    <x v="3"/>
    <x v="0"/>
    <x v="1"/>
    <n v="77500"/>
    <n v="1341437"/>
    <d v="2001-06-05T10:00:1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8"/>
    <s v="TMVCRV01"/>
    <s v="JARNOLD"/>
    <s v="NG-Price"/>
    <x v="1"/>
    <x v="5"/>
    <s v="VE6616.1"/>
    <d v="2001-07-01T21:00:00"/>
  </r>
  <r>
    <x v="1"/>
    <x v="3"/>
    <x v="1"/>
    <x v="0"/>
    <n v="5000"/>
    <n v="1341436"/>
    <d v="2001-06-05T10:00:18"/>
    <s v="Coral Energy Resources, L.P."/>
    <x v="0"/>
    <x v="0"/>
    <x v="0"/>
    <x v="3"/>
    <s v="US Gas Phy Fwd Firm &lt; or = 1Mo "/>
    <s v="US Gas Phy       TETCO ELA               06Jun01         USD/MM"/>
    <m/>
    <n v="5000"/>
    <x v="0"/>
    <x v="10"/>
    <x v="0"/>
    <n v="3.75"/>
    <s v="rjvandamp"/>
    <s v="SPEREIR"/>
    <s v="ENA-IM NE GULF3"/>
    <x v="8"/>
    <x v="5"/>
    <n v="831548"/>
    <d v="2001-06-06T21:00:01"/>
  </r>
  <r>
    <x v="1"/>
    <x v="3"/>
    <x v="1"/>
    <x v="0"/>
    <n v="4445"/>
    <n v="1341438"/>
    <d v="2001-06-05T10:00:27"/>
    <s v="Aquila Energy Marketing Corporation"/>
    <x v="0"/>
    <x v="0"/>
    <x v="0"/>
    <x v="3"/>
    <s v="US Gas Phy Fwd Firm &lt; or = 1Mo "/>
    <s v="US Gas Phy       NGPL Midcont            06Jun01         USD/MM"/>
    <m/>
    <n v="4445"/>
    <x v="0"/>
    <x v="10"/>
    <x v="0"/>
    <n v="3.8475000000000001"/>
    <s v="toddbandy"/>
    <s v="KSTEVEN"/>
    <s v="ENA-IM Mid Central South"/>
    <x v="8"/>
    <x v="5"/>
    <n v="831549"/>
    <d v="2001-06-06T21:00:01"/>
  </r>
  <r>
    <x v="0"/>
    <x v="3"/>
    <x v="1"/>
    <x v="0"/>
    <n v="5000"/>
    <n v="1341439"/>
    <d v="2001-06-05T10:00:29"/>
    <s v="AltaGas Services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75"/>
    <s v="ADM57700"/>
    <s v="RWATT"/>
    <s v="EC-IM Canada West"/>
    <x v="8"/>
    <x v="7"/>
    <n v="831550"/>
    <d v="2001-06-05T21:00:01"/>
  </r>
  <r>
    <x v="0"/>
    <x v="3"/>
    <x v="1"/>
    <x v="0"/>
    <n v="5000"/>
    <n v="1341440"/>
    <d v="2001-06-05T10:00:32"/>
    <s v="WGR Canada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75"/>
    <s v="PALLISER"/>
    <s v="RWATT"/>
    <s v="EC-IM Canada West"/>
    <x v="8"/>
    <x v="7"/>
    <n v="831551"/>
    <d v="2001-06-05T21:00:01"/>
  </r>
  <r>
    <x v="1"/>
    <x v="3"/>
    <x v="1"/>
    <x v="0"/>
    <n v="152"/>
    <n v="1341441"/>
    <d v="2001-06-05T10:00:34"/>
    <s v="PanCanadian Energy Services Inc."/>
    <x v="0"/>
    <x v="0"/>
    <x v="0"/>
    <x v="3"/>
    <s v="US Gas Phy Fwd Firm &lt; or = 1Mo "/>
    <s v="US Gas Phy       ANR SE Gath             06Jun01         USD/MM"/>
    <m/>
    <n v="152"/>
    <x v="0"/>
    <x v="10"/>
    <x v="0"/>
    <n v="3.8125"/>
    <s v="pces5155"/>
    <s v="TDONOHO"/>
    <s v="ENA - IM Central Gulf"/>
    <x v="8"/>
    <x v="5"/>
    <n v="831552"/>
    <d v="2001-06-06T21:00:01"/>
  </r>
  <r>
    <x v="1"/>
    <x v="3"/>
    <x v="0"/>
    <x v="1"/>
    <n v="155000"/>
    <n v="1341443"/>
    <d v="2001-06-05T10:00:37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5.49"/>
    <s v="LESLIE01"/>
    <s v="KHOLST"/>
    <s v="FT-West"/>
    <x v="1"/>
    <x v="5"/>
    <s v="VE6618.1"/>
    <d v="2001-07-01T21:00:01"/>
  </r>
  <r>
    <x v="1"/>
    <x v="3"/>
    <x v="1"/>
    <x v="0"/>
    <n v="152"/>
    <n v="1341445"/>
    <d v="2001-06-05T10:00:45"/>
    <s v="PanCanadian Energy Services Inc."/>
    <x v="0"/>
    <x v="0"/>
    <x v="0"/>
    <x v="3"/>
    <s v="US Gas Phy Fwd Firm &lt; or = 1Mo "/>
    <s v="US Gas Phy       ANR SE Trans            06Jun01         USD/MM"/>
    <n v="152"/>
    <m/>
    <x v="0"/>
    <x v="10"/>
    <x v="0"/>
    <n v="3.7925"/>
    <s v="pces5155"/>
    <s v="TDONOHO"/>
    <s v="ENA - IM Central Gulf"/>
    <x v="8"/>
    <x v="5"/>
    <n v="831554"/>
    <d v="2001-06-06T21:00:01"/>
  </r>
  <r>
    <x v="1"/>
    <x v="3"/>
    <x v="1"/>
    <x v="0"/>
    <n v="4000"/>
    <n v="1341446"/>
    <d v="2001-06-05T10:00:48"/>
    <s v="Aquila Energy Marketing Corporation"/>
    <x v="0"/>
    <x v="0"/>
    <x v="0"/>
    <x v="3"/>
    <s v="US Gas Phy Fwd Firm &lt; or = 1Mo "/>
    <s v="US Gas Phy       NGPL LA Pool            06Jun01         USD/MM"/>
    <m/>
    <n v="4000"/>
    <x v="0"/>
    <x v="10"/>
    <x v="0"/>
    <n v="3.7949999999999999"/>
    <s v="JEFFSENIOR"/>
    <s v="TDONOHO"/>
    <s v="ENA - IM Central Gulf"/>
    <x v="8"/>
    <x v="5"/>
    <n v="831555"/>
    <d v="2001-06-06T21:00:01"/>
  </r>
  <r>
    <x v="0"/>
    <x v="0"/>
    <x v="0"/>
    <x v="0"/>
    <n v="20"/>
    <n v="1341448"/>
    <d v="2001-06-05T10:01:0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03"/>
    <m/>
  </r>
  <r>
    <x v="1"/>
    <x v="3"/>
    <x v="1"/>
    <x v="0"/>
    <n v="10000"/>
    <n v="1341449"/>
    <d v="2001-06-05T10:01:06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1"/>
    <s v="aepes215"/>
    <s v="SPEREIR"/>
    <s v="ENA-IM NE GULF2"/>
    <x v="8"/>
    <x v="5"/>
    <n v="831556"/>
    <d v="2001-06-06T21:00:01"/>
  </r>
  <r>
    <x v="1"/>
    <x v="3"/>
    <x v="1"/>
    <x v="0"/>
    <n v="10000"/>
    <n v="1341451"/>
    <d v="2001-06-05T10:01:09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"/>
    <s v="aepes215"/>
    <s v="SPEREIR"/>
    <s v="ENA-IM NE GULF2"/>
    <x v="8"/>
    <x v="5"/>
    <n v="831557"/>
    <d v="2001-06-06T21:00:01"/>
  </r>
  <r>
    <x v="1"/>
    <x v="3"/>
    <x v="1"/>
    <x v="0"/>
    <n v="10000"/>
    <n v="1341452"/>
    <d v="2001-06-05T10:01:12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9"/>
    <s v="aepes215"/>
    <s v="SPEREIR"/>
    <s v="ENA-IM NE GULF2"/>
    <x v="8"/>
    <x v="5"/>
    <n v="831558"/>
    <d v="2001-06-06T21:00:01"/>
  </r>
  <r>
    <x v="1"/>
    <x v="3"/>
    <x v="0"/>
    <x v="1"/>
    <n v="542500"/>
    <n v="1341453"/>
    <d v="2001-06-05T10:01:13"/>
    <s v="AEP Energy Services, Inc."/>
    <x v="0"/>
    <x v="0"/>
    <x v="0"/>
    <x v="3"/>
    <s v="US Gas Fin Swap"/>
    <s v="US Gas Swap      Nymex                   Jul01           USD/MM"/>
    <n v="17500"/>
    <m/>
    <x v="0"/>
    <x v="10"/>
    <x v="0"/>
    <n v="3.9849999999999999"/>
    <s v="aepes214"/>
    <s v="JARNOLD"/>
    <s v="NG-Price"/>
    <x v="1"/>
    <x v="5"/>
    <s v="VE6620.1"/>
    <d v="2001-07-01T21:00:00"/>
  </r>
  <r>
    <x v="1"/>
    <x v="3"/>
    <x v="1"/>
    <x v="0"/>
    <n v="10000"/>
    <n v="1341454"/>
    <d v="2001-06-05T10:01:1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8"/>
    <s v="aepes215"/>
    <s v="SPEREIR"/>
    <s v="ENA-IM NE GULF2"/>
    <x v="8"/>
    <x v="5"/>
    <n v="831559"/>
    <d v="2001-06-06T21:00:01"/>
  </r>
  <r>
    <x v="0"/>
    <x v="0"/>
    <x v="0"/>
    <x v="0"/>
    <n v="20"/>
    <n v="1341455"/>
    <d v="2001-06-05T10:01:1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07"/>
    <m/>
  </r>
  <r>
    <x v="0"/>
    <x v="0"/>
    <x v="0"/>
    <x v="0"/>
    <n v="20"/>
    <n v="1341457"/>
    <d v="2001-06-05T10:01:2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11"/>
    <m/>
  </r>
  <r>
    <x v="1"/>
    <x v="3"/>
    <x v="1"/>
    <x v="0"/>
    <n v="10000"/>
    <n v="1341458"/>
    <d v="2001-06-05T10:01:29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7"/>
    <s v="aepes215"/>
    <s v="SPEREIR"/>
    <s v="ENA-IM NE GULF2"/>
    <x v="8"/>
    <x v="5"/>
    <n v="831561"/>
    <d v="2001-06-06T21:00:01"/>
  </r>
  <r>
    <x v="1"/>
    <x v="2"/>
    <x v="1"/>
    <x v="10"/>
    <n v="1200"/>
    <n v="1341459"/>
    <d v="2001-06-05T10:01:32"/>
    <s v="Northern Indiana Public Service Company"/>
    <x v="0"/>
    <x v="0"/>
    <x v="0"/>
    <x v="2"/>
    <s v="US East Power Phy Fwd Firm"/>
    <s v="US Pwr Phy Firm  Cinergy Peak            07-30Jun01      USD/MWh"/>
    <m/>
    <n v="50"/>
    <x v="0"/>
    <x v="2"/>
    <x v="0"/>
    <n v="45.25"/>
    <s v="williamson"/>
    <s v="CDORLAN"/>
    <s v="ST-ECAR"/>
    <x v="7"/>
    <x v="6"/>
    <n v="633002.1"/>
    <d v="2001-06-07T21:00:01"/>
  </r>
  <r>
    <x v="1"/>
    <x v="3"/>
    <x v="1"/>
    <x v="0"/>
    <n v="6577"/>
    <n v="1341460"/>
    <d v="2001-06-05T10:01:35"/>
    <s v="Cinergy Marketing &amp; Trading, LLC"/>
    <x v="0"/>
    <x v="0"/>
    <x v="0"/>
    <x v="3"/>
    <s v="US Gas Phy Fwd Firm &lt; or = 1Mo "/>
    <s v="US Gas Phy       TGT Z-SL                06Jun01         USD/MM"/>
    <n v="6577"/>
    <m/>
    <x v="0"/>
    <x v="10"/>
    <x v="0"/>
    <n v="3.81"/>
    <s v="STOCKHAMN"/>
    <s v="SPEREIR"/>
    <s v="ENA-IM NE GULF2"/>
    <x v="8"/>
    <x v="5"/>
    <n v="831562"/>
    <d v="2001-06-06T21:00:01"/>
  </r>
  <r>
    <x v="0"/>
    <x v="0"/>
    <x v="0"/>
    <x v="0"/>
    <n v="20"/>
    <n v="1341463"/>
    <d v="2001-06-05T10:01:4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15"/>
    <m/>
  </r>
  <r>
    <x v="0"/>
    <x v="0"/>
    <x v="0"/>
    <x v="0"/>
    <n v="12"/>
    <n v="1341464"/>
    <d v="2001-06-05T10:01:41"/>
    <s v="Euromin SA"/>
    <x v="0"/>
    <x v="0"/>
    <x v="0"/>
    <x v="0"/>
    <s v="Zinc LME Registered Contract"/>
    <s v="Zinc LME Reg.    Contract                18Jul01         USD/mt-L"/>
    <m/>
    <n v="12"/>
    <x v="0"/>
    <x v="0"/>
    <x v="0"/>
    <n v="920.25"/>
    <s v="ADM88806"/>
    <s v="ATURNER"/>
    <s v="Enron Metals Trading System"/>
    <x v="0"/>
    <x v="0"/>
    <n v="2169217"/>
    <d v="2001-07-18T21:00:00"/>
  </r>
  <r>
    <x v="1"/>
    <x v="4"/>
    <x v="0"/>
    <x v="0"/>
    <n v="50000"/>
    <n v="1341465"/>
    <d v="2001-06-05T10:01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734"/>
    <d v="2001-07-01T00:00:00"/>
  </r>
  <r>
    <x v="1"/>
    <x v="4"/>
    <x v="0"/>
    <x v="0"/>
    <n v="50000"/>
    <n v="1341467"/>
    <d v="2001-06-05T10:01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35"/>
    <d v="2001-07-01T00:00:00"/>
  </r>
  <r>
    <x v="1"/>
    <x v="3"/>
    <x v="0"/>
    <x v="1"/>
    <n v="77500"/>
    <n v="1341468"/>
    <d v="2001-06-05T10:02:00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98"/>
    <s v="rkc00001"/>
    <s v="JARNOLD"/>
    <s v="NG-Price"/>
    <x v="1"/>
    <x v="5"/>
    <s v="VE6624.1"/>
    <d v="2001-07-01T21:00:00"/>
  </r>
  <r>
    <x v="1"/>
    <x v="3"/>
    <x v="0"/>
    <x v="1"/>
    <n v="387500"/>
    <n v="1341469"/>
    <d v="2001-06-05T10:02:05"/>
    <s v="Dynegy Marketing and Trade"/>
    <x v="0"/>
    <x v="0"/>
    <x v="0"/>
    <x v="3"/>
    <s v="US Gas Fin Swap"/>
    <s v="US Gas Swap      Nymex                   Jul01           USD/MM"/>
    <n v="12500"/>
    <m/>
    <x v="0"/>
    <x v="10"/>
    <x v="0"/>
    <n v="3.98"/>
    <s v="BARRON01"/>
    <s v="JARNOLD"/>
    <s v="NG-Price"/>
    <x v="1"/>
    <x v="5"/>
    <s v="VE6626.1"/>
    <d v="2001-07-01T21:00:00"/>
  </r>
  <r>
    <x v="0"/>
    <x v="3"/>
    <x v="1"/>
    <x v="1"/>
    <n v="775000"/>
    <n v="1341470"/>
    <d v="2001-06-05T10:02:08"/>
    <s v="Accord Energy Ltd."/>
    <x v="0"/>
    <x v="0"/>
    <x v="0"/>
    <x v="3"/>
    <s v="UK Gas Phy Fwd NBP"/>
    <s v="UK Gas Phy       NBP                     Jul01           p/th"/>
    <n v="25000"/>
    <m/>
    <x v="0"/>
    <x v="5"/>
    <x v="3"/>
    <n v="21.1"/>
    <s v="andygard"/>
    <s v="AFAIRLE"/>
    <s v="Non Affiliate Gas Book"/>
    <x v="5"/>
    <x v="3"/>
    <n v="106495"/>
    <d v="2001-07-01T21:00:01"/>
  </r>
  <r>
    <x v="1"/>
    <x v="3"/>
    <x v="0"/>
    <x v="1"/>
    <n v="465000"/>
    <n v="1341471"/>
    <d v="2001-06-05T10:02:11"/>
    <s v="PG&amp;E Energy Trading-Gas Corporation"/>
    <x v="0"/>
    <x v="0"/>
    <x v="0"/>
    <x v="3"/>
    <s v="US Gas Fin Swap"/>
    <s v="US Gas Swap      Nymex                   Jul01           USD/MM"/>
    <n v="15000"/>
    <m/>
    <x v="0"/>
    <x v="10"/>
    <x v="0"/>
    <n v="3.9750000000000001"/>
    <s v="andrewk5"/>
    <s v="JARNOLD"/>
    <s v="NG-Price"/>
    <x v="1"/>
    <x v="5"/>
    <s v="VE6627.1"/>
    <d v="2001-07-01T21:00:00"/>
  </r>
  <r>
    <x v="1"/>
    <x v="3"/>
    <x v="1"/>
    <x v="0"/>
    <n v="10000"/>
    <n v="1341472"/>
    <d v="2001-06-05T10:02:12"/>
    <s v="ONEOK Energy Marketing and Trading Company, L.P."/>
    <x v="0"/>
    <x v="0"/>
    <x v="0"/>
    <x v="3"/>
    <s v="US Gas Phy Fwd Firm &lt; or = 1Mo "/>
    <s v="US Gas Phy       FGT Z2                  06Jun01         USD/MM"/>
    <n v="10000"/>
    <m/>
    <x v="0"/>
    <x v="10"/>
    <x v="0"/>
    <n v="3.88"/>
    <s v="KELLYADAM"/>
    <s v="SNEAL"/>
    <s v="ENA-IM NE GULF4"/>
    <x v="8"/>
    <x v="5"/>
    <n v="831564"/>
    <d v="2001-06-06T21:00:01"/>
  </r>
  <r>
    <x v="1"/>
    <x v="3"/>
    <x v="0"/>
    <x v="19"/>
    <n v="250000"/>
    <n v="1341475"/>
    <d v="2001-06-05T10:02:22"/>
    <s v="Williams Energy Marketing &amp; Trading Company"/>
    <x v="0"/>
    <x v="0"/>
    <x v="0"/>
    <x v="3"/>
    <s v="US Gas Fin Swap"/>
    <s v="US Gas Daily     HHub                    06-30Jun01      USD/MM"/>
    <n v="10000"/>
    <m/>
    <x v="0"/>
    <x v="10"/>
    <x v="0"/>
    <n v="3.88"/>
    <s v="duanelaw"/>
    <s v="PKEAVEY"/>
    <s v="G-DAILY-EST"/>
    <x v="1"/>
    <x v="5"/>
    <s v="VE6631.1"/>
    <d v="2001-06-06T21:00:01"/>
  </r>
  <r>
    <x v="0"/>
    <x v="3"/>
    <x v="1"/>
    <x v="1"/>
    <n v="155000"/>
    <n v="1341476"/>
    <d v="2001-06-05T10:02:23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9"/>
    <s v="johnwest"/>
    <s v="MCOWAN"/>
    <s v="EC-IM Canada West"/>
    <x v="8"/>
    <x v="7"/>
    <n v="831565"/>
    <d v="2001-07-01T21:00:01"/>
  </r>
  <r>
    <x v="1"/>
    <x v="3"/>
    <x v="0"/>
    <x v="1"/>
    <n v="155000"/>
    <n v="1341477"/>
    <d v="2001-06-05T10:02:25"/>
    <s v="The Chase Manhattan Bank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RLFELSKE"/>
    <s v="JARNOLD"/>
    <s v="NG-Price"/>
    <x v="1"/>
    <x v="5"/>
    <s v="VE6633.1"/>
    <d v="2001-07-01T21:00:00"/>
  </r>
  <r>
    <x v="1"/>
    <x v="3"/>
    <x v="0"/>
    <x v="1"/>
    <n v="155000"/>
    <n v="1341478"/>
    <d v="2001-06-05T10:02:2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jh1825ps"/>
    <s v="JARNOLD"/>
    <s v="NG-Price"/>
    <x v="1"/>
    <x v="5"/>
    <s v="VE6632.1"/>
    <d v="2001-07-01T21:00:00"/>
  </r>
  <r>
    <x v="1"/>
    <x v="3"/>
    <x v="0"/>
    <x v="19"/>
    <n v="250000"/>
    <n v="1341479"/>
    <d v="2001-06-05T10:02:32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75"/>
    <s v="CHADDMOORE"/>
    <s v="PKEAVEY"/>
    <s v="G-DAILY-EST"/>
    <x v="1"/>
    <x v="5"/>
    <s v="VE6638.1"/>
    <d v="2001-06-06T21:00:01"/>
  </r>
  <r>
    <x v="1"/>
    <x v="3"/>
    <x v="0"/>
    <x v="1"/>
    <n v="310000"/>
    <n v="1341482"/>
    <d v="2001-06-05T10:02:37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ADM98493"/>
    <s v="JARNOLD"/>
    <s v="NG-Price"/>
    <x v="1"/>
    <x v="5"/>
    <s v="VE6636.1"/>
    <d v="2001-07-01T21:00:00"/>
  </r>
  <r>
    <x v="1"/>
    <x v="3"/>
    <x v="0"/>
    <x v="1"/>
    <n v="155000"/>
    <n v="1341483"/>
    <d v="2001-06-05T10:02:4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DAVIDSET"/>
    <s v="JARNOLD"/>
    <s v="NG-Price"/>
    <x v="1"/>
    <x v="5"/>
    <s v="VE6637.1"/>
    <d v="2001-07-01T21:00:00"/>
  </r>
  <r>
    <x v="1"/>
    <x v="3"/>
    <x v="1"/>
    <x v="0"/>
    <n v="5000"/>
    <n v="1341484"/>
    <d v="2001-06-05T10:02:43"/>
    <s v="Coral Energy Resources, L.P."/>
    <x v="0"/>
    <x v="0"/>
    <x v="0"/>
    <x v="3"/>
    <s v="US Gas Phy Fwd Firm &lt; or = 1Mo "/>
    <s v="US Gas Phy       NGPL LA Pool            06Jun01         USD/MM"/>
    <m/>
    <n v="5000"/>
    <x v="0"/>
    <x v="10"/>
    <x v="0"/>
    <n v="3.7949999999999999"/>
    <s v="rjvandamp"/>
    <s v="TDONOHO"/>
    <s v="ENA - IM Central Gulf"/>
    <x v="8"/>
    <x v="5"/>
    <n v="831567"/>
    <d v="2001-06-06T21:00:01"/>
  </r>
  <r>
    <x v="1"/>
    <x v="3"/>
    <x v="0"/>
    <x v="1"/>
    <n v="465000"/>
    <n v="1341485"/>
    <d v="2001-06-05T10:02:44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7"/>
    <s v="aepes214"/>
    <s v="JARNOLD"/>
    <s v="NG-Price"/>
    <x v="1"/>
    <x v="5"/>
    <s v="VE6641.1"/>
    <d v="2001-07-01T21:00:00"/>
  </r>
  <r>
    <x v="1"/>
    <x v="3"/>
    <x v="0"/>
    <x v="20"/>
    <n v="615000"/>
    <n v="1341486"/>
    <d v="2001-06-05T10:02:5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JOHNNYMAC"/>
    <s v="JARNOLD"/>
    <s v="NG-Price"/>
    <x v="1"/>
    <x v="5"/>
    <s v="VE6643.1"/>
    <d v="2001-07-01T00:00:00"/>
  </r>
  <r>
    <x v="1"/>
    <x v="3"/>
    <x v="1"/>
    <x v="0"/>
    <n v="10000"/>
    <n v="1341487"/>
    <d v="2001-06-05T10:02:5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7"/>
    <s v="aepes202"/>
    <s v="SNEAL"/>
    <s v="ENA-IM NE GULF3"/>
    <x v="8"/>
    <x v="5"/>
    <n v="831568"/>
    <d v="2001-06-06T21:00:01"/>
  </r>
  <r>
    <x v="0"/>
    <x v="4"/>
    <x v="0"/>
    <x v="1"/>
    <n v="775000"/>
    <n v="1341488"/>
    <d v="2001-06-05T10:02:57"/>
    <s v="Glencore Commodities Limited"/>
    <x v="0"/>
    <x v="0"/>
    <x v="0"/>
    <x v="4"/>
    <s v="UK IPE Brent Swap "/>
    <s v="UK Brent Swap    IPE PEN                 Jul01           USD/bbl"/>
    <n v="25000"/>
    <m/>
    <x v="0"/>
    <x v="9"/>
    <x v="0"/>
    <n v="29.1"/>
    <s v="tlavin3242"/>
    <s v="MJONES2"/>
    <s v="UK - ECTRIC - Crude D-Brent"/>
    <x v="2"/>
    <x v="4"/>
    <n v="113736"/>
    <d v="2001-07-01T00:00:00"/>
  </r>
  <r>
    <x v="1"/>
    <x v="3"/>
    <x v="0"/>
    <x v="19"/>
    <n v="250000"/>
    <n v="1341489"/>
    <d v="2001-06-05T10:03:01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87"/>
    <s v="aepes208"/>
    <s v="PKEAVEY"/>
    <s v="G-DAILY-EST"/>
    <x v="1"/>
    <x v="5"/>
    <s v="VE6642.1"/>
    <d v="2001-06-06T21:00:01"/>
  </r>
  <r>
    <x v="1"/>
    <x v="4"/>
    <x v="0"/>
    <x v="0"/>
    <n v="50000"/>
    <n v="1341490"/>
    <d v="2001-06-05T10:03:0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tlavin3242"/>
    <s v="GWHALLE"/>
    <s v="WTI-GW-NXC2"/>
    <x v="2"/>
    <x v="5"/>
    <n v="113737"/>
    <d v="2001-07-01T00:00:00"/>
  </r>
  <r>
    <x v="1"/>
    <x v="3"/>
    <x v="0"/>
    <x v="19"/>
    <n v="250000"/>
    <n v="1341495"/>
    <d v="2001-06-05T10:03:15"/>
    <s v="Tractebel Energy Marketing, Inc."/>
    <x v="0"/>
    <x v="0"/>
    <x v="0"/>
    <x v="3"/>
    <s v="US Gas Fin Swap"/>
    <s v="US Gas Daily     HSC                     06-30Jun01      USD/MM"/>
    <n v="10000"/>
    <m/>
    <x v="0"/>
    <x v="10"/>
    <x v="0"/>
    <n v="3.9249999999999998"/>
    <s v="WICKLUND"/>
    <s v="EBASS"/>
    <s v="FT-Texas"/>
    <x v="1"/>
    <x v="5"/>
    <s v="VE6644.1"/>
    <d v="2001-06-06T21:00:01"/>
  </r>
  <r>
    <x v="1"/>
    <x v="3"/>
    <x v="0"/>
    <x v="19"/>
    <n v="125000"/>
    <n v="1341496"/>
    <d v="2001-06-05T10:03:16"/>
    <s v="Coral Energy Holding L.P."/>
    <x v="0"/>
    <x v="0"/>
    <x v="0"/>
    <x v="3"/>
    <s v="US Gas Fin Swap"/>
    <s v="US Gas Daily     NNG Demarc              06-30Jun01      USD/MM"/>
    <n v="5000"/>
    <m/>
    <x v="0"/>
    <x v="10"/>
    <x v="0"/>
    <n v="3.6949999999999998"/>
    <s v="scoerverf"/>
    <s v="ALEWIS"/>
    <s v="GD-CENTRAL"/>
    <x v="1"/>
    <x v="5"/>
    <s v="VE6646.1"/>
    <d v="2001-06-06T21:00:01"/>
  </r>
  <r>
    <x v="1"/>
    <x v="3"/>
    <x v="0"/>
    <x v="19"/>
    <n v="75000"/>
    <n v="1341497"/>
    <d v="2001-06-05T10:03:18"/>
    <s v="Occidental Energy Marketing, Inc."/>
    <x v="0"/>
    <x v="0"/>
    <x v="0"/>
    <x v="3"/>
    <s v="US Gas Fin Swap"/>
    <s v="US Gas Daily     Waha                    06-30Jun01      USD/MM"/>
    <n v="3000"/>
    <m/>
    <x v="0"/>
    <x v="10"/>
    <x v="0"/>
    <n v="3.8450000000000002"/>
    <s v="jennypoo"/>
    <s v="EBASS"/>
    <s v="FT-Texas"/>
    <x v="1"/>
    <x v="5"/>
    <s v="VE6647.1"/>
    <d v="2001-06-06T21:00:01"/>
  </r>
  <r>
    <x v="1"/>
    <x v="3"/>
    <x v="0"/>
    <x v="1"/>
    <n v="155000"/>
    <n v="1341498"/>
    <d v="2001-06-05T10:03:21"/>
    <s v="Reliant Energy Services, Inc."/>
    <x v="0"/>
    <x v="0"/>
    <x v="0"/>
    <x v="3"/>
    <s v="US Gas Fin Swap"/>
    <s v="US Gas Swap      Nymex                   Jul01           USD/MM"/>
    <m/>
    <n v="5000"/>
    <x v="0"/>
    <x v="10"/>
    <x v="0"/>
    <n v="3.9750000000000001"/>
    <s v="kurtgibson"/>
    <s v="JARNOLD"/>
    <s v="NG-Price"/>
    <x v="1"/>
    <x v="5"/>
    <s v="VE6648.1"/>
    <d v="2001-07-01T21:00:00"/>
  </r>
  <r>
    <x v="1"/>
    <x v="3"/>
    <x v="0"/>
    <x v="12"/>
    <n v="1825000"/>
    <n v="1341499"/>
    <d v="2001-06-05T10:03:27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50000000000001"/>
    <s v="WHITEWATER"/>
    <s v="JARNOLD"/>
    <s v="NG-Price"/>
    <x v="1"/>
    <x v="5"/>
    <s v="VE6649.1"/>
    <d v="2002-01-01T21:00:00"/>
  </r>
  <r>
    <x v="1"/>
    <x v="3"/>
    <x v="0"/>
    <x v="1"/>
    <n v="465000"/>
    <n v="1341500"/>
    <d v="2001-06-05T10:03:2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7"/>
    <s v="mtherrell"/>
    <s v="JARNOLD"/>
    <s v="NG-Price"/>
    <x v="1"/>
    <x v="5"/>
    <s v="VE6650.1"/>
    <d v="2001-07-01T21:00:00"/>
  </r>
  <r>
    <x v="0"/>
    <x v="3"/>
    <x v="1"/>
    <x v="0"/>
    <n v="10000"/>
    <n v="1341501"/>
    <d v="2001-06-05T10:03:32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00000000000004"/>
    <s v="ngeerds01"/>
    <s v="RWATT"/>
    <s v="EC-IM Canada West"/>
    <x v="8"/>
    <x v="7"/>
    <n v="831570"/>
    <d v="2001-06-05T21:00:01"/>
  </r>
  <r>
    <x v="1"/>
    <x v="3"/>
    <x v="1"/>
    <x v="0"/>
    <n v="25000"/>
    <n v="1341502"/>
    <d v="2001-06-05T10:03:33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55"/>
    <s v="aepes215"/>
    <s v="ARING"/>
    <s v="ENA-IM NE GULF1"/>
    <x v="8"/>
    <x v="5"/>
    <n v="831571"/>
    <d v="2001-06-06T21:00:01"/>
  </r>
  <r>
    <x v="1"/>
    <x v="2"/>
    <x v="1"/>
    <x v="15"/>
    <n v="3050"/>
    <n v="1341504"/>
    <d v="2001-06-05T10:03:34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6"/>
    <n v="633003.1"/>
    <d v="2002-03-01T21:00:00"/>
  </r>
  <r>
    <x v="1"/>
    <x v="3"/>
    <x v="0"/>
    <x v="1"/>
    <n v="465000"/>
    <n v="1341506"/>
    <d v="2001-06-05T10:03:3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649999999999999"/>
    <s v="AQUILA1002"/>
    <s v="JARNOLD"/>
    <s v="NG-Price"/>
    <x v="1"/>
    <x v="5"/>
    <s v="VE6652.1"/>
    <d v="2001-07-01T21:00:00"/>
  </r>
  <r>
    <x v="0"/>
    <x v="3"/>
    <x v="1"/>
    <x v="0"/>
    <n v="5000"/>
    <n v="1341505"/>
    <d v="2001-06-05T10:03:36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8"/>
    <s v="ADM68959"/>
    <s v="RWATT"/>
    <s v="EC-IM Canada West"/>
    <x v="8"/>
    <x v="7"/>
    <n v="831572"/>
    <d v="2001-06-06T21:00:01"/>
  </r>
  <r>
    <x v="1"/>
    <x v="3"/>
    <x v="1"/>
    <x v="0"/>
    <n v="25000"/>
    <n v="1341507"/>
    <d v="2001-06-05T10:03:37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450000000000002"/>
    <s v="aepes215"/>
    <s v="ARING"/>
    <s v="ENA-IM NE GULF1"/>
    <x v="8"/>
    <x v="5"/>
    <n v="831573"/>
    <d v="2001-06-06T21:00:01"/>
  </r>
  <r>
    <x v="1"/>
    <x v="3"/>
    <x v="0"/>
    <x v="18"/>
    <n v="755000"/>
    <n v="1341508"/>
    <d v="2001-06-05T10:03:3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8"/>
    <s v="jdbsempra"/>
    <s v="JARNOLD"/>
    <s v="NG-Price"/>
    <x v="1"/>
    <x v="5"/>
    <s v="VE6651.1"/>
    <d v="2001-11-01T00:00:00"/>
  </r>
  <r>
    <x v="1"/>
    <x v="3"/>
    <x v="0"/>
    <x v="1"/>
    <n v="465000"/>
    <n v="1341511"/>
    <d v="2001-06-05T10:03:48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3.96"/>
    <s v="EDRIETZE"/>
    <s v="JARNOLD"/>
    <s v="NG-Price"/>
    <x v="1"/>
    <x v="5"/>
    <s v="VE6653.1"/>
    <d v="2001-07-01T21:00:00"/>
  </r>
  <r>
    <x v="0"/>
    <x v="3"/>
    <x v="1"/>
    <x v="0"/>
    <n v="7000"/>
    <n v="1341512"/>
    <d v="2001-06-05T10:03:56"/>
    <s v="Baytex Energy Ltd."/>
    <x v="0"/>
    <x v="0"/>
    <x v="0"/>
    <x v="3"/>
    <s v="CAN Gas Phy Fwd Firm West &lt; or = 1Mo"/>
    <s v="CAN Gas Phy      NIT                     05Jun01         CAD/GJ"/>
    <n v="7000"/>
    <m/>
    <x v="0"/>
    <x v="11"/>
    <x v="4"/>
    <n v="4.72"/>
    <s v="ADM36992"/>
    <s v="RWATT"/>
    <s v="EC-IM Canada West"/>
    <x v="8"/>
    <x v="7"/>
    <n v="831574"/>
    <d v="2001-06-05T21:00:01"/>
  </r>
  <r>
    <x v="1"/>
    <x v="3"/>
    <x v="0"/>
    <x v="19"/>
    <n v="250000"/>
    <n v="1341513"/>
    <d v="2001-06-05T10:04:00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86"/>
    <s v="ADM84149"/>
    <s v="PKEAVEY"/>
    <s v="G-DAILY-EST"/>
    <x v="1"/>
    <x v="5"/>
    <s v="VE6660.1"/>
    <d v="2001-06-06T21:00:01"/>
  </r>
  <r>
    <x v="1"/>
    <x v="3"/>
    <x v="0"/>
    <x v="20"/>
    <n v="615000"/>
    <n v="1341514"/>
    <d v="2001-06-05T10:04:01"/>
    <s v="Dynegy Marketing and Trade"/>
    <x v="0"/>
    <x v="0"/>
    <x v="0"/>
    <x v="3"/>
    <s v="US Gas Fin Swap"/>
    <s v="US Gas Swap      Nymex                   Jul-Oct01       USD/MM"/>
    <n v="5000"/>
    <m/>
    <x v="0"/>
    <x v="10"/>
    <x v="0"/>
    <n v="4.04"/>
    <s v="SHIMAITIS"/>
    <s v="JARNOLD"/>
    <s v="NG-Price"/>
    <x v="1"/>
    <x v="5"/>
    <s v="VE6656.1"/>
    <d v="2001-07-01T00:00:00"/>
  </r>
  <r>
    <x v="0"/>
    <x v="3"/>
    <x v="1"/>
    <x v="19"/>
    <n v="75000"/>
    <n v="1341515"/>
    <d v="2001-06-05T10:04:03"/>
    <s v="Texaco Canada Petroleum  Inc."/>
    <x v="0"/>
    <x v="0"/>
    <x v="0"/>
    <x v="3"/>
    <s v="CAN Gas Phy Fwd Firm West &lt; or = 1Mo"/>
    <s v="CAN Gas Phy      NIT                     06-30Jun01      CAD/GJ"/>
    <n v="3000"/>
    <m/>
    <x v="0"/>
    <x v="11"/>
    <x v="4"/>
    <n v="4.88"/>
    <s v="SANTUCCI1"/>
    <s v="MCOWAN"/>
    <s v="EC-IM Canada West"/>
    <x v="8"/>
    <x v="7"/>
    <n v="831575"/>
    <d v="2001-06-06T21:00:01"/>
  </r>
  <r>
    <x v="1"/>
    <x v="4"/>
    <x v="0"/>
    <x v="0"/>
    <n v="50000"/>
    <n v="1341518"/>
    <d v="2001-06-05T10:04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DOMESTIC1"/>
    <s v="GWHALLE"/>
    <s v="WTI-GW-NXC2"/>
    <x v="2"/>
    <x v="5"/>
    <n v="113738"/>
    <d v="2001-07-01T00:00:00"/>
  </r>
  <r>
    <x v="1"/>
    <x v="3"/>
    <x v="0"/>
    <x v="1"/>
    <n v="155000"/>
    <n v="1341519"/>
    <d v="2001-06-05T10:04:27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4"/>
    <s v="mrsmith32"/>
    <s v="JARNOLD"/>
    <s v="NG-Price"/>
    <x v="1"/>
    <x v="5"/>
    <s v="VE6663.1"/>
    <d v="2001-07-01T21:00:00"/>
  </r>
  <r>
    <x v="1"/>
    <x v="3"/>
    <x v="0"/>
    <x v="1"/>
    <n v="77500"/>
    <n v="1341522"/>
    <d v="2001-06-05T10:04:46"/>
    <s v="Mirant Americas Energy Marketing, L.P."/>
    <x v="0"/>
    <x v="0"/>
    <x v="0"/>
    <x v="3"/>
    <s v="US Gas Fin Swap"/>
    <s v="US Gas Swap      Nymex                   Jul01           USD/MM"/>
    <m/>
    <n v="2500"/>
    <x v="0"/>
    <x v="10"/>
    <x v="0"/>
    <n v="3.9474999999999998"/>
    <s v="rkc00001"/>
    <s v="JARNOLD"/>
    <s v="NG-Price"/>
    <x v="1"/>
    <x v="5"/>
    <s v="VE6665.1"/>
    <d v="2001-07-01T21:00:00"/>
  </r>
  <r>
    <x v="1"/>
    <x v="3"/>
    <x v="0"/>
    <x v="1"/>
    <n v="310000"/>
    <n v="1341524"/>
    <d v="2001-06-05T10:04:54"/>
    <s v="ONEOK Energy Marketing and Trading Company, L.P."/>
    <x v="0"/>
    <x v="0"/>
    <x v="0"/>
    <x v="3"/>
    <s v="US Gas Fin Swap"/>
    <s v="US Gas Swap      Nymex                   Jul01           USD/MM"/>
    <m/>
    <n v="10000"/>
    <x v="0"/>
    <x v="10"/>
    <x v="0"/>
    <n v="3.9474999999999998"/>
    <s v="JEFFERYM"/>
    <s v="JARNOLD"/>
    <s v="NG-Price"/>
    <x v="1"/>
    <x v="5"/>
    <s v="VE6670.1"/>
    <d v="2001-07-01T21:00:00"/>
  </r>
  <r>
    <x v="1"/>
    <x v="3"/>
    <x v="0"/>
    <x v="18"/>
    <n v="377500"/>
    <n v="1341525"/>
    <d v="2001-06-05T10:04:55"/>
    <s v="OGE Energy Resources, Inc."/>
    <x v="0"/>
    <x v="0"/>
    <x v="0"/>
    <x v="3"/>
    <s v="US Gas Fin Swap"/>
    <s v="US Gas Swap      Nymex                   Nov01-Mar02     USD/MM"/>
    <n v="2500"/>
    <m/>
    <x v="0"/>
    <x v="10"/>
    <x v="0"/>
    <n v="4.3650000000000002"/>
    <s v="kdiamond"/>
    <s v="JARNOLD"/>
    <s v="NG-Price"/>
    <x v="1"/>
    <x v="5"/>
    <s v="VE6666.1"/>
    <d v="2001-11-01T00:00:00"/>
  </r>
  <r>
    <x v="1"/>
    <x v="3"/>
    <x v="0"/>
    <x v="1"/>
    <n v="310000"/>
    <n v="1341526"/>
    <d v="2001-06-05T10:04:58"/>
    <s v="PG&amp;E Energy Trading-Gas Corporation"/>
    <x v="0"/>
    <x v="0"/>
    <x v="0"/>
    <x v="3"/>
    <s v="US Gas Fin Swap"/>
    <s v="US Gas Swap      Nymex                   Aug01           USD/MM"/>
    <n v="10000"/>
    <m/>
    <x v="0"/>
    <x v="10"/>
    <x v="0"/>
    <n v="4.0149999999999997"/>
    <s v="andrewk5"/>
    <s v="JARNOLD"/>
    <s v="NG-Price"/>
    <x v="1"/>
    <x v="5"/>
    <s v="VE6668.1"/>
    <d v="2001-08-01T21:00:00"/>
  </r>
  <r>
    <x v="1"/>
    <x v="3"/>
    <x v="0"/>
    <x v="1"/>
    <n v="155000"/>
    <n v="1341528"/>
    <d v="2001-06-05T10:05:00"/>
    <s v="Williams Energy Marketing &amp; Trading Company"/>
    <x v="0"/>
    <x v="0"/>
    <x v="0"/>
    <x v="3"/>
    <s v="US Gas Fin BasisSwap"/>
    <s v="US Gas Basis     Transco Z6 NY           Oct01           USD/MM"/>
    <n v="5000"/>
    <m/>
    <x v="0"/>
    <x v="10"/>
    <x v="0"/>
    <n v="0.45"/>
    <s v="mckennas"/>
    <s v="BMCKAY"/>
    <s v="FT-NY"/>
    <x v="1"/>
    <x v="5"/>
    <s v="VE6669.1"/>
    <d v="2001-10-01T21:00:01"/>
  </r>
  <r>
    <x v="0"/>
    <x v="3"/>
    <x v="1"/>
    <x v="0"/>
    <n v="5000"/>
    <n v="1341530"/>
    <d v="2001-06-05T10:05:05"/>
    <s v="PanCanadian Petroleum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5"/>
    <s v="E0003432"/>
    <s v="RWATT"/>
    <s v="EC-IM Canada West"/>
    <x v="8"/>
    <x v="7"/>
    <n v="831576"/>
    <d v="2001-06-06T21:00:01"/>
  </r>
  <r>
    <x v="1"/>
    <x v="2"/>
    <x v="1"/>
    <x v="4"/>
    <n v="1500"/>
    <n v="1341533"/>
    <d v="2001-06-05T10:05:11"/>
    <s v="PG&amp;E Energy Trading - Power, L.P."/>
    <x v="0"/>
    <x v="0"/>
    <x v="0"/>
    <x v="2"/>
    <s v="US East Power Phy Fwd Firm"/>
    <s v="US Pwr Phy Firm  PJM-W Peak              Jun02           USD/MWh"/>
    <n v="50"/>
    <m/>
    <x v="0"/>
    <x v="2"/>
    <x v="0"/>
    <n v="50.5"/>
    <s v="adamirick"/>
    <s v="RBENSON"/>
    <s v="LT-PJM"/>
    <x v="7"/>
    <x v="6"/>
    <n v="633004.1"/>
    <d v="2002-06-01T14:12:00"/>
  </r>
  <r>
    <x v="0"/>
    <x v="3"/>
    <x v="1"/>
    <x v="3"/>
    <n v="2300000"/>
    <n v="1341534"/>
    <d v="2001-06-05T10:05:12"/>
    <s v="Innogy PLC"/>
    <x v="0"/>
    <x v="0"/>
    <x v="0"/>
    <x v="3"/>
    <s v="UK Gas Phy Fwd NBP"/>
    <s v="UK Gas Phy       NBP                     Oct-Dec02       p/th"/>
    <m/>
    <n v="25000"/>
    <x v="0"/>
    <x v="5"/>
    <x v="3"/>
    <n v="24.1"/>
    <s v="farrinpx"/>
    <s v="AFAIRLE"/>
    <s v="Non Affiliate Gas Book"/>
    <x v="5"/>
    <x v="3"/>
    <n v="106497"/>
    <d v="2002-10-01T00:00:00"/>
  </r>
  <r>
    <x v="1"/>
    <x v="3"/>
    <x v="0"/>
    <x v="12"/>
    <n v="1825000"/>
    <n v="1341536"/>
    <d v="2001-06-05T10:05:13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199999999999996"/>
    <s v="WHITEWATER"/>
    <s v="JARNOLD"/>
    <s v="NG-Price"/>
    <x v="1"/>
    <x v="5"/>
    <s v="VE6673.1"/>
    <d v="2002-01-01T21:00:00"/>
  </r>
  <r>
    <x v="1"/>
    <x v="3"/>
    <x v="0"/>
    <x v="19"/>
    <n v="250000"/>
    <n v="1341535"/>
    <d v="2001-06-05T10:05:13"/>
    <s v="AEP Energy Services, Inc."/>
    <x v="0"/>
    <x v="0"/>
    <x v="0"/>
    <x v="3"/>
    <s v="US Gas Fin Swap"/>
    <s v="US Gas Daily     PEPL                    06-30Jun01      USD/MM"/>
    <m/>
    <n v="10000"/>
    <x v="0"/>
    <x v="10"/>
    <x v="0"/>
    <n v="3.71"/>
    <s v="aepes208"/>
    <s v="ALEWIS"/>
    <s v="GD-CENTRAL"/>
    <x v="1"/>
    <x v="5"/>
    <s v="VE6675.1"/>
    <d v="2001-06-06T21:00:01"/>
  </r>
  <r>
    <x v="1"/>
    <x v="3"/>
    <x v="0"/>
    <x v="1"/>
    <n v="77500"/>
    <n v="1341537"/>
    <d v="2001-06-05T10:05:14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3.9325000000000001"/>
    <s v="bhofman99"/>
    <s v="JARNOLD"/>
    <s v="NG-Price"/>
    <x v="1"/>
    <x v="5"/>
    <s v="VE6677.1"/>
    <d v="2001-07-01T21:00:00"/>
  </r>
  <r>
    <x v="0"/>
    <x v="3"/>
    <x v="1"/>
    <x v="0"/>
    <n v="10000"/>
    <n v="1341538"/>
    <d v="2001-06-05T10:05:15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1"/>
    <s v="canadanw1"/>
    <s v="RWATT"/>
    <s v="EC-IM Canada West"/>
    <x v="8"/>
    <x v="7"/>
    <n v="831577"/>
    <d v="2001-06-05T21:00:01"/>
  </r>
  <r>
    <x v="1"/>
    <x v="3"/>
    <x v="0"/>
    <x v="1"/>
    <n v="77500"/>
    <n v="1341541"/>
    <d v="2001-06-05T10:05:2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3.94"/>
    <s v="DANIELCOWL"/>
    <s v="JARNOLD"/>
    <s v="NG-Price"/>
    <x v="1"/>
    <x v="5"/>
    <s v="VE6678.1"/>
    <d v="2001-07-01T21:00:00"/>
  </r>
  <r>
    <x v="1"/>
    <x v="3"/>
    <x v="0"/>
    <x v="1"/>
    <n v="3100"/>
    <n v="1341543"/>
    <d v="2001-06-05T10:05:29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125"/>
    <s v="WHITEWATER"/>
    <s v="MMAGGI"/>
    <s v="NG EXOTIC"/>
    <x v="1"/>
    <x v="5"/>
    <s v="VE6680.1"/>
    <d v="2001-07-01T00:00:00"/>
  </r>
  <r>
    <x v="1"/>
    <x v="3"/>
    <x v="1"/>
    <x v="0"/>
    <n v="6083"/>
    <n v="1341544"/>
    <d v="2001-06-05T10:05:29"/>
    <s v="CoEnergy Trading Company"/>
    <x v="0"/>
    <x v="0"/>
    <x v="0"/>
    <x v="3"/>
    <s v="US Gas Phy Fwd Firm &lt; or = 1Mo "/>
    <s v="US Gas Phy       Mich Con                06Jun01         USD/MM"/>
    <n v="6083"/>
    <m/>
    <x v="0"/>
    <x v="10"/>
    <x v="0"/>
    <n v="4.0049999999999999"/>
    <s v="PANNONE12"/>
    <s v="JWILLI13"/>
    <s v="ENA - IM Mkt Central MICH"/>
    <x v="8"/>
    <x v="5"/>
    <n v="831578"/>
    <d v="2001-06-06T21:00:01"/>
  </r>
  <r>
    <x v="1"/>
    <x v="3"/>
    <x v="0"/>
    <x v="4"/>
    <n v="150000"/>
    <n v="1341547"/>
    <d v="2001-06-05T10:05:31"/>
    <s v="Phibro Inc."/>
    <x v="0"/>
    <x v="0"/>
    <x v="0"/>
    <x v="3"/>
    <s v="US Gas Fin BasisSwap"/>
    <s v="US Gas Basis     Transco Z6 NY           Sep01           USD/MM"/>
    <n v="5000"/>
    <m/>
    <x v="0"/>
    <x v="10"/>
    <x v="0"/>
    <n v="0.36"/>
    <s v="FROSTYCT"/>
    <s v="BMCKAY"/>
    <s v="FT-NY"/>
    <x v="1"/>
    <x v="5"/>
    <s v="VE6679.1"/>
    <d v="2001-09-01T21:00:01"/>
  </r>
  <r>
    <x v="1"/>
    <x v="3"/>
    <x v="0"/>
    <x v="1"/>
    <n v="310000"/>
    <n v="1341549"/>
    <d v="2001-06-05T10:05:33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kurtgibson"/>
    <s v="JARNOLD"/>
    <s v="NG-Price"/>
    <x v="1"/>
    <x v="5"/>
    <s v="VE6683.1"/>
    <d v="2001-07-01T21:00:00"/>
  </r>
  <r>
    <x v="1"/>
    <x v="2"/>
    <x v="1"/>
    <x v="22"/>
    <n v="2950"/>
    <n v="1341548"/>
    <d v="2001-06-05T10:05:33"/>
    <s v="Aquila Energy Marketing Corporation"/>
    <x v="1"/>
    <x v="1"/>
    <x v="0"/>
    <x v="2"/>
    <s v="US East Power Phy Fwd Firm"/>
    <s v="US Pwr Phy Firm  NEPOOL Peak             Jan-Feb02       USD/MWh"/>
    <m/>
    <n v="50"/>
    <x v="0"/>
    <x v="2"/>
    <x v="0"/>
    <n v="59.5"/>
    <s v="JEFFK003"/>
    <s v="DDAVIS"/>
    <s v="LT-New England"/>
    <x v="7"/>
    <x v="6"/>
    <n v="633007.1"/>
    <d v="2002-01-01T17:11:00"/>
  </r>
  <r>
    <x v="1"/>
    <x v="3"/>
    <x v="0"/>
    <x v="20"/>
    <n v="615000"/>
    <n v="1341551"/>
    <d v="2001-06-05T10:05:41"/>
    <s v="Coral Energy Holding L.P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kwgeiger"/>
    <s v="JARNOLD"/>
    <s v="NG-Price"/>
    <x v="1"/>
    <x v="5"/>
    <s v="VE6682.1"/>
    <d v="2001-07-01T00:00:00"/>
  </r>
  <r>
    <x v="1"/>
    <x v="3"/>
    <x v="1"/>
    <x v="0"/>
    <n v="5000"/>
    <n v="1341550"/>
    <d v="2001-06-05T10:05:41"/>
    <s v="Dynegy Marketing and Trade"/>
    <x v="0"/>
    <x v="0"/>
    <x v="0"/>
    <x v="3"/>
    <s v="US Gas Phy Fwd Firm &lt; or = 1Mo "/>
    <s v="US Gas Phy       ANR SE Trans            06Jun01         USD/MM"/>
    <m/>
    <n v="5000"/>
    <x v="0"/>
    <x v="10"/>
    <x v="0"/>
    <n v="3.7825000000000002"/>
    <s v="MCCARTHY"/>
    <s v="TDONOHO"/>
    <s v="ENA - IM Central Gulf"/>
    <x v="8"/>
    <x v="5"/>
    <n v="831579"/>
    <d v="2001-06-06T21:00:01"/>
  </r>
  <r>
    <x v="1"/>
    <x v="3"/>
    <x v="0"/>
    <x v="19"/>
    <n v="250000"/>
    <n v="1341552"/>
    <d v="2001-06-05T10:05:42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250000000000002"/>
    <s v="CHADDMOORE"/>
    <s v="PKEAVEY"/>
    <s v="G-DAILY-EST"/>
    <x v="1"/>
    <x v="5"/>
    <s v="VE6684.1"/>
    <d v="2001-06-06T21:00:01"/>
  </r>
  <r>
    <x v="1"/>
    <x v="2"/>
    <x v="1"/>
    <x v="8"/>
    <n v="250"/>
    <n v="1341553"/>
    <d v="2001-06-05T10:05:43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8.25"/>
    <s v="skilpat1"/>
    <s v="JQUENET"/>
    <s v="ST-PJM"/>
    <x v="7"/>
    <x v="6"/>
    <n v="633008.1"/>
    <d v="2001-06-11T21:00:01"/>
  </r>
  <r>
    <x v="0"/>
    <x v="3"/>
    <x v="1"/>
    <x v="1"/>
    <n v="77500"/>
    <n v="1341554"/>
    <d v="2001-06-05T10:05:48"/>
    <s v="TransAlta Energy Marketing Corp."/>
    <x v="0"/>
    <x v="0"/>
    <x v="0"/>
    <x v="3"/>
    <s v="CAN Gas Phy Fwd Firm West &lt; or = 1Mo"/>
    <s v="CAN Gas Phy      NIT                     Jul01           CAD/GJ"/>
    <n v="2500"/>
    <m/>
    <x v="0"/>
    <x v="11"/>
    <x v="4"/>
    <n v="5.0199999999999996"/>
    <s v="sharmafa"/>
    <s v="MCOWAN"/>
    <s v="EC-IM Canada West"/>
    <x v="8"/>
    <x v="7"/>
    <n v="831580"/>
    <d v="2001-07-01T21:00:01"/>
  </r>
  <r>
    <x v="1"/>
    <x v="2"/>
    <x v="1"/>
    <x v="3"/>
    <n v="4600"/>
    <n v="1341556"/>
    <d v="2001-06-05T10:05:48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75"/>
    <s v="TROROSCO"/>
    <s v="RBENSON"/>
    <s v="LT-PJM"/>
    <x v="7"/>
    <x v="6"/>
    <n v="633010.1"/>
    <d v="2001-10-01T14:12:00"/>
  </r>
  <r>
    <x v="1"/>
    <x v="2"/>
    <x v="1"/>
    <x v="4"/>
    <n v="1500"/>
    <n v="1341555"/>
    <d v="2001-06-05T10:05:48"/>
    <s v="El Paso Merchant Energy, L.P."/>
    <x v="0"/>
    <x v="0"/>
    <x v="0"/>
    <x v="2"/>
    <s v="US East Power Phy Fwd Firm"/>
    <s v="US Pwr Phy Firm  NEPOOL Peak             Sep02           USD/MWh"/>
    <n v="50"/>
    <m/>
    <x v="0"/>
    <x v="2"/>
    <x v="0"/>
    <n v="44.6"/>
    <s v="PowerMCP"/>
    <s v="DDAVIS"/>
    <s v="LT-New England"/>
    <x v="7"/>
    <x v="6"/>
    <n v="633009.1"/>
    <d v="2002-09-01T17:11:00"/>
  </r>
  <r>
    <x v="1"/>
    <x v="3"/>
    <x v="0"/>
    <x v="1"/>
    <n v="155000"/>
    <n v="1341558"/>
    <d v="2001-06-05T10:05:49"/>
    <s v="BP Corporation North America Inc."/>
    <x v="0"/>
    <x v="0"/>
    <x v="0"/>
    <x v="3"/>
    <s v="US Gas Fin BasisSwap"/>
    <s v="US Gas Basis     NGI SoCal               Aug01           USD/MM"/>
    <n v="5000"/>
    <m/>
    <x v="0"/>
    <x v="10"/>
    <x v="0"/>
    <n v="5.44"/>
    <s v="Quekchin"/>
    <s v="KHOLST"/>
    <s v="FT-West"/>
    <x v="1"/>
    <x v="5"/>
    <s v="VE6685.1"/>
    <d v="2001-08-01T21:00:01"/>
  </r>
  <r>
    <x v="0"/>
    <x v="3"/>
    <x v="0"/>
    <x v="1"/>
    <n v="155000"/>
    <n v="1341559"/>
    <d v="2001-06-05T10:05:56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0.22"/>
    <s v="davidwest"/>
    <s v="JMCKAY"/>
    <s v="FT - CAND - EGSC - EA"/>
    <x v="1"/>
    <x v="7"/>
    <s v="VE6686.1"/>
    <d v="2001-10-01T00:00:00"/>
  </r>
  <r>
    <x v="0"/>
    <x v="3"/>
    <x v="1"/>
    <x v="0"/>
    <n v="5000"/>
    <n v="1341560"/>
    <d v="2001-06-05T10:05:58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2"/>
    <s v="ADM68959"/>
    <s v="RWATT"/>
    <s v="EC-IM Canada West"/>
    <x v="8"/>
    <x v="7"/>
    <n v="831581"/>
    <d v="2001-06-06T21:00:01"/>
  </r>
  <r>
    <x v="1"/>
    <x v="3"/>
    <x v="0"/>
    <x v="20"/>
    <n v="615000"/>
    <n v="1341561"/>
    <d v="2001-06-05T10:05:59"/>
    <s v="Dynegy Marketing and Trade"/>
    <x v="0"/>
    <x v="0"/>
    <x v="0"/>
    <x v="3"/>
    <s v="US Gas Fin Swap"/>
    <s v="US Gas Swap      Nymex                   Jul-Oct01       USD/MM"/>
    <n v="5000"/>
    <m/>
    <x v="0"/>
    <x v="10"/>
    <x v="0"/>
    <n v="4.01"/>
    <s v="WHITEWATER"/>
    <s v="JARNOLD"/>
    <s v="NG-Price"/>
    <x v="1"/>
    <x v="5"/>
    <s v="VE6687.1"/>
    <d v="2001-07-01T00:00:00"/>
  </r>
  <r>
    <x v="0"/>
    <x v="3"/>
    <x v="1"/>
    <x v="0"/>
    <n v="10000"/>
    <n v="1341562"/>
    <d v="2001-06-05T10:06:02"/>
    <s v="Reliant Energy Services Canada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erdelsing"/>
    <s v="RWATT"/>
    <s v="EC-IM Canada West"/>
    <x v="8"/>
    <x v="7"/>
    <n v="831582"/>
    <d v="2001-06-05T21:00:01"/>
  </r>
  <r>
    <x v="1"/>
    <x v="3"/>
    <x v="0"/>
    <x v="18"/>
    <n v="755000"/>
    <n v="1341563"/>
    <d v="2001-06-05T10:06:06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3"/>
    <s v="johnwest"/>
    <s v="JARNOLD"/>
    <s v="NG-Price"/>
    <x v="1"/>
    <x v="5"/>
    <s v="VE6688.1"/>
    <d v="2001-11-01T00:00:00"/>
  </r>
  <r>
    <x v="0"/>
    <x v="3"/>
    <x v="1"/>
    <x v="0"/>
    <n v="5000"/>
    <n v="1341564"/>
    <d v="2001-06-05T10:06:08"/>
    <s v="Reliant Energy Services Canada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"/>
    <s v="erdelsing"/>
    <s v="RWATT"/>
    <s v="EC-IM Canada West"/>
    <x v="8"/>
    <x v="7"/>
    <n v="831583"/>
    <d v="2001-06-06T21:00:01"/>
  </r>
  <r>
    <x v="1"/>
    <x v="2"/>
    <x v="1"/>
    <x v="4"/>
    <n v="1500"/>
    <n v="1341565"/>
    <d v="2001-06-05T10:06:09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3"/>
    <s v="kevinmil"/>
    <s v="MCARSON2"/>
    <s v="LT-SPP"/>
    <x v="7"/>
    <x v="6"/>
    <n v="633012.1"/>
    <d v="2001-09-01T14:16:00"/>
  </r>
  <r>
    <x v="1"/>
    <x v="3"/>
    <x v="1"/>
    <x v="0"/>
    <n v="4709"/>
    <n v="1341566"/>
    <d v="2001-06-05T10:06:09"/>
    <s v="Coral Energy Resources, L.P."/>
    <x v="0"/>
    <x v="0"/>
    <x v="0"/>
    <x v="3"/>
    <s v="US Gas Phy Fwd Firm &lt; or = 1Mo "/>
    <s v="US Gas Phy       TENN 500                06Jun01         USD/MM"/>
    <m/>
    <n v="4709"/>
    <x v="0"/>
    <x v="10"/>
    <x v="0"/>
    <n v="3.7349999999999999"/>
    <s v="rjvandamp"/>
    <s v="SNEAL"/>
    <s v="ENA-IM NE GULF3"/>
    <x v="8"/>
    <x v="5"/>
    <n v="831584"/>
    <d v="2001-06-06T21:00:01"/>
  </r>
  <r>
    <x v="1"/>
    <x v="3"/>
    <x v="1"/>
    <x v="0"/>
    <n v="1418"/>
    <n v="1341567"/>
    <d v="2001-06-05T10:06:10"/>
    <s v="Aquila Energy Marketing Corporation"/>
    <x v="0"/>
    <x v="0"/>
    <x v="0"/>
    <x v="3"/>
    <s v="US Gas Phy Fwd Firm &lt; or = 1Mo "/>
    <s v="US Gas Phy       Dom SP TT               06Jun01         USD/MM"/>
    <n v="1418"/>
    <m/>
    <x v="0"/>
    <x v="10"/>
    <x v="0"/>
    <n v="4.01"/>
    <s v="MARKOTTE"/>
    <s v="JHODGE2"/>
    <s v="ENA-IM ME CNG"/>
    <x v="8"/>
    <x v="5"/>
    <n v="831585"/>
    <d v="2001-06-06T21:00:01"/>
  </r>
  <r>
    <x v="1"/>
    <x v="3"/>
    <x v="1"/>
    <x v="0"/>
    <n v="10000"/>
    <n v="1341569"/>
    <d v="2001-06-05T10:06:13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74"/>
    <s v="rjvandamp"/>
    <s v="SNEAL"/>
    <s v="ENA-IM NE GULF3"/>
    <x v="8"/>
    <x v="5"/>
    <n v="831587"/>
    <d v="2001-06-06T21:00:01"/>
  </r>
  <r>
    <x v="1"/>
    <x v="2"/>
    <x v="1"/>
    <x v="4"/>
    <n v="1500"/>
    <n v="1341570"/>
    <d v="2001-06-05T10:06:15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3"/>
    <s v="kevinmil"/>
    <s v="MCARSON2"/>
    <s v="LT-SPP"/>
    <x v="7"/>
    <x v="6"/>
    <n v="633014.1"/>
    <d v="2001-09-01T14:16:00"/>
  </r>
  <r>
    <x v="1"/>
    <x v="3"/>
    <x v="0"/>
    <x v="12"/>
    <n v="1825000"/>
    <n v="1341573"/>
    <d v="2001-06-05T10:06:19"/>
    <s v="The Chase Manhattan Bank"/>
    <x v="0"/>
    <x v="0"/>
    <x v="0"/>
    <x v="3"/>
    <s v="US Gas Fin Swap"/>
    <s v="US Gas Swap      Nymex                   Jan-Dec02       USD/MM"/>
    <n v="5000"/>
    <m/>
    <x v="0"/>
    <x v="10"/>
    <x v="0"/>
    <n v="4"/>
    <s v="DMKIBLER"/>
    <s v="JARNOLD"/>
    <s v="NG-Price"/>
    <x v="1"/>
    <x v="5"/>
    <s v="VE6691.1"/>
    <d v="2002-01-01T21:00:00"/>
  </r>
  <r>
    <x v="1"/>
    <x v="2"/>
    <x v="1"/>
    <x v="10"/>
    <n v="1200"/>
    <n v="1341574"/>
    <d v="2001-06-05T10:06:19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4.5"/>
    <s v="stsingas"/>
    <s v="JQUENET"/>
    <s v="ST-PJM"/>
    <x v="7"/>
    <x v="6"/>
    <n v="633016.1"/>
    <d v="2001-06-07T21:00:01"/>
  </r>
  <r>
    <x v="0"/>
    <x v="3"/>
    <x v="1"/>
    <x v="0"/>
    <n v="10000"/>
    <n v="1341575"/>
    <d v="2001-06-05T10:06:21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"/>
    <s v="NORTHTRA"/>
    <s v="RWATT"/>
    <s v="EC-IM Canada West"/>
    <x v="8"/>
    <x v="7"/>
    <n v="831588"/>
    <d v="2001-06-05T21:00:01"/>
  </r>
  <r>
    <x v="1"/>
    <x v="3"/>
    <x v="0"/>
    <x v="20"/>
    <n v="615000"/>
    <n v="1341578"/>
    <d v="2001-06-05T10:06:23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"/>
    <s v="JOHNNYMAC"/>
    <s v="JARNOLD"/>
    <s v="NG-Price"/>
    <x v="1"/>
    <x v="5"/>
    <s v="VE6690.1"/>
    <d v="2001-07-01T00:00:00"/>
  </r>
  <r>
    <x v="1"/>
    <x v="3"/>
    <x v="0"/>
    <x v="19"/>
    <n v="125000"/>
    <n v="1341579"/>
    <d v="2001-06-05T10:06:23"/>
    <s v="Adams Resources Marketing, Ltd."/>
    <x v="0"/>
    <x v="0"/>
    <x v="0"/>
    <x v="3"/>
    <s v="US Gas Fin Swap"/>
    <s v="US Gas Daily     HHub                    06-30Jun01      USD/MM"/>
    <n v="5000"/>
    <m/>
    <x v="0"/>
    <x v="10"/>
    <x v="0"/>
    <n v="3.81"/>
    <s v="KENTRADES1"/>
    <s v="PKEAVEY"/>
    <s v="G-DAILY-EST"/>
    <x v="1"/>
    <x v="5"/>
    <s v="VE6694.1"/>
    <d v="2001-06-06T21:00:01"/>
  </r>
  <r>
    <x v="1"/>
    <x v="3"/>
    <x v="0"/>
    <x v="19"/>
    <n v="125000"/>
    <n v="1341580"/>
    <d v="2001-06-05T10:06:24"/>
    <s v="CMS Marketing, Services and Trading Company"/>
    <x v="0"/>
    <x v="0"/>
    <x v="0"/>
    <x v="3"/>
    <s v="US Gas Fin Swap"/>
    <s v="US Gas Daily     HHub                    06-30Jun01      USD/MM"/>
    <n v="5000"/>
    <m/>
    <x v="0"/>
    <x v="10"/>
    <x v="0"/>
    <n v="3.81"/>
    <s v="CHADDMOORE"/>
    <s v="PKEAVEY"/>
    <s v="G-DAILY-EST"/>
    <x v="1"/>
    <x v="5"/>
    <s v="VE6695.1"/>
    <d v="2001-06-06T21:00:01"/>
  </r>
  <r>
    <x v="1"/>
    <x v="2"/>
    <x v="1"/>
    <x v="4"/>
    <n v="1500"/>
    <n v="1341581"/>
    <d v="2001-06-05T10:06:28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6"/>
    <s v="Kellybry"/>
    <s v="RBENSON"/>
    <s v="LT-PJM"/>
    <x v="7"/>
    <x v="6"/>
    <n v="633017.1"/>
    <d v="2001-09-01T14:12:00"/>
  </r>
  <r>
    <x v="1"/>
    <x v="3"/>
    <x v="0"/>
    <x v="1"/>
    <n v="77500"/>
    <n v="1341582"/>
    <d v="2001-06-05T10:06:31"/>
    <s v="Reliant Energy Services, Inc."/>
    <x v="0"/>
    <x v="0"/>
    <x v="0"/>
    <x v="3"/>
    <s v="US Gas Fin Swap"/>
    <s v="US Gas Swap      Nymex                   Jul01           USD/MM"/>
    <m/>
    <n v="2500"/>
    <x v="0"/>
    <x v="10"/>
    <x v="0"/>
    <n v="3.9249999999999998"/>
    <s v="kurtgibson"/>
    <s v="JARNOLD"/>
    <s v="NG-Price"/>
    <x v="1"/>
    <x v="5"/>
    <s v="VE6697.1"/>
    <d v="2001-07-01T21:00:00"/>
  </r>
  <r>
    <x v="1"/>
    <x v="3"/>
    <x v="1"/>
    <x v="0"/>
    <n v="5000"/>
    <n v="1341583"/>
    <d v="2001-06-05T10:06:34"/>
    <s v="Reliant Energy HL&amp;P"/>
    <x v="0"/>
    <x v="0"/>
    <x v="0"/>
    <x v="3"/>
    <s v="US Gas Phy Fwd Firm &lt; or = 1Mo "/>
    <s v="US Gas Phy       TETCO WLA               06Jun01         USD/MM"/>
    <m/>
    <n v="5000"/>
    <x v="0"/>
    <x v="10"/>
    <x v="0"/>
    <n v="3.6949999999999998"/>
    <s v="leeharthlp"/>
    <s v="SPEREIR"/>
    <s v="ENA-IM NE GULF3"/>
    <x v="8"/>
    <x v="5"/>
    <n v="831590"/>
    <d v="2001-06-06T21:00:01"/>
  </r>
  <r>
    <x v="1"/>
    <x v="3"/>
    <x v="0"/>
    <x v="4"/>
    <n v="600000"/>
    <n v="1341585"/>
    <d v="2001-06-05T10:06:35"/>
    <s v="OGE Energy Resources, Inc."/>
    <x v="0"/>
    <x v="0"/>
    <x v="0"/>
    <x v="3"/>
    <s v="US Gas Fin Swap"/>
    <s v="US Gas Swap      Nymex                   Sep01           USD/MM"/>
    <n v="20000"/>
    <m/>
    <x v="0"/>
    <x v="10"/>
    <x v="0"/>
    <n v="4.03"/>
    <s v="mustang1"/>
    <s v="JARNOLD"/>
    <s v="NG-Price"/>
    <x v="1"/>
    <x v="5"/>
    <s v="VE6698.1"/>
    <d v="2001-09-01T21:00:00"/>
  </r>
  <r>
    <x v="1"/>
    <x v="3"/>
    <x v="0"/>
    <x v="1"/>
    <n v="387500"/>
    <n v="1341588"/>
    <d v="2001-06-05T10:06:39"/>
    <s v="Dynegy Marketing and Trade"/>
    <x v="0"/>
    <x v="0"/>
    <x v="0"/>
    <x v="3"/>
    <s v="US Gas Fin Swap"/>
    <s v="US Gas Swap      Nymex                   Jul01           USD/MM"/>
    <m/>
    <n v="12500"/>
    <x v="0"/>
    <x v="10"/>
    <x v="0"/>
    <n v="3.9175"/>
    <s v="BARRON01"/>
    <s v="JARNOLD"/>
    <s v="NG-Price"/>
    <x v="1"/>
    <x v="5"/>
    <s v="VE6702.1"/>
    <d v="2001-07-01T21:00:00"/>
  </r>
  <r>
    <x v="1"/>
    <x v="3"/>
    <x v="0"/>
    <x v="19"/>
    <n v="125000"/>
    <n v="1341589"/>
    <d v="2001-06-05T10:06:40"/>
    <s v="Virginia Power Energy Marketing, Inc."/>
    <x v="0"/>
    <x v="0"/>
    <x v="0"/>
    <x v="3"/>
    <s v="US Gas Fin Swap"/>
    <s v="US Gas Daily     HHub                    06-30Jun01      USD/MM"/>
    <m/>
    <n v="5000"/>
    <x v="0"/>
    <x v="10"/>
    <x v="0"/>
    <n v="3.8149999999999999"/>
    <s v="SPJOHRDE"/>
    <s v="PKEAVEY"/>
    <s v="G-DAILY-EST"/>
    <x v="1"/>
    <x v="5"/>
    <s v="VE6701.1"/>
    <d v="2001-06-06T21:00:01"/>
  </r>
  <r>
    <x v="1"/>
    <x v="3"/>
    <x v="0"/>
    <x v="1"/>
    <n v="387500"/>
    <n v="1341590"/>
    <d v="2001-06-05T10:06:43"/>
    <s v="AIG Energy Trading Inc."/>
    <x v="0"/>
    <x v="0"/>
    <x v="0"/>
    <x v="3"/>
    <s v="US Gas Fin Swap"/>
    <s v="US Gas Swap      Nymex                   Jul01           USD/MM"/>
    <m/>
    <n v="12500"/>
    <x v="0"/>
    <x v="10"/>
    <x v="0"/>
    <n v="3.9249999999999998"/>
    <s v="CJJS5515"/>
    <s v="JARNOLD"/>
    <s v="NG-Price"/>
    <x v="1"/>
    <x v="5"/>
    <s v="VE6704.1"/>
    <d v="2001-07-01T21:00:00"/>
  </r>
  <r>
    <x v="1"/>
    <x v="3"/>
    <x v="1"/>
    <x v="0"/>
    <n v="3500"/>
    <n v="1341591"/>
    <d v="2001-06-05T10:06:45"/>
    <s v="EnergyUSA-TPC Corp."/>
    <x v="0"/>
    <x v="0"/>
    <x v="0"/>
    <x v="3"/>
    <s v="US Gas Phy Fwd Firm &lt; or = 1Mo "/>
    <s v="US Gas Phy       TETCO STX               06Jun01         USD/MM"/>
    <m/>
    <n v="3500"/>
    <x v="0"/>
    <x v="10"/>
    <x v="0"/>
    <n v="3.645"/>
    <s v="timothym"/>
    <s v="SPEREIR"/>
    <s v="ENA-IM NE GULF3"/>
    <x v="8"/>
    <x v="5"/>
    <n v="831591"/>
    <d v="2001-06-06T21:00:01"/>
  </r>
  <r>
    <x v="1"/>
    <x v="3"/>
    <x v="0"/>
    <x v="12"/>
    <n v="1825000"/>
    <n v="1341592"/>
    <d v="2001-06-05T10:06:46"/>
    <s v="OGE Energy Resources, Inc."/>
    <x v="0"/>
    <x v="0"/>
    <x v="0"/>
    <x v="3"/>
    <s v="US Gas Fin Swap"/>
    <s v="US Gas Swap      Nymex                   Jan-Dec02       USD/MM"/>
    <n v="5000"/>
    <m/>
    <x v="0"/>
    <x v="10"/>
    <x v="0"/>
    <n v="4"/>
    <s v="mustang1"/>
    <s v="JARNOLD"/>
    <s v="NG-Price"/>
    <x v="1"/>
    <x v="5"/>
    <s v="VE6703.1"/>
    <d v="2002-01-01T21:00:00"/>
  </r>
  <r>
    <x v="1"/>
    <x v="3"/>
    <x v="0"/>
    <x v="1"/>
    <n v="155000"/>
    <n v="1341593"/>
    <d v="2001-06-05T10:06:47"/>
    <s v="Conectiv Energy Supply, Inc."/>
    <x v="0"/>
    <x v="0"/>
    <x v="0"/>
    <x v="3"/>
    <s v="US Gas Fin Swap"/>
    <s v="US Gas Swap      Nymex                   Aug01           USD/MM"/>
    <m/>
    <n v="5000"/>
    <x v="0"/>
    <x v="10"/>
    <x v="0"/>
    <n v="4.0075000000000003"/>
    <s v="bradhoese2"/>
    <s v="JARNOLD"/>
    <s v="NG-Price"/>
    <x v="1"/>
    <x v="5"/>
    <s v="VE6705.1"/>
    <d v="2001-08-01T21:00:00"/>
  </r>
  <r>
    <x v="0"/>
    <x v="3"/>
    <x v="1"/>
    <x v="1"/>
    <n v="77500"/>
    <n v="1341595"/>
    <d v="2001-06-05T10:06:48"/>
    <s v="TransAlta Energy Marketing Corp."/>
    <x v="0"/>
    <x v="0"/>
    <x v="0"/>
    <x v="3"/>
    <s v="CAN Gas Phy Fwd Firm West &lt; or = 1Mo"/>
    <s v="CAN Gas Phy      NIT                     Jul01           CAD/GJ"/>
    <n v="2500"/>
    <m/>
    <x v="0"/>
    <x v="11"/>
    <x v="4"/>
    <n v="5"/>
    <s v="sharmafa"/>
    <s v="MCOWAN"/>
    <s v="EC-IM Canada West"/>
    <x v="8"/>
    <x v="7"/>
    <n v="831592"/>
    <d v="2001-07-01T21:00:01"/>
  </r>
  <r>
    <x v="0"/>
    <x v="3"/>
    <x v="1"/>
    <x v="4"/>
    <n v="750000"/>
    <n v="1341596"/>
    <d v="2001-06-05T10:06:49"/>
    <s v="EDF Trading Limited"/>
    <x v="0"/>
    <x v="0"/>
    <x v="0"/>
    <x v="3"/>
    <s v="UK Gas Phy Fwd NBP"/>
    <s v="UK Gas Phy       NBP                     Sep01           p/th"/>
    <n v="25000"/>
    <m/>
    <x v="0"/>
    <x v="5"/>
    <x v="3"/>
    <n v="20.324999999999999"/>
    <s v="LAWRENCED"/>
    <s v="AFAIRLE"/>
    <s v="Non Affiliate Gas Book"/>
    <x v="5"/>
    <x v="3"/>
    <n v="106499"/>
    <d v="2001-09-01T21:00:01"/>
  </r>
  <r>
    <x v="0"/>
    <x v="0"/>
    <x v="0"/>
    <x v="0"/>
    <n v="20"/>
    <n v="1341598"/>
    <d v="2001-06-05T10:06:52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slattery"/>
    <s v="JGORDON1"/>
    <s v="Enron Metals Trading System"/>
    <x v="0"/>
    <x v="0"/>
    <n v="2169237"/>
    <m/>
  </r>
  <r>
    <x v="1"/>
    <x v="3"/>
    <x v="0"/>
    <x v="18"/>
    <n v="755000"/>
    <n v="1341599"/>
    <d v="2001-06-05T10:06:53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3"/>
    <s v="SHIMAITIS"/>
    <s v="JARNOLD"/>
    <s v="NG-Price"/>
    <x v="1"/>
    <x v="5"/>
    <s v="VE6706.1"/>
    <d v="2001-11-01T00:00:00"/>
  </r>
  <r>
    <x v="0"/>
    <x v="3"/>
    <x v="1"/>
    <x v="19"/>
    <n v="125000"/>
    <n v="1341600"/>
    <d v="2001-06-05T10:06:55"/>
    <s v="Reliant Energy Services Canada Ltd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83"/>
    <s v="erdelsing"/>
    <s v="MCOWAN"/>
    <s v="EC-IM Canada West"/>
    <x v="8"/>
    <x v="7"/>
    <n v="831593"/>
    <d v="2001-06-06T21:00:01"/>
  </r>
  <r>
    <x v="1"/>
    <x v="3"/>
    <x v="0"/>
    <x v="19"/>
    <n v="125000"/>
    <n v="1341601"/>
    <d v="2001-06-05T10:06:57"/>
    <s v="Cargill Energy, a division of Cargill, Incorporated"/>
    <x v="0"/>
    <x v="0"/>
    <x v="0"/>
    <x v="3"/>
    <s v="US Gas Fin Swap"/>
    <s v="US Gas Daily     HHub                    06-30Jun01      USD/MM"/>
    <m/>
    <n v="5000"/>
    <x v="0"/>
    <x v="10"/>
    <x v="0"/>
    <n v="3.8149999999999999"/>
    <s v="ADM90884"/>
    <s v="PKEAVEY"/>
    <s v="G-DAILY-EST"/>
    <x v="1"/>
    <x v="5"/>
    <s v="VE6707.1"/>
    <d v="2001-06-06T21:00:01"/>
  </r>
  <r>
    <x v="1"/>
    <x v="2"/>
    <x v="1"/>
    <x v="8"/>
    <n v="250"/>
    <n v="1341602"/>
    <d v="2001-06-05T10:06:58"/>
    <s v="PG&amp;E Energy Trading - Power, L.P."/>
    <x v="0"/>
    <x v="0"/>
    <x v="0"/>
    <x v="2"/>
    <s v="US East Power Phy Fwd Firm"/>
    <s v="US Pwr Phy Firm  NEPOOL Peak             18-22Jun01      USD/MWh"/>
    <n v="50"/>
    <m/>
    <x v="0"/>
    <x v="2"/>
    <x v="0"/>
    <n v="45"/>
    <s v="KRISTINKK"/>
    <s v="PBRODER"/>
    <s v="ST-New England"/>
    <x v="7"/>
    <x v="6"/>
    <n v="633018.1"/>
    <d v="2001-06-18T21:00:00"/>
  </r>
  <r>
    <x v="1"/>
    <x v="3"/>
    <x v="1"/>
    <x v="0"/>
    <n v="2700"/>
    <n v="1341604"/>
    <d v="2001-06-05T10:07:03"/>
    <s v="Dynegy Marketing and Trade"/>
    <x v="0"/>
    <x v="0"/>
    <x v="0"/>
    <x v="3"/>
    <s v="US Gas Phy Fwd Firm &lt; or = 1Mo "/>
    <s v="US Gas Phy       NNG Demarc              06Jun01         USD/MM"/>
    <m/>
    <n v="2700"/>
    <x v="0"/>
    <x v="10"/>
    <x v="0"/>
    <n v="3.74"/>
    <s v="SCHRIMSHER"/>
    <s v="KSTEVEN"/>
    <s v="ENA-IM Mid Central South"/>
    <x v="8"/>
    <x v="5"/>
    <n v="831594"/>
    <d v="2001-06-06T21:00:01"/>
  </r>
  <r>
    <x v="1"/>
    <x v="4"/>
    <x v="0"/>
    <x v="0"/>
    <n v="50000"/>
    <n v="1341605"/>
    <d v="2001-06-05T10:0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"/>
    <s v="GWHALLE"/>
    <s v="WTI-GW-NXC2"/>
    <x v="2"/>
    <x v="5"/>
    <n v="113743"/>
    <d v="2001-07-01T00:00:00"/>
  </r>
  <r>
    <x v="1"/>
    <x v="3"/>
    <x v="1"/>
    <x v="0"/>
    <n v="2500"/>
    <n v="1341606"/>
    <d v="2001-06-05T10:07:05"/>
    <s v="AEP Energy Services, Inc."/>
    <x v="0"/>
    <x v="0"/>
    <x v="0"/>
    <x v="3"/>
    <s v="US Gas Phy Fwd Firm &lt; or = 1Mo "/>
    <s v="US Gas Phy       TETCO ELA               06Jun01         USD/MM"/>
    <n v="2500"/>
    <m/>
    <x v="0"/>
    <x v="10"/>
    <x v="0"/>
    <n v="3.65"/>
    <s v="aepes202"/>
    <s v="SPEREIR"/>
    <s v="ENA-IM NE GULF3"/>
    <x v="8"/>
    <x v="5"/>
    <n v="831595"/>
    <d v="2001-06-06T21:00:01"/>
  </r>
  <r>
    <x v="1"/>
    <x v="3"/>
    <x v="1"/>
    <x v="0"/>
    <n v="19875"/>
    <n v="1341608"/>
    <d v="2001-06-05T10:07:13"/>
    <s v="Mirant Americas Energy Marketing, L.P."/>
    <x v="0"/>
    <x v="0"/>
    <x v="0"/>
    <x v="3"/>
    <s v="US Gas Phy Fwd Firm &lt; or = 1Mo "/>
    <s v="US Gas Phy       NGPL NICOR              06Jun01         USD/MM"/>
    <m/>
    <n v="19875"/>
    <x v="0"/>
    <x v="10"/>
    <x v="0"/>
    <n v="3.8325"/>
    <s v="dkt00001"/>
    <s v="PMIMS"/>
    <s v="ENA - IM MKT Central CG"/>
    <x v="8"/>
    <x v="5"/>
    <n v="831596"/>
    <d v="2001-06-06T21:00:01"/>
  </r>
  <r>
    <x v="1"/>
    <x v="3"/>
    <x v="1"/>
    <x v="0"/>
    <n v="25000"/>
    <n v="1341609"/>
    <d v="2001-06-05T10:07:1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149999999999999"/>
    <s v="garrison"/>
    <s v="ARING"/>
    <s v="ENA-IM NE GULF1"/>
    <x v="8"/>
    <x v="5"/>
    <n v="831597"/>
    <d v="2001-06-06T21:00:01"/>
  </r>
  <r>
    <x v="1"/>
    <x v="3"/>
    <x v="0"/>
    <x v="1"/>
    <n v="310000"/>
    <n v="1341610"/>
    <d v="2001-06-05T10:07:21"/>
    <s v="J. Aron &amp; Company"/>
    <x v="0"/>
    <x v="0"/>
    <x v="0"/>
    <x v="3"/>
    <s v="US Gas Fin BasisSwap"/>
    <s v="US Gas Basis     EP SanJuan              Jul01           USD/MM"/>
    <m/>
    <n v="10000"/>
    <x v="0"/>
    <x v="10"/>
    <x v="0"/>
    <n v="-0.77500000000000002"/>
    <s v="ritanagle"/>
    <s v="MSANCH2"/>
    <s v="GD-New-Jr"/>
    <x v="1"/>
    <x v="5"/>
    <s v="VE6712.1"/>
    <d v="2001-07-01T21:00:01"/>
  </r>
  <r>
    <x v="1"/>
    <x v="4"/>
    <x v="0"/>
    <x v="0"/>
    <n v="50000"/>
    <n v="1341611"/>
    <d v="2001-06-05T10:07:2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44"/>
    <d v="2001-07-01T00:00:00"/>
  </r>
  <r>
    <x v="0"/>
    <x v="0"/>
    <x v="0"/>
    <x v="0"/>
    <n v="20"/>
    <n v="1341613"/>
    <d v="2001-06-05T10:07:2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9241"/>
    <m/>
  </r>
  <r>
    <x v="1"/>
    <x v="3"/>
    <x v="0"/>
    <x v="1"/>
    <n v="310000"/>
    <n v="1341612"/>
    <d v="2001-06-05T10:07:2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PATGRIMES"/>
    <s v="JARNOLD"/>
    <s v="NG-Price"/>
    <x v="1"/>
    <x v="5"/>
    <s v="VE6711.1"/>
    <d v="2001-07-01T21:00:00"/>
  </r>
  <r>
    <x v="1"/>
    <x v="3"/>
    <x v="1"/>
    <x v="0"/>
    <n v="5000"/>
    <n v="1341614"/>
    <d v="2001-06-05T10:07:25"/>
    <s v="Reliant Energy HL&amp;P"/>
    <x v="0"/>
    <x v="0"/>
    <x v="0"/>
    <x v="3"/>
    <s v="US Gas Phy Fwd Firm &lt; or = 1Mo "/>
    <s v="US Gas Phy       TETCO ELA               06Jun01         USD/MM"/>
    <m/>
    <n v="5000"/>
    <x v="0"/>
    <x v="10"/>
    <x v="0"/>
    <n v="3.6749999999999998"/>
    <s v="leeharthlp"/>
    <s v="SPEREIR"/>
    <s v="ENA-IM NE GULF3"/>
    <x v="8"/>
    <x v="5"/>
    <n v="831598"/>
    <d v="2001-06-06T21:00:01"/>
  </r>
  <r>
    <x v="1"/>
    <x v="3"/>
    <x v="0"/>
    <x v="20"/>
    <n v="615000"/>
    <n v="1341615"/>
    <d v="2001-06-05T10:07:28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4.0199999999999996"/>
    <s v="ADM48210"/>
    <s v="JARNOLD"/>
    <s v="NG-Price"/>
    <x v="1"/>
    <x v="5"/>
    <s v="VE6713.1"/>
    <d v="2001-07-01T00:00:00"/>
  </r>
  <r>
    <x v="0"/>
    <x v="3"/>
    <x v="1"/>
    <x v="0"/>
    <n v="5000"/>
    <n v="1341617"/>
    <d v="2001-06-05T10:07:35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"/>
    <s v="ngeerds01"/>
    <s v="RWATT"/>
    <s v="EC-IM Canada West"/>
    <x v="8"/>
    <x v="7"/>
    <n v="831599"/>
    <d v="2001-06-06T21:00:01"/>
  </r>
  <r>
    <x v="1"/>
    <x v="3"/>
    <x v="0"/>
    <x v="19"/>
    <n v="250000"/>
    <n v="1341618"/>
    <d v="2001-06-05T10:07:38"/>
    <s v="TransCanada Energy Financial Products Limited"/>
    <x v="0"/>
    <x v="0"/>
    <x v="0"/>
    <x v="3"/>
    <s v="US Gas Fin Swap"/>
    <s v="US Gas Daily     ANR OK                  06-30Jun01      USD/MM"/>
    <m/>
    <n v="10000"/>
    <x v="0"/>
    <x v="10"/>
    <x v="0"/>
    <n v="3.6949999999999998"/>
    <s v="bradkibbe"/>
    <s v="ALEWIS"/>
    <s v="GD-CENTRAL"/>
    <x v="1"/>
    <x v="5"/>
    <s v="VE6714.1"/>
    <d v="2001-06-06T21:00:01"/>
  </r>
  <r>
    <x v="0"/>
    <x v="3"/>
    <x v="0"/>
    <x v="1"/>
    <n v="155000"/>
    <n v="1341619"/>
    <d v="2001-06-05T10:07:39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0.18"/>
    <s v="brucewest"/>
    <s v="JMCKAY"/>
    <s v="FT - CAND - EGSC - EA"/>
    <x v="1"/>
    <x v="7"/>
    <s v="VE6716.1"/>
    <d v="2001-10-01T00:00:00"/>
  </r>
  <r>
    <x v="1"/>
    <x v="2"/>
    <x v="0"/>
    <x v="4"/>
    <n v="1500"/>
    <n v="1341620"/>
    <d v="2001-06-05T10:07:42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3.25"/>
    <s v="lindberg"/>
    <s v="DDAVIS"/>
    <s v="LT-New England"/>
    <x v="7"/>
    <x v="5"/>
    <n v="633019.1"/>
    <d v="2001-09-01T21:00:01"/>
  </r>
  <r>
    <x v="1"/>
    <x v="3"/>
    <x v="1"/>
    <x v="0"/>
    <n v="5000"/>
    <n v="1341621"/>
    <d v="2001-06-05T10:07:43"/>
    <s v="Cinergy Marketing &amp; Trading, LLC"/>
    <x v="0"/>
    <x v="0"/>
    <x v="0"/>
    <x v="3"/>
    <s v="US Gas Phy Fwd Firm &lt; or = 1Mo "/>
    <s v="US Gas Phy       TETCO ELA               06Jun01         USD/MM"/>
    <m/>
    <n v="5000"/>
    <x v="0"/>
    <x v="10"/>
    <x v="0"/>
    <n v="3.69"/>
    <s v="BYASSEEL"/>
    <s v="SPEREIR"/>
    <s v="ENA-IM NE GULF3"/>
    <x v="8"/>
    <x v="5"/>
    <n v="831600"/>
    <d v="2001-06-06T21:00:01"/>
  </r>
  <r>
    <x v="0"/>
    <x v="0"/>
    <x v="0"/>
    <x v="0"/>
    <n v="3"/>
    <n v="1341622"/>
    <d v="2001-06-05T10:07:45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0"/>
    <s v="marknunn1"/>
    <s v="BMARCHAN"/>
    <s v="Enron Metals Trading System"/>
    <x v="0"/>
    <x v="0"/>
    <n v="2169244"/>
    <m/>
  </r>
  <r>
    <x v="1"/>
    <x v="3"/>
    <x v="1"/>
    <x v="0"/>
    <n v="12717"/>
    <n v="1341623"/>
    <d v="2001-06-05T10:07:46"/>
    <s v="TransCanada Energy Marketing USA, Inc."/>
    <x v="0"/>
    <x v="0"/>
    <x v="0"/>
    <x v="3"/>
    <s v="US Gas Phy Fwd Firm &lt; or = 1Mo "/>
    <s v="US Gas Phy       ANR SW Pool             06Jun01         USD/MM"/>
    <m/>
    <n v="12717"/>
    <x v="0"/>
    <x v="10"/>
    <x v="0"/>
    <n v="3.7250000000000001"/>
    <s v="cscharton"/>
    <s v="KSTEVEN"/>
    <s v="ENA-IM Mid Central South"/>
    <x v="8"/>
    <x v="5"/>
    <n v="831601"/>
    <d v="2001-06-06T21:00:01"/>
  </r>
  <r>
    <x v="1"/>
    <x v="3"/>
    <x v="0"/>
    <x v="1"/>
    <n v="77500"/>
    <n v="1341625"/>
    <d v="2001-06-05T10:07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75"/>
    <s v="TMVCRV01"/>
    <s v="JARNOLD"/>
    <s v="NG-Price"/>
    <x v="1"/>
    <x v="5"/>
    <s v="VE6720.1"/>
    <d v="2001-07-01T21:00:00"/>
  </r>
  <r>
    <x v="1"/>
    <x v="3"/>
    <x v="0"/>
    <x v="1"/>
    <n v="542500"/>
    <n v="1341626"/>
    <d v="2001-06-05T10:08:01"/>
    <s v="Sempra Energy Trading Corp."/>
    <x v="0"/>
    <x v="0"/>
    <x v="0"/>
    <x v="3"/>
    <s v="US Gas Fin Swap"/>
    <s v="US Gas Swap      Nymex                   Jul01           USD/MM"/>
    <n v="17500"/>
    <m/>
    <x v="0"/>
    <x v="10"/>
    <x v="0"/>
    <n v="3.9175"/>
    <s v="jh1825ps"/>
    <s v="JARNOLD"/>
    <s v="NG-Price"/>
    <x v="1"/>
    <x v="5"/>
    <s v="VE6719.1"/>
    <d v="2001-07-01T21:00:00"/>
  </r>
  <r>
    <x v="0"/>
    <x v="3"/>
    <x v="1"/>
    <x v="1"/>
    <n v="31000"/>
    <n v="1341627"/>
    <d v="2001-06-05T10:08:01"/>
    <s v="WGR Canada Inc."/>
    <x v="0"/>
    <x v="0"/>
    <x v="0"/>
    <x v="3"/>
    <s v="CAN Gas Phy Fwd Firm West &lt; or = 1Mo"/>
    <s v="CAN Gas Phy      NIT                     Jul01           CAD/GJ"/>
    <n v="1000"/>
    <m/>
    <x v="0"/>
    <x v="11"/>
    <x v="4"/>
    <n v="5"/>
    <s v="PALLISER"/>
    <s v="MCOWAN"/>
    <s v="EC-IM Canada West"/>
    <x v="8"/>
    <x v="7"/>
    <n v="831602"/>
    <d v="2001-07-01T21:00:01"/>
  </r>
  <r>
    <x v="1"/>
    <x v="3"/>
    <x v="0"/>
    <x v="18"/>
    <n v="377500"/>
    <n v="1341628"/>
    <d v="2001-06-05T10:08:03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335"/>
    <s v="BIGBRADLY"/>
    <s v="JARNOLD"/>
    <s v="NG-Price"/>
    <x v="1"/>
    <x v="5"/>
    <s v="VE6718.1"/>
    <d v="2001-11-01T00:00:00"/>
  </r>
  <r>
    <x v="1"/>
    <x v="3"/>
    <x v="0"/>
    <x v="19"/>
    <n v="250000"/>
    <n v="1341629"/>
    <d v="2001-06-05T10:08:04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1"/>
    <s v="CHADDMOORE"/>
    <s v="PKEAVEY"/>
    <s v="G-DAILY-EST"/>
    <x v="1"/>
    <x v="5"/>
    <s v="VE6721.1"/>
    <d v="2001-06-06T21:00:01"/>
  </r>
  <r>
    <x v="1"/>
    <x v="3"/>
    <x v="0"/>
    <x v="1"/>
    <n v="3100"/>
    <n v="1341630"/>
    <d v="2001-06-05T10:08:05"/>
    <s v="PG&amp;E Energy Trading-Gas Corporation"/>
    <x v="0"/>
    <x v="0"/>
    <x v="0"/>
    <x v="3"/>
    <s v="US Gas Fin Opt Call"/>
    <s v="US Gas Fin Opt   NYMEX        EC5.0      Aug01           USD/MM-L"/>
    <m/>
    <n v="100"/>
    <x v="0"/>
    <x v="12"/>
    <x v="0"/>
    <n v="9.5000000000000001E-2"/>
    <s v="winyahay"/>
    <s v="MMAGGI"/>
    <s v="NG EXOTIC"/>
    <x v="1"/>
    <x v="5"/>
    <s v="VE6722.1"/>
    <d v="2001-08-01T00:00:00"/>
  </r>
  <r>
    <x v="0"/>
    <x v="3"/>
    <x v="1"/>
    <x v="0"/>
    <n v="10000"/>
    <n v="1341633"/>
    <d v="2001-06-05T10:08:09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7"/>
    <s v="PALLISER"/>
    <s v="RWATT"/>
    <s v="EC-IM Canada West"/>
    <x v="8"/>
    <x v="7"/>
    <n v="831603"/>
    <d v="2001-06-05T21:00:01"/>
  </r>
  <r>
    <x v="1"/>
    <x v="3"/>
    <x v="1"/>
    <x v="0"/>
    <n v="2000"/>
    <n v="1341634"/>
    <d v="2001-06-05T10:08:10"/>
    <s v="Cinergy Marketing &amp; Trading, LLC"/>
    <x v="0"/>
    <x v="0"/>
    <x v="0"/>
    <x v="3"/>
    <s v="US Gas Phy Fwd Firm &lt; or = 1Mo "/>
    <s v="US Gas Phy       TETCO ELA               06Jun01         USD/MM"/>
    <m/>
    <n v="2000"/>
    <x v="0"/>
    <x v="10"/>
    <x v="0"/>
    <n v="3.72"/>
    <s v="BYASSEEL"/>
    <s v="SPEREIR"/>
    <s v="ENA-IM NE GULF3"/>
    <x v="8"/>
    <x v="5"/>
    <n v="831604"/>
    <d v="2001-06-06T21:00:01"/>
  </r>
  <r>
    <x v="1"/>
    <x v="3"/>
    <x v="1"/>
    <x v="0"/>
    <n v="22906"/>
    <n v="1341635"/>
    <d v="2001-06-05T10:08:13"/>
    <s v="Coral Energy Resources, L.P."/>
    <x v="0"/>
    <x v="0"/>
    <x v="0"/>
    <x v="3"/>
    <s v="US Gas Phy Fwd Firm &lt; or = 1Mo "/>
    <s v="US Gas Phy       HeHub                   06Jun01         USD/MM"/>
    <m/>
    <n v="22906"/>
    <x v="0"/>
    <x v="10"/>
    <x v="0"/>
    <n v="3.8149999999999999"/>
    <s v="rjvandamp"/>
    <s v="ARING"/>
    <s v="ENA-IM NE GULF1"/>
    <x v="8"/>
    <x v="5"/>
    <n v="831605"/>
    <d v="2001-06-06T21:00:01"/>
  </r>
  <r>
    <x v="1"/>
    <x v="3"/>
    <x v="1"/>
    <x v="0"/>
    <n v="96"/>
    <n v="1341636"/>
    <d v="2001-06-05T10:08:19"/>
    <s v="Cook Inlet Energy Supply L.L.C."/>
    <x v="0"/>
    <x v="0"/>
    <x v="0"/>
    <x v="3"/>
    <s v="US Gas Phy Fwd Firm &lt; or = 1Mo "/>
    <s v="US Gas Phy       COL Onshore             06Jun01         USD/MM"/>
    <m/>
    <n v="96"/>
    <x v="0"/>
    <x v="10"/>
    <x v="0"/>
    <n v="3.7149999999999999"/>
    <s v="EASTDESK5"/>
    <s v="SPEREIR"/>
    <s v="ENA-IM NE GULF2"/>
    <x v="8"/>
    <x v="5"/>
    <n v="831606"/>
    <d v="2001-06-06T21:00:01"/>
  </r>
  <r>
    <x v="0"/>
    <x v="3"/>
    <x v="1"/>
    <x v="4"/>
    <n v="750000"/>
    <n v="1341637"/>
    <d v="2001-06-05T10:08:24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farrinpx"/>
    <s v="AFAIRLE"/>
    <s v="Non Affiliate Gas Book"/>
    <x v="5"/>
    <x v="3"/>
    <n v="106500"/>
    <d v="2001-09-01T21:00:01"/>
  </r>
  <r>
    <x v="1"/>
    <x v="3"/>
    <x v="1"/>
    <x v="0"/>
    <n v="5000"/>
    <n v="1341639"/>
    <d v="2001-06-05T10:08:25"/>
    <s v="Reliant Energy Services, Inc."/>
    <x v="0"/>
    <x v="0"/>
    <x v="0"/>
    <x v="3"/>
    <s v="US Gas Phy Fwd Firm &lt; or = 1Mo "/>
    <s v="US Gas Phy       Dom SP TT               06Jun01         USD/MM"/>
    <m/>
    <n v="5000"/>
    <x v="0"/>
    <x v="10"/>
    <x v="0"/>
    <n v="3.97"/>
    <s v="jaelee14"/>
    <s v="JHODGE2"/>
    <s v="ENA-IM ME CNG"/>
    <x v="8"/>
    <x v="5"/>
    <n v="831607"/>
    <d v="2001-06-06T21:00:01"/>
  </r>
  <r>
    <x v="1"/>
    <x v="3"/>
    <x v="1"/>
    <x v="0"/>
    <n v="13517"/>
    <n v="1341640"/>
    <d v="2001-06-05T10:08:30"/>
    <s v="Anadarko Energy Services Company"/>
    <x v="0"/>
    <x v="0"/>
    <x v="0"/>
    <x v="3"/>
    <s v="US Gas Phy Fwd Firm &lt; or = 1Mo "/>
    <s v="US Gas Phy       PEPL Pool               06Jun01         USD/MM"/>
    <m/>
    <n v="13517"/>
    <x v="0"/>
    <x v="10"/>
    <x v="0"/>
    <n v="3.73"/>
    <s v="ADM28225"/>
    <s v="KSTEVEN"/>
    <s v="ENA-IM Mid Central South"/>
    <x v="8"/>
    <x v="5"/>
    <n v="831608"/>
    <d v="2001-06-06T21:00:01"/>
  </r>
  <r>
    <x v="1"/>
    <x v="3"/>
    <x v="0"/>
    <x v="18"/>
    <n v="755000"/>
    <n v="1341641"/>
    <d v="2001-06-05T10:08:32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EFFFOX1"/>
    <s v="JARNOLD"/>
    <s v="NG-Price"/>
    <x v="1"/>
    <x v="5"/>
    <s v="VE6726.1"/>
    <d v="2001-11-01T00:00:00"/>
  </r>
  <r>
    <x v="1"/>
    <x v="3"/>
    <x v="0"/>
    <x v="12"/>
    <n v="1825000"/>
    <n v="1341644"/>
    <d v="2001-06-05T10:08:36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3.9950000000000001"/>
    <s v="WHITEWATER"/>
    <s v="JARNOLD"/>
    <s v="NG-Price"/>
    <x v="1"/>
    <x v="5"/>
    <s v="VE6725.1"/>
    <d v="2002-01-01T21:00:00"/>
  </r>
  <r>
    <x v="0"/>
    <x v="3"/>
    <x v="1"/>
    <x v="0"/>
    <n v="10000"/>
    <n v="1341643"/>
    <d v="2001-06-05T10:08:36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"/>
    <s v="PALLISER"/>
    <s v="RWATT"/>
    <s v="EC-IM Canada West"/>
    <x v="8"/>
    <x v="7"/>
    <n v="831609"/>
    <d v="2001-06-05T21:00:01"/>
  </r>
  <r>
    <x v="1"/>
    <x v="3"/>
    <x v="0"/>
    <x v="19"/>
    <n v="250000"/>
    <n v="1341645"/>
    <d v="2001-06-05T10:08:42"/>
    <s v="Texaco Natural Gas Inc."/>
    <x v="0"/>
    <x v="0"/>
    <x v="0"/>
    <x v="3"/>
    <s v="US Gas Fin Swap"/>
    <s v="US Gas Daily     HHub                    06-30Jun01      USD/MM"/>
    <m/>
    <n v="10000"/>
    <x v="0"/>
    <x v="10"/>
    <x v="0"/>
    <n v="3.8250000000000002"/>
    <s v="WARNERTODD"/>
    <s v="PKEAVEY"/>
    <s v="G-DAILY-EST"/>
    <x v="1"/>
    <x v="5"/>
    <s v="VE6728.1"/>
    <d v="2001-06-06T21:00:01"/>
  </r>
  <r>
    <x v="1"/>
    <x v="3"/>
    <x v="0"/>
    <x v="18"/>
    <n v="377500"/>
    <n v="1341647"/>
    <d v="2001-06-05T10:08:46"/>
    <s v="Virginia Power Energy Marketing, Inc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JOHNNYMAC"/>
    <s v="JARNOLD"/>
    <s v="NG-Price"/>
    <x v="1"/>
    <x v="5"/>
    <s v="VE6727.1"/>
    <d v="2001-11-01T00:00:00"/>
  </r>
  <r>
    <x v="1"/>
    <x v="3"/>
    <x v="0"/>
    <x v="19"/>
    <n v="250000"/>
    <n v="1341648"/>
    <d v="2001-06-05T10:08:48"/>
    <s v="AEP Energy Services, Inc."/>
    <x v="0"/>
    <x v="0"/>
    <x v="0"/>
    <x v="3"/>
    <s v="US Gas Fin Swap"/>
    <s v="US Gas Daily     NGPL Midcont            06-30Jun01      USD/MM"/>
    <n v="10000"/>
    <m/>
    <x v="0"/>
    <x v="10"/>
    <x v="0"/>
    <n v="3.68"/>
    <s v="aepes208"/>
    <s v="ALEWIS"/>
    <s v="GD-CENTRAL"/>
    <x v="1"/>
    <x v="5"/>
    <s v="VE6732.1"/>
    <d v="2001-06-06T21:00:01"/>
  </r>
  <r>
    <x v="1"/>
    <x v="3"/>
    <x v="0"/>
    <x v="19"/>
    <n v="125000"/>
    <n v="1341649"/>
    <d v="2001-06-05T10:08:48"/>
    <s v="Aquila Risk Management Corporation"/>
    <x v="0"/>
    <x v="0"/>
    <x v="0"/>
    <x v="3"/>
    <s v="US Gas Fin Swap"/>
    <s v="US Gas Daily     SoCal                   06-30Jun01      USD/MM"/>
    <n v="5000"/>
    <m/>
    <x v="0"/>
    <x v="10"/>
    <x v="0"/>
    <n v="9.1"/>
    <s v="AQUILA1001"/>
    <s v="MLENHAR"/>
    <s v="West-Perm"/>
    <x v="1"/>
    <x v="5"/>
    <s v="VE6731.1"/>
    <d v="2001-06-06T21:00:01"/>
  </r>
  <r>
    <x v="1"/>
    <x v="3"/>
    <x v="1"/>
    <x v="0"/>
    <n v="10000"/>
    <n v="1341650"/>
    <d v="2001-06-05T10:08:51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76"/>
    <s v="YJACKSON"/>
    <s v="SPEREIR"/>
    <s v="ENA-IM NE GULF2"/>
    <x v="8"/>
    <x v="5"/>
    <n v="831610"/>
    <d v="2001-06-06T21:00:01"/>
  </r>
  <r>
    <x v="1"/>
    <x v="3"/>
    <x v="1"/>
    <x v="0"/>
    <n v="10000"/>
    <n v="1341652"/>
    <d v="2001-06-05T10:08:5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3"/>
    <s v="aepes202"/>
    <s v="SNEAL"/>
    <s v="ENA-IM NE GULF3"/>
    <x v="8"/>
    <x v="5"/>
    <n v="831611"/>
    <d v="2001-06-06T21:00:01"/>
  </r>
  <r>
    <x v="1"/>
    <x v="3"/>
    <x v="1"/>
    <x v="0"/>
    <n v="11691"/>
    <n v="1341653"/>
    <d v="2001-06-05T10:08:57"/>
    <s v="Reliant Energy Services, Inc."/>
    <x v="0"/>
    <x v="0"/>
    <x v="0"/>
    <x v="3"/>
    <s v="US Gas Phy Fwd Firm &lt; or = 1Mo "/>
    <s v="US Gas Phy       ANR SE Trans            06Jun01         USD/MM"/>
    <m/>
    <n v="11691"/>
    <x v="0"/>
    <x v="10"/>
    <x v="0"/>
    <n v="3.7225000000000001"/>
    <s v="kimnorman"/>
    <s v="TDONOHO"/>
    <s v="ENA - IM Central Gulf"/>
    <x v="8"/>
    <x v="5"/>
    <n v="831612"/>
    <d v="2001-06-06T21:00:01"/>
  </r>
  <r>
    <x v="1"/>
    <x v="3"/>
    <x v="0"/>
    <x v="1"/>
    <n v="310000"/>
    <n v="1341656"/>
    <d v="2001-06-05T10:09:03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249999999999998"/>
    <s v="hillblak"/>
    <s v="JARNOLD"/>
    <s v="NG-Price"/>
    <x v="1"/>
    <x v="5"/>
    <s v="VE6733.1"/>
    <d v="2001-07-01T21:00:00"/>
  </r>
  <r>
    <x v="0"/>
    <x v="3"/>
    <x v="1"/>
    <x v="0"/>
    <n v="5000"/>
    <n v="1341655"/>
    <d v="2001-06-05T10:09:03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1"/>
    <s v="ngeerds01"/>
    <s v="RWATT"/>
    <s v="EC-IM Canada West"/>
    <x v="8"/>
    <x v="7"/>
    <n v="831613"/>
    <d v="2001-06-06T21:00:01"/>
  </r>
  <r>
    <x v="1"/>
    <x v="3"/>
    <x v="1"/>
    <x v="0"/>
    <n v="967"/>
    <n v="1341657"/>
    <d v="2001-06-05T10:09:05"/>
    <s v="Dynegy Marketing and Trade"/>
    <x v="0"/>
    <x v="0"/>
    <x v="0"/>
    <x v="3"/>
    <s v="US Gas Phy Fwd Firm &lt; or = 1Mo "/>
    <s v="US Gas Phy       Consumers Pwr           06Jun01         USD/MM"/>
    <m/>
    <n v="967"/>
    <x v="0"/>
    <x v="10"/>
    <x v="0"/>
    <n v="3.93"/>
    <s v="MAXFIELD"/>
    <s v="JWILLI13"/>
    <s v="ENA - IM Mkt Central MICH"/>
    <x v="8"/>
    <x v="5"/>
    <n v="831614"/>
    <d v="2001-06-06T21:00:01"/>
  </r>
  <r>
    <x v="1"/>
    <x v="2"/>
    <x v="1"/>
    <x v="1"/>
    <n v="1550"/>
    <n v="1341658"/>
    <d v="2001-06-05T10:09:11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3.5"/>
    <s v="aepsvc132"/>
    <s v="FSTURM"/>
    <s v="LT-ECAR"/>
    <x v="7"/>
    <x v="6"/>
    <n v="633022.1"/>
    <d v="2001-07-01T21:00:01"/>
  </r>
  <r>
    <x v="1"/>
    <x v="2"/>
    <x v="1"/>
    <x v="22"/>
    <n v="2950"/>
    <n v="1341659"/>
    <d v="2001-06-05T10:09:13"/>
    <s v="BP Energy Company"/>
    <x v="0"/>
    <x v="0"/>
    <x v="0"/>
    <x v="2"/>
    <s v="US East Power Phy Fwd Firm Unplan B"/>
    <s v="US Pwr Phy Unp B ERCOT Peak              Jan-Feb02       USD/MWh"/>
    <n v="50"/>
    <m/>
    <x v="0"/>
    <x v="2"/>
    <x v="0"/>
    <n v="37.25"/>
    <s v="Amlingst"/>
    <s v="DSMITH3"/>
    <s v="LT-ERCOT"/>
    <x v="7"/>
    <x v="6"/>
    <n v="633023.1"/>
    <d v="2002-01-01T00:00:00"/>
  </r>
  <r>
    <x v="1"/>
    <x v="3"/>
    <x v="0"/>
    <x v="1"/>
    <n v="310000"/>
    <n v="1341664"/>
    <d v="2001-06-05T10:09:31"/>
    <s v="AEP Energy Services, Inc."/>
    <x v="0"/>
    <x v="0"/>
    <x v="0"/>
    <x v="3"/>
    <s v="US Gas Fin BasisSwap"/>
    <s v="US Gas Basis     TCO Pool                Jul01           USD/MM"/>
    <n v="10000"/>
    <m/>
    <x v="0"/>
    <x v="10"/>
    <x v="0"/>
    <n v="0.17"/>
    <s v="aepes207"/>
    <s v="BMCKAY"/>
    <s v="FT-NY"/>
    <x v="1"/>
    <x v="5"/>
    <s v="VE6737.1"/>
    <d v="2001-07-01T21:00:01"/>
  </r>
  <r>
    <x v="1"/>
    <x v="3"/>
    <x v="1"/>
    <x v="0"/>
    <n v="25000"/>
    <n v="1341665"/>
    <d v="2001-06-05T10:09:35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149999999999999"/>
    <s v="garrison"/>
    <s v="ARING"/>
    <s v="ENA-IM NE GULF1"/>
    <x v="8"/>
    <x v="5"/>
    <n v="831615"/>
    <d v="2001-06-06T21:00:01"/>
  </r>
  <r>
    <x v="1"/>
    <x v="3"/>
    <x v="1"/>
    <x v="0"/>
    <n v="5000"/>
    <n v="1341666"/>
    <d v="2001-06-05T10:09:36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7349999999999999"/>
    <s v="aepes202"/>
    <s v="SNEAL"/>
    <s v="ENA-IM NE GULF3"/>
    <x v="8"/>
    <x v="5"/>
    <n v="831616"/>
    <d v="2001-06-06T21:00:01"/>
  </r>
  <r>
    <x v="1"/>
    <x v="4"/>
    <x v="0"/>
    <x v="0"/>
    <n v="50000"/>
    <n v="1341668"/>
    <d v="2001-06-05T10:09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1"/>
    <s v="GWHALLE"/>
    <s v="WTI-GW-NXC2"/>
    <x v="2"/>
    <x v="5"/>
    <n v="113745"/>
    <d v="2001-07-01T00:00:00"/>
  </r>
  <r>
    <x v="1"/>
    <x v="3"/>
    <x v="0"/>
    <x v="1"/>
    <n v="155000"/>
    <n v="1341669"/>
    <d v="2001-06-05T10:09:43"/>
    <s v="The New Power Company"/>
    <x v="0"/>
    <x v="0"/>
    <x v="0"/>
    <x v="3"/>
    <s v="US Gas Fin Swap"/>
    <s v="US Gas Swap      Nymex                   Jul01           USD/MM"/>
    <m/>
    <n v="5000"/>
    <x v="0"/>
    <x v="10"/>
    <x v="0"/>
    <n v="3.9325000000000001"/>
    <s v="RPREVATT"/>
    <s v="JARNOLD"/>
    <s v="NG-Price"/>
    <x v="1"/>
    <x v="5"/>
    <s v="VE6739.1"/>
    <d v="2001-07-01T21:00:00"/>
  </r>
  <r>
    <x v="1"/>
    <x v="3"/>
    <x v="0"/>
    <x v="1"/>
    <n v="232500"/>
    <n v="1341670"/>
    <d v="2001-06-05T10:09:50"/>
    <s v="Reliant Energy Services, Inc."/>
    <x v="0"/>
    <x v="0"/>
    <x v="0"/>
    <x v="3"/>
    <s v="US Gas Fin Swap"/>
    <s v="US Gas Swap      Nymex                   Jul01           USD/MM"/>
    <n v="7500"/>
    <m/>
    <x v="0"/>
    <x v="10"/>
    <x v="0"/>
    <n v="3.9175"/>
    <s v="kurtgibson"/>
    <s v="JARNOLD"/>
    <s v="NG-Price"/>
    <x v="1"/>
    <x v="5"/>
    <s v="VE6741.1"/>
    <d v="2001-07-01T21:00:00"/>
  </r>
  <r>
    <x v="1"/>
    <x v="3"/>
    <x v="0"/>
    <x v="1"/>
    <n v="155000"/>
    <n v="1341671"/>
    <d v="2001-06-05T10:09:54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325000000000001"/>
    <s v="mtherrell"/>
    <s v="JARNOLD"/>
    <s v="NG-Price"/>
    <x v="1"/>
    <x v="5"/>
    <s v="VE6742.1"/>
    <d v="2001-07-01T21:00:00"/>
  </r>
  <r>
    <x v="0"/>
    <x v="0"/>
    <x v="0"/>
    <x v="0"/>
    <n v="20"/>
    <n v="1341672"/>
    <d v="2001-06-05T10:09:5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79905"/>
    <s v="BMARCHAN"/>
    <s v="Enron Metals Trading System"/>
    <x v="0"/>
    <x v="0"/>
    <n v="2169246"/>
    <m/>
  </r>
  <r>
    <x v="1"/>
    <x v="3"/>
    <x v="1"/>
    <x v="0"/>
    <n v="1000"/>
    <n v="1341673"/>
    <d v="2001-06-05T10:10:03"/>
    <s v="Reliant Energy Services, Inc."/>
    <x v="0"/>
    <x v="0"/>
    <x v="0"/>
    <x v="3"/>
    <s v="US Gas Phy Fwd Firm &lt; or = 1Mo "/>
    <s v="US Gas Phy       TENN 500                06Jun01         USD/MM"/>
    <m/>
    <n v="1000"/>
    <x v="0"/>
    <x v="10"/>
    <x v="0"/>
    <n v="3.7475000000000001"/>
    <s v="mikepowers"/>
    <s v="SNEAL"/>
    <s v="ENA-IM NE GULF3"/>
    <x v="8"/>
    <x v="5"/>
    <n v="831618"/>
    <d v="2001-06-06T21:00:01"/>
  </r>
  <r>
    <x v="1"/>
    <x v="3"/>
    <x v="0"/>
    <x v="1"/>
    <n v="465000"/>
    <n v="1341675"/>
    <d v="2001-06-05T10:10:14"/>
    <s v="Calpine Energy Services, L.P."/>
    <x v="0"/>
    <x v="0"/>
    <x v="0"/>
    <x v="3"/>
    <s v="US Gas Fin Swap"/>
    <s v="US Gas Swap      Nymex                   Jul01           USD/MM"/>
    <m/>
    <n v="15000"/>
    <x v="0"/>
    <x v="10"/>
    <x v="0"/>
    <n v="3.94"/>
    <s v="JEFFFOX1"/>
    <s v="JARNOLD"/>
    <s v="NG-Price"/>
    <x v="1"/>
    <x v="5"/>
    <s v="VE6744.1"/>
    <d v="2001-07-01T21:00:00"/>
  </r>
  <r>
    <x v="1"/>
    <x v="3"/>
    <x v="1"/>
    <x v="0"/>
    <n v="5000"/>
    <n v="1341674"/>
    <d v="2001-06-05T10:10:14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3.8050000000000002"/>
    <s v="csaponaro1"/>
    <s v="ARING"/>
    <s v="ENA-IM NE GULF1"/>
    <x v="8"/>
    <x v="5"/>
    <n v="831619"/>
    <d v="2001-06-06T21:00:01"/>
  </r>
  <r>
    <x v="1"/>
    <x v="3"/>
    <x v="0"/>
    <x v="18"/>
    <n v="755000"/>
    <n v="1341676"/>
    <d v="2001-06-05T10:10:16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449999999999998"/>
    <s v="ADM98493"/>
    <s v="JARNOLD"/>
    <s v="NG-Price"/>
    <x v="1"/>
    <x v="5"/>
    <s v="VE6743.1"/>
    <d v="2001-11-01T00:00:00"/>
  </r>
  <r>
    <x v="1"/>
    <x v="3"/>
    <x v="1"/>
    <x v="0"/>
    <n v="10000"/>
    <n v="1341677"/>
    <d v="2001-06-05T10:10:18"/>
    <s v="EnergyUSA-TPC Corp."/>
    <x v="0"/>
    <x v="0"/>
    <x v="0"/>
    <x v="3"/>
    <s v="US Gas Phy Fwd Firm &lt; or = 1Mo "/>
    <s v="US Gas Phy       Trunkline ELA           06Jun01         USD/MM"/>
    <m/>
    <n v="10000"/>
    <x v="0"/>
    <x v="10"/>
    <x v="0"/>
    <n v="3.61"/>
    <s v="scallender"/>
    <s v="TDONOHO"/>
    <s v="ENA - IM Central Gulf"/>
    <x v="8"/>
    <x v="5"/>
    <n v="831620"/>
    <d v="2001-06-06T21:00:01"/>
  </r>
  <r>
    <x v="0"/>
    <x v="0"/>
    <x v="0"/>
    <x v="0"/>
    <n v="17"/>
    <n v="1341678"/>
    <d v="2001-06-05T10:10:19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09"/>
    <s v="VANDESBO"/>
    <s v="BMARCHAN"/>
    <s v="Enron Metals Trading System"/>
    <x v="0"/>
    <x v="0"/>
    <n v="2169248"/>
    <m/>
  </r>
  <r>
    <x v="1"/>
    <x v="3"/>
    <x v="0"/>
    <x v="20"/>
    <n v="615000"/>
    <n v="1341679"/>
    <d v="2001-06-05T10:10:23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350000000000001"/>
    <s v="MMETTERS"/>
    <s v="JARNOLD"/>
    <s v="NG-Price"/>
    <x v="1"/>
    <x v="5"/>
    <s v="VE6745.1"/>
    <d v="2001-07-01T00:00:00"/>
  </r>
  <r>
    <x v="1"/>
    <x v="3"/>
    <x v="0"/>
    <x v="19"/>
    <n v="125000"/>
    <n v="1341681"/>
    <d v="2001-06-05T10:10:27"/>
    <s v="Aquila Risk Management Corporation"/>
    <x v="0"/>
    <x v="0"/>
    <x v="0"/>
    <x v="3"/>
    <s v="US Gas Fin Swap"/>
    <s v="US Gas Daily     HSC                     06-30Jun01      USD/MM"/>
    <m/>
    <n v="5000"/>
    <x v="0"/>
    <x v="10"/>
    <x v="0"/>
    <n v="3.875"/>
    <s v="AQUILA1015"/>
    <s v="EBASS"/>
    <s v="FT-Texas"/>
    <x v="1"/>
    <x v="5"/>
    <s v="VE6746.1"/>
    <d v="2001-06-06T21:00:01"/>
  </r>
  <r>
    <x v="1"/>
    <x v="3"/>
    <x v="1"/>
    <x v="0"/>
    <n v="15000"/>
    <n v="1341682"/>
    <d v="2001-06-05T10:10:34"/>
    <s v="Axia Energy, LP"/>
    <x v="0"/>
    <x v="0"/>
    <x v="0"/>
    <x v="3"/>
    <s v="US Gas Phy Fwd Firm &lt; or = 1Mo "/>
    <s v="US Gas Phy       HeHub                   06Jun01         USD/MM"/>
    <m/>
    <n v="15000"/>
    <x v="0"/>
    <x v="10"/>
    <x v="0"/>
    <n v="3.82"/>
    <s v="garrison"/>
    <s v="ARING"/>
    <s v="ENA-IM NE GULF1"/>
    <x v="8"/>
    <x v="5"/>
    <n v="831621"/>
    <d v="2001-06-06T21:00:01"/>
  </r>
  <r>
    <x v="1"/>
    <x v="3"/>
    <x v="0"/>
    <x v="19"/>
    <n v="250000"/>
    <n v="1341684"/>
    <d v="2001-06-05T10:10:46"/>
    <s v="Dynegy Marketing and Trade"/>
    <x v="0"/>
    <x v="0"/>
    <x v="0"/>
    <x v="3"/>
    <s v="US Gas Fin Swap"/>
    <s v="US Gas Daily     KatyPltTailgate         06-30Jun01      USD/MM"/>
    <m/>
    <n v="10000"/>
    <x v="0"/>
    <x v="10"/>
    <x v="0"/>
    <n v="3.835"/>
    <s v="GIBSON01"/>
    <s v="JPARKS"/>
    <s v="FT-KATY"/>
    <x v="1"/>
    <x v="5"/>
    <s v="VE6749.1"/>
    <d v="2001-06-06T21:00:01"/>
  </r>
  <r>
    <x v="1"/>
    <x v="3"/>
    <x v="0"/>
    <x v="4"/>
    <n v="75000"/>
    <n v="1341685"/>
    <d v="2001-06-05T10:10:47"/>
    <s v="Axia Energy, LP"/>
    <x v="0"/>
    <x v="0"/>
    <x v="0"/>
    <x v="3"/>
    <s v="US Gas Fin Swap"/>
    <s v="US Gas Swap      Nymex                   Sep01           USD/MM"/>
    <n v="2500"/>
    <m/>
    <x v="0"/>
    <x v="10"/>
    <x v="0"/>
    <n v="4.0525000000000002"/>
    <s v="hossmich"/>
    <s v="JARNOLD"/>
    <s v="NG-Price"/>
    <x v="1"/>
    <x v="5"/>
    <s v="VE6751.1"/>
    <d v="2001-09-01T21:00:00"/>
  </r>
  <r>
    <x v="0"/>
    <x v="0"/>
    <x v="0"/>
    <x v="0"/>
    <n v="4"/>
    <n v="1341688"/>
    <d v="2001-06-05T10:10:5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marknunn1"/>
    <s v="BMARCHAN"/>
    <s v="Enron Metals Trading System"/>
    <x v="0"/>
    <x v="0"/>
    <n v="2169250"/>
    <m/>
  </r>
  <r>
    <x v="0"/>
    <x v="3"/>
    <x v="1"/>
    <x v="0"/>
    <n v="10000"/>
    <n v="1341690"/>
    <d v="2001-06-05T10:10:56"/>
    <s v="PanCanadian Petroleum Limited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E0003432"/>
    <s v="RWATT"/>
    <s v="EC-IM Canada West"/>
    <x v="8"/>
    <x v="7"/>
    <n v="831622"/>
    <d v="2001-06-05T21:00:01"/>
  </r>
  <r>
    <x v="1"/>
    <x v="3"/>
    <x v="0"/>
    <x v="1"/>
    <n v="310000"/>
    <n v="1341691"/>
    <d v="2001-06-05T10:10:59"/>
    <s v="J. Aron &amp; Company"/>
    <x v="0"/>
    <x v="0"/>
    <x v="0"/>
    <x v="3"/>
    <s v="US Gas Fin Swap"/>
    <s v="US Gas Swap      Nymex                   Jul01           USD/MM"/>
    <n v="10000"/>
    <m/>
    <x v="0"/>
    <x v="10"/>
    <x v="0"/>
    <n v="3.9325000000000001"/>
    <s v="owenwest"/>
    <s v="JARNOLD"/>
    <s v="NG-Price"/>
    <x v="1"/>
    <x v="5"/>
    <s v="VE6752.1"/>
    <d v="2001-07-01T21:00:00"/>
  </r>
  <r>
    <x v="1"/>
    <x v="3"/>
    <x v="1"/>
    <x v="0"/>
    <n v="10000"/>
    <n v="1341692"/>
    <d v="2001-06-05T10:11:00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374999999999998"/>
    <s v="aepes202"/>
    <s v="SNEAL"/>
    <s v="ENA-IM NE GULF3"/>
    <x v="8"/>
    <x v="5"/>
    <n v="831624"/>
    <d v="2001-06-06T21:00:01"/>
  </r>
  <r>
    <x v="1"/>
    <x v="2"/>
    <x v="1"/>
    <x v="8"/>
    <n v="250"/>
    <n v="1341694"/>
    <d v="2001-06-05T10:11:03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8.25"/>
    <s v="VEPCOJOE"/>
    <s v="JQUENET"/>
    <s v="ST-PJM"/>
    <x v="7"/>
    <x v="6"/>
    <n v="633025.1"/>
    <d v="2001-06-11T21:00:01"/>
  </r>
  <r>
    <x v="1"/>
    <x v="3"/>
    <x v="1"/>
    <x v="0"/>
    <n v="5000"/>
    <n v="1341693"/>
    <d v="2001-06-05T10:11:03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150000000000002"/>
    <s v="dealjunkie"/>
    <s v="TDONOHO"/>
    <s v="ENA - IM Central Gulf"/>
    <x v="8"/>
    <x v="5"/>
    <n v="831625"/>
    <d v="2001-06-06T21:00:01"/>
  </r>
  <r>
    <x v="1"/>
    <x v="3"/>
    <x v="1"/>
    <x v="0"/>
    <n v="25000"/>
    <n v="1341695"/>
    <d v="2001-06-05T10:11:06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1"/>
    <s v="aepes215"/>
    <s v="ARING"/>
    <s v="ENA-IM NE GULF1"/>
    <x v="8"/>
    <x v="5"/>
    <n v="831626"/>
    <d v="2001-06-06T21:00:01"/>
  </r>
  <r>
    <x v="1"/>
    <x v="3"/>
    <x v="1"/>
    <x v="0"/>
    <n v="3400"/>
    <n v="1341697"/>
    <d v="2001-06-05T10:11:18"/>
    <s v="Dynegy Marketing and Trade"/>
    <x v="0"/>
    <x v="0"/>
    <x v="0"/>
    <x v="3"/>
    <s v="US Gas Phy Fwd Firm &lt; or = 1Mo "/>
    <s v="US Gas Phy       Dom SP TT               06Jun01         USD/MM"/>
    <m/>
    <n v="3400"/>
    <x v="0"/>
    <x v="10"/>
    <x v="0"/>
    <n v="3.97"/>
    <s v="LITNER01"/>
    <s v="JHODGE2"/>
    <s v="ENA-IM ME CNG"/>
    <x v="8"/>
    <x v="5"/>
    <n v="831627"/>
    <d v="2001-06-06T21:00:01"/>
  </r>
  <r>
    <x v="1"/>
    <x v="2"/>
    <x v="1"/>
    <x v="4"/>
    <n v="1500"/>
    <n v="1341698"/>
    <d v="2001-06-05T10:11:20"/>
    <s v="BP Energy Company"/>
    <x v="0"/>
    <x v="0"/>
    <x v="0"/>
    <x v="2"/>
    <s v="US East Power Phy Fwd Firm"/>
    <s v="US Pwr Phy Firm  Cinergy Peak            Sep01           USD/MWh"/>
    <m/>
    <n v="50"/>
    <x v="0"/>
    <x v="2"/>
    <x v="0"/>
    <n v="36.75"/>
    <s v="Kellybry"/>
    <s v="FSTURM"/>
    <s v="ST-ECAR"/>
    <x v="7"/>
    <x v="6"/>
    <n v="633026.1"/>
    <d v="2001-09-01T17:11:00"/>
  </r>
  <r>
    <x v="1"/>
    <x v="3"/>
    <x v="0"/>
    <x v="20"/>
    <n v="615000"/>
    <n v="1341699"/>
    <d v="2001-06-05T10:11:21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350000000000001"/>
    <s v="MMETTERS"/>
    <s v="JARNOLD"/>
    <s v="NG-Price"/>
    <x v="1"/>
    <x v="5"/>
    <s v="VE6754.1"/>
    <d v="2001-07-01T00:00:00"/>
  </r>
  <r>
    <x v="1"/>
    <x v="3"/>
    <x v="1"/>
    <x v="0"/>
    <n v="4481"/>
    <n v="1341700"/>
    <d v="2001-06-05T10:11:23"/>
    <s v="EnergyUSA-TPC Corp."/>
    <x v="0"/>
    <x v="0"/>
    <x v="0"/>
    <x v="3"/>
    <s v="US Gas Phy Fwd Firm &lt; or = 1Mo "/>
    <s v="US Gas Phy       TETCO M3                06Jun01         USD/MM"/>
    <m/>
    <n v="4481"/>
    <x v="0"/>
    <x v="10"/>
    <x v="0"/>
    <n v="4.125"/>
    <s v="timothym"/>
    <s v="VPIMENOV"/>
    <s v="ENA-IM ME NEW YORK"/>
    <x v="8"/>
    <x v="5"/>
    <n v="831628"/>
    <d v="2001-06-06T21:00:01"/>
  </r>
  <r>
    <x v="0"/>
    <x v="3"/>
    <x v="1"/>
    <x v="0"/>
    <n v="10000"/>
    <n v="1341701"/>
    <d v="2001-06-05T10:11:32"/>
    <s v="Duke Energy Marketing Limited Partnership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49999999999996"/>
    <s v="KENTLUND"/>
    <s v="RWATT"/>
    <s v="EC-IM Canada West"/>
    <x v="8"/>
    <x v="7"/>
    <n v="831629"/>
    <d v="2001-06-05T21:00:01"/>
  </r>
  <r>
    <x v="1"/>
    <x v="3"/>
    <x v="1"/>
    <x v="0"/>
    <n v="4000"/>
    <n v="1341703"/>
    <d v="2001-06-05T10:11:34"/>
    <s v="BP Energy Company"/>
    <x v="0"/>
    <x v="0"/>
    <x v="0"/>
    <x v="3"/>
    <s v="US Gas Phy Fwd Firm &lt; or = 1Mo "/>
    <s v="US Gas Phy       COL Onshore             06Jun01         USD/MM"/>
    <m/>
    <n v="4000"/>
    <x v="0"/>
    <x v="10"/>
    <x v="0"/>
    <n v="3.7050000000000001"/>
    <s v="LONGERLL"/>
    <s v="SPEREIR"/>
    <s v="ENA-IM NE GULF2"/>
    <x v="8"/>
    <x v="5"/>
    <n v="831630"/>
    <d v="2001-06-06T21:00:01"/>
  </r>
  <r>
    <x v="1"/>
    <x v="4"/>
    <x v="1"/>
    <x v="1"/>
    <n v="93000"/>
    <n v="1341704"/>
    <d v="2001-06-05T10:11:42"/>
    <s v="Occidental Energy Marketing, Inc."/>
    <x v="0"/>
    <x v="0"/>
    <x v="0"/>
    <x v="4"/>
    <s v="US Crude WTI Phy Index"/>
    <s v="US WTI Index     KOCH P+                 Jul01           USD/bl/d"/>
    <n v="3000"/>
    <m/>
    <x v="0"/>
    <x v="16"/>
    <x v="0"/>
    <n v="2.82"/>
    <s v="crudebrew"/>
    <s v="RFULLER"/>
    <s v="Phyoil-Index"/>
    <x v="1"/>
    <x v="10"/>
    <s v="VE6756.1"/>
    <d v="2001-07-01T21:00:01"/>
  </r>
  <r>
    <x v="0"/>
    <x v="3"/>
    <x v="1"/>
    <x v="0"/>
    <n v="50000"/>
    <n v="1341705"/>
    <d v="2001-06-05T10:11:53"/>
    <s v="Scottish Power UK plc"/>
    <x v="0"/>
    <x v="0"/>
    <x v="0"/>
    <x v="3"/>
    <s v="UK Gas Phy Fwd NBP"/>
    <s v="UK Gas Phy       NBP                     05Jun01         p/th"/>
    <n v="50000"/>
    <m/>
    <x v="0"/>
    <x v="5"/>
    <x v="3"/>
    <n v="20"/>
    <s v="GREGORMCD"/>
    <s v="MNICHOLA"/>
    <s v="Non Affiliate Gas Book"/>
    <x v="5"/>
    <x v="3"/>
    <n v="106501"/>
    <d v="2001-06-05T21:00:01"/>
  </r>
  <r>
    <x v="0"/>
    <x v="3"/>
    <x v="1"/>
    <x v="1"/>
    <n v="155000"/>
    <n v="1341709"/>
    <d v="2001-06-05T10:12:01"/>
    <s v="Engage Energy Canada L.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599999999999996"/>
    <s v="johnwest"/>
    <s v="MCOWAN"/>
    <s v="EC-IM Canada West"/>
    <x v="8"/>
    <x v="7"/>
    <n v="831632"/>
    <d v="2001-07-01T21:00:01"/>
  </r>
  <r>
    <x v="1"/>
    <x v="3"/>
    <x v="0"/>
    <x v="12"/>
    <n v="1825000"/>
    <n v="1341710"/>
    <d v="2001-06-05T10:12:08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03"/>
    <s v="MMETTERS"/>
    <s v="JARNOLD"/>
    <s v="NG-Price"/>
    <x v="1"/>
    <x v="5"/>
    <s v="VE6759.1"/>
    <d v="2002-01-01T21:00:00"/>
  </r>
  <r>
    <x v="1"/>
    <x v="3"/>
    <x v="1"/>
    <x v="0"/>
    <n v="1250"/>
    <n v="1341711"/>
    <d v="2001-06-05T10:12:08"/>
    <s v="Western Gas Resources, Inc."/>
    <x v="0"/>
    <x v="0"/>
    <x v="0"/>
    <x v="3"/>
    <s v="US Gas Phy Fwd Firm &lt; or = 1Mo "/>
    <s v="US Gas Phy       TENN 800                06Jun01         USD/MM"/>
    <n v="1250"/>
    <m/>
    <x v="0"/>
    <x v="10"/>
    <x v="0"/>
    <n v="3.74"/>
    <s v="JHTRAMEL"/>
    <s v="SNEAL"/>
    <s v="ENA-IM NE GULF3"/>
    <x v="8"/>
    <x v="5"/>
    <n v="831633"/>
    <d v="2001-06-06T21:00:01"/>
  </r>
  <r>
    <x v="1"/>
    <x v="2"/>
    <x v="1"/>
    <x v="4"/>
    <n v="1500"/>
    <n v="1341714"/>
    <d v="2001-06-05T10:12:13"/>
    <s v="El Paso Merchant Energy, L.P."/>
    <x v="0"/>
    <x v="0"/>
    <x v="0"/>
    <x v="2"/>
    <s v="US East Power Phy Fwd Firm Unplan B"/>
    <s v="US Pwr Phy Unp B ERCOT Peak              Sep02           USD/MWh"/>
    <m/>
    <n v="50"/>
    <x v="0"/>
    <x v="2"/>
    <x v="0"/>
    <n v="37"/>
    <s v="PowerBCK"/>
    <s v="DSMITH3"/>
    <s v="LT-ERCOT"/>
    <x v="7"/>
    <x v="6"/>
    <n v="633027.1"/>
    <d v="2002-09-01T00:00:00"/>
  </r>
  <r>
    <x v="1"/>
    <x v="3"/>
    <x v="0"/>
    <x v="18"/>
    <n v="755000"/>
    <n v="1341716"/>
    <d v="2001-06-05T10:12:1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7"/>
    <s v="aepes214"/>
    <s v="JARNOLD"/>
    <s v="NG-Price"/>
    <x v="1"/>
    <x v="5"/>
    <s v="VE6762.1"/>
    <d v="2001-11-01T00:00:00"/>
  </r>
  <r>
    <x v="1"/>
    <x v="3"/>
    <x v="0"/>
    <x v="1"/>
    <n v="155000"/>
    <n v="1341715"/>
    <d v="2001-06-05T10:12:14"/>
    <s v="PG&amp;E Energy Trading-Gas Corporation"/>
    <x v="0"/>
    <x v="0"/>
    <x v="0"/>
    <x v="3"/>
    <s v="US Gas Fin BasisSwap"/>
    <s v="US Gas Basis     TCO Pool                Aug01           USD/MM"/>
    <n v="5000"/>
    <m/>
    <x v="0"/>
    <x v="10"/>
    <x v="0"/>
    <n v="0.17"/>
    <s v="NedCosman"/>
    <s v="BMCKAY"/>
    <s v="FT-NY"/>
    <x v="1"/>
    <x v="5"/>
    <s v="VE6761.1"/>
    <d v="2001-08-01T21:00:01"/>
  </r>
  <r>
    <x v="0"/>
    <x v="0"/>
    <x v="0"/>
    <x v="0"/>
    <n v="20"/>
    <n v="1341717"/>
    <d v="2001-06-05T10:12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9254"/>
    <m/>
  </r>
  <r>
    <x v="1"/>
    <x v="3"/>
    <x v="0"/>
    <x v="20"/>
    <n v="615000"/>
    <n v="1341718"/>
    <d v="2001-06-05T10:12:22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449999999999999"/>
    <s v="MMETTERS"/>
    <s v="JARNOLD"/>
    <s v="NG-Price"/>
    <x v="1"/>
    <x v="5"/>
    <s v="VE6763.1"/>
    <d v="2001-07-01T00:00:00"/>
  </r>
  <r>
    <x v="1"/>
    <x v="3"/>
    <x v="1"/>
    <x v="0"/>
    <n v="6000"/>
    <n v="1341719"/>
    <d v="2001-06-05T10:12:23"/>
    <s v="AEP Energy Services, Inc."/>
    <x v="0"/>
    <x v="0"/>
    <x v="0"/>
    <x v="3"/>
    <s v="US Gas Phy Fwd Firm &lt; or = 1Mo "/>
    <s v="US Gas Phy       COL Onshore             06Jun01         USD/MM"/>
    <m/>
    <n v="6000"/>
    <x v="0"/>
    <x v="10"/>
    <x v="0"/>
    <n v="3.7050000000000001"/>
    <s v="aepes215"/>
    <s v="SPEREIR"/>
    <s v="ENA-IM NE GULF2"/>
    <x v="8"/>
    <x v="5"/>
    <n v="831634"/>
    <d v="2001-06-06T21:00:01"/>
  </r>
  <r>
    <x v="1"/>
    <x v="3"/>
    <x v="0"/>
    <x v="1"/>
    <n v="77500"/>
    <n v="1341720"/>
    <d v="2001-06-05T10:12:2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474999999999998"/>
    <s v="TMVCRV01"/>
    <s v="JARNOLD"/>
    <s v="NG-Price"/>
    <x v="1"/>
    <x v="5"/>
    <s v="VE6766.1"/>
    <d v="2001-07-01T21:00:00"/>
  </r>
  <r>
    <x v="1"/>
    <x v="3"/>
    <x v="0"/>
    <x v="19"/>
    <n v="250000"/>
    <n v="1341723"/>
    <d v="2001-06-05T10:12:32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6"/>
    <s v="AQUILA1029"/>
    <s v="PKEAVEY"/>
    <s v="G-DAILY-EST"/>
    <x v="1"/>
    <x v="5"/>
    <s v="VE6767.1"/>
    <d v="2001-06-06T21:00:01"/>
  </r>
  <r>
    <x v="1"/>
    <x v="3"/>
    <x v="1"/>
    <x v="0"/>
    <n v="10000"/>
    <n v="1341725"/>
    <d v="2001-06-05T10:12:34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72"/>
    <s v="aepes215"/>
    <s v="SPEREIR"/>
    <s v="ENA-IM NE GULF2"/>
    <x v="8"/>
    <x v="5"/>
    <n v="831635"/>
    <d v="2001-06-06T21:00:01"/>
  </r>
  <r>
    <x v="1"/>
    <x v="3"/>
    <x v="0"/>
    <x v="1"/>
    <n v="542500"/>
    <n v="1341727"/>
    <d v="2001-06-05T10:12:37"/>
    <s v="J. Aron &amp; Company"/>
    <x v="0"/>
    <x v="0"/>
    <x v="0"/>
    <x v="3"/>
    <s v="US Gas Fin Swap"/>
    <s v="US Gas Swap      Nymex                   Jul01           USD/MM"/>
    <n v="17500"/>
    <m/>
    <x v="0"/>
    <x v="10"/>
    <x v="0"/>
    <n v="3.9550000000000001"/>
    <s v="herbpetr"/>
    <s v="JARNOLD"/>
    <s v="NG-Price"/>
    <x v="1"/>
    <x v="5"/>
    <s v="VE6768.1"/>
    <d v="2001-07-01T21:00:00"/>
  </r>
  <r>
    <x v="1"/>
    <x v="3"/>
    <x v="1"/>
    <x v="0"/>
    <n v="10000"/>
    <n v="1341729"/>
    <d v="2001-06-05T10:12:4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450000000000001"/>
    <s v="aepes202"/>
    <s v="SNEAL"/>
    <s v="ENA-IM NE GULF3"/>
    <x v="8"/>
    <x v="5"/>
    <n v="831636"/>
    <d v="2001-06-06T21:00:01"/>
  </r>
  <r>
    <x v="0"/>
    <x v="3"/>
    <x v="1"/>
    <x v="0"/>
    <n v="10000"/>
    <n v="1341730"/>
    <d v="2001-06-05T10:12:48"/>
    <s v="Texaco Canada Petroleum 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SANTUCCI1"/>
    <s v="RWATT"/>
    <s v="EC-IM Canada West"/>
    <x v="8"/>
    <x v="7"/>
    <n v="831637"/>
    <d v="2001-06-05T21:00:01"/>
  </r>
  <r>
    <x v="1"/>
    <x v="3"/>
    <x v="1"/>
    <x v="0"/>
    <n v="10000"/>
    <n v="1341731"/>
    <d v="2001-06-05T10:12:49"/>
    <s v="AEP Energy Services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475000000000001"/>
    <s v="aepes202"/>
    <s v="SNEAL"/>
    <s v="ENA-IM NE GULF3"/>
    <x v="8"/>
    <x v="5"/>
    <n v="831638"/>
    <d v="2001-06-06T21:00:01"/>
  </r>
  <r>
    <x v="1"/>
    <x v="3"/>
    <x v="0"/>
    <x v="20"/>
    <n v="615000"/>
    <n v="1341732"/>
    <d v="2001-06-05T10:12:5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549999999999997"/>
    <s v="MMETTERS"/>
    <s v="JARNOLD"/>
    <s v="NG-Price"/>
    <x v="1"/>
    <x v="5"/>
    <s v="VE6769.1"/>
    <d v="2001-07-01T00:00:00"/>
  </r>
  <r>
    <x v="1"/>
    <x v="3"/>
    <x v="1"/>
    <x v="0"/>
    <n v="6891"/>
    <n v="1341733"/>
    <d v="2001-06-05T10:12:59"/>
    <s v="Enron Energy Services, Inc."/>
    <x v="0"/>
    <x v="0"/>
    <x v="0"/>
    <x v="3"/>
    <s v="US Gas Phy Fwd Firm &lt; or = 1Mo "/>
    <s v="US Gas Phy       TCO Pool                06Jun01         USD/MM"/>
    <m/>
    <n v="6891"/>
    <x v="0"/>
    <x v="10"/>
    <x v="0"/>
    <n v="3.89"/>
    <s v="JIMBARKER"/>
    <s v="JHODGE2"/>
    <s v="ENA-IM ME TCO"/>
    <x v="8"/>
    <x v="5"/>
    <n v="831639"/>
    <d v="2001-06-06T21:00:01"/>
  </r>
  <r>
    <x v="1"/>
    <x v="3"/>
    <x v="1"/>
    <x v="0"/>
    <n v="1821"/>
    <n v="1341734"/>
    <d v="2001-06-05T10:13:05"/>
    <s v="Western Gas Resources, Inc."/>
    <x v="0"/>
    <x v="0"/>
    <x v="0"/>
    <x v="3"/>
    <s v="US Gas Phy Fwd Firm &lt; or = 1Mo "/>
    <s v="US Gas Phy       TENN 500                06Jun01         USD/MM"/>
    <n v="1821"/>
    <m/>
    <x v="0"/>
    <x v="10"/>
    <x v="0"/>
    <n v="3.74"/>
    <s v="JHTRAMEL"/>
    <s v="SNEAL"/>
    <s v="ENA-IM NE GULF3"/>
    <x v="8"/>
    <x v="5"/>
    <n v="831641"/>
    <d v="2001-06-06T21:00:01"/>
  </r>
  <r>
    <x v="0"/>
    <x v="3"/>
    <x v="1"/>
    <x v="0"/>
    <n v="5000"/>
    <n v="1341735"/>
    <d v="2001-06-05T10:13:15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4"/>
    <s v="canadanw1"/>
    <s v="RWATT"/>
    <s v="EC-IM Canada West"/>
    <x v="8"/>
    <x v="7"/>
    <n v="831642"/>
    <d v="2001-06-06T21:00:01"/>
  </r>
  <r>
    <x v="1"/>
    <x v="3"/>
    <x v="0"/>
    <x v="1"/>
    <n v="310000"/>
    <n v="1341736"/>
    <d v="2001-06-05T10:13:19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624999999999999"/>
    <s v="shawnmaz"/>
    <s v="JARNOLD"/>
    <s v="NG-Price"/>
    <x v="1"/>
    <x v="5"/>
    <s v="VE6770.1"/>
    <d v="2001-07-01T21:00:00"/>
  </r>
  <r>
    <x v="1"/>
    <x v="3"/>
    <x v="1"/>
    <x v="0"/>
    <n v="14000"/>
    <n v="1341737"/>
    <d v="2001-06-05T10:13:19"/>
    <s v="AEP Energy Services, Inc."/>
    <x v="0"/>
    <x v="0"/>
    <x v="0"/>
    <x v="3"/>
    <s v="US Gas Phy Fwd Firm &lt; or = 1Mo "/>
    <s v="US Gas Phy       ANR SE Trans            06Jun01         USD/MM"/>
    <m/>
    <n v="14000"/>
    <x v="0"/>
    <x v="10"/>
    <x v="0"/>
    <n v="3.7149999999999999"/>
    <s v="aepes215"/>
    <s v="TDONOHO"/>
    <s v="ENA - IM Central Gulf"/>
    <x v="8"/>
    <x v="5"/>
    <n v="831643"/>
    <d v="2001-06-06T21:00:01"/>
  </r>
  <r>
    <x v="1"/>
    <x v="3"/>
    <x v="0"/>
    <x v="19"/>
    <n v="250000"/>
    <n v="1341738"/>
    <d v="2001-06-05T10:13:23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725000000000001"/>
    <s v="AQUILA1029"/>
    <s v="PKEAVEY"/>
    <s v="G-DAILY-EST"/>
    <x v="1"/>
    <x v="5"/>
    <s v="VE6771.1"/>
    <d v="2001-06-06T21:00:01"/>
  </r>
  <r>
    <x v="1"/>
    <x v="3"/>
    <x v="1"/>
    <x v="0"/>
    <n v="815"/>
    <n v="1341739"/>
    <d v="2001-06-05T10:13:25"/>
    <s v="Reliant Energy Services, Inc."/>
    <x v="0"/>
    <x v="0"/>
    <x v="0"/>
    <x v="3"/>
    <s v="US Gas Phy Fwd Firm &lt; or = 1Mo "/>
    <s v="US Gas Phy       TranscoZ6NNY            06Jun01         USD/MM"/>
    <m/>
    <n v="815"/>
    <x v="0"/>
    <x v="10"/>
    <x v="0"/>
    <n v="4.0599999999999996"/>
    <s v="aplander"/>
    <s v="VPIMENOV"/>
    <s v="ENA-IM ME NEW YORK"/>
    <x v="8"/>
    <x v="5"/>
    <n v="831644"/>
    <d v="2001-06-06T21:00:01"/>
  </r>
  <r>
    <x v="1"/>
    <x v="2"/>
    <x v="1"/>
    <x v="1"/>
    <n v="1550"/>
    <n v="1341741"/>
    <d v="2001-06-05T10:13:29"/>
    <s v="Select Energy, Inc."/>
    <x v="0"/>
    <x v="0"/>
    <x v="0"/>
    <x v="2"/>
    <s v="US East Power Phy Fwd Firm"/>
    <s v="US Pwr Phy Firm  NEPOOL Peak             Jul01           USD/MWh"/>
    <n v="50"/>
    <m/>
    <x v="0"/>
    <x v="2"/>
    <x v="0"/>
    <n v="75.75"/>
    <s v="ADM97800"/>
    <s v="DDAVIS"/>
    <s v="LT-New England"/>
    <x v="7"/>
    <x v="6"/>
    <n v="633030.1"/>
    <d v="2001-07-01T21:00:01"/>
  </r>
  <r>
    <x v="1"/>
    <x v="3"/>
    <x v="1"/>
    <x v="0"/>
    <n v="25000"/>
    <n v="1341742"/>
    <d v="2001-06-05T10:13:36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3.82"/>
    <s v="raganbond1"/>
    <s v="ARING"/>
    <s v="ENA-IM NE GULF1"/>
    <x v="8"/>
    <x v="5"/>
    <n v="831645"/>
    <d v="2001-06-06T21:00:01"/>
  </r>
  <r>
    <x v="1"/>
    <x v="3"/>
    <x v="0"/>
    <x v="4"/>
    <n v="150000"/>
    <n v="1341743"/>
    <d v="2001-06-05T10:13:37"/>
    <s v="PSEG Energy Resources &amp; Trade LLC"/>
    <x v="0"/>
    <x v="0"/>
    <x v="0"/>
    <x v="3"/>
    <s v="US Gas Fin BasisSwap"/>
    <s v="US Gas Basis     Transco Z6 NY           Sep01           USD/MM"/>
    <m/>
    <n v="5000"/>
    <x v="0"/>
    <x v="10"/>
    <x v="0"/>
    <n v="0.36249999999999999"/>
    <s v="cschaffer"/>
    <s v="BMCKAY"/>
    <s v="FT-NY"/>
    <x v="1"/>
    <x v="5"/>
    <s v="VE6773.1"/>
    <d v="2001-09-01T21:00:01"/>
  </r>
  <r>
    <x v="1"/>
    <x v="2"/>
    <x v="1"/>
    <x v="16"/>
    <n v="3100"/>
    <n v="1341744"/>
    <d v="2001-06-05T10:13:37"/>
    <s v="Williams Energy Marketing &amp; Trading Company"/>
    <x v="0"/>
    <x v="0"/>
    <x v="0"/>
    <x v="2"/>
    <s v="US East Power Phy Fwd Firm"/>
    <s v="US Pwr Phy Firm  SOCO Peak               Jul-Aug02       USD/MWh"/>
    <m/>
    <n v="50"/>
    <x v="0"/>
    <x v="2"/>
    <x v="0"/>
    <n v="81"/>
    <s v="jheinecke1"/>
    <s v="KPRESTO"/>
    <s v="LT-SERC"/>
    <x v="7"/>
    <x v="6"/>
    <n v="633031.1"/>
    <d v="2002-07-01T21:00:00"/>
  </r>
  <r>
    <x v="1"/>
    <x v="3"/>
    <x v="0"/>
    <x v="4"/>
    <n v="600000"/>
    <n v="1341745"/>
    <d v="2001-06-05T10:13:43"/>
    <s v="Bank of America, National Association"/>
    <x v="0"/>
    <x v="0"/>
    <x v="0"/>
    <x v="3"/>
    <s v="US Gas Fin Swap"/>
    <s v="US Gas Swap      Nymex                   Sep01           USD/MM"/>
    <m/>
    <n v="20000"/>
    <x v="0"/>
    <x v="10"/>
    <x v="0"/>
    <n v="4.09"/>
    <s v="MMETTERS"/>
    <s v="JARNOLD"/>
    <s v="NG-Price"/>
    <x v="1"/>
    <x v="5"/>
    <s v="VE6775.1"/>
    <d v="2001-09-01T21:00:00"/>
  </r>
  <r>
    <x v="1"/>
    <x v="3"/>
    <x v="0"/>
    <x v="18"/>
    <n v="377500"/>
    <n v="1341749"/>
    <d v="2001-06-05T10:13:44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3949999999999996"/>
    <s v="ADM26578"/>
    <s v="JARNOLD"/>
    <s v="NG-Price"/>
    <x v="1"/>
    <x v="5"/>
    <s v="VE6774.1"/>
    <d v="2001-11-01T00:00:00"/>
  </r>
  <r>
    <x v="1"/>
    <x v="3"/>
    <x v="0"/>
    <x v="19"/>
    <n v="250000"/>
    <n v="1341750"/>
    <d v="2001-06-05T10:13:48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8"/>
    <s v="AQUILA1029"/>
    <s v="PKEAVEY"/>
    <s v="G-DAILY-EST"/>
    <x v="1"/>
    <x v="5"/>
    <s v="VE6778.1"/>
    <d v="2001-06-06T21:00:01"/>
  </r>
  <r>
    <x v="1"/>
    <x v="3"/>
    <x v="0"/>
    <x v="20"/>
    <n v="307500"/>
    <n v="1341751"/>
    <d v="2001-06-05T10:13:50"/>
    <s v="Engage Energy Canada L.P."/>
    <x v="0"/>
    <x v="0"/>
    <x v="0"/>
    <x v="3"/>
    <s v="US Gas Fin Swap"/>
    <s v="US Gas Swap      Nymex                   Jul-Oct01       USD/MM"/>
    <m/>
    <n v="2500"/>
    <x v="0"/>
    <x v="10"/>
    <x v="0"/>
    <n v="4.0650000000000004"/>
    <s v="johnwest"/>
    <s v="JARNOLD"/>
    <s v="NG-Price"/>
    <x v="1"/>
    <x v="5"/>
    <s v="VE6776.1"/>
    <d v="2001-07-01T00:00:00"/>
  </r>
  <r>
    <x v="0"/>
    <x v="3"/>
    <x v="1"/>
    <x v="0"/>
    <n v="5000"/>
    <n v="1341752"/>
    <d v="2001-06-05T10:13:50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6"/>
    <s v="canadanw1"/>
    <s v="RWATT"/>
    <s v="EC-IM Canada West"/>
    <x v="8"/>
    <x v="7"/>
    <n v="831646"/>
    <d v="2001-06-06T21:00:01"/>
  </r>
  <r>
    <x v="1"/>
    <x v="3"/>
    <x v="1"/>
    <x v="0"/>
    <n v="6000"/>
    <n v="1341754"/>
    <d v="2001-06-05T10:13:54"/>
    <s v="WPS Energy Services, Inc."/>
    <x v="0"/>
    <x v="0"/>
    <x v="0"/>
    <x v="3"/>
    <s v="US Gas Phy Fwd Firm &lt; or = 1Mo "/>
    <s v="US Gas Phy       TCO Pool                06Jun01         USD/MM"/>
    <m/>
    <n v="6000"/>
    <x v="0"/>
    <x v="10"/>
    <x v="0"/>
    <n v="3.89"/>
    <s v="COLUMBUS00"/>
    <s v="JHODGE2"/>
    <s v="ENA-IM ME TCO"/>
    <x v="8"/>
    <x v="5"/>
    <n v="831647"/>
    <d v="2001-06-06T21:00:01"/>
  </r>
  <r>
    <x v="1"/>
    <x v="2"/>
    <x v="1"/>
    <x v="4"/>
    <n v="1500"/>
    <n v="1341755"/>
    <d v="2001-06-05T10:13:55"/>
    <s v="Williams Energy Marketing &amp; Trading Company"/>
    <x v="0"/>
    <x v="0"/>
    <x v="0"/>
    <x v="2"/>
    <s v="US East Power Phy Fwd Firm"/>
    <s v="US Pwr Phy Firm  NEPOOL Peak             Sep01           USD/MWh"/>
    <m/>
    <n v="50"/>
    <x v="0"/>
    <x v="2"/>
    <x v="0"/>
    <n v="49.25"/>
    <s v="bgarnett"/>
    <s v="DDAVIS"/>
    <s v="LT-New England"/>
    <x v="7"/>
    <x v="6"/>
    <n v="633032.1"/>
    <d v="2001-09-01T17:11:00"/>
  </r>
  <r>
    <x v="1"/>
    <x v="4"/>
    <x v="0"/>
    <x v="0"/>
    <n v="50000"/>
    <n v="1341757"/>
    <d v="2001-06-05T10:13:5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n v="113747"/>
    <d v="2001-07-01T00:00:00"/>
  </r>
  <r>
    <x v="1"/>
    <x v="3"/>
    <x v="0"/>
    <x v="1"/>
    <n v="620000"/>
    <n v="1341758"/>
    <d v="2001-06-05T10:14:02"/>
    <s v="Constellation Power Source, Inc."/>
    <x v="0"/>
    <x v="0"/>
    <x v="0"/>
    <x v="3"/>
    <s v="US Gas Fin Swap"/>
    <s v="US Gas Swap      Nymex                   Jul01           USD/MM"/>
    <n v="20000"/>
    <m/>
    <x v="0"/>
    <x v="10"/>
    <x v="0"/>
    <n v="3.9624999999999999"/>
    <s v="kschwartz"/>
    <s v="JARNOLD"/>
    <s v="NG-Price"/>
    <x v="1"/>
    <x v="5"/>
    <s v="VE6783.1"/>
    <d v="2001-07-01T21:00:00"/>
  </r>
  <r>
    <x v="1"/>
    <x v="3"/>
    <x v="0"/>
    <x v="1"/>
    <n v="155000"/>
    <n v="1341761"/>
    <d v="2001-06-05T10:14:11"/>
    <s v="PSEG Energy Resources &amp; Trade LLC"/>
    <x v="0"/>
    <x v="0"/>
    <x v="0"/>
    <x v="3"/>
    <s v="US Gas Fin BasisSwap"/>
    <s v="US Gas Basis     Transco Z6 NY           Aug01           USD/MM"/>
    <m/>
    <n v="5000"/>
    <x v="0"/>
    <x v="10"/>
    <x v="0"/>
    <n v="0.45500000000000002"/>
    <s v="cschaffer"/>
    <s v="BMCKAY"/>
    <s v="FT-NY"/>
    <x v="1"/>
    <x v="5"/>
    <s v="VE6782.1"/>
    <d v="2001-08-01T21:00:01"/>
  </r>
  <r>
    <x v="1"/>
    <x v="2"/>
    <x v="1"/>
    <x v="22"/>
    <n v="2950"/>
    <n v="1341762"/>
    <d v="2001-06-05T10:14:13"/>
    <s v="Reliant Energy Services, Inc."/>
    <x v="0"/>
    <x v="0"/>
    <x v="0"/>
    <x v="2"/>
    <s v="US East Power Phy Fwd Firm"/>
    <s v="US Pwr Phy Firm  Entergy Peak            Jan-Feb02       USD/MWh"/>
    <m/>
    <n v="50"/>
    <x v="0"/>
    <x v="2"/>
    <x v="0"/>
    <n v="39.75"/>
    <s v="smarland"/>
    <s v="MCARSON2"/>
    <s v="ST-SPP"/>
    <x v="7"/>
    <x v="6"/>
    <n v="633033.1"/>
    <d v="2002-01-01T14:16:00"/>
  </r>
  <r>
    <x v="1"/>
    <x v="3"/>
    <x v="0"/>
    <x v="20"/>
    <n v="615000"/>
    <n v="1341763"/>
    <d v="2001-06-05T10:14:1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7"/>
    <s v="MMETTERS"/>
    <s v="JARNOLD"/>
    <s v="NG-Price"/>
    <x v="1"/>
    <x v="5"/>
    <s v="VE6785.1"/>
    <d v="2001-07-01T00:00:00"/>
  </r>
  <r>
    <x v="1"/>
    <x v="3"/>
    <x v="0"/>
    <x v="19"/>
    <n v="125000"/>
    <n v="1341764"/>
    <d v="2001-06-05T10:14:17"/>
    <s v="Tractebel Energy Marketing, Inc."/>
    <x v="0"/>
    <x v="0"/>
    <x v="0"/>
    <x v="3"/>
    <s v="US Gas Fin Swap"/>
    <s v="US Gas Daily     HHub                    06-30Jun01      USD/MM"/>
    <m/>
    <n v="5000"/>
    <x v="0"/>
    <x v="10"/>
    <x v="0"/>
    <n v="3.8824999999999998"/>
    <s v="WICKLUND"/>
    <s v="PKEAVEY"/>
    <s v="G-DAILY-EST"/>
    <x v="1"/>
    <x v="5"/>
    <s v="VE6786.1"/>
    <d v="2001-06-06T21:00:01"/>
  </r>
  <r>
    <x v="0"/>
    <x v="0"/>
    <x v="0"/>
    <x v="0"/>
    <n v="4"/>
    <n v="1341766"/>
    <d v="2001-06-05T10:14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6"/>
    <s v="marknunn1"/>
    <s v="BMARCHAN"/>
    <s v="Enron Metals Trading System"/>
    <x v="0"/>
    <x v="0"/>
    <n v="2169266"/>
    <m/>
  </r>
  <r>
    <x v="1"/>
    <x v="3"/>
    <x v="0"/>
    <x v="1"/>
    <n v="77500"/>
    <n v="1341767"/>
    <d v="2001-06-05T10:14:24"/>
    <s v="Duke Energy Trading and Marketing, L.L.C."/>
    <x v="0"/>
    <x v="0"/>
    <x v="0"/>
    <x v="3"/>
    <s v="US Gas Fin Swap"/>
    <s v="US Gas Swap      Nymex                   Aug01           USD/MM"/>
    <n v="2500"/>
    <m/>
    <x v="0"/>
    <x v="10"/>
    <x v="0"/>
    <n v="4.0449999999999999"/>
    <s v="DANIELCOWL"/>
    <s v="JARNOLD"/>
    <s v="NG-Price"/>
    <x v="1"/>
    <x v="5"/>
    <s v="VE6788.1"/>
    <d v="2001-08-01T21:00:00"/>
  </r>
  <r>
    <x v="0"/>
    <x v="0"/>
    <x v="0"/>
    <x v="0"/>
    <n v="11"/>
    <n v="1341769"/>
    <d v="2001-06-05T10:14:26"/>
    <s v="J. Aron &amp; Company"/>
    <x v="0"/>
    <x v="0"/>
    <x v="0"/>
    <x v="0"/>
    <s v="Copper LME Registered Contract"/>
    <s v="Cu LME Reg.      Contract                3 Month         USD/mt-L"/>
    <m/>
    <n v="11"/>
    <x v="0"/>
    <x v="0"/>
    <x v="0"/>
    <n v="1676"/>
    <s v="ADM08839"/>
    <s v="BMARCHAN"/>
    <s v="Enron Metals Trading System"/>
    <x v="0"/>
    <x v="0"/>
    <n v="2169268"/>
    <m/>
  </r>
  <r>
    <x v="1"/>
    <x v="3"/>
    <x v="0"/>
    <x v="4"/>
    <n v="600000"/>
    <n v="1341770"/>
    <d v="2001-06-05T10:14:32"/>
    <s v="Bank of America, National Association"/>
    <x v="0"/>
    <x v="0"/>
    <x v="0"/>
    <x v="3"/>
    <s v="US Gas Fin Swap"/>
    <s v="US Gas Swap      Nymex                   Sep01           USD/MM"/>
    <m/>
    <n v="20000"/>
    <x v="0"/>
    <x v="10"/>
    <x v="0"/>
    <n v="4.0975000000000001"/>
    <s v="MMETTERS"/>
    <s v="JARNOLD"/>
    <s v="NG-Price"/>
    <x v="1"/>
    <x v="5"/>
    <s v="VE6789.1"/>
    <d v="2001-09-01T21:00:00"/>
  </r>
  <r>
    <x v="1"/>
    <x v="3"/>
    <x v="1"/>
    <x v="0"/>
    <n v="3333"/>
    <n v="1341771"/>
    <d v="2001-06-05T10:14:32"/>
    <s v="Colonial Energy Inc."/>
    <x v="0"/>
    <x v="0"/>
    <x v="0"/>
    <x v="3"/>
    <s v="US Gas Phy Fwd Firm &lt; or = 1Mo "/>
    <s v="US Gas Phy       HeHub                   06Jun01         USD/MM"/>
    <n v="3333"/>
    <m/>
    <x v="0"/>
    <x v="10"/>
    <x v="0"/>
    <n v="3.83"/>
    <s v="VABLAISE"/>
    <s v="ARING"/>
    <s v="ENA-IM NE GULF1"/>
    <x v="8"/>
    <x v="5"/>
    <n v="831649"/>
    <d v="2001-06-06T21:00:01"/>
  </r>
  <r>
    <x v="0"/>
    <x v="0"/>
    <x v="0"/>
    <x v="0"/>
    <n v="20"/>
    <n v="1341775"/>
    <d v="2001-06-05T10:14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9271"/>
    <m/>
  </r>
  <r>
    <x v="1"/>
    <x v="3"/>
    <x v="1"/>
    <x v="0"/>
    <n v="10000"/>
    <n v="1341776"/>
    <d v="2001-06-05T10:14:33"/>
    <s v="AEP Energy Services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549999999999999"/>
    <s v="aepes202"/>
    <s v="SNEAL"/>
    <s v="ENA-IM NE GULF3"/>
    <x v="8"/>
    <x v="5"/>
    <n v="831650"/>
    <d v="2001-06-06T21:00:01"/>
  </r>
  <r>
    <x v="1"/>
    <x v="2"/>
    <x v="1"/>
    <x v="22"/>
    <n v="2950"/>
    <n v="1341774"/>
    <d v="2001-06-05T10:14:33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JOELWOOD"/>
    <s v="DDAVIS"/>
    <s v="LT-New England"/>
    <x v="7"/>
    <x v="6"/>
    <n v="633034.1"/>
    <d v="2002-01-01T17:11:00"/>
  </r>
  <r>
    <x v="1"/>
    <x v="3"/>
    <x v="1"/>
    <x v="0"/>
    <n v="4178"/>
    <n v="1341777"/>
    <d v="2001-06-05T10:14:38"/>
    <s v="Coral Energy Resources, L.P."/>
    <x v="0"/>
    <x v="0"/>
    <x v="0"/>
    <x v="3"/>
    <s v="US Gas Phy Fwd Firm &lt; or = 1Mo "/>
    <s v="US Gas Phy       ANR SE Gath             06Jun01         USD/MM"/>
    <m/>
    <n v="4178"/>
    <x v="0"/>
    <x v="10"/>
    <x v="0"/>
    <n v="3.7324999999999999"/>
    <s v="rjvandamp"/>
    <s v="TDONOHO"/>
    <s v="ENA - IM Central Gulf"/>
    <x v="8"/>
    <x v="5"/>
    <n v="831651"/>
    <d v="2001-06-06T21:00:01"/>
  </r>
  <r>
    <x v="1"/>
    <x v="3"/>
    <x v="0"/>
    <x v="1"/>
    <n v="542500"/>
    <n v="1341778"/>
    <d v="2001-06-05T10:14:40"/>
    <s v="Vitol S.A. Inc."/>
    <x v="0"/>
    <x v="0"/>
    <x v="0"/>
    <x v="3"/>
    <s v="US Gas Fin Swap"/>
    <s v="US Gas Swap      Nymex                   Jul01           USD/MM"/>
    <n v="17500"/>
    <m/>
    <x v="0"/>
    <x v="10"/>
    <x v="0"/>
    <n v="3.97"/>
    <s v="ADM53337"/>
    <s v="JARNOLD"/>
    <s v="NG-Price"/>
    <x v="1"/>
    <x v="5"/>
    <s v="VE6790.1"/>
    <d v="2001-07-01T21:00:00"/>
  </r>
  <r>
    <x v="1"/>
    <x v="3"/>
    <x v="0"/>
    <x v="1"/>
    <n v="3100"/>
    <n v="1341779"/>
    <d v="2001-06-05T10:14:45"/>
    <s v="OGE Energy Resources, Inc."/>
    <x v="0"/>
    <x v="0"/>
    <x v="0"/>
    <x v="3"/>
    <s v="US Gas Fin Opt Call"/>
    <s v="US Gas Fin Opt   NYMEX        EC4.5      Jul01           USD/MM-L"/>
    <n v="100"/>
    <m/>
    <x v="0"/>
    <x v="12"/>
    <x v="0"/>
    <n v="7.0000000000000007E-2"/>
    <s v="jpeace01"/>
    <s v="MMAGGI"/>
    <s v="NG EXOTIC"/>
    <x v="1"/>
    <x v="5"/>
    <s v="VE6792.1"/>
    <d v="2001-07-01T00:00:00"/>
  </r>
  <r>
    <x v="1"/>
    <x v="2"/>
    <x v="0"/>
    <x v="3"/>
    <n v="4600"/>
    <n v="1341781"/>
    <d v="2001-06-05T10:14:5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5"/>
    <s v="aepsvc133"/>
    <s v="DDAVIS"/>
    <s v="LT-New England"/>
    <x v="7"/>
    <x v="5"/>
    <n v="633035.1"/>
    <d v="2001-10-01T00:00:00"/>
  </r>
  <r>
    <x v="1"/>
    <x v="3"/>
    <x v="0"/>
    <x v="1"/>
    <n v="232500"/>
    <n v="1341782"/>
    <d v="2001-06-05T10:14:57"/>
    <s v="CMS Marketing, Services and Trading Company"/>
    <x v="0"/>
    <x v="0"/>
    <x v="0"/>
    <x v="3"/>
    <s v="US Gas Fin Swap"/>
    <s v="US Gas Swap      Nymex                   Jul01           USD/MM"/>
    <n v="7500"/>
    <m/>
    <x v="0"/>
    <x v="10"/>
    <x v="0"/>
    <n v="3.9624999999999999"/>
    <s v="PATGRIMES"/>
    <s v="JARNOLD"/>
    <s v="NG-Price"/>
    <x v="1"/>
    <x v="5"/>
    <s v="VE6794.1"/>
    <d v="2001-07-01T21:00:00"/>
  </r>
  <r>
    <x v="1"/>
    <x v="3"/>
    <x v="0"/>
    <x v="12"/>
    <n v="1825000"/>
    <n v="1341783"/>
    <d v="2001-06-05T10:15:0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0350000000000001"/>
    <s v="CSPRINGER"/>
    <s v="JARNOLD"/>
    <s v="NG-Price"/>
    <x v="1"/>
    <x v="5"/>
    <s v="VE6793.1"/>
    <d v="2002-01-01T21:00:00"/>
  </r>
  <r>
    <x v="0"/>
    <x v="3"/>
    <x v="0"/>
    <x v="1"/>
    <n v="155000"/>
    <n v="1341789"/>
    <d v="2001-06-05T10:15:36"/>
    <s v="Engage Energy Canada L.P."/>
    <x v="0"/>
    <x v="0"/>
    <x v="0"/>
    <x v="3"/>
    <s v="CAN Gas Fin BasSwap"/>
    <s v="CAN Gas Basis    Sumas                   Oct01           USD/MM"/>
    <m/>
    <n v="5000"/>
    <x v="0"/>
    <x v="10"/>
    <x v="0"/>
    <n v="0.11"/>
    <s v="davidwest"/>
    <s v="JMCKAY"/>
    <s v="FT - CAND - EGSC - EA"/>
    <x v="1"/>
    <x v="7"/>
    <s v="VE6800.1"/>
    <d v="2001-10-01T00:00:00"/>
  </r>
  <r>
    <x v="1"/>
    <x v="3"/>
    <x v="0"/>
    <x v="19"/>
    <n v="250000"/>
    <n v="1341790"/>
    <d v="2001-06-05T10:15:40"/>
    <s v="Duke Energy Trading and Marketing, L.L.C."/>
    <x v="0"/>
    <x v="0"/>
    <x v="0"/>
    <x v="3"/>
    <s v="US Gas Fin Swap"/>
    <s v="US Gas Daily     HHub                    06-30Jun01      USD/MM"/>
    <m/>
    <n v="10000"/>
    <x v="0"/>
    <x v="10"/>
    <x v="0"/>
    <n v="3.8574999999999999"/>
    <s v="DANIELCOWL"/>
    <s v="PKEAVEY"/>
    <s v="G-DAILY-EST"/>
    <x v="1"/>
    <x v="5"/>
    <s v="VE6801.1"/>
    <d v="2001-06-06T21:00:01"/>
  </r>
  <r>
    <x v="1"/>
    <x v="3"/>
    <x v="1"/>
    <x v="0"/>
    <n v="6000"/>
    <n v="1341791"/>
    <d v="2001-06-05T10:15:41"/>
    <s v="AEP Energy Services, Inc."/>
    <x v="0"/>
    <x v="0"/>
    <x v="0"/>
    <x v="3"/>
    <s v="US Gas Phy Fwd Firm &lt; or = 1Mo "/>
    <s v="US Gas Phy       ANR SE Trans            06Jun01         USD/MM"/>
    <m/>
    <n v="6000"/>
    <x v="0"/>
    <x v="10"/>
    <x v="0"/>
    <n v="3.7174999999999998"/>
    <s v="aepes215"/>
    <s v="TDONOHO"/>
    <s v="ENA - IM Central Gulf"/>
    <x v="8"/>
    <x v="5"/>
    <n v="831654"/>
    <d v="2001-06-06T21:00:01"/>
  </r>
  <r>
    <x v="1"/>
    <x v="3"/>
    <x v="0"/>
    <x v="12"/>
    <n v="1825000"/>
    <n v="1341792"/>
    <d v="2001-06-05T10:15:46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49999999999999"/>
    <s v="WHITEWATER"/>
    <s v="JARNOLD"/>
    <s v="NG-Price"/>
    <x v="1"/>
    <x v="5"/>
    <s v="VE6802.1"/>
    <d v="2002-01-01T21:00:00"/>
  </r>
  <r>
    <x v="1"/>
    <x v="3"/>
    <x v="0"/>
    <x v="19"/>
    <n v="250000"/>
    <n v="1341793"/>
    <d v="2001-06-05T10:15:49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650000000000002"/>
    <s v="AQUILA1029"/>
    <s v="PKEAVEY"/>
    <s v="G-DAILY-EST"/>
    <x v="1"/>
    <x v="5"/>
    <s v="VE6803.1"/>
    <d v="2001-06-06T21:00:01"/>
  </r>
  <r>
    <x v="1"/>
    <x v="3"/>
    <x v="0"/>
    <x v="18"/>
    <n v="755000"/>
    <n v="1341795"/>
    <d v="2001-06-05T10:15:58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1"/>
    <x v="5"/>
    <s v="VE6805.1"/>
    <d v="2001-11-01T00:00:00"/>
  </r>
  <r>
    <x v="1"/>
    <x v="3"/>
    <x v="1"/>
    <x v="0"/>
    <n v="3086"/>
    <n v="1341796"/>
    <d v="2001-06-05T10:16:03"/>
    <s v="Equitable Energy L.L.C."/>
    <x v="0"/>
    <x v="0"/>
    <x v="0"/>
    <x v="3"/>
    <s v="US Gas Phy Fwd Firm &lt; or = 1Mo "/>
    <s v="US Gas Phy       TCO Pool                06Jun01         USD/MM"/>
    <m/>
    <n v="3086"/>
    <x v="0"/>
    <x v="10"/>
    <x v="0"/>
    <n v="3.96"/>
    <s v="ADM28155"/>
    <s v="JHODGE2"/>
    <s v="ENA-IM ME TCO"/>
    <x v="8"/>
    <x v="5"/>
    <n v="831655"/>
    <d v="2001-06-06T21:00:01"/>
  </r>
  <r>
    <x v="1"/>
    <x v="3"/>
    <x v="0"/>
    <x v="1"/>
    <n v="155000"/>
    <n v="1341797"/>
    <d v="2001-06-05T10:16:04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624999999999999"/>
    <s v="jpeace01"/>
    <s v="JARNOLD"/>
    <s v="NG-Price"/>
    <x v="1"/>
    <x v="5"/>
    <s v="VE6806.1"/>
    <d v="2001-07-01T21:00:00"/>
  </r>
  <r>
    <x v="1"/>
    <x v="2"/>
    <x v="1"/>
    <x v="10"/>
    <n v="1200"/>
    <n v="1341798"/>
    <d v="2001-06-05T10:16:09"/>
    <s v="Duke Energy Trading and Marketing, L.L.C."/>
    <x v="0"/>
    <x v="0"/>
    <x v="0"/>
    <x v="2"/>
    <s v="US East Power Phy Fwd Firm"/>
    <s v="US Pwr Phy Firm  Entergy Peak            07-30Jun01      USD/MWh"/>
    <n v="50"/>
    <m/>
    <x v="0"/>
    <x v="2"/>
    <x v="0"/>
    <n v="55.5"/>
    <s v="CONLEYRA"/>
    <s v="MCARSON2"/>
    <s v="ST-SPP"/>
    <x v="7"/>
    <x v="6"/>
    <n v="633036.1"/>
    <d v="2001-06-07T21:00:01"/>
  </r>
  <r>
    <x v="1"/>
    <x v="3"/>
    <x v="0"/>
    <x v="12"/>
    <n v="1825000"/>
    <n v="1341799"/>
    <d v="2001-06-05T10:16:13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49999999999999"/>
    <s v="WHITEWATER"/>
    <s v="JARNOLD"/>
    <s v="NG-Price"/>
    <x v="1"/>
    <x v="5"/>
    <s v="VE6807.1"/>
    <d v="2002-01-01T21:00:00"/>
  </r>
  <r>
    <x v="1"/>
    <x v="3"/>
    <x v="0"/>
    <x v="18"/>
    <n v="755000"/>
    <n v="1341800"/>
    <d v="2001-06-05T10:16:14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899999999999997"/>
    <s v="KRBARBER"/>
    <s v="JARNOLD"/>
    <s v="NG-Price"/>
    <x v="1"/>
    <x v="5"/>
    <s v="VE6808.1"/>
    <d v="2001-11-01T00:00:00"/>
  </r>
  <r>
    <x v="1"/>
    <x v="2"/>
    <x v="1"/>
    <x v="10"/>
    <n v="600"/>
    <n v="1341801"/>
    <d v="2001-06-05T10:16:26"/>
    <s v="Williams Energy Marketing &amp; Trading Company"/>
    <x v="0"/>
    <x v="0"/>
    <x v="0"/>
    <x v="2"/>
    <s v="US West Power Phy Fwd Firm"/>
    <s v="US Pwr Phy Firm  PALVE Peak              07-30Jun01      USD/MWh"/>
    <n v="25"/>
    <m/>
    <x v="0"/>
    <x v="2"/>
    <x v="0"/>
    <n v="145"/>
    <s v="benpratt1"/>
    <s v="MFISCHE2"/>
    <s v="ST-SW"/>
    <x v="7"/>
    <x v="6"/>
    <n v="633037.1"/>
    <d v="2001-06-07T21:00:01"/>
  </r>
  <r>
    <x v="0"/>
    <x v="0"/>
    <x v="0"/>
    <x v="0"/>
    <n v="50"/>
    <n v="1341806"/>
    <d v="2001-06-05T10:16:49"/>
    <s v="Willowbridge Associates Inc"/>
    <x v="0"/>
    <x v="0"/>
    <x v="0"/>
    <x v="0"/>
    <s v="Aluminum LME Registered Contract"/>
    <s v="Al LME Reg.      Contract                07Jun01         USD/mt-L"/>
    <n v="50"/>
    <m/>
    <x v="0"/>
    <x v="0"/>
    <x v="0"/>
    <n v="1494.5"/>
    <s v="ADM52993"/>
    <s v="GRANKINE"/>
    <s v="Enron Metals Trading System"/>
    <x v="0"/>
    <x v="0"/>
    <n v="2169279"/>
    <d v="2001-06-07T21:00:01"/>
  </r>
  <r>
    <x v="0"/>
    <x v="0"/>
    <x v="0"/>
    <x v="0"/>
    <n v="50"/>
    <n v="1341807"/>
    <d v="2001-06-05T10:16:4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2"/>
    <s v="ADM52993"/>
    <s v="GRANKINE"/>
    <s v="Enron Metals Trading System"/>
    <x v="0"/>
    <x v="0"/>
    <n v="2169281"/>
    <m/>
  </r>
  <r>
    <x v="1"/>
    <x v="3"/>
    <x v="1"/>
    <x v="0"/>
    <n v="25000"/>
    <n v="1341808"/>
    <d v="2001-06-05T10:17:02"/>
    <s v="BGML - IM Bridgeline"/>
    <x v="0"/>
    <x v="0"/>
    <x v="0"/>
    <x v="3"/>
    <s v="US Gas Phy Fwd Firm &lt; or = 1Mo "/>
    <s v="US Gas Phy       HeHub                   06Jun01         USD/MM"/>
    <n v="25000"/>
    <m/>
    <x v="0"/>
    <x v="10"/>
    <x v="0"/>
    <n v="3.83"/>
    <s v="raganbond1"/>
    <s v="ARING"/>
    <s v="ENA-IM NE GULF1"/>
    <x v="8"/>
    <x v="5"/>
    <n v="831656"/>
    <d v="2001-06-06T21:00:01"/>
  </r>
  <r>
    <x v="1"/>
    <x v="3"/>
    <x v="0"/>
    <x v="18"/>
    <n v="377500"/>
    <n v="1341809"/>
    <d v="2001-06-05T10:17:19"/>
    <s v="Virginia Power Energy Marketing, Inc."/>
    <x v="0"/>
    <x v="0"/>
    <x v="0"/>
    <x v="3"/>
    <s v="US Gas Fin Swap"/>
    <s v="US Gas Swap      Nymex                   Nov01-Mar02     USD/MM"/>
    <n v="2500"/>
    <m/>
    <x v="0"/>
    <x v="10"/>
    <x v="0"/>
    <n v="4.38"/>
    <s v="JOHNNYMAC"/>
    <s v="JARNOLD"/>
    <s v="NG-Price"/>
    <x v="1"/>
    <x v="5"/>
    <s v="VE6809.1"/>
    <d v="2001-11-01T00:00:00"/>
  </r>
  <r>
    <x v="0"/>
    <x v="3"/>
    <x v="1"/>
    <x v="0"/>
    <n v="10000"/>
    <n v="1341811"/>
    <d v="2001-06-05T10:17:21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DAVEGRAHAM"/>
    <s v="RWATT"/>
    <s v="EC-IM Canada West"/>
    <x v="8"/>
    <x v="7"/>
    <n v="831658"/>
    <d v="2001-06-05T21:00:01"/>
  </r>
  <r>
    <x v="1"/>
    <x v="2"/>
    <x v="1"/>
    <x v="22"/>
    <n v="2950"/>
    <n v="1341812"/>
    <d v="2001-06-05T10:17:23"/>
    <s v="BP Energy Company"/>
    <x v="0"/>
    <x v="0"/>
    <x v="0"/>
    <x v="2"/>
    <s v="US East Power Phy Fwd Firm"/>
    <s v="US Pwr Phy Firm  Cinergy Peak            Jan-Feb02       USD/MWh"/>
    <m/>
    <n v="50"/>
    <x v="0"/>
    <x v="2"/>
    <x v="0"/>
    <n v="37.9"/>
    <s v="Kellybry"/>
    <s v="FSTURM"/>
    <s v="LT-ECAR"/>
    <x v="7"/>
    <x v="6"/>
    <n v="633040.1"/>
    <d v="2002-01-01T17:11:00"/>
  </r>
  <r>
    <x v="0"/>
    <x v="3"/>
    <x v="1"/>
    <x v="6"/>
    <n v="2250000"/>
    <n v="1341814"/>
    <d v="2001-06-05T10:17:40"/>
    <s v="Fortum Gas Ltd."/>
    <x v="0"/>
    <x v="0"/>
    <x v="0"/>
    <x v="3"/>
    <s v="UK Gas Phy Fwd NBP"/>
    <s v="UK Gas Phy       NBP                     Jan-Mar02       p/th"/>
    <n v="25000"/>
    <m/>
    <x v="0"/>
    <x v="5"/>
    <x v="3"/>
    <n v="26.4"/>
    <s v="ahhavvas"/>
    <s v="AFAIRLE"/>
    <s v="Non Affiliate Gas Book"/>
    <x v="5"/>
    <x v="3"/>
    <n v="106503"/>
    <d v="2002-01-01T00:00:00"/>
  </r>
  <r>
    <x v="1"/>
    <x v="2"/>
    <x v="1"/>
    <x v="4"/>
    <n v="1500"/>
    <n v="1341815"/>
    <d v="2001-06-05T10:17:44"/>
    <s v="Mirant Americas Energy Marketing, L.P."/>
    <x v="0"/>
    <x v="0"/>
    <x v="0"/>
    <x v="2"/>
    <s v="US East Power Phy Fwd Firm"/>
    <s v="US Pwr Phy Firm  Cinergy Peak            Sep01           USD/MWh"/>
    <m/>
    <n v="50"/>
    <x v="0"/>
    <x v="2"/>
    <x v="0"/>
    <n v="36.9"/>
    <s v="robmoore"/>
    <s v="FSTURM"/>
    <s v="ST-ECAR"/>
    <x v="7"/>
    <x v="6"/>
    <n v="633042.1"/>
    <d v="2001-09-01T17:11:00"/>
  </r>
  <r>
    <x v="0"/>
    <x v="3"/>
    <x v="1"/>
    <x v="0"/>
    <n v="10000"/>
    <n v="1341816"/>
    <d v="2001-06-05T10:17:49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ADM74235"/>
    <s v="RWATT"/>
    <s v="EC-IM Canada West"/>
    <x v="8"/>
    <x v="7"/>
    <n v="831659"/>
    <d v="2001-06-05T21:00:01"/>
  </r>
  <r>
    <x v="1"/>
    <x v="2"/>
    <x v="1"/>
    <x v="8"/>
    <n v="250"/>
    <n v="1341817"/>
    <d v="2001-06-05T10:17:52"/>
    <s v="PG&amp;E Energy Trading - Power, L.P."/>
    <x v="0"/>
    <x v="0"/>
    <x v="0"/>
    <x v="2"/>
    <s v="US East Power Phy Fwd Firm"/>
    <s v="US Pwr Phy Firm  NEPOOL Peak             18-22Jun01      USD/MWh"/>
    <n v="50"/>
    <m/>
    <x v="0"/>
    <x v="2"/>
    <x v="0"/>
    <n v="44"/>
    <s v="KRISTINKK"/>
    <s v="PBRODER"/>
    <s v="ST-New England"/>
    <x v="7"/>
    <x v="6"/>
    <n v="633043.1"/>
    <d v="2001-06-18T21:00:00"/>
  </r>
  <r>
    <x v="0"/>
    <x v="3"/>
    <x v="1"/>
    <x v="0"/>
    <n v="10000"/>
    <n v="1341818"/>
    <d v="2001-06-05T10:18:32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50000000000001"/>
    <s v="elizabeth"/>
    <s v="RWATT"/>
    <s v="EC-IM Canada West"/>
    <x v="8"/>
    <x v="7"/>
    <n v="831661"/>
    <d v="2001-06-05T21:00:01"/>
  </r>
  <r>
    <x v="1"/>
    <x v="3"/>
    <x v="1"/>
    <x v="0"/>
    <n v="10000"/>
    <n v="1341819"/>
    <d v="2001-06-05T10:18:42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7850000000000001"/>
    <s v="aepes215"/>
    <s v="SPEREIR"/>
    <s v="ENA-IM NE GULF2"/>
    <x v="8"/>
    <x v="5"/>
    <n v="831662"/>
    <d v="2001-06-06T21:00:01"/>
  </r>
  <r>
    <x v="1"/>
    <x v="3"/>
    <x v="1"/>
    <x v="0"/>
    <n v="4000"/>
    <n v="1341820"/>
    <d v="2001-06-05T10:18:50"/>
    <s v="AEP Energy Services, Inc."/>
    <x v="0"/>
    <x v="0"/>
    <x v="0"/>
    <x v="3"/>
    <s v="US Gas Phy Fwd Firm &lt; or = 1Mo "/>
    <s v="US Gas Phy       TGT Z-SL                06Jun01         USD/MM"/>
    <m/>
    <n v="4000"/>
    <x v="0"/>
    <x v="10"/>
    <x v="0"/>
    <n v="3.79"/>
    <s v="aepes215"/>
    <s v="SPEREIR"/>
    <s v="ENA-IM NE GULF2"/>
    <x v="8"/>
    <x v="5"/>
    <n v="831663"/>
    <d v="2001-06-06T21:00:01"/>
  </r>
  <r>
    <x v="1"/>
    <x v="4"/>
    <x v="0"/>
    <x v="0"/>
    <n v="50000"/>
    <n v="1341821"/>
    <d v="2001-06-05T10:18:5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48"/>
    <d v="2001-07-01T00:00:00"/>
  </r>
  <r>
    <x v="1"/>
    <x v="3"/>
    <x v="0"/>
    <x v="19"/>
    <n v="375000"/>
    <n v="1341822"/>
    <d v="2001-06-05T10:19:22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3.9"/>
    <s v="AQUILA1015"/>
    <s v="EBASS"/>
    <s v="FT-Texas"/>
    <x v="1"/>
    <x v="5"/>
    <s v="VE6814.1"/>
    <d v="2001-06-06T21:00:01"/>
  </r>
  <r>
    <x v="1"/>
    <x v="3"/>
    <x v="1"/>
    <x v="0"/>
    <n v="3800"/>
    <n v="1341823"/>
    <d v="2001-06-05T10:19:22"/>
    <s v="Nicor Gas Company"/>
    <x v="0"/>
    <x v="0"/>
    <x v="0"/>
    <x v="3"/>
    <s v="US Gas Phy Fwd Firm &lt; or = 1Mo "/>
    <s v="US Gas Phy       TENN 800                06Jun01         USD/MM"/>
    <m/>
    <n v="3800"/>
    <x v="0"/>
    <x v="10"/>
    <x v="0"/>
    <n v="3.73"/>
    <s v="vab12345"/>
    <s v="SNEAL"/>
    <s v="ENA-IM NE GULF3"/>
    <x v="8"/>
    <x v="5"/>
    <n v="831665"/>
    <d v="2001-06-06T21:00:01"/>
  </r>
  <r>
    <x v="0"/>
    <x v="0"/>
    <x v="0"/>
    <x v="0"/>
    <n v="16"/>
    <n v="1341824"/>
    <d v="2001-06-05T10:19:28"/>
    <s v="Manro Haydan Trading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ADM51397"/>
    <s v="BMARCHAN"/>
    <s v="Enron Metals Trading System"/>
    <x v="0"/>
    <x v="0"/>
    <n v="2169283"/>
    <m/>
  </r>
  <r>
    <x v="1"/>
    <x v="3"/>
    <x v="0"/>
    <x v="1"/>
    <n v="155000"/>
    <n v="1341825"/>
    <d v="2001-06-05T10:19:33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5"/>
    <s v="berginpat2"/>
    <s v="JARNOLD"/>
    <s v="NG-Price"/>
    <x v="1"/>
    <x v="5"/>
    <s v="VE6816.1"/>
    <d v="2001-07-01T21:00:00"/>
  </r>
  <r>
    <x v="1"/>
    <x v="3"/>
    <x v="0"/>
    <x v="1"/>
    <n v="465000"/>
    <n v="1341826"/>
    <d v="2001-06-05T10:19:41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5"/>
    <s v="aepes214"/>
    <s v="JARNOLD"/>
    <s v="NG-Price"/>
    <x v="1"/>
    <x v="5"/>
    <s v="VE6817.1"/>
    <d v="2001-07-01T21:00:00"/>
  </r>
  <r>
    <x v="1"/>
    <x v="2"/>
    <x v="1"/>
    <x v="12"/>
    <n v="18250"/>
    <n v="1341827"/>
    <d v="2001-06-05T10:19:56"/>
    <s v="El Paso Merchant Energy, L.P."/>
    <x v="0"/>
    <x v="0"/>
    <x v="0"/>
    <x v="2"/>
    <s v="US East Power Phy Fwd Firm"/>
    <s v="US Pwr Phy Firm  Entergy Peak            Jan-Dec03       USD/MWh"/>
    <m/>
    <n v="50"/>
    <x v="0"/>
    <x v="2"/>
    <x v="0"/>
    <n v="39.5"/>
    <s v="PowerGLW"/>
    <s v="MCARSON2"/>
    <s v="EPMI-Southeast"/>
    <x v="7"/>
    <x v="6"/>
    <n v="633044.1"/>
    <d v="2003-01-01T14:16:00"/>
  </r>
  <r>
    <x v="1"/>
    <x v="2"/>
    <x v="1"/>
    <x v="10"/>
    <n v="600"/>
    <n v="1341828"/>
    <d v="2001-06-05T10:19:57"/>
    <s v="Williams Energy Marketing &amp; Trading Company"/>
    <x v="0"/>
    <x v="0"/>
    <x v="0"/>
    <x v="2"/>
    <s v="US West Power Phy Fwd CAISO"/>
    <s v="US Pwr Phy CAISO SP15 Peak               07-30Jun01      USD/MWh"/>
    <n v="25"/>
    <m/>
    <x v="0"/>
    <x v="2"/>
    <x v="0"/>
    <n v="110"/>
    <s v="benpratt1"/>
    <s v="CMALLOR"/>
    <s v="ST-CA"/>
    <x v="7"/>
    <x v="6"/>
    <n v="633045.1"/>
    <d v="2001-06-07T21:00:01"/>
  </r>
  <r>
    <x v="1"/>
    <x v="2"/>
    <x v="1"/>
    <x v="10"/>
    <n v="600"/>
    <n v="1341831"/>
    <d v="2001-06-05T10:20:11"/>
    <s v="Calpine Energy Services, L.P."/>
    <x v="0"/>
    <x v="0"/>
    <x v="0"/>
    <x v="2"/>
    <s v="US West Power Phy Fwd Firm"/>
    <s v="US Pwr Phy Firm  PALVE Peak              07-30Jun01      USD/MWh"/>
    <n v="25"/>
    <m/>
    <x v="0"/>
    <x v="2"/>
    <x v="0"/>
    <n v="137.5"/>
    <s v="RCAUTHEN1"/>
    <s v="MFISCHE2"/>
    <s v="ST-SW"/>
    <x v="7"/>
    <x v="6"/>
    <n v="633047.1"/>
    <d v="2001-06-07T21:00:01"/>
  </r>
  <r>
    <x v="0"/>
    <x v="3"/>
    <x v="1"/>
    <x v="0"/>
    <n v="10000"/>
    <n v="1341837"/>
    <d v="2001-06-05T10:20:22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668"/>
    <d v="2001-06-05T21:00:01"/>
  </r>
  <r>
    <x v="1"/>
    <x v="4"/>
    <x v="0"/>
    <x v="0"/>
    <n v="50000"/>
    <n v="1341838"/>
    <d v="2001-06-05T10:20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1"/>
    <s v="GWHALLE"/>
    <s v="WTI-GW-NXC2"/>
    <x v="2"/>
    <x v="5"/>
    <n v="113750"/>
    <d v="2001-07-01T00:00:00"/>
  </r>
  <r>
    <x v="1"/>
    <x v="3"/>
    <x v="0"/>
    <x v="19"/>
    <n v="125000"/>
    <n v="1341839"/>
    <d v="2001-06-05T10:20:29"/>
    <s v="Duke Energy Trading and Marketing, L.L.C."/>
    <x v="0"/>
    <x v="0"/>
    <x v="0"/>
    <x v="3"/>
    <s v="US Gas Fin Swap"/>
    <s v="US Gas Daily     HHub                    06-30Jun01      USD/MM"/>
    <m/>
    <n v="5000"/>
    <x v="0"/>
    <x v="10"/>
    <x v="0"/>
    <n v="3.8574999999999999"/>
    <s v="DANIELCOWL"/>
    <s v="PKEAVEY"/>
    <s v="G-DAILY-EST"/>
    <x v="1"/>
    <x v="5"/>
    <s v="VE6820.1"/>
    <d v="2001-06-06T21:00:01"/>
  </r>
  <r>
    <x v="0"/>
    <x v="3"/>
    <x v="0"/>
    <x v="3"/>
    <n v="460000"/>
    <n v="1341841"/>
    <d v="2001-06-05T10:20:37"/>
    <s v="Cargill Energy, a division of Cargill, Incorporated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JCARROLL"/>
    <s v="JMCKAY"/>
    <s v="FT-CAND-EGSC"/>
    <x v="1"/>
    <x v="7"/>
    <s v="VE6822.1"/>
    <d v="2001-08-01T00:00:00"/>
  </r>
  <r>
    <x v="1"/>
    <x v="2"/>
    <x v="1"/>
    <x v="8"/>
    <n v="250"/>
    <n v="1341842"/>
    <d v="2001-06-05T10:20:38"/>
    <s v="Cinergy Services, Inc."/>
    <x v="0"/>
    <x v="0"/>
    <x v="0"/>
    <x v="2"/>
    <s v="US East Power Phy Fwd Firm"/>
    <s v="US Pwr Phy Firm  PJM-W Peak              11-15Jun01      USD/MWh"/>
    <m/>
    <n v="50"/>
    <x v="0"/>
    <x v="2"/>
    <x v="0"/>
    <n v="38.75"/>
    <s v="jrobertson"/>
    <s v="JQUENET"/>
    <s v="ST-PJM"/>
    <x v="7"/>
    <x v="6"/>
    <n v="633051.1"/>
    <d v="2001-06-11T21:00:01"/>
  </r>
  <r>
    <x v="0"/>
    <x v="3"/>
    <x v="1"/>
    <x v="0"/>
    <n v="10000"/>
    <n v="1341843"/>
    <d v="2001-06-05T10:20:46"/>
    <s v="Northstar Energ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249999999999996"/>
    <s v="SMITHJAY"/>
    <s v="RWATT"/>
    <s v="EC-IM Canada West"/>
    <x v="8"/>
    <x v="7"/>
    <n v="831669"/>
    <d v="2001-06-05T21:00:01"/>
  </r>
  <r>
    <x v="1"/>
    <x v="7"/>
    <x v="1"/>
    <x v="25"/>
    <e v="#N/A"/>
    <n v="1341844"/>
    <d v="2001-06-05T10:20:48"/>
    <s v="Tampa International Forest Products, Inc."/>
    <x v="5"/>
    <x v="2"/>
    <x v="4"/>
    <x v="7"/>
    <s v="US West SPF Lumber Phy"/>
    <s v="US West SPF Phy  2x4 Std&amp;Btr CHI Rail    05Jun01         USD/MBF"/>
    <n v="110"/>
    <m/>
    <x v="0"/>
    <x v="17"/>
    <x v="0"/>
    <n v="395"/>
    <s v="ADM81953"/>
    <s v="JJACOBS"/>
    <s v="Lumber-Spot"/>
    <x v="1"/>
    <x v="5"/>
    <s v="JJ-0373"/>
    <d v="2001-06-05T21:00:01"/>
  </r>
  <r>
    <x v="1"/>
    <x v="3"/>
    <x v="0"/>
    <x v="1"/>
    <n v="1550"/>
    <n v="1341845"/>
    <d v="2001-06-05T10:20:58"/>
    <s v="Tractebel Energy Marketing, Inc."/>
    <x v="0"/>
    <x v="0"/>
    <x v="0"/>
    <x v="3"/>
    <s v="US Gas Fin Opt Put"/>
    <s v="US Gas Fin Opt   NYMEX        EP3.75     Jul01           USD/MM-L"/>
    <n v="50"/>
    <m/>
    <x v="0"/>
    <x v="12"/>
    <x v="0"/>
    <n v="0.14000000000000001"/>
    <s v="HALUKNOYIN"/>
    <s v="MMAGGI"/>
    <s v="NG EXOTIC"/>
    <x v="1"/>
    <x v="5"/>
    <s v="VE6823.1"/>
    <d v="2001-07-01T00:00:00"/>
  </r>
  <r>
    <x v="1"/>
    <x v="3"/>
    <x v="1"/>
    <x v="0"/>
    <n v="10000"/>
    <n v="1341848"/>
    <d v="2001-06-05T10:21:03"/>
    <s v="Dynegy Marketing and Trade"/>
    <x v="0"/>
    <x v="0"/>
    <x v="0"/>
    <x v="3"/>
    <s v="US Gas Phy Fwd Firm &lt; or = 1Mo "/>
    <s v="US Gas Phy       TENN 800                06Jun01         USD/MM"/>
    <m/>
    <n v="10000"/>
    <x v="0"/>
    <x v="10"/>
    <x v="0"/>
    <n v="3.7349999999999999"/>
    <s v="MCGAUGHEY1"/>
    <s v="SNEAL"/>
    <s v="ENA-IM NE GULF3"/>
    <x v="8"/>
    <x v="5"/>
    <n v="831671"/>
    <d v="2001-06-06T21:00:01"/>
  </r>
  <r>
    <x v="1"/>
    <x v="3"/>
    <x v="0"/>
    <x v="1"/>
    <n v="465000"/>
    <n v="1341849"/>
    <d v="2001-06-05T10:21:08"/>
    <s v="Bank of America, National Association"/>
    <x v="0"/>
    <x v="0"/>
    <x v="0"/>
    <x v="3"/>
    <s v="US Gas Fin Swap"/>
    <s v="US Gas Swap      Nymex                   Jul01           USD/MM"/>
    <n v="15000"/>
    <m/>
    <x v="0"/>
    <x v="10"/>
    <x v="0"/>
    <n v="3.9449999999999998"/>
    <s v="MMETTERS"/>
    <s v="JARNOLD"/>
    <s v="NG-Price"/>
    <x v="1"/>
    <x v="5"/>
    <s v="VE6826.1"/>
    <d v="2001-07-01T21:00:00"/>
  </r>
  <r>
    <x v="0"/>
    <x v="3"/>
    <x v="1"/>
    <x v="0"/>
    <n v="10000"/>
    <n v="1341850"/>
    <d v="2001-06-05T10:21:10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300000000000004"/>
    <s v="elizabeth"/>
    <s v="RWATT"/>
    <s v="EC-IM Canada West"/>
    <x v="8"/>
    <x v="7"/>
    <n v="831673"/>
    <d v="2001-06-05T21:00:01"/>
  </r>
  <r>
    <x v="0"/>
    <x v="3"/>
    <x v="1"/>
    <x v="0"/>
    <n v="10000"/>
    <n v="1341854"/>
    <d v="2001-06-05T10:21:2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tsamaska"/>
    <s v="RWATT"/>
    <s v="EC-IM Canada West"/>
    <x v="8"/>
    <x v="7"/>
    <n v="831675"/>
    <d v="2001-06-05T21:00:01"/>
  </r>
  <r>
    <x v="1"/>
    <x v="3"/>
    <x v="0"/>
    <x v="19"/>
    <n v="250000"/>
    <n v="1341855"/>
    <d v="2001-06-05T10:21:28"/>
    <s v="TransCanada Energy Financial Products Limited"/>
    <x v="0"/>
    <x v="0"/>
    <x v="0"/>
    <x v="3"/>
    <s v="US Gas Fin Swap"/>
    <s v="US Gas Daily     HHub                    06-30Jun01      USD/MM"/>
    <n v="10000"/>
    <m/>
    <x v="0"/>
    <x v="10"/>
    <x v="0"/>
    <n v="3.8450000000000002"/>
    <s v="bradkibbe"/>
    <s v="PKEAVEY"/>
    <s v="G-DAILY-EST"/>
    <x v="1"/>
    <x v="5"/>
    <s v="VE6830.1"/>
    <d v="2001-06-06T21:00:01"/>
  </r>
  <r>
    <x v="1"/>
    <x v="3"/>
    <x v="1"/>
    <x v="0"/>
    <n v="3086"/>
    <n v="1341856"/>
    <d v="2001-06-05T10:21:30"/>
    <s v="Equitable Energy L.L.C."/>
    <x v="0"/>
    <x v="0"/>
    <x v="0"/>
    <x v="3"/>
    <s v="US Gas Phy Fwd Firm &lt; or = 1Mo "/>
    <s v="US Gas Phy       TCO Pool                06Jun01         USD/MM"/>
    <m/>
    <n v="3086"/>
    <x v="0"/>
    <x v="10"/>
    <x v="0"/>
    <n v="3.95"/>
    <s v="ADM28155"/>
    <s v="JHODGE2"/>
    <s v="ENA-IM ME TCO"/>
    <x v="8"/>
    <x v="5"/>
    <n v="831676"/>
    <d v="2001-06-06T21:00:01"/>
  </r>
  <r>
    <x v="1"/>
    <x v="3"/>
    <x v="0"/>
    <x v="1"/>
    <n v="232500"/>
    <n v="1341857"/>
    <d v="2001-06-05T10:21:31"/>
    <s v="OGE Energy Resources, Inc."/>
    <x v="0"/>
    <x v="0"/>
    <x v="0"/>
    <x v="3"/>
    <s v="US Gas Fin Swap"/>
    <s v="US Gas Swap      Nymex                   Aug01           USD/MM"/>
    <n v="7500"/>
    <m/>
    <x v="0"/>
    <x v="10"/>
    <x v="0"/>
    <n v="4.0225"/>
    <s v="mustang1"/>
    <s v="JARNOLD"/>
    <s v="NG-Price"/>
    <x v="1"/>
    <x v="5"/>
    <s v="VE6829.1"/>
    <d v="2001-08-01T21:00:00"/>
  </r>
  <r>
    <x v="1"/>
    <x v="3"/>
    <x v="0"/>
    <x v="18"/>
    <n v="755000"/>
    <n v="1341858"/>
    <d v="2001-06-05T10:21:31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650000000000002"/>
    <s v="JEFFFOX1"/>
    <s v="JARNOLD"/>
    <s v="NG-Price"/>
    <x v="1"/>
    <x v="5"/>
    <s v="VE6828.1"/>
    <d v="2001-11-01T00:00:00"/>
  </r>
  <r>
    <x v="1"/>
    <x v="2"/>
    <x v="1"/>
    <x v="1"/>
    <n v="775"/>
    <n v="1341860"/>
    <d v="2001-06-05T10:21:33"/>
    <s v="El Paso Merchant Energy, L.P."/>
    <x v="0"/>
    <x v="0"/>
    <x v="0"/>
    <x v="2"/>
    <s v="US West Power Phy Fwd CAISO"/>
    <s v="US Pwr Phy CAISO SP15 Peak               Jul01           USD/MWh"/>
    <n v="25"/>
    <m/>
    <x v="0"/>
    <x v="2"/>
    <x v="0"/>
    <n v="165"/>
    <s v="PowerMAS"/>
    <s v="CMALLOR"/>
    <s v="ST-CA"/>
    <x v="7"/>
    <x v="6"/>
    <n v="633053.1"/>
    <d v="2001-07-01T21:00:01"/>
  </r>
  <r>
    <x v="1"/>
    <x v="3"/>
    <x v="1"/>
    <x v="0"/>
    <n v="1953"/>
    <n v="1341861"/>
    <d v="2001-06-05T10:21:36"/>
    <s v="Dynegy Marketing and Trade"/>
    <x v="0"/>
    <x v="0"/>
    <x v="0"/>
    <x v="3"/>
    <s v="US Gas Phy Fwd Firm &lt; or = 1Mo "/>
    <s v="US Gas Phy       NNG Demarc              06Jun01         USD/MM"/>
    <m/>
    <n v="1953"/>
    <x v="0"/>
    <x v="10"/>
    <x v="0"/>
    <n v="3.74"/>
    <s v="MAXFIELD"/>
    <s v="KSTEVEN"/>
    <s v="ENA-IM Mid Central South"/>
    <x v="8"/>
    <x v="5"/>
    <n v="831677"/>
    <d v="2001-06-06T21:00:01"/>
  </r>
  <r>
    <x v="1"/>
    <x v="2"/>
    <x v="1"/>
    <x v="1"/>
    <n v="775"/>
    <n v="1341862"/>
    <d v="2001-06-05T10:21:40"/>
    <s v="El Paso Merchant Energy, L.P."/>
    <x v="0"/>
    <x v="0"/>
    <x v="0"/>
    <x v="2"/>
    <s v="US West Power Phy Fwd CAISO"/>
    <s v="US Pwr Phy CAISO SP15 Peak               Aug01           USD/MWh"/>
    <n v="25"/>
    <m/>
    <x v="0"/>
    <x v="2"/>
    <x v="0"/>
    <n v="197"/>
    <s v="PowerMAS"/>
    <s v="RBADEER"/>
    <s v="ST-CA"/>
    <x v="7"/>
    <x v="6"/>
    <n v="633054.1"/>
    <d v="2001-08-01T21:00:01"/>
  </r>
  <r>
    <x v="0"/>
    <x v="0"/>
    <x v="0"/>
    <x v="0"/>
    <n v="10"/>
    <n v="1341863"/>
    <d v="2001-06-05T10:21:43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0"/>
    <s v="ADM62411"/>
    <s v="ATURNER"/>
    <s v="Enron Metals Trading System"/>
    <x v="0"/>
    <x v="0"/>
    <n v="2169287"/>
    <m/>
  </r>
  <r>
    <x v="1"/>
    <x v="2"/>
    <x v="1"/>
    <x v="1"/>
    <n v="775"/>
    <n v="1341864"/>
    <d v="2001-06-05T10:21:47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41"/>
    <s v="PowerMAS"/>
    <s v="MMOTLEY"/>
    <s v="ST-SW"/>
    <x v="7"/>
    <x v="6"/>
    <n v="633055.1"/>
    <d v="2001-08-01T21:00:01"/>
  </r>
  <r>
    <x v="1"/>
    <x v="2"/>
    <x v="1"/>
    <x v="1"/>
    <n v="775"/>
    <n v="1341865"/>
    <d v="2001-06-05T10:21:48"/>
    <s v="TransAlta Energy Marketing (US) Inc."/>
    <x v="0"/>
    <x v="0"/>
    <x v="0"/>
    <x v="2"/>
    <s v="US West Power Phy Fwd CAISO"/>
    <s v="US Pwr Phy CAISO NP15 OffPk              Jul01           USD/MWh"/>
    <n v="25"/>
    <m/>
    <x v="0"/>
    <x v="2"/>
    <x v="0"/>
    <n v="90"/>
    <s v="barthjones"/>
    <s v="CMALLOR"/>
    <s v="ST-CA"/>
    <x v="7"/>
    <x v="6"/>
    <n v="633056.1"/>
    <d v="2001-07-01T21:00:01"/>
  </r>
  <r>
    <x v="1"/>
    <x v="3"/>
    <x v="0"/>
    <x v="1"/>
    <n v="155000"/>
    <n v="1341866"/>
    <d v="2001-06-05T10:21:5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4"/>
    <s v="Bakerrob"/>
    <s v="JARNOLD"/>
    <s v="NG-Price"/>
    <x v="1"/>
    <x v="5"/>
    <s v="VE6831.1"/>
    <d v="2001-07-01T21:00:00"/>
  </r>
  <r>
    <x v="1"/>
    <x v="3"/>
    <x v="1"/>
    <x v="0"/>
    <n v="6000"/>
    <n v="1341867"/>
    <d v="2001-06-05T10:21:56"/>
    <s v="BP Energy Company"/>
    <x v="0"/>
    <x v="0"/>
    <x v="0"/>
    <x v="3"/>
    <s v="US Gas Phy Fwd Firm &lt; or = 1Mo "/>
    <s v="US Gas Phy       TENN 800                06Jun01         USD/MM"/>
    <m/>
    <n v="6000"/>
    <x v="0"/>
    <x v="10"/>
    <x v="0"/>
    <n v="3.7549999999999999"/>
    <s v="LONGERLL"/>
    <s v="SNEAL"/>
    <s v="ENA-IM NE GULF3"/>
    <x v="8"/>
    <x v="5"/>
    <n v="831679"/>
    <d v="2001-06-06T21:00:01"/>
  </r>
  <r>
    <x v="1"/>
    <x v="2"/>
    <x v="1"/>
    <x v="1"/>
    <n v="775"/>
    <n v="1341868"/>
    <d v="2001-06-05T10:21:57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0"/>
    <s v="anthonyarc"/>
    <s v="MDRISC3"/>
    <s v="ST-CA"/>
    <x v="7"/>
    <x v="6"/>
    <n v="633057.1"/>
    <d v="2001-08-01T21:00:01"/>
  </r>
  <r>
    <x v="0"/>
    <x v="3"/>
    <x v="1"/>
    <x v="0"/>
    <n v="5000"/>
    <n v="1341870"/>
    <d v="2001-06-05T10:22:01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ADM00359"/>
    <s v="RWATT"/>
    <s v="EC-IM Canada West"/>
    <x v="8"/>
    <x v="7"/>
    <n v="831680"/>
    <d v="2001-06-05T21:00:01"/>
  </r>
  <r>
    <x v="0"/>
    <x v="3"/>
    <x v="1"/>
    <x v="0"/>
    <n v="5000"/>
    <n v="1341871"/>
    <d v="2001-06-05T10:22:06"/>
    <s v="Coral Ener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ngeerds01"/>
    <s v="RWATT"/>
    <s v="EC-IM Canada West"/>
    <x v="8"/>
    <x v="7"/>
    <n v="831681"/>
    <d v="2001-06-05T21:00:01"/>
  </r>
  <r>
    <x v="1"/>
    <x v="3"/>
    <x v="0"/>
    <x v="19"/>
    <n v="125000"/>
    <n v="1341872"/>
    <d v="2001-06-05T10:22:11"/>
    <s v="Virginia Power Energy Marketing, Inc."/>
    <x v="0"/>
    <x v="0"/>
    <x v="0"/>
    <x v="3"/>
    <s v="US Gas Fin Swap"/>
    <s v="US Gas Daily     HHub                    06-30Jun01      USD/MM"/>
    <m/>
    <n v="5000"/>
    <x v="0"/>
    <x v="10"/>
    <x v="0"/>
    <n v="3.8525"/>
    <s v="SPJOHRDE"/>
    <s v="PKEAVEY"/>
    <s v="G-DAILY-EST"/>
    <x v="1"/>
    <x v="5"/>
    <s v="VE6833.1"/>
    <d v="2001-06-06T21:00:01"/>
  </r>
  <r>
    <x v="1"/>
    <x v="3"/>
    <x v="1"/>
    <x v="0"/>
    <n v="20000"/>
    <n v="1341873"/>
    <d v="2001-06-05T10:22:20"/>
    <s v="Aquila Energy Marketing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3.95"/>
    <s v="MARKOTTE"/>
    <s v="JHODGE2"/>
    <s v="ENA-IM ME TCO"/>
    <x v="8"/>
    <x v="5"/>
    <n v="831682"/>
    <d v="2001-06-06T21:00:01"/>
  </r>
  <r>
    <x v="1"/>
    <x v="2"/>
    <x v="1"/>
    <x v="1"/>
    <n v="1550"/>
    <n v="1341874"/>
    <d v="2001-06-05T10:22:21"/>
    <s v="American Electric Power Service Corporation"/>
    <x v="0"/>
    <x v="0"/>
    <x v="0"/>
    <x v="2"/>
    <s v="US East Power Phy Fwd Firm"/>
    <s v="US Pwr Phy Firm  Cinergy Peak            Jul01           USD/MWh"/>
    <n v="50"/>
    <m/>
    <x v="0"/>
    <x v="2"/>
    <x v="0"/>
    <n v="84"/>
    <s v="aepsvc132"/>
    <s v="FSTURM"/>
    <s v="LT-ECAR"/>
    <x v="7"/>
    <x v="6"/>
    <n v="633058.1"/>
    <d v="2001-07-01T21:00:01"/>
  </r>
  <r>
    <x v="1"/>
    <x v="2"/>
    <x v="1"/>
    <x v="4"/>
    <n v="750"/>
    <n v="1341875"/>
    <d v="2001-06-05T10:22:25"/>
    <s v="Williams Energy Marketing &amp; Trading Company"/>
    <x v="0"/>
    <x v="0"/>
    <x v="0"/>
    <x v="2"/>
    <s v="US West Power Phy Fwd Firm"/>
    <s v="US Pwr Phy Firm  PALVE Peak              Sep01           USD/MWh"/>
    <n v="25"/>
    <m/>
    <x v="0"/>
    <x v="2"/>
    <x v="0"/>
    <n v="137"/>
    <s v="jgoodman"/>
    <s v="MMOTLEY"/>
    <s v="ST-SW"/>
    <x v="7"/>
    <x v="6"/>
    <n v="633059.1"/>
    <d v="2001-09-01T21:00:01"/>
  </r>
  <r>
    <x v="0"/>
    <x v="0"/>
    <x v="0"/>
    <x v="0"/>
    <n v="20"/>
    <n v="1341876"/>
    <d v="2001-06-05T10:22:28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ridielrp"/>
    <s v="BMARCHAN"/>
    <s v="Enron Metals Trading System"/>
    <x v="0"/>
    <x v="0"/>
    <n v="2169291"/>
    <m/>
  </r>
  <r>
    <x v="0"/>
    <x v="0"/>
    <x v="0"/>
    <x v="0"/>
    <n v="20"/>
    <n v="1341877"/>
    <d v="2001-06-05T10:22:51"/>
    <s v="Lenmore Inc"/>
    <x v="0"/>
    <x v="0"/>
    <x v="0"/>
    <x v="0"/>
    <s v="Aluminum LME Registered Contract"/>
    <s v="Al LME Reg.      Contract                18Jul01         USD/mt-L"/>
    <n v="20"/>
    <m/>
    <x v="0"/>
    <x v="0"/>
    <x v="0"/>
    <n v="1499.75"/>
    <s v="ADM74404"/>
    <s v="BMARCHAN"/>
    <s v="Enron Metals Trading System"/>
    <x v="0"/>
    <x v="0"/>
    <n v="2169293"/>
    <d v="2001-07-18T00:00:00"/>
  </r>
  <r>
    <x v="0"/>
    <x v="0"/>
    <x v="0"/>
    <x v="0"/>
    <n v="20"/>
    <n v="1341881"/>
    <d v="2001-06-05T10:23:0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tonerman"/>
    <s v="BMARCHAN"/>
    <s v="Enron Metals Trading System"/>
    <x v="0"/>
    <x v="0"/>
    <n v="2169295"/>
    <m/>
  </r>
  <r>
    <x v="1"/>
    <x v="3"/>
    <x v="0"/>
    <x v="1"/>
    <n v="465000"/>
    <n v="1341882"/>
    <d v="2001-06-05T10:23:09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4"/>
    <s v="petverma"/>
    <s v="JARNOLD"/>
    <s v="NG-Price"/>
    <x v="1"/>
    <x v="5"/>
    <s v="VE6838.1"/>
    <d v="2001-07-01T21:00:00"/>
  </r>
  <r>
    <x v="0"/>
    <x v="4"/>
    <x v="0"/>
    <x v="1"/>
    <n v="775000"/>
    <n v="1341883"/>
    <d v="2001-06-05T10:23:11"/>
    <s v="Sempra Energy Trading Corp."/>
    <x v="0"/>
    <x v="0"/>
    <x v="0"/>
    <x v="4"/>
    <s v="UK IPE Brent Swap "/>
    <s v="UK Brent Swap    IPE PEN                 Jul01           USD/bbl"/>
    <m/>
    <n v="25000"/>
    <x v="0"/>
    <x v="9"/>
    <x v="0"/>
    <n v="29.16"/>
    <s v="DOMESTIC"/>
    <s v="MJONES2"/>
    <s v="UK - ECTRIC - Crude D-Brent"/>
    <x v="2"/>
    <x v="4"/>
    <n v="113752"/>
    <d v="2001-07-01T00:00:00"/>
  </r>
  <r>
    <x v="1"/>
    <x v="3"/>
    <x v="1"/>
    <x v="19"/>
    <n v="125000"/>
    <n v="1341885"/>
    <d v="2001-06-05T10:23:17"/>
    <s v="BP Energy Company"/>
    <x v="0"/>
    <x v="0"/>
    <x v="0"/>
    <x v="3"/>
    <s v="US Gas Phy Fwd Firm &lt; or = 1Mo "/>
    <s v="US Gas Phy       HeHub                   06-30Jun01      USD/MM"/>
    <n v="5000"/>
    <m/>
    <x v="0"/>
    <x v="10"/>
    <x v="0"/>
    <n v="3.8325"/>
    <s v="LONGERLL"/>
    <s v="ARING"/>
    <s v="ENA-IM NE GULF1"/>
    <x v="8"/>
    <x v="5"/>
    <n v="831685"/>
    <d v="2001-06-06T21:00:01"/>
  </r>
  <r>
    <x v="1"/>
    <x v="3"/>
    <x v="0"/>
    <x v="1"/>
    <n v="77500"/>
    <n v="1341887"/>
    <d v="2001-06-05T10:23:2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50000000000001"/>
    <s v="TMVCRV01"/>
    <s v="JARNOLD"/>
    <s v="NG-Price"/>
    <x v="1"/>
    <x v="5"/>
    <s v="VE6843.1"/>
    <d v="2001-07-01T21:00:00"/>
  </r>
  <r>
    <x v="1"/>
    <x v="3"/>
    <x v="1"/>
    <x v="0"/>
    <n v="5000"/>
    <n v="1341888"/>
    <d v="2001-06-05T10:23:29"/>
    <s v="BP Energy Company"/>
    <x v="0"/>
    <x v="0"/>
    <x v="0"/>
    <x v="3"/>
    <s v="US Gas Phy Fwd Firm &lt; or = 1Mo "/>
    <s v="US Gas Phy       HeHub                   06Jun01         USD/MM"/>
    <m/>
    <n v="5000"/>
    <x v="0"/>
    <x v="10"/>
    <x v="0"/>
    <n v="3.83"/>
    <s v="LONGERLL"/>
    <s v="ARING"/>
    <s v="ENA-IM NE GULF1"/>
    <x v="8"/>
    <x v="5"/>
    <n v="831686"/>
    <d v="2001-06-06T21:00:01"/>
  </r>
  <r>
    <x v="1"/>
    <x v="3"/>
    <x v="1"/>
    <x v="0"/>
    <n v="5000"/>
    <n v="1341889"/>
    <d v="2001-06-05T10:23:31"/>
    <s v="AEP Energy Services, Inc."/>
    <x v="0"/>
    <x v="0"/>
    <x v="0"/>
    <x v="3"/>
    <s v="US Gas Phy Fwd Firm &lt; or = 1Mo "/>
    <s v="US Gas Phy       TENN 500                06Jun01         USD/MM"/>
    <n v="5000"/>
    <m/>
    <x v="0"/>
    <x v="10"/>
    <x v="0"/>
    <n v="3.7324999999999999"/>
    <s v="aepes202"/>
    <s v="SNEAL"/>
    <s v="ENA-IM NE GULF3"/>
    <x v="8"/>
    <x v="5"/>
    <n v="831687"/>
    <d v="2001-06-06T21:00:01"/>
  </r>
  <r>
    <x v="1"/>
    <x v="3"/>
    <x v="0"/>
    <x v="1"/>
    <n v="310000"/>
    <n v="1341891"/>
    <d v="2001-06-05T10:23:39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350000000000001"/>
    <s v="hossmich"/>
    <s v="JARNOLD"/>
    <s v="NG-Price"/>
    <x v="1"/>
    <x v="5"/>
    <s v="VE6845.1"/>
    <d v="2001-07-01T21:00:00"/>
  </r>
  <r>
    <x v="1"/>
    <x v="3"/>
    <x v="0"/>
    <x v="1"/>
    <n v="77500"/>
    <n v="1341892"/>
    <d v="2001-06-05T10:23:43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3.9350000000000001"/>
    <s v="AQUILA1002"/>
    <s v="JARNOLD"/>
    <s v="NG-Price"/>
    <x v="1"/>
    <x v="5"/>
    <s v="VE6846.1"/>
    <d v="2001-07-01T21:00:00"/>
  </r>
  <r>
    <x v="1"/>
    <x v="3"/>
    <x v="0"/>
    <x v="15"/>
    <n v="305000"/>
    <n v="1341893"/>
    <d v="2001-06-05T10:23:44"/>
    <s v="Aquila Risk Management Corporation"/>
    <x v="0"/>
    <x v="0"/>
    <x v="0"/>
    <x v="3"/>
    <s v="US Gas Fin BasisSwap"/>
    <s v="US Gas Basis     NGI SoCal               Nov-Dec01       USD/MM"/>
    <n v="5000"/>
    <m/>
    <x v="0"/>
    <x v="10"/>
    <x v="0"/>
    <n v="2.2999999999999998"/>
    <s v="AQUILA1001"/>
    <s v="KHOLST"/>
    <s v="FT-West"/>
    <x v="1"/>
    <x v="5"/>
    <s v="VE6847.1"/>
    <d v="2001-11-01T00:00:00"/>
  </r>
  <r>
    <x v="0"/>
    <x v="4"/>
    <x v="0"/>
    <x v="1"/>
    <n v="775000"/>
    <n v="1341894"/>
    <d v="2001-06-05T10:23:57"/>
    <s v="Sempra Energy Trading Corp."/>
    <x v="0"/>
    <x v="0"/>
    <x v="0"/>
    <x v="4"/>
    <s v="UK IPE Brent Swap "/>
    <s v="UK Brent Swap    IPE PEN                 Jul01           USD/bbl"/>
    <m/>
    <n v="25000"/>
    <x v="0"/>
    <x v="9"/>
    <x v="0"/>
    <n v="29.18"/>
    <s v="DOMESTIC"/>
    <s v="MJONES2"/>
    <s v="UK - ECTRIC - Crude D-Brent"/>
    <x v="2"/>
    <x v="4"/>
    <n v="113753"/>
    <d v="2001-07-01T00:00:00"/>
  </r>
  <r>
    <x v="0"/>
    <x v="3"/>
    <x v="1"/>
    <x v="0"/>
    <n v="10000"/>
    <n v="1341895"/>
    <d v="2001-06-05T10:23:59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2"/>
    <s v="NORTHTRA"/>
    <s v="RWATT"/>
    <s v="EC-IM Canada West"/>
    <x v="8"/>
    <x v="7"/>
    <n v="831688"/>
    <d v="2001-06-05T21:00:01"/>
  </r>
  <r>
    <x v="1"/>
    <x v="3"/>
    <x v="1"/>
    <x v="0"/>
    <n v="10000"/>
    <n v="1341898"/>
    <d v="2001-06-05T10:24:03"/>
    <s v="Aquila Energy Marketing Corporation"/>
    <x v="0"/>
    <x v="0"/>
    <x v="0"/>
    <x v="3"/>
    <s v="US Gas Phy Fwd Firm &lt; or = 1Mo "/>
    <s v="US Gas Phy       TCO Pool                06Jun01         USD/MM"/>
    <m/>
    <n v="10000"/>
    <x v="0"/>
    <x v="10"/>
    <x v="0"/>
    <n v="3.96"/>
    <s v="MARKOTTE"/>
    <s v="JHODGE2"/>
    <s v="ENA-IM ME TCO"/>
    <x v="8"/>
    <x v="5"/>
    <n v="831689"/>
    <d v="2001-06-06T21:00:01"/>
  </r>
  <r>
    <x v="0"/>
    <x v="0"/>
    <x v="0"/>
    <x v="0"/>
    <n v="9"/>
    <n v="1341899"/>
    <d v="2001-06-05T10:24:05"/>
    <s v="ADM Investor Services International Limited"/>
    <x v="0"/>
    <x v="0"/>
    <x v="0"/>
    <x v="0"/>
    <s v="Tin LME Registered Contract"/>
    <s v="Tin LME Reg.     Contract                3 Month         USD/mt-L"/>
    <m/>
    <n v="9"/>
    <x v="0"/>
    <x v="3"/>
    <x v="0"/>
    <n v="4970"/>
    <s v="DANNAYLOR"/>
    <s v="JGORDON1"/>
    <s v="Enron Metals Trading System"/>
    <x v="0"/>
    <x v="0"/>
    <n v="2169309"/>
    <m/>
  </r>
  <r>
    <x v="0"/>
    <x v="3"/>
    <x v="1"/>
    <x v="1"/>
    <n v="775000"/>
    <n v="1341901"/>
    <d v="2001-06-05T10:24:12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5"/>
    <s v="GREGORYG"/>
    <s v="DFURNER"/>
    <s v="Continental Gas Book"/>
    <x v="5"/>
    <x v="3"/>
    <n v="106506"/>
    <d v="2001-08-01T21:00:01"/>
  </r>
  <r>
    <x v="1"/>
    <x v="3"/>
    <x v="0"/>
    <x v="1"/>
    <n v="155000"/>
    <n v="1341902"/>
    <d v="2001-06-05T10:24:30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5.05"/>
    <s v="CAMTHOR02"/>
    <s v="KHOLST"/>
    <s v="FT-West"/>
    <x v="1"/>
    <x v="5"/>
    <s v="VE6852.1"/>
    <d v="2001-08-01T21:00:01"/>
  </r>
  <r>
    <x v="1"/>
    <x v="3"/>
    <x v="1"/>
    <x v="0"/>
    <n v="10000"/>
    <n v="1341903"/>
    <d v="2001-06-05T10:24:36"/>
    <s v="Reliant Energy Services,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73"/>
    <s v="kimnorman"/>
    <s v="SPEREIR"/>
    <s v="ENA-IM NE GULF2"/>
    <x v="8"/>
    <x v="5"/>
    <n v="831693"/>
    <d v="2001-06-06T21:00:01"/>
  </r>
  <r>
    <x v="1"/>
    <x v="3"/>
    <x v="0"/>
    <x v="1"/>
    <n v="77500"/>
    <n v="1341904"/>
    <d v="2001-06-05T10:24:41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4"/>
    <s v="jpeace01"/>
    <s v="JARNOLD"/>
    <s v="NG-Price"/>
    <x v="1"/>
    <x v="5"/>
    <s v="VE6853.1"/>
    <d v="2001-07-01T21:00:00"/>
  </r>
  <r>
    <x v="1"/>
    <x v="3"/>
    <x v="0"/>
    <x v="1"/>
    <n v="465000"/>
    <n v="1341905"/>
    <d v="2001-06-05T10:24:45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4"/>
    <s v="petverma"/>
    <s v="JARNOLD"/>
    <s v="NG-Price"/>
    <x v="1"/>
    <x v="5"/>
    <s v="VE6855.1"/>
    <d v="2001-07-01T21:00:00"/>
  </r>
  <r>
    <x v="1"/>
    <x v="3"/>
    <x v="0"/>
    <x v="1"/>
    <n v="155000"/>
    <n v="1341906"/>
    <d v="2001-06-05T10:24:47"/>
    <s v="PG&amp;E Energy Trading-Gas Corporation"/>
    <x v="0"/>
    <x v="0"/>
    <x v="0"/>
    <x v="3"/>
    <s v="US Gas Fin BasisSwap"/>
    <s v="US Gas Basis     NGI SoBord PG&amp;E Top     Jul01           USD/MM"/>
    <n v="5000"/>
    <m/>
    <x v="0"/>
    <x v="10"/>
    <x v="0"/>
    <n v="1.3"/>
    <s v="susjones"/>
    <s v="MLENHAR"/>
    <s v="West-Perm"/>
    <x v="1"/>
    <x v="5"/>
    <s v="VE6854.1"/>
    <d v="2001-07-01T21:00:01"/>
  </r>
  <r>
    <x v="1"/>
    <x v="3"/>
    <x v="0"/>
    <x v="19"/>
    <n v="250000"/>
    <n v="1341908"/>
    <d v="2001-06-05T10:24:49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325"/>
    <s v="CHADDMOORE"/>
    <s v="PKEAVEY"/>
    <s v="G-DAILY-EST"/>
    <x v="1"/>
    <x v="5"/>
    <s v="VE6857.1"/>
    <d v="2001-06-06T21:00:01"/>
  </r>
  <r>
    <x v="1"/>
    <x v="3"/>
    <x v="1"/>
    <x v="0"/>
    <n v="10000"/>
    <n v="1341907"/>
    <d v="2001-06-05T10:24:49"/>
    <s v="Occidental Energy Marketing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450000000000001"/>
    <s v="smallfitz"/>
    <s v="SNEAL"/>
    <s v="ENA-IM NE GULF3"/>
    <x v="8"/>
    <x v="5"/>
    <n v="831694"/>
    <d v="2001-06-06T21:00:01"/>
  </r>
  <r>
    <x v="1"/>
    <x v="3"/>
    <x v="1"/>
    <x v="0"/>
    <n v="1396"/>
    <n v="1341910"/>
    <d v="2001-06-05T10:24:57"/>
    <s v="Aquila Energy Marketing Corporation"/>
    <x v="0"/>
    <x v="0"/>
    <x v="0"/>
    <x v="3"/>
    <s v="US Gas Phy Fwd Firm &lt; or = 1Mo "/>
    <s v="US Gas Phy       ANR SE Trans            06Jun01         USD/MM"/>
    <n v="1396"/>
    <m/>
    <x v="0"/>
    <x v="10"/>
    <x v="0"/>
    <n v="3.66"/>
    <s v="JENNCLAYO"/>
    <s v="TDONOHO"/>
    <s v="ENA - IM Central Gulf"/>
    <x v="8"/>
    <x v="5"/>
    <n v="831695"/>
    <d v="2001-06-06T21:00:01"/>
  </r>
  <r>
    <x v="1"/>
    <x v="3"/>
    <x v="0"/>
    <x v="1"/>
    <n v="155000"/>
    <n v="1341911"/>
    <d v="2001-06-05T10:25:00"/>
    <s v="PG&amp;E Energy Trading-Gas Corporation"/>
    <x v="0"/>
    <x v="0"/>
    <x v="0"/>
    <x v="3"/>
    <s v="US Gas Fin BasisSwap"/>
    <s v="US Gas Basis     NGI SoBord PG&amp;E Top     Aug01           USD/MM"/>
    <n v="5000"/>
    <m/>
    <x v="0"/>
    <x v="10"/>
    <x v="0"/>
    <n v="1.2"/>
    <s v="susjones"/>
    <s v="MLENHAR"/>
    <s v="West-Perm"/>
    <x v="1"/>
    <x v="5"/>
    <s v="VE6858.1"/>
    <d v="2001-08-01T21:00:01"/>
  </r>
  <r>
    <x v="1"/>
    <x v="2"/>
    <x v="1"/>
    <x v="9"/>
    <n v="100"/>
    <n v="1341912"/>
    <d v="2001-06-05T10:25:08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"/>
    <s v="LRAT1234"/>
    <s v="KPRESTO"/>
    <s v="LT-SERC"/>
    <x v="7"/>
    <x v="6"/>
    <n v="633061.1"/>
    <d v="2001-06-07T21:00:01"/>
  </r>
  <r>
    <x v="0"/>
    <x v="4"/>
    <x v="0"/>
    <x v="7"/>
    <n v="45000"/>
    <n v="1341913"/>
    <d v="2001-06-05T10:25:14"/>
    <s v="Elf Trading SA"/>
    <x v="0"/>
    <x v="0"/>
    <x v="0"/>
    <x v="4"/>
    <s v="UK Brent Swap"/>
    <s v="UK Brent Swap    IPE                     Jul-Sep01       USD/bl/m"/>
    <n v="15000"/>
    <m/>
    <x v="0"/>
    <x v="8"/>
    <x v="0"/>
    <n v="27.48"/>
    <s v="4matheron"/>
    <s v="MJONES2"/>
    <s v="UK - ECTRIC - Crude D-Brent"/>
    <x v="2"/>
    <x v="4"/>
    <n v="113754"/>
    <d v="2001-07-01T00:00:00"/>
  </r>
  <r>
    <x v="0"/>
    <x v="3"/>
    <x v="1"/>
    <x v="0"/>
    <n v="50000"/>
    <n v="1341914"/>
    <d v="2001-06-05T10:25:35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1.05"/>
    <s v="DAVIDWALK"/>
    <s v="MNICHOLA"/>
    <s v="Non Affiliate Gas Book"/>
    <x v="5"/>
    <x v="3"/>
    <n v="106510"/>
    <d v="2001-06-06T21:00:01"/>
  </r>
  <r>
    <x v="0"/>
    <x v="0"/>
    <x v="0"/>
    <x v="0"/>
    <n v="20"/>
    <n v="1341915"/>
    <d v="2001-06-05T10:25:4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ADM50837"/>
    <s v="BMARCHAN"/>
    <s v="Enron Metals Trading System"/>
    <x v="0"/>
    <x v="0"/>
    <n v="2169311"/>
    <m/>
  </r>
  <r>
    <x v="1"/>
    <x v="3"/>
    <x v="0"/>
    <x v="1"/>
    <n v="155000"/>
    <n v="1341916"/>
    <d v="2001-06-05T10:25:46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5.0999999999999996"/>
    <s v="CAMTHOR02"/>
    <s v="KHOLST"/>
    <s v="FT-West"/>
    <x v="1"/>
    <x v="5"/>
    <s v="VE6861.1"/>
    <d v="2001-07-01T21:00:01"/>
  </r>
  <r>
    <x v="1"/>
    <x v="3"/>
    <x v="0"/>
    <x v="1"/>
    <n v="155000"/>
    <n v="1341917"/>
    <d v="2001-06-05T10:25:50"/>
    <s v="BP Corporation North America Inc."/>
    <x v="0"/>
    <x v="0"/>
    <x v="0"/>
    <x v="3"/>
    <s v="US Gas Fin BasisSwap"/>
    <s v="US Gas Basis     NGI SoCal               Aug01           USD/MM"/>
    <m/>
    <n v="5000"/>
    <x v="0"/>
    <x v="10"/>
    <x v="0"/>
    <n v="5.05"/>
    <s v="Quekchin"/>
    <s v="KHOLST"/>
    <s v="FT-West"/>
    <x v="1"/>
    <x v="5"/>
    <s v="VE6862.1"/>
    <d v="2001-08-01T21:00:01"/>
  </r>
  <r>
    <x v="1"/>
    <x v="3"/>
    <x v="0"/>
    <x v="19"/>
    <n v="250000"/>
    <n v="1341918"/>
    <d v="2001-06-05T10:25:51"/>
    <s v="PanCanadian Energy Services Inc."/>
    <x v="0"/>
    <x v="0"/>
    <x v="0"/>
    <x v="3"/>
    <s v="US Gas Fin Swap"/>
    <s v="US Gas Daily     Transco St.65           06-30Jun01      USD/MM"/>
    <m/>
    <n v="10000"/>
    <x v="0"/>
    <x v="10"/>
    <x v="0"/>
    <n v="3.84"/>
    <s v="pcessturm"/>
    <s v="SBRAWNE"/>
    <s v="FT-East"/>
    <x v="1"/>
    <x v="5"/>
    <s v="VE6863.1"/>
    <d v="2001-06-06T21:00:01"/>
  </r>
  <r>
    <x v="1"/>
    <x v="3"/>
    <x v="0"/>
    <x v="4"/>
    <n v="150000"/>
    <n v="1341919"/>
    <d v="2001-06-05T10:25:54"/>
    <s v="Cinergy Marketing &amp; Trading, LLC"/>
    <x v="0"/>
    <x v="0"/>
    <x v="0"/>
    <x v="3"/>
    <s v="US Gas Fin BasisSwap"/>
    <s v="US Gas Basis     NGI SoCal               Sep01           USD/MM"/>
    <m/>
    <n v="5000"/>
    <x v="0"/>
    <x v="10"/>
    <x v="0"/>
    <n v="4.09"/>
    <s v="WHALENMIKE"/>
    <s v="KHOLST"/>
    <s v="FT-West"/>
    <x v="1"/>
    <x v="5"/>
    <s v="VE6864.1"/>
    <d v="2001-09-01T21:00:01"/>
  </r>
  <r>
    <x v="1"/>
    <x v="3"/>
    <x v="0"/>
    <x v="1"/>
    <n v="310000"/>
    <n v="1341920"/>
    <d v="2001-06-05T10:26:02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449999999999998"/>
    <s v="petverma"/>
    <s v="JARNOLD"/>
    <s v="NG-Price"/>
    <x v="1"/>
    <x v="5"/>
    <s v="VE6866.1"/>
    <d v="2001-07-01T21:00:00"/>
  </r>
  <r>
    <x v="1"/>
    <x v="2"/>
    <x v="1"/>
    <x v="8"/>
    <n v="250"/>
    <n v="1341921"/>
    <d v="2001-06-05T10:26:03"/>
    <s v="American Electric Power Service Corporation"/>
    <x v="0"/>
    <x v="0"/>
    <x v="0"/>
    <x v="2"/>
    <s v="US East Power Phy Fwd Firm"/>
    <s v="US Pwr Phy Firm  TVA Peak                11-15Jun01      USD/MWh"/>
    <n v="50"/>
    <m/>
    <x v="0"/>
    <x v="2"/>
    <x v="0"/>
    <n v="41.25"/>
    <s v="aepsvc130"/>
    <s v="JKING6"/>
    <s v="ST-SERC"/>
    <x v="7"/>
    <x v="6"/>
    <n v="633062.1"/>
    <d v="2001-06-11T21:00:01"/>
  </r>
  <r>
    <x v="1"/>
    <x v="3"/>
    <x v="0"/>
    <x v="18"/>
    <n v="755000"/>
    <n v="1341922"/>
    <d v="2001-06-05T10:26:0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650000000000002"/>
    <s v="aepes214"/>
    <s v="JARNOLD"/>
    <s v="NG-Price"/>
    <x v="1"/>
    <x v="5"/>
    <s v="VE6865.1"/>
    <d v="2001-11-01T00:00:00"/>
  </r>
  <r>
    <x v="1"/>
    <x v="3"/>
    <x v="0"/>
    <x v="19"/>
    <n v="375000"/>
    <n v="1341923"/>
    <d v="2001-06-05T10:26:12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8849999999999998"/>
    <s v="AQUILA1015"/>
    <s v="EBASS"/>
    <s v="FT-Texas"/>
    <x v="1"/>
    <x v="5"/>
    <s v="VE6867.1"/>
    <d v="2001-06-06T21:00:01"/>
  </r>
  <r>
    <x v="1"/>
    <x v="3"/>
    <x v="0"/>
    <x v="1"/>
    <n v="68200"/>
    <n v="1341924"/>
    <d v="2001-06-05T10:26:21"/>
    <s v="PanCanadian Energy Services Inc."/>
    <x v="0"/>
    <x v="0"/>
    <x v="0"/>
    <x v="3"/>
    <s v="US Gas Fin BasisSwap"/>
    <s v="US Gas Basis     NGI SoCal               Jul01           USD/MM"/>
    <m/>
    <n v="2200"/>
    <x v="0"/>
    <x v="10"/>
    <x v="0"/>
    <n v="5.25"/>
    <s v="pces5095"/>
    <s v="KHOLST"/>
    <s v="FT-West"/>
    <x v="1"/>
    <x v="5"/>
    <s v="VE6868.1"/>
    <d v="2001-07-01T21:00:01"/>
  </r>
  <r>
    <x v="1"/>
    <x v="3"/>
    <x v="0"/>
    <x v="1"/>
    <n v="96100"/>
    <n v="1341926"/>
    <d v="2001-06-05T10:26:37"/>
    <s v="PanCanadian Energy Services Inc."/>
    <x v="0"/>
    <x v="0"/>
    <x v="0"/>
    <x v="3"/>
    <s v="US Gas Fin BasisSwap"/>
    <s v="US Gas Basis     NGI SoCal               Aug01           USD/MM"/>
    <m/>
    <n v="3100"/>
    <x v="0"/>
    <x v="10"/>
    <x v="0"/>
    <n v="5.2"/>
    <s v="pces5095"/>
    <s v="KHOLST"/>
    <s v="FT-West"/>
    <x v="1"/>
    <x v="5"/>
    <s v="VE6871.1"/>
    <d v="2001-08-01T21:00:01"/>
  </r>
  <r>
    <x v="1"/>
    <x v="3"/>
    <x v="1"/>
    <x v="0"/>
    <n v="10000"/>
    <n v="1341927"/>
    <d v="2001-06-05T10:26:38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67"/>
    <s v="mikepowers"/>
    <s v="TDONOHO"/>
    <s v="ENA - IM Central Gulf"/>
    <x v="8"/>
    <x v="5"/>
    <n v="831699"/>
    <d v="2001-06-06T21:00:01"/>
  </r>
  <r>
    <x v="1"/>
    <x v="3"/>
    <x v="1"/>
    <x v="0"/>
    <n v="6000"/>
    <n v="1341928"/>
    <d v="2001-06-05T10:26:49"/>
    <s v="Sempra Energy Trading Corp."/>
    <x v="0"/>
    <x v="0"/>
    <x v="0"/>
    <x v="3"/>
    <s v="US Gas Phy Fwd Firm &lt; or = 1Mo "/>
    <s v="US Gas Phy       TCO Pool                06Jun01         USD/MM"/>
    <n v="6000"/>
    <m/>
    <x v="0"/>
    <x v="10"/>
    <x v="0"/>
    <n v="3.91"/>
    <s v="shawnmaz"/>
    <s v="JHODGE2"/>
    <s v="ENA-IM ME TCO"/>
    <x v="8"/>
    <x v="5"/>
    <n v="831701"/>
    <d v="2001-06-06T21:00:01"/>
  </r>
  <r>
    <x v="0"/>
    <x v="3"/>
    <x v="1"/>
    <x v="0"/>
    <n v="10000"/>
    <n v="1341929"/>
    <d v="2001-06-05T10:26:55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300000000000004"/>
    <s v="DAVEGRAHAM"/>
    <s v="RWATT"/>
    <s v="EC-IM Canada West"/>
    <x v="8"/>
    <x v="7"/>
    <n v="831703"/>
    <d v="2001-06-05T21:00:01"/>
  </r>
  <r>
    <x v="1"/>
    <x v="3"/>
    <x v="0"/>
    <x v="18"/>
    <n v="755000"/>
    <n v="1341930"/>
    <d v="2001-06-05T10:27:07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7"/>
    <s v="JRTHOMAS"/>
    <s v="JARNOLD"/>
    <s v="NG-Price"/>
    <x v="1"/>
    <x v="5"/>
    <s v="VE6872.1"/>
    <d v="2001-11-01T00:00:00"/>
  </r>
  <r>
    <x v="1"/>
    <x v="3"/>
    <x v="1"/>
    <x v="0"/>
    <n v="10000"/>
    <n v="1341931"/>
    <d v="2001-06-05T10:27:09"/>
    <s v="Western Gas Resources,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0999999999999996"/>
    <s v="JHTRAMEL"/>
    <s v="VPIMENOV"/>
    <s v="ENA-IM ME NEW YORK"/>
    <x v="8"/>
    <x v="5"/>
    <n v="831704"/>
    <d v="2001-06-06T21:00:01"/>
  </r>
  <r>
    <x v="0"/>
    <x v="0"/>
    <x v="0"/>
    <x v="0"/>
    <n v="1"/>
    <n v="1341932"/>
    <d v="2001-06-05T10:27:11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merkouris"/>
    <s v="BMARCHAN"/>
    <s v="Enron Metals Trading System"/>
    <x v="0"/>
    <x v="0"/>
    <n v="2169313"/>
    <m/>
  </r>
  <r>
    <x v="1"/>
    <x v="3"/>
    <x v="0"/>
    <x v="19"/>
    <n v="50000"/>
    <n v="1341935"/>
    <d v="2001-06-05T10:27:15"/>
    <s v="WPS Energy Services, Inc."/>
    <x v="0"/>
    <x v="0"/>
    <x v="0"/>
    <x v="3"/>
    <s v="US Gas Fin Swap"/>
    <s v="US Gas Daily     Chicago                 06-30Jun01      USD/MM"/>
    <m/>
    <n v="2000"/>
    <x v="0"/>
    <x v="10"/>
    <x v="0"/>
    <n v="3.895"/>
    <s v="RANGER123"/>
    <s v="GSTOREY"/>
    <s v="FT-ONTARIO"/>
    <x v="1"/>
    <x v="5"/>
    <s v="VE6875.1"/>
    <d v="2001-06-06T21:00:01"/>
  </r>
  <r>
    <x v="1"/>
    <x v="3"/>
    <x v="0"/>
    <x v="4"/>
    <n v="117000"/>
    <n v="1341934"/>
    <d v="2001-06-05T10:27:15"/>
    <s v="PanCanadian Energy Services Inc."/>
    <x v="0"/>
    <x v="0"/>
    <x v="0"/>
    <x v="3"/>
    <s v="US Gas Fin BasisSwap"/>
    <s v="US Gas Basis     NGI SoCal               Sep01           USD/MM"/>
    <m/>
    <n v="3900"/>
    <x v="0"/>
    <x v="10"/>
    <x v="0"/>
    <n v="4.24"/>
    <s v="pces5095"/>
    <s v="KHOLST"/>
    <s v="FT-West"/>
    <x v="1"/>
    <x v="5"/>
    <s v="VE6873.1"/>
    <d v="2001-09-01T21:00:01"/>
  </r>
  <r>
    <x v="1"/>
    <x v="3"/>
    <x v="1"/>
    <x v="0"/>
    <n v="5033"/>
    <n v="1341937"/>
    <d v="2001-06-05T10:27:17"/>
    <s v="Reliant Energy Services, Inc."/>
    <x v="0"/>
    <x v="0"/>
    <x v="0"/>
    <x v="3"/>
    <s v="US Gas Phy Fwd Firm &lt; or = 1Mo "/>
    <s v="US Gas Phy       TETCO M3                06Jun01         USD/MM"/>
    <m/>
    <n v="5033"/>
    <x v="0"/>
    <x v="10"/>
    <x v="0"/>
    <n v="4.0999999999999996"/>
    <s v="jaelee14"/>
    <s v="VPIMENOV"/>
    <s v="ENA-IM ME NEW YORK"/>
    <x v="8"/>
    <x v="5"/>
    <n v="831705"/>
    <d v="2001-06-06T21:00:01"/>
  </r>
  <r>
    <x v="1"/>
    <x v="3"/>
    <x v="0"/>
    <x v="1"/>
    <n v="930"/>
    <n v="1341939"/>
    <d v="2001-06-05T10:27:20"/>
    <s v="EnergyUSA-TPC Corp."/>
    <x v="0"/>
    <x v="0"/>
    <x v="0"/>
    <x v="3"/>
    <s v="US Gas Fin Swap"/>
    <s v="US Gas Swap      Nymex                   Jul01           USD/MM-L"/>
    <n v="30"/>
    <m/>
    <x v="0"/>
    <x v="12"/>
    <x v="0"/>
    <n v="3.9449999999999998"/>
    <s v="gregoryn"/>
    <s v="JARNOLD"/>
    <s v="NG-Price"/>
    <x v="1"/>
    <x v="5"/>
    <s v="VE6877.1"/>
    <d v="2001-07-01T21:00:00"/>
  </r>
  <r>
    <x v="1"/>
    <x v="3"/>
    <x v="0"/>
    <x v="1"/>
    <n v="930"/>
    <n v="1341940"/>
    <d v="2001-06-05T10:27:20"/>
    <s v="EnergyUSA-TPC Corp."/>
    <x v="0"/>
    <x v="0"/>
    <x v="0"/>
    <x v="3"/>
    <s v="US Gas Fin Swap"/>
    <s v="US Gas Swap      Nymex                   Aug01           USD/MM-L"/>
    <m/>
    <n v="30"/>
    <x v="0"/>
    <x v="12"/>
    <x v="0"/>
    <n v="4.0270000000000001"/>
    <s v="gregoryn"/>
    <s v="JARNOLD"/>
    <s v="NG-Price"/>
    <x v="1"/>
    <x v="5"/>
    <s v="VE6876.1"/>
    <d v="2001-08-01T21:00:00"/>
  </r>
  <r>
    <x v="1"/>
    <x v="3"/>
    <x v="1"/>
    <x v="0"/>
    <n v="3800"/>
    <n v="1341941"/>
    <d v="2001-06-05T10:27:22"/>
    <s v="Reliant Energy Services, Inc."/>
    <x v="0"/>
    <x v="0"/>
    <x v="0"/>
    <x v="3"/>
    <s v="US Gas Phy Fwd Firm &lt; or = 1Mo "/>
    <s v="US Gas Phy       TETCO ELA               06Jun01         USD/MM"/>
    <n v="3800"/>
    <m/>
    <x v="0"/>
    <x v="10"/>
    <x v="0"/>
    <n v="3.71"/>
    <s v="jaelee14"/>
    <s v="SPEREIR"/>
    <s v="ENA-IM NE GULF3"/>
    <x v="8"/>
    <x v="5"/>
    <n v="831706"/>
    <d v="2001-06-06T21:00:01"/>
  </r>
  <r>
    <x v="0"/>
    <x v="0"/>
    <x v="0"/>
    <x v="0"/>
    <n v="5"/>
    <n v="1341942"/>
    <d v="2001-06-05T10:27:35"/>
    <s v="Refco Overseas Ltd"/>
    <x v="0"/>
    <x v="0"/>
    <x v="0"/>
    <x v="0"/>
    <s v="Nickel LME Registered Contract"/>
    <s v="Ni LME Reg.      Contract                3 Month         USD/mt-L"/>
    <m/>
    <n v="5"/>
    <x v="0"/>
    <x v="4"/>
    <x v="0"/>
    <n v="7075"/>
    <s v="marknunn1"/>
    <s v="ATURNER"/>
    <s v="Enron Metals Trading System"/>
    <x v="0"/>
    <x v="0"/>
    <n v="2169315"/>
    <m/>
  </r>
  <r>
    <x v="1"/>
    <x v="4"/>
    <x v="0"/>
    <x v="0"/>
    <n v="50000"/>
    <n v="1341943"/>
    <d v="2001-06-05T10:27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56"/>
    <d v="2001-07-01T00:00:00"/>
  </r>
  <r>
    <x v="1"/>
    <x v="3"/>
    <x v="0"/>
    <x v="12"/>
    <n v="1825000"/>
    <n v="1341946"/>
    <d v="2001-06-05T10:27:5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03"/>
    <s v="EPMELPjrc"/>
    <s v="JARNOLD"/>
    <s v="NG-Price"/>
    <x v="1"/>
    <x v="5"/>
    <s v="VE6880.1"/>
    <d v="2002-01-01T21:00:00"/>
  </r>
  <r>
    <x v="1"/>
    <x v="3"/>
    <x v="0"/>
    <x v="18"/>
    <n v="755000"/>
    <n v="1341947"/>
    <d v="2001-06-05T10:28:01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375"/>
    <s v="bradhoese2"/>
    <s v="JARNOLD"/>
    <s v="NG-Price"/>
    <x v="1"/>
    <x v="5"/>
    <s v="VE6882.1"/>
    <d v="2001-11-01T00:00:00"/>
  </r>
  <r>
    <x v="1"/>
    <x v="3"/>
    <x v="1"/>
    <x v="0"/>
    <n v="5000"/>
    <n v="1341948"/>
    <d v="2001-06-05T10:28:02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7349999999999999"/>
    <s v="aepes202"/>
    <s v="SNEAL"/>
    <s v="ENA-IM NE GULF3"/>
    <x v="8"/>
    <x v="5"/>
    <n v="831711"/>
    <d v="2001-06-06T21:00:01"/>
  </r>
  <r>
    <x v="1"/>
    <x v="3"/>
    <x v="0"/>
    <x v="18"/>
    <n v="2265000"/>
    <n v="1341950"/>
    <d v="2001-06-05T10:28:08"/>
    <s v="Coral Energy Holding L.P."/>
    <x v="0"/>
    <x v="0"/>
    <x v="0"/>
    <x v="3"/>
    <s v="US Gas Fin BasisSwap"/>
    <s v="US Gas Basis     ColGulf LA              Nov01-Mar02     USD/MM"/>
    <m/>
    <n v="15000"/>
    <x v="0"/>
    <x v="10"/>
    <x v="0"/>
    <n v="-0.02"/>
    <s v="shduster"/>
    <s v="SBRAWNE"/>
    <s v="FT-East"/>
    <x v="1"/>
    <x v="5"/>
    <s v="VE6884.1"/>
    <d v="2001-11-01T00:00:00"/>
  </r>
  <r>
    <x v="0"/>
    <x v="3"/>
    <x v="1"/>
    <x v="7"/>
    <n v="150000"/>
    <n v="1341952"/>
    <d v="2001-06-05T10:28:09"/>
    <s v="Accord Energy Ltd."/>
    <x v="0"/>
    <x v="0"/>
    <x v="0"/>
    <x v="3"/>
    <s v="BEL Gas Phy Fwd Zee HUB"/>
    <s v="BEL Gas Phy      ZEE HUB                 06-08Jun01       p/th"/>
    <n v="50000"/>
    <m/>
    <x v="0"/>
    <x v="5"/>
    <x v="3"/>
    <n v="21.25"/>
    <s v="tommacal"/>
    <s v="DFURNER"/>
    <s v="Continental Gas Book"/>
    <x v="5"/>
    <x v="3"/>
    <n v="106512"/>
    <d v="2001-06-06T21:00:01"/>
  </r>
  <r>
    <x v="1"/>
    <x v="3"/>
    <x v="0"/>
    <x v="1"/>
    <n v="310000"/>
    <n v="1341955"/>
    <d v="2001-06-05T10:28:21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449999999999998"/>
    <s v="ADM98493"/>
    <s v="JARNOLD"/>
    <s v="NG-Price"/>
    <x v="1"/>
    <x v="5"/>
    <s v="VE6886.1"/>
    <d v="2001-07-01T21:00:00"/>
  </r>
  <r>
    <x v="1"/>
    <x v="4"/>
    <x v="0"/>
    <x v="0"/>
    <n v="50000"/>
    <n v="1341957"/>
    <d v="2001-06-05T10:28:2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"/>
    <s v="GWHALLE"/>
    <s v="WTI-GW-NXC2"/>
    <x v="2"/>
    <x v="5"/>
    <n v="113759"/>
    <d v="2001-07-01T00:00:00"/>
  </r>
  <r>
    <x v="1"/>
    <x v="3"/>
    <x v="0"/>
    <x v="1"/>
    <n v="155000"/>
    <n v="1341958"/>
    <d v="2001-06-05T10:28:29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PATGRIMES"/>
    <s v="JARNOLD"/>
    <s v="NG-Price"/>
    <x v="1"/>
    <x v="5"/>
    <s v="VE6889.1"/>
    <d v="2001-07-01T21:00:00"/>
  </r>
  <r>
    <x v="1"/>
    <x v="3"/>
    <x v="0"/>
    <x v="1"/>
    <n v="108500"/>
    <n v="1341959"/>
    <d v="2001-06-05T10:28:31"/>
    <s v="PanCanadian Energy Services Inc."/>
    <x v="0"/>
    <x v="0"/>
    <x v="0"/>
    <x v="3"/>
    <s v="US Gas Fin BasisSwap"/>
    <s v="US Gas Basis     NGI SoCal               Oct01           USD/MM"/>
    <m/>
    <n v="3500"/>
    <x v="0"/>
    <x v="10"/>
    <x v="0"/>
    <n v="2.5099999999999998"/>
    <s v="pces5095"/>
    <s v="KHOLST"/>
    <s v="FT-West"/>
    <x v="1"/>
    <x v="5"/>
    <s v="VE6888.1"/>
    <d v="2001-10-01T21:00:01"/>
  </r>
  <r>
    <x v="0"/>
    <x v="3"/>
    <x v="1"/>
    <x v="0"/>
    <n v="50000"/>
    <n v="1341960"/>
    <d v="2001-06-05T10:28:41"/>
    <s v="Accord Energy Ltd."/>
    <x v="0"/>
    <x v="0"/>
    <x v="0"/>
    <x v="3"/>
    <s v="BEL Gas Phy Fwd Zee HUB"/>
    <s v="BEL Gas Phy      ZEE HUB                 06Jun01         p/th"/>
    <n v="50000"/>
    <m/>
    <x v="0"/>
    <x v="5"/>
    <x v="3"/>
    <n v="21.2"/>
    <s v="tommacal"/>
    <s v="DFURNER"/>
    <s v="Continental Gas Book"/>
    <x v="5"/>
    <x v="3"/>
    <n v="106513"/>
    <d v="2001-06-06T21:00:01"/>
  </r>
  <r>
    <x v="1"/>
    <x v="3"/>
    <x v="0"/>
    <x v="1"/>
    <n v="155000"/>
    <n v="1341965"/>
    <d v="2001-06-05T10:29:26"/>
    <s v="Firm Trading Bridgeline Gas Marketing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ADM84149"/>
    <s v="JARNOLD"/>
    <s v="NG-Price"/>
    <x v="1"/>
    <x v="5"/>
    <s v="VE6893.1"/>
    <d v="2001-07-01T21:00:00"/>
  </r>
  <r>
    <x v="1"/>
    <x v="8"/>
    <x v="0"/>
    <x v="7"/>
    <n v="30000"/>
    <n v="1341966"/>
    <d v="2001-06-05T10:29:30"/>
    <s v="Duke Energy Merchants LLC"/>
    <x v="0"/>
    <x v="0"/>
    <x v="0"/>
    <x v="8"/>
    <s v="US Benzene Fin Swap"/>
    <s v="US Benzene Swap  CMAI Spot               Oct-Dec01       USD/Gl-b"/>
    <n v="10000"/>
    <m/>
    <x v="0"/>
    <x v="15"/>
    <x v="0"/>
    <n v="1.05"/>
    <s v="ADM161912"/>
    <s v="CLEBROC"/>
    <s v="Benzene"/>
    <x v="2"/>
    <x v="5"/>
    <n v="113760"/>
    <d v="2001-10-01T21:00:00"/>
  </r>
  <r>
    <x v="1"/>
    <x v="2"/>
    <x v="1"/>
    <x v="1"/>
    <n v="1550"/>
    <n v="1341967"/>
    <d v="2001-06-05T10:29:33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4.25"/>
    <s v="Kellybry"/>
    <s v="FSTURM"/>
    <s v="LT-ECAR"/>
    <x v="7"/>
    <x v="6"/>
    <n v="633063.1"/>
    <d v="2001-07-01T21:00:01"/>
  </r>
  <r>
    <x v="1"/>
    <x v="3"/>
    <x v="0"/>
    <x v="1"/>
    <n v="310000"/>
    <n v="1341968"/>
    <d v="2001-06-05T10:29:37"/>
    <s v="Constellation Power Source, Inc."/>
    <x v="0"/>
    <x v="0"/>
    <x v="0"/>
    <x v="3"/>
    <s v="US Gas Fin Swap"/>
    <s v="US Gas Swap      Nymex                   Jul01           USD/MM"/>
    <n v="10000"/>
    <m/>
    <x v="0"/>
    <x v="10"/>
    <x v="0"/>
    <n v="3.9449999999999998"/>
    <s v="kschwartz"/>
    <s v="JARNOLD"/>
    <s v="NG-Price"/>
    <x v="1"/>
    <x v="5"/>
    <s v="VE6895.1"/>
    <d v="2001-07-01T21:00:00"/>
  </r>
  <r>
    <x v="1"/>
    <x v="3"/>
    <x v="0"/>
    <x v="15"/>
    <n v="149450"/>
    <n v="1341969"/>
    <d v="2001-06-05T10:29:45"/>
    <s v="PanCanadian Energy Services Inc."/>
    <x v="0"/>
    <x v="0"/>
    <x v="0"/>
    <x v="3"/>
    <s v="US Gas Fin BasisSwap"/>
    <s v="US Gas Basis     NGI SoCal               Nov-Dec01       USD/MM"/>
    <m/>
    <n v="2450"/>
    <x v="0"/>
    <x v="10"/>
    <x v="0"/>
    <n v="2.35"/>
    <s v="pces5095"/>
    <s v="KHOLST"/>
    <s v="FT-West"/>
    <x v="1"/>
    <x v="5"/>
    <s v="VE6896.1"/>
    <d v="2001-11-01T00:00:00"/>
  </r>
  <r>
    <x v="1"/>
    <x v="3"/>
    <x v="1"/>
    <x v="0"/>
    <n v="2490"/>
    <n v="1341970"/>
    <d v="2001-06-05T10:30:10"/>
    <s v="Duke Energy Trading and Marketing, L.L.C."/>
    <x v="0"/>
    <x v="0"/>
    <x v="0"/>
    <x v="3"/>
    <s v="US Gas Phy Fwd Firm &lt; or = 1Mo "/>
    <s v="US Gas Phy       HeHub                   06Jun01         USD/MM"/>
    <n v="2490"/>
    <m/>
    <x v="0"/>
    <x v="10"/>
    <x v="0"/>
    <n v="3.81"/>
    <s v="YJACKSON"/>
    <s v="ARING"/>
    <s v="ENA-IM NE GULF1"/>
    <x v="8"/>
    <x v="5"/>
    <n v="831713"/>
    <d v="2001-06-06T21:00:01"/>
  </r>
  <r>
    <x v="1"/>
    <x v="4"/>
    <x v="0"/>
    <x v="0"/>
    <n v="50000"/>
    <n v="1341974"/>
    <d v="2001-06-05T10:31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2"/>
    <x v="5"/>
    <n v="113762"/>
    <d v="2001-07-01T00:00:00"/>
  </r>
  <r>
    <x v="0"/>
    <x v="3"/>
    <x v="1"/>
    <x v="1"/>
    <n v="155000"/>
    <n v="1341975"/>
    <d v="2001-06-05T10:31:3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599999999999996"/>
    <s v="williamw"/>
    <s v="MCOWAN"/>
    <s v="EC-IM Canada West"/>
    <x v="8"/>
    <x v="7"/>
    <n v="831714"/>
    <d v="2001-07-01T21:00:01"/>
  </r>
  <r>
    <x v="1"/>
    <x v="3"/>
    <x v="1"/>
    <x v="0"/>
    <n v="5000"/>
    <n v="1341976"/>
    <d v="2001-06-05T10:31:58"/>
    <s v="Reliant Energy Services, Inc."/>
    <x v="0"/>
    <x v="0"/>
    <x v="0"/>
    <x v="3"/>
    <s v="US Gas Phy Fwd Firm &lt; or = 1Mo "/>
    <s v="US Gas Phy       TGT Z-SL                06Jun01         USD/MM"/>
    <n v="5000"/>
    <m/>
    <x v="0"/>
    <x v="10"/>
    <x v="0"/>
    <n v="3.72"/>
    <s v="kimnorman"/>
    <s v="SPEREIR"/>
    <s v="ENA-IM NE GULF2"/>
    <x v="8"/>
    <x v="5"/>
    <n v="831715"/>
    <d v="2001-06-06T21:00:01"/>
  </r>
  <r>
    <x v="1"/>
    <x v="3"/>
    <x v="1"/>
    <x v="0"/>
    <n v="5000"/>
    <n v="1341977"/>
    <d v="2001-06-05T10:32:05"/>
    <s v="Reliant Energy Services, Inc."/>
    <x v="0"/>
    <x v="0"/>
    <x v="0"/>
    <x v="3"/>
    <s v="US Gas Phy Fwd Firm &lt; or = 1Mo "/>
    <s v="US Gas Phy       ANR SE Trans            06Jun01         USD/MM"/>
    <m/>
    <n v="5000"/>
    <x v="0"/>
    <x v="10"/>
    <x v="0"/>
    <n v="3.6549999999999998"/>
    <s v="mikepowers"/>
    <s v="TDONOHO"/>
    <s v="ENA - IM Central Gulf"/>
    <x v="8"/>
    <x v="5"/>
    <n v="831716"/>
    <d v="2001-06-06T21:00:01"/>
  </r>
  <r>
    <x v="1"/>
    <x v="3"/>
    <x v="1"/>
    <x v="0"/>
    <n v="1218"/>
    <n v="1341978"/>
    <d v="2001-06-05T10:32:15"/>
    <s v="Dynegy Marketing and Trade"/>
    <x v="0"/>
    <x v="0"/>
    <x v="0"/>
    <x v="3"/>
    <s v="US Gas Phy Fwd Firm &lt; or = 1Mo "/>
    <s v="US Gas Phy       ANR SE Trans            06Jun01         USD/MM"/>
    <m/>
    <n v="1218"/>
    <x v="0"/>
    <x v="10"/>
    <x v="0"/>
    <n v="3.6549999999999998"/>
    <s v="MCCARTHY"/>
    <s v="TDONOHO"/>
    <s v="ENA - IM Central Gulf"/>
    <x v="8"/>
    <x v="5"/>
    <n v="831717"/>
    <d v="2001-06-06T21:00:01"/>
  </r>
  <r>
    <x v="1"/>
    <x v="3"/>
    <x v="1"/>
    <x v="0"/>
    <n v="5000"/>
    <n v="1341979"/>
    <d v="2001-06-05T10:32:48"/>
    <s v="Duke Energy Trading and Marketing,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74"/>
    <s v="YJACKSON"/>
    <s v="SPEREIR"/>
    <s v="ENA-IM NE GULF2"/>
    <x v="8"/>
    <x v="5"/>
    <n v="831718"/>
    <d v="2001-06-06T21:00:01"/>
  </r>
  <r>
    <x v="1"/>
    <x v="3"/>
    <x v="0"/>
    <x v="19"/>
    <n v="125000"/>
    <n v="1341982"/>
    <d v="2001-06-05T10:33:11"/>
    <s v="Texaco Natural Gas Inc."/>
    <x v="0"/>
    <x v="0"/>
    <x v="0"/>
    <x v="3"/>
    <s v="US Gas Fin Swap"/>
    <s v="US Gas Daily     HHub                    06-30Jun01      USD/MM"/>
    <n v="5000"/>
    <m/>
    <x v="0"/>
    <x v="10"/>
    <x v="0"/>
    <n v="3.84"/>
    <s v="WARNERTODD"/>
    <s v="PKEAVEY"/>
    <s v="G-DAILY-EST"/>
    <x v="1"/>
    <x v="5"/>
    <s v="VE6905.1"/>
    <d v="2001-06-06T21:00:01"/>
  </r>
  <r>
    <x v="1"/>
    <x v="3"/>
    <x v="0"/>
    <x v="1"/>
    <n v="77500"/>
    <n v="1341983"/>
    <d v="2001-06-05T10:33:15"/>
    <s v="Texaco Natural Gas Inc."/>
    <x v="0"/>
    <x v="0"/>
    <x v="0"/>
    <x v="3"/>
    <s v="US Gas Fin Swap"/>
    <s v="US Gas Swap      Nymex                   Jul01           USD/MM"/>
    <n v="2500"/>
    <m/>
    <x v="0"/>
    <x v="10"/>
    <x v="0"/>
    <n v="3.94"/>
    <s v="COWELLRON"/>
    <s v="JARNOLD"/>
    <s v="NG-Price"/>
    <x v="1"/>
    <x v="5"/>
    <s v="VE6906.1"/>
    <d v="2001-07-01T21:00:00"/>
  </r>
  <r>
    <x v="1"/>
    <x v="3"/>
    <x v="0"/>
    <x v="1"/>
    <n v="155000"/>
    <n v="1341985"/>
    <d v="2001-06-05T10:33:19"/>
    <s v="Puget Sound Energy, Inc."/>
    <x v="0"/>
    <x v="0"/>
    <x v="0"/>
    <x v="3"/>
    <s v="US Gas Fin Swap"/>
    <s v="US Gas Swap      Nymex                   Jul01           USD/MM"/>
    <m/>
    <n v="5000"/>
    <x v="0"/>
    <x v="10"/>
    <x v="0"/>
    <n v="3.95"/>
    <s v="klambert"/>
    <s v="JARNOLD"/>
    <s v="NG-Price"/>
    <x v="1"/>
    <x v="5"/>
    <s v="VE6908.1"/>
    <d v="2001-07-01T21:00:00"/>
  </r>
  <r>
    <x v="1"/>
    <x v="2"/>
    <x v="1"/>
    <x v="1"/>
    <n v="1550"/>
    <n v="1341986"/>
    <d v="2001-06-05T10:33:23"/>
    <s v="Edison Mission Marketing &amp; Trading Inc."/>
    <x v="0"/>
    <x v="0"/>
    <x v="0"/>
    <x v="2"/>
    <s v="US East Power Phy Fwd Firm"/>
    <s v="US Pwr Phy Firm  PJM-W Peak              Jul01           USD/MWh"/>
    <n v="50"/>
    <m/>
    <x v="0"/>
    <x v="2"/>
    <x v="0"/>
    <n v="82.25"/>
    <s v="PANDIT12"/>
    <s v="RBENSON"/>
    <s v="ST-PJM"/>
    <x v="7"/>
    <x v="6"/>
    <n v="633072.1"/>
    <d v="2001-07-01T21:00:01"/>
  </r>
  <r>
    <x v="1"/>
    <x v="2"/>
    <x v="1"/>
    <x v="3"/>
    <n v="4600"/>
    <n v="1341991"/>
    <d v="2001-06-05T10:33:33"/>
    <s v="BP Energy Company"/>
    <x v="0"/>
    <x v="0"/>
    <x v="0"/>
    <x v="2"/>
    <s v="US East Power Phy Fwd Firm"/>
    <s v="US Pwr Phy Firm  Cinergy Peak            Oct-Dec01       USD/MWh"/>
    <n v="50"/>
    <m/>
    <x v="0"/>
    <x v="2"/>
    <x v="0"/>
    <n v="34.75"/>
    <s v="Kellybry"/>
    <s v="FSTURM"/>
    <s v="LT-ECAR"/>
    <x v="7"/>
    <x v="6"/>
    <n v="633073.1"/>
    <d v="2001-10-01T17:11:00"/>
  </r>
  <r>
    <x v="1"/>
    <x v="3"/>
    <x v="0"/>
    <x v="1"/>
    <n v="155000"/>
    <n v="1341992"/>
    <d v="2001-06-05T10:33:42"/>
    <s v="Duke Energy Marketing Limited Partnership"/>
    <x v="0"/>
    <x v="0"/>
    <x v="0"/>
    <x v="3"/>
    <s v="US Gas Fin BasisSwap"/>
    <s v="US Gas Basis     GD/D TZ6NY-HHub         Jul01           USD/MM"/>
    <n v="5000"/>
    <m/>
    <x v="0"/>
    <x v="10"/>
    <x v="0"/>
    <n v="0.46250000000000002"/>
    <s v="vincewes"/>
    <s v="BMCKAY"/>
    <s v="FT-NY"/>
    <x v="1"/>
    <x v="5"/>
    <s v="VE6913.1"/>
    <d v="2001-07-01T21:00:01"/>
  </r>
  <r>
    <x v="0"/>
    <x v="0"/>
    <x v="0"/>
    <x v="0"/>
    <n v="20"/>
    <n v="1341994"/>
    <d v="2001-06-05T10:33:5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66058"/>
    <s v="BMARCHAN"/>
    <s v="Enron Metals Trading System"/>
    <x v="0"/>
    <x v="0"/>
    <n v="2169319"/>
    <m/>
  </r>
  <r>
    <x v="1"/>
    <x v="3"/>
    <x v="0"/>
    <x v="1"/>
    <n v="310000"/>
    <n v="1341995"/>
    <d v="2001-06-05T10:34:12"/>
    <s v="PG&amp;E Energy Trading-Gas Corporation"/>
    <x v="0"/>
    <x v="0"/>
    <x v="0"/>
    <x v="3"/>
    <s v="US Gas Fin Swap"/>
    <s v="US Gas Swap      Nymex                   Aug01           USD/MM"/>
    <m/>
    <n v="10000"/>
    <x v="0"/>
    <x v="10"/>
    <x v="0"/>
    <n v="4.0324999999999998"/>
    <s v="andrewk5"/>
    <s v="JARNOLD"/>
    <s v="NG-Price"/>
    <x v="1"/>
    <x v="5"/>
    <s v="VE6917.1"/>
    <d v="2001-08-01T21:00:00"/>
  </r>
  <r>
    <x v="1"/>
    <x v="3"/>
    <x v="0"/>
    <x v="1"/>
    <n v="77500"/>
    <n v="1342000"/>
    <d v="2001-06-05T10:34:22"/>
    <s v="The New Power Company"/>
    <x v="0"/>
    <x v="0"/>
    <x v="0"/>
    <x v="3"/>
    <s v="US Gas Fin BasisSwap"/>
    <s v="US Gas Basis     NGI SoCal               Jul01           USD/MM"/>
    <m/>
    <n v="2500"/>
    <x v="0"/>
    <x v="10"/>
    <x v="0"/>
    <n v="4.95"/>
    <s v="JDBECKER"/>
    <s v="KHOLST"/>
    <s v="FT-West"/>
    <x v="1"/>
    <x v="5"/>
    <s v="VE6920.1"/>
    <d v="2001-07-01T21:00:01"/>
  </r>
  <r>
    <x v="1"/>
    <x v="3"/>
    <x v="0"/>
    <x v="18"/>
    <n v="755000"/>
    <n v="1342004"/>
    <d v="2001-06-05T10:34:59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650000000000002"/>
    <s v="JEFFFOX1"/>
    <s v="JARNOLD"/>
    <s v="NG-Price"/>
    <x v="1"/>
    <x v="5"/>
    <s v="VE6922.1"/>
    <d v="2001-11-01T00:00:00"/>
  </r>
  <r>
    <x v="0"/>
    <x v="0"/>
    <x v="0"/>
    <x v="0"/>
    <n v="20"/>
    <n v="1342005"/>
    <d v="2001-06-05T10:35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ridielrp"/>
    <s v="BMARCHAN"/>
    <s v="Enron Metals Trading System"/>
    <x v="0"/>
    <x v="0"/>
    <n v="2169323"/>
    <m/>
  </r>
  <r>
    <x v="0"/>
    <x v="3"/>
    <x v="1"/>
    <x v="19"/>
    <n v="125000"/>
    <n v="1342006"/>
    <d v="2001-06-05T10:35:02"/>
    <s v="Coast Energy Canada, Inc."/>
    <x v="0"/>
    <x v="0"/>
    <x v="0"/>
    <x v="3"/>
    <s v="CAN Gas Phy Fwd Firm West &lt; or = 1Mo"/>
    <s v="CAN Gas Phy      NIT                     06-30Jun01      CAD/GJ"/>
    <m/>
    <n v="5000"/>
    <x v="0"/>
    <x v="11"/>
    <x v="4"/>
    <n v="4.875"/>
    <s v="ADM74235"/>
    <s v="MCOWAN"/>
    <s v="EC-IM Canada West"/>
    <x v="8"/>
    <x v="7"/>
    <n v="831721"/>
    <d v="2001-06-06T21:00:01"/>
  </r>
  <r>
    <x v="1"/>
    <x v="3"/>
    <x v="0"/>
    <x v="12"/>
    <n v="1825000"/>
    <n v="1342007"/>
    <d v="2001-06-05T10:35:07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"/>
    <s v="WHITEWATER"/>
    <s v="JARNOLD"/>
    <s v="NG-Price"/>
    <x v="1"/>
    <x v="5"/>
    <s v="VE6923.1"/>
    <d v="2002-01-01T21:00:00"/>
  </r>
  <r>
    <x v="0"/>
    <x v="3"/>
    <x v="1"/>
    <x v="4"/>
    <n v="750000"/>
    <n v="1342008"/>
    <d v="2001-06-05T10:35:0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324999999999999"/>
    <s v="PHAROAHP"/>
    <s v="AFAIRLE"/>
    <s v="Non Affiliate Gas Book"/>
    <x v="5"/>
    <x v="3"/>
    <n v="106520"/>
    <d v="2001-09-01T21:00:01"/>
  </r>
  <r>
    <x v="1"/>
    <x v="3"/>
    <x v="0"/>
    <x v="1"/>
    <n v="77500"/>
    <n v="1342009"/>
    <d v="2001-06-05T10:35:16"/>
    <s v="Axia Energy, LP"/>
    <x v="0"/>
    <x v="0"/>
    <x v="0"/>
    <x v="3"/>
    <s v="US Gas Fin Swap"/>
    <s v="US Gas Swap      Nymex                   Jul01           USD/MM"/>
    <n v="2500"/>
    <m/>
    <x v="0"/>
    <x v="10"/>
    <x v="0"/>
    <n v="3.9449999999999998"/>
    <s v="berginpat2"/>
    <s v="JARNOLD"/>
    <s v="NG-Price"/>
    <x v="1"/>
    <x v="5"/>
    <s v="VE6924.1"/>
    <d v="2001-07-01T21:00:00"/>
  </r>
  <r>
    <x v="1"/>
    <x v="4"/>
    <x v="0"/>
    <x v="0"/>
    <n v="50000"/>
    <n v="1342011"/>
    <d v="2001-06-05T10:35:3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"/>
    <s v="GWHALLE"/>
    <s v="WTI-GW-NXC2"/>
    <x v="2"/>
    <x v="5"/>
    <n v="113766"/>
    <d v="2001-07-01T00:00:00"/>
  </r>
  <r>
    <x v="1"/>
    <x v="3"/>
    <x v="0"/>
    <x v="12"/>
    <n v="1825000"/>
    <n v="1342013"/>
    <d v="2001-06-05T10:35:3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3"/>
    <s v="JEFFFOX1"/>
    <s v="JARNOLD"/>
    <s v="NG-Price"/>
    <x v="1"/>
    <x v="5"/>
    <s v="VE6925.1"/>
    <d v="2002-01-01T21:00:00"/>
  </r>
  <r>
    <x v="1"/>
    <x v="9"/>
    <x v="0"/>
    <x v="4"/>
    <n v="90"/>
    <n v="1342012"/>
    <d v="2001-06-05T10:35:31"/>
    <s v="Axia Energy, LP"/>
    <x v="0"/>
    <x v="0"/>
    <x v="0"/>
    <x v="9"/>
    <s v="US Weather CDD Swap"/>
    <s v="US Wthr CDD Swap LIT 100/20K             Jun01           USD/CDD"/>
    <n v="3"/>
    <m/>
    <x v="0"/>
    <x v="18"/>
    <x v="0"/>
    <n v="410"/>
    <s v="stusthom"/>
    <s v="CWOOLGAR"/>
    <s v="ECTWEADES"/>
    <x v="10"/>
    <x v="5"/>
    <n v="1342012"/>
    <d v="2001-06-01T21:59:00"/>
  </r>
  <r>
    <x v="1"/>
    <x v="3"/>
    <x v="0"/>
    <x v="1"/>
    <n v="155000"/>
    <n v="1342014"/>
    <d v="2001-06-05T10:35:38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4.95"/>
    <s v="LESLIE01"/>
    <s v="KHOLST"/>
    <s v="FT-West"/>
    <x v="1"/>
    <x v="5"/>
    <s v="VE6927.1"/>
    <d v="2001-07-01T21:00:01"/>
  </r>
  <r>
    <x v="1"/>
    <x v="4"/>
    <x v="0"/>
    <x v="0"/>
    <n v="50000"/>
    <n v="1342015"/>
    <d v="2001-06-05T10:35:43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eriksaaa"/>
    <s v="GWHALLE"/>
    <s v="WTI-GW-NXC2"/>
    <x v="2"/>
    <x v="5"/>
    <n v="113767"/>
    <d v="2001-07-01T00:00:00"/>
  </r>
  <r>
    <x v="1"/>
    <x v="4"/>
    <x v="0"/>
    <x v="0"/>
    <n v="50000"/>
    <n v="1342016"/>
    <d v="2001-06-05T10:36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oilderiv"/>
    <s v="GWHALLE"/>
    <s v="WTI-GW-NXC2"/>
    <x v="2"/>
    <x v="5"/>
    <n v="113768"/>
    <d v="2001-07-01T00:00:00"/>
  </r>
  <r>
    <x v="1"/>
    <x v="3"/>
    <x v="0"/>
    <x v="1"/>
    <n v="155000"/>
    <n v="1342018"/>
    <d v="2001-06-05T10:36:13"/>
    <s v="Texaco Natural Gas Inc."/>
    <x v="0"/>
    <x v="0"/>
    <x v="0"/>
    <x v="3"/>
    <s v="US Gas Fin BasisSwap"/>
    <s v="US Gas Basis     NGI SoCal               Aug01           USD/MM"/>
    <m/>
    <n v="5000"/>
    <x v="0"/>
    <x v="10"/>
    <x v="0"/>
    <n v="4.75"/>
    <s v="PATTILLO"/>
    <s v="KHOLST"/>
    <s v="FT-West"/>
    <x v="1"/>
    <x v="5"/>
    <s v="VE6933.1"/>
    <d v="2001-08-01T21:00:01"/>
  </r>
  <r>
    <x v="0"/>
    <x v="3"/>
    <x v="1"/>
    <x v="0"/>
    <n v="5000"/>
    <n v="1342020"/>
    <d v="2001-06-05T10:36:28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4"/>
    <s v="SMITHJAY"/>
    <s v="RWATT"/>
    <s v="EC-IM Canada West"/>
    <x v="8"/>
    <x v="7"/>
    <n v="831722"/>
    <d v="2001-06-05T21:00:01"/>
  </r>
  <r>
    <x v="0"/>
    <x v="0"/>
    <x v="0"/>
    <x v="0"/>
    <n v="20"/>
    <n v="1342021"/>
    <d v="2001-06-05T10:36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51397"/>
    <s v="BMARCHAN"/>
    <s v="Enron Metals Trading System"/>
    <x v="0"/>
    <x v="0"/>
    <n v="2169325"/>
    <m/>
  </r>
  <r>
    <x v="0"/>
    <x v="3"/>
    <x v="1"/>
    <x v="0"/>
    <n v="5000"/>
    <n v="1342022"/>
    <d v="2001-06-05T10:36:35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4"/>
    <s v="NORTHTRA"/>
    <s v="RWATT"/>
    <s v="EC-IM Canada West"/>
    <x v="8"/>
    <x v="7"/>
    <n v="831723"/>
    <d v="2001-06-05T21:00:01"/>
  </r>
  <r>
    <x v="1"/>
    <x v="3"/>
    <x v="0"/>
    <x v="19"/>
    <n v="15000"/>
    <n v="1342023"/>
    <d v="2001-06-05T10:36:39"/>
    <s v="Koch Midstream Services Company"/>
    <x v="0"/>
    <x v="0"/>
    <x v="0"/>
    <x v="3"/>
    <s v="US Gas Fin Swap"/>
    <s v="US Gas Daily     NGPL TXOK East          06-30Jun01      USD/MM"/>
    <m/>
    <n v="600"/>
    <x v="0"/>
    <x v="10"/>
    <x v="0"/>
    <n v="3.8"/>
    <s v="curtisday"/>
    <s v="KRUSCIT"/>
    <s v="Firm Trading Central"/>
    <x v="1"/>
    <x v="5"/>
    <s v="VE6936.1"/>
    <d v="2001-06-06T21:00:01"/>
  </r>
  <r>
    <x v="0"/>
    <x v="0"/>
    <x v="0"/>
    <x v="0"/>
    <n v="20"/>
    <n v="1342024"/>
    <d v="2001-06-05T10:36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arknunn1"/>
    <s v="BMARCHAN"/>
    <s v="Enron Metals Trading System"/>
    <x v="0"/>
    <x v="0"/>
    <n v="2169327"/>
    <m/>
  </r>
  <r>
    <x v="1"/>
    <x v="3"/>
    <x v="0"/>
    <x v="1"/>
    <n v="620"/>
    <n v="1342025"/>
    <d v="2001-06-05T10:37:00"/>
    <s v="Conoco Inc."/>
    <x v="0"/>
    <x v="0"/>
    <x v="0"/>
    <x v="3"/>
    <s v="US Gas Fin Opt Put"/>
    <s v="US Gas Fin Opt   NYMEX        EP3.75     Jul01           USD/MM-L"/>
    <n v="20"/>
    <m/>
    <x v="0"/>
    <x v="12"/>
    <x v="0"/>
    <n v="0.14249999999999999"/>
    <s v="bradking1"/>
    <s v="MMAGGI"/>
    <s v="NG EXOTIC"/>
    <x v="1"/>
    <x v="5"/>
    <s v="VE6938.1"/>
    <d v="2001-07-01T00:00:00"/>
  </r>
  <r>
    <x v="0"/>
    <x v="3"/>
    <x v="0"/>
    <x v="18"/>
    <n v="755000"/>
    <n v="1342027"/>
    <d v="2001-06-05T10:37:07"/>
    <s v="BP Corporation North America Inc."/>
    <x v="0"/>
    <x v="0"/>
    <x v="0"/>
    <x v="3"/>
    <s v="CAN Gas Fin BasSwap"/>
    <s v="CAN Gas Basis    Sumas                   Nov02-Mar03     USD/MM"/>
    <n v="5000"/>
    <m/>
    <x v="0"/>
    <x v="10"/>
    <x v="0"/>
    <n v="0.7"/>
    <s v="Houtenda"/>
    <s v="JMCKAY"/>
    <s v="FT - CAND - EGSC - EA"/>
    <x v="1"/>
    <x v="7"/>
    <s v="VE6939.1"/>
    <d v="2002-11-01T00:00:00"/>
  </r>
  <r>
    <x v="1"/>
    <x v="3"/>
    <x v="0"/>
    <x v="18"/>
    <n v="755000"/>
    <n v="1342031"/>
    <d v="2001-06-05T10:38:1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75"/>
    <s v="jh1825ps"/>
    <s v="JARNOLD"/>
    <s v="NG-Price"/>
    <x v="1"/>
    <x v="5"/>
    <s v="VE6943.1"/>
    <d v="2001-11-01T00:00:00"/>
  </r>
  <r>
    <x v="0"/>
    <x v="3"/>
    <x v="1"/>
    <x v="0"/>
    <n v="10000"/>
    <n v="1342036"/>
    <d v="2001-06-05T10:38:30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725"/>
    <d v="2001-06-05T21:00:01"/>
  </r>
  <r>
    <x v="1"/>
    <x v="3"/>
    <x v="0"/>
    <x v="1"/>
    <n v="542500"/>
    <n v="1342037"/>
    <d v="2001-06-05T10:38:31"/>
    <s v="Aquila Risk Management Corporation"/>
    <x v="0"/>
    <x v="0"/>
    <x v="0"/>
    <x v="3"/>
    <s v="US Gas Fin Swap"/>
    <s v="US Gas Swap      Nymex                   Jul01           USD/MM"/>
    <m/>
    <n v="17500"/>
    <x v="0"/>
    <x v="10"/>
    <x v="0"/>
    <n v="3.95"/>
    <s v="AQUILA1015"/>
    <s v="JARNOLD"/>
    <s v="NG-Price"/>
    <x v="1"/>
    <x v="5"/>
    <s v="VE6947.1"/>
    <d v="2001-07-01T21:00:00"/>
  </r>
  <r>
    <x v="0"/>
    <x v="0"/>
    <x v="0"/>
    <x v="0"/>
    <n v="20"/>
    <n v="1342045"/>
    <d v="2001-06-05T10:39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9329"/>
    <m/>
  </r>
  <r>
    <x v="1"/>
    <x v="3"/>
    <x v="0"/>
    <x v="1"/>
    <n v="77500"/>
    <n v="1342046"/>
    <d v="2001-06-05T10:39:19"/>
    <s v="Aquila Risk Management Corporation"/>
    <x v="0"/>
    <x v="0"/>
    <x v="0"/>
    <x v="3"/>
    <s v="US Gas Fin Swap"/>
    <s v="US Gas Swap      Nymex                   Jul01           USD/MM"/>
    <m/>
    <n v="2500"/>
    <x v="0"/>
    <x v="10"/>
    <x v="0"/>
    <n v="3.9550000000000001"/>
    <s v="AQUILA1015"/>
    <s v="JARNOLD"/>
    <s v="NG-Price"/>
    <x v="1"/>
    <x v="5"/>
    <s v="VE6956.1"/>
    <d v="2001-07-01T21:00:00"/>
  </r>
  <r>
    <x v="0"/>
    <x v="3"/>
    <x v="1"/>
    <x v="0"/>
    <n v="10000"/>
    <n v="1342047"/>
    <d v="2001-06-05T10:39:24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canadanw1"/>
    <s v="RWATT"/>
    <s v="EC-IM Canada West"/>
    <x v="8"/>
    <x v="7"/>
    <n v="831726"/>
    <d v="2001-06-05T21:00:01"/>
  </r>
  <r>
    <x v="0"/>
    <x v="0"/>
    <x v="0"/>
    <x v="0"/>
    <n v="10"/>
    <n v="1342049"/>
    <d v="2001-06-05T10:39:27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30"/>
    <s v="SHEPPAR1"/>
    <s v="ATURNER"/>
    <s v="Enron Metals Trading System"/>
    <x v="0"/>
    <x v="0"/>
    <n v="2169331"/>
    <m/>
  </r>
  <r>
    <x v="0"/>
    <x v="0"/>
    <x v="0"/>
    <x v="0"/>
    <n v="10"/>
    <n v="1342050"/>
    <d v="2001-06-05T10:39:3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ADM83161"/>
    <s v="BMARCHAN"/>
    <s v="Enron Metals Trading System"/>
    <x v="0"/>
    <x v="0"/>
    <n v="2169333"/>
    <m/>
  </r>
  <r>
    <x v="0"/>
    <x v="3"/>
    <x v="1"/>
    <x v="0"/>
    <n v="10000"/>
    <n v="1342051"/>
    <d v="2001-06-05T10:39:33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727"/>
    <d v="2001-06-05T21:00:01"/>
  </r>
  <r>
    <x v="0"/>
    <x v="3"/>
    <x v="1"/>
    <x v="1"/>
    <n v="775000"/>
    <n v="1342052"/>
    <d v="2001-06-05T10:39:35"/>
    <s v="Agip (UK) Limited"/>
    <x v="0"/>
    <x v="0"/>
    <x v="0"/>
    <x v="3"/>
    <s v="UK Gas Phy Fwd NBP"/>
    <s v="UK Gas Phy       NBP                     Aug01           p/th"/>
    <n v="25000"/>
    <m/>
    <x v="0"/>
    <x v="5"/>
    <x v="3"/>
    <n v="21.274999999999999"/>
    <s v="ADM42088"/>
    <s v="AFAIRLE"/>
    <s v="Non Affiliate Gas Book"/>
    <x v="5"/>
    <x v="3"/>
    <n v="106521"/>
    <d v="2001-08-01T21:00:01"/>
  </r>
  <r>
    <x v="1"/>
    <x v="4"/>
    <x v="0"/>
    <x v="0"/>
    <n v="50000"/>
    <n v="1342053"/>
    <d v="2001-06-05T10:39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2"/>
    <x v="5"/>
    <n v="113769"/>
    <d v="2001-07-01T00:00:00"/>
  </r>
  <r>
    <x v="0"/>
    <x v="0"/>
    <x v="0"/>
    <x v="0"/>
    <n v="20"/>
    <n v="1342054"/>
    <d v="2001-06-05T10:39:50"/>
    <s v="Credit Lyonnais Rouse Limited"/>
    <x v="0"/>
    <x v="0"/>
    <x v="0"/>
    <x v="0"/>
    <s v="Zinc LME Registered Contract"/>
    <s v="Zinc LME Reg.    Contract                3 Month         USD/mt-L"/>
    <m/>
    <n v="20"/>
    <x v="0"/>
    <x v="0"/>
    <x v="0"/>
    <n v="931"/>
    <s v="johnmanfld"/>
    <s v="ATURNER"/>
    <s v="Enron Metals Trading System"/>
    <x v="0"/>
    <x v="0"/>
    <n v="2169335"/>
    <m/>
  </r>
  <r>
    <x v="0"/>
    <x v="3"/>
    <x v="0"/>
    <x v="1"/>
    <n v="155000"/>
    <n v="1342055"/>
    <d v="2001-06-05T10:40:22"/>
    <s v="Aquila Canada Corp."/>
    <x v="0"/>
    <x v="0"/>
    <x v="0"/>
    <x v="3"/>
    <s v="CAN Gas Fin BasSwap"/>
    <s v="CAN Gas Basis    Sumas                   Oct01           USD/MM"/>
    <n v="5000"/>
    <m/>
    <x v="0"/>
    <x v="10"/>
    <x v="0"/>
    <n v="0.09"/>
    <s v="rhoughton"/>
    <s v="JMCKAY"/>
    <s v="FT - CAND - EGSC - EA"/>
    <x v="1"/>
    <x v="7"/>
    <s v="VE6959.1"/>
    <d v="2001-10-01T00:00:00"/>
  </r>
  <r>
    <x v="1"/>
    <x v="3"/>
    <x v="0"/>
    <x v="18"/>
    <n v="755000"/>
    <n v="1342056"/>
    <d v="2001-06-05T10:40:43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8"/>
    <s v="CSPRINGER"/>
    <s v="JARNOLD"/>
    <s v="NG-Price"/>
    <x v="1"/>
    <x v="5"/>
    <s v="VE6960.1"/>
    <d v="2001-11-01T00:00:00"/>
  </r>
  <r>
    <x v="1"/>
    <x v="2"/>
    <x v="1"/>
    <x v="3"/>
    <n v="2300"/>
    <n v="1342057"/>
    <d v="2001-06-05T10:40:53"/>
    <s v="American Electric Power Service Corporation"/>
    <x v="0"/>
    <x v="0"/>
    <x v="0"/>
    <x v="2"/>
    <s v="US West Power Phy Fwd CAISO"/>
    <s v="US Pwr Phy CAISO SP15 Peak               Oct-Dec02       USD/MWh"/>
    <m/>
    <n v="25"/>
    <x v="0"/>
    <x v="2"/>
    <x v="0"/>
    <n v="39"/>
    <s v="aepsvc135"/>
    <s v="RBADEER"/>
    <s v="LT-CA"/>
    <x v="7"/>
    <x v="6"/>
    <n v="633078.1"/>
    <d v="2002-10-01T00:00:00"/>
  </r>
  <r>
    <x v="1"/>
    <x v="2"/>
    <x v="1"/>
    <x v="1"/>
    <n v="775"/>
    <n v="1342058"/>
    <d v="2001-06-05T10:41:14"/>
    <s v="TransAlta Energy Marketing (US) Inc."/>
    <x v="0"/>
    <x v="0"/>
    <x v="0"/>
    <x v="2"/>
    <s v="US West Power Phy Fwd CAISO"/>
    <s v="US Pwr Phy CAISO NP15 OffPk              Aug01           USD/MWh"/>
    <n v="25"/>
    <m/>
    <x v="0"/>
    <x v="2"/>
    <x v="0"/>
    <n v="110"/>
    <s v="barthjones"/>
    <s v="MDRISC3"/>
    <s v="ST-CA"/>
    <x v="7"/>
    <x v="6"/>
    <n v="633080.1"/>
    <d v="2001-08-01T21:00:01"/>
  </r>
  <r>
    <x v="0"/>
    <x v="3"/>
    <x v="1"/>
    <x v="1"/>
    <n v="155000"/>
    <n v="1342059"/>
    <d v="2001-06-05T10:41:1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7"/>
    <s v="williamw"/>
    <s v="MCOWAN"/>
    <s v="EC-IM Canada West"/>
    <x v="8"/>
    <x v="7"/>
    <n v="831729"/>
    <d v="2001-07-01T21:00:01"/>
  </r>
  <r>
    <x v="0"/>
    <x v="0"/>
    <x v="0"/>
    <x v="0"/>
    <n v="20"/>
    <n v="1342060"/>
    <d v="2001-06-05T10:41:2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stanleyf"/>
    <s v="BMARCHAN"/>
    <s v="Enron Metals Trading System"/>
    <x v="0"/>
    <x v="0"/>
    <n v="2169341"/>
    <m/>
  </r>
  <r>
    <x v="1"/>
    <x v="3"/>
    <x v="1"/>
    <x v="0"/>
    <n v="10000"/>
    <n v="1342061"/>
    <d v="2001-06-05T10:41:25"/>
    <s v="Dynegy Marketing and Trade"/>
    <x v="0"/>
    <x v="0"/>
    <x v="0"/>
    <x v="3"/>
    <s v="US Gas Phy Fwd Firm &lt; or = 1Mo "/>
    <s v="US Gas Phy       COL Onshore             06Jun01         USD/MM"/>
    <m/>
    <n v="10000"/>
    <x v="0"/>
    <x v="10"/>
    <x v="0"/>
    <n v="3.73"/>
    <s v="ASANCHEZ1"/>
    <s v="SPEREIR"/>
    <s v="ENA-IM NE GULF2"/>
    <x v="8"/>
    <x v="5"/>
    <n v="831730"/>
    <d v="2001-06-06T21:00:01"/>
  </r>
  <r>
    <x v="0"/>
    <x v="0"/>
    <x v="0"/>
    <x v="0"/>
    <n v="10"/>
    <n v="1342063"/>
    <d v="2001-06-05T10:41:2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anleyf"/>
    <s v="BMARCHAN"/>
    <s v="Enron Metals Trading System"/>
    <x v="0"/>
    <x v="0"/>
    <n v="2169343"/>
    <m/>
  </r>
  <r>
    <x v="1"/>
    <x v="1"/>
    <x v="0"/>
    <x v="0"/>
    <n v="5000"/>
    <n v="1342062"/>
    <d v="2001-06-05T10:41:29"/>
    <s v="Vitol S.A. Inc."/>
    <x v="0"/>
    <x v="0"/>
    <x v="0"/>
    <x v="1"/>
    <s v="US MTBE Fin Swap"/>
    <s v="US MTBE Swap     Platts GC WB            Jul01           USD/Gl-b"/>
    <n v="5000"/>
    <m/>
    <x v="0"/>
    <x v="15"/>
    <x v="0"/>
    <n v="1.2"/>
    <s v="vitoljor"/>
    <s v="AHAUSER"/>
    <s v="MTBE"/>
    <x v="2"/>
    <x v="5"/>
    <n v="113770"/>
    <d v="2001-07-01T21:00:01"/>
  </r>
  <r>
    <x v="0"/>
    <x v="0"/>
    <x v="0"/>
    <x v="0"/>
    <n v="10"/>
    <n v="1342064"/>
    <d v="2001-06-05T10:41:34"/>
    <s v="Prudential Bache International Limited"/>
    <x v="0"/>
    <x v="0"/>
    <x v="0"/>
    <x v="0"/>
    <s v="Tin LME Registered Contract"/>
    <s v="Tin LME Reg.     Contract                3 Month         USD/mt-L"/>
    <m/>
    <n v="10"/>
    <x v="0"/>
    <x v="3"/>
    <x v="0"/>
    <n v="4990"/>
    <s v="SIMONEVANS"/>
    <s v="JGORDON1"/>
    <s v="Enron Metals Trading System"/>
    <x v="0"/>
    <x v="0"/>
    <n v="2169345"/>
    <m/>
  </r>
  <r>
    <x v="0"/>
    <x v="0"/>
    <x v="0"/>
    <x v="0"/>
    <n v="19"/>
    <n v="1342065"/>
    <d v="2001-06-05T10:41:36"/>
    <s v="Billiton Marketing AG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ADM94436"/>
    <s v="BMARCHAN"/>
    <s v="Enron Metals Trading System"/>
    <x v="0"/>
    <x v="0"/>
    <n v="2169347"/>
    <m/>
  </r>
  <r>
    <x v="0"/>
    <x v="0"/>
    <x v="0"/>
    <x v="0"/>
    <n v="12"/>
    <n v="1342066"/>
    <d v="2001-06-05T10:41:38"/>
    <s v="Gerald Metals Inc."/>
    <x v="0"/>
    <x v="0"/>
    <x v="0"/>
    <x v="0"/>
    <s v="Copper LME Registered Contract"/>
    <s v="Cu LME Reg.      Contract                3 Month         USD/mt-L"/>
    <n v="12"/>
    <m/>
    <x v="0"/>
    <x v="0"/>
    <x v="0"/>
    <n v="1680"/>
    <s v="GLOVERJOHN"/>
    <s v="BMARCHAN"/>
    <s v="Enron Metals Trading System"/>
    <x v="0"/>
    <x v="0"/>
    <n v="2169349"/>
    <m/>
  </r>
  <r>
    <x v="0"/>
    <x v="0"/>
    <x v="0"/>
    <x v="0"/>
    <n v="20"/>
    <n v="1342067"/>
    <d v="2001-06-05T10:41:4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94436"/>
    <s v="BMARCHAN"/>
    <s v="Enron Metals Trading System"/>
    <x v="0"/>
    <x v="0"/>
    <n v="2169352"/>
    <m/>
  </r>
  <r>
    <x v="1"/>
    <x v="3"/>
    <x v="1"/>
    <x v="0"/>
    <n v="3000"/>
    <n v="1342068"/>
    <d v="2001-06-05T10:42:06"/>
    <s v="Unocal Energy Trading, Inc."/>
    <x v="0"/>
    <x v="0"/>
    <x v="0"/>
    <x v="3"/>
    <s v="US Gas Phy Fwd Firm &lt; or = 1Mo "/>
    <s v="US Gas Phy       TGT Z-SL                06Jun01         USD/MM"/>
    <m/>
    <n v="3000"/>
    <x v="0"/>
    <x v="10"/>
    <x v="0"/>
    <n v="3.74"/>
    <s v="UETINGAS02"/>
    <s v="SPEREIR"/>
    <s v="ENA-IM NE GULF2"/>
    <x v="8"/>
    <x v="5"/>
    <n v="831731"/>
    <d v="2001-06-06T21:00:01"/>
  </r>
  <r>
    <x v="0"/>
    <x v="3"/>
    <x v="1"/>
    <x v="0"/>
    <n v="10000"/>
    <n v="1342069"/>
    <d v="2001-06-05T10:42:21"/>
    <s v="Mirant Americas Energy Marketing Canada, Ltd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ADM68959"/>
    <s v="RWATT"/>
    <s v="EC-IM Canada West"/>
    <x v="8"/>
    <x v="7"/>
    <n v="831732"/>
    <d v="2001-06-05T21:00:01"/>
  </r>
  <r>
    <x v="0"/>
    <x v="0"/>
    <x v="0"/>
    <x v="0"/>
    <n v="5"/>
    <n v="1342070"/>
    <d v="2001-06-05T10:42:30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CHARLIE1"/>
    <s v="BMARCHAN"/>
    <s v="Enron Metals Trading System"/>
    <x v="0"/>
    <x v="0"/>
    <n v="2169355"/>
    <m/>
  </r>
  <r>
    <x v="0"/>
    <x v="0"/>
    <x v="0"/>
    <x v="0"/>
    <n v="3"/>
    <n v="1342072"/>
    <d v="2001-06-05T10:42:56"/>
    <s v="Societe Generale"/>
    <x v="0"/>
    <x v="0"/>
    <x v="0"/>
    <x v="0"/>
    <s v="Copper LME Registered Contract"/>
    <s v="Cu LME Reg.      Contract                3 Month         USD/mt-L"/>
    <n v="3"/>
    <m/>
    <x v="0"/>
    <x v="0"/>
    <x v="0"/>
    <n v="1681"/>
    <s v="MCMULLAN"/>
    <s v="BMARCHAN"/>
    <s v="Enron Metals Trading System"/>
    <x v="0"/>
    <x v="0"/>
    <n v="2169357"/>
    <m/>
  </r>
  <r>
    <x v="0"/>
    <x v="3"/>
    <x v="1"/>
    <x v="1"/>
    <n v="775000"/>
    <n v="1342073"/>
    <d v="2001-06-05T10:43:02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74999999999999"/>
    <s v="nikkigoode"/>
    <s v="AFAIRLE"/>
    <s v="Non Affiliate Gas Book"/>
    <x v="5"/>
    <x v="3"/>
    <n v="106522"/>
    <d v="2001-07-01T21:00:01"/>
  </r>
  <r>
    <x v="0"/>
    <x v="3"/>
    <x v="1"/>
    <x v="0"/>
    <n v="10000"/>
    <n v="1342074"/>
    <d v="2001-06-05T10:43:0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quinnejc"/>
    <s v="RWATT"/>
    <s v="EC-IM Canada West"/>
    <x v="8"/>
    <x v="7"/>
    <n v="831735"/>
    <d v="2001-06-05T21:00:01"/>
  </r>
  <r>
    <x v="0"/>
    <x v="0"/>
    <x v="0"/>
    <x v="0"/>
    <n v="20"/>
    <n v="1342075"/>
    <d v="2001-06-05T10:43:25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67150"/>
    <s v="BMARCHAN"/>
    <s v="Enron Metals Trading System"/>
    <x v="0"/>
    <x v="0"/>
    <n v="2169359"/>
    <m/>
  </r>
  <r>
    <x v="0"/>
    <x v="0"/>
    <x v="0"/>
    <x v="0"/>
    <n v="12"/>
    <n v="1342076"/>
    <d v="2001-06-05T10:43:45"/>
    <s v="Gerald Metals Inc."/>
    <x v="0"/>
    <x v="0"/>
    <x v="0"/>
    <x v="0"/>
    <s v="Copper LME Registered Contract"/>
    <s v="Cu LME Reg.      Contract                3 Month         USD/mt-L"/>
    <n v="12"/>
    <m/>
    <x v="0"/>
    <x v="0"/>
    <x v="0"/>
    <n v="1682"/>
    <s v="GLOVERJOHN"/>
    <s v="BMARCHAN"/>
    <s v="Enron Metals Trading System"/>
    <x v="0"/>
    <x v="0"/>
    <n v="2169365"/>
    <m/>
  </r>
  <r>
    <x v="0"/>
    <x v="0"/>
    <x v="0"/>
    <x v="0"/>
    <n v="20"/>
    <n v="1342077"/>
    <d v="2001-06-05T10:43:5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69369"/>
    <m/>
  </r>
  <r>
    <x v="0"/>
    <x v="0"/>
    <x v="0"/>
    <x v="0"/>
    <n v="4"/>
    <n v="1342078"/>
    <d v="2001-06-05T10:43:55"/>
    <s v="Anglojam Investments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CHARLIE1"/>
    <s v="BMARCHAN"/>
    <s v="Enron Metals Trading System"/>
    <x v="0"/>
    <x v="0"/>
    <n v="2169371"/>
    <m/>
  </r>
  <r>
    <x v="0"/>
    <x v="0"/>
    <x v="0"/>
    <x v="0"/>
    <n v="4"/>
    <n v="1342079"/>
    <d v="2001-06-05T10:44:01"/>
    <s v="ADM Investor Services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PAULDODGE"/>
    <s v="BMARCHAN"/>
    <s v="Enron Metals Trading System"/>
    <x v="0"/>
    <x v="0"/>
    <n v="2169375"/>
    <m/>
  </r>
  <r>
    <x v="0"/>
    <x v="3"/>
    <x v="1"/>
    <x v="6"/>
    <n v="2250000"/>
    <n v="1342081"/>
    <d v="2001-06-05T10:44:22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85"/>
    <s v="PRBEYNON"/>
    <s v="DFURNER"/>
    <s v="Continental Gas Book"/>
    <x v="5"/>
    <x v="3"/>
    <n v="106523"/>
    <d v="2002-01-01T00:00:00"/>
  </r>
  <r>
    <x v="0"/>
    <x v="3"/>
    <x v="1"/>
    <x v="11"/>
    <n v="4575000"/>
    <n v="1342083"/>
    <d v="2001-06-05T10:44:26"/>
    <s v="Duke Energy International Trading and Marketing (UK) Limited"/>
    <x v="0"/>
    <x v="0"/>
    <x v="0"/>
    <x v="3"/>
    <s v="BEL Gas Phy Fwd Zee HUB"/>
    <s v="BEL Gas Phy      ZEE HUB                 Apr-Sep02       p/th"/>
    <n v="25000"/>
    <m/>
    <x v="0"/>
    <x v="5"/>
    <x v="3"/>
    <n v="22.25"/>
    <s v="PRBEYNON"/>
    <s v="DFURNER"/>
    <s v="Continental Gas Book"/>
    <x v="5"/>
    <x v="3"/>
    <n v="106524"/>
    <d v="2002-04-01T00:00:00"/>
  </r>
  <r>
    <x v="0"/>
    <x v="3"/>
    <x v="1"/>
    <x v="3"/>
    <n v="2300000"/>
    <n v="1342086"/>
    <d v="2001-06-05T10:44:30"/>
    <s v="Duke Energy International Trading and Marketing (UK) Limited"/>
    <x v="0"/>
    <x v="0"/>
    <x v="0"/>
    <x v="3"/>
    <s v="BEL Gas Phy Fwd Zee HUB"/>
    <s v="BEL Gas Phy      ZEE HUB                 Oct-Dec02       p/th"/>
    <n v="25000"/>
    <m/>
    <x v="0"/>
    <x v="5"/>
    <x v="3"/>
    <n v="23.75"/>
    <s v="PRBEYNON"/>
    <s v="DFURNER"/>
    <s v="Continental Gas Book"/>
    <x v="5"/>
    <x v="3"/>
    <n v="106525"/>
    <d v="2002-10-01T00:00:00"/>
  </r>
  <r>
    <x v="1"/>
    <x v="3"/>
    <x v="0"/>
    <x v="1"/>
    <n v="3100"/>
    <n v="1342087"/>
    <d v="2001-06-05T10:44:31"/>
    <s v="Axia Energy, LP"/>
    <x v="0"/>
    <x v="0"/>
    <x v="0"/>
    <x v="3"/>
    <s v="US Gas Fin Opt Put"/>
    <s v="US Gas Fin Opt   NYMEX        EP4.0      Jul01           USD/MM-L"/>
    <m/>
    <n v="100"/>
    <x v="0"/>
    <x v="12"/>
    <x v="0"/>
    <n v="0.26500000000000001"/>
    <s v="boneillb"/>
    <s v="MMAGGI"/>
    <s v="NG EXOTIC"/>
    <x v="1"/>
    <x v="5"/>
    <s v="VE6964.1"/>
    <d v="2001-07-01T00:00:00"/>
  </r>
  <r>
    <x v="0"/>
    <x v="0"/>
    <x v="0"/>
    <x v="0"/>
    <n v="1"/>
    <n v="1342089"/>
    <d v="2001-06-05T10:44:35"/>
    <s v="Anglojam Investments Limited"/>
    <x v="0"/>
    <x v="0"/>
    <x v="0"/>
    <x v="0"/>
    <s v="Copper LME Registered Contract"/>
    <s v="Cu LME Reg.      Contract                3 Month         USD/mt-L"/>
    <n v="1"/>
    <m/>
    <x v="0"/>
    <x v="0"/>
    <x v="0"/>
    <n v="1683"/>
    <s v="CHARLIE1"/>
    <s v="BMARCHAN"/>
    <s v="Enron Metals Trading System"/>
    <x v="0"/>
    <x v="0"/>
    <n v="2169379"/>
    <m/>
  </r>
  <r>
    <x v="1"/>
    <x v="3"/>
    <x v="0"/>
    <x v="1"/>
    <n v="3100"/>
    <n v="1342091"/>
    <d v="2001-06-05T10:44:38"/>
    <s v="Axia Energy, LP"/>
    <x v="0"/>
    <x v="0"/>
    <x v="0"/>
    <x v="3"/>
    <s v="US Gas Fin Opt Call"/>
    <s v="US Gas Fin Opt   NYMEX        EC4.0      Jul01           USD/MM-L"/>
    <m/>
    <n v="100"/>
    <x v="0"/>
    <x v="12"/>
    <x v="0"/>
    <n v="0.21249999999999999"/>
    <s v="boneillb"/>
    <s v="MMAGGI"/>
    <s v="NG EXOTIC"/>
    <x v="1"/>
    <x v="5"/>
    <s v="VE6967.1"/>
    <d v="2001-07-01T00:00:00"/>
  </r>
  <r>
    <x v="0"/>
    <x v="0"/>
    <x v="0"/>
    <x v="0"/>
    <n v="19"/>
    <n v="1342090"/>
    <d v="2001-06-05T10:44:38"/>
    <s v="J. Aron &amp; Company"/>
    <x v="0"/>
    <x v="0"/>
    <x v="0"/>
    <x v="0"/>
    <s v="Copper LME Registered Contract"/>
    <s v="Cu LME Reg.      Contract                3 Month         USD/mt-L"/>
    <n v="19"/>
    <m/>
    <x v="0"/>
    <x v="0"/>
    <x v="0"/>
    <n v="1683"/>
    <s v="ADM08839"/>
    <s v="BMARCHAN"/>
    <s v="Enron Metals Trading System"/>
    <x v="0"/>
    <x v="0"/>
    <n v="2169383"/>
    <m/>
  </r>
  <r>
    <x v="1"/>
    <x v="3"/>
    <x v="0"/>
    <x v="1"/>
    <n v="155000"/>
    <n v="1342093"/>
    <d v="2001-06-05T10:44:46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Barnhartnf"/>
    <s v="JARNOLD"/>
    <s v="NG-Price"/>
    <x v="1"/>
    <x v="5"/>
    <s v="VE6969.1"/>
    <d v="2001-07-01T21:00:00"/>
  </r>
  <r>
    <x v="1"/>
    <x v="3"/>
    <x v="1"/>
    <x v="0"/>
    <n v="10000"/>
    <n v="1342094"/>
    <d v="2001-06-05T10:44:46"/>
    <s v="AEP Energy Services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78"/>
    <s v="aepes215"/>
    <s v="ARING"/>
    <s v="ENA-IM NE GULF1"/>
    <x v="8"/>
    <x v="5"/>
    <n v="831737"/>
    <d v="2001-06-06T21:00:01"/>
  </r>
  <r>
    <x v="0"/>
    <x v="3"/>
    <x v="1"/>
    <x v="0"/>
    <n v="50000"/>
    <n v="1342098"/>
    <d v="2001-06-05T10:45:05"/>
    <s v="AEP Energy Services Ltd"/>
    <x v="0"/>
    <x v="0"/>
    <x v="0"/>
    <x v="3"/>
    <s v="UK Gas Phy Fwd NBP"/>
    <s v="UK Gas Phy       NBP                     06Jun01         p/th"/>
    <m/>
    <n v="50000"/>
    <x v="0"/>
    <x v="5"/>
    <x v="3"/>
    <n v="21.1"/>
    <s v="psheffield"/>
    <s v="MNICHOLA"/>
    <s v="Non Affiliate Gas Book"/>
    <x v="5"/>
    <x v="3"/>
    <n v="106526"/>
    <d v="2001-06-06T21:00:01"/>
  </r>
  <r>
    <x v="0"/>
    <x v="3"/>
    <x v="1"/>
    <x v="0"/>
    <n v="5000"/>
    <n v="1342099"/>
    <d v="2001-06-05T10:45:07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ADM00359"/>
    <s v="RWATT"/>
    <s v="EC-IM Canada West"/>
    <x v="8"/>
    <x v="7"/>
    <n v="831738"/>
    <d v="2001-06-05T21:00:01"/>
  </r>
  <r>
    <x v="1"/>
    <x v="2"/>
    <x v="1"/>
    <x v="16"/>
    <n v="3100"/>
    <n v="1342105"/>
    <d v="2001-06-05T10:45:35"/>
    <s v="Axia Energy, LP"/>
    <x v="0"/>
    <x v="0"/>
    <x v="0"/>
    <x v="2"/>
    <s v="US East Power Phy Fwd Firm"/>
    <s v="US Pwr Phy Firm  Cinergy Peak            Jul-Aug02       USD/MWh"/>
    <n v="50"/>
    <m/>
    <x v="0"/>
    <x v="2"/>
    <x v="0"/>
    <n v="70.5"/>
    <s v="hellmanc"/>
    <s v="FSTURM"/>
    <s v="LT-ECAR"/>
    <x v="7"/>
    <x v="6"/>
    <n v="633082.1"/>
    <d v="2002-07-01T17:11:00"/>
  </r>
  <r>
    <x v="0"/>
    <x v="0"/>
    <x v="0"/>
    <x v="0"/>
    <n v="4"/>
    <n v="1342107"/>
    <d v="2001-06-05T10:46:06"/>
    <s v="ADM Investor Services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00"/>
    <s v="PAULDODGE"/>
    <s v="ATURNER"/>
    <s v="Enron Metals Trading System"/>
    <x v="0"/>
    <x v="0"/>
    <n v="2169402"/>
    <m/>
  </r>
  <r>
    <x v="1"/>
    <x v="3"/>
    <x v="0"/>
    <x v="20"/>
    <n v="615000"/>
    <n v="1342111"/>
    <d v="2001-06-05T10:46:1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3"/>
    <s v="JOHNNYMAC"/>
    <s v="JARNOLD"/>
    <s v="NG-Price"/>
    <x v="1"/>
    <x v="5"/>
    <s v="VE6978.1"/>
    <d v="2001-07-01T00:00:00"/>
  </r>
  <r>
    <x v="0"/>
    <x v="0"/>
    <x v="0"/>
    <x v="0"/>
    <n v="10"/>
    <n v="1342113"/>
    <d v="2001-06-05T10:46:20"/>
    <s v="J. Aron &amp; Company"/>
    <x v="0"/>
    <x v="0"/>
    <x v="0"/>
    <x v="0"/>
    <s v="Alum Alloy LME Registered Contract"/>
    <s v="Al Alloy LME Reg Contract                3 Month         USD/mt-L"/>
    <n v="10"/>
    <m/>
    <x v="0"/>
    <x v="6"/>
    <x v="0"/>
    <n v="1250"/>
    <s v="VANDESBO"/>
    <s v="JGORDON1"/>
    <s v="Enron Metals Trading System"/>
    <x v="0"/>
    <x v="0"/>
    <n v="2169407"/>
    <m/>
  </r>
  <r>
    <x v="0"/>
    <x v="0"/>
    <x v="0"/>
    <x v="0"/>
    <n v="1"/>
    <n v="1342115"/>
    <d v="2001-06-05T10:46:23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100"/>
    <s v="marknunn1"/>
    <s v="ATURNER"/>
    <s v="Enron Metals Trading System"/>
    <x v="0"/>
    <x v="0"/>
    <n v="2169409"/>
    <m/>
  </r>
  <r>
    <x v="0"/>
    <x v="3"/>
    <x v="0"/>
    <x v="1"/>
    <n v="155000"/>
    <n v="1342119"/>
    <d v="2001-06-05T10:46:31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7.0000000000000007E-2"/>
    <s v="davidwest"/>
    <s v="JMCKAY"/>
    <s v="FT - CAND - EGSC - EA"/>
    <x v="1"/>
    <x v="7"/>
    <s v="VE6982.1"/>
    <d v="2001-10-01T00:00:00"/>
  </r>
  <r>
    <x v="0"/>
    <x v="0"/>
    <x v="0"/>
    <x v="0"/>
    <n v="10"/>
    <n v="1342120"/>
    <d v="2001-06-05T10:46:3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nilshah"/>
    <s v="BMARCHAN"/>
    <s v="Enron Metals Trading System"/>
    <x v="0"/>
    <x v="0"/>
    <n v="2169415"/>
    <m/>
  </r>
  <r>
    <x v="1"/>
    <x v="2"/>
    <x v="1"/>
    <x v="1"/>
    <n v="775"/>
    <n v="1342122"/>
    <d v="2001-06-05T10:46:39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14.5"/>
    <s v="beckster"/>
    <s v="MMOTLEY"/>
    <s v="ST-SW"/>
    <x v="7"/>
    <x v="6"/>
    <n v="633083.1"/>
    <d v="2001-07-01T21:00:01"/>
  </r>
  <r>
    <x v="0"/>
    <x v="3"/>
    <x v="1"/>
    <x v="1"/>
    <n v="155000"/>
    <n v="1342127"/>
    <d v="2001-06-05T10:46:57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650000000000004"/>
    <s v="elizabeth"/>
    <s v="MCOWAN"/>
    <s v="EC-IM Canada West"/>
    <x v="8"/>
    <x v="7"/>
    <n v="831743"/>
    <d v="2001-07-01T21:00:01"/>
  </r>
  <r>
    <x v="1"/>
    <x v="3"/>
    <x v="0"/>
    <x v="1"/>
    <n v="155000"/>
    <n v="1342128"/>
    <d v="2001-06-05T10:46:58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3.9350000000000001"/>
    <s v="rjvandam"/>
    <s v="JARNOLD"/>
    <s v="NG-Price"/>
    <x v="1"/>
    <x v="5"/>
    <s v="VE6991.1"/>
    <d v="2001-07-01T21:00:00"/>
  </r>
  <r>
    <x v="1"/>
    <x v="9"/>
    <x v="0"/>
    <x v="1"/>
    <n v="31"/>
    <n v="1342131"/>
    <d v="2001-06-05T10:47:03"/>
    <s v="Aquila Risk Management Corporation"/>
    <x v="0"/>
    <x v="0"/>
    <x v="0"/>
    <x v="9"/>
    <s v="US Weather CDD Swap"/>
    <s v="US Wthr CDD Swap DSM 100/20K             Jul01           USD/CDD"/>
    <n v="1"/>
    <m/>
    <x v="0"/>
    <x v="18"/>
    <x v="0"/>
    <n v="339"/>
    <s v="AQUILA1038"/>
    <s v="RSAHA"/>
    <s v="ECTWEADES"/>
    <x v="10"/>
    <x v="5"/>
    <n v="1342131"/>
    <d v="2001-07-01T21:59:00"/>
  </r>
  <r>
    <x v="1"/>
    <x v="2"/>
    <x v="1"/>
    <x v="1"/>
    <n v="775"/>
    <n v="1342134"/>
    <d v="2001-06-05T10:47:06"/>
    <s v="Aquila Energy Marketing Corporation"/>
    <x v="0"/>
    <x v="0"/>
    <x v="0"/>
    <x v="2"/>
    <s v="US West Power Phy Fwd Firm"/>
    <s v="US Pwr Phy Firm  PALVE Peak              Aug01           USD/MWh"/>
    <m/>
    <n v="25"/>
    <x v="0"/>
    <x v="2"/>
    <x v="0"/>
    <n v="243"/>
    <s v="WESTPOWER"/>
    <s v="MMOTLEY"/>
    <s v="ST-SW"/>
    <x v="7"/>
    <x v="6"/>
    <n v="633085.1"/>
    <d v="2001-08-01T21:00:01"/>
  </r>
  <r>
    <x v="1"/>
    <x v="3"/>
    <x v="0"/>
    <x v="1"/>
    <n v="3100"/>
    <n v="1342135"/>
    <d v="2001-06-05T10:47:11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125"/>
    <s v="WHITEWATER"/>
    <s v="MMAGGI"/>
    <s v="NG EXOTIC"/>
    <x v="1"/>
    <x v="5"/>
    <s v="VE6996.1"/>
    <d v="2001-07-01T00:00:00"/>
  </r>
  <r>
    <x v="0"/>
    <x v="0"/>
    <x v="0"/>
    <x v="0"/>
    <n v="5"/>
    <n v="1342138"/>
    <d v="2001-06-05T10:47:13"/>
    <s v="Simsen Metals Company Limited"/>
    <x v="0"/>
    <x v="0"/>
    <x v="0"/>
    <x v="0"/>
    <s v="Copper LME Registered Contract"/>
    <s v="Cu LME Reg.      Contract                3 Month         USD/mt-L"/>
    <m/>
    <n v="5"/>
    <x v="0"/>
    <x v="0"/>
    <x v="0"/>
    <n v="1683"/>
    <s v="AMELIATSUI"/>
    <s v="BMARCHAN"/>
    <s v="Enron Metals Trading System"/>
    <x v="0"/>
    <x v="0"/>
    <n v="2169428"/>
    <m/>
  </r>
  <r>
    <x v="1"/>
    <x v="2"/>
    <x v="1"/>
    <x v="4"/>
    <n v="750"/>
    <n v="1342137"/>
    <d v="2001-06-05T10:47:13"/>
    <s v="Williams Energy Marketing &amp; Trading Company"/>
    <x v="0"/>
    <x v="0"/>
    <x v="0"/>
    <x v="2"/>
    <s v="US West Power Phy Fwd CAISO"/>
    <s v="US Pwr Phy CAISO SP15 Peak               Sep01           USD/MWh"/>
    <m/>
    <n v="25"/>
    <x v="0"/>
    <x v="2"/>
    <x v="0"/>
    <n v="130"/>
    <s v="jgoodman"/>
    <s v="RBADEER"/>
    <s v="LT-CA"/>
    <x v="7"/>
    <x v="6"/>
    <n v="633086.1"/>
    <d v="2001-09-01T21:00:01"/>
  </r>
  <r>
    <x v="1"/>
    <x v="9"/>
    <x v="0"/>
    <x v="1"/>
    <n v="31"/>
    <n v="1342140"/>
    <d v="2001-06-05T10:47:16"/>
    <s v="Aquila Risk Management Corporation"/>
    <x v="0"/>
    <x v="0"/>
    <x v="0"/>
    <x v="9"/>
    <s v="US Weather CDD Swap"/>
    <s v="US Wthr CDD Swap ORD 100/20K             Jul01           USD/CDD"/>
    <m/>
    <n v="1"/>
    <x v="0"/>
    <x v="18"/>
    <x v="0"/>
    <n v="265"/>
    <s v="AQUILA1038"/>
    <s v="RSAHA"/>
    <s v="ECTWEADES"/>
    <x v="10"/>
    <x v="5"/>
    <n v="1342140"/>
    <d v="2001-07-01T21:59:00"/>
  </r>
  <r>
    <x v="1"/>
    <x v="3"/>
    <x v="0"/>
    <x v="1"/>
    <n v="155000"/>
    <n v="1342141"/>
    <d v="2001-06-05T10:47:17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3.93"/>
    <s v="Lamoreal"/>
    <s v="JARNOLD"/>
    <s v="NG-Price"/>
    <x v="1"/>
    <x v="5"/>
    <s v="VE7000.1"/>
    <d v="2001-07-01T21:00:00"/>
  </r>
  <r>
    <x v="1"/>
    <x v="2"/>
    <x v="1"/>
    <x v="1"/>
    <n v="775"/>
    <n v="1342142"/>
    <d v="2001-06-05T10:47:18"/>
    <s v="PG&amp;E Energy Trading - Power, L.P."/>
    <x v="0"/>
    <x v="0"/>
    <x v="0"/>
    <x v="2"/>
    <s v="US West Power Phy Fwd CAISO"/>
    <s v="US Pwr Phy CAISO SP15 OffPk              Aug01           USD/MWh"/>
    <m/>
    <n v="25"/>
    <x v="0"/>
    <x v="2"/>
    <x v="0"/>
    <n v="88"/>
    <s v="georgerada"/>
    <s v="MDRISC3"/>
    <s v="ST-CA"/>
    <x v="7"/>
    <x v="6"/>
    <n v="633087.1"/>
    <d v="2001-08-01T21:00:01"/>
  </r>
  <r>
    <x v="0"/>
    <x v="0"/>
    <x v="0"/>
    <x v="0"/>
    <n v="20"/>
    <n v="1342143"/>
    <d v="2001-06-05T10:47:20"/>
    <s v="Credit Lyonnais Rouse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johnmanfld"/>
    <s v="ATURNER"/>
    <s v="Enron Metals Trading System"/>
    <x v="0"/>
    <x v="0"/>
    <n v="2169434"/>
    <m/>
  </r>
  <r>
    <x v="1"/>
    <x v="3"/>
    <x v="0"/>
    <x v="1"/>
    <n v="77500"/>
    <n v="1342144"/>
    <d v="2001-06-05T10:47:21"/>
    <s v="Dynegy Marketing and Trade"/>
    <x v="0"/>
    <x v="0"/>
    <x v="0"/>
    <x v="3"/>
    <s v="US Gas Fin Swap"/>
    <s v="US Gas Swap      Nymex                   Jul01           USD/MM"/>
    <m/>
    <n v="2500"/>
    <x v="0"/>
    <x v="10"/>
    <x v="0"/>
    <n v="3.93"/>
    <s v="BRROWE01"/>
    <s v="JARNOLD"/>
    <s v="NG-Price"/>
    <x v="1"/>
    <x v="5"/>
    <s v="VE6998.1"/>
    <d v="2001-07-01T21:00:00"/>
  </r>
  <r>
    <x v="0"/>
    <x v="0"/>
    <x v="0"/>
    <x v="0"/>
    <n v="20"/>
    <n v="1342147"/>
    <d v="2001-06-05T10:47:2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ADM08839"/>
    <s v="BMARCHAN"/>
    <s v="Enron Metals Trading System"/>
    <x v="0"/>
    <x v="0"/>
    <n v="2169436"/>
    <m/>
  </r>
  <r>
    <x v="0"/>
    <x v="3"/>
    <x v="1"/>
    <x v="0"/>
    <n v="5000"/>
    <n v="1342145"/>
    <d v="2001-06-05T10:47:22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6"/>
    <s v="ADM68959"/>
    <s v="RWATT"/>
    <s v="EC-IM Canada West"/>
    <x v="8"/>
    <x v="7"/>
    <n v="831745"/>
    <d v="2001-06-06T21:00:01"/>
  </r>
  <r>
    <x v="1"/>
    <x v="2"/>
    <x v="1"/>
    <x v="4"/>
    <n v="750"/>
    <n v="1342148"/>
    <d v="2001-06-05T10:47:25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37"/>
    <s v="dhendrick"/>
    <s v="RBADEER"/>
    <s v="LT-CA"/>
    <x v="7"/>
    <x v="6"/>
    <n v="633088.1"/>
    <d v="2001-09-01T21:00:01"/>
  </r>
  <r>
    <x v="1"/>
    <x v="2"/>
    <x v="1"/>
    <x v="1"/>
    <n v="775"/>
    <n v="1342149"/>
    <d v="2001-06-05T10:47:26"/>
    <s v="Tractebel Energy Marketing, Inc."/>
    <x v="0"/>
    <x v="0"/>
    <x v="0"/>
    <x v="2"/>
    <s v="US West Power Phy Fwd CAISO"/>
    <s v="US Pwr Phy CAISO NP15 Peak               Aug01           USD/MWh"/>
    <m/>
    <n v="25"/>
    <x v="0"/>
    <x v="2"/>
    <x v="0"/>
    <n v="190"/>
    <s v="JEANHALL"/>
    <s v="RBADEER"/>
    <s v="LT-CA"/>
    <x v="7"/>
    <x v="6"/>
    <n v="633089.1"/>
    <d v="2001-08-01T21:00:01"/>
  </r>
  <r>
    <x v="1"/>
    <x v="3"/>
    <x v="0"/>
    <x v="1"/>
    <n v="77500"/>
    <n v="1342152"/>
    <d v="2001-06-05T10:47:31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3.93"/>
    <s v="jhollman1"/>
    <s v="JARNOLD"/>
    <s v="NG-Price"/>
    <x v="1"/>
    <x v="5"/>
    <s v="VE7003.1"/>
    <d v="2001-07-01T21:00:00"/>
  </r>
  <r>
    <x v="1"/>
    <x v="3"/>
    <x v="0"/>
    <x v="1"/>
    <n v="77500"/>
    <n v="1342153"/>
    <d v="2001-06-05T10:47:35"/>
    <s v="Sempra Energy Trading Corp."/>
    <x v="0"/>
    <x v="0"/>
    <x v="0"/>
    <x v="3"/>
    <s v="US Gas Fin Swap"/>
    <s v="US Gas Swap      Nymex                   Jul01           USD/MM"/>
    <m/>
    <n v="2500"/>
    <x v="0"/>
    <x v="10"/>
    <x v="0"/>
    <n v="3.93"/>
    <s v="jh1825ps"/>
    <s v="JARNOLD"/>
    <s v="NG-Price"/>
    <x v="1"/>
    <x v="5"/>
    <s v="VE7004.1"/>
    <d v="2001-07-01T21:00:00"/>
  </r>
  <r>
    <x v="1"/>
    <x v="3"/>
    <x v="0"/>
    <x v="1"/>
    <n v="155000"/>
    <n v="1342154"/>
    <d v="2001-06-05T10:47:39"/>
    <s v="Duke Energy Trading and Marketing, L.L.C."/>
    <x v="0"/>
    <x v="0"/>
    <x v="0"/>
    <x v="3"/>
    <s v="US Gas Fin Swap"/>
    <s v="US Gas Swap      Nymex                   Jul01           USD/MM"/>
    <m/>
    <n v="5000"/>
    <x v="0"/>
    <x v="10"/>
    <x v="0"/>
    <n v="3.93"/>
    <s v="mjkimner"/>
    <s v="JARNOLD"/>
    <s v="NG-Price"/>
    <x v="1"/>
    <x v="5"/>
    <s v="VE7005.1"/>
    <d v="2001-07-01T21:00:00"/>
  </r>
  <r>
    <x v="1"/>
    <x v="3"/>
    <x v="0"/>
    <x v="1"/>
    <n v="155000"/>
    <n v="1342157"/>
    <d v="2001-06-05T10:47:46"/>
    <s v="Engage Energy Canada L.P.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ADM98493"/>
    <s v="JARNOLD"/>
    <s v="NG-Price"/>
    <x v="1"/>
    <x v="5"/>
    <s v="VE7006.1"/>
    <d v="2001-07-01T21:00:00"/>
  </r>
  <r>
    <x v="1"/>
    <x v="7"/>
    <x v="1"/>
    <x v="25"/>
    <e v="#N/A"/>
    <n v="1342163"/>
    <d v="2001-06-05T10:48:01"/>
    <s v="Georgia-Pacific Corporation"/>
    <x v="6"/>
    <x v="2"/>
    <x v="5"/>
    <x v="7"/>
    <s v="US SYP Lumber Phy"/>
    <s v="US SYP Phy       2x6 #2 HOU Truck        60Day           USD/MBF"/>
    <n v="176"/>
    <m/>
    <x v="0"/>
    <x v="17"/>
    <x v="0"/>
    <n v="390"/>
    <s v="ADM81953"/>
    <s v="JJACOBS"/>
    <s v="Lumber-Spot"/>
    <x v="1"/>
    <x v="5"/>
    <s v="JJ-0374"/>
    <m/>
  </r>
  <r>
    <x v="0"/>
    <x v="0"/>
    <x v="0"/>
    <x v="0"/>
    <n v="4"/>
    <n v="1342165"/>
    <d v="2001-06-05T10:48:04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63"/>
    <s v="marknunn1"/>
    <s v="JGORDON1"/>
    <s v="Enron Metals Trading System"/>
    <x v="0"/>
    <x v="0"/>
    <n v="2169448"/>
    <m/>
  </r>
  <r>
    <x v="1"/>
    <x v="3"/>
    <x v="0"/>
    <x v="19"/>
    <n v="125000"/>
    <n v="1342166"/>
    <d v="2001-06-05T10:48:06"/>
    <s v="Williams Energy Marketing &amp; Trading Company"/>
    <x v="0"/>
    <x v="0"/>
    <x v="0"/>
    <x v="3"/>
    <s v="US Gas Fin Swap"/>
    <s v="US Gas Daily     HHub                    06-30Jun01      USD/MM"/>
    <m/>
    <n v="5000"/>
    <x v="0"/>
    <x v="10"/>
    <x v="0"/>
    <n v="3.82"/>
    <s v="duanelaw"/>
    <s v="PKEAVEY"/>
    <s v="G-DAILY-EST"/>
    <x v="1"/>
    <x v="5"/>
    <s v="VE7011.1"/>
    <d v="2001-06-06T21:00:01"/>
  </r>
  <r>
    <x v="1"/>
    <x v="2"/>
    <x v="1"/>
    <x v="4"/>
    <n v="750"/>
    <n v="1342167"/>
    <d v="2001-06-05T10:48:06"/>
    <s v="Aquila Energy Marketing Corporation"/>
    <x v="0"/>
    <x v="0"/>
    <x v="0"/>
    <x v="2"/>
    <s v="US West Power Phy Fwd Firm"/>
    <s v="US Pwr Phy Firm  PALVE Peak              Sep01           USD/MWh"/>
    <m/>
    <n v="25"/>
    <x v="0"/>
    <x v="2"/>
    <x v="0"/>
    <n v="140"/>
    <s v="WESTPOWER"/>
    <s v="MMOTLEY"/>
    <s v="ST-SW"/>
    <x v="7"/>
    <x v="6"/>
    <n v="633090.1"/>
    <d v="2001-09-01T21:00:01"/>
  </r>
  <r>
    <x v="1"/>
    <x v="3"/>
    <x v="0"/>
    <x v="1"/>
    <n v="155000"/>
    <n v="1342168"/>
    <d v="2001-06-05T10:48:08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ctm00001"/>
    <s v="JARNOLD"/>
    <s v="NG-Price"/>
    <x v="1"/>
    <x v="5"/>
    <s v="VE7015.1"/>
    <d v="2001-07-01T21:00:00"/>
  </r>
  <r>
    <x v="1"/>
    <x v="4"/>
    <x v="0"/>
    <x v="0"/>
    <n v="50000"/>
    <n v="1342172"/>
    <d v="2001-06-05T10:48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779"/>
    <d v="2001-07-01T00:00:00"/>
  </r>
  <r>
    <x v="1"/>
    <x v="3"/>
    <x v="0"/>
    <x v="18"/>
    <n v="755000"/>
    <n v="1342174"/>
    <d v="2001-06-05T10:48:23"/>
    <s v="Virginia Power Energy Marketing, Inc."/>
    <x v="0"/>
    <x v="0"/>
    <x v="0"/>
    <x v="3"/>
    <s v="US Gas Fin Swap"/>
    <s v="US Gas Swap      Nymex                   Nov01-Mar02     USD/MM"/>
    <n v="5000"/>
    <m/>
    <x v="0"/>
    <x v="10"/>
    <x v="0"/>
    <n v="4.335"/>
    <s v="JOHNNYMAC"/>
    <s v="JARNOLD"/>
    <s v="NG-Price"/>
    <x v="1"/>
    <x v="5"/>
    <s v="VE7017.1"/>
    <d v="2001-11-01T00:00:00"/>
  </r>
  <r>
    <x v="1"/>
    <x v="3"/>
    <x v="0"/>
    <x v="1"/>
    <n v="155000"/>
    <n v="1342175"/>
    <d v="2001-06-05T10:48:45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PATGRIMES"/>
    <s v="JARNOLD"/>
    <s v="NG-Price"/>
    <x v="1"/>
    <x v="5"/>
    <s v="VE7018.1"/>
    <d v="2001-07-01T21:00:00"/>
  </r>
  <r>
    <x v="0"/>
    <x v="3"/>
    <x v="1"/>
    <x v="23"/>
    <n v="2140000"/>
    <n v="1342177"/>
    <d v="2001-06-05T10:48:50"/>
    <s v="El Paso Merchant Energy, L.P."/>
    <x v="0"/>
    <x v="0"/>
    <x v="0"/>
    <x v="3"/>
    <s v="CAN Gas Phy Basis Firm East &gt;1Mo&lt;1Yr"/>
    <s v="CAN Gas PhyBasis Dawn                    Apr-Oct02       USD/MM"/>
    <m/>
    <n v="10000"/>
    <x v="0"/>
    <x v="10"/>
    <x v="0"/>
    <n v="0.125"/>
    <s v="EPMELPteg"/>
    <s v="GSTOREY"/>
    <s v="ENA - IM Ontario"/>
    <x v="8"/>
    <x v="5"/>
    <s v="VE7019.1 / 831747"/>
    <d v="2002-04-01T00:00:00"/>
  </r>
  <r>
    <x v="1"/>
    <x v="4"/>
    <x v="0"/>
    <x v="0"/>
    <n v="50000"/>
    <n v="1342178"/>
    <d v="2001-06-05T10:49:0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2"/>
    <x v="5"/>
    <n v="113781"/>
    <d v="2001-07-01T00:00:00"/>
  </r>
  <r>
    <x v="0"/>
    <x v="3"/>
    <x v="0"/>
    <x v="1"/>
    <n v="155000"/>
    <n v="1342179"/>
    <d v="2001-06-05T10:49:29"/>
    <s v="Aquila Canada Corp."/>
    <x v="0"/>
    <x v="0"/>
    <x v="0"/>
    <x v="3"/>
    <s v="CAN Gas Fin BasSwap"/>
    <s v="CAN Gas Basis    Sumas                   Oct01           USD/MM"/>
    <n v="5000"/>
    <m/>
    <x v="0"/>
    <x v="10"/>
    <x v="0"/>
    <n v="0.04"/>
    <s v="rhoughton"/>
    <s v="JMCKAY"/>
    <s v="FT - CAND - EGSC - EA"/>
    <x v="1"/>
    <x v="7"/>
    <s v="VE7022.1"/>
    <d v="2001-10-01T00:00:00"/>
  </r>
  <r>
    <x v="1"/>
    <x v="3"/>
    <x v="0"/>
    <x v="19"/>
    <n v="125000"/>
    <n v="1342180"/>
    <d v="2001-06-05T10:49:30"/>
    <s v="Williams Energy Marketing &amp; Trading Company"/>
    <x v="0"/>
    <x v="0"/>
    <x v="0"/>
    <x v="3"/>
    <s v="US Gas Fin Swap"/>
    <s v="US Gas Daily     HHub                    06-30Jun01      USD/MM"/>
    <m/>
    <n v="5000"/>
    <x v="0"/>
    <x v="10"/>
    <x v="0"/>
    <n v="3.82"/>
    <s v="duanelaw"/>
    <s v="PKEAVEY"/>
    <s v="G-DAILY-EST"/>
    <x v="1"/>
    <x v="5"/>
    <s v="VE7023.1"/>
    <d v="2001-06-06T21:00:01"/>
  </r>
  <r>
    <x v="0"/>
    <x v="0"/>
    <x v="0"/>
    <x v="0"/>
    <n v="2"/>
    <n v="1342181"/>
    <d v="2001-06-05T10:49:53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AMELIATSUI"/>
    <s v="BMARCHAN"/>
    <s v="Enron Metals Trading System"/>
    <x v="0"/>
    <x v="0"/>
    <n v="2169471"/>
    <m/>
  </r>
  <r>
    <x v="1"/>
    <x v="3"/>
    <x v="0"/>
    <x v="1"/>
    <n v="155000"/>
    <n v="1342182"/>
    <d v="2001-06-05T10:50:10"/>
    <s v="Duke Energy Trading and Marketing, L.L.C."/>
    <x v="0"/>
    <x v="0"/>
    <x v="0"/>
    <x v="3"/>
    <s v="US Gas Fin Swap"/>
    <s v="US Gas Daily     HHub                    Jul01           USD/MM"/>
    <m/>
    <n v="5000"/>
    <x v="0"/>
    <x v="10"/>
    <x v="0"/>
    <n v="3.9249999999999998"/>
    <s v="DANIELCOWL"/>
    <s v="JARNOLD"/>
    <s v="NG-Price"/>
    <x v="1"/>
    <x v="5"/>
    <s v="VE7026.1"/>
    <d v="2001-07-01T21:59:00"/>
  </r>
  <r>
    <x v="1"/>
    <x v="4"/>
    <x v="0"/>
    <x v="0"/>
    <n v="45000"/>
    <n v="1342183"/>
    <d v="2001-06-05T10:50:26"/>
    <s v="Sempra Energy Trading Corp."/>
    <x v="0"/>
    <x v="0"/>
    <x v="0"/>
    <x v="4"/>
    <s v="US Crude WTI Fin Swap "/>
    <s v="US WTI Swap      Nymex PEN               Jul01           USD/bl/m"/>
    <m/>
    <n v="45000"/>
    <x v="0"/>
    <x v="8"/>
    <x v="0"/>
    <n v="28.18"/>
    <s v="DOMESTIC1"/>
    <s v="GWHALLE"/>
    <s v="WTI-GW-NXC2"/>
    <x v="2"/>
    <x v="5"/>
    <n v="113784"/>
    <d v="2001-07-01T00:00:00"/>
  </r>
  <r>
    <x v="1"/>
    <x v="3"/>
    <x v="0"/>
    <x v="1"/>
    <n v="155000"/>
    <n v="1342184"/>
    <d v="2001-06-05T10:50:31"/>
    <s v="Glencore Ltd."/>
    <x v="0"/>
    <x v="0"/>
    <x v="0"/>
    <x v="3"/>
    <s v="US Gas Fin BasisSwap"/>
    <s v="US Gas Basis     TCO Pool                Oct01           USD/MM"/>
    <n v="5000"/>
    <m/>
    <x v="0"/>
    <x v="10"/>
    <x v="0"/>
    <n v="0.17"/>
    <s v="ADM48210"/>
    <s v="BMCKAY"/>
    <s v="FT-NY"/>
    <x v="1"/>
    <x v="5"/>
    <s v="VE7027.1"/>
    <d v="2001-10-01T21:00:01"/>
  </r>
  <r>
    <x v="1"/>
    <x v="3"/>
    <x v="1"/>
    <x v="1"/>
    <n v="155000"/>
    <n v="1342185"/>
    <d v="2001-06-05T10:50:32"/>
    <s v="AEP Energy Services, Inc."/>
    <x v="0"/>
    <x v="0"/>
    <x v="0"/>
    <x v="3"/>
    <s v="US Gas Phy Index Firm &lt; or = 1Mo"/>
    <s v="US Gas Phy Index TETCO M3 NL1            Jul01           USD/MM"/>
    <n v="5000"/>
    <m/>
    <x v="0"/>
    <x v="10"/>
    <x v="0"/>
    <n v="0.34749999999999998"/>
    <s v="aepes207"/>
    <s v="VPIMENOV"/>
    <s v="ENA-IM ME NEW YORK"/>
    <x v="8"/>
    <x v="5"/>
    <s v="VE7028.1 / 831756"/>
    <d v="2001-07-01T21:00:01"/>
  </r>
  <r>
    <x v="1"/>
    <x v="3"/>
    <x v="1"/>
    <x v="1"/>
    <n v="155000"/>
    <n v="1342187"/>
    <d v="2001-06-05T10:50:35"/>
    <s v="AEP Energy Services, Inc."/>
    <x v="0"/>
    <x v="0"/>
    <x v="0"/>
    <x v="3"/>
    <s v="US Gas Phy Index Firm &lt; or = 1Mo"/>
    <s v="US Gas Phy Index IF TETCO M3             Jul01           USD/MM"/>
    <n v="5000"/>
    <m/>
    <x v="0"/>
    <x v="10"/>
    <x v="0"/>
    <n v="0"/>
    <s v="aepes207"/>
    <s v="VPIMENOV"/>
    <s v="ENA-IM ME NEW YORK"/>
    <x v="8"/>
    <x v="5"/>
    <s v="VE7029.1 / 831754"/>
    <d v="2001-07-01T21:00:01"/>
  </r>
  <r>
    <x v="1"/>
    <x v="3"/>
    <x v="0"/>
    <x v="18"/>
    <n v="377500"/>
    <n v="1342188"/>
    <d v="2001-06-05T10:50:3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kdiamond"/>
    <s v="JARNOLD"/>
    <s v="NG-Price"/>
    <x v="1"/>
    <x v="5"/>
    <s v="VE7034.1"/>
    <d v="2001-11-01T00:00:00"/>
  </r>
  <r>
    <x v="1"/>
    <x v="3"/>
    <x v="0"/>
    <x v="1"/>
    <n v="310000"/>
    <n v="1342189"/>
    <d v="2001-06-05T10:50:37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93"/>
    <s v="JEFFFOX1"/>
    <s v="JARNOLD"/>
    <s v="NG-Price"/>
    <x v="1"/>
    <x v="5"/>
    <s v="VE7035.1"/>
    <d v="2001-07-01T21:00:00"/>
  </r>
  <r>
    <x v="0"/>
    <x v="0"/>
    <x v="0"/>
    <x v="0"/>
    <n v="2"/>
    <n v="1342191"/>
    <d v="2001-06-05T10:50:5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BRUMSTEVE"/>
    <s v="BMARCHAN"/>
    <s v="Enron Metals Trading System"/>
    <x v="0"/>
    <x v="0"/>
    <n v="2169477"/>
    <m/>
  </r>
  <r>
    <x v="0"/>
    <x v="3"/>
    <x v="1"/>
    <x v="0"/>
    <n v="5000"/>
    <n v="1342192"/>
    <d v="2001-06-05T10:50:53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4"/>
    <s v="ADM68959"/>
    <s v="RWATT"/>
    <s v="EC-IM Canada West"/>
    <x v="8"/>
    <x v="7"/>
    <n v="831752"/>
    <d v="2001-06-06T21:00:01"/>
  </r>
  <r>
    <x v="1"/>
    <x v="2"/>
    <x v="1"/>
    <x v="4"/>
    <n v="750"/>
    <n v="1342193"/>
    <d v="2001-06-05T10:50:59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62"/>
    <s v="jgoodman"/>
    <s v="MDRISC3"/>
    <s v="ST-SW"/>
    <x v="7"/>
    <x v="6"/>
    <n v="633092.1"/>
    <d v="2001-09-01T21:00:01"/>
  </r>
  <r>
    <x v="0"/>
    <x v="3"/>
    <x v="1"/>
    <x v="0"/>
    <n v="5000"/>
    <n v="1342194"/>
    <d v="2001-06-05T10:51:04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149999999999999"/>
    <s v="ADM00359"/>
    <s v="RWATT"/>
    <s v="EC-IM Canada West"/>
    <x v="8"/>
    <x v="7"/>
    <n v="831755"/>
    <d v="2001-06-05T21:00:01"/>
  </r>
  <r>
    <x v="1"/>
    <x v="3"/>
    <x v="0"/>
    <x v="18"/>
    <n v="755000"/>
    <n v="1342195"/>
    <d v="2001-06-05T10:51:18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EFFFOX1"/>
    <s v="JARNOLD"/>
    <s v="NG-Price"/>
    <x v="1"/>
    <x v="5"/>
    <s v="VE7036.1"/>
    <d v="2001-11-01T00:00:00"/>
  </r>
  <r>
    <x v="1"/>
    <x v="3"/>
    <x v="0"/>
    <x v="1"/>
    <n v="155000"/>
    <n v="1342196"/>
    <d v="2001-06-05T10:51:2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3"/>
    <s v="PATGRIMES"/>
    <s v="JARNOLD"/>
    <s v="NG-Price"/>
    <x v="1"/>
    <x v="5"/>
    <s v="VE7037.1"/>
    <d v="2001-07-01T21:00:00"/>
  </r>
  <r>
    <x v="1"/>
    <x v="3"/>
    <x v="0"/>
    <x v="1"/>
    <n v="155000"/>
    <n v="1342197"/>
    <d v="2001-06-05T10:51:23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3"/>
    <s v="hossmich"/>
    <s v="JARNOLD"/>
    <s v="NG-Price"/>
    <x v="1"/>
    <x v="5"/>
    <s v="VE7038.1"/>
    <d v="2001-07-01T21:00:00"/>
  </r>
  <r>
    <x v="1"/>
    <x v="3"/>
    <x v="0"/>
    <x v="1"/>
    <n v="155000"/>
    <n v="1342198"/>
    <d v="2001-06-05T10:51:3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350000000000001"/>
    <s v="AQUILA1002"/>
    <s v="JARNOLD"/>
    <s v="NG-Price"/>
    <x v="1"/>
    <x v="5"/>
    <s v="VE7039.1"/>
    <d v="2001-07-01T21:00:00"/>
  </r>
  <r>
    <x v="1"/>
    <x v="3"/>
    <x v="0"/>
    <x v="20"/>
    <n v="615000"/>
    <n v="1342199"/>
    <d v="2001-06-05T10:51:41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99999999999996"/>
    <s v="JOHNNYMAC"/>
    <s v="JARNOLD"/>
    <s v="NG-Price"/>
    <x v="1"/>
    <x v="5"/>
    <s v="VE7040.1"/>
    <d v="2001-07-01T00:00:00"/>
  </r>
  <r>
    <x v="0"/>
    <x v="3"/>
    <x v="0"/>
    <x v="23"/>
    <n v="1070000"/>
    <n v="1342200"/>
    <d v="2001-06-05T10:51:52"/>
    <s v="BP Corporation North America Inc."/>
    <x v="0"/>
    <x v="0"/>
    <x v="0"/>
    <x v="3"/>
    <s v="CAN Gas Fin BasSwap"/>
    <s v="CAN Gas Basis    AECO                    Apr-Oct02       USD/MM"/>
    <m/>
    <n v="5000"/>
    <x v="0"/>
    <x v="10"/>
    <x v="0"/>
    <n v="-0.39500000000000002"/>
    <s v="Parkerjam"/>
    <s v="JMCKAY"/>
    <s v="FT-CAND-EGSC"/>
    <x v="1"/>
    <x v="7"/>
    <s v="VE7041.1"/>
    <d v="2002-04-01T00:00:00"/>
  </r>
  <r>
    <x v="0"/>
    <x v="0"/>
    <x v="0"/>
    <x v="0"/>
    <n v="16"/>
    <n v="1342201"/>
    <d v="2001-06-05T10:51:59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2"/>
    <s v="jackmanp"/>
    <s v="BMARCHAN"/>
    <s v="Enron Metals Trading System"/>
    <x v="0"/>
    <x v="0"/>
    <n v="2169495"/>
    <m/>
  </r>
  <r>
    <x v="1"/>
    <x v="3"/>
    <x v="0"/>
    <x v="1"/>
    <n v="155000"/>
    <n v="1342202"/>
    <d v="2001-06-05T10:52:06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4.75"/>
    <s v="CAMTHOR02"/>
    <s v="KHOLST"/>
    <s v="FT-West"/>
    <x v="1"/>
    <x v="5"/>
    <s v="VE7042.1"/>
    <d v="2001-08-01T21:00:01"/>
  </r>
  <r>
    <x v="1"/>
    <x v="2"/>
    <x v="1"/>
    <x v="4"/>
    <n v="1500"/>
    <n v="1342203"/>
    <d v="2001-06-05T10:52:07"/>
    <s v="Axia Energy, LP"/>
    <x v="0"/>
    <x v="0"/>
    <x v="0"/>
    <x v="2"/>
    <s v="US East Power Phy Fwd Firm"/>
    <s v="US Pwr Phy Firm  Cinergy Peak            Jun02           USD/MWh"/>
    <m/>
    <n v="50"/>
    <x v="0"/>
    <x v="2"/>
    <x v="0"/>
    <n v="50.5"/>
    <s v="hellmanc"/>
    <s v="FSTURM"/>
    <s v="LT-ECAR"/>
    <x v="7"/>
    <x v="6"/>
    <n v="633093.1"/>
    <d v="2002-06-01T17:11:00"/>
  </r>
  <r>
    <x v="1"/>
    <x v="3"/>
    <x v="0"/>
    <x v="4"/>
    <n v="150000"/>
    <n v="1342204"/>
    <d v="2001-06-05T10:52:09"/>
    <s v="Cinergy Marketing &amp; Trading, LLC"/>
    <x v="0"/>
    <x v="0"/>
    <x v="0"/>
    <x v="3"/>
    <s v="US Gas Fin BasisSwap"/>
    <s v="US Gas Basis     NGI SoCal               Sep01           USD/MM"/>
    <m/>
    <n v="5000"/>
    <x v="0"/>
    <x v="10"/>
    <x v="0"/>
    <n v="3.49"/>
    <s v="WHALENMIKE"/>
    <s v="KHOLST"/>
    <s v="FT-West"/>
    <x v="1"/>
    <x v="5"/>
    <s v="VE7043.1"/>
    <d v="2001-09-01T21:00:01"/>
  </r>
  <r>
    <x v="0"/>
    <x v="0"/>
    <x v="0"/>
    <x v="0"/>
    <n v="20"/>
    <n v="1342207"/>
    <d v="2001-06-05T10:52:28"/>
    <s v="Standard Bank London Limited"/>
    <x v="0"/>
    <x v="0"/>
    <x v="0"/>
    <x v="0"/>
    <s v="Zinc LME Registered Contract"/>
    <s v="Zinc LME Reg.    Contract                3 Month         USD/mt-L"/>
    <m/>
    <n v="20"/>
    <x v="0"/>
    <x v="0"/>
    <x v="0"/>
    <n v="933"/>
    <s v="SHEPPAR1"/>
    <s v="ATURNER"/>
    <s v="Enron Metals Trading System"/>
    <x v="0"/>
    <x v="0"/>
    <n v="2169509"/>
    <m/>
  </r>
  <r>
    <x v="1"/>
    <x v="4"/>
    <x v="0"/>
    <x v="0"/>
    <n v="50000"/>
    <n v="1342208"/>
    <d v="2001-06-05T10:52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2"/>
    <s v="GWHALLE"/>
    <s v="WTI-GW-NXC2"/>
    <x v="2"/>
    <x v="5"/>
    <n v="113787"/>
    <d v="2001-07-01T00:00:00"/>
  </r>
  <r>
    <x v="1"/>
    <x v="4"/>
    <x v="0"/>
    <x v="0"/>
    <n v="50000"/>
    <n v="1342210"/>
    <d v="2001-06-05T10:5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"/>
    <s v="GWHALLE"/>
    <s v="WTI-GW-NXC2"/>
    <x v="2"/>
    <x v="5"/>
    <n v="113788"/>
    <d v="2001-07-01T00:00:00"/>
  </r>
  <r>
    <x v="1"/>
    <x v="3"/>
    <x v="0"/>
    <x v="1"/>
    <n v="310000"/>
    <n v="1342211"/>
    <d v="2001-06-05T10:52:41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350000000000001"/>
    <s v="hillblak"/>
    <s v="JARNOLD"/>
    <s v="NG-Price"/>
    <x v="1"/>
    <x v="5"/>
    <s v="VE7046.1"/>
    <d v="2001-07-01T21:00:00"/>
  </r>
  <r>
    <x v="1"/>
    <x v="4"/>
    <x v="0"/>
    <x v="0"/>
    <n v="50000"/>
    <n v="1342212"/>
    <d v="2001-06-05T10:52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"/>
    <s v="GWHALLE"/>
    <s v="WTI-GW-NXC2"/>
    <x v="2"/>
    <x v="5"/>
    <n v="113790"/>
    <d v="2001-07-01T00:00:00"/>
  </r>
  <r>
    <x v="1"/>
    <x v="3"/>
    <x v="0"/>
    <x v="20"/>
    <n v="615000"/>
    <n v="1342214"/>
    <d v="2001-06-05T10:52:46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0250000000000004"/>
    <s v="SHIMAITIS"/>
    <s v="JARNOLD"/>
    <s v="NG-Price"/>
    <x v="1"/>
    <x v="5"/>
    <s v="VE7047.1"/>
    <d v="2001-07-01T00:00:00"/>
  </r>
  <r>
    <x v="0"/>
    <x v="5"/>
    <x v="0"/>
    <x v="1"/>
    <n v="62000"/>
    <n v="1342215"/>
    <d v="2001-06-05T10:52:47"/>
    <s v="Texaco International Trader, Inc. care of Texaco Limited"/>
    <x v="0"/>
    <x v="0"/>
    <x v="0"/>
    <x v="5"/>
    <s v="Propane CIF Fin Swap"/>
    <s v="Propane CIF Swap Argus ARA (lg)          Jul01           USD/mt"/>
    <m/>
    <n v="2000"/>
    <x v="0"/>
    <x v="1"/>
    <x v="0"/>
    <n v="268"/>
    <s v="EDOUARDLD"/>
    <s v="TWALLAC"/>
    <s v="UK - European Propane"/>
    <x v="2"/>
    <x v="4"/>
    <n v="113789"/>
    <d v="2001-07-01T21:00:01"/>
  </r>
  <r>
    <x v="0"/>
    <x v="3"/>
    <x v="0"/>
    <x v="1"/>
    <n v="155000"/>
    <n v="1342216"/>
    <d v="2001-06-05T10:52:57"/>
    <s v="BP Corporation North America Inc."/>
    <x v="0"/>
    <x v="0"/>
    <x v="0"/>
    <x v="3"/>
    <s v="CAN Gas Fin BasSwap"/>
    <s v="CAN Gas Basis    AECO                    Aug01           USD/MM"/>
    <m/>
    <n v="5000"/>
    <x v="0"/>
    <x v="10"/>
    <x v="0"/>
    <n v="-0.46500000000000002"/>
    <s v="Hainesdaf"/>
    <s v="JMCKAY"/>
    <s v="FT-CAND-EGSC"/>
    <x v="1"/>
    <x v="7"/>
    <s v="VE7052.1"/>
    <d v="2001-08-01T21:00:01"/>
  </r>
  <r>
    <x v="0"/>
    <x v="0"/>
    <x v="0"/>
    <x v="0"/>
    <n v="10"/>
    <n v="1342217"/>
    <d v="2001-06-05T10:53:0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BRUMSTEVE"/>
    <s v="BMARCHAN"/>
    <s v="Enron Metals Trading System"/>
    <x v="0"/>
    <x v="0"/>
    <n v="2169511"/>
    <m/>
  </r>
  <r>
    <x v="0"/>
    <x v="3"/>
    <x v="0"/>
    <x v="1"/>
    <n v="155000"/>
    <n v="1342218"/>
    <d v="2001-06-05T10:53:04"/>
    <s v="BP Corporation North America Inc."/>
    <x v="0"/>
    <x v="0"/>
    <x v="0"/>
    <x v="3"/>
    <s v="CAN Gas Fin BasSwap"/>
    <s v="CAN Gas Basis    AECO                    Aug01           USD/MM"/>
    <m/>
    <n v="5000"/>
    <x v="0"/>
    <x v="10"/>
    <x v="0"/>
    <n v="-0.46500000000000002"/>
    <s v="Hainesdaf"/>
    <s v="JMCKAY"/>
    <s v="FT-CAND-EGSC"/>
    <x v="1"/>
    <x v="7"/>
    <s v="VE7055.1"/>
    <d v="2001-08-01T21:00:01"/>
  </r>
  <r>
    <x v="1"/>
    <x v="3"/>
    <x v="0"/>
    <x v="20"/>
    <n v="615000"/>
    <n v="1342219"/>
    <d v="2001-06-05T10:53:05"/>
    <s v="Kinder Morgan, Inc.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hotelmotel"/>
    <s v="JARNOLD"/>
    <s v="NG-Price"/>
    <x v="1"/>
    <x v="5"/>
    <s v="VE7056.1"/>
    <d v="2001-07-01T00:00:00"/>
  </r>
  <r>
    <x v="0"/>
    <x v="0"/>
    <x v="0"/>
    <x v="0"/>
    <n v="10"/>
    <n v="1342220"/>
    <d v="2001-06-05T10:53:0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stanleyf"/>
    <s v="BMARCHAN"/>
    <s v="Enron Metals Trading System"/>
    <x v="0"/>
    <x v="0"/>
    <n v="2169514"/>
    <m/>
  </r>
  <r>
    <x v="0"/>
    <x v="3"/>
    <x v="1"/>
    <x v="0"/>
    <n v="10000"/>
    <n v="1342222"/>
    <d v="2001-06-05T10:53:26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1"/>
    <s v="NORTHTRA"/>
    <s v="RWATT"/>
    <s v="EC-IM Canada West"/>
    <x v="8"/>
    <x v="7"/>
    <n v="831764"/>
    <d v="2001-06-05T21:00:01"/>
  </r>
  <r>
    <x v="0"/>
    <x v="0"/>
    <x v="0"/>
    <x v="0"/>
    <n v="20"/>
    <n v="1342224"/>
    <d v="2001-06-05T10:53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08839"/>
    <s v="BMARCHAN"/>
    <s v="Enron Metals Trading System"/>
    <x v="0"/>
    <x v="0"/>
    <n v="2169516"/>
    <m/>
  </r>
  <r>
    <x v="0"/>
    <x v="0"/>
    <x v="0"/>
    <x v="0"/>
    <n v="10"/>
    <n v="1342225"/>
    <d v="2001-06-05T10:54:0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3"/>
    <s v="BRUMSTEVE"/>
    <s v="JGORDON1"/>
    <s v="Enron Metals Trading System"/>
    <x v="0"/>
    <x v="0"/>
    <n v="2169520"/>
    <m/>
  </r>
  <r>
    <x v="0"/>
    <x v="3"/>
    <x v="0"/>
    <x v="1"/>
    <n v="155000"/>
    <n v="1342227"/>
    <d v="2001-06-05T10:54:37"/>
    <s v="Axia Energy, LP"/>
    <x v="0"/>
    <x v="0"/>
    <x v="0"/>
    <x v="3"/>
    <s v="CAN Gas Fin BasSwap"/>
    <s v="CAN Gas Basis    Sumas                   Oct01           USD/MM"/>
    <m/>
    <n v="5000"/>
    <x v="0"/>
    <x v="10"/>
    <x v="0"/>
    <n v="0.05"/>
    <s v="conoverc"/>
    <s v="JMCKAY"/>
    <s v="FT - CAND - EGSC - EA"/>
    <x v="1"/>
    <x v="7"/>
    <s v="VE7061.1"/>
    <d v="2001-10-01T00:00:00"/>
  </r>
  <r>
    <x v="1"/>
    <x v="4"/>
    <x v="0"/>
    <x v="0"/>
    <n v="50000"/>
    <n v="1342229"/>
    <d v="2001-06-05T10:54:41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doncastur"/>
    <s v="GWHALLE"/>
    <s v="WTI-GW-NXC1"/>
    <x v="2"/>
    <x v="5"/>
    <n v="113794"/>
    <d v="2001-07-01T00:00:00"/>
  </r>
  <r>
    <x v="0"/>
    <x v="3"/>
    <x v="1"/>
    <x v="0"/>
    <n v="10000"/>
    <n v="1342230"/>
    <d v="2001-06-05T10:54:44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1"/>
    <s v="KJMTMC01"/>
    <s v="RWATT"/>
    <s v="EC-IM Canada West"/>
    <x v="8"/>
    <x v="7"/>
    <n v="831765"/>
    <d v="2001-06-05T21:00:01"/>
  </r>
  <r>
    <x v="1"/>
    <x v="2"/>
    <x v="1"/>
    <x v="3"/>
    <n v="4600"/>
    <n v="1342231"/>
    <d v="2001-06-05T10:54:49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75"/>
    <s v="TROROSCO"/>
    <s v="RBENSON"/>
    <s v="LT-PJM"/>
    <x v="7"/>
    <x v="6"/>
    <n v="633097.1"/>
    <d v="2001-10-01T14:12:00"/>
  </r>
  <r>
    <x v="1"/>
    <x v="3"/>
    <x v="0"/>
    <x v="1"/>
    <n v="465000"/>
    <n v="1342232"/>
    <d v="2001-06-05T10:54:53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3.9449999999999998"/>
    <s v="AQUILA1004"/>
    <s v="JARNOLD"/>
    <s v="NG-Price"/>
    <x v="1"/>
    <x v="5"/>
    <s v="VE7064.1"/>
    <d v="2001-07-01T21:00:00"/>
  </r>
  <r>
    <x v="1"/>
    <x v="3"/>
    <x v="0"/>
    <x v="1"/>
    <n v="465000"/>
    <n v="1342233"/>
    <d v="2001-06-05T10:55:11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4"/>
    <s v="aepes214"/>
    <s v="JARNOLD"/>
    <s v="NG-Price"/>
    <x v="1"/>
    <x v="5"/>
    <s v="VE7066.1"/>
    <d v="2001-07-01T21:00:00"/>
  </r>
  <r>
    <x v="1"/>
    <x v="4"/>
    <x v="0"/>
    <x v="0"/>
    <n v="50000"/>
    <n v="1342235"/>
    <d v="2001-06-05T10:55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1"/>
    <s v="GWHALLE"/>
    <s v="WTI-GW-NXC2"/>
    <x v="2"/>
    <x v="5"/>
    <n v="113795"/>
    <d v="2001-07-01T00:00:00"/>
  </r>
  <r>
    <x v="1"/>
    <x v="3"/>
    <x v="0"/>
    <x v="15"/>
    <n v="305000"/>
    <n v="1342236"/>
    <d v="2001-06-05T10:55:17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0"/>
    <x v="0"/>
    <n v="2.2000000000000002"/>
    <s v="ADM02409"/>
    <s v="KHOLST"/>
    <s v="FT-West"/>
    <x v="1"/>
    <x v="5"/>
    <s v="VE7067.1"/>
    <d v="2001-11-01T00:00:00"/>
  </r>
  <r>
    <x v="1"/>
    <x v="1"/>
    <x v="0"/>
    <x v="7"/>
    <n v="75000"/>
    <n v="1342237"/>
    <d v="2001-06-05T10:55:17"/>
    <s v="Statoil Marketing &amp; Trading (US) Inc."/>
    <x v="0"/>
    <x v="0"/>
    <x v="0"/>
    <x v="1"/>
    <s v="US UNL Gasoline Fin Spread"/>
    <s v="US UNL Gasoline  NYMEX UnlGas CrkSpd     Q3 2001         USD/bl/m"/>
    <m/>
    <n v="25000"/>
    <x v="0"/>
    <x v="8"/>
    <x v="0"/>
    <n v="7"/>
    <s v="ADM40752"/>
    <s v="AHAUSER"/>
    <s v="Blnd-Hu-Hdg"/>
    <x v="1"/>
    <x v="5"/>
    <s v="VE7068.1"/>
    <d v="2001-07-01T00:00:00"/>
  </r>
  <r>
    <x v="1"/>
    <x v="3"/>
    <x v="0"/>
    <x v="1"/>
    <n v="465000"/>
    <n v="1342241"/>
    <d v="2001-06-05T10:55:4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350000000000001"/>
    <s v="AQUILA1015"/>
    <s v="JARNOLD"/>
    <s v="NG-Price"/>
    <x v="1"/>
    <x v="5"/>
    <s v="VE7073.1"/>
    <d v="2001-07-01T21:00:00"/>
  </r>
  <r>
    <x v="0"/>
    <x v="3"/>
    <x v="0"/>
    <x v="1"/>
    <n v="155000"/>
    <n v="1342242"/>
    <d v="2001-06-05T10:55:50"/>
    <s v="Sempra Energy Trading Corp."/>
    <x v="0"/>
    <x v="0"/>
    <x v="0"/>
    <x v="3"/>
    <s v="CAN Gas Fin BasSwap"/>
    <s v="CAN Gas Basis    Sumas                   Oct01           USD/MM"/>
    <m/>
    <n v="5000"/>
    <x v="0"/>
    <x v="10"/>
    <x v="0"/>
    <n v="7.0000000000000007E-2"/>
    <s v="HDESTEFA"/>
    <s v="JMCKAY"/>
    <s v="FT - CAND - EGSC - EA"/>
    <x v="1"/>
    <x v="7"/>
    <s v="VE7075.1"/>
    <d v="2001-10-01T00:00:00"/>
  </r>
  <r>
    <x v="1"/>
    <x v="3"/>
    <x v="0"/>
    <x v="1"/>
    <n v="155000"/>
    <n v="1342243"/>
    <d v="2001-06-05T10:55:5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4"/>
    <s v="AQUILA1004"/>
    <s v="JARNOLD"/>
    <s v="NG-Price"/>
    <x v="1"/>
    <x v="5"/>
    <s v="VE7076.1"/>
    <d v="2001-07-01T21:00:00"/>
  </r>
  <r>
    <x v="1"/>
    <x v="3"/>
    <x v="0"/>
    <x v="1"/>
    <n v="155000"/>
    <n v="1342244"/>
    <d v="2001-06-05T10:55:53"/>
    <s v="Aquila Risk Management Corporation"/>
    <x v="0"/>
    <x v="0"/>
    <x v="0"/>
    <x v="3"/>
    <s v="US Gas Fin BasisSwap"/>
    <s v="US Gas Basis     Dom APP                 Oct01           USD/MM"/>
    <n v="5000"/>
    <m/>
    <x v="0"/>
    <x v="10"/>
    <x v="0"/>
    <n v="0.23499999999999999"/>
    <s v="AQUILA1003"/>
    <s v="BMCKAY"/>
    <s v="FT-NY"/>
    <x v="1"/>
    <x v="5"/>
    <s v="VE7077.1"/>
    <d v="2001-10-01T00:00:00"/>
  </r>
  <r>
    <x v="1"/>
    <x v="3"/>
    <x v="0"/>
    <x v="1"/>
    <n v="310000"/>
    <n v="1342247"/>
    <d v="2001-06-05T10:56:06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449999999999998"/>
    <s v="AQUILA1004"/>
    <s v="JARNOLD"/>
    <s v="NG-Price"/>
    <x v="1"/>
    <x v="5"/>
    <s v="VE7080.1"/>
    <d v="2001-07-01T21:00:00"/>
  </r>
  <r>
    <x v="0"/>
    <x v="3"/>
    <x v="1"/>
    <x v="0"/>
    <n v="10000"/>
    <n v="1342249"/>
    <d v="2001-06-05T10:56:12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149999999999999"/>
    <s v="elizabeth"/>
    <s v="RWATT"/>
    <s v="EC-IM Canada West"/>
    <x v="8"/>
    <x v="7"/>
    <n v="831767"/>
    <d v="2001-06-05T21:00:01"/>
  </r>
  <r>
    <x v="1"/>
    <x v="3"/>
    <x v="0"/>
    <x v="4"/>
    <n v="450000"/>
    <n v="1342253"/>
    <d v="2001-06-05T10:56:23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4.0549999999999997"/>
    <s v="jh1825ps"/>
    <s v="JARNOLD"/>
    <s v="NG-Price"/>
    <x v="1"/>
    <x v="5"/>
    <s v="VE7083.1"/>
    <d v="2001-09-01T21:00:00"/>
  </r>
  <r>
    <x v="1"/>
    <x v="3"/>
    <x v="0"/>
    <x v="1"/>
    <n v="155000"/>
    <n v="1342256"/>
    <d v="2001-06-05T10:56:27"/>
    <s v="Aquila Risk Management Corporation"/>
    <x v="0"/>
    <x v="0"/>
    <x v="0"/>
    <x v="3"/>
    <s v="US Gas Fin Swap"/>
    <s v="US Gas Swap      Nymex                   Jul01           USD/MM"/>
    <n v="5000"/>
    <m/>
    <x v="0"/>
    <x v="10"/>
    <x v="0"/>
    <n v="3.93"/>
    <s v="AQUILA1074"/>
    <s v="JARNOLD"/>
    <s v="NG-Price"/>
    <x v="1"/>
    <x v="5"/>
    <s v="VE7085.1"/>
    <d v="2001-07-01T21:00:00"/>
  </r>
  <r>
    <x v="1"/>
    <x v="3"/>
    <x v="0"/>
    <x v="1"/>
    <n v="310000"/>
    <n v="1342257"/>
    <d v="2001-06-05T10:56:29"/>
    <s v="AEP Energy Services, Inc."/>
    <x v="0"/>
    <x v="0"/>
    <x v="0"/>
    <x v="3"/>
    <s v="US Gas Fin BasisSwap"/>
    <s v="US Gas Basis     TCO Pool                Jul01           USD/MM"/>
    <n v="10000"/>
    <m/>
    <x v="0"/>
    <x v="10"/>
    <x v="0"/>
    <n v="0.16500000000000001"/>
    <s v="aepes207"/>
    <s v="BMCKAY"/>
    <s v="FT-NY"/>
    <x v="1"/>
    <x v="5"/>
    <s v="VE7084.1"/>
    <d v="2001-07-01T21:00:01"/>
  </r>
  <r>
    <x v="1"/>
    <x v="3"/>
    <x v="0"/>
    <x v="1"/>
    <n v="310000"/>
    <n v="1342258"/>
    <d v="2001-06-05T10:56:3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3"/>
    <s v="hossmich"/>
    <s v="JARNOLD"/>
    <s v="NG-Price"/>
    <x v="1"/>
    <x v="5"/>
    <s v="VE7086.1"/>
    <d v="2001-07-01T21:00:00"/>
  </r>
  <r>
    <x v="1"/>
    <x v="3"/>
    <x v="0"/>
    <x v="1"/>
    <n v="155000"/>
    <n v="1342260"/>
    <d v="2001-06-05T10:56:36"/>
    <s v="Aquila Risk Management Corporation"/>
    <x v="0"/>
    <x v="0"/>
    <x v="0"/>
    <x v="3"/>
    <s v="US Gas Fin BasisSwap"/>
    <s v="US Gas Basis     NGI SoCal               Oct01           USD/MM"/>
    <m/>
    <n v="5000"/>
    <x v="0"/>
    <x v="10"/>
    <x v="0"/>
    <n v="2.36"/>
    <s v="AQUILA1001"/>
    <s v="KHOLST"/>
    <s v="FT-West"/>
    <x v="1"/>
    <x v="5"/>
    <s v="VE7087.1"/>
    <d v="2001-10-01T21:00:01"/>
  </r>
  <r>
    <x v="1"/>
    <x v="3"/>
    <x v="0"/>
    <x v="1"/>
    <n v="310000"/>
    <n v="1342261"/>
    <d v="2001-06-05T10:56:40"/>
    <s v="AEP Energy Services, Inc."/>
    <x v="0"/>
    <x v="0"/>
    <x v="0"/>
    <x v="3"/>
    <s v="US Gas Fin BasisSwap"/>
    <s v="US Gas Basis     Dom APP                 Jul01           USD/MM"/>
    <n v="10000"/>
    <m/>
    <x v="0"/>
    <x v="10"/>
    <x v="0"/>
    <n v="0.22"/>
    <s v="aepes207"/>
    <s v="BMCKAY"/>
    <s v="FT-NY"/>
    <x v="1"/>
    <x v="5"/>
    <s v="VE7088.1"/>
    <d v="2001-07-01T21:00:01"/>
  </r>
  <r>
    <x v="1"/>
    <x v="3"/>
    <x v="0"/>
    <x v="10"/>
    <n v="120000"/>
    <n v="1342262"/>
    <d v="2001-06-05T10:56:41"/>
    <s v="Noble Gas Marketing Inc."/>
    <x v="0"/>
    <x v="0"/>
    <x v="0"/>
    <x v="3"/>
    <s v="US Gas Fin Swap"/>
    <s v="US Gas Daily     HHub                    07-30Jun01      USD/MM"/>
    <n v="5000"/>
    <m/>
    <x v="0"/>
    <x v="10"/>
    <x v="0"/>
    <n v="3.84"/>
    <s v="ADM26578"/>
    <s v="PKEAVEY"/>
    <s v="G-DAILY-EST"/>
    <x v="1"/>
    <x v="5"/>
    <s v="VE7090.1"/>
    <d v="2001-06-07T21:00:01"/>
  </r>
  <r>
    <x v="0"/>
    <x v="0"/>
    <x v="0"/>
    <x v="0"/>
    <n v="20"/>
    <n v="1342264"/>
    <d v="2001-06-05T10:56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69549"/>
    <m/>
  </r>
  <r>
    <x v="1"/>
    <x v="3"/>
    <x v="0"/>
    <x v="10"/>
    <n v="120000"/>
    <n v="1342265"/>
    <d v="2001-06-05T10:56:45"/>
    <s v="Williams Energy Marketing &amp; Trading Company"/>
    <x v="0"/>
    <x v="0"/>
    <x v="0"/>
    <x v="3"/>
    <s v="US Gas Fin Swap"/>
    <s v="US Gas Daily     HHub                    07-30Jun01      USD/MM"/>
    <n v="5000"/>
    <m/>
    <x v="0"/>
    <x v="10"/>
    <x v="0"/>
    <n v="3.84"/>
    <s v="duanelaw"/>
    <s v="PKEAVEY"/>
    <s v="G-DAILY-EST"/>
    <x v="1"/>
    <x v="5"/>
    <s v="VE7091.1"/>
    <d v="2001-06-07T21:00:01"/>
  </r>
  <r>
    <x v="0"/>
    <x v="3"/>
    <x v="1"/>
    <x v="6"/>
    <n v="2250000"/>
    <n v="1342266"/>
    <d v="2001-06-05T10:56:47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75"/>
    <s v="halstga1"/>
    <s v="AFAIRLE"/>
    <s v="Non Affiliate Gas Book"/>
    <x v="5"/>
    <x v="3"/>
    <n v="106530"/>
    <d v="2003-01-01T00:00:00"/>
  </r>
  <r>
    <x v="0"/>
    <x v="0"/>
    <x v="0"/>
    <x v="0"/>
    <n v="20"/>
    <n v="1342267"/>
    <d v="2001-06-05T10:57:3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tanleyf"/>
    <s v="BMARCHAN"/>
    <s v="Enron Metals Trading System"/>
    <x v="0"/>
    <x v="0"/>
    <n v="2169561"/>
    <m/>
  </r>
  <r>
    <x v="1"/>
    <x v="3"/>
    <x v="0"/>
    <x v="1"/>
    <n v="77500"/>
    <n v="1342270"/>
    <d v="2001-06-05T10:59:03"/>
    <s v="Axia Energy, LP"/>
    <x v="0"/>
    <x v="0"/>
    <x v="0"/>
    <x v="3"/>
    <s v="US Gas Fin Swap"/>
    <s v="US Gas Swap      Nymex                   Jul01           USD/MM"/>
    <m/>
    <n v="2500"/>
    <x v="0"/>
    <x v="10"/>
    <x v="0"/>
    <n v="3.9350000000000001"/>
    <s v="berginpat2"/>
    <s v="JARNOLD"/>
    <s v="NG-Price"/>
    <x v="1"/>
    <x v="5"/>
    <s v="VE7096.1"/>
    <d v="2001-07-01T21:00:00"/>
  </r>
  <r>
    <x v="0"/>
    <x v="3"/>
    <x v="1"/>
    <x v="11"/>
    <n v="4575000"/>
    <n v="1342271"/>
    <d v="2001-06-05T10:59:08"/>
    <s v="PowerGen UK Plc"/>
    <x v="0"/>
    <x v="0"/>
    <x v="0"/>
    <x v="3"/>
    <s v="UK Gas Phy Fwd NBP"/>
    <s v="UK Gas Phy       NBP                     Apr-Sep03       p/th"/>
    <m/>
    <n v="25000"/>
    <x v="0"/>
    <x v="5"/>
    <x v="3"/>
    <n v="20.024999999999999"/>
    <s v="halstga1"/>
    <s v="AFAIRLE"/>
    <s v="Non Affiliate Gas Book"/>
    <x v="5"/>
    <x v="3"/>
    <n v="106531"/>
    <d v="2003-04-01T00:00:00"/>
  </r>
  <r>
    <x v="1"/>
    <x v="3"/>
    <x v="0"/>
    <x v="10"/>
    <n v="24000"/>
    <n v="1342274"/>
    <d v="2001-06-05T10:59:23"/>
    <s v="Duke Energy Trading and Marketing, L.L.C."/>
    <x v="0"/>
    <x v="0"/>
    <x v="0"/>
    <x v="3"/>
    <s v="US Gas Fin Swap"/>
    <s v="US Gas Daily     HHub                    07-30Jun01      USD/MM"/>
    <m/>
    <n v="1000"/>
    <x v="0"/>
    <x v="10"/>
    <x v="0"/>
    <n v="3.835"/>
    <s v="DANIELCOWL"/>
    <s v="PKEAVEY"/>
    <s v="G-DAILY-EST"/>
    <x v="1"/>
    <x v="5"/>
    <s v="VE7098.1"/>
    <d v="2001-06-07T21:00:01"/>
  </r>
  <r>
    <x v="1"/>
    <x v="3"/>
    <x v="0"/>
    <x v="18"/>
    <n v="755000"/>
    <n v="1342276"/>
    <d v="2001-06-05T10:59:45"/>
    <s v="Kinder Morgan, Inc."/>
    <x v="0"/>
    <x v="0"/>
    <x v="0"/>
    <x v="3"/>
    <s v="US Gas Fin Swap"/>
    <s v="US Gas Swap      Nymex                   Nov01-Mar02     USD/MM"/>
    <n v="5000"/>
    <m/>
    <x v="0"/>
    <x v="10"/>
    <x v="0"/>
    <n v="4.3499999999999996"/>
    <s v="abrabham"/>
    <s v="JARNOLD"/>
    <s v="NG-Price"/>
    <x v="1"/>
    <x v="5"/>
    <s v="VE7099.1"/>
    <d v="2001-11-01T00:00:00"/>
  </r>
  <r>
    <x v="0"/>
    <x v="0"/>
    <x v="0"/>
    <x v="0"/>
    <n v="20"/>
    <n v="1342277"/>
    <d v="2001-06-05T10:59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69584"/>
    <m/>
  </r>
  <r>
    <x v="0"/>
    <x v="0"/>
    <x v="0"/>
    <x v="0"/>
    <n v="20"/>
    <n v="1342278"/>
    <d v="2001-06-05T10:59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IMONEVANS"/>
    <s v="BMARCHAN"/>
    <s v="Enron Metals Trading System"/>
    <x v="0"/>
    <x v="0"/>
    <n v="2169588"/>
    <m/>
  </r>
  <r>
    <x v="0"/>
    <x v="0"/>
    <x v="0"/>
    <x v="0"/>
    <n v="10"/>
    <n v="1342279"/>
    <d v="2001-06-05T11:00:09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51397"/>
    <s v="BMARCHAN"/>
    <s v="Enron Metals Trading System"/>
    <x v="0"/>
    <x v="0"/>
    <n v="2170021"/>
    <m/>
  </r>
  <r>
    <x v="1"/>
    <x v="3"/>
    <x v="0"/>
    <x v="1"/>
    <n v="77500"/>
    <n v="1342280"/>
    <d v="2001-06-05T11:00:13"/>
    <s v="OGE Energy Resources, Inc."/>
    <x v="0"/>
    <x v="0"/>
    <x v="0"/>
    <x v="3"/>
    <s v="US Gas Fin Swap"/>
    <s v="US Gas Swap      Nymex                   Aug01           USD/MM"/>
    <n v="2500"/>
    <m/>
    <x v="0"/>
    <x v="10"/>
    <x v="0"/>
    <n v="4.0075000000000003"/>
    <s v="kdiamond"/>
    <s v="JARNOLD"/>
    <s v="NG-Price"/>
    <x v="1"/>
    <x v="5"/>
    <s v="VE7100.1"/>
    <d v="2001-08-01T21:00:00"/>
  </r>
  <r>
    <x v="1"/>
    <x v="3"/>
    <x v="0"/>
    <x v="1"/>
    <n v="387500"/>
    <n v="1342282"/>
    <d v="2001-06-05T11:00:17"/>
    <s v="Axia Energy, LP"/>
    <x v="0"/>
    <x v="0"/>
    <x v="0"/>
    <x v="3"/>
    <s v="US Gas Fin Swap"/>
    <s v="US Gas Swap      Nymex                   Jul01           USD/MM"/>
    <n v="12500"/>
    <m/>
    <x v="0"/>
    <x v="10"/>
    <x v="0"/>
    <n v="3.9249999999999998"/>
    <s v="hillblak"/>
    <s v="JARNOLD"/>
    <s v="NG-Price"/>
    <x v="1"/>
    <x v="5"/>
    <s v="VE7101.1"/>
    <d v="2001-07-01T21:00:00"/>
  </r>
  <r>
    <x v="1"/>
    <x v="3"/>
    <x v="0"/>
    <x v="1"/>
    <n v="155000"/>
    <n v="1342283"/>
    <d v="2001-06-05T11:00:22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4.95"/>
    <s v="CAMTHOR02"/>
    <s v="KHOLST"/>
    <s v="FT-West"/>
    <x v="1"/>
    <x v="5"/>
    <s v="VE7102.1"/>
    <d v="2001-07-01T21:00:01"/>
  </r>
  <r>
    <x v="1"/>
    <x v="2"/>
    <x v="1"/>
    <x v="4"/>
    <n v="1500"/>
    <n v="1342284"/>
    <d v="2001-06-05T11:00:22"/>
    <s v="American Electric Power Service Corporation"/>
    <x v="0"/>
    <x v="0"/>
    <x v="0"/>
    <x v="2"/>
    <s v="US East Power Phy Fwd Firm"/>
    <s v="US Pwr Phy Firm  Cinergy Peak            Sep01           USD/MWh"/>
    <n v="50"/>
    <m/>
    <x v="0"/>
    <x v="2"/>
    <x v="0"/>
    <n v="36.799999999999997"/>
    <s v="aepsvc121"/>
    <s v="FSTURM"/>
    <s v="ST-ECAR"/>
    <x v="7"/>
    <x v="6"/>
    <n v="633107.1"/>
    <d v="2001-09-01T17:11:00"/>
  </r>
  <r>
    <x v="1"/>
    <x v="2"/>
    <x v="1"/>
    <x v="4"/>
    <n v="1500"/>
    <n v="1342285"/>
    <d v="2001-06-05T11:00:33"/>
    <s v="El Paso Merchant Energy, L.P.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EPowerML"/>
    <s v="RBENSON"/>
    <s v="LT-PJM"/>
    <x v="7"/>
    <x v="6"/>
    <n v="633108.1"/>
    <d v="2001-09-01T14:12:00"/>
  </r>
  <r>
    <x v="1"/>
    <x v="3"/>
    <x v="0"/>
    <x v="1"/>
    <n v="310000"/>
    <n v="1342286"/>
    <d v="2001-06-05T11:00:35"/>
    <s v="Reliant Energy Services, Inc."/>
    <x v="0"/>
    <x v="0"/>
    <x v="0"/>
    <x v="3"/>
    <s v="US Gas Fin BasisSwap"/>
    <s v="US Gas Basis     PEPL                    Jul01           USD/MM"/>
    <m/>
    <n v="10000"/>
    <x v="0"/>
    <x v="10"/>
    <x v="0"/>
    <n v="-0.11"/>
    <s v="kurtgibson"/>
    <s v="ALEWIS"/>
    <s v="GD-CENTRAL"/>
    <x v="1"/>
    <x v="5"/>
    <s v="VE7104.1"/>
    <d v="2001-07-01T21:00:01"/>
  </r>
  <r>
    <x v="1"/>
    <x v="3"/>
    <x v="0"/>
    <x v="1"/>
    <n v="465000"/>
    <n v="1342287"/>
    <d v="2001-06-05T11:00:3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2"/>
    <s v="AQUILA1015"/>
    <s v="JARNOLD"/>
    <s v="NG-Price"/>
    <x v="1"/>
    <x v="5"/>
    <s v="VE7105.1"/>
    <d v="2001-07-01T21:00:00"/>
  </r>
  <r>
    <x v="1"/>
    <x v="3"/>
    <x v="0"/>
    <x v="1"/>
    <n v="155000"/>
    <n v="1342289"/>
    <d v="2001-06-05T11:00:53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2"/>
    <s v="berginpat2"/>
    <s v="JARNOLD"/>
    <s v="NG-Price"/>
    <x v="1"/>
    <x v="5"/>
    <s v="VE7107.1"/>
    <d v="2001-07-01T21:00:00"/>
  </r>
  <r>
    <x v="1"/>
    <x v="3"/>
    <x v="0"/>
    <x v="20"/>
    <n v="615000"/>
    <n v="1342291"/>
    <d v="2001-06-05T11:00:57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1"/>
    <s v="JOHNNYMAC"/>
    <s v="JARNOLD"/>
    <s v="NG-Price"/>
    <x v="1"/>
    <x v="5"/>
    <s v="VE7108.1"/>
    <d v="2001-07-01T00:00:00"/>
  </r>
  <r>
    <x v="1"/>
    <x v="3"/>
    <x v="0"/>
    <x v="10"/>
    <n v="240000"/>
    <n v="1342295"/>
    <d v="2001-06-05T11:01:12"/>
    <s v="Cinergy Marketing &amp; Trading, LLC"/>
    <x v="0"/>
    <x v="0"/>
    <x v="0"/>
    <x v="3"/>
    <s v="US Gas Fin Swap"/>
    <s v="US Gas Daily     EP Permian              07-30Jun01      USD/MM"/>
    <n v="10000"/>
    <m/>
    <x v="0"/>
    <x v="10"/>
    <x v="0"/>
    <n v="3.8050000000000002"/>
    <s v="BERRYJOE1"/>
    <s v="RGAY"/>
    <s v="West-Keystone"/>
    <x v="1"/>
    <x v="5"/>
    <s v="VE7111.1"/>
    <d v="2001-06-07T21:00:01"/>
  </r>
  <r>
    <x v="1"/>
    <x v="3"/>
    <x v="0"/>
    <x v="1"/>
    <n v="77500"/>
    <n v="1342296"/>
    <d v="2001-06-05T11:01:1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5"/>
    <s v="TMVCRV01"/>
    <s v="JARNOLD"/>
    <s v="NG-Price"/>
    <x v="1"/>
    <x v="5"/>
    <s v="VE7114.1"/>
    <d v="2001-07-01T21:00:00"/>
  </r>
  <r>
    <x v="1"/>
    <x v="3"/>
    <x v="0"/>
    <x v="18"/>
    <n v="377500"/>
    <n v="1342297"/>
    <d v="2001-06-05T11:01:15"/>
    <s v="Engage Energy Canada L.P."/>
    <x v="0"/>
    <x v="0"/>
    <x v="0"/>
    <x v="3"/>
    <s v="US Gas Fin Swap"/>
    <s v="US Gas Swap      Nymex                   Nov01-Mar02     USD/MM"/>
    <n v="2500"/>
    <m/>
    <x v="0"/>
    <x v="10"/>
    <x v="0"/>
    <n v="4.335"/>
    <s v="ADM98493"/>
    <s v="JARNOLD"/>
    <s v="NG-Price"/>
    <x v="1"/>
    <x v="5"/>
    <s v="VE7113.1"/>
    <d v="2001-11-01T00:00:00"/>
  </r>
  <r>
    <x v="0"/>
    <x v="0"/>
    <x v="0"/>
    <x v="0"/>
    <n v="4"/>
    <n v="1342298"/>
    <d v="2001-06-05T11:01:16"/>
    <s v="Refco Overseas Ltd"/>
    <x v="0"/>
    <x v="0"/>
    <x v="0"/>
    <x v="0"/>
    <s v="Zinc LME Registered Contract"/>
    <s v="Zinc LME Reg.    Contract                3 Month         USD/mt-L"/>
    <n v="4"/>
    <m/>
    <x v="0"/>
    <x v="0"/>
    <x v="0"/>
    <n v="932"/>
    <s v="marknunn1"/>
    <s v="ATURNER"/>
    <s v="Enron Metals Trading System"/>
    <x v="0"/>
    <x v="0"/>
    <n v="2170019"/>
    <m/>
  </r>
  <r>
    <x v="1"/>
    <x v="3"/>
    <x v="0"/>
    <x v="20"/>
    <n v="307500"/>
    <n v="1342300"/>
    <d v="2001-06-05T11:01:21"/>
    <s v="Engage Energy Canada L.P."/>
    <x v="0"/>
    <x v="0"/>
    <x v="0"/>
    <x v="3"/>
    <s v="US Gas Fin Swap"/>
    <s v="US Gas Swap      Nymex                   Jul-Oct01       USD/MM"/>
    <n v="2500"/>
    <m/>
    <x v="0"/>
    <x v="10"/>
    <x v="0"/>
    <n v="4"/>
    <s v="johnwest"/>
    <s v="JARNOLD"/>
    <s v="NG-Price"/>
    <x v="1"/>
    <x v="5"/>
    <s v="VE7115.1"/>
    <d v="2001-07-01T00:00:00"/>
  </r>
  <r>
    <x v="1"/>
    <x v="3"/>
    <x v="0"/>
    <x v="1"/>
    <n v="465000"/>
    <n v="1342301"/>
    <d v="2001-06-05T11:01:2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1"/>
    <s v="AQUILA1002"/>
    <s v="JARNOLD"/>
    <s v="NG-Price"/>
    <x v="1"/>
    <x v="5"/>
    <s v="VE7119.1"/>
    <d v="2001-07-01T21:00:00"/>
  </r>
  <r>
    <x v="1"/>
    <x v="3"/>
    <x v="0"/>
    <x v="4"/>
    <n v="150000"/>
    <n v="1342303"/>
    <d v="2001-06-05T11:01:31"/>
    <s v="ConAgra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3.64"/>
    <s v="MATTGRAVEL"/>
    <s v="KHOLST"/>
    <s v="FT-West"/>
    <x v="1"/>
    <x v="5"/>
    <s v="VE7120.1"/>
    <d v="2001-09-01T21:00:01"/>
  </r>
  <r>
    <x v="1"/>
    <x v="3"/>
    <x v="0"/>
    <x v="10"/>
    <n v="240000"/>
    <n v="1342304"/>
    <d v="2001-06-05T11:01:32"/>
    <s v="Williams Energy Marketing &amp; Trading Company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duanelaw"/>
    <s v="PKEAVEY"/>
    <s v="G-DAILY-EST"/>
    <x v="1"/>
    <x v="5"/>
    <s v="VE7118.1"/>
    <d v="2001-06-07T21:00:01"/>
  </r>
  <r>
    <x v="1"/>
    <x v="3"/>
    <x v="0"/>
    <x v="1"/>
    <n v="155000"/>
    <n v="1342306"/>
    <d v="2001-06-05T11:01:4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Bakerrob"/>
    <s v="JARNOLD"/>
    <s v="NG-Price"/>
    <x v="1"/>
    <x v="5"/>
    <s v="VE7121.1"/>
    <d v="2001-07-01T21:00:00"/>
  </r>
  <r>
    <x v="0"/>
    <x v="3"/>
    <x v="1"/>
    <x v="0"/>
    <n v="35000"/>
    <n v="1342305"/>
    <d v="2001-06-05T11:01:44"/>
    <s v="London Electricity plc"/>
    <x v="0"/>
    <x v="0"/>
    <x v="0"/>
    <x v="3"/>
    <s v="UK Gas Phy Fwd NBP"/>
    <s v="UK Gas Phy       NBP                     05Jun01         p/th"/>
    <n v="35000"/>
    <m/>
    <x v="0"/>
    <x v="5"/>
    <x v="3"/>
    <n v="19.95"/>
    <s v="js735105"/>
    <s v="MNICHOLA"/>
    <s v="Non Affiliate Gas Book"/>
    <x v="5"/>
    <x v="3"/>
    <n v="106532"/>
    <d v="2001-06-05T21:00:01"/>
  </r>
  <r>
    <x v="1"/>
    <x v="3"/>
    <x v="0"/>
    <x v="1"/>
    <n v="155000"/>
    <n v="1342308"/>
    <d v="2001-06-05T11:01:48"/>
    <s v="Allegheny Energy Supply Company, LLC"/>
    <x v="0"/>
    <x v="0"/>
    <x v="0"/>
    <x v="3"/>
    <s v="US Gas Fin Swap"/>
    <s v="US Gas Daily     HHub                    Jul01           USD/MM"/>
    <m/>
    <n v="5000"/>
    <x v="0"/>
    <x v="10"/>
    <x v="0"/>
    <n v="3.91"/>
    <s v="rkaes123"/>
    <s v="JARNOLD"/>
    <s v="NG-Price"/>
    <x v="1"/>
    <x v="5"/>
    <s v="VE7122.1"/>
    <d v="2001-07-01T21:59:00"/>
  </r>
  <r>
    <x v="1"/>
    <x v="3"/>
    <x v="0"/>
    <x v="1"/>
    <n v="3100"/>
    <n v="1342310"/>
    <d v="2001-06-05T11:02:14"/>
    <s v="BP Corporation North America Inc."/>
    <x v="0"/>
    <x v="0"/>
    <x v="0"/>
    <x v="3"/>
    <s v="US Gas Fin Opt Put"/>
    <s v="US Gas Fin Opt   NYMEX        EP4.0      Aug01           USD/MM-L"/>
    <m/>
    <n v="100"/>
    <x v="0"/>
    <x v="12"/>
    <x v="0"/>
    <n v="0.36499999999999999"/>
    <s v="Parkerjam"/>
    <s v="MMAGGI"/>
    <s v="NG EXOTIC"/>
    <x v="1"/>
    <x v="5"/>
    <s v="VE7124.1"/>
    <d v="2001-08-01T00:00:00"/>
  </r>
  <r>
    <x v="1"/>
    <x v="3"/>
    <x v="0"/>
    <x v="18"/>
    <n v="755000"/>
    <n v="1342313"/>
    <d v="2001-06-05T11:02:18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4"/>
    <s v="aepes214"/>
    <s v="JARNOLD"/>
    <s v="NG-Price"/>
    <x v="1"/>
    <x v="5"/>
    <s v="VE7123.1"/>
    <d v="2001-11-01T00:00:00"/>
  </r>
  <r>
    <x v="1"/>
    <x v="3"/>
    <x v="0"/>
    <x v="1"/>
    <n v="3100"/>
    <n v="1342314"/>
    <d v="2001-06-05T11:02:23"/>
    <s v="BP Corporation North America Inc."/>
    <x v="0"/>
    <x v="0"/>
    <x v="0"/>
    <x v="3"/>
    <s v="US Gas Fin Opt Put"/>
    <s v="US Gas Fin Opt   NYMEX        EP4.0      Aug01           USD/MM-L"/>
    <m/>
    <n v="100"/>
    <x v="0"/>
    <x v="12"/>
    <x v="0"/>
    <n v="0.36749999999999999"/>
    <s v="Parkerjam"/>
    <s v="MMAGGI"/>
    <s v="NG EXOTIC"/>
    <x v="1"/>
    <x v="5"/>
    <s v="VE7127.1"/>
    <d v="2001-08-01T00:00:00"/>
  </r>
  <r>
    <x v="1"/>
    <x v="3"/>
    <x v="0"/>
    <x v="10"/>
    <n v="24000"/>
    <n v="1342317"/>
    <d v="2001-06-05T11:02:25"/>
    <s v="CMS Marketing, Services and Trading Company"/>
    <x v="0"/>
    <x v="0"/>
    <x v="0"/>
    <x v="3"/>
    <s v="US Gas Fin Swap"/>
    <s v="US Gas Daily     HHub                    07-30Jun01      USD/MM"/>
    <n v="1000"/>
    <m/>
    <x v="0"/>
    <x v="10"/>
    <x v="0"/>
    <n v="3.8"/>
    <s v="SCOTTBISK"/>
    <s v="PKEAVEY"/>
    <s v="G-DAILY-EST"/>
    <x v="1"/>
    <x v="5"/>
    <s v="VE7126.1"/>
    <d v="2001-06-07T21:00:01"/>
  </r>
  <r>
    <x v="1"/>
    <x v="3"/>
    <x v="0"/>
    <x v="1"/>
    <n v="155000"/>
    <n v="1342318"/>
    <d v="2001-06-05T11:02:32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049999999999998"/>
    <s v="berginpat2"/>
    <s v="JARNOLD"/>
    <s v="NG-Price"/>
    <x v="1"/>
    <x v="5"/>
    <s v="VE7129.1"/>
    <d v="2001-07-01T21:00:00"/>
  </r>
  <r>
    <x v="1"/>
    <x v="4"/>
    <x v="0"/>
    <x v="0"/>
    <n v="50000"/>
    <n v="1342319"/>
    <d v="2001-06-05T11:02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2"/>
    <s v="GWHALLE"/>
    <s v="WTI-GW-NXC2"/>
    <x v="2"/>
    <x v="5"/>
    <n v="113801"/>
    <d v="2001-07-01T00:00:00"/>
  </r>
  <r>
    <x v="0"/>
    <x v="3"/>
    <x v="1"/>
    <x v="0"/>
    <n v="10000"/>
    <n v="1342320"/>
    <d v="2001-06-05T11:02:37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NORTHTRA"/>
    <s v="RWATT"/>
    <s v="EC-IM Canada West"/>
    <x v="8"/>
    <x v="7"/>
    <n v="831772"/>
    <d v="2001-06-05T21:00:01"/>
  </r>
  <r>
    <x v="1"/>
    <x v="2"/>
    <x v="1"/>
    <x v="4"/>
    <n v="1500"/>
    <n v="1342321"/>
    <d v="2001-06-05T11:02:43"/>
    <s v="Williams Energy Marketing &amp; Trading Company"/>
    <x v="0"/>
    <x v="0"/>
    <x v="0"/>
    <x v="2"/>
    <s v="US East Power Phy Fwd Firm"/>
    <s v="US Pwr Phy Firm  Cinergy Peak            Sep01           USD/MWh"/>
    <n v="50"/>
    <m/>
    <x v="0"/>
    <x v="2"/>
    <x v="0"/>
    <n v="36.700000000000003"/>
    <s v="mwestbro"/>
    <s v="FSTURM"/>
    <s v="ST-ECAR"/>
    <x v="7"/>
    <x v="6"/>
    <n v="633112.1"/>
    <d v="2001-09-01T17:11:00"/>
  </r>
  <r>
    <x v="1"/>
    <x v="3"/>
    <x v="0"/>
    <x v="1"/>
    <n v="310000"/>
    <n v="1342322"/>
    <d v="2001-06-05T11:02:49"/>
    <s v="Cinergy Marketing &amp; Trading, LLC"/>
    <x v="0"/>
    <x v="0"/>
    <x v="0"/>
    <x v="3"/>
    <s v="US Gas Fin BasisSwap"/>
    <s v="US Gas Basis     Transco Z6 NY           Jul01           USD/MM"/>
    <n v="10000"/>
    <m/>
    <x v="0"/>
    <x v="10"/>
    <x v="0"/>
    <n v="0.44500000000000001"/>
    <s v="RANSLEMDV"/>
    <s v="BMCKAY"/>
    <s v="FT-NY"/>
    <x v="1"/>
    <x v="5"/>
    <s v="VE7131.1"/>
    <d v="2001-07-01T21:00:01"/>
  </r>
  <r>
    <x v="1"/>
    <x v="3"/>
    <x v="0"/>
    <x v="1"/>
    <n v="155000"/>
    <n v="1342323"/>
    <d v="2001-06-05T11:02:52"/>
    <s v="Cinergy Marketing &amp; Trading, LLC"/>
    <x v="0"/>
    <x v="0"/>
    <x v="0"/>
    <x v="3"/>
    <s v="US Gas Fin BasisSwap"/>
    <s v="US Gas Basis     Transco Z6 NY           Aug01           USD/MM"/>
    <n v="5000"/>
    <m/>
    <x v="0"/>
    <x v="10"/>
    <x v="0"/>
    <n v="0.45250000000000001"/>
    <s v="RANSLEMDV"/>
    <s v="BMCKAY"/>
    <s v="FT-NY"/>
    <x v="1"/>
    <x v="5"/>
    <s v="VE7132.1"/>
    <d v="2001-08-01T21:00:01"/>
  </r>
  <r>
    <x v="1"/>
    <x v="3"/>
    <x v="0"/>
    <x v="1"/>
    <n v="155000"/>
    <n v="1342324"/>
    <d v="2001-06-05T11:02:57"/>
    <s v="Conectiv Energy Supply, Inc."/>
    <x v="0"/>
    <x v="0"/>
    <x v="0"/>
    <x v="3"/>
    <s v="US Gas Fin Swap"/>
    <s v="US Gas Swap      Nymex                   Jul01           USD/MM"/>
    <m/>
    <n v="5000"/>
    <x v="0"/>
    <x v="10"/>
    <x v="0"/>
    <n v="3.9049999999999998"/>
    <s v="bradhoese2"/>
    <s v="JARNOLD"/>
    <s v="NG-Price"/>
    <x v="1"/>
    <x v="5"/>
    <s v="VE7133.1"/>
    <d v="2001-07-01T21:00:00"/>
  </r>
  <r>
    <x v="0"/>
    <x v="3"/>
    <x v="1"/>
    <x v="0"/>
    <n v="50000"/>
    <n v="1342325"/>
    <d v="2001-06-05T11:03:12"/>
    <s v="Aquila Energy Limited"/>
    <x v="0"/>
    <x v="0"/>
    <x v="0"/>
    <x v="3"/>
    <s v="UK Gas Phy Fwd NBP"/>
    <s v="UK Gas Phy       NBP                     05Jun01         p/th"/>
    <m/>
    <n v="50000"/>
    <x v="0"/>
    <x v="5"/>
    <x v="3"/>
    <n v="20.05"/>
    <s v="CA2244668"/>
    <s v="MNICHOLA"/>
    <s v="Non Affiliate Gas Book"/>
    <x v="5"/>
    <x v="3"/>
    <n v="106533"/>
    <d v="2001-06-05T21:00:01"/>
  </r>
  <r>
    <x v="0"/>
    <x v="3"/>
    <x v="1"/>
    <x v="0"/>
    <n v="10000"/>
    <n v="1342326"/>
    <d v="2001-06-05T11:03:13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"/>
    <s v="elizabeth"/>
    <s v="RWATT"/>
    <s v="EC-IM Canada West"/>
    <x v="8"/>
    <x v="7"/>
    <n v="831774"/>
    <d v="2001-06-05T21:00:01"/>
  </r>
  <r>
    <x v="1"/>
    <x v="3"/>
    <x v="0"/>
    <x v="1"/>
    <n v="232500"/>
    <n v="1342332"/>
    <d v="2001-06-05T11:03:49"/>
    <s v="Bankers Trust Company"/>
    <x v="0"/>
    <x v="0"/>
    <x v="0"/>
    <x v="3"/>
    <s v="US Gas Fin Swap"/>
    <s v="US Gas Swap      Nymex                   Jul01           USD/MM"/>
    <n v="7500"/>
    <m/>
    <x v="0"/>
    <x v="10"/>
    <x v="0"/>
    <n v="3.89"/>
    <s v="BRHUNTER"/>
    <s v="JARNOLD"/>
    <s v="NG-Price"/>
    <x v="1"/>
    <x v="5"/>
    <s v="VE7137.1"/>
    <d v="2001-07-01T21:00:00"/>
  </r>
  <r>
    <x v="1"/>
    <x v="3"/>
    <x v="0"/>
    <x v="1"/>
    <n v="3100"/>
    <n v="1342333"/>
    <d v="2001-06-05T11:03:56"/>
    <s v="BP Corporation North America Inc."/>
    <x v="0"/>
    <x v="0"/>
    <x v="0"/>
    <x v="3"/>
    <s v="US Gas Fin Opt Call"/>
    <s v="US Gas Fin Opt   NYMEX        EC4.0      Aug01           USD/MM-L"/>
    <m/>
    <n v="100"/>
    <x v="0"/>
    <x v="12"/>
    <x v="0"/>
    <n v="0.35249999999999998"/>
    <s v="Parkerjam"/>
    <s v="MMAGGI"/>
    <s v="NG EXOTIC"/>
    <x v="1"/>
    <x v="5"/>
    <s v="VE7138.1"/>
    <d v="2001-08-01T00:00:00"/>
  </r>
  <r>
    <x v="1"/>
    <x v="3"/>
    <x v="0"/>
    <x v="20"/>
    <n v="3075000"/>
    <n v="1342336"/>
    <d v="2001-06-05T11:04:00"/>
    <s v="Aquila Risk Management Corporation"/>
    <x v="0"/>
    <x v="0"/>
    <x v="0"/>
    <x v="3"/>
    <s v="US Gas Fin BasisSwap"/>
    <s v="US Gas Basis     Tenn-LA                 Jul-Oct01       USD/MM"/>
    <n v="25000"/>
    <m/>
    <x v="0"/>
    <x v="10"/>
    <x v="0"/>
    <n v="-0.09"/>
    <s v="AQUILA1075"/>
    <s v="SBRAWNE"/>
    <s v="FT-East"/>
    <x v="1"/>
    <x v="5"/>
    <s v="VE7140.1"/>
    <d v="2001-07-01T00:00:00"/>
  </r>
  <r>
    <x v="1"/>
    <x v="3"/>
    <x v="0"/>
    <x v="20"/>
    <n v="615000"/>
    <n v="1342337"/>
    <d v="2001-06-05T11:04:03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3.9950000000000001"/>
    <s v="ADM48210"/>
    <s v="JARNOLD"/>
    <s v="NG-Price"/>
    <x v="1"/>
    <x v="5"/>
    <s v="VE7141.1"/>
    <d v="2001-07-01T00:00:00"/>
  </r>
  <r>
    <x v="1"/>
    <x v="3"/>
    <x v="0"/>
    <x v="1"/>
    <n v="77500"/>
    <n v="1342338"/>
    <d v="2001-06-05T11:04:0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95"/>
    <s v="TMVCRV01"/>
    <s v="JARNOLD"/>
    <s v="NG-Price"/>
    <x v="1"/>
    <x v="5"/>
    <s v="VE7143.1"/>
    <d v="2001-07-01T21:00:00"/>
  </r>
  <r>
    <x v="1"/>
    <x v="3"/>
    <x v="0"/>
    <x v="1"/>
    <n v="3100"/>
    <n v="1342339"/>
    <d v="2001-06-05T11:04:08"/>
    <s v="BP Corporation North America Inc."/>
    <x v="0"/>
    <x v="0"/>
    <x v="0"/>
    <x v="3"/>
    <s v="US Gas Fin Opt Call"/>
    <s v="US Gas Fin Opt   NYMEX        EC4.0      Aug01           USD/MM-L"/>
    <m/>
    <n v="100"/>
    <x v="0"/>
    <x v="12"/>
    <x v="0"/>
    <n v="0.35499999999999998"/>
    <s v="Parkerjam"/>
    <s v="MMAGGI"/>
    <s v="NG EXOTIC"/>
    <x v="1"/>
    <x v="5"/>
    <s v="VE7144.1"/>
    <d v="2001-08-01T00:00:00"/>
  </r>
  <r>
    <x v="1"/>
    <x v="3"/>
    <x v="0"/>
    <x v="1"/>
    <n v="77500"/>
    <n v="1342342"/>
    <d v="2001-06-05T11:04:20"/>
    <s v="Sempra Energy Trading Corp."/>
    <x v="0"/>
    <x v="0"/>
    <x v="0"/>
    <x v="3"/>
    <s v="US Gas Fin Swap"/>
    <s v="US Gas Swap      Nymex                   Jul01           USD/MM"/>
    <m/>
    <n v="2500"/>
    <x v="0"/>
    <x v="10"/>
    <x v="0"/>
    <n v="3.9049999999999998"/>
    <s v="rsavocch"/>
    <s v="JARNOLD"/>
    <s v="NG-Price"/>
    <x v="1"/>
    <x v="5"/>
    <s v="VE7145.1"/>
    <d v="2001-07-01T21:00:00"/>
  </r>
  <r>
    <x v="1"/>
    <x v="4"/>
    <x v="0"/>
    <x v="0"/>
    <n v="50000"/>
    <n v="1342346"/>
    <d v="2001-06-05T11:04:36"/>
    <s v="Societe Generale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PARISOIL"/>
    <s v="GWHALLE"/>
    <s v="WTI-GW-NXC2"/>
    <x v="2"/>
    <x v="5"/>
    <n v="113802"/>
    <d v="2001-07-01T00:00:00"/>
  </r>
  <r>
    <x v="1"/>
    <x v="3"/>
    <x v="0"/>
    <x v="1"/>
    <n v="465000"/>
    <n v="1342348"/>
    <d v="2001-06-05T11:04:58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"/>
    <s v="mtherrell"/>
    <s v="JARNOLD"/>
    <s v="NG-Price"/>
    <x v="1"/>
    <x v="5"/>
    <s v="VE7162.1"/>
    <d v="2001-07-01T21:00:00"/>
  </r>
  <r>
    <x v="1"/>
    <x v="3"/>
    <x v="0"/>
    <x v="10"/>
    <n v="240000"/>
    <n v="1342349"/>
    <d v="2001-06-05T11:05:00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7161.1"/>
    <d v="2001-06-07T21:00:01"/>
  </r>
  <r>
    <x v="0"/>
    <x v="4"/>
    <x v="0"/>
    <x v="1"/>
    <n v="775000"/>
    <n v="1342351"/>
    <d v="2001-06-05T11:05:33"/>
    <s v="Sempra Energy Trading Corp."/>
    <x v="0"/>
    <x v="0"/>
    <x v="0"/>
    <x v="4"/>
    <s v="UK IPE Brent Swap "/>
    <s v="UK Brent Swap    IPE PEN                 Jul01           USD/bbl"/>
    <n v="25000"/>
    <m/>
    <x v="0"/>
    <x v="9"/>
    <x v="0"/>
    <n v="29.24"/>
    <s v="DOMESTIC"/>
    <s v="MJONES2"/>
    <s v="UK - ECTRIC - Crude D-Brent"/>
    <x v="2"/>
    <x v="4"/>
    <n v="113803"/>
    <d v="2001-07-01T00:00:00"/>
  </r>
  <r>
    <x v="1"/>
    <x v="3"/>
    <x v="1"/>
    <x v="0"/>
    <n v="500"/>
    <n v="1342352"/>
    <d v="2001-06-05T11:05:44"/>
    <s v="Sprague Energy Corp."/>
    <x v="0"/>
    <x v="0"/>
    <x v="0"/>
    <x v="3"/>
    <s v="US Gas Phy Fwd Firm &lt; or = 1Mo "/>
    <s v="US Gas Phy       TranscoZ6NNY            06Jun01         USD/MM"/>
    <m/>
    <n v="500"/>
    <x v="0"/>
    <x v="10"/>
    <x v="0"/>
    <n v="4.24"/>
    <s v="HECTORMI"/>
    <s v="VPIMENOV"/>
    <s v="ENA-IM ME NEW YORK"/>
    <x v="8"/>
    <x v="5"/>
    <n v="831778"/>
    <d v="2001-06-06T21:00:01"/>
  </r>
  <r>
    <x v="1"/>
    <x v="3"/>
    <x v="0"/>
    <x v="1"/>
    <n v="310000"/>
    <n v="1342353"/>
    <d v="2001-06-05T11:05:45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895"/>
    <s v="hossmich"/>
    <s v="JARNOLD"/>
    <s v="NG-Price"/>
    <x v="1"/>
    <x v="5"/>
    <s v="VE7165.1"/>
    <d v="2001-07-01T21:00:00"/>
  </r>
  <r>
    <x v="1"/>
    <x v="3"/>
    <x v="0"/>
    <x v="12"/>
    <n v="912500"/>
    <n v="1342354"/>
    <d v="2001-06-05T11:05:52"/>
    <s v="The Chase Manhattan Bank"/>
    <x v="0"/>
    <x v="0"/>
    <x v="0"/>
    <x v="3"/>
    <s v="US Gas Fin Swap"/>
    <s v="US Gas Swap      Nymex                   Jan-Dec02       USD/MM"/>
    <n v="2500"/>
    <m/>
    <x v="0"/>
    <x v="10"/>
    <x v="0"/>
    <n v="4"/>
    <s v="GCROWLEY"/>
    <s v="JARNOLD"/>
    <s v="NG-Price"/>
    <x v="1"/>
    <x v="5"/>
    <s v="VE7167.1"/>
    <d v="2002-01-01T21:00:00"/>
  </r>
  <r>
    <x v="1"/>
    <x v="3"/>
    <x v="0"/>
    <x v="1"/>
    <n v="155000"/>
    <n v="1342356"/>
    <d v="2001-06-05T11:05:56"/>
    <s v="Texaco Natural Gas Inc."/>
    <x v="0"/>
    <x v="0"/>
    <x v="0"/>
    <x v="3"/>
    <s v="US Gas Fin Swap"/>
    <s v="US Gas Swap      Nymex                   Jul01           USD/MM"/>
    <n v="5000"/>
    <m/>
    <x v="0"/>
    <x v="10"/>
    <x v="0"/>
    <n v="3.895"/>
    <s v="WARNERTODD"/>
    <s v="JARNOLD"/>
    <s v="NG-Price"/>
    <x v="1"/>
    <x v="5"/>
    <s v="VE7170.1"/>
    <d v="2001-07-01T21:00:00"/>
  </r>
  <r>
    <x v="1"/>
    <x v="3"/>
    <x v="0"/>
    <x v="1"/>
    <n v="465000"/>
    <n v="1342359"/>
    <d v="2001-06-05T11:06:11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3.895"/>
    <s v="BARRON01"/>
    <s v="JARNOLD"/>
    <s v="NG-Price"/>
    <x v="1"/>
    <x v="5"/>
    <s v="VE7172.1"/>
    <d v="2001-07-01T21:00:00"/>
  </r>
  <r>
    <x v="0"/>
    <x v="3"/>
    <x v="1"/>
    <x v="0"/>
    <n v="5000"/>
    <n v="1342360"/>
    <d v="2001-06-05T11:06:12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900000000000004"/>
    <s v="NORTHTRA"/>
    <s v="RWATT"/>
    <s v="EC-IM Canada West"/>
    <x v="8"/>
    <x v="7"/>
    <n v="831779"/>
    <d v="2001-06-05T21:00:01"/>
  </r>
  <r>
    <x v="1"/>
    <x v="3"/>
    <x v="0"/>
    <x v="1"/>
    <n v="465000"/>
    <n v="1342362"/>
    <d v="2001-06-05T11:06:18"/>
    <s v="ConAgra Energy Services, Inc."/>
    <x v="0"/>
    <x v="0"/>
    <x v="0"/>
    <x v="3"/>
    <s v="US Gas Fin Swap"/>
    <s v="US Gas Daily     HHub                    Jul01           USD/MM"/>
    <n v="15000"/>
    <m/>
    <x v="0"/>
    <x v="10"/>
    <x v="0"/>
    <n v="3.88"/>
    <s v="KEVINGRADY"/>
    <s v="JARNOLD"/>
    <s v="NG-Price"/>
    <x v="1"/>
    <x v="5"/>
    <s v="VE7174.1"/>
    <d v="2001-07-01T21:59:00"/>
  </r>
  <r>
    <x v="1"/>
    <x v="4"/>
    <x v="0"/>
    <x v="0"/>
    <n v="50000"/>
    <n v="1342363"/>
    <d v="2001-06-05T11:06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2"/>
    <x v="5"/>
    <n v="113805"/>
    <d v="2001-07-01T00:00:00"/>
  </r>
  <r>
    <x v="1"/>
    <x v="3"/>
    <x v="0"/>
    <x v="1"/>
    <n v="465000"/>
    <n v="1342364"/>
    <d v="2001-06-05T11:06:2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88"/>
    <s v="AQUILA1004"/>
    <s v="JARNOLD"/>
    <s v="NG-Price"/>
    <x v="1"/>
    <x v="5"/>
    <s v="VE7176.1"/>
    <d v="2001-07-01T21:00:00"/>
  </r>
  <r>
    <x v="1"/>
    <x v="3"/>
    <x v="0"/>
    <x v="10"/>
    <n v="240000"/>
    <n v="1342365"/>
    <d v="2001-06-05T11:06:29"/>
    <s v="BP Corporation North America Inc."/>
    <x v="0"/>
    <x v="0"/>
    <x v="0"/>
    <x v="3"/>
    <s v="US Gas Fin Swap"/>
    <s v="US Gas Daily     EP Permian              07-30Jun01      USD/MM"/>
    <n v="10000"/>
    <m/>
    <x v="0"/>
    <x v="10"/>
    <x v="0"/>
    <n v="3.77"/>
    <s v="Hallbrianf"/>
    <s v="RGAY"/>
    <s v="West-Keystone"/>
    <x v="1"/>
    <x v="5"/>
    <s v="VE7175.1"/>
    <d v="2001-06-07T21:00:01"/>
  </r>
  <r>
    <x v="0"/>
    <x v="3"/>
    <x v="1"/>
    <x v="0"/>
    <n v="10000"/>
    <n v="1342366"/>
    <d v="2001-06-05T11:06:31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50000000000003"/>
    <s v="KJMTMC01"/>
    <s v="RWATT"/>
    <s v="EC-IM Canada West"/>
    <x v="8"/>
    <x v="7"/>
    <n v="831780"/>
    <d v="2001-06-05T21:00:01"/>
  </r>
  <r>
    <x v="0"/>
    <x v="0"/>
    <x v="0"/>
    <x v="0"/>
    <n v="10"/>
    <n v="1342367"/>
    <d v="2001-06-05T11:06:33"/>
    <s v="Koch Metals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79905"/>
    <s v="BMARCHAN"/>
    <s v="Enron Metals Trading System"/>
    <x v="0"/>
    <x v="0"/>
    <n v="2170017"/>
    <m/>
  </r>
  <r>
    <x v="1"/>
    <x v="3"/>
    <x v="0"/>
    <x v="1"/>
    <n v="310000"/>
    <n v="1342368"/>
    <d v="2001-06-05T11:06:35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mtherrell"/>
    <s v="JARNOLD"/>
    <s v="NG-Price"/>
    <x v="1"/>
    <x v="5"/>
    <s v="VE7178.1"/>
    <d v="2001-07-01T21:00:00"/>
  </r>
  <r>
    <x v="1"/>
    <x v="3"/>
    <x v="0"/>
    <x v="10"/>
    <n v="240000"/>
    <n v="1342370"/>
    <d v="2001-06-05T11:06:44"/>
    <s v="Firm Trading Bridgeline Gas Marketing"/>
    <x v="0"/>
    <x v="0"/>
    <x v="0"/>
    <x v="3"/>
    <s v="US Gas Fin Swap"/>
    <s v="US Gas Daily     HHub                    07-30Jun01      USD/MM"/>
    <m/>
    <n v="10000"/>
    <x v="0"/>
    <x v="10"/>
    <x v="0"/>
    <n v="3.79"/>
    <s v="ADM84149"/>
    <s v="PKEAVEY"/>
    <s v="G-DAILY-EST"/>
    <x v="1"/>
    <x v="5"/>
    <s v="VE7179.1"/>
    <d v="2001-06-07T21:00:01"/>
  </r>
  <r>
    <x v="1"/>
    <x v="3"/>
    <x v="0"/>
    <x v="1"/>
    <n v="155000"/>
    <n v="1342371"/>
    <d v="2001-06-05T11:06:47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89"/>
    <s v="hossmich"/>
    <s v="JARNOLD"/>
    <s v="NG-Price"/>
    <x v="1"/>
    <x v="5"/>
    <s v="VE7180.1"/>
    <d v="2001-07-01T21:00:00"/>
  </r>
  <r>
    <x v="1"/>
    <x v="3"/>
    <x v="0"/>
    <x v="20"/>
    <n v="307500"/>
    <n v="1342372"/>
    <d v="2001-06-05T11:06:50"/>
    <s v="Virginia Power Energy Marketing, Inc."/>
    <x v="0"/>
    <x v="0"/>
    <x v="0"/>
    <x v="3"/>
    <s v="US Gas Fin Swap"/>
    <s v="US Gas Swap      Nymex                   Jul-Oct01       USD/MM"/>
    <n v="2500"/>
    <m/>
    <x v="0"/>
    <x v="10"/>
    <x v="0"/>
    <n v="3.98"/>
    <s v="JOHNNYMAC"/>
    <s v="JARNOLD"/>
    <s v="NG-Price"/>
    <x v="1"/>
    <x v="5"/>
    <s v="VE7181.1"/>
    <d v="2001-07-01T00:00:00"/>
  </r>
  <r>
    <x v="1"/>
    <x v="3"/>
    <x v="0"/>
    <x v="1"/>
    <n v="155000"/>
    <n v="1342374"/>
    <d v="2001-06-05T11:06:5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9"/>
    <s v="AQUILA1002"/>
    <s v="JARNOLD"/>
    <s v="NG-Price"/>
    <x v="1"/>
    <x v="5"/>
    <s v="VE7184.1"/>
    <d v="2001-07-01T21:00:00"/>
  </r>
  <r>
    <x v="1"/>
    <x v="3"/>
    <x v="0"/>
    <x v="1"/>
    <n v="387500"/>
    <n v="1342375"/>
    <d v="2001-06-05T11:07:05"/>
    <s v="Aquila Risk Management Corporation"/>
    <x v="0"/>
    <x v="0"/>
    <x v="0"/>
    <x v="3"/>
    <s v="US Gas Fin Swap"/>
    <s v="US Gas Swap      Nymex                   Jul01           USD/MM"/>
    <n v="12500"/>
    <m/>
    <x v="0"/>
    <x v="10"/>
    <x v="0"/>
    <n v="3.8849999999999998"/>
    <s v="AQUILA1004"/>
    <s v="JARNOLD"/>
    <s v="NG-Price"/>
    <x v="1"/>
    <x v="5"/>
    <s v="VE7185.1"/>
    <d v="2001-07-01T21:00:00"/>
  </r>
  <r>
    <x v="0"/>
    <x v="3"/>
    <x v="1"/>
    <x v="0"/>
    <n v="10000"/>
    <n v="1342376"/>
    <d v="2001-06-05T11:07:08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quinnejc"/>
    <s v="RWATT"/>
    <s v="EC-IM Canada West"/>
    <x v="8"/>
    <x v="7"/>
    <n v="831781"/>
    <d v="2001-06-05T21:00:01"/>
  </r>
  <r>
    <x v="1"/>
    <x v="3"/>
    <x v="0"/>
    <x v="1"/>
    <n v="77500"/>
    <n v="1342379"/>
    <d v="2001-06-05T11:07:17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3.88"/>
    <s v="AQUILA1004"/>
    <s v="JARNOLD"/>
    <s v="NG-Price"/>
    <x v="1"/>
    <x v="5"/>
    <s v="VE7189.1"/>
    <d v="2001-07-01T21:00:00"/>
  </r>
  <r>
    <x v="1"/>
    <x v="3"/>
    <x v="0"/>
    <x v="1"/>
    <n v="155000"/>
    <n v="1342380"/>
    <d v="2001-06-05T11:07:2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9"/>
    <s v="AQUILA1002"/>
    <s v="JARNOLD"/>
    <s v="NG-Price"/>
    <x v="1"/>
    <x v="5"/>
    <s v="VE7190.1"/>
    <d v="2001-07-01T21:00:00"/>
  </r>
  <r>
    <x v="1"/>
    <x v="4"/>
    <x v="0"/>
    <x v="0"/>
    <n v="50000"/>
    <n v="1342381"/>
    <d v="2001-06-05T11:07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1"/>
    <s v="GWHALLE"/>
    <s v="WTI-GW-NXC2"/>
    <x v="2"/>
    <x v="5"/>
    <n v="113807"/>
    <d v="2001-07-01T00:00:00"/>
  </r>
  <r>
    <x v="0"/>
    <x v="3"/>
    <x v="1"/>
    <x v="0"/>
    <n v="5000"/>
    <n v="1342382"/>
    <d v="2001-06-05T11:07:32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ADM00359"/>
    <s v="RWATT"/>
    <s v="EC-IM Canada West"/>
    <x v="8"/>
    <x v="7"/>
    <n v="831783"/>
    <d v="2001-06-05T21:00:01"/>
  </r>
  <r>
    <x v="1"/>
    <x v="3"/>
    <x v="0"/>
    <x v="1"/>
    <n v="387500"/>
    <n v="1342383"/>
    <d v="2001-06-05T11:07:34"/>
    <s v="AEP Energy Services, Inc."/>
    <x v="0"/>
    <x v="0"/>
    <x v="0"/>
    <x v="3"/>
    <s v="US Gas Fin Swap"/>
    <s v="US Gas Swap      Nymex                   Jul01           USD/MM"/>
    <n v="12500"/>
    <m/>
    <x v="0"/>
    <x v="10"/>
    <x v="0"/>
    <n v="3.8849999999999998"/>
    <s v="aepes220"/>
    <s v="JARNOLD"/>
    <s v="NG-Price"/>
    <x v="1"/>
    <x v="5"/>
    <s v="VE7192.1"/>
    <d v="2001-07-01T21:00:00"/>
  </r>
  <r>
    <x v="1"/>
    <x v="4"/>
    <x v="0"/>
    <x v="0"/>
    <n v="50000"/>
    <n v="1342384"/>
    <d v="2001-06-05T11:07:5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bernbroph"/>
    <s v="GWHALLE"/>
    <s v="WTI-GW-NXC2"/>
    <x v="2"/>
    <x v="5"/>
    <n v="113808"/>
    <d v="2001-07-01T00:00:00"/>
  </r>
  <r>
    <x v="1"/>
    <x v="3"/>
    <x v="0"/>
    <x v="1"/>
    <n v="465000"/>
    <n v="1342385"/>
    <d v="2001-06-05T11:07:5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8"/>
    <s v="WHITEWATER"/>
    <s v="JARNOLD"/>
    <s v="NG-Price"/>
    <x v="1"/>
    <x v="5"/>
    <s v="VE7193.1"/>
    <d v="2001-07-01T21:00:00"/>
  </r>
  <r>
    <x v="0"/>
    <x v="3"/>
    <x v="1"/>
    <x v="0"/>
    <n v="10000"/>
    <n v="1342388"/>
    <d v="2001-06-05T11:08:01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00000000000004"/>
    <s v="canadanw1"/>
    <s v="RWATT"/>
    <s v="EC-IM Canada West"/>
    <x v="8"/>
    <x v="7"/>
    <n v="831784"/>
    <d v="2001-06-05T21:00:01"/>
  </r>
  <r>
    <x v="0"/>
    <x v="3"/>
    <x v="1"/>
    <x v="0"/>
    <n v="3200"/>
    <n v="1342390"/>
    <d v="2001-06-05T11:08:08"/>
    <s v="Premstar Energy Canada Ltd"/>
    <x v="0"/>
    <x v="0"/>
    <x v="0"/>
    <x v="3"/>
    <s v="CAN Gas Phy Fwd Firm West &lt; or = 1Mo"/>
    <s v="CAN Gas Phy      NIT                     05Jun01         CAD/GJ"/>
    <n v="3200"/>
    <m/>
    <x v="0"/>
    <x v="11"/>
    <x v="4"/>
    <n v="4.6849999999999996"/>
    <s v="JKPECL02"/>
    <s v="RWATT"/>
    <s v="EC-IM Canada West"/>
    <x v="8"/>
    <x v="7"/>
    <n v="831785"/>
    <d v="2001-06-05T21:00:01"/>
  </r>
  <r>
    <x v="1"/>
    <x v="3"/>
    <x v="0"/>
    <x v="1"/>
    <n v="3100"/>
    <n v="1342391"/>
    <d v="2001-06-05T11:08:10"/>
    <s v="Aquila Risk Management Corporation"/>
    <x v="0"/>
    <x v="0"/>
    <x v="0"/>
    <x v="3"/>
    <s v="US Gas Fin Opt Put"/>
    <s v="US Gas Fin Opt   NYMEX        EP3.75     Aug01           USD/MM-L"/>
    <m/>
    <n v="100"/>
    <x v="0"/>
    <x v="12"/>
    <x v="0"/>
    <n v="0.255"/>
    <s v="AQUILA1000"/>
    <s v="MMAGGI"/>
    <s v="NG EXOTIC"/>
    <x v="1"/>
    <x v="5"/>
    <s v="VE7199.1"/>
    <d v="2001-08-01T00:00:00"/>
  </r>
  <r>
    <x v="1"/>
    <x v="4"/>
    <x v="0"/>
    <x v="0"/>
    <n v="50000"/>
    <n v="1342394"/>
    <d v="2001-06-05T11:08:1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811"/>
    <d v="2001-07-01T00:00:00"/>
  </r>
  <r>
    <x v="1"/>
    <x v="3"/>
    <x v="0"/>
    <x v="12"/>
    <n v="1825000"/>
    <n v="1342395"/>
    <d v="2001-06-05T11:08:13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3.99"/>
    <s v="WHITEWATER"/>
    <s v="JARNOLD"/>
    <s v="NG-Price"/>
    <x v="1"/>
    <x v="5"/>
    <s v="VE7196.1"/>
    <d v="2002-01-01T21:00:00"/>
  </r>
  <r>
    <x v="1"/>
    <x v="2"/>
    <x v="1"/>
    <x v="3"/>
    <n v="4600"/>
    <n v="1342396"/>
    <d v="2001-06-05T11:08:17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4.6"/>
    <s v="smarland"/>
    <s v="FSTURM"/>
    <s v="LT-ECAR"/>
    <x v="7"/>
    <x v="6"/>
    <n v="633117.1"/>
    <d v="2001-10-01T17:11:00"/>
  </r>
  <r>
    <x v="1"/>
    <x v="3"/>
    <x v="0"/>
    <x v="1"/>
    <n v="77500"/>
    <n v="1342397"/>
    <d v="2001-06-05T11:08:20"/>
    <s v="AEP Energy Services, Inc."/>
    <x v="0"/>
    <x v="0"/>
    <x v="0"/>
    <x v="3"/>
    <s v="US Gas Fin Swap"/>
    <s v="US Gas Swap      Nymex                   Jul01           USD/MM"/>
    <n v="2500"/>
    <m/>
    <x v="0"/>
    <x v="10"/>
    <x v="0"/>
    <n v="3.88"/>
    <s v="aepes220"/>
    <s v="JARNOLD"/>
    <s v="NG-Price"/>
    <x v="1"/>
    <x v="5"/>
    <s v="VE7201.1"/>
    <d v="2001-07-01T21:00:00"/>
  </r>
  <r>
    <x v="1"/>
    <x v="3"/>
    <x v="0"/>
    <x v="18"/>
    <n v="755000"/>
    <n v="1342401"/>
    <d v="2001-06-05T11:08:30"/>
    <s v="Williams Energy Marketing &amp; Trading Company"/>
    <x v="0"/>
    <x v="0"/>
    <x v="0"/>
    <x v="3"/>
    <s v="US Gas Fin BasisSwap"/>
    <s v="US Gas Basis     TETCO M3                Nov01-Mar02     USD/MM"/>
    <n v="5000"/>
    <m/>
    <x v="0"/>
    <x v="10"/>
    <x v="0"/>
    <n v="0.85"/>
    <s v="mckennas"/>
    <s v="BMCKAY"/>
    <s v="FT-NY"/>
    <x v="1"/>
    <x v="5"/>
    <s v="VE7203.1"/>
    <d v="2001-11-01T00:00:00"/>
  </r>
  <r>
    <x v="1"/>
    <x v="3"/>
    <x v="0"/>
    <x v="1"/>
    <n v="465000"/>
    <n v="1342404"/>
    <d v="2001-06-05T11:08:37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8"/>
    <s v="BARRON01"/>
    <s v="JARNOLD"/>
    <s v="NG-Price"/>
    <x v="1"/>
    <x v="5"/>
    <s v="VE7209.1"/>
    <d v="2001-07-01T21:00:00"/>
  </r>
  <r>
    <x v="1"/>
    <x v="3"/>
    <x v="0"/>
    <x v="12"/>
    <n v="1825000"/>
    <n v="1342405"/>
    <d v="2001-06-05T11:08:39"/>
    <s v="Mirant Americas Energy Marketing, L.P."/>
    <x v="0"/>
    <x v="0"/>
    <x v="0"/>
    <x v="3"/>
    <s v="US Gas Fin Swap"/>
    <s v="US Gas Swap      Nymex                   Jan-Dec02       USD/MM"/>
    <m/>
    <n v="5000"/>
    <x v="0"/>
    <x v="10"/>
    <x v="0"/>
    <n v="4"/>
    <s v="det00001"/>
    <s v="JARNOLD"/>
    <s v="NG-Price"/>
    <x v="1"/>
    <x v="5"/>
    <s v="VE7206.1"/>
    <d v="2002-01-01T21:00:00"/>
  </r>
  <r>
    <x v="1"/>
    <x v="3"/>
    <x v="1"/>
    <x v="0"/>
    <n v="7066"/>
    <n v="1342406"/>
    <d v="2001-06-05T11:08:41"/>
    <s v="El Paso Merchant Energy, L.P."/>
    <x v="0"/>
    <x v="0"/>
    <x v="0"/>
    <x v="3"/>
    <s v="US Gas Phy Fwd Firm &lt; or = 1Mo "/>
    <s v="US Gas Phy       TranscoZ6NNY            06Jun01         USD/MM"/>
    <n v="7066"/>
    <m/>
    <x v="0"/>
    <x v="10"/>
    <x v="0"/>
    <n v="4.22"/>
    <s v="EPMELPwlh"/>
    <s v="VPIMENOV"/>
    <s v="ENA-IM ME NEW YORK"/>
    <x v="8"/>
    <x v="5"/>
    <n v="831788"/>
    <d v="2001-06-06T21:00:01"/>
  </r>
  <r>
    <x v="1"/>
    <x v="3"/>
    <x v="0"/>
    <x v="1"/>
    <n v="77500"/>
    <n v="1342407"/>
    <d v="2001-06-05T11:08:56"/>
    <s v="Coral Energy Holding L.P."/>
    <x v="0"/>
    <x v="0"/>
    <x v="0"/>
    <x v="3"/>
    <s v="US Gas Fin Swap"/>
    <s v="US Gas Swap      Nymex                   Jul01           USD/MM"/>
    <n v="2500"/>
    <m/>
    <x v="0"/>
    <x v="10"/>
    <x v="0"/>
    <n v="3.875"/>
    <s v="avenette"/>
    <s v="JARNOLD"/>
    <s v="NG-Price"/>
    <x v="1"/>
    <x v="5"/>
    <s v="VE7210.1"/>
    <d v="2001-07-01T21:00:00"/>
  </r>
  <r>
    <x v="1"/>
    <x v="3"/>
    <x v="0"/>
    <x v="1"/>
    <n v="77500"/>
    <n v="1342411"/>
    <d v="2001-06-05T11:09:06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3.9674999999999998"/>
    <s v="ADM26578"/>
    <s v="JARNOLD"/>
    <s v="NG-Price"/>
    <x v="1"/>
    <x v="5"/>
    <s v="VE7212.1"/>
    <d v="2001-08-01T21:00:00"/>
  </r>
  <r>
    <x v="1"/>
    <x v="3"/>
    <x v="0"/>
    <x v="1"/>
    <n v="77500"/>
    <n v="1342413"/>
    <d v="2001-06-05T11:09:10"/>
    <s v="Coral Energy Holding L.P."/>
    <x v="0"/>
    <x v="0"/>
    <x v="0"/>
    <x v="3"/>
    <s v="US Gas Fin Swap"/>
    <s v="US Gas Swap      Nymex                   Jul01           USD/MM"/>
    <n v="2500"/>
    <m/>
    <x v="0"/>
    <x v="10"/>
    <x v="0"/>
    <n v="3.875"/>
    <s v="avenette"/>
    <s v="JARNOLD"/>
    <s v="NG-Price"/>
    <x v="1"/>
    <x v="5"/>
    <s v="VE7213.1"/>
    <d v="2001-07-01T21:00:00"/>
  </r>
  <r>
    <x v="1"/>
    <x v="3"/>
    <x v="0"/>
    <x v="1"/>
    <n v="77500"/>
    <n v="1342416"/>
    <d v="2001-06-05T11:09:34"/>
    <s v="Conectiv Energy Supply, Inc."/>
    <x v="0"/>
    <x v="0"/>
    <x v="0"/>
    <x v="3"/>
    <s v="US Gas Fin Swap"/>
    <s v="US Gas Swap      Nymex                   Aug01           USD/MM"/>
    <m/>
    <n v="2500"/>
    <x v="0"/>
    <x v="10"/>
    <x v="0"/>
    <n v="3.9624999999999999"/>
    <s v="bradhoese2"/>
    <s v="JARNOLD"/>
    <s v="NG-Price"/>
    <x v="1"/>
    <x v="5"/>
    <s v="VE7216.1"/>
    <d v="2001-08-01T21:00:00"/>
  </r>
  <r>
    <x v="1"/>
    <x v="3"/>
    <x v="0"/>
    <x v="1"/>
    <n v="77500"/>
    <n v="1342418"/>
    <d v="2001-06-05T11:09:5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75"/>
    <s v="TMVCRV01"/>
    <s v="JARNOLD"/>
    <s v="NG-Price"/>
    <x v="1"/>
    <x v="5"/>
    <s v="VE7217.1"/>
    <d v="2001-07-01T21:00:00"/>
  </r>
  <r>
    <x v="1"/>
    <x v="3"/>
    <x v="0"/>
    <x v="1"/>
    <n v="310000"/>
    <n v="1342420"/>
    <d v="2001-06-05T11:10:0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875"/>
    <s v="shawnmaz"/>
    <s v="JARNOLD"/>
    <s v="NG-Price"/>
    <x v="1"/>
    <x v="5"/>
    <s v="VE7219.1"/>
    <d v="2001-07-01T21:00:00"/>
  </r>
  <r>
    <x v="1"/>
    <x v="2"/>
    <x v="0"/>
    <x v="0"/>
    <n v="50"/>
    <n v="1342421"/>
    <d v="2001-06-05T11:10:15"/>
    <s v="HQ Energy Services (U.S.) Inc."/>
    <x v="0"/>
    <x v="0"/>
    <x v="0"/>
    <x v="2"/>
    <s v="US East Power Fin Swap"/>
    <s v="US Pwr Fin Swap  ISO NE HE14-23 EPT      05Jun01         USD/MWh"/>
    <n v="50"/>
    <m/>
    <x v="0"/>
    <x v="2"/>
    <x v="0"/>
    <n v="31"/>
    <s v="24hrdesk2"/>
    <s v="JSTEPENO"/>
    <s v="EPMI-HRLY-NE"/>
    <x v="7"/>
    <x v="5"/>
    <n v="633120.1"/>
    <d v="2001-06-05T21:00:01"/>
  </r>
  <r>
    <x v="1"/>
    <x v="2"/>
    <x v="1"/>
    <x v="4"/>
    <n v="1500"/>
    <n v="1342426"/>
    <d v="2001-06-05T11:10:43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2"/>
    <x v="0"/>
    <n v="36.6"/>
    <s v="CHRYARROW"/>
    <s v="FSTURM"/>
    <s v="ST-ECAR"/>
    <x v="7"/>
    <x v="6"/>
    <n v="633122.1"/>
    <d v="2001-09-01T17:11:00"/>
  </r>
  <r>
    <x v="1"/>
    <x v="3"/>
    <x v="0"/>
    <x v="1"/>
    <n v="465000"/>
    <n v="1342427"/>
    <d v="2001-06-05T11:10:57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7"/>
    <s v="WHITEWATER"/>
    <s v="JARNOLD"/>
    <s v="NG-Price"/>
    <x v="1"/>
    <x v="5"/>
    <s v="VE7224.1"/>
    <d v="2001-07-01T21:00:00"/>
  </r>
  <r>
    <x v="1"/>
    <x v="3"/>
    <x v="0"/>
    <x v="18"/>
    <n v="755000"/>
    <n v="1342428"/>
    <d v="2001-06-05T11:10:5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jdbsempra"/>
    <s v="JARNOLD"/>
    <s v="NG-Price"/>
    <x v="1"/>
    <x v="5"/>
    <s v="VE7223.1"/>
    <d v="2001-11-01T00:00:00"/>
  </r>
  <r>
    <x v="0"/>
    <x v="3"/>
    <x v="1"/>
    <x v="0"/>
    <n v="9000"/>
    <n v="1342429"/>
    <d v="2001-06-05T11:11:01"/>
    <s v="Williams Energy Marketing &amp; Trading Company"/>
    <x v="0"/>
    <x v="0"/>
    <x v="0"/>
    <x v="3"/>
    <s v="CAN Gas Phy Fwd Firm West &lt; or = 1Mo"/>
    <s v="CAN Gas Phy      NIT                     05Jun01         CAD/GJ"/>
    <m/>
    <n v="9000"/>
    <x v="0"/>
    <x v="11"/>
    <x v="4"/>
    <n v="4.6849999999999996"/>
    <s v="elizabeth"/>
    <s v="RWATT"/>
    <s v="EC-IM Canada West"/>
    <x v="8"/>
    <x v="7"/>
    <n v="831790"/>
    <d v="2001-06-05T21:00:01"/>
  </r>
  <r>
    <x v="1"/>
    <x v="3"/>
    <x v="0"/>
    <x v="1"/>
    <n v="155000"/>
    <n v="1342430"/>
    <d v="2001-06-05T11:11:13"/>
    <s v="Firm Trade Bridgeline Gas Marketing LLC"/>
    <x v="0"/>
    <x v="0"/>
    <x v="0"/>
    <x v="3"/>
    <s v="US Gas Fin Swap"/>
    <s v="US Gas Daily     HHub                    Jul01           USD/MM"/>
    <n v="5000"/>
    <m/>
    <x v="0"/>
    <x v="10"/>
    <x v="0"/>
    <n v="3.86"/>
    <s v="ADM38409"/>
    <s v="JARNOLD"/>
    <s v="NG-Price"/>
    <x v="1"/>
    <x v="5"/>
    <s v="VE7226.1"/>
    <d v="2001-07-01T21:59:00"/>
  </r>
  <r>
    <x v="1"/>
    <x v="3"/>
    <x v="0"/>
    <x v="18"/>
    <n v="755000"/>
    <n v="1342431"/>
    <d v="2001-06-05T11:11:15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"/>
    <s v="WHITEWATER"/>
    <s v="JARNOLD"/>
    <s v="NG-Price"/>
    <x v="1"/>
    <x v="5"/>
    <s v="VE7225.1"/>
    <d v="2001-11-01T00:00:00"/>
  </r>
  <r>
    <x v="1"/>
    <x v="3"/>
    <x v="0"/>
    <x v="1"/>
    <n v="310000"/>
    <n v="1342432"/>
    <d v="2001-06-05T11:11:20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650000000000002"/>
    <s v="steven12"/>
    <s v="JARNOLD"/>
    <s v="NG-Price"/>
    <x v="1"/>
    <x v="5"/>
    <s v="VE7227.1"/>
    <d v="2001-07-01T21:00:00"/>
  </r>
  <r>
    <x v="0"/>
    <x v="3"/>
    <x v="1"/>
    <x v="19"/>
    <n v="125000"/>
    <n v="1342433"/>
    <d v="2001-06-05T11:11:23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7649999999999997"/>
    <s v="tsamaska"/>
    <s v="MCOWAN"/>
    <s v="EC-IM Canada West"/>
    <x v="8"/>
    <x v="7"/>
    <n v="831792"/>
    <d v="2001-06-06T21:00:01"/>
  </r>
  <r>
    <x v="1"/>
    <x v="3"/>
    <x v="0"/>
    <x v="20"/>
    <n v="3075000"/>
    <n v="1342434"/>
    <d v="2001-06-05T11:11:24"/>
    <s v="El Paso Merchant Energy, L.P."/>
    <x v="1"/>
    <x v="1"/>
    <x v="0"/>
    <x v="3"/>
    <s v="US Gas Fin BasisSwap"/>
    <s v="US Gas Basis     TGT Z-SL                Jul-Oct01       USD/MM"/>
    <m/>
    <n v="25000"/>
    <x v="0"/>
    <x v="10"/>
    <x v="0"/>
    <n v="-2.2499999999999999E-2"/>
    <s v="CHRISW001"/>
    <s v="SBRAWNE"/>
    <s v="FT-East"/>
    <x v="1"/>
    <x v="5"/>
    <s v="VE7228.1"/>
    <d v="2001-07-01T00:00:00"/>
  </r>
  <r>
    <x v="0"/>
    <x v="3"/>
    <x v="1"/>
    <x v="19"/>
    <n v="125000"/>
    <n v="1342437"/>
    <d v="2001-06-05T11:11:29"/>
    <s v="AEC Storage and Hub Services, a business unit of Alberta Energy Company Ltd"/>
    <x v="0"/>
    <x v="0"/>
    <x v="0"/>
    <x v="3"/>
    <s v="CAN Gas Phy Fwd Firm West &lt; or = 1Mo"/>
    <s v="CAN Gas Phy      NIT                     06-30Jun01      CAD/GJ"/>
    <n v="5000"/>
    <m/>
    <x v="0"/>
    <x v="11"/>
    <x v="4"/>
    <n v="4.7450000000000001"/>
    <s v="dgiesbre"/>
    <s v="MCOWAN"/>
    <s v="EC-IM Canada West"/>
    <x v="8"/>
    <x v="7"/>
    <n v="831793"/>
    <d v="2001-06-06T21:00:01"/>
  </r>
  <r>
    <x v="1"/>
    <x v="3"/>
    <x v="0"/>
    <x v="10"/>
    <n v="240000"/>
    <n v="1342438"/>
    <d v="2001-06-05T11:11:36"/>
    <s v="BP Corporation North America Inc."/>
    <x v="0"/>
    <x v="0"/>
    <x v="0"/>
    <x v="3"/>
    <s v="US Gas Fin Swap"/>
    <s v="US Gas Daily     HHub                    07-30Jun01      USD/MM"/>
    <m/>
    <n v="10000"/>
    <x v="0"/>
    <x v="10"/>
    <x v="0"/>
    <n v="3.7650000000000001"/>
    <s v="Barnhartnf"/>
    <s v="PKEAVEY"/>
    <s v="G-DAILY-EST"/>
    <x v="1"/>
    <x v="5"/>
    <s v="VE7234.1"/>
    <d v="2001-06-07T21:00:01"/>
  </r>
  <r>
    <x v="1"/>
    <x v="3"/>
    <x v="0"/>
    <x v="20"/>
    <n v="307500"/>
    <n v="1342439"/>
    <d v="2001-06-05T11:11:37"/>
    <s v="Axia Energy, LP"/>
    <x v="0"/>
    <x v="0"/>
    <x v="0"/>
    <x v="3"/>
    <s v="US Gas Fin Swap"/>
    <s v="US Gas Swap      Nymex                   Jul-Oct01       USD/MM"/>
    <n v="2500"/>
    <m/>
    <x v="0"/>
    <x v="10"/>
    <x v="0"/>
    <n v="3.9550000000000001"/>
    <s v="berginpat2"/>
    <s v="JARNOLD"/>
    <s v="NG-Price"/>
    <x v="1"/>
    <x v="5"/>
    <s v="VE7231.1"/>
    <d v="2001-07-01T00:00:00"/>
  </r>
  <r>
    <x v="1"/>
    <x v="3"/>
    <x v="0"/>
    <x v="20"/>
    <n v="307500"/>
    <n v="1342440"/>
    <d v="2001-06-05T11:11:38"/>
    <s v="AIG Energy Trading Inc."/>
    <x v="0"/>
    <x v="0"/>
    <x v="0"/>
    <x v="3"/>
    <s v="US Gas Fin Swap"/>
    <s v="US Gas Swap      Nymex                   Jul-Oct01       USD/MM"/>
    <n v="2500"/>
    <m/>
    <x v="0"/>
    <x v="10"/>
    <x v="0"/>
    <n v="3.9550000000000001"/>
    <s v="bperkins1"/>
    <s v="JARNOLD"/>
    <s v="NG-Price"/>
    <x v="1"/>
    <x v="5"/>
    <s v="VE7232.1"/>
    <d v="2001-07-01T00:00:00"/>
  </r>
  <r>
    <x v="0"/>
    <x v="0"/>
    <x v="0"/>
    <x v="0"/>
    <n v="10"/>
    <n v="1342441"/>
    <d v="2001-06-05T11:11:39"/>
    <s v="Simsen Metals Company Limite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37670"/>
    <s v="BMARCHAN"/>
    <s v="Enron Metals Trading System"/>
    <x v="0"/>
    <x v="0"/>
    <n v="2170015"/>
    <m/>
  </r>
  <r>
    <x v="1"/>
    <x v="3"/>
    <x v="0"/>
    <x v="10"/>
    <n v="240000"/>
    <n v="1342442"/>
    <d v="2001-06-05T11:11:41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76"/>
    <s v="ADM84149"/>
    <s v="PKEAVEY"/>
    <s v="G-DAILY-EST"/>
    <x v="1"/>
    <x v="5"/>
    <s v="VE7233.1"/>
    <d v="2001-06-07T21:00:01"/>
  </r>
  <r>
    <x v="1"/>
    <x v="3"/>
    <x v="0"/>
    <x v="1"/>
    <n v="155000"/>
    <n v="1342443"/>
    <d v="2001-06-05T11:11:47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8650000000000002"/>
    <s v="PATGRIMES"/>
    <s v="JARNOLD"/>
    <s v="NG-Price"/>
    <x v="1"/>
    <x v="5"/>
    <s v="VE7235.1"/>
    <d v="2001-07-01T21:00:00"/>
  </r>
  <r>
    <x v="1"/>
    <x v="3"/>
    <x v="0"/>
    <x v="1"/>
    <n v="310000"/>
    <n v="1342445"/>
    <d v="2001-06-05T11:12:09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675000000000002"/>
    <s v="AQUILA1001"/>
    <s v="JARNOLD"/>
    <s v="NG-Price"/>
    <x v="1"/>
    <x v="5"/>
    <s v="VE7237.1"/>
    <d v="2001-07-01T21:00:00"/>
  </r>
  <r>
    <x v="1"/>
    <x v="3"/>
    <x v="0"/>
    <x v="15"/>
    <n v="94550"/>
    <n v="1342446"/>
    <d v="2001-06-05T11:12:16"/>
    <s v="PanCanadian Energy Services Inc."/>
    <x v="0"/>
    <x v="0"/>
    <x v="0"/>
    <x v="3"/>
    <s v="US Gas Fin BasisSwap"/>
    <s v="US Gas Basis     NGI SoCal               Nov-Dec01       USD/MM"/>
    <m/>
    <n v="1550"/>
    <x v="0"/>
    <x v="10"/>
    <x v="0"/>
    <n v="2.35"/>
    <s v="pces5095"/>
    <s v="KHOLST"/>
    <s v="FT-West"/>
    <x v="1"/>
    <x v="5"/>
    <s v="VE7238.1"/>
    <d v="2001-11-01T00:00:00"/>
  </r>
  <r>
    <x v="1"/>
    <x v="3"/>
    <x v="0"/>
    <x v="1"/>
    <n v="77500"/>
    <n v="1342447"/>
    <d v="2001-06-05T11:12:18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86"/>
    <s v="rkc00001"/>
    <s v="JARNOLD"/>
    <s v="NG-Price"/>
    <x v="1"/>
    <x v="5"/>
    <s v="VE7240.1"/>
    <d v="2001-07-01T21:00:00"/>
  </r>
  <r>
    <x v="1"/>
    <x v="3"/>
    <x v="0"/>
    <x v="18"/>
    <n v="755000"/>
    <n v="1342448"/>
    <d v="2001-06-05T11:12:19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049999999999997"/>
    <s v="aepes214"/>
    <s v="JARNOLD"/>
    <s v="NG-Price"/>
    <x v="1"/>
    <x v="5"/>
    <s v="VE7239.1"/>
    <d v="2001-11-01T00:00:00"/>
  </r>
  <r>
    <x v="1"/>
    <x v="3"/>
    <x v="0"/>
    <x v="1"/>
    <n v="48050"/>
    <n v="1342453"/>
    <d v="2001-06-05T11:12:43"/>
    <s v="PanCanadian Energy Services Inc."/>
    <x v="0"/>
    <x v="0"/>
    <x v="0"/>
    <x v="3"/>
    <s v="US Gas Fin BasisSwap"/>
    <s v="US Gas Basis     NGI SoCal               Oct01           USD/MM"/>
    <m/>
    <n v="1550"/>
    <x v="0"/>
    <x v="10"/>
    <x v="0"/>
    <n v="2.5099999999999998"/>
    <s v="pces5095"/>
    <s v="KHOLST"/>
    <s v="FT-West"/>
    <x v="1"/>
    <x v="5"/>
    <s v="VE7242.1"/>
    <d v="2001-10-01T21:00:01"/>
  </r>
  <r>
    <x v="1"/>
    <x v="2"/>
    <x v="1"/>
    <x v="15"/>
    <n v="3050"/>
    <n v="1342454"/>
    <d v="2001-06-05T11:12:58"/>
    <s v="American Electric Power Service Corporation"/>
    <x v="0"/>
    <x v="0"/>
    <x v="0"/>
    <x v="2"/>
    <s v="US East Power Phy Fwd Firm"/>
    <s v="US Pwr Phy Firm  NEPOOL Peak             Mar-Apr02       USD/MWh"/>
    <n v="50"/>
    <m/>
    <x v="0"/>
    <x v="2"/>
    <x v="0"/>
    <n v="45.4"/>
    <s v="aepsvc133"/>
    <s v="DDAVIS"/>
    <s v="LT-New England"/>
    <x v="7"/>
    <x v="6"/>
    <n v="633126.1"/>
    <d v="2002-03-01T17:11:00"/>
  </r>
  <r>
    <x v="0"/>
    <x v="3"/>
    <x v="1"/>
    <x v="1"/>
    <n v="155000"/>
    <n v="1342455"/>
    <d v="2001-06-05T11:12:59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4.96"/>
    <s v="elizabeth"/>
    <s v="MCOWAN"/>
    <s v="EC-IM Canada West"/>
    <x v="8"/>
    <x v="7"/>
    <n v="831795"/>
    <d v="2001-07-01T21:00:01"/>
  </r>
  <r>
    <x v="1"/>
    <x v="3"/>
    <x v="0"/>
    <x v="1"/>
    <n v="620000"/>
    <n v="1342456"/>
    <d v="2001-06-05T11:13:0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3.8675000000000002"/>
    <s v="hillblak"/>
    <s v="JARNOLD"/>
    <s v="NG-Price"/>
    <x v="1"/>
    <x v="5"/>
    <s v="VE7245.1"/>
    <d v="2001-07-01T21:00:00"/>
  </r>
  <r>
    <x v="0"/>
    <x v="3"/>
    <x v="1"/>
    <x v="0"/>
    <n v="10000"/>
    <n v="1342457"/>
    <d v="2001-06-05T11:13:13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NORTHTRA"/>
    <s v="RWATT"/>
    <s v="EC-IM Canada West"/>
    <x v="8"/>
    <x v="7"/>
    <n v="831796"/>
    <d v="2001-06-05T21:00:01"/>
  </r>
  <r>
    <x v="1"/>
    <x v="3"/>
    <x v="0"/>
    <x v="1"/>
    <n v="620000"/>
    <n v="1342460"/>
    <d v="2001-06-05T11:13:33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3.875"/>
    <s v="mtherrell"/>
    <s v="JARNOLD"/>
    <s v="NG-Price"/>
    <x v="1"/>
    <x v="5"/>
    <s v="VE7248.1"/>
    <d v="2001-07-01T21:00:00"/>
  </r>
  <r>
    <x v="1"/>
    <x v="3"/>
    <x v="0"/>
    <x v="18"/>
    <n v="755000"/>
    <n v="1342461"/>
    <d v="2001-06-05T11:13:38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049999999999997"/>
    <s v="MSIECKHAUS"/>
    <s v="JARNOLD"/>
    <s v="NG-Price"/>
    <x v="1"/>
    <x v="5"/>
    <s v="VE7249.1"/>
    <d v="2001-11-01T00:00:00"/>
  </r>
  <r>
    <x v="1"/>
    <x v="3"/>
    <x v="1"/>
    <x v="1"/>
    <n v="155000"/>
    <n v="1342463"/>
    <d v="2001-06-05T11:13:52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7"/>
    <s v="aepes207"/>
    <s v="VPIMENOV"/>
    <s v="ENA-IM ME NEW YORK"/>
    <x v="8"/>
    <x v="5"/>
    <s v="VE7251.1 / 831798"/>
    <d v="2001-07-01T21:00:01"/>
  </r>
  <r>
    <x v="1"/>
    <x v="2"/>
    <x v="1"/>
    <x v="1"/>
    <n v="775"/>
    <n v="1342465"/>
    <d v="2001-06-05T11:13:59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250"/>
    <s v="WRUSSELL"/>
    <s v="MMOTLEY"/>
    <s v="ST-SW"/>
    <x v="7"/>
    <x v="6"/>
    <n v="633127.1"/>
    <d v="2001-08-01T21:00:01"/>
  </r>
  <r>
    <x v="1"/>
    <x v="3"/>
    <x v="0"/>
    <x v="1"/>
    <n v="77500"/>
    <n v="1342466"/>
    <d v="2001-06-05T11:14:01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3.8675000000000002"/>
    <s v="DANIELCOWL"/>
    <s v="JARNOLD"/>
    <s v="NG-Price"/>
    <x v="1"/>
    <x v="5"/>
    <s v="VE7253.1"/>
    <d v="2001-07-01T21:00:00"/>
  </r>
  <r>
    <x v="1"/>
    <x v="4"/>
    <x v="0"/>
    <x v="0"/>
    <n v="50000"/>
    <n v="1342467"/>
    <d v="2001-06-05T11:14:0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bernbroph"/>
    <s v="GWHALLE"/>
    <s v="WTI-GW-NXC2"/>
    <x v="2"/>
    <x v="5"/>
    <n v="113818"/>
    <d v="2001-07-01T00:00:00"/>
  </r>
  <r>
    <x v="1"/>
    <x v="4"/>
    <x v="0"/>
    <x v="0"/>
    <n v="50000"/>
    <n v="1342468"/>
    <d v="2001-06-05T11:14:2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819"/>
    <d v="2001-07-01T00:00:00"/>
  </r>
  <r>
    <x v="1"/>
    <x v="4"/>
    <x v="0"/>
    <x v="0"/>
    <n v="50000"/>
    <n v="1342469"/>
    <d v="2001-06-05T11:14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DOMESTIC1"/>
    <s v="GWHALLE"/>
    <s v="WTI-GW-NXC2"/>
    <x v="2"/>
    <x v="5"/>
    <n v="113820"/>
    <d v="2001-07-01T00:00:00"/>
  </r>
  <r>
    <x v="1"/>
    <x v="3"/>
    <x v="0"/>
    <x v="1"/>
    <n v="310000"/>
    <n v="1342471"/>
    <d v="2001-06-05T11:15:19"/>
    <s v="Firm Trading Bridgeline Gas Marketing"/>
    <x v="0"/>
    <x v="0"/>
    <x v="0"/>
    <x v="3"/>
    <s v="US Gas Fin Swap"/>
    <s v="US Gas Swap      Nymex                   Jul01           USD/MM"/>
    <m/>
    <n v="10000"/>
    <x v="0"/>
    <x v="10"/>
    <x v="0"/>
    <n v="3.8824999999999998"/>
    <s v="ADM84149"/>
    <s v="JARNOLD"/>
    <s v="NG-Price"/>
    <x v="1"/>
    <x v="5"/>
    <s v="VE7257.1"/>
    <d v="2001-07-01T21:00:00"/>
  </r>
  <r>
    <x v="1"/>
    <x v="3"/>
    <x v="0"/>
    <x v="20"/>
    <n v="615000"/>
    <n v="1342473"/>
    <d v="2001-06-05T11:15:40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3.9750000000000001"/>
    <s v="JOHNNYMAC"/>
    <s v="JARNOLD"/>
    <s v="NG-Price"/>
    <x v="1"/>
    <x v="5"/>
    <s v="VE7258.1"/>
    <d v="2001-07-01T00:00:00"/>
  </r>
  <r>
    <x v="1"/>
    <x v="1"/>
    <x v="0"/>
    <x v="7"/>
    <n v="105000"/>
    <n v="1342474"/>
    <d v="2001-06-05T11:15:46"/>
    <s v="Bank of America, National Association"/>
    <x v="0"/>
    <x v="0"/>
    <x v="0"/>
    <x v="1"/>
    <s v="US HeatingOil2 Fin Spread"/>
    <s v="US HeatOil2 Swap NYMEX HO CrkSpd         Q3 2001         USD/bl/m"/>
    <m/>
    <n v="35000"/>
    <x v="0"/>
    <x v="8"/>
    <x v="0"/>
    <n v="4.3"/>
    <s v="natricher"/>
    <s v="LMENA"/>
    <s v="HO"/>
    <x v="1"/>
    <x v="5"/>
    <s v="VE7259.1"/>
    <d v="2001-07-01T00:00:00"/>
  </r>
  <r>
    <x v="0"/>
    <x v="3"/>
    <x v="1"/>
    <x v="0"/>
    <n v="10000"/>
    <n v="1342476"/>
    <d v="2001-06-05T11:15:58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quinnejc"/>
    <s v="RWATT"/>
    <s v="EC-IM Canada West"/>
    <x v="8"/>
    <x v="7"/>
    <n v="831800"/>
    <d v="2001-06-05T21:00:01"/>
  </r>
  <r>
    <x v="0"/>
    <x v="0"/>
    <x v="0"/>
    <x v="0"/>
    <n v="20"/>
    <n v="1342477"/>
    <d v="2001-06-05T11:16:0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79905"/>
    <s v="BMARCHAN"/>
    <s v="Enron Metals Trading System"/>
    <x v="0"/>
    <x v="0"/>
    <n v="2170013"/>
    <m/>
  </r>
  <r>
    <x v="1"/>
    <x v="3"/>
    <x v="0"/>
    <x v="1"/>
    <n v="310000"/>
    <n v="1342478"/>
    <d v="2001-06-05T11:16:07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88"/>
    <s v="petverma"/>
    <s v="JARNOLD"/>
    <s v="NG-Price"/>
    <x v="1"/>
    <x v="5"/>
    <s v="VE7261.1"/>
    <d v="2001-07-01T21:00:00"/>
  </r>
  <r>
    <x v="0"/>
    <x v="3"/>
    <x v="1"/>
    <x v="0"/>
    <n v="10000"/>
    <n v="1342480"/>
    <d v="2001-06-05T11:16:2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"/>
    <s v="tsamaska"/>
    <s v="RWATT"/>
    <s v="EC-IM Canada West"/>
    <x v="8"/>
    <x v="7"/>
    <n v="831801"/>
    <d v="2001-06-05T21:00:01"/>
  </r>
  <r>
    <x v="1"/>
    <x v="3"/>
    <x v="0"/>
    <x v="1"/>
    <n v="542500"/>
    <n v="1342482"/>
    <d v="2001-06-05T11:17:03"/>
    <s v="Axia Energy, LP"/>
    <x v="0"/>
    <x v="0"/>
    <x v="0"/>
    <x v="3"/>
    <s v="US Gas Fin Swap"/>
    <s v="US Gas Swap      Nymex                   Jul01           USD/MM"/>
    <n v="17500"/>
    <m/>
    <x v="0"/>
    <x v="10"/>
    <x v="0"/>
    <n v="3.88"/>
    <s v="mtherrell"/>
    <s v="JARNOLD"/>
    <s v="NG-Price"/>
    <x v="1"/>
    <x v="5"/>
    <s v="VE7265.1"/>
    <d v="2001-07-01T21:00:00"/>
  </r>
  <r>
    <x v="1"/>
    <x v="3"/>
    <x v="0"/>
    <x v="18"/>
    <n v="377500"/>
    <n v="1342483"/>
    <d v="2001-06-05T11:17:32"/>
    <s v="PSEG Energy Resources &amp; Trade LLC"/>
    <x v="0"/>
    <x v="0"/>
    <x v="0"/>
    <x v="3"/>
    <s v="US Gas Fin Swap"/>
    <s v="US Gas Swap      Nymex                   Nov01-Mar02     USD/MM"/>
    <n v="2500"/>
    <m/>
    <x v="0"/>
    <x v="10"/>
    <x v="0"/>
    <n v="4.3099999999999996"/>
    <s v="cschaffer"/>
    <s v="JARNOLD"/>
    <s v="NG-Price"/>
    <x v="1"/>
    <x v="5"/>
    <s v="VE7266.1"/>
    <d v="2001-11-01T00:00:00"/>
  </r>
  <r>
    <x v="1"/>
    <x v="4"/>
    <x v="0"/>
    <x v="0"/>
    <n v="50000"/>
    <n v="1342484"/>
    <d v="2001-06-05T11:17:48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eriksaaa"/>
    <s v="GWHALLE"/>
    <s v="WTI-GW-NXC2"/>
    <x v="2"/>
    <x v="5"/>
    <n v="113823"/>
    <d v="2001-07-01T00:00:00"/>
  </r>
  <r>
    <x v="1"/>
    <x v="3"/>
    <x v="0"/>
    <x v="1"/>
    <n v="465000"/>
    <n v="1342485"/>
    <d v="2001-06-05T11:17:49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875"/>
    <s v="aepes214"/>
    <s v="JARNOLD"/>
    <s v="NG-Price"/>
    <x v="1"/>
    <x v="5"/>
    <s v="VE7267.1"/>
    <d v="2001-07-01T21:00:00"/>
  </r>
  <r>
    <x v="0"/>
    <x v="3"/>
    <x v="0"/>
    <x v="3"/>
    <n v="460000"/>
    <n v="1342486"/>
    <d v="2001-06-05T11:18:09"/>
    <s v="Dynegy Canada Inc.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ADM59980"/>
    <s v="JMCKAY"/>
    <s v="FT-CAND-EGSC"/>
    <x v="1"/>
    <x v="7"/>
    <s v="VE7269.1"/>
    <d v="2001-08-01T00:00:00"/>
  </r>
  <r>
    <x v="1"/>
    <x v="3"/>
    <x v="0"/>
    <x v="1"/>
    <n v="465000"/>
    <n v="1342488"/>
    <d v="2001-06-05T11:18:19"/>
    <s v="Cinergy Marketing &amp; Trading, LLC"/>
    <x v="0"/>
    <x v="0"/>
    <x v="0"/>
    <x v="3"/>
    <s v="US Gas Fin Swap"/>
    <s v="US Gas Swap      Nymex                   Jul01           USD/MM"/>
    <m/>
    <n v="15000"/>
    <x v="0"/>
    <x v="10"/>
    <x v="0"/>
    <n v="3.88"/>
    <s v="BERRYJOE1"/>
    <s v="JARNOLD"/>
    <s v="NG-Price"/>
    <x v="1"/>
    <x v="5"/>
    <s v="VE7271.1"/>
    <d v="2001-07-01T21:00:00"/>
  </r>
  <r>
    <x v="1"/>
    <x v="3"/>
    <x v="0"/>
    <x v="1"/>
    <n v="155000"/>
    <n v="1342489"/>
    <d v="2001-06-05T11:18:20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4.9000000000000004"/>
    <s v="CAMTHOR02"/>
    <s v="KHOLST"/>
    <s v="FT-West"/>
    <x v="1"/>
    <x v="5"/>
    <s v="VE7270.1"/>
    <d v="2001-08-01T21:00:01"/>
  </r>
  <r>
    <x v="1"/>
    <x v="3"/>
    <x v="0"/>
    <x v="4"/>
    <n v="150000"/>
    <n v="1342490"/>
    <d v="2001-06-05T11:18:23"/>
    <s v="Calpine Energy Services, L.P."/>
    <x v="0"/>
    <x v="0"/>
    <x v="0"/>
    <x v="3"/>
    <s v="US Gas Fin BasisSwap"/>
    <s v="US Gas Basis     NGI SoCal               Sep01           USD/MM"/>
    <m/>
    <n v="5000"/>
    <x v="0"/>
    <x v="10"/>
    <x v="0"/>
    <n v="3.79"/>
    <s v="CAMTHOR02"/>
    <s v="KHOLST"/>
    <s v="FT-West"/>
    <x v="1"/>
    <x v="5"/>
    <s v="VE7272.1"/>
    <d v="2001-09-01T21:00:01"/>
  </r>
  <r>
    <x v="1"/>
    <x v="3"/>
    <x v="0"/>
    <x v="1"/>
    <n v="155000"/>
    <n v="1342492"/>
    <d v="2001-06-05T11:18:28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5.0999999999999996"/>
    <s v="LESLIE01"/>
    <s v="KHOLST"/>
    <s v="FT-West"/>
    <x v="1"/>
    <x v="5"/>
    <s v="VE7274.1"/>
    <d v="2001-07-01T21:00:01"/>
  </r>
  <r>
    <x v="1"/>
    <x v="3"/>
    <x v="0"/>
    <x v="1"/>
    <n v="155000"/>
    <n v="1342493"/>
    <d v="2001-06-05T11:18:31"/>
    <s v="Dynegy Marketing and Trade"/>
    <x v="0"/>
    <x v="0"/>
    <x v="0"/>
    <x v="3"/>
    <s v="US Gas Fin BasisSwap"/>
    <s v="US Gas Basis     NGI SoCal               Aug01           USD/MM"/>
    <m/>
    <n v="5000"/>
    <x v="0"/>
    <x v="10"/>
    <x v="0"/>
    <n v="5.05"/>
    <s v="LESLIE01"/>
    <s v="KHOLST"/>
    <s v="FT-West"/>
    <x v="1"/>
    <x v="5"/>
    <s v="VE7275.1"/>
    <d v="2001-08-01T21:00:01"/>
  </r>
  <r>
    <x v="1"/>
    <x v="3"/>
    <x v="0"/>
    <x v="6"/>
    <n v="306000"/>
    <n v="1342494"/>
    <d v="2001-06-05T11:18:34"/>
    <s v="PanCanadian Energy Services Inc."/>
    <x v="0"/>
    <x v="0"/>
    <x v="0"/>
    <x v="3"/>
    <s v="US Gas Fin BasisSwap"/>
    <s v="US Gas Basis     NGI SoCal               Jan-Mar02       USD/MM"/>
    <m/>
    <n v="3400"/>
    <x v="0"/>
    <x v="10"/>
    <x v="0"/>
    <n v="1.55"/>
    <s v="pces5095"/>
    <s v="KHOLST"/>
    <s v="FT-West"/>
    <x v="1"/>
    <x v="5"/>
    <s v="VE7276.1"/>
    <d v="2002-01-01T00:00:00"/>
  </r>
  <r>
    <x v="1"/>
    <x v="3"/>
    <x v="0"/>
    <x v="4"/>
    <n v="150000"/>
    <n v="1342495"/>
    <d v="2001-06-05T11:18:34"/>
    <s v="Dynegy Marketing and Trade"/>
    <x v="0"/>
    <x v="0"/>
    <x v="0"/>
    <x v="3"/>
    <s v="US Gas Fin BasisSwap"/>
    <s v="US Gas Basis     NGI SoCal               Sep01           USD/MM"/>
    <m/>
    <n v="5000"/>
    <x v="0"/>
    <x v="10"/>
    <x v="0"/>
    <n v="3.94"/>
    <s v="LESLIE01"/>
    <s v="KHOLST"/>
    <s v="FT-West"/>
    <x v="1"/>
    <x v="5"/>
    <s v="VE7278.1"/>
    <d v="2001-09-01T21:00:01"/>
  </r>
  <r>
    <x v="1"/>
    <x v="3"/>
    <x v="0"/>
    <x v="1"/>
    <n v="155000"/>
    <n v="1342498"/>
    <d v="2001-06-05T11:19:16"/>
    <s v="Tractebel Energy Marketing, Inc."/>
    <x v="0"/>
    <x v="0"/>
    <x v="0"/>
    <x v="3"/>
    <s v="US Gas Fin BasisSwap"/>
    <s v="US Gas Basis     NGI SoCal               Jul01           USD/MM"/>
    <n v="5000"/>
    <m/>
    <x v="0"/>
    <x v="10"/>
    <x v="0"/>
    <n v="4.95"/>
    <s v="KEVMASEK"/>
    <s v="KHOLST"/>
    <s v="FT-West"/>
    <x v="1"/>
    <x v="5"/>
    <s v="VE7281.1"/>
    <d v="2001-07-01T21:00:01"/>
  </r>
  <r>
    <x v="0"/>
    <x v="3"/>
    <x v="0"/>
    <x v="18"/>
    <n v="755000"/>
    <n v="1342501"/>
    <d v="2001-06-05T11:19:22"/>
    <s v="Coral Energy Holding L.P."/>
    <x v="0"/>
    <x v="0"/>
    <x v="0"/>
    <x v="3"/>
    <s v="CAN Gas Fin BasSwap"/>
    <s v="CAN Gas Basis    AECO                    Nov01-Mar02     USD/MM"/>
    <m/>
    <n v="5000"/>
    <x v="0"/>
    <x v="10"/>
    <x v="0"/>
    <n v="-0.36499999999999999"/>
    <s v="kamelcan"/>
    <s v="JMCKAY"/>
    <s v="FT-CAND-EGSC"/>
    <x v="1"/>
    <x v="7"/>
    <s v="VE7283.1"/>
    <d v="2001-11-01T00:00:00"/>
  </r>
  <r>
    <x v="1"/>
    <x v="3"/>
    <x v="0"/>
    <x v="4"/>
    <n v="450000"/>
    <n v="1342502"/>
    <d v="2001-06-05T11:20:07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3.9950000000000001"/>
    <s v="jh1825ps"/>
    <s v="JARNOLD"/>
    <s v="NG-Price"/>
    <x v="1"/>
    <x v="5"/>
    <s v="VE7287.1"/>
    <d v="2001-09-01T21:00:00"/>
  </r>
  <r>
    <x v="0"/>
    <x v="0"/>
    <x v="0"/>
    <x v="0"/>
    <n v="20"/>
    <n v="1342505"/>
    <d v="2001-06-05T11:20:0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johnmanfld"/>
    <s v="BMARCHAN"/>
    <s v="Enron Metals Trading System"/>
    <x v="0"/>
    <x v="0"/>
    <n v="2170011"/>
    <m/>
  </r>
  <r>
    <x v="1"/>
    <x v="3"/>
    <x v="0"/>
    <x v="18"/>
    <n v="377500"/>
    <n v="1342507"/>
    <d v="2001-06-05T11:20:36"/>
    <s v="Dynegy Canada Inc."/>
    <x v="0"/>
    <x v="0"/>
    <x v="0"/>
    <x v="3"/>
    <s v="US Gas Fin Swap"/>
    <s v="US Gas Swap      Nymex                   Nov01-Mar02     USD/MM"/>
    <n v="2500"/>
    <m/>
    <x v="0"/>
    <x v="10"/>
    <x v="0"/>
    <n v="4.3049999999999997"/>
    <s v="NGC12345"/>
    <s v="JARNOLD"/>
    <s v="NG-Price"/>
    <x v="1"/>
    <x v="5"/>
    <s v="VE7288.1"/>
    <d v="2001-11-01T00:00:00"/>
  </r>
  <r>
    <x v="0"/>
    <x v="3"/>
    <x v="0"/>
    <x v="18"/>
    <n v="755000"/>
    <n v="1342508"/>
    <d v="2001-06-05T11:20:38"/>
    <s v="BP Corporation North America Inc."/>
    <x v="0"/>
    <x v="0"/>
    <x v="0"/>
    <x v="3"/>
    <s v="CAN Gas Fin BasSwap"/>
    <s v="CAN Gas Basis    AECO                    Nov01-Mar02     USD/MM"/>
    <m/>
    <n v="5000"/>
    <x v="0"/>
    <x v="10"/>
    <x v="0"/>
    <n v="-0.36499999999999999"/>
    <s v="Parkerjam"/>
    <s v="JMCKAY"/>
    <s v="FT-CAND-EGSC"/>
    <x v="1"/>
    <x v="7"/>
    <s v="VE7289.1"/>
    <d v="2001-11-01T00:00:00"/>
  </r>
  <r>
    <x v="0"/>
    <x v="0"/>
    <x v="0"/>
    <x v="0"/>
    <n v="20"/>
    <n v="1342509"/>
    <d v="2001-06-05T11:21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johnmanfld"/>
    <s v="BMARCHAN"/>
    <s v="Enron Metals Trading System"/>
    <x v="0"/>
    <x v="0"/>
    <n v="2170009"/>
    <m/>
  </r>
  <r>
    <x v="1"/>
    <x v="2"/>
    <x v="1"/>
    <x v="10"/>
    <n v="1200"/>
    <n v="1342510"/>
    <d v="2001-06-05T11:21:12"/>
    <s v="Axia Energy, LP"/>
    <x v="0"/>
    <x v="0"/>
    <x v="0"/>
    <x v="2"/>
    <s v="US East Power Phy Fwd Firm"/>
    <s v="US Pwr Phy Firm  Cinergy Peak            07-30Jun01      USD/MWh"/>
    <m/>
    <n v="50"/>
    <x v="0"/>
    <x v="2"/>
    <x v="0"/>
    <n v="44.75"/>
    <s v="beckettmel"/>
    <s v="CDORLAN"/>
    <s v="ST-ECAR"/>
    <x v="7"/>
    <x v="6"/>
    <n v="633142.1"/>
    <d v="2001-06-07T21:00:01"/>
  </r>
  <r>
    <x v="1"/>
    <x v="3"/>
    <x v="0"/>
    <x v="1"/>
    <n v="155000"/>
    <n v="1342511"/>
    <d v="2001-06-05T11:21:13"/>
    <s v="Texaco Natural Gas Inc."/>
    <x v="0"/>
    <x v="0"/>
    <x v="0"/>
    <x v="3"/>
    <s v="US Gas Fin Swap"/>
    <s v="US Gas Swap      Nymex                   Jul01           USD/MM"/>
    <m/>
    <n v="5000"/>
    <x v="0"/>
    <x v="10"/>
    <x v="0"/>
    <n v="3.88"/>
    <s v="WARNERTODD"/>
    <s v="JARNOLD"/>
    <s v="NG-Price"/>
    <x v="1"/>
    <x v="5"/>
    <s v="VE7291.1"/>
    <d v="2001-07-01T21:00:00"/>
  </r>
  <r>
    <x v="1"/>
    <x v="3"/>
    <x v="0"/>
    <x v="1"/>
    <n v="310000"/>
    <n v="1342512"/>
    <d v="2001-06-05T11:21:20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8"/>
    <s v="AQUILA1002"/>
    <s v="JARNOLD"/>
    <s v="NG-Price"/>
    <x v="1"/>
    <x v="5"/>
    <s v="VE7292.1"/>
    <d v="2001-07-01T21:00:00"/>
  </r>
  <r>
    <x v="0"/>
    <x v="0"/>
    <x v="0"/>
    <x v="0"/>
    <n v="1"/>
    <n v="1342513"/>
    <d v="2001-06-05T11:21:4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682"/>
    <s v="jamesbuff"/>
    <s v="BMARCHAN"/>
    <s v="Enron Metals Trading System"/>
    <x v="0"/>
    <x v="0"/>
    <n v="2170007"/>
    <m/>
  </r>
  <r>
    <x v="1"/>
    <x v="2"/>
    <x v="1"/>
    <x v="9"/>
    <n v="100"/>
    <n v="1342515"/>
    <d v="2001-06-05T11:22:00"/>
    <s v="Cinergy Services, Inc."/>
    <x v="0"/>
    <x v="0"/>
    <x v="0"/>
    <x v="2"/>
    <s v="US East Power Phy Fwd Firm"/>
    <s v="US Pwr Phy Firm  Cinergy Peak            07-08Jun01      USD/MWh"/>
    <m/>
    <n v="50"/>
    <x v="0"/>
    <x v="2"/>
    <x v="0"/>
    <n v="24.75"/>
    <s v="DaveWilson"/>
    <s v="CDORLAN"/>
    <s v="ST-ECAR"/>
    <x v="7"/>
    <x v="6"/>
    <n v="633143.1"/>
    <d v="2001-06-07T21:00:01"/>
  </r>
  <r>
    <x v="0"/>
    <x v="0"/>
    <x v="0"/>
    <x v="0"/>
    <n v="16"/>
    <n v="1342516"/>
    <d v="2001-06-05T11:22:08"/>
    <s v="J. Aron &amp; Company"/>
    <x v="0"/>
    <x v="0"/>
    <x v="0"/>
    <x v="0"/>
    <s v="Zinc LME Registered Contract"/>
    <s v="Zinc LME Reg.    Contract                3 Month         USD/mt-L"/>
    <n v="16"/>
    <m/>
    <x v="0"/>
    <x v="0"/>
    <x v="0"/>
    <n v="932"/>
    <s v="ADM08839"/>
    <s v="ATURNER"/>
    <s v="Enron Metals Trading System"/>
    <x v="0"/>
    <x v="0"/>
    <n v="2170005"/>
    <m/>
  </r>
  <r>
    <x v="0"/>
    <x v="0"/>
    <x v="0"/>
    <x v="0"/>
    <n v="20"/>
    <n v="1342517"/>
    <d v="2001-06-05T11:22:2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70003"/>
    <m/>
  </r>
  <r>
    <x v="1"/>
    <x v="3"/>
    <x v="0"/>
    <x v="1"/>
    <n v="155000"/>
    <n v="1342518"/>
    <d v="2001-06-05T11:22:24"/>
    <s v="Calpine Energy Services, L.P."/>
    <x v="0"/>
    <x v="0"/>
    <x v="0"/>
    <x v="3"/>
    <s v="US Gas Fin Swap"/>
    <s v="US Gas Swap      Nymex                   Jul01           USD/MM"/>
    <n v="5000"/>
    <m/>
    <x v="0"/>
    <x v="10"/>
    <x v="0"/>
    <n v="3.875"/>
    <s v="JEFFFOX1"/>
    <s v="JARNOLD"/>
    <s v="NG-Price"/>
    <x v="1"/>
    <x v="5"/>
    <s v="VE7294.1"/>
    <d v="2001-07-01T21:00:00"/>
  </r>
  <r>
    <x v="1"/>
    <x v="3"/>
    <x v="0"/>
    <x v="10"/>
    <n v="240000"/>
    <n v="1342520"/>
    <d v="2001-06-05T11:22:57"/>
    <s v="CMS Marketing, Services and Trading Company"/>
    <x v="0"/>
    <x v="0"/>
    <x v="0"/>
    <x v="3"/>
    <s v="US Gas Fin Swap"/>
    <s v="US Gas Daily     HHub                    07-30Jun01      USD/MM"/>
    <m/>
    <n v="10000"/>
    <x v="0"/>
    <x v="10"/>
    <x v="0"/>
    <n v="3.7850000000000001"/>
    <s v="CHADDMOORE"/>
    <s v="PKEAVEY"/>
    <s v="G-DAILY-EST"/>
    <x v="1"/>
    <x v="5"/>
    <s v="VE7296.1"/>
    <d v="2001-06-07T21:00:01"/>
  </r>
  <r>
    <x v="1"/>
    <x v="3"/>
    <x v="0"/>
    <x v="1"/>
    <n v="155000"/>
    <n v="1342522"/>
    <d v="2001-06-05T11:23:14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849999999999998"/>
    <s v="AQUILA1002"/>
    <s v="JARNOLD"/>
    <s v="NG-Price"/>
    <x v="1"/>
    <x v="5"/>
    <s v="VE7298.1"/>
    <d v="2001-07-01T21:00:00"/>
  </r>
  <r>
    <x v="1"/>
    <x v="3"/>
    <x v="0"/>
    <x v="18"/>
    <n v="755000"/>
    <n v="1342523"/>
    <d v="2001-06-05T11:23:19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2"/>
    <s v="aepes214"/>
    <s v="JARNOLD"/>
    <s v="NG-Price"/>
    <x v="1"/>
    <x v="5"/>
    <s v="VE7299.1"/>
    <d v="2001-11-01T00:00:00"/>
  </r>
  <r>
    <x v="0"/>
    <x v="3"/>
    <x v="1"/>
    <x v="0"/>
    <n v="5000"/>
    <n v="1342526"/>
    <d v="2001-06-05T11:23:37"/>
    <s v="Engage Energy Canada L.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"/>
    <s v="craigwest"/>
    <s v="RWATT"/>
    <s v="EC-IM Canada West"/>
    <x v="8"/>
    <x v="7"/>
    <n v="831805"/>
    <d v="2001-06-06T21:00:01"/>
  </r>
  <r>
    <x v="1"/>
    <x v="2"/>
    <x v="1"/>
    <x v="12"/>
    <n v="9125"/>
    <n v="1342527"/>
    <d v="2001-06-05T11:23:53"/>
    <s v="Mirant Americas Energy Marketing, L.P."/>
    <x v="0"/>
    <x v="0"/>
    <x v="0"/>
    <x v="2"/>
    <s v="US West Power Phy Fwd CAISO"/>
    <s v="US Pwr Phy CAISO SP15 Peak               Jan-Dec03       USD/MWh"/>
    <m/>
    <n v="25"/>
    <x v="0"/>
    <x v="2"/>
    <x v="0"/>
    <n v="42"/>
    <s v="ttw00001"/>
    <s v="MSWERZB"/>
    <s v="LT-CA"/>
    <x v="7"/>
    <x v="6"/>
    <n v="633146.1"/>
    <d v="2003-01-01T00:00:00"/>
  </r>
  <r>
    <x v="1"/>
    <x v="2"/>
    <x v="1"/>
    <x v="8"/>
    <n v="250"/>
    <n v="1342528"/>
    <d v="2001-06-05T11:24:38"/>
    <s v="American Electric Power Service Corporation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aepsvc128"/>
    <s v="JQUENET"/>
    <s v="ST-PJM"/>
    <x v="7"/>
    <x v="6"/>
    <n v="633148.1"/>
    <d v="2001-06-11T21:00:01"/>
  </r>
  <r>
    <x v="0"/>
    <x v="3"/>
    <x v="1"/>
    <x v="0"/>
    <n v="50000"/>
    <n v="1342529"/>
    <d v="2001-06-05T11:24:49"/>
    <s v="Aquila Energy Limited"/>
    <x v="0"/>
    <x v="0"/>
    <x v="0"/>
    <x v="3"/>
    <s v="UK Gas Phy Fwd NBP"/>
    <s v="UK Gas Phy       NBP                     05Jun01         p/th"/>
    <m/>
    <n v="50000"/>
    <x v="0"/>
    <x v="5"/>
    <x v="3"/>
    <n v="20.149999999999999"/>
    <s v="RG3366990"/>
    <s v="MNICHOLA"/>
    <s v="Non Affiliate Gas Book"/>
    <x v="5"/>
    <x v="3"/>
    <n v="106549"/>
    <d v="2001-06-05T21:00:01"/>
  </r>
  <r>
    <x v="1"/>
    <x v="3"/>
    <x v="0"/>
    <x v="12"/>
    <n v="1825000"/>
    <n v="1342530"/>
    <d v="2001-06-05T11:24:53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01"/>
    <s v="CSPRINGER"/>
    <s v="JARNOLD"/>
    <s v="NG-Price"/>
    <x v="1"/>
    <x v="5"/>
    <s v="VE7301.1"/>
    <d v="2002-01-01T21:00:00"/>
  </r>
  <r>
    <x v="1"/>
    <x v="3"/>
    <x v="0"/>
    <x v="18"/>
    <n v="755000"/>
    <n v="1342531"/>
    <d v="2001-06-05T11:25:02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250000000000002"/>
    <s v="aepes214"/>
    <s v="JARNOLD"/>
    <s v="NG-Price"/>
    <x v="1"/>
    <x v="5"/>
    <s v="VE7302.1"/>
    <d v="2001-11-01T00:00:00"/>
  </r>
  <r>
    <x v="1"/>
    <x v="3"/>
    <x v="0"/>
    <x v="1"/>
    <n v="465000"/>
    <n v="1342532"/>
    <d v="2001-06-05T11:25:10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3.895"/>
    <s v="ADM98493"/>
    <s v="JARNOLD"/>
    <s v="NG-Price"/>
    <x v="1"/>
    <x v="5"/>
    <s v="VE7303.1"/>
    <d v="2001-07-01T21:00:00"/>
  </r>
  <r>
    <x v="1"/>
    <x v="3"/>
    <x v="0"/>
    <x v="1"/>
    <n v="465000"/>
    <n v="1342534"/>
    <d v="2001-06-05T11:25:26"/>
    <s v="Bank of America, National Association"/>
    <x v="0"/>
    <x v="0"/>
    <x v="0"/>
    <x v="3"/>
    <s v="US Gas Fin Swap"/>
    <s v="US Gas Swap      Nymex                   Jul01           USD/MM"/>
    <m/>
    <n v="15000"/>
    <x v="0"/>
    <x v="10"/>
    <x v="0"/>
    <n v="3.9"/>
    <s v="MMETTERS"/>
    <s v="JARNOLD"/>
    <s v="NG-Price"/>
    <x v="1"/>
    <x v="5"/>
    <s v="VE7305.1"/>
    <d v="2001-07-01T21:00:00"/>
  </r>
  <r>
    <x v="1"/>
    <x v="3"/>
    <x v="0"/>
    <x v="1"/>
    <n v="310000"/>
    <n v="1342535"/>
    <d v="2001-06-05T11:25:35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895"/>
    <s v="JLIPMAN1"/>
    <s v="JARNOLD"/>
    <s v="NG-Price"/>
    <x v="1"/>
    <x v="5"/>
    <s v="VE7306.1"/>
    <d v="2001-07-01T21:00:00"/>
  </r>
  <r>
    <x v="1"/>
    <x v="2"/>
    <x v="1"/>
    <x v="16"/>
    <n v="3100"/>
    <n v="1342536"/>
    <d v="2001-06-05T11:25:45"/>
    <s v="American Electric Power Service Corporation"/>
    <x v="0"/>
    <x v="0"/>
    <x v="0"/>
    <x v="2"/>
    <s v="US East Power Phy Fwd Firm"/>
    <s v="US Pwr Phy Firm  Cinergy Peak            Jul-Aug02       USD/MWh"/>
    <m/>
    <n v="50"/>
    <x v="0"/>
    <x v="2"/>
    <x v="0"/>
    <n v="70.5"/>
    <s v="aepsvc121"/>
    <s v="FSTURM"/>
    <s v="LT-ECAR"/>
    <x v="7"/>
    <x v="6"/>
    <n v="633149.1"/>
    <d v="2002-07-01T17:11:00"/>
  </r>
  <r>
    <x v="1"/>
    <x v="2"/>
    <x v="1"/>
    <x v="16"/>
    <n v="3100"/>
    <n v="1342537"/>
    <d v="2001-06-05T11:25:52"/>
    <s v="American Electric Power Service Corporation"/>
    <x v="0"/>
    <x v="0"/>
    <x v="0"/>
    <x v="2"/>
    <s v="US East Power Phy Fwd Firm"/>
    <s v="US Pwr Phy Firm  Entergy Peak            Jul-Aug02       USD/MWh"/>
    <m/>
    <n v="50"/>
    <x v="0"/>
    <x v="2"/>
    <x v="0"/>
    <n v="74"/>
    <s v="aepsvc121"/>
    <s v="MCARSON2"/>
    <s v="LT-SPP"/>
    <x v="7"/>
    <x v="6"/>
    <n v="633150.1"/>
    <d v="2002-07-01T14:16:00"/>
  </r>
  <r>
    <x v="0"/>
    <x v="0"/>
    <x v="0"/>
    <x v="0"/>
    <n v="3"/>
    <n v="1342539"/>
    <d v="2001-06-05T11:25:53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682"/>
    <s v="pornstar"/>
    <s v="BMARCHAN"/>
    <s v="Enron Metals Trading System"/>
    <x v="0"/>
    <x v="0"/>
    <n v="2170001"/>
    <m/>
  </r>
  <r>
    <x v="1"/>
    <x v="3"/>
    <x v="0"/>
    <x v="18"/>
    <n v="755000"/>
    <n v="1342538"/>
    <d v="2001-06-05T11:25:53"/>
    <s v="Aquila Risk Management Corporation"/>
    <x v="0"/>
    <x v="0"/>
    <x v="0"/>
    <x v="3"/>
    <s v="US Gas Fin Swap"/>
    <s v="US Gas Swap      Nymex                   Nov01-Mar02     USD/MM"/>
    <m/>
    <n v="5000"/>
    <x v="0"/>
    <x v="10"/>
    <x v="0"/>
    <n v="4.335"/>
    <s v="AQUILA1004"/>
    <s v="JARNOLD"/>
    <s v="NG-Price"/>
    <x v="1"/>
    <x v="5"/>
    <s v="VE7307.1"/>
    <d v="2001-11-01T00:00:00"/>
  </r>
  <r>
    <x v="1"/>
    <x v="3"/>
    <x v="0"/>
    <x v="20"/>
    <n v="615000"/>
    <n v="1342541"/>
    <d v="2001-06-05T11:25:57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"/>
    <s v="WHITEWATER"/>
    <s v="JARNOLD"/>
    <s v="NG-Price"/>
    <x v="1"/>
    <x v="5"/>
    <s v="VE7309.1"/>
    <d v="2001-07-01T00:00:00"/>
  </r>
  <r>
    <x v="1"/>
    <x v="2"/>
    <x v="1"/>
    <x v="8"/>
    <n v="250"/>
    <n v="1342542"/>
    <d v="2001-06-05T11:26:10"/>
    <s v="American Electric Power Service Corporation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aepsvc128"/>
    <s v="JQUENET"/>
    <s v="ST-PJM"/>
    <x v="7"/>
    <x v="6"/>
    <n v="633155.1"/>
    <d v="2001-06-11T21:00:01"/>
  </r>
  <r>
    <x v="1"/>
    <x v="2"/>
    <x v="1"/>
    <x v="8"/>
    <n v="250"/>
    <n v="1342543"/>
    <d v="2001-06-05T11:26:16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8.25"/>
    <s v="aepsvc130"/>
    <s v="MCARSON2"/>
    <s v="ST-SPP"/>
    <x v="7"/>
    <x v="6"/>
    <n v="633158.1"/>
    <d v="2001-06-11T21:00:01"/>
  </r>
  <r>
    <x v="1"/>
    <x v="2"/>
    <x v="1"/>
    <x v="1"/>
    <n v="1550"/>
    <n v="1342544"/>
    <d v="2001-06-05T11:26:31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4"/>
    <s v="aepsvc132"/>
    <s v="FSTURM"/>
    <s v="LT-ECAR"/>
    <x v="7"/>
    <x v="6"/>
    <n v="633164.1"/>
    <d v="2001-07-01T21:00:01"/>
  </r>
  <r>
    <x v="1"/>
    <x v="2"/>
    <x v="1"/>
    <x v="10"/>
    <n v="1200"/>
    <n v="1342545"/>
    <d v="2001-06-05T11:26:34"/>
    <s v="Aquila Energy Marketing Corporation"/>
    <x v="0"/>
    <x v="0"/>
    <x v="0"/>
    <x v="2"/>
    <s v="US East Power Phy Fwd Firm"/>
    <s v="US Pwr Phy Firm  Cinergy Peak            07-30Jun01      USD/MWh"/>
    <m/>
    <n v="50"/>
    <x v="0"/>
    <x v="2"/>
    <x v="0"/>
    <n v="45.25"/>
    <s v="DANMURPHY"/>
    <s v="CDORLAN"/>
    <s v="ST-ECAR"/>
    <x v="7"/>
    <x v="6"/>
    <n v="633166.1"/>
    <d v="2001-06-07T21:00:01"/>
  </r>
  <r>
    <x v="1"/>
    <x v="3"/>
    <x v="0"/>
    <x v="1"/>
    <n v="465000"/>
    <n v="1342546"/>
    <d v="2001-06-05T11:26:3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"/>
    <s v="DAVIDSET"/>
    <s v="JARNOLD"/>
    <s v="NG-Price"/>
    <x v="1"/>
    <x v="5"/>
    <s v="VE7310.1"/>
    <d v="2001-07-01T21:00:00"/>
  </r>
  <r>
    <x v="1"/>
    <x v="3"/>
    <x v="0"/>
    <x v="1"/>
    <n v="3100"/>
    <n v="1342547"/>
    <d v="2001-06-05T11:26:41"/>
    <s v="Dynegy Marketing and Trade"/>
    <x v="0"/>
    <x v="0"/>
    <x v="0"/>
    <x v="3"/>
    <s v="US Gas Fin Opt Put"/>
    <s v="US Gas Fin Opt   NYMEX        EP3.75     Jul01           USD/MM-L"/>
    <n v="100"/>
    <m/>
    <x v="0"/>
    <x v="12"/>
    <x v="0"/>
    <n v="0.16"/>
    <s v="RODRIGUEZ"/>
    <s v="MMAGGI"/>
    <s v="NG EXOTIC"/>
    <x v="1"/>
    <x v="5"/>
    <s v="VE7312.1"/>
    <d v="2001-07-01T00:00:00"/>
  </r>
  <r>
    <x v="1"/>
    <x v="2"/>
    <x v="1"/>
    <x v="1"/>
    <n v="1550"/>
    <n v="1342551"/>
    <d v="2001-06-05T11:26:56"/>
    <s v="American Electric Power Service Corporation"/>
    <x v="0"/>
    <x v="0"/>
    <x v="0"/>
    <x v="2"/>
    <s v="US East Power Phy Fwd Firm"/>
    <s v="US Pwr Phy Firm  TVA Peak                Jul01           USD/MWh"/>
    <m/>
    <n v="50"/>
    <x v="0"/>
    <x v="2"/>
    <x v="0"/>
    <n v="88.25"/>
    <s v="aepsvc132"/>
    <s v="JKING6"/>
    <s v="ST-SERC"/>
    <x v="7"/>
    <x v="6"/>
    <n v="633167.1"/>
    <d v="2001-07-01T21:00:01"/>
  </r>
  <r>
    <x v="1"/>
    <x v="3"/>
    <x v="0"/>
    <x v="10"/>
    <n v="240000"/>
    <n v="1342552"/>
    <d v="2001-06-05T11:27:02"/>
    <s v="Williams Energy Marketing &amp; Trading Company"/>
    <x v="0"/>
    <x v="0"/>
    <x v="0"/>
    <x v="3"/>
    <s v="US Gas Fin Swap"/>
    <s v="US Gas Daily     HHub                    07-30Jun01      USD/MM"/>
    <m/>
    <n v="10000"/>
    <x v="0"/>
    <x v="10"/>
    <x v="0"/>
    <n v="3.8"/>
    <s v="duanelaw"/>
    <s v="PKEAVEY"/>
    <s v="G-DAILY-EST"/>
    <x v="1"/>
    <x v="5"/>
    <s v="VE7314.1"/>
    <d v="2001-06-07T21:00:01"/>
  </r>
  <r>
    <x v="1"/>
    <x v="3"/>
    <x v="0"/>
    <x v="20"/>
    <n v="307500"/>
    <n v="1342556"/>
    <d v="2001-06-05T11:27:09"/>
    <s v="Sempra Energy Trading Corp."/>
    <x v="0"/>
    <x v="0"/>
    <x v="0"/>
    <x v="3"/>
    <s v="US Gas Fin Swap"/>
    <s v="US Gas Swap      Nymex                   Jul-Oct01       USD/MM"/>
    <m/>
    <n v="2500"/>
    <x v="0"/>
    <x v="10"/>
    <x v="0"/>
    <n v="4"/>
    <s v="petverma"/>
    <s v="JARNOLD"/>
    <s v="NG-Price"/>
    <x v="1"/>
    <x v="5"/>
    <s v="VE7316.1"/>
    <d v="2001-07-01T00:00:00"/>
  </r>
  <r>
    <x v="1"/>
    <x v="3"/>
    <x v="0"/>
    <x v="1"/>
    <n v="310000"/>
    <n v="1342561"/>
    <d v="2001-06-05T11:27:42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91"/>
    <s v="bradhoese2"/>
    <s v="JARNOLD"/>
    <s v="NG-Price"/>
    <x v="1"/>
    <x v="5"/>
    <s v="VE7320.1"/>
    <d v="2001-07-01T21:00:00"/>
  </r>
  <r>
    <x v="1"/>
    <x v="3"/>
    <x v="0"/>
    <x v="1"/>
    <n v="155000"/>
    <n v="1342562"/>
    <d v="2001-06-05T11:27:5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3.91"/>
    <s v="PATGRIMES"/>
    <s v="JARNOLD"/>
    <s v="NG-Price"/>
    <x v="1"/>
    <x v="5"/>
    <s v="VE7321.1"/>
    <d v="2001-07-01T21:00:00"/>
  </r>
  <r>
    <x v="0"/>
    <x v="3"/>
    <x v="1"/>
    <x v="19"/>
    <n v="125000"/>
    <n v="1342563"/>
    <d v="2001-06-05T11:28:01"/>
    <s v="Nexen Marketing"/>
    <x v="0"/>
    <x v="0"/>
    <x v="0"/>
    <x v="3"/>
    <s v="CAN Gas Phy Fwd Firm West &lt; or = 1Mo"/>
    <s v="CAN Gas Phy      NIT                     06-30Jun01      CAD/GJ"/>
    <m/>
    <n v="5000"/>
    <x v="0"/>
    <x v="11"/>
    <x v="4"/>
    <n v="4.835"/>
    <s v="wenarchukj"/>
    <s v="MCOWAN"/>
    <s v="EC-IM Canada West"/>
    <x v="8"/>
    <x v="7"/>
    <n v="831807"/>
    <d v="2001-06-06T21:00:01"/>
  </r>
  <r>
    <x v="1"/>
    <x v="3"/>
    <x v="0"/>
    <x v="1"/>
    <n v="310000"/>
    <n v="1342564"/>
    <d v="2001-06-05T11:28:19"/>
    <s v="BP Corporation North America Inc."/>
    <x v="0"/>
    <x v="0"/>
    <x v="0"/>
    <x v="3"/>
    <s v="US Gas Fin Swap"/>
    <s v="US Gas Swap      Nymex                   Jul01           USD/MM"/>
    <m/>
    <n v="10000"/>
    <x v="0"/>
    <x v="10"/>
    <x v="0"/>
    <n v="3.915"/>
    <s v="Lamoreal"/>
    <s v="JARNOLD"/>
    <s v="NG-Price"/>
    <x v="1"/>
    <x v="5"/>
    <s v="VE7322.1"/>
    <d v="2001-07-01T21:00:00"/>
  </r>
  <r>
    <x v="1"/>
    <x v="3"/>
    <x v="0"/>
    <x v="1"/>
    <n v="155000"/>
    <n v="1342566"/>
    <d v="2001-06-05T11:28:48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91"/>
    <s v="ADM46266"/>
    <s v="JARNOLD"/>
    <s v="NG-Price"/>
    <x v="1"/>
    <x v="5"/>
    <s v="VE7325.1"/>
    <d v="2001-07-01T21:00:00"/>
  </r>
  <r>
    <x v="1"/>
    <x v="3"/>
    <x v="0"/>
    <x v="18"/>
    <n v="377500"/>
    <n v="1342567"/>
    <d v="2001-06-05T11:28:50"/>
    <s v="Sempra Energy Trading Corp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petverma"/>
    <s v="JARNOLD"/>
    <s v="NG-Price"/>
    <x v="1"/>
    <x v="5"/>
    <s v="VE7324.1"/>
    <d v="2001-11-01T00:00:00"/>
  </r>
  <r>
    <x v="1"/>
    <x v="3"/>
    <x v="0"/>
    <x v="1"/>
    <n v="310000"/>
    <n v="1342568"/>
    <d v="2001-06-05T11:28:52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1"/>
    <s v="ADM98493"/>
    <s v="JARNOLD"/>
    <s v="NG-Price"/>
    <x v="1"/>
    <x v="5"/>
    <s v="VE7327.1"/>
    <d v="2001-07-01T21:00:00"/>
  </r>
  <r>
    <x v="1"/>
    <x v="3"/>
    <x v="0"/>
    <x v="12"/>
    <n v="1825000"/>
    <n v="1342569"/>
    <d v="2001-06-05T11:28:53"/>
    <s v="Calpine Energy Services, L.P."/>
    <x v="0"/>
    <x v="0"/>
    <x v="0"/>
    <x v="3"/>
    <s v="US Gas Fin Swap"/>
    <s v="US Gas Swap      Nymex                   Jan-Dec02       USD/MM"/>
    <m/>
    <n v="5000"/>
    <x v="0"/>
    <x v="10"/>
    <x v="0"/>
    <n v="4.0250000000000004"/>
    <s v="GILMORE2"/>
    <s v="JARNOLD"/>
    <s v="NG-Price"/>
    <x v="1"/>
    <x v="5"/>
    <s v="VE7326.1"/>
    <d v="2002-01-01T21:00:00"/>
  </r>
  <r>
    <x v="1"/>
    <x v="2"/>
    <x v="1"/>
    <x v="8"/>
    <n v="250"/>
    <n v="1342570"/>
    <d v="2001-06-05T11:28:57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8.5"/>
    <s v="aepsvc130"/>
    <s v="MCARSON2"/>
    <s v="ST-SPP"/>
    <x v="7"/>
    <x v="6"/>
    <n v="633169.1"/>
    <d v="2001-06-11T21:00:01"/>
  </r>
  <r>
    <x v="0"/>
    <x v="3"/>
    <x v="1"/>
    <x v="1"/>
    <n v="155000"/>
    <n v="1342571"/>
    <d v="2001-06-05T11:28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049999999999999"/>
    <s v="williamw"/>
    <s v="MCOWAN"/>
    <s v="EC-IM Canada West"/>
    <x v="8"/>
    <x v="7"/>
    <n v="831808"/>
    <d v="2001-07-01T21:00:01"/>
  </r>
  <r>
    <x v="1"/>
    <x v="2"/>
    <x v="1"/>
    <x v="1"/>
    <n v="1550"/>
    <n v="1342572"/>
    <d v="2001-06-05T11:29:28"/>
    <s v="Aquila Energy Marketing Corporation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DANMURPHY"/>
    <s v="FSTURM"/>
    <s v="LT-ECAR"/>
    <x v="7"/>
    <x v="6"/>
    <n v="633170.1"/>
    <d v="2001-07-01T21:00:01"/>
  </r>
  <r>
    <x v="1"/>
    <x v="3"/>
    <x v="0"/>
    <x v="1"/>
    <n v="465000"/>
    <n v="1342575"/>
    <d v="2001-06-05T11:29:52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1"/>
    <s v="JLIPMAN1"/>
    <s v="JARNOLD"/>
    <s v="NG-Price"/>
    <x v="1"/>
    <x v="5"/>
    <s v="VE7331.1"/>
    <d v="2001-07-01T21:00:00"/>
  </r>
  <r>
    <x v="1"/>
    <x v="3"/>
    <x v="0"/>
    <x v="20"/>
    <n v="615000"/>
    <n v="1342576"/>
    <d v="2001-06-05T11:29:5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0049999999999999"/>
    <s v="GILMORE2"/>
    <s v="JARNOLD"/>
    <s v="NG-Price"/>
    <x v="1"/>
    <x v="5"/>
    <s v="VE7330.1"/>
    <d v="2001-07-01T00:00:00"/>
  </r>
  <r>
    <x v="1"/>
    <x v="3"/>
    <x v="0"/>
    <x v="1"/>
    <n v="310000"/>
    <n v="1342580"/>
    <d v="2001-06-05T11:30:12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049999999999998"/>
    <s v="shawnmaz"/>
    <s v="JARNOLD"/>
    <s v="NG-Price"/>
    <x v="1"/>
    <x v="5"/>
    <s v="VE7334.1"/>
    <d v="2001-07-01T21:00:00"/>
  </r>
  <r>
    <x v="1"/>
    <x v="3"/>
    <x v="0"/>
    <x v="18"/>
    <n v="755000"/>
    <n v="1342581"/>
    <d v="2001-06-05T11:30:14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550000000000004"/>
    <s v="GILMORE2"/>
    <s v="JARNOLD"/>
    <s v="NG-Price"/>
    <x v="1"/>
    <x v="5"/>
    <s v="VE7333.1"/>
    <d v="2001-11-01T00:00:00"/>
  </r>
  <r>
    <x v="1"/>
    <x v="3"/>
    <x v="0"/>
    <x v="1"/>
    <n v="155000"/>
    <n v="1342583"/>
    <d v="2001-06-05T11:30:20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1"/>
    <s v="jdbsempra"/>
    <s v="JARNOLD"/>
    <s v="NG-Price"/>
    <x v="1"/>
    <x v="5"/>
    <s v="VE7336.1"/>
    <d v="2001-07-01T21:00:00"/>
  </r>
  <r>
    <x v="1"/>
    <x v="2"/>
    <x v="0"/>
    <x v="4"/>
    <n v="1500"/>
    <n v="1342584"/>
    <d v="2001-06-05T11:30:26"/>
    <s v="Axia Energy, LP"/>
    <x v="0"/>
    <x v="0"/>
    <x v="0"/>
    <x v="2"/>
    <s v="US East Power Fin Swap"/>
    <s v="US Pwr Fin Swap  ISO NY Z-G Peak         Sep01           USD/MWh"/>
    <m/>
    <n v="50"/>
    <x v="0"/>
    <x v="2"/>
    <x v="0"/>
    <n v="53"/>
    <s v="wolfstev"/>
    <s v="DDAVIS"/>
    <s v="LT-New England"/>
    <x v="7"/>
    <x v="5"/>
    <n v="633173.1"/>
    <d v="2001-09-01T21:00:01"/>
  </r>
  <r>
    <x v="1"/>
    <x v="3"/>
    <x v="0"/>
    <x v="20"/>
    <n v="615000"/>
    <n v="1342587"/>
    <d v="2001-06-05T11:30:40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YMAC"/>
    <s v="JARNOLD"/>
    <s v="NG-Price"/>
    <x v="1"/>
    <x v="5"/>
    <s v="VE7338.1"/>
    <d v="2001-07-01T00:00:00"/>
  </r>
  <r>
    <x v="1"/>
    <x v="3"/>
    <x v="0"/>
    <x v="1"/>
    <n v="465000"/>
    <n v="1342588"/>
    <d v="2001-06-05T11:30:4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"/>
    <s v="jdbsempra"/>
    <s v="JARNOLD"/>
    <s v="NG-Price"/>
    <x v="1"/>
    <x v="5"/>
    <s v="VE7340.1"/>
    <d v="2001-07-01T21:00:00"/>
  </r>
  <r>
    <x v="1"/>
    <x v="3"/>
    <x v="0"/>
    <x v="4"/>
    <n v="150000"/>
    <n v="1342589"/>
    <d v="2001-06-05T11:30:46"/>
    <s v="BP Corporation North America Inc."/>
    <x v="0"/>
    <x v="0"/>
    <x v="0"/>
    <x v="3"/>
    <s v="US Gas Fin BasisSwap"/>
    <s v="US Gas Basis     NGI SoCal               Sep01           USD/MM"/>
    <m/>
    <n v="5000"/>
    <x v="0"/>
    <x v="10"/>
    <x v="0"/>
    <n v="3.79"/>
    <s v="Quekchin"/>
    <s v="KHOLST"/>
    <s v="FT-West"/>
    <x v="1"/>
    <x v="5"/>
    <s v="VE7339.1"/>
    <d v="2001-09-01T21:00:01"/>
  </r>
  <r>
    <x v="0"/>
    <x v="0"/>
    <x v="0"/>
    <x v="0"/>
    <n v="2"/>
    <n v="1342590"/>
    <d v="2001-06-05T11:30:4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ADM59084"/>
    <s v="BMARCHAN"/>
    <s v="Enron Metals Trading System"/>
    <x v="0"/>
    <x v="0"/>
    <n v="2169999"/>
    <m/>
  </r>
  <r>
    <x v="1"/>
    <x v="3"/>
    <x v="0"/>
    <x v="20"/>
    <n v="615000"/>
    <n v="1342593"/>
    <d v="2001-06-05T11:30:52"/>
    <s v="Coral Energy Holding L.P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kwgeiger"/>
    <s v="JARNOLD"/>
    <s v="NG-Price"/>
    <x v="1"/>
    <x v="5"/>
    <s v="VE7341.1"/>
    <d v="2001-07-01T00:00:00"/>
  </r>
  <r>
    <x v="0"/>
    <x v="3"/>
    <x v="1"/>
    <x v="0"/>
    <n v="50000"/>
    <n v="1342594"/>
    <d v="2001-06-05T11:30:53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20.95"/>
    <s v="tommacal"/>
    <s v="MNICHOLA"/>
    <s v="Non Affiliate Gas Book"/>
    <x v="5"/>
    <x v="3"/>
    <n v="106554"/>
    <d v="2001-06-06T21:00:01"/>
  </r>
  <r>
    <x v="1"/>
    <x v="3"/>
    <x v="0"/>
    <x v="4"/>
    <n v="150000"/>
    <n v="1342598"/>
    <d v="2001-06-05T11:31:17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149999999999997"/>
    <s v="ADM46266"/>
    <s v="JARNOLD"/>
    <s v="NG-Price"/>
    <x v="1"/>
    <x v="5"/>
    <s v="VE7347.1"/>
    <d v="2001-09-01T21:00:00"/>
  </r>
  <r>
    <x v="1"/>
    <x v="3"/>
    <x v="0"/>
    <x v="20"/>
    <n v="615000"/>
    <n v="1342602"/>
    <d v="2001-06-05T11:31:46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3.99"/>
    <s v="JOHNNELSON"/>
    <s v="JARNOLD"/>
    <s v="NG-Price"/>
    <x v="1"/>
    <x v="5"/>
    <s v="VE7348.1"/>
    <d v="2001-07-01T00:00:00"/>
  </r>
  <r>
    <x v="1"/>
    <x v="2"/>
    <x v="1"/>
    <x v="3"/>
    <n v="4600"/>
    <n v="1342603"/>
    <d v="2001-06-05T11:31:50"/>
    <s v="Aquila Energy Marketing Corporation"/>
    <x v="0"/>
    <x v="0"/>
    <x v="0"/>
    <x v="2"/>
    <s v="US East Power Phy Fwd Firm"/>
    <s v="US Pwr Phy Firm  Cinergy Peak            Oct-Dec01       USD/MWh"/>
    <m/>
    <n v="50"/>
    <x v="0"/>
    <x v="2"/>
    <x v="0"/>
    <n v="34.700000000000003"/>
    <s v="DANMURPHY"/>
    <s v="FSTURM"/>
    <s v="LT-ECAR"/>
    <x v="7"/>
    <x v="6"/>
    <n v="633180.1"/>
    <d v="2001-10-01T17:11:00"/>
  </r>
  <r>
    <x v="1"/>
    <x v="3"/>
    <x v="0"/>
    <x v="20"/>
    <n v="615000"/>
    <n v="1342605"/>
    <d v="2001-06-05T11:32:03"/>
    <s v="Axia Energy, LP"/>
    <x v="0"/>
    <x v="0"/>
    <x v="0"/>
    <x v="3"/>
    <s v="US Gas Fin Swap"/>
    <s v="US Gas Swap      Nymex                   Jul-Oct01       USD/MM"/>
    <n v="5000"/>
    <m/>
    <x v="0"/>
    <x v="10"/>
    <x v="0"/>
    <n v="3.99"/>
    <s v="hillblak"/>
    <s v="JARNOLD"/>
    <s v="NG-Price"/>
    <x v="1"/>
    <x v="5"/>
    <s v="VE7349.1"/>
    <d v="2001-07-01T00:00:00"/>
  </r>
  <r>
    <x v="1"/>
    <x v="2"/>
    <x v="1"/>
    <x v="8"/>
    <n v="250"/>
    <n v="1342606"/>
    <d v="2001-06-05T11:32:04"/>
    <s v="Wabash Valley Power Association Inc."/>
    <x v="0"/>
    <x v="0"/>
    <x v="0"/>
    <x v="2"/>
    <s v="US East Power Phy Fwd Firm"/>
    <s v="US Pwr Phy Firm  COMED Peak              11-15Jun01      USD/MWh"/>
    <m/>
    <n v="50"/>
    <x v="0"/>
    <x v="2"/>
    <x v="0"/>
    <n v="38.5"/>
    <s v="KONGACES"/>
    <s v="MLORENZ"/>
    <s v="ST-Main"/>
    <x v="7"/>
    <x v="6"/>
    <n v="633182.1"/>
    <d v="2001-06-11T21:00:01"/>
  </r>
  <r>
    <x v="1"/>
    <x v="3"/>
    <x v="0"/>
    <x v="10"/>
    <n v="120000"/>
    <n v="1342607"/>
    <d v="2001-06-05T11:32:08"/>
    <s v="Enron Energy Services, Inc."/>
    <x v="0"/>
    <x v="0"/>
    <x v="0"/>
    <x v="3"/>
    <s v="US Gas Fin Swap"/>
    <s v="US Gas Daily     PG&amp;E CtyGate            07-30Jun01      USD/MM"/>
    <n v="5000"/>
    <m/>
    <x v="0"/>
    <x v="10"/>
    <x v="0"/>
    <n v="4.9000000000000004"/>
    <s v="SHIREMAN"/>
    <s v="MLENHAR"/>
    <s v="West-Perm"/>
    <x v="1"/>
    <x v="5"/>
    <s v="VE7350.1"/>
    <d v="2001-06-07T21:00:01"/>
  </r>
  <r>
    <x v="1"/>
    <x v="3"/>
    <x v="0"/>
    <x v="1"/>
    <n v="232500"/>
    <n v="1342608"/>
    <d v="2001-06-05T11:32:12"/>
    <s v="Duke Energy Marketing Limited Partnership"/>
    <x v="0"/>
    <x v="0"/>
    <x v="0"/>
    <x v="3"/>
    <s v="US Gas Fin Swap"/>
    <s v="US Gas Swap      Nymex                   Jul01           USD/MM"/>
    <n v="7500"/>
    <m/>
    <x v="0"/>
    <x v="10"/>
    <x v="0"/>
    <n v="3.89"/>
    <s v="STEVEBUT"/>
    <s v="JARNOLD"/>
    <s v="NG-Price"/>
    <x v="1"/>
    <x v="5"/>
    <s v="VE7351.1"/>
    <d v="2001-07-01T21:00:00"/>
  </r>
  <r>
    <x v="1"/>
    <x v="3"/>
    <x v="0"/>
    <x v="20"/>
    <n v="615000"/>
    <n v="1342609"/>
    <d v="2001-06-05T11:32:29"/>
    <s v="Conectiv Energy Supply, Inc."/>
    <x v="0"/>
    <x v="0"/>
    <x v="0"/>
    <x v="3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1"/>
    <x v="5"/>
    <s v="VE7352.1"/>
    <d v="2001-07-01T00:00:00"/>
  </r>
  <r>
    <x v="1"/>
    <x v="2"/>
    <x v="1"/>
    <x v="4"/>
    <n v="1500"/>
    <n v="1342610"/>
    <d v="2001-06-05T11:32:49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6.700000000000003"/>
    <s v="smarland"/>
    <s v="FSTURM"/>
    <s v="ST-ECAR"/>
    <x v="7"/>
    <x v="6"/>
    <n v="633184.1"/>
    <d v="2001-09-01T17:11:00"/>
  </r>
  <r>
    <x v="0"/>
    <x v="0"/>
    <x v="0"/>
    <x v="0"/>
    <n v="20"/>
    <n v="1342611"/>
    <d v="2001-06-05T11:33:33"/>
    <s v="Standard Bank London Limited"/>
    <x v="0"/>
    <x v="0"/>
    <x v="0"/>
    <x v="0"/>
    <s v="Zinc LME Registered Contract"/>
    <s v="Zinc LME Reg.    Contract                3 Month         USD/mt-L"/>
    <m/>
    <n v="20"/>
    <x v="0"/>
    <x v="0"/>
    <x v="0"/>
    <n v="933"/>
    <s v="SWAINROB"/>
    <s v="ATURNER"/>
    <s v="Enron Metals Trading System"/>
    <x v="0"/>
    <x v="0"/>
    <n v="2169997"/>
    <m/>
  </r>
  <r>
    <x v="1"/>
    <x v="3"/>
    <x v="0"/>
    <x v="20"/>
    <n v="615000"/>
    <n v="1342612"/>
    <d v="2001-06-05T11:33:3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"/>
    <s v="JEFFFOX1"/>
    <s v="JARNOLD"/>
    <s v="NG-Price"/>
    <x v="1"/>
    <x v="5"/>
    <s v="VE7353.1"/>
    <d v="2001-07-01T00:00:00"/>
  </r>
  <r>
    <x v="0"/>
    <x v="3"/>
    <x v="1"/>
    <x v="0"/>
    <n v="10000"/>
    <n v="1342614"/>
    <d v="2001-06-05T11:34:17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74235"/>
    <s v="RWATT"/>
    <s v="EC-IM Canada West"/>
    <x v="8"/>
    <x v="7"/>
    <n v="831814"/>
    <d v="2001-06-05T21:00:01"/>
  </r>
  <r>
    <x v="0"/>
    <x v="3"/>
    <x v="1"/>
    <x v="0"/>
    <n v="10000"/>
    <n v="1342616"/>
    <d v="2001-06-05T11:34:48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00000000000004"/>
    <s v="KJMTMC01"/>
    <s v="RWATT"/>
    <s v="EC-IM Canada West"/>
    <x v="8"/>
    <x v="7"/>
    <n v="831815"/>
    <d v="2001-06-05T21:00:01"/>
  </r>
  <r>
    <x v="1"/>
    <x v="3"/>
    <x v="0"/>
    <x v="1"/>
    <n v="465000"/>
    <n v="1342618"/>
    <d v="2001-06-05T11:35:03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049999999999998"/>
    <s v="steven12"/>
    <s v="JARNOLD"/>
    <s v="NG-Price"/>
    <x v="1"/>
    <x v="5"/>
    <s v="VE7357.1"/>
    <d v="2001-07-01T21:00:00"/>
  </r>
  <r>
    <x v="1"/>
    <x v="2"/>
    <x v="1"/>
    <x v="3"/>
    <n v="4600"/>
    <n v="1342617"/>
    <d v="2001-06-05T11:35:03"/>
    <s v="Tractebel Energy Marketing, Inc."/>
    <x v="0"/>
    <x v="0"/>
    <x v="0"/>
    <x v="2"/>
    <s v="US East Power Phy Fwd Firm"/>
    <s v="US Pwr Phy Firm  NEPOOL Peak             Oct-Dec01       USD/MWh"/>
    <m/>
    <n v="50"/>
    <x v="0"/>
    <x v="2"/>
    <x v="0"/>
    <n v="49.5"/>
    <s v="HERNDON1"/>
    <s v="DDAVIS"/>
    <s v="LT-New England"/>
    <x v="7"/>
    <x v="6"/>
    <n v="633189.1"/>
    <d v="2001-10-01T17:11:00"/>
  </r>
  <r>
    <x v="0"/>
    <x v="3"/>
    <x v="1"/>
    <x v="0"/>
    <n v="50000"/>
    <n v="1342621"/>
    <d v="2001-06-05T11:36:44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20.9"/>
    <s v="tommacal"/>
    <s v="MNICHOLA"/>
    <s v="Non Affiliate Gas Book"/>
    <x v="5"/>
    <x v="3"/>
    <n v="106556"/>
    <d v="2001-06-06T21:00:01"/>
  </r>
  <r>
    <x v="1"/>
    <x v="2"/>
    <x v="1"/>
    <x v="8"/>
    <n v="250"/>
    <n v="1342622"/>
    <d v="2001-06-05T11:37:09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9"/>
    <s v="aepsvc136"/>
    <s v="JQUENET"/>
    <s v="ST-PJM"/>
    <x v="7"/>
    <x v="6"/>
    <n v="633205.1"/>
    <d v="2001-06-11T21:00:01"/>
  </r>
  <r>
    <x v="1"/>
    <x v="3"/>
    <x v="0"/>
    <x v="1"/>
    <n v="310000"/>
    <n v="1342623"/>
    <d v="2001-06-05T11:37:47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3.91"/>
    <s v="johncasey1"/>
    <s v="JARNOLD"/>
    <s v="NG-Price"/>
    <x v="1"/>
    <x v="5"/>
    <s v="VE7364.1"/>
    <d v="2001-07-01T21:00:00"/>
  </r>
  <r>
    <x v="1"/>
    <x v="2"/>
    <x v="1"/>
    <x v="4"/>
    <n v="1500"/>
    <n v="1342624"/>
    <d v="2001-06-05T11:37:49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6.799999999999997"/>
    <s v="smarland"/>
    <s v="FSTURM"/>
    <s v="ST-ECAR"/>
    <x v="7"/>
    <x v="6"/>
    <n v="633218.1"/>
    <d v="2001-09-01T17:11:00"/>
  </r>
  <r>
    <x v="0"/>
    <x v="3"/>
    <x v="1"/>
    <x v="0"/>
    <n v="10000"/>
    <n v="1342625"/>
    <d v="2001-06-05T11:38:02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50000000000003"/>
    <s v="DAVEGRAHAM"/>
    <s v="RWATT"/>
    <s v="EC-IM Canada West"/>
    <x v="8"/>
    <x v="7"/>
    <n v="831818"/>
    <d v="2001-06-05T21:00:01"/>
  </r>
  <r>
    <x v="1"/>
    <x v="3"/>
    <x v="0"/>
    <x v="1"/>
    <n v="155000"/>
    <n v="1342628"/>
    <d v="2001-06-05T11:38:35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1"/>
    <s v="DAVIDSET"/>
    <s v="JARNOLD"/>
    <s v="NG-Price"/>
    <x v="1"/>
    <x v="5"/>
    <s v="VE7370.1"/>
    <d v="2001-07-01T21:00:00"/>
  </r>
  <r>
    <x v="0"/>
    <x v="3"/>
    <x v="1"/>
    <x v="0"/>
    <n v="10000"/>
    <n v="1342629"/>
    <d v="2001-06-05T11:38:54"/>
    <s v="Mirant Americas Energy Marketing Canada,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ADM68959"/>
    <s v="RWATT"/>
    <s v="EC-IM Canada West"/>
    <x v="8"/>
    <x v="7"/>
    <n v="831819"/>
    <d v="2001-06-05T21:00:01"/>
  </r>
  <r>
    <x v="1"/>
    <x v="3"/>
    <x v="0"/>
    <x v="10"/>
    <n v="240000"/>
    <n v="1342630"/>
    <d v="2001-06-05T11:39:10"/>
    <s v="Aquila Risk Management Corporation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AQUILA1003"/>
    <s v="PKEAVEY"/>
    <s v="G-DAILY-EST"/>
    <x v="1"/>
    <x v="5"/>
    <s v="VE7373.1"/>
    <d v="2001-06-07T21:00:01"/>
  </r>
  <r>
    <x v="0"/>
    <x v="3"/>
    <x v="1"/>
    <x v="0"/>
    <n v="5000"/>
    <n v="1342631"/>
    <d v="2001-06-05T11:39:14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1"/>
    <s v="tsamaska"/>
    <s v="RWATT"/>
    <s v="EC-IM Canada West"/>
    <x v="8"/>
    <x v="7"/>
    <n v="831821"/>
    <d v="2001-06-06T21:00:01"/>
  </r>
  <r>
    <x v="1"/>
    <x v="3"/>
    <x v="0"/>
    <x v="12"/>
    <n v="1825000"/>
    <n v="1342632"/>
    <d v="2001-06-05T11:39:20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250000000000004"/>
    <s v="WHITEWATER"/>
    <s v="JARNOLD"/>
    <s v="NG-Price"/>
    <x v="1"/>
    <x v="5"/>
    <s v="VE7374.1"/>
    <d v="2002-01-01T21:00:00"/>
  </r>
  <r>
    <x v="1"/>
    <x v="3"/>
    <x v="0"/>
    <x v="20"/>
    <n v="615000"/>
    <n v="1342633"/>
    <d v="2001-06-05T11:39:27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"/>
    <s v="SHIMAITIS"/>
    <s v="JARNOLD"/>
    <s v="NG-Price"/>
    <x v="1"/>
    <x v="5"/>
    <s v="VE7375.1"/>
    <d v="2001-07-01T00:00:00"/>
  </r>
  <r>
    <x v="0"/>
    <x v="0"/>
    <x v="0"/>
    <x v="0"/>
    <n v="20"/>
    <n v="1342634"/>
    <d v="2001-06-05T11:39:49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ANNAYLOR"/>
    <s v="BMARCHAN"/>
    <s v="Enron Metals Trading System"/>
    <x v="0"/>
    <x v="0"/>
    <n v="2169995"/>
    <m/>
  </r>
  <r>
    <x v="0"/>
    <x v="3"/>
    <x v="1"/>
    <x v="0"/>
    <n v="5000"/>
    <n v="1342636"/>
    <d v="2001-06-05T11:39:57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249999999999996"/>
    <s v="tsamaska"/>
    <s v="RWATT"/>
    <s v="EC-IM Canada West"/>
    <x v="8"/>
    <x v="7"/>
    <n v="831823"/>
    <d v="2001-06-06T21:00:01"/>
  </r>
  <r>
    <x v="1"/>
    <x v="4"/>
    <x v="0"/>
    <x v="0"/>
    <n v="50000"/>
    <n v="1342637"/>
    <d v="2001-06-05T11:39:5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2"/>
    <x v="5"/>
    <n v="113839"/>
    <d v="2001-07-01T00:00:00"/>
  </r>
  <r>
    <x v="1"/>
    <x v="3"/>
    <x v="0"/>
    <x v="18"/>
    <n v="755000"/>
    <n v="1342638"/>
    <d v="2001-06-05T11:40:03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4"/>
    <s v="SHIMAITIS"/>
    <s v="JARNOLD"/>
    <s v="NG-Price"/>
    <x v="1"/>
    <x v="5"/>
    <s v="VE7377.1"/>
    <d v="2001-11-01T00:00:00"/>
  </r>
  <r>
    <x v="1"/>
    <x v="3"/>
    <x v="0"/>
    <x v="1"/>
    <n v="1550000"/>
    <n v="1342643"/>
    <d v="2001-06-05T11:40:17"/>
    <s v="Aquila Risk Management Corporation"/>
    <x v="0"/>
    <x v="0"/>
    <x v="0"/>
    <x v="3"/>
    <s v="US Gas Fin BasisSwap"/>
    <s v="US Gas Basis     HSC                     Jul01           USD/MM"/>
    <n v="50000"/>
    <m/>
    <x v="0"/>
    <x v="10"/>
    <x v="0"/>
    <n v="3.5000000000000003E-2"/>
    <s v="AQUILA1014"/>
    <s v="EBASS"/>
    <s v="FT-Texas"/>
    <x v="1"/>
    <x v="5"/>
    <s v="VE7381.1"/>
    <d v="2001-07-01T00:00:00"/>
  </r>
  <r>
    <x v="0"/>
    <x v="3"/>
    <x v="1"/>
    <x v="0"/>
    <n v="10000"/>
    <n v="1342644"/>
    <d v="2001-06-05T11:40:42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"/>
    <s v="KJMTMC01"/>
    <s v="RWATT"/>
    <s v="EC-IM Canada West"/>
    <x v="8"/>
    <x v="7"/>
    <n v="831824"/>
    <d v="2001-06-05T21:00:01"/>
  </r>
  <r>
    <x v="1"/>
    <x v="3"/>
    <x v="0"/>
    <x v="20"/>
    <n v="615000"/>
    <n v="1342645"/>
    <d v="2001-06-05T11:40:50"/>
    <s v="Aquila Canada Corp."/>
    <x v="0"/>
    <x v="0"/>
    <x v="0"/>
    <x v="3"/>
    <s v="US Gas Fin Swap"/>
    <s v="US Gas Swap      Nymex                   Jul-Oct01       USD/MM"/>
    <m/>
    <n v="5000"/>
    <x v="0"/>
    <x v="10"/>
    <x v="0"/>
    <n v="4"/>
    <s v="davidlake"/>
    <s v="JARNOLD"/>
    <s v="NG-Price"/>
    <x v="1"/>
    <x v="5"/>
    <s v="VE7382.1"/>
    <d v="2001-07-01T00:00:00"/>
  </r>
  <r>
    <x v="1"/>
    <x v="3"/>
    <x v="0"/>
    <x v="10"/>
    <n v="192000"/>
    <n v="1342646"/>
    <d v="2001-06-05T11:40:57"/>
    <s v="Nicor Gas Company"/>
    <x v="0"/>
    <x v="0"/>
    <x v="0"/>
    <x v="3"/>
    <s v="US Gas Fin Swap"/>
    <s v="US Gas Daily     NNG Ventura             07-30Jun01      USD/MM"/>
    <m/>
    <n v="8000"/>
    <x v="0"/>
    <x v="10"/>
    <x v="0"/>
    <n v="3.625"/>
    <s v="mmc12345"/>
    <s v="ALEWIS"/>
    <s v="GD-CENTRAL"/>
    <x v="1"/>
    <x v="5"/>
    <s v="VE7383.1"/>
    <d v="2001-06-07T21:00:01"/>
  </r>
  <r>
    <x v="0"/>
    <x v="3"/>
    <x v="1"/>
    <x v="19"/>
    <n v="62500"/>
    <n v="1342648"/>
    <d v="2001-06-05T11:41:11"/>
    <s v="Nexen Marketing"/>
    <x v="0"/>
    <x v="0"/>
    <x v="0"/>
    <x v="3"/>
    <s v="CAN Gas Phy Fwd Firm West &lt; or = 1Mo"/>
    <s v="CAN Gas Phy      NIT                     06-30Jun01      CAD/GJ"/>
    <m/>
    <n v="2500"/>
    <x v="0"/>
    <x v="11"/>
    <x v="4"/>
    <n v="4.83"/>
    <s v="wenarchukj"/>
    <s v="MCOWAN"/>
    <s v="EC-IM Canada West"/>
    <x v="8"/>
    <x v="7"/>
    <n v="831825"/>
    <d v="2001-06-06T21:00:01"/>
  </r>
  <r>
    <x v="0"/>
    <x v="0"/>
    <x v="0"/>
    <x v="0"/>
    <n v="4"/>
    <n v="1342649"/>
    <d v="2001-06-05T11:41:24"/>
    <s v="Credit Lyonnais Rouse Limited"/>
    <x v="0"/>
    <x v="0"/>
    <x v="0"/>
    <x v="0"/>
    <s v="Copper LME Registered Contract"/>
    <s v="Cu LME Reg.      Contract                3 Month         USD/mt-L"/>
    <m/>
    <n v="4"/>
    <x v="0"/>
    <x v="0"/>
    <x v="0"/>
    <n v="1682"/>
    <s v="johnmanfld"/>
    <s v="BMARCHAN"/>
    <s v="Enron Metals Trading System"/>
    <x v="0"/>
    <x v="0"/>
    <n v="2169993"/>
    <m/>
  </r>
  <r>
    <x v="0"/>
    <x v="0"/>
    <x v="0"/>
    <x v="0"/>
    <n v="10"/>
    <n v="1342650"/>
    <d v="2001-06-05T11:41:59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PAULDODGE"/>
    <s v="ATURNER"/>
    <s v="Enron Metals Trading System"/>
    <x v="0"/>
    <x v="0"/>
    <n v="2169991"/>
    <m/>
  </r>
  <r>
    <x v="0"/>
    <x v="0"/>
    <x v="0"/>
    <x v="0"/>
    <n v="20"/>
    <n v="1342651"/>
    <d v="2001-06-05T11:42:05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PAULDODGE"/>
    <s v="BMARCHAN"/>
    <s v="Enron Metals Trading System"/>
    <x v="0"/>
    <x v="0"/>
    <n v="2169989"/>
    <m/>
  </r>
  <r>
    <x v="1"/>
    <x v="3"/>
    <x v="0"/>
    <x v="18"/>
    <n v="755000"/>
    <n v="1342654"/>
    <d v="2001-06-05T11:42:25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dbsempra"/>
    <s v="JARNOLD"/>
    <s v="NG-Price"/>
    <x v="1"/>
    <x v="5"/>
    <s v="VE7386.1"/>
    <d v="2001-11-01T00:00:00"/>
  </r>
  <r>
    <x v="1"/>
    <x v="3"/>
    <x v="0"/>
    <x v="20"/>
    <n v="615000"/>
    <n v="1342657"/>
    <d v="2001-06-05T11:42:41"/>
    <s v="CMS Marketing, Services and Trading Company"/>
    <x v="0"/>
    <x v="0"/>
    <x v="0"/>
    <x v="3"/>
    <s v="US Gas Fin Swap"/>
    <s v="US Gas Swap      Nymex                   Jul-Oct01       USD/MM"/>
    <n v="5000"/>
    <m/>
    <x v="0"/>
    <x v="10"/>
    <x v="0"/>
    <n v="4.0049999999999999"/>
    <s v="PATGRIMES"/>
    <s v="JARNOLD"/>
    <s v="NG-Price"/>
    <x v="1"/>
    <x v="5"/>
    <s v="VE7387.1"/>
    <d v="2001-07-01T00:00:00"/>
  </r>
  <r>
    <x v="1"/>
    <x v="3"/>
    <x v="0"/>
    <x v="20"/>
    <n v="615000"/>
    <n v="1342658"/>
    <d v="2001-06-05T11:42:43"/>
    <s v="Duke Energy Marketing Limited Partnership"/>
    <x v="0"/>
    <x v="0"/>
    <x v="0"/>
    <x v="3"/>
    <s v="US Gas Fin Swap"/>
    <s v="US Gas Swap      Nymex                   Jul-Oct01       USD/MM"/>
    <m/>
    <n v="5000"/>
    <x v="0"/>
    <x v="10"/>
    <x v="0"/>
    <n v="4.0149999999999997"/>
    <s v="ADM24744"/>
    <s v="JARNOLD"/>
    <s v="NG-Price"/>
    <x v="1"/>
    <x v="5"/>
    <s v="VE7388.1"/>
    <d v="2001-07-01T00:00:00"/>
  </r>
  <r>
    <x v="1"/>
    <x v="3"/>
    <x v="0"/>
    <x v="18"/>
    <n v="377500"/>
    <n v="1342665"/>
    <d v="2001-06-05T11:43:05"/>
    <s v="PSEG Energy Resources &amp; Trade LLC"/>
    <x v="0"/>
    <x v="0"/>
    <x v="0"/>
    <x v="3"/>
    <s v="US Gas Fin Swap"/>
    <s v="US Gas Swap      Nymex                   Nov01-Mar02     USD/MM"/>
    <n v="2500"/>
    <m/>
    <x v="0"/>
    <x v="10"/>
    <x v="0"/>
    <n v="4.3499999999999996"/>
    <s v="cschaffer"/>
    <s v="JARNOLD"/>
    <s v="NG-Price"/>
    <x v="1"/>
    <x v="5"/>
    <s v="VE7391.1"/>
    <d v="2001-11-01T00:00:00"/>
  </r>
  <r>
    <x v="1"/>
    <x v="2"/>
    <x v="1"/>
    <x v="8"/>
    <n v="250"/>
    <n v="1342666"/>
    <d v="2001-06-05T11:43:15"/>
    <s v="Constellation Power Source, Inc."/>
    <x v="2"/>
    <x v="1"/>
    <x v="0"/>
    <x v="2"/>
    <s v="US East Power Phy Fwd Firm"/>
    <s v="US Pwr Phy Firm  PJM-W Peak              11-15Jun01      USD/MWh"/>
    <n v="50"/>
    <m/>
    <x v="0"/>
    <x v="2"/>
    <x v="0"/>
    <n v="39"/>
    <s v="PJMPower"/>
    <s v="JQUENET"/>
    <s v="ST-PJM"/>
    <x v="7"/>
    <x v="6"/>
    <n v="633231.1"/>
    <d v="2001-06-11T21:00:01"/>
  </r>
  <r>
    <x v="1"/>
    <x v="3"/>
    <x v="1"/>
    <x v="10"/>
    <n v="120000"/>
    <n v="1342667"/>
    <d v="2001-06-05T11:44:04"/>
    <s v="Amerada Hess Corporation"/>
    <x v="0"/>
    <x v="0"/>
    <x v="0"/>
    <x v="3"/>
    <s v="US Gas Phy Fwd Firm &lt; or = 1Mo "/>
    <s v="US Gas Phy       Transco Z6 NY           07-30Jun01      USD/MM"/>
    <m/>
    <n v="5000"/>
    <x v="0"/>
    <x v="10"/>
    <x v="0"/>
    <n v="4.1849999999999996"/>
    <s v="scotperry1"/>
    <s v="VPIMENOV"/>
    <s v="ENA-IM ME NEW YORK"/>
    <x v="8"/>
    <x v="5"/>
    <n v="831832"/>
    <d v="2001-06-07T21:00:01"/>
  </r>
  <r>
    <x v="0"/>
    <x v="3"/>
    <x v="1"/>
    <x v="0"/>
    <n v="10000"/>
    <n v="1342669"/>
    <d v="2001-06-05T11:44:28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DAVEGRAHAM"/>
    <s v="RWATT"/>
    <s v="EC-IM Canada West"/>
    <x v="8"/>
    <x v="7"/>
    <n v="831833"/>
    <d v="2001-06-05T21:00:01"/>
  </r>
  <r>
    <x v="0"/>
    <x v="0"/>
    <x v="0"/>
    <x v="0"/>
    <n v="1"/>
    <n v="1342670"/>
    <d v="2001-06-05T11:44:39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BRUMSTEVE"/>
    <s v="BMARCHAN"/>
    <s v="Enron Metals Trading System"/>
    <x v="0"/>
    <x v="0"/>
    <n v="2169987"/>
    <m/>
  </r>
  <r>
    <x v="0"/>
    <x v="0"/>
    <x v="0"/>
    <x v="0"/>
    <n v="8"/>
    <n v="1342671"/>
    <d v="2001-06-05T11:44:47"/>
    <s v="ADM Investor Services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18"/>
    <s v="DANNAYLOR"/>
    <s v="BMARCHAN"/>
    <s v="Enron Metals Trading System"/>
    <x v="0"/>
    <x v="0"/>
    <n v="2169985"/>
    <m/>
  </r>
  <r>
    <x v="0"/>
    <x v="3"/>
    <x v="1"/>
    <x v="0"/>
    <n v="10000"/>
    <n v="1342672"/>
    <d v="2001-06-05T11:44:52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quinnejc"/>
    <s v="RWATT"/>
    <s v="EC-IM Canada West"/>
    <x v="8"/>
    <x v="7"/>
    <n v="831836"/>
    <d v="2001-06-05T21:00:01"/>
  </r>
  <r>
    <x v="1"/>
    <x v="3"/>
    <x v="0"/>
    <x v="18"/>
    <n v="1510000"/>
    <n v="1342675"/>
    <d v="2001-06-05T11:45:20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7499999999999994E-2"/>
    <s v="EPMELPmh"/>
    <s v="KRUSCIT"/>
    <s v="Firm Trading Central"/>
    <x v="1"/>
    <x v="5"/>
    <s v="VE7397.1"/>
    <d v="2001-11-01T00:00:00"/>
  </r>
  <r>
    <x v="1"/>
    <x v="3"/>
    <x v="0"/>
    <x v="1"/>
    <n v="155000"/>
    <n v="1342676"/>
    <d v="2001-06-05T11:45:30"/>
    <s v="Firm Trade Bridgeline Gas Marketing LLC"/>
    <x v="0"/>
    <x v="0"/>
    <x v="0"/>
    <x v="3"/>
    <s v="US Gas Fin Swap"/>
    <s v="US Gas Daily     HHub                    Jul01           USD/MM"/>
    <m/>
    <n v="5000"/>
    <x v="0"/>
    <x v="10"/>
    <x v="0"/>
    <n v="3.92"/>
    <s v="ADM38409"/>
    <s v="JARNOLD"/>
    <s v="NG-Price"/>
    <x v="1"/>
    <x v="5"/>
    <s v="VE7399.1"/>
    <d v="2001-07-01T21:59:00"/>
  </r>
  <r>
    <x v="1"/>
    <x v="3"/>
    <x v="0"/>
    <x v="1"/>
    <n v="52700"/>
    <n v="1342677"/>
    <d v="2001-06-05T11:45:31"/>
    <s v="PanCanadian Energy Services Inc."/>
    <x v="0"/>
    <x v="0"/>
    <x v="0"/>
    <x v="3"/>
    <s v="US Gas Fin BasisSwap"/>
    <s v="US Gas Basis     NGI SoCal               Jul01           USD/MM"/>
    <m/>
    <n v="1700"/>
    <x v="0"/>
    <x v="10"/>
    <x v="0"/>
    <n v="5.0999999999999996"/>
    <s v="pces5095"/>
    <s v="KHOLST"/>
    <s v="FT-West"/>
    <x v="1"/>
    <x v="5"/>
    <s v="VE7398.1"/>
    <d v="2001-07-01T21:00:01"/>
  </r>
  <r>
    <x v="1"/>
    <x v="2"/>
    <x v="0"/>
    <x v="9"/>
    <n v="100"/>
    <n v="1342678"/>
    <d v="2001-06-05T11:45:31"/>
    <s v="Tractebel Energy Marketing, Inc."/>
    <x v="0"/>
    <x v="0"/>
    <x v="0"/>
    <x v="2"/>
    <s v="US East Power Fin Swap"/>
    <s v="US Pwr Fin Swap  PJM W IntC Peak         07-08Jun01      USD/MWh"/>
    <n v="50"/>
    <m/>
    <x v="0"/>
    <x v="2"/>
    <x v="0"/>
    <n v="28"/>
    <s v="BTRAYERS"/>
    <s v="JQUENET"/>
    <s v="ST-PJM"/>
    <x v="7"/>
    <x v="5"/>
    <n v="633238.1"/>
    <d v="2001-06-07T21:00:01"/>
  </r>
  <r>
    <x v="1"/>
    <x v="2"/>
    <x v="1"/>
    <x v="9"/>
    <n v="100"/>
    <n v="1342688"/>
    <d v="2001-06-05T11:45:55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5.1"/>
    <d v="2001-06-07T21:00:01"/>
  </r>
  <r>
    <x v="1"/>
    <x v="3"/>
    <x v="0"/>
    <x v="20"/>
    <n v="615000"/>
    <n v="1342689"/>
    <d v="2001-06-05T11:45:57"/>
    <s v="AIG Energy Trading Inc."/>
    <x v="0"/>
    <x v="0"/>
    <x v="0"/>
    <x v="3"/>
    <s v="US Gas Fin Swap"/>
    <s v="US Gas Swap      Nymex                   Jul-Oct01       USD/MM"/>
    <m/>
    <n v="5000"/>
    <x v="0"/>
    <x v="10"/>
    <x v="0"/>
    <n v="4.0149999999999997"/>
    <s v="bperkins1"/>
    <s v="JARNOLD"/>
    <s v="NG-Price"/>
    <x v="1"/>
    <x v="5"/>
    <s v="VE7404.1"/>
    <d v="2001-07-01T00:00:00"/>
  </r>
  <r>
    <x v="1"/>
    <x v="2"/>
    <x v="1"/>
    <x v="9"/>
    <n v="100"/>
    <n v="1342691"/>
    <d v="2001-06-05T11:45:59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7.1"/>
    <d v="2001-06-07T21:00:01"/>
  </r>
  <r>
    <x v="1"/>
    <x v="2"/>
    <x v="1"/>
    <x v="9"/>
    <n v="100"/>
    <n v="1342694"/>
    <d v="2001-06-05T11:46:08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9.1"/>
    <d v="2001-06-07T21:00:01"/>
  </r>
  <r>
    <x v="1"/>
    <x v="3"/>
    <x v="1"/>
    <x v="10"/>
    <n v="120000"/>
    <n v="1342693"/>
    <d v="2001-06-05T11:46:08"/>
    <s v="Amerada Hess Corporation"/>
    <x v="0"/>
    <x v="0"/>
    <x v="0"/>
    <x v="3"/>
    <s v="US Gas Phy Fwd Firm &lt; or = 1Mo "/>
    <s v="US Gas Phy       Transco Z6 NY           07-30Jun01      USD/MM"/>
    <m/>
    <n v="5000"/>
    <x v="0"/>
    <x v="10"/>
    <x v="0"/>
    <n v="4.1950000000000003"/>
    <s v="scotperry1"/>
    <s v="VPIMENOV"/>
    <s v="ENA-IM ME NEW YORK"/>
    <x v="8"/>
    <x v="5"/>
    <n v="831838"/>
    <d v="2001-06-07T21:00:01"/>
  </r>
  <r>
    <x v="1"/>
    <x v="2"/>
    <x v="1"/>
    <x v="1"/>
    <n v="775"/>
    <n v="1342698"/>
    <d v="2001-06-05T11:46:13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47"/>
    <s v="PowerMAS"/>
    <s v="MMOTLEY"/>
    <s v="ST-SW"/>
    <x v="7"/>
    <x v="6"/>
    <n v="633252.1"/>
    <d v="2001-08-01T21:00:01"/>
  </r>
  <r>
    <x v="1"/>
    <x v="2"/>
    <x v="1"/>
    <x v="9"/>
    <n v="100"/>
    <n v="1342697"/>
    <d v="2001-06-05T11:46:13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jimmchugh1"/>
    <s v="JQUENET"/>
    <s v="ST-PJM"/>
    <x v="7"/>
    <x v="6"/>
    <n v="633251.1"/>
    <d v="2001-06-07T21:00:01"/>
  </r>
  <r>
    <x v="1"/>
    <x v="3"/>
    <x v="0"/>
    <x v="18"/>
    <n v="755000"/>
    <n v="1342699"/>
    <d v="2001-06-05T11:46:16"/>
    <s v="Virginia Power Energy Marketing, Inc."/>
    <x v="0"/>
    <x v="0"/>
    <x v="0"/>
    <x v="3"/>
    <s v="US Gas Fin Swap"/>
    <s v="US Gas Swap      Nymex                   Nov01-Mar02     USD/MM"/>
    <m/>
    <n v="5000"/>
    <x v="0"/>
    <x v="10"/>
    <x v="0"/>
    <n v="4.3650000000000002"/>
    <s v="JOHNNYMAC"/>
    <s v="JARNOLD"/>
    <s v="NG-Price"/>
    <x v="1"/>
    <x v="5"/>
    <s v="VE7406.1"/>
    <d v="2001-11-01T00:00:00"/>
  </r>
  <r>
    <x v="1"/>
    <x v="4"/>
    <x v="0"/>
    <x v="0"/>
    <n v="50000"/>
    <n v="1342703"/>
    <d v="2001-06-05T11:46:4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DOMESTIC"/>
    <s v="GWHALLE"/>
    <s v="WTI-GW-NXC2"/>
    <x v="2"/>
    <x v="5"/>
    <n v="113841"/>
    <d v="2001-07-01T00:00:00"/>
  </r>
  <r>
    <x v="0"/>
    <x v="0"/>
    <x v="0"/>
    <x v="0"/>
    <n v="1"/>
    <n v="1342704"/>
    <d v="2001-06-05T11:47:02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18"/>
    <s v="BRUMSTEVE"/>
    <s v="BMARCHAN"/>
    <s v="Enron Metals Trading System"/>
    <x v="0"/>
    <x v="0"/>
    <n v="2169983"/>
    <m/>
  </r>
  <r>
    <x v="1"/>
    <x v="4"/>
    <x v="0"/>
    <x v="0"/>
    <n v="50000"/>
    <n v="1342705"/>
    <d v="2001-06-05T11:47:1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tlavin3242"/>
    <s v="GWHALLE"/>
    <s v="WTI-GW-NXC2"/>
    <x v="2"/>
    <x v="5"/>
    <n v="113843"/>
    <d v="2001-07-01T00:00:00"/>
  </r>
  <r>
    <x v="0"/>
    <x v="0"/>
    <x v="0"/>
    <x v="0"/>
    <n v="6"/>
    <n v="1342706"/>
    <d v="2001-06-05T11:47:23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18"/>
    <s v="ADM63233"/>
    <s v="BMARCHAN"/>
    <s v="Enron Metals Trading System"/>
    <x v="0"/>
    <x v="0"/>
    <n v="2169981"/>
    <m/>
  </r>
  <r>
    <x v="1"/>
    <x v="3"/>
    <x v="0"/>
    <x v="1"/>
    <n v="465000"/>
    <n v="1342707"/>
    <d v="2001-06-05T11:47:38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92"/>
    <s v="steven12"/>
    <s v="JARNOLD"/>
    <s v="NG-Price"/>
    <x v="1"/>
    <x v="5"/>
    <s v="VE7412.1"/>
    <d v="2001-07-01T21:00:00"/>
  </r>
  <r>
    <x v="1"/>
    <x v="3"/>
    <x v="0"/>
    <x v="10"/>
    <n v="360000"/>
    <n v="1342708"/>
    <d v="2001-06-05T11:47:54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6"/>
    <s v="AQUILA1015"/>
    <s v="EBASS"/>
    <s v="FT-Texas"/>
    <x v="1"/>
    <x v="5"/>
    <s v="VE7413.1"/>
    <d v="2001-06-07T21:00:01"/>
  </r>
  <r>
    <x v="0"/>
    <x v="3"/>
    <x v="1"/>
    <x v="1"/>
    <n v="31000"/>
    <n v="1342713"/>
    <d v="2001-06-05T11:48:17"/>
    <s v="WGR Canada Inc."/>
    <x v="0"/>
    <x v="0"/>
    <x v="0"/>
    <x v="3"/>
    <s v="CAN Gas Phy Fwd Firm West &lt; or = 1Mo"/>
    <s v="CAN Gas Phy      NIT                     Jul01           CAD/GJ"/>
    <n v="1000"/>
    <m/>
    <x v="0"/>
    <x v="11"/>
    <x v="4"/>
    <n v="5.0149999999999997"/>
    <s v="PALLISER"/>
    <s v="MCOWAN"/>
    <s v="EC-IM Canada West"/>
    <x v="8"/>
    <x v="7"/>
    <n v="831839"/>
    <d v="2001-07-01T21:00:01"/>
  </r>
  <r>
    <x v="0"/>
    <x v="3"/>
    <x v="1"/>
    <x v="0"/>
    <n v="10000"/>
    <n v="1342715"/>
    <d v="2001-06-05T11:48:28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ADM74235"/>
    <s v="RWATT"/>
    <s v="EC-IM Canada West"/>
    <x v="8"/>
    <x v="7"/>
    <n v="831840"/>
    <d v="2001-06-05T21:00:01"/>
  </r>
  <r>
    <x v="1"/>
    <x v="3"/>
    <x v="0"/>
    <x v="1"/>
    <n v="465000"/>
    <n v="1342716"/>
    <d v="2001-06-05T11:49:02"/>
    <s v="BNP Paribas"/>
    <x v="0"/>
    <x v="0"/>
    <x v="0"/>
    <x v="3"/>
    <s v="US Gas Fin Swap"/>
    <s v="US Gas Swap      Nymex                   Jul01           USD/MM"/>
    <n v="15000"/>
    <m/>
    <x v="0"/>
    <x v="10"/>
    <x v="0"/>
    <n v="3.915"/>
    <s v="SUNGDORA"/>
    <s v="JARNOLD"/>
    <s v="NG-Price"/>
    <x v="1"/>
    <x v="5"/>
    <s v="VE7422.1"/>
    <d v="2001-07-01T21:00:00"/>
  </r>
  <r>
    <x v="1"/>
    <x v="3"/>
    <x v="0"/>
    <x v="20"/>
    <n v="615000"/>
    <n v="1342717"/>
    <d v="2001-06-05T11:49:21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049999999999999"/>
    <s v="jdbsempra"/>
    <s v="JARNOLD"/>
    <s v="NG-Price"/>
    <x v="1"/>
    <x v="5"/>
    <s v="VE7424.1"/>
    <d v="2001-07-01T00:00:00"/>
  </r>
  <r>
    <x v="1"/>
    <x v="3"/>
    <x v="0"/>
    <x v="10"/>
    <n v="360000"/>
    <n v="1342718"/>
    <d v="2001-06-05T11:49:21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55"/>
    <s v="AQUILA1015"/>
    <s v="EBASS"/>
    <s v="FT-Texas"/>
    <x v="1"/>
    <x v="5"/>
    <s v="VE7425.1"/>
    <d v="2001-06-07T21:00:01"/>
  </r>
  <r>
    <x v="0"/>
    <x v="3"/>
    <x v="1"/>
    <x v="0"/>
    <n v="10000"/>
    <n v="1342719"/>
    <d v="2001-06-05T11:49:23"/>
    <s v="Engage Energy Canada L.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craigwest"/>
    <s v="RWATT"/>
    <s v="EC-IM Canada West"/>
    <x v="8"/>
    <x v="7"/>
    <n v="831842"/>
    <d v="2001-06-05T21:00:01"/>
  </r>
  <r>
    <x v="0"/>
    <x v="3"/>
    <x v="1"/>
    <x v="1"/>
    <n v="155000"/>
    <n v="1342721"/>
    <d v="2001-06-05T11:49:34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049999999999999"/>
    <s v="johnwest"/>
    <s v="MCOWAN"/>
    <s v="EC-IM Canada West"/>
    <x v="8"/>
    <x v="7"/>
    <n v="831843"/>
    <d v="2001-07-01T21:00:01"/>
  </r>
  <r>
    <x v="0"/>
    <x v="3"/>
    <x v="1"/>
    <x v="0"/>
    <n v="5000"/>
    <n v="1342722"/>
    <d v="2001-06-05T11:49:36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1"/>
    <s v="ADM68959"/>
    <s v="RWATT"/>
    <s v="EC-IM Canada West"/>
    <x v="8"/>
    <x v="7"/>
    <n v="831844"/>
    <d v="2001-06-06T21:00:01"/>
  </r>
  <r>
    <x v="0"/>
    <x v="3"/>
    <x v="1"/>
    <x v="19"/>
    <n v="125000"/>
    <n v="1342724"/>
    <d v="2001-06-05T11:49:44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8150000000000004"/>
    <s v="tsamaska"/>
    <s v="MCOWAN"/>
    <s v="EC-IM Canada West"/>
    <x v="8"/>
    <x v="7"/>
    <n v="831845"/>
    <d v="2001-06-06T21:00:01"/>
  </r>
  <r>
    <x v="1"/>
    <x v="2"/>
    <x v="1"/>
    <x v="9"/>
    <n v="100"/>
    <n v="1342725"/>
    <d v="2001-06-05T11:49:45"/>
    <s v="Virginia Electric and Power Company"/>
    <x v="2"/>
    <x v="1"/>
    <x v="0"/>
    <x v="2"/>
    <s v="US East Power Phy Fwd Firm"/>
    <s v="US Pwr Phy Firm  PJM-W Peak              07-08Jun01      USD/MWh"/>
    <n v="50"/>
    <m/>
    <x v="0"/>
    <x v="2"/>
    <x v="0"/>
    <n v="29.25"/>
    <s v="PJMPower"/>
    <s v="JQUENET"/>
    <s v="ST-PJM"/>
    <x v="7"/>
    <x v="6"/>
    <n v="633257.1"/>
    <d v="2001-06-07T21:00:01"/>
  </r>
  <r>
    <x v="1"/>
    <x v="3"/>
    <x v="1"/>
    <x v="10"/>
    <n v="120000"/>
    <n v="1342726"/>
    <d v="2001-06-05T11:50:06"/>
    <s v="Amerada Hess Corporation"/>
    <x v="0"/>
    <x v="0"/>
    <x v="0"/>
    <x v="3"/>
    <s v="US Gas Phy Fwd Firm &lt; or = 1Mo "/>
    <s v="US Gas Phy       TETCO M3                07-30Jun01      USD/MM"/>
    <n v="5000"/>
    <m/>
    <x v="0"/>
    <x v="10"/>
    <x v="0"/>
    <n v="4.1399999999999997"/>
    <s v="scotperry1"/>
    <s v="VPIMENOV"/>
    <s v="ENA-IM ME NEW YORK"/>
    <x v="8"/>
    <x v="5"/>
    <n v="831846"/>
    <d v="2001-06-07T21:00:01"/>
  </r>
  <r>
    <x v="1"/>
    <x v="3"/>
    <x v="0"/>
    <x v="1"/>
    <n v="155000"/>
    <n v="1342728"/>
    <d v="2001-06-05T11:50:0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petverma"/>
    <s v="JARNOLD"/>
    <s v="NG-Price"/>
    <x v="1"/>
    <x v="5"/>
    <s v="VE7431.1"/>
    <d v="2001-07-01T21:00:00"/>
  </r>
  <r>
    <x v="1"/>
    <x v="2"/>
    <x v="1"/>
    <x v="9"/>
    <n v="100"/>
    <n v="1342731"/>
    <d v="2001-06-05T11:51:05"/>
    <s v="American Electric Power Service Corporation"/>
    <x v="0"/>
    <x v="0"/>
    <x v="0"/>
    <x v="2"/>
    <s v="US East Power Phy Fwd Firm"/>
    <s v="US Pwr Phy Firm  PJM-W Peak              07-08Jun01      USD/MWh"/>
    <n v="50"/>
    <m/>
    <x v="0"/>
    <x v="2"/>
    <x v="0"/>
    <n v="30.25"/>
    <s v="aepsvc136"/>
    <s v="JQUENET"/>
    <s v="ST-PJM"/>
    <x v="7"/>
    <x v="6"/>
    <n v="633261.1"/>
    <d v="2001-06-07T21:00:01"/>
  </r>
  <r>
    <x v="1"/>
    <x v="2"/>
    <x v="1"/>
    <x v="22"/>
    <n v="2950"/>
    <n v="1342732"/>
    <d v="2001-06-05T11:51:08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6"/>
    <n v="633262.1"/>
    <d v="2002-01-01T17:11:00"/>
  </r>
  <r>
    <x v="1"/>
    <x v="2"/>
    <x v="1"/>
    <x v="9"/>
    <n v="100"/>
    <n v="1342734"/>
    <d v="2001-06-05T11:51:16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30.25"/>
    <s v="bobsteele"/>
    <s v="JQUENET"/>
    <s v="ST-PJM"/>
    <x v="7"/>
    <x v="6"/>
    <n v="633263.1"/>
    <d v="2001-06-07T21:00:01"/>
  </r>
  <r>
    <x v="1"/>
    <x v="2"/>
    <x v="0"/>
    <x v="9"/>
    <n v="100"/>
    <n v="1342735"/>
    <d v="2001-06-05T11:51:33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.75"/>
    <s v="AQUILA1047"/>
    <s v="GGUPTA"/>
    <s v="ST-New England"/>
    <x v="7"/>
    <x v="5"/>
    <n v="633264.1"/>
    <d v="2001-06-07T21:00:01"/>
  </r>
  <r>
    <x v="1"/>
    <x v="3"/>
    <x v="0"/>
    <x v="4"/>
    <n v="450000"/>
    <n v="1342736"/>
    <d v="2001-06-05T11:51:48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4.0250000000000004"/>
    <s v="jh1825ps"/>
    <s v="JARNOLD"/>
    <s v="NG-Price"/>
    <x v="1"/>
    <x v="5"/>
    <s v="VE7435.1"/>
    <d v="2001-09-01T21:00:00"/>
  </r>
  <r>
    <x v="1"/>
    <x v="3"/>
    <x v="0"/>
    <x v="10"/>
    <n v="240000"/>
    <n v="1342739"/>
    <d v="2001-06-05T11:52:30"/>
    <s v="Mirant Americas Energy Marketing, L.P."/>
    <x v="0"/>
    <x v="0"/>
    <x v="0"/>
    <x v="3"/>
    <s v="US Gas Fin Swap"/>
    <s v="US Gas Daily     HSC                     07-30Jun01      USD/MM"/>
    <m/>
    <n v="10000"/>
    <x v="0"/>
    <x v="10"/>
    <x v="0"/>
    <n v="3.855"/>
    <s v="TECKERSLEY"/>
    <s v="EBASS"/>
    <s v="FT-Texas"/>
    <x v="1"/>
    <x v="5"/>
    <s v="VE7437.1"/>
    <d v="2001-06-07T21:00:01"/>
  </r>
  <r>
    <x v="0"/>
    <x v="0"/>
    <x v="0"/>
    <x v="0"/>
    <n v="8"/>
    <n v="1342740"/>
    <d v="2001-06-05T11:53:15"/>
    <s v="Euromin SA"/>
    <x v="0"/>
    <x v="0"/>
    <x v="0"/>
    <x v="0"/>
    <s v="Zinc LME Registered Contract"/>
    <s v="Zinc LME Reg.    Contract                15Aug01         USD/mt-L"/>
    <n v="8"/>
    <m/>
    <x v="0"/>
    <x v="0"/>
    <x v="0"/>
    <n v="928"/>
    <s v="ADM88806"/>
    <s v="ATURNER"/>
    <s v="Enron Metals Trading System"/>
    <x v="0"/>
    <x v="0"/>
    <n v="2169979"/>
    <d v="2001-08-15T21:00:00"/>
  </r>
  <r>
    <x v="1"/>
    <x v="3"/>
    <x v="0"/>
    <x v="20"/>
    <n v="615000"/>
    <n v="1342741"/>
    <d v="2001-06-05T11:53:18"/>
    <s v="Engage Energy Canada L.P."/>
    <x v="0"/>
    <x v="0"/>
    <x v="0"/>
    <x v="3"/>
    <s v="US Gas Fin Swap"/>
    <s v="US Gas Swap      Nymex                   Jul-Oct01       USD/MM"/>
    <m/>
    <n v="5000"/>
    <x v="0"/>
    <x v="10"/>
    <x v="0"/>
    <n v="4.0049999999999999"/>
    <s v="ADM98493"/>
    <s v="JARNOLD"/>
    <s v="NG-Price"/>
    <x v="1"/>
    <x v="5"/>
    <s v="VE7441.1"/>
    <d v="2001-07-01T00:00:00"/>
  </r>
  <r>
    <x v="1"/>
    <x v="3"/>
    <x v="0"/>
    <x v="1"/>
    <n v="465000"/>
    <n v="1342742"/>
    <d v="2001-06-05T11:53:24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3.91"/>
    <s v="ADM98493"/>
    <s v="JARNOLD"/>
    <s v="NG-Price"/>
    <x v="1"/>
    <x v="5"/>
    <s v="VE7443.1"/>
    <d v="2001-07-01T21:00:00"/>
  </r>
  <r>
    <x v="1"/>
    <x v="2"/>
    <x v="1"/>
    <x v="9"/>
    <n v="100"/>
    <n v="1342743"/>
    <d v="2001-06-05T11:53:28"/>
    <s v="PPL EnergyPlus, LLC"/>
    <x v="0"/>
    <x v="0"/>
    <x v="0"/>
    <x v="2"/>
    <s v="US East Power Phy Fwd Firm"/>
    <s v="US Pwr Phy Firm  PJM-W Peak              07-08Jun01      USD/MWh"/>
    <n v="50"/>
    <m/>
    <x v="0"/>
    <x v="2"/>
    <x v="0"/>
    <n v="30"/>
    <s v="RSandherr"/>
    <s v="JQUENET"/>
    <s v="ST-PJM"/>
    <x v="7"/>
    <x v="6"/>
    <n v="633265.1"/>
    <d v="2001-06-07T21:00:01"/>
  </r>
  <r>
    <x v="1"/>
    <x v="3"/>
    <x v="0"/>
    <x v="1"/>
    <n v="3100"/>
    <n v="1342744"/>
    <d v="2001-06-05T11:53:36"/>
    <s v="OGE Energy Resources, Inc."/>
    <x v="0"/>
    <x v="0"/>
    <x v="0"/>
    <x v="3"/>
    <s v="US Gas Fin Opt Call"/>
    <s v="US Gas Fin Opt   NYMEX        EC4.25     Jul01           USD/MM-L"/>
    <n v="100"/>
    <m/>
    <x v="0"/>
    <x v="12"/>
    <x v="0"/>
    <n v="0.11"/>
    <s v="jpeace01"/>
    <s v="MMAGGI"/>
    <s v="NG EXOTIC"/>
    <x v="1"/>
    <x v="5"/>
    <s v="VE7444.1"/>
    <d v="2001-07-01T00:00:00"/>
  </r>
  <r>
    <x v="1"/>
    <x v="3"/>
    <x v="0"/>
    <x v="1"/>
    <n v="155000"/>
    <n v="1342747"/>
    <d v="2001-06-05T11:53:46"/>
    <s v="TransCanada Energy Financial Products Limited"/>
    <x v="0"/>
    <x v="0"/>
    <x v="0"/>
    <x v="3"/>
    <s v="US Gas Fin Swap"/>
    <s v="US Gas Swap      Nymex                   Aug01           USD/MM"/>
    <n v="5000"/>
    <m/>
    <x v="0"/>
    <x v="10"/>
    <x v="0"/>
    <n v="3.9925000000000002"/>
    <s v="mcmane00"/>
    <s v="JARNOLD"/>
    <s v="NG-Price"/>
    <x v="1"/>
    <x v="5"/>
    <s v="VE7446.1"/>
    <d v="2001-08-01T21:00:00"/>
  </r>
  <r>
    <x v="0"/>
    <x v="0"/>
    <x v="0"/>
    <x v="0"/>
    <n v="10"/>
    <n v="1342753"/>
    <d v="2001-06-05T11:54:23"/>
    <s v="Cargill Investor Services Ltd"/>
    <x v="0"/>
    <x v="0"/>
    <x v="0"/>
    <x v="0"/>
    <s v="Nickel LME Registered Contract"/>
    <s v="Ni LME Reg.      Contract                3 Month         USD/mt-L"/>
    <m/>
    <n v="10"/>
    <x v="0"/>
    <x v="4"/>
    <x v="0"/>
    <n v="7155"/>
    <s v="ADM66058"/>
    <s v="ATURNER"/>
    <s v="Enron Metals Trading System"/>
    <x v="0"/>
    <x v="0"/>
    <n v="2169977"/>
    <m/>
  </r>
  <r>
    <x v="0"/>
    <x v="0"/>
    <x v="0"/>
    <x v="0"/>
    <n v="10"/>
    <n v="1342755"/>
    <d v="2001-06-05T11:54:42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28"/>
    <s v="ADM88806"/>
    <s v="ATURNER"/>
    <s v="Enron Metals Trading System"/>
    <x v="0"/>
    <x v="0"/>
    <n v="2169975"/>
    <d v="2001-08-15T21:00:00"/>
  </r>
  <r>
    <x v="1"/>
    <x v="3"/>
    <x v="0"/>
    <x v="1"/>
    <n v="310000"/>
    <n v="1342759"/>
    <d v="2001-06-05T11:55:37"/>
    <s v="BNP Paribas"/>
    <x v="0"/>
    <x v="0"/>
    <x v="0"/>
    <x v="3"/>
    <s v="US Gas Fin Swap"/>
    <s v="US Gas Swap      Nymex                   Jul01           USD/MM"/>
    <n v="10000"/>
    <m/>
    <x v="0"/>
    <x v="10"/>
    <x v="0"/>
    <n v="3.91"/>
    <s v="ADM66046"/>
    <s v="JARNOLD"/>
    <s v="NG-Price"/>
    <x v="1"/>
    <x v="5"/>
    <s v="VE7452.1"/>
    <d v="2001-07-01T21:00:00"/>
  </r>
  <r>
    <x v="1"/>
    <x v="2"/>
    <x v="1"/>
    <x v="4"/>
    <n v="750"/>
    <n v="1342761"/>
    <d v="2001-06-05T11:56:20"/>
    <s v="Calpine Energy Services, L.P."/>
    <x v="0"/>
    <x v="0"/>
    <x v="0"/>
    <x v="2"/>
    <s v="US West Power Phy Fwd CAISO"/>
    <s v="US Pwr Phy CAISO NP15 Peak               Sep01           USD/MWh"/>
    <m/>
    <n v="25"/>
    <x v="0"/>
    <x v="2"/>
    <x v="0"/>
    <n v="143"/>
    <s v="WRUSSELL"/>
    <s v="RBADEER"/>
    <s v="LT-CA"/>
    <x v="7"/>
    <x v="6"/>
    <n v="633273.1"/>
    <d v="2001-09-01T21:00:01"/>
  </r>
  <r>
    <x v="1"/>
    <x v="2"/>
    <x v="1"/>
    <x v="1"/>
    <n v="775"/>
    <n v="1342763"/>
    <d v="2001-06-05T11:56:23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250"/>
    <s v="WRUSSELL"/>
    <s v="MMOTLEY"/>
    <s v="ST-SW"/>
    <x v="7"/>
    <x v="6"/>
    <n v="633275.1"/>
    <d v="2001-08-01T21:00:01"/>
  </r>
  <r>
    <x v="1"/>
    <x v="2"/>
    <x v="1"/>
    <x v="3"/>
    <n v="2300"/>
    <n v="1342765"/>
    <d v="2001-06-05T11:56:33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85"/>
    <s v="mattdagst"/>
    <s v="RBADEER"/>
    <s v="LT-CA"/>
    <x v="7"/>
    <x v="6"/>
    <n v="633277.1"/>
    <d v="2001-10-01T00:00:00"/>
  </r>
  <r>
    <x v="1"/>
    <x v="2"/>
    <x v="1"/>
    <x v="1"/>
    <n v="775"/>
    <n v="1342766"/>
    <d v="2001-06-05T11:56:36"/>
    <s v="Dynegy Power Marketing, Inc."/>
    <x v="0"/>
    <x v="0"/>
    <x v="0"/>
    <x v="2"/>
    <s v="US West Power Phy Fwd Firm"/>
    <s v="US Pwr Phy Firm  PALVE Peak              Jul01           USD/MWh"/>
    <m/>
    <n v="25"/>
    <x v="0"/>
    <x v="2"/>
    <x v="0"/>
    <n v="220.5"/>
    <s v="rleforce"/>
    <s v="MMOTLEY"/>
    <s v="ST-SW"/>
    <x v="7"/>
    <x v="6"/>
    <n v="633278.1"/>
    <d v="2001-07-01T21:00:01"/>
  </r>
  <r>
    <x v="1"/>
    <x v="2"/>
    <x v="1"/>
    <x v="1"/>
    <n v="775"/>
    <n v="1342767"/>
    <d v="2001-06-05T11:56:42"/>
    <s v="American Electric Power Service Corporation"/>
    <x v="0"/>
    <x v="0"/>
    <x v="0"/>
    <x v="2"/>
    <s v="US West Power Phy Fwd CAISO"/>
    <s v="US Pwr Phy CAISO NP15 Peak               Aug01           USD/MWh"/>
    <m/>
    <n v="25"/>
    <x v="0"/>
    <x v="2"/>
    <x v="0"/>
    <n v="196"/>
    <s v="aepsvc124"/>
    <s v="RBADEER"/>
    <s v="LT-CA"/>
    <x v="7"/>
    <x v="6"/>
    <n v="633279.1"/>
    <d v="2001-08-01T21:00:01"/>
  </r>
  <r>
    <x v="1"/>
    <x v="3"/>
    <x v="0"/>
    <x v="4"/>
    <n v="150000"/>
    <n v="1342768"/>
    <d v="2001-06-05T11:56:44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3"/>
    <s v="ADM46266"/>
    <s v="JARNOLD"/>
    <s v="NG-Price"/>
    <x v="1"/>
    <x v="5"/>
    <s v="VE7454.1"/>
    <d v="2001-09-01T21:00:00"/>
  </r>
  <r>
    <x v="0"/>
    <x v="3"/>
    <x v="0"/>
    <x v="3"/>
    <n v="460000"/>
    <n v="1342773"/>
    <d v="2001-06-05T11:57:29"/>
    <s v="TransCanada Energy Financial Products Limited"/>
    <x v="0"/>
    <x v="0"/>
    <x v="0"/>
    <x v="3"/>
    <s v="CAN Gas Fin BasSwap"/>
    <s v="CAN Gas Basis    AECO                    Aug-Oct01       USD/MM"/>
    <n v="5000"/>
    <m/>
    <x v="0"/>
    <x v="10"/>
    <x v="0"/>
    <n v="-0.45"/>
    <s v="bchrumka"/>
    <s v="JMCKAY"/>
    <s v="FT-CAND-EGSC"/>
    <x v="1"/>
    <x v="7"/>
    <s v="VE7457.1"/>
    <d v="2001-08-01T00:00:00"/>
  </r>
  <r>
    <x v="0"/>
    <x v="0"/>
    <x v="0"/>
    <x v="0"/>
    <n v="20"/>
    <n v="1342774"/>
    <d v="2001-06-05T11:58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johnmanfld"/>
    <s v="BMARCHAN"/>
    <s v="Enron Metals Trading System"/>
    <x v="0"/>
    <x v="0"/>
    <n v="2169973"/>
    <m/>
  </r>
  <r>
    <x v="1"/>
    <x v="3"/>
    <x v="1"/>
    <x v="10"/>
    <n v="2856"/>
    <n v="1342775"/>
    <d v="2001-06-05T11:58:29"/>
    <s v="Occidental Energy Marketing, Inc."/>
    <x v="0"/>
    <x v="0"/>
    <x v="0"/>
    <x v="3"/>
    <s v="US Gas Phy Fwd Firm &lt; or = 1Mo "/>
    <s v="US Gas Phy       TETCO M3                07-30Jun01      USD/MM"/>
    <m/>
    <n v="119"/>
    <x v="0"/>
    <x v="10"/>
    <x v="0"/>
    <n v="4.1550000000000002"/>
    <s v="smallfitz"/>
    <s v="VPIMENOV"/>
    <s v="ENA-IM ME NEW YORK"/>
    <x v="8"/>
    <x v="5"/>
    <n v="831849"/>
    <d v="2001-06-07T21:00:01"/>
  </r>
  <r>
    <x v="1"/>
    <x v="2"/>
    <x v="1"/>
    <x v="8"/>
    <n v="250"/>
    <n v="1342778"/>
    <d v="2001-06-05T11:58:42"/>
    <s v="Coral Power, L.L.C."/>
    <x v="0"/>
    <x v="0"/>
    <x v="0"/>
    <x v="2"/>
    <s v="US East Power Phy Fwd Firm"/>
    <s v="US Pwr Phy Firm  PJM-W Peak              11-15Jun01      USD/MWh"/>
    <n v="50"/>
    <m/>
    <x v="0"/>
    <x v="2"/>
    <x v="0"/>
    <n v="39.5"/>
    <s v="blacina1"/>
    <s v="JQUENET"/>
    <s v="ST-PJM"/>
    <x v="7"/>
    <x v="6"/>
    <n v="633284.1"/>
    <d v="2001-06-11T21:00:01"/>
  </r>
  <r>
    <x v="1"/>
    <x v="2"/>
    <x v="1"/>
    <x v="9"/>
    <n v="100"/>
    <n v="1342779"/>
    <d v="2001-06-05T11:59:00"/>
    <s v="BP Energy Company"/>
    <x v="0"/>
    <x v="0"/>
    <x v="0"/>
    <x v="2"/>
    <s v="US East Power Phy Fwd Firm"/>
    <s v="US Pwr Phy Firm  PJM-W Peak              07-08Jun01      USD/MWh"/>
    <n v="50"/>
    <m/>
    <x v="0"/>
    <x v="2"/>
    <x v="0"/>
    <n v="29.25"/>
    <s v="Webbmatt"/>
    <s v="JQUENET"/>
    <s v="ST-PJM"/>
    <x v="7"/>
    <x v="6"/>
    <n v="633286.1"/>
    <d v="2001-06-07T21:00:01"/>
  </r>
  <r>
    <x v="0"/>
    <x v="3"/>
    <x v="1"/>
    <x v="1"/>
    <n v="155000"/>
    <n v="1342780"/>
    <d v="2001-06-05T11:59:11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0"/>
    <x v="0"/>
    <n v="0.01"/>
    <s v="rhoughton"/>
    <s v="CLAMBIE"/>
    <s v="EC - IM Canada BC"/>
    <x v="8"/>
    <x v="7"/>
    <n v="831850"/>
    <d v="2001-07-01T21:00:01"/>
  </r>
  <r>
    <x v="1"/>
    <x v="2"/>
    <x v="1"/>
    <x v="1"/>
    <n v="775"/>
    <n v="1342781"/>
    <d v="2001-06-05T11:59:44"/>
    <s v="Dynegy Power Marketing, Inc."/>
    <x v="0"/>
    <x v="0"/>
    <x v="0"/>
    <x v="2"/>
    <s v="US West Power Phy Fwd Firm"/>
    <s v="US Pwr Phy Firm  PALVE OffPk             Jul01           USD/MWh"/>
    <m/>
    <n v="25"/>
    <x v="0"/>
    <x v="2"/>
    <x v="0"/>
    <n v="70"/>
    <s v="rleforce"/>
    <s v="MDRISC3"/>
    <s v="ST-SW"/>
    <x v="7"/>
    <x v="6"/>
    <n v="633287.1"/>
    <d v="2001-07-01T21:00:01"/>
  </r>
  <r>
    <x v="1"/>
    <x v="2"/>
    <x v="1"/>
    <x v="10"/>
    <n v="1200"/>
    <n v="1342782"/>
    <d v="2001-06-05T11:59:45"/>
    <s v="Reliant Energy Services, Inc."/>
    <x v="0"/>
    <x v="0"/>
    <x v="0"/>
    <x v="2"/>
    <s v="US East Power Phy Fwd Firm"/>
    <s v="US Pwr Phy Firm  PJM-W Peak              07-30Jun01      USD/MWh"/>
    <n v="50"/>
    <m/>
    <x v="0"/>
    <x v="2"/>
    <x v="0"/>
    <n v="45.5"/>
    <s v="cmcnally"/>
    <s v="JQUENET"/>
    <s v="ST-PJM"/>
    <x v="7"/>
    <x v="6"/>
    <n v="633288.1"/>
    <d v="2001-06-07T21:00:01"/>
  </r>
  <r>
    <x v="1"/>
    <x v="3"/>
    <x v="0"/>
    <x v="18"/>
    <n v="1510000"/>
    <n v="1342783"/>
    <d v="2001-06-05T11:59:51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0.1"/>
    <d v="2001-11-01T00:00:00"/>
  </r>
  <r>
    <x v="1"/>
    <x v="2"/>
    <x v="1"/>
    <x v="12"/>
    <n v="18250"/>
    <n v="1342784"/>
    <d v="2001-06-05T11:59:55"/>
    <s v="Enron Energy Services, Inc."/>
    <x v="0"/>
    <x v="0"/>
    <x v="0"/>
    <x v="2"/>
    <s v="US East Power Phy Fwd Firm"/>
    <s v="US Pwr Phy Firm  COMED Peak              Jan-Dec02       USD/MWh"/>
    <n v="50"/>
    <m/>
    <x v="0"/>
    <x v="2"/>
    <x v="0"/>
    <n v="41.25"/>
    <s v="JUBRANEES"/>
    <s v="FSTURM"/>
    <s v="LT-ECAR"/>
    <x v="7"/>
    <x v="6"/>
    <n v="633289.1"/>
    <d v="2002-01-01T17:03:00"/>
  </r>
  <r>
    <x v="1"/>
    <x v="2"/>
    <x v="1"/>
    <x v="1"/>
    <n v="775"/>
    <n v="1342785"/>
    <d v="2001-06-05T11:59:58"/>
    <s v="American Electric Power Service Corporation"/>
    <x v="0"/>
    <x v="0"/>
    <x v="0"/>
    <x v="2"/>
    <s v="US West Power Phy Fwd CAISO"/>
    <s v="US Pwr Phy CAISO SP15 Peak               Aug01           USD/MWh"/>
    <m/>
    <n v="25"/>
    <x v="0"/>
    <x v="2"/>
    <x v="0"/>
    <n v="196"/>
    <s v="aepsvc135"/>
    <s v="RBADEER"/>
    <s v="ST-CA"/>
    <x v="7"/>
    <x v="6"/>
    <n v="633290.1"/>
    <d v="2001-08-01T21:00:01"/>
  </r>
  <r>
    <x v="1"/>
    <x v="4"/>
    <x v="0"/>
    <x v="0"/>
    <n v="50000"/>
    <n v="1342786"/>
    <d v="2001-06-05T12:00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2"/>
    <x v="5"/>
    <n v="113857"/>
    <d v="2001-07-01T00:00:00"/>
  </r>
  <r>
    <x v="1"/>
    <x v="3"/>
    <x v="0"/>
    <x v="18"/>
    <n v="1510000"/>
    <n v="1342787"/>
    <d v="2001-06-05T12:02:01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3.1"/>
    <d v="2001-11-01T00:00:00"/>
  </r>
  <r>
    <x v="1"/>
    <x v="3"/>
    <x v="0"/>
    <x v="1"/>
    <n v="155000"/>
    <n v="1342788"/>
    <d v="2001-06-05T12:02:04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1"/>
    <s v="pstrange"/>
    <s v="JARNOLD"/>
    <s v="NG-Price"/>
    <x v="1"/>
    <x v="5"/>
    <s v="VE7464.1"/>
    <d v="2001-07-01T21:00:00"/>
  </r>
  <r>
    <x v="1"/>
    <x v="3"/>
    <x v="0"/>
    <x v="18"/>
    <n v="1510000"/>
    <n v="1342790"/>
    <d v="2001-06-05T12:02:14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5.1"/>
    <d v="2001-11-01T00:00:00"/>
  </r>
  <r>
    <x v="0"/>
    <x v="0"/>
    <x v="0"/>
    <x v="0"/>
    <n v="5"/>
    <n v="1342792"/>
    <d v="2001-06-05T12:02:37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8"/>
    <s v="DANNAYLOR"/>
    <s v="BMARCHAN"/>
    <s v="Enron Metals Trading System"/>
    <x v="0"/>
    <x v="0"/>
    <n v="2169971"/>
    <m/>
  </r>
  <r>
    <x v="1"/>
    <x v="3"/>
    <x v="0"/>
    <x v="1"/>
    <n v="310000"/>
    <n v="1342799"/>
    <d v="2001-06-05T12:03:43"/>
    <s v="OGE Energy Resources, Inc."/>
    <x v="0"/>
    <x v="0"/>
    <x v="0"/>
    <x v="3"/>
    <s v="US Gas Fin Swap"/>
    <s v="US Gas Swap      Nymex                   Jul01           USD/MM"/>
    <m/>
    <n v="10000"/>
    <x v="0"/>
    <x v="10"/>
    <x v="0"/>
    <n v="3.92"/>
    <s v="jpeace01"/>
    <s v="JARNOLD"/>
    <s v="NG-Price"/>
    <x v="1"/>
    <x v="5"/>
    <s v="VE7472.1"/>
    <d v="2001-07-01T21:00:00"/>
  </r>
  <r>
    <x v="0"/>
    <x v="0"/>
    <x v="0"/>
    <x v="0"/>
    <n v="5"/>
    <n v="1342800"/>
    <d v="2001-06-05T12:03:57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9"/>
    <s v="NATHANDAY"/>
    <s v="BMARCHAN"/>
    <s v="Enron Metals Trading System"/>
    <x v="0"/>
    <x v="0"/>
    <n v="2169969"/>
    <m/>
  </r>
  <r>
    <x v="1"/>
    <x v="3"/>
    <x v="0"/>
    <x v="1"/>
    <n v="155000"/>
    <n v="1342801"/>
    <d v="2001-06-05T12:04:05"/>
    <s v="The New Power Company"/>
    <x v="0"/>
    <x v="0"/>
    <x v="0"/>
    <x v="3"/>
    <s v="US Gas Fin Swap"/>
    <s v="US Gas Swap      Nymex                   Jul01           USD/MM"/>
    <m/>
    <n v="5000"/>
    <x v="0"/>
    <x v="10"/>
    <x v="0"/>
    <n v="3.92"/>
    <s v="RPREVATT"/>
    <s v="JARNOLD"/>
    <s v="NG-Price"/>
    <x v="1"/>
    <x v="5"/>
    <s v="VE7473.1"/>
    <d v="2001-07-01T21:00:00"/>
  </r>
  <r>
    <x v="0"/>
    <x v="0"/>
    <x v="0"/>
    <x v="0"/>
    <n v="5"/>
    <n v="1342802"/>
    <d v="2001-06-05T12:04:10"/>
    <s v="Sucden (UK) Ltd."/>
    <x v="0"/>
    <x v="0"/>
    <x v="0"/>
    <x v="0"/>
    <s v="Aluminum LME Registered Contract"/>
    <s v="Al LME Reg.      Contract                3 Month         USD/mt-L"/>
    <m/>
    <n v="5"/>
    <x v="0"/>
    <x v="0"/>
    <x v="0"/>
    <n v="1519"/>
    <s v="SARNSBY1"/>
    <s v="BMARCHAN"/>
    <s v="Enron Metals Trading System"/>
    <x v="0"/>
    <x v="0"/>
    <n v="2169967"/>
    <m/>
  </r>
  <r>
    <x v="0"/>
    <x v="0"/>
    <x v="0"/>
    <x v="0"/>
    <n v="10"/>
    <n v="1342803"/>
    <d v="2001-06-05T12:04:1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83161"/>
    <s v="BMARCHAN"/>
    <s v="Enron Metals Trading System"/>
    <x v="0"/>
    <x v="0"/>
    <n v="2169965"/>
    <m/>
  </r>
  <r>
    <x v="1"/>
    <x v="3"/>
    <x v="0"/>
    <x v="20"/>
    <n v="615000"/>
    <n v="1342804"/>
    <d v="2001-06-05T12:04:19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"/>
    <s v="JOHNNYMAC"/>
    <s v="JARNOLD"/>
    <s v="NG-Price"/>
    <x v="1"/>
    <x v="5"/>
    <s v="VE7474.1"/>
    <d v="2001-07-01T00:00:00"/>
  </r>
  <r>
    <x v="0"/>
    <x v="0"/>
    <x v="0"/>
    <x v="0"/>
    <n v="10"/>
    <n v="1342805"/>
    <d v="2001-06-05T12:04:21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83161"/>
    <s v="BMARCHAN"/>
    <s v="Enron Metals Trading System"/>
    <x v="0"/>
    <x v="0"/>
    <n v="2169963"/>
    <m/>
  </r>
  <r>
    <x v="1"/>
    <x v="3"/>
    <x v="0"/>
    <x v="1"/>
    <n v="310000"/>
    <n v="1342808"/>
    <d v="2001-06-05T12:04:54"/>
    <s v="Constellation Power Source, Inc."/>
    <x v="0"/>
    <x v="0"/>
    <x v="0"/>
    <x v="3"/>
    <s v="US Gas Fin Swap"/>
    <s v="US Gas Swap      Nymex                   Jul01           USD/MM"/>
    <n v="10000"/>
    <m/>
    <x v="0"/>
    <x v="10"/>
    <x v="0"/>
    <n v="3.92"/>
    <s v="kschwartz"/>
    <s v="JARNOLD"/>
    <s v="NG-Price"/>
    <x v="1"/>
    <x v="5"/>
    <s v="VE7477.1"/>
    <d v="2001-07-01T21:00:00"/>
  </r>
  <r>
    <x v="0"/>
    <x v="0"/>
    <x v="0"/>
    <x v="0"/>
    <n v="19"/>
    <n v="1342812"/>
    <d v="2001-06-05T12:05:46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VANDESBO"/>
    <s v="BMARCHAN"/>
    <s v="Enron Metals Trading System"/>
    <x v="0"/>
    <x v="0"/>
    <n v="2169961"/>
    <m/>
  </r>
  <r>
    <x v="0"/>
    <x v="3"/>
    <x v="1"/>
    <x v="20"/>
    <n v="1230000"/>
    <n v="1342813"/>
    <d v="2001-06-05T12:05:53"/>
    <s v="Duke Energy Marketing Limited Partnership"/>
    <x v="0"/>
    <x v="0"/>
    <x v="0"/>
    <x v="3"/>
    <s v="CAN Gas Phy Basis Firm East &gt;1Mo&lt;1Yr"/>
    <s v="CAN Gas PhyBasis Dawn                    Jul-Oct01       USD/MM"/>
    <m/>
    <n v="10000"/>
    <x v="0"/>
    <x v="10"/>
    <x v="0"/>
    <n v="7.0000000000000007E-2"/>
    <s v="STEVEBUT"/>
    <s v="GSTOREY"/>
    <s v="ENA - IM Ontario"/>
    <x v="8"/>
    <x v="5"/>
    <s v="VE7480.1 / 831852"/>
    <d v="2001-07-01T00:00:00"/>
  </r>
  <r>
    <x v="1"/>
    <x v="2"/>
    <x v="1"/>
    <x v="9"/>
    <n v="100"/>
    <n v="1342814"/>
    <d v="2001-06-05T12:06:08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jimmchugh1"/>
    <s v="JQUENET"/>
    <s v="ST-PJM"/>
    <x v="7"/>
    <x v="6"/>
    <n v="633293.1"/>
    <d v="2001-06-07T21:00:01"/>
  </r>
  <r>
    <x v="0"/>
    <x v="3"/>
    <x v="1"/>
    <x v="0"/>
    <n v="10000"/>
    <n v="1342817"/>
    <d v="2001-06-05T12:06:2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quinnejc"/>
    <s v="RWATT"/>
    <s v="EC-IM Canada West"/>
    <x v="8"/>
    <x v="7"/>
    <n v="831854"/>
    <d v="2001-06-05T21:00:01"/>
  </r>
  <r>
    <x v="1"/>
    <x v="2"/>
    <x v="1"/>
    <x v="6"/>
    <n v="2250"/>
    <n v="1342818"/>
    <d v="2001-06-05T12:06:46"/>
    <s v="Avista Energy, Inc."/>
    <x v="0"/>
    <x v="0"/>
    <x v="0"/>
    <x v="2"/>
    <s v="US West Power Phy Fwd CAISO"/>
    <s v="US Pwr Phy CAISO SP15 Peak               Jan-Mar02       USD/MWh"/>
    <m/>
    <n v="25"/>
    <x v="0"/>
    <x v="2"/>
    <x v="0"/>
    <n v="54"/>
    <s v="HARA01234"/>
    <s v="RBADEER"/>
    <s v="LT-CA"/>
    <x v="7"/>
    <x v="6"/>
    <n v="633295.1"/>
    <d v="2002-01-01T00:00:00"/>
  </r>
  <r>
    <x v="1"/>
    <x v="4"/>
    <x v="0"/>
    <x v="0"/>
    <n v="50000"/>
    <n v="1342820"/>
    <d v="2001-06-05T12:07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858"/>
    <d v="2001-07-01T00:00:00"/>
  </r>
  <r>
    <x v="1"/>
    <x v="3"/>
    <x v="0"/>
    <x v="1"/>
    <n v="465000"/>
    <n v="1342822"/>
    <d v="2001-06-05T12:07:08"/>
    <s v="Engage Energy Canada L.P."/>
    <x v="0"/>
    <x v="0"/>
    <x v="0"/>
    <x v="3"/>
    <s v="US Gas Fin Swap"/>
    <s v="US Gas Swap      Nymex                   Jul01           USD/MM"/>
    <n v="15000"/>
    <m/>
    <x v="0"/>
    <x v="10"/>
    <x v="0"/>
    <n v="3.9249999999999998"/>
    <s v="ADM98493"/>
    <s v="JARNOLD"/>
    <s v="NG-Price"/>
    <x v="1"/>
    <x v="5"/>
    <s v="VE7486.1"/>
    <d v="2001-07-01T21:00:00"/>
  </r>
  <r>
    <x v="1"/>
    <x v="2"/>
    <x v="0"/>
    <x v="0"/>
    <n v="50"/>
    <n v="1342821"/>
    <d v="2001-06-05T12:07:08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30"/>
    <s v="depillo1"/>
    <s v="GGUPTA"/>
    <s v="ST-New England"/>
    <x v="7"/>
    <x v="5"/>
    <n v="633298.1"/>
    <d v="2001-06-07T21:00:01"/>
  </r>
  <r>
    <x v="1"/>
    <x v="3"/>
    <x v="0"/>
    <x v="20"/>
    <n v="615000"/>
    <n v="1342826"/>
    <d v="2001-06-05T12:07:59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149999999999997"/>
    <s v="steven12"/>
    <s v="JARNOLD"/>
    <s v="NG-Price"/>
    <x v="1"/>
    <x v="5"/>
    <s v="VE7490.1"/>
    <d v="2001-07-01T00:00:00"/>
  </r>
  <r>
    <x v="1"/>
    <x v="3"/>
    <x v="0"/>
    <x v="1"/>
    <n v="155000"/>
    <n v="1342827"/>
    <d v="2001-06-05T12:08:13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249999999999998"/>
    <s v="mrsmith32"/>
    <s v="JARNOLD"/>
    <s v="NG-Price"/>
    <x v="1"/>
    <x v="5"/>
    <s v="VE7492.1"/>
    <d v="2001-07-01T21:00:00"/>
  </r>
  <r>
    <x v="1"/>
    <x v="3"/>
    <x v="0"/>
    <x v="1"/>
    <n v="310000"/>
    <n v="1342832"/>
    <d v="2001-06-05T12:08:46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hossmich"/>
    <s v="JARNOLD"/>
    <s v="NG-Price"/>
    <x v="1"/>
    <x v="5"/>
    <s v="VE7498.1"/>
    <d v="2001-07-01T21:00:00"/>
  </r>
  <r>
    <x v="1"/>
    <x v="2"/>
    <x v="0"/>
    <x v="0"/>
    <n v="50"/>
    <n v="1342835"/>
    <d v="2001-06-05T12:09:08"/>
    <s v="PSEG Energy Resources &amp; Trade LLC"/>
    <x v="0"/>
    <x v="0"/>
    <x v="0"/>
    <x v="2"/>
    <s v="US East Power Fin Swap"/>
    <s v="US Pwr Fin Swap  ISO NY Z-G Peak         07Jun01         USD/MWh"/>
    <m/>
    <n v="50"/>
    <x v="0"/>
    <x v="2"/>
    <x v="0"/>
    <n v="39.5"/>
    <s v="depillo1"/>
    <s v="GGUPTA"/>
    <s v="ST-New England"/>
    <x v="7"/>
    <x v="5"/>
    <n v="633300.1"/>
    <d v="2001-06-07T21:00:01"/>
  </r>
  <r>
    <x v="0"/>
    <x v="0"/>
    <x v="0"/>
    <x v="0"/>
    <n v="9"/>
    <n v="1342836"/>
    <d v="2001-06-05T12:09:17"/>
    <s v="ADM Investor Services International Limited"/>
    <x v="0"/>
    <x v="0"/>
    <x v="0"/>
    <x v="0"/>
    <s v="Aluminum LME Registered Contract"/>
    <s v="Al LME Reg.      Contract                3 Month         USD/mt-L"/>
    <m/>
    <n v="9"/>
    <x v="0"/>
    <x v="0"/>
    <x v="0"/>
    <n v="1519"/>
    <s v="DANNAYLOR"/>
    <s v="BMARCHAN"/>
    <s v="Enron Metals Trading System"/>
    <x v="0"/>
    <x v="0"/>
    <n v="2169959"/>
    <m/>
  </r>
  <r>
    <x v="1"/>
    <x v="3"/>
    <x v="0"/>
    <x v="1"/>
    <n v="155000"/>
    <n v="1342837"/>
    <d v="2001-06-05T12:09:28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9249999999999998"/>
    <s v="steven12"/>
    <s v="JARNOLD"/>
    <s v="NG-Price"/>
    <x v="1"/>
    <x v="5"/>
    <s v="VE7501.1"/>
    <d v="2001-07-01T21:00:00"/>
  </r>
  <r>
    <x v="1"/>
    <x v="3"/>
    <x v="0"/>
    <x v="10"/>
    <n v="120000"/>
    <n v="1342838"/>
    <d v="2001-06-05T12:09:33"/>
    <s v="Mirant Americas Energy Marketing, L.P."/>
    <x v="0"/>
    <x v="0"/>
    <x v="0"/>
    <x v="3"/>
    <s v="US Gas Fin Swap"/>
    <s v="US Gas Daily     HHub                    07-30Jun01      USD/MM"/>
    <m/>
    <n v="5000"/>
    <x v="0"/>
    <x v="10"/>
    <x v="0"/>
    <n v="3.83"/>
    <s v="gregt00001"/>
    <s v="PKEAVEY"/>
    <s v="G-DAILY-EST"/>
    <x v="1"/>
    <x v="5"/>
    <s v="VE7502.1"/>
    <d v="2001-06-07T21:00:01"/>
  </r>
  <r>
    <x v="1"/>
    <x v="4"/>
    <x v="0"/>
    <x v="0"/>
    <n v="50000"/>
    <n v="1342839"/>
    <d v="2001-06-05T12:09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MICGUIDO"/>
    <s v="GWHALLE"/>
    <s v="WTI-GW-NXC2"/>
    <x v="2"/>
    <x v="5"/>
    <n v="113861"/>
    <d v="2001-07-01T00:00:00"/>
  </r>
  <r>
    <x v="1"/>
    <x v="2"/>
    <x v="1"/>
    <x v="9"/>
    <n v="100"/>
    <n v="1342841"/>
    <d v="2001-06-05T12:10:19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8.75"/>
    <s v="stsingas"/>
    <s v="JQUENET"/>
    <s v="ST-PJM"/>
    <x v="7"/>
    <x v="6"/>
    <n v="633302.1"/>
    <d v="2001-06-07T21:00:01"/>
  </r>
  <r>
    <x v="1"/>
    <x v="4"/>
    <x v="0"/>
    <x v="0"/>
    <n v="50000"/>
    <n v="1342843"/>
    <d v="2001-06-05T12:10:30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tlavin3242"/>
    <s v="GWHALLE"/>
    <s v="WTI-GW-NXC2"/>
    <x v="2"/>
    <x v="5"/>
    <n v="113862"/>
    <d v="2001-07-01T00:00:00"/>
  </r>
  <r>
    <x v="1"/>
    <x v="3"/>
    <x v="0"/>
    <x v="1"/>
    <n v="465000"/>
    <n v="1342845"/>
    <d v="2001-06-05T12:10:31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2"/>
    <s v="DAVIDSET"/>
    <s v="JARNOLD"/>
    <s v="NG-Price"/>
    <x v="1"/>
    <x v="5"/>
    <s v="VE7504.1"/>
    <d v="2001-07-01T21:00:00"/>
  </r>
  <r>
    <x v="1"/>
    <x v="2"/>
    <x v="1"/>
    <x v="1"/>
    <n v="775"/>
    <n v="1342846"/>
    <d v="2001-06-05T12:10:36"/>
    <s v="El Paso Merchant Energy, L.P."/>
    <x v="0"/>
    <x v="0"/>
    <x v="0"/>
    <x v="2"/>
    <s v="US West Power Phy Fwd Firm"/>
    <s v="US Pwr Phy Firm  PALVE Peak              Jul01           USD/MWh"/>
    <m/>
    <n v="25"/>
    <x v="0"/>
    <x v="2"/>
    <x v="0"/>
    <n v="227"/>
    <s v="PowerTRH"/>
    <s v="MMOTLEY"/>
    <s v="ST-SW"/>
    <x v="7"/>
    <x v="6"/>
    <n v="633305.1"/>
    <d v="2001-07-01T21:00:01"/>
  </r>
  <r>
    <x v="1"/>
    <x v="4"/>
    <x v="0"/>
    <x v="0"/>
    <n v="50000"/>
    <n v="1342848"/>
    <d v="2001-06-05T12:11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2"/>
    <s v="GWHALLE"/>
    <s v="WTI-GW-NXC2"/>
    <x v="2"/>
    <x v="5"/>
    <n v="113864"/>
    <d v="2001-07-01T00:00:00"/>
  </r>
  <r>
    <x v="1"/>
    <x v="3"/>
    <x v="1"/>
    <x v="10"/>
    <n v="81600"/>
    <n v="1342849"/>
    <d v="2001-06-05T12:11:27"/>
    <s v="Virginia Power Energy Marketing, Inc."/>
    <x v="0"/>
    <x v="0"/>
    <x v="0"/>
    <x v="3"/>
    <s v="US Gas Phy Fwd Firm &lt; or = 1Mo "/>
    <s v="US Gas Phy       Dom SP TT               07-30Jun01      USD/MM"/>
    <m/>
    <n v="3400"/>
    <x v="0"/>
    <x v="10"/>
    <x v="0"/>
    <n v="4.04"/>
    <s v="CECILPARK"/>
    <s v="JHODGE2"/>
    <s v="ENA-IM ME CNG"/>
    <x v="8"/>
    <x v="5"/>
    <n v="831855"/>
    <d v="2001-06-07T21:00:01"/>
  </r>
  <r>
    <x v="1"/>
    <x v="4"/>
    <x v="0"/>
    <x v="0"/>
    <n v="20000"/>
    <n v="1342851"/>
    <d v="2001-06-05T12:12:02"/>
    <s v="Sempra Energy Trading Corp."/>
    <x v="0"/>
    <x v="0"/>
    <x v="0"/>
    <x v="4"/>
    <s v="US Crude WTI Fin Swap "/>
    <s v="US WTI Swap      Nymex PEN               Jul01           USD/bl/m"/>
    <m/>
    <n v="20000"/>
    <x v="0"/>
    <x v="8"/>
    <x v="0"/>
    <n v="28.06"/>
    <s v="DOMESTIC2"/>
    <s v="GWHALLE"/>
    <s v="WTI-GW-NXC2"/>
    <x v="2"/>
    <x v="5"/>
    <n v="113865"/>
    <d v="2001-07-01T00:00:00"/>
  </r>
  <r>
    <x v="1"/>
    <x v="3"/>
    <x v="0"/>
    <x v="18"/>
    <n v="755000"/>
    <n v="1342852"/>
    <d v="2001-06-05T12:12:37"/>
    <s v="PSEG Energy Resources &amp; Trade LLC"/>
    <x v="0"/>
    <x v="0"/>
    <x v="0"/>
    <x v="3"/>
    <s v="US Gas Fin Swap"/>
    <s v="US Gas Swap      Nymex                   Nov01-Mar02     USD/MM"/>
    <m/>
    <n v="5000"/>
    <x v="0"/>
    <x v="10"/>
    <x v="0"/>
    <n v="4.3600000000000003"/>
    <s v="cschaffer"/>
    <s v="JARNOLD"/>
    <s v="NG-Price"/>
    <x v="1"/>
    <x v="5"/>
    <s v="VE7511.1"/>
    <d v="2001-11-01T00:00:00"/>
  </r>
  <r>
    <x v="1"/>
    <x v="4"/>
    <x v="0"/>
    <x v="0"/>
    <n v="50000"/>
    <n v="1342854"/>
    <d v="2001-06-05T12:12:5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2"/>
    <x v="5"/>
    <n v="113867"/>
    <d v="2001-07-01T00:00:00"/>
  </r>
  <r>
    <x v="1"/>
    <x v="4"/>
    <x v="0"/>
    <x v="0"/>
    <n v="50000"/>
    <n v="1342855"/>
    <d v="2001-06-05T12:13:1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2"/>
    <x v="5"/>
    <n v="113868"/>
    <d v="2001-07-01T00:00:00"/>
  </r>
  <r>
    <x v="0"/>
    <x v="3"/>
    <x v="1"/>
    <x v="0"/>
    <n v="10000"/>
    <n v="1342856"/>
    <d v="2001-06-05T12:13:24"/>
    <s v="Dyne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CUPCAKE1"/>
    <s v="RWATT"/>
    <s v="EC-IM Canada West"/>
    <x v="8"/>
    <x v="7"/>
    <n v="831857"/>
    <d v="2001-06-05T21:00:01"/>
  </r>
  <r>
    <x v="1"/>
    <x v="2"/>
    <x v="1"/>
    <x v="9"/>
    <n v="100"/>
    <n v="1342857"/>
    <d v="2001-06-05T12:13:27"/>
    <s v="Virginia Electric and Power Company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VEPCOJOE"/>
    <s v="JQUENET"/>
    <s v="ST-PJM"/>
    <x v="7"/>
    <x v="6"/>
    <n v="633307.1"/>
    <d v="2001-06-07T21:00:01"/>
  </r>
  <r>
    <x v="1"/>
    <x v="2"/>
    <x v="1"/>
    <x v="9"/>
    <n v="100"/>
    <n v="1342859"/>
    <d v="2001-06-05T12:14:39"/>
    <s v="Dynegy Power Marketing, Inc."/>
    <x v="0"/>
    <x v="0"/>
    <x v="0"/>
    <x v="2"/>
    <s v="US East Power Phy Fwd Firm"/>
    <s v="US Pwr Phy Firm  PJM-W Peak              07-08Jun01      USD/MWh"/>
    <n v="50"/>
    <m/>
    <x v="0"/>
    <x v="2"/>
    <x v="0"/>
    <n v="28.75"/>
    <s v="jmpepper"/>
    <s v="JQUENET"/>
    <s v="ST-PJM"/>
    <x v="7"/>
    <x v="6"/>
    <n v="633310.1"/>
    <d v="2001-06-07T21:00:01"/>
  </r>
  <r>
    <x v="1"/>
    <x v="3"/>
    <x v="1"/>
    <x v="10"/>
    <n v="50712"/>
    <n v="1342860"/>
    <d v="2001-06-05T12:14:42"/>
    <s v="Virginia Power Energy Marketing, Inc."/>
    <x v="0"/>
    <x v="0"/>
    <x v="0"/>
    <x v="3"/>
    <s v="US Gas Phy Fwd Firm &lt; or = 1Mo "/>
    <s v="US Gas Phy       TETCO ELA               07-30Jun01      USD/MM"/>
    <m/>
    <n v="2113"/>
    <x v="0"/>
    <x v="10"/>
    <x v="0"/>
    <n v="3.7250000000000001"/>
    <s v="CECILPARK"/>
    <s v="SPEREIR"/>
    <s v="ENA-IM NE GULF3"/>
    <x v="8"/>
    <x v="5"/>
    <n v="831858"/>
    <d v="2001-06-07T21:00:01"/>
  </r>
  <r>
    <x v="1"/>
    <x v="2"/>
    <x v="1"/>
    <x v="4"/>
    <n v="1500"/>
    <n v="1342862"/>
    <d v="2001-06-05T12:14:52"/>
    <s v="Tractebel Energy Marketing, Inc."/>
    <x v="0"/>
    <x v="0"/>
    <x v="0"/>
    <x v="2"/>
    <s v="US East Power Phy Fwd Firm"/>
    <s v="US Pwr Phy Firm  NEPOOL Peak             Sep01           USD/MWh"/>
    <m/>
    <n v="50"/>
    <x v="0"/>
    <x v="2"/>
    <x v="0"/>
    <n v="49.75"/>
    <s v="HERNDON1"/>
    <s v="DDAVIS"/>
    <s v="LT-New England"/>
    <x v="7"/>
    <x v="6"/>
    <n v="633311.1"/>
    <d v="2001-09-01T17:11:00"/>
  </r>
  <r>
    <x v="1"/>
    <x v="3"/>
    <x v="0"/>
    <x v="1"/>
    <n v="465000"/>
    <n v="1342863"/>
    <d v="2001-06-05T12:14:53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915"/>
    <s v="steven12"/>
    <s v="JARNOLD"/>
    <s v="NG-Price"/>
    <x v="1"/>
    <x v="5"/>
    <s v="VE7518.1"/>
    <d v="2001-07-01T21:00:00"/>
  </r>
  <r>
    <x v="1"/>
    <x v="3"/>
    <x v="0"/>
    <x v="18"/>
    <n v="755000"/>
    <n v="1342865"/>
    <d v="2001-06-05T12:15:14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499999999999996"/>
    <s v="jdbsempra"/>
    <s v="JARNOLD"/>
    <s v="NG-Price"/>
    <x v="1"/>
    <x v="5"/>
    <s v="VE7523.1"/>
    <d v="2001-11-01T00:00:00"/>
  </r>
  <r>
    <x v="1"/>
    <x v="2"/>
    <x v="1"/>
    <x v="1"/>
    <n v="775"/>
    <n v="1342866"/>
    <d v="2001-06-05T12:16:45"/>
    <s v="Sempra Energy Trading Corp."/>
    <x v="0"/>
    <x v="0"/>
    <x v="0"/>
    <x v="2"/>
    <s v="US West Power Phy Fwd Firm"/>
    <s v="US Pwr Phy Firm  PALVE Peak              Aug01           USD/MWh"/>
    <m/>
    <n v="25"/>
    <x v="0"/>
    <x v="2"/>
    <x v="0"/>
    <n v="257"/>
    <s v="beckster"/>
    <s v="MMOTLEY"/>
    <s v="ST-SW"/>
    <x v="7"/>
    <x v="6"/>
    <n v="633313.1"/>
    <d v="2001-08-01T21:00:01"/>
  </r>
  <r>
    <x v="1"/>
    <x v="9"/>
    <x v="0"/>
    <x v="1"/>
    <n v="93"/>
    <n v="1342868"/>
    <d v="2001-06-05T12:17:08"/>
    <s v="Axia Energy, LP"/>
    <x v="0"/>
    <x v="0"/>
    <x v="0"/>
    <x v="9"/>
    <s v="US Weather CDD Swap"/>
    <s v="US Wthr CDD Swap ORD 100/20K             Jul01           USD/CDD"/>
    <n v="3"/>
    <m/>
    <x v="0"/>
    <x v="18"/>
    <x v="0"/>
    <n v="264"/>
    <s v="stusthom"/>
    <s v="RSAHA"/>
    <s v="ECTWEADES"/>
    <x v="10"/>
    <x v="5"/>
    <n v="1342868"/>
    <d v="2001-07-01T21:59:00"/>
  </r>
  <r>
    <x v="1"/>
    <x v="2"/>
    <x v="0"/>
    <x v="0"/>
    <n v="50"/>
    <n v="1342874"/>
    <d v="2001-06-05T12:17:57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30"/>
    <s v="depillo1"/>
    <s v="GGUPTA"/>
    <s v="ST-New England"/>
    <x v="7"/>
    <x v="5"/>
    <n v="633315.1"/>
    <d v="2001-06-07T21:00:01"/>
  </r>
  <r>
    <x v="0"/>
    <x v="0"/>
    <x v="0"/>
    <x v="0"/>
    <n v="10"/>
    <n v="1342881"/>
    <d v="2001-06-05T12:20:02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stanleyf"/>
    <s v="BMARCHAN"/>
    <s v="Enron Metals Trading System"/>
    <x v="0"/>
    <x v="0"/>
    <n v="2169957"/>
    <m/>
  </r>
  <r>
    <x v="1"/>
    <x v="3"/>
    <x v="1"/>
    <x v="0"/>
    <n v="10000"/>
    <n v="1342883"/>
    <d v="2001-06-05T12:20:27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8149999999999999"/>
    <s v="smallfitz"/>
    <s v="ARING"/>
    <s v="ENA-IM NE GULF1"/>
    <x v="8"/>
    <x v="5"/>
    <n v="831862"/>
    <d v="2001-06-07T21:00:01"/>
  </r>
  <r>
    <x v="1"/>
    <x v="2"/>
    <x v="1"/>
    <x v="4"/>
    <n v="750"/>
    <n v="1342884"/>
    <d v="2001-06-05T12:21:06"/>
    <s v="Constellation Power Source, Inc."/>
    <x v="2"/>
    <x v="1"/>
    <x v="0"/>
    <x v="2"/>
    <s v="US West Power Phy Fwd Firm"/>
    <s v="US Pwr Phy Firm  PALVE Peak              Sep01           USD/MWh"/>
    <m/>
    <n v="25"/>
    <x v="0"/>
    <x v="2"/>
    <x v="0"/>
    <n v="145"/>
    <s v="POWERWEST"/>
    <s v="MMOTLEY"/>
    <s v="ST-SW"/>
    <x v="7"/>
    <x v="6"/>
    <n v="633321.1"/>
    <d v="2001-09-01T21:00:01"/>
  </r>
  <r>
    <x v="1"/>
    <x v="3"/>
    <x v="0"/>
    <x v="1"/>
    <n v="310000"/>
    <n v="1342885"/>
    <d v="2001-06-05T12:21:10"/>
    <s v="Engage Energy Canada L.P."/>
    <x v="0"/>
    <x v="0"/>
    <x v="0"/>
    <x v="3"/>
    <s v="US Gas Fin Swap"/>
    <s v="US Gas Swap      Nymex                   Jul01           USD/MM"/>
    <m/>
    <n v="10000"/>
    <x v="0"/>
    <x v="10"/>
    <x v="0"/>
    <n v="3.93"/>
    <s v="kendalleas"/>
    <s v="JARNOLD"/>
    <s v="NG-Price"/>
    <x v="1"/>
    <x v="5"/>
    <s v="VE7533.1"/>
    <d v="2001-07-01T21:00:00"/>
  </r>
  <r>
    <x v="1"/>
    <x v="2"/>
    <x v="0"/>
    <x v="9"/>
    <n v="100"/>
    <n v="1342887"/>
    <d v="2001-06-05T12:21:22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.6"/>
    <s v="AQUILA1047"/>
    <s v="GGUPTA"/>
    <s v="ST-New England"/>
    <x v="7"/>
    <x v="5"/>
    <n v="633324.1"/>
    <d v="2001-06-07T21:00:01"/>
  </r>
  <r>
    <x v="0"/>
    <x v="3"/>
    <x v="1"/>
    <x v="1"/>
    <n v="155000"/>
    <n v="1342888"/>
    <d v="2001-06-05T12:21:27"/>
    <s v="Coral Energy Canada Inc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199999999999996"/>
    <s v="ngeerds01"/>
    <s v="MCOWAN"/>
    <s v="EC-IM Canada West"/>
    <x v="8"/>
    <x v="7"/>
    <n v="831864"/>
    <d v="2001-07-01T21:00:01"/>
  </r>
  <r>
    <x v="1"/>
    <x v="3"/>
    <x v="0"/>
    <x v="20"/>
    <n v="615000"/>
    <n v="1342889"/>
    <d v="2001-06-05T12:22:34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0250000000000004"/>
    <s v="WHITEWATER"/>
    <s v="JARNOLD"/>
    <s v="NG-Price"/>
    <x v="1"/>
    <x v="5"/>
    <s v="VE7535.1"/>
    <d v="2001-07-01T00:00:00"/>
  </r>
  <r>
    <x v="1"/>
    <x v="2"/>
    <x v="1"/>
    <x v="3"/>
    <n v="2300"/>
    <n v="1342891"/>
    <d v="2001-06-05T12:23:06"/>
    <s v="Constellation Power Source, Inc."/>
    <x v="2"/>
    <x v="1"/>
    <x v="0"/>
    <x v="2"/>
    <s v="US West Power Phy Fwd Firm"/>
    <s v="US Pwr Phy Firm  PALVE Peak              Oct-Dec01       USD/MWh"/>
    <m/>
    <n v="25"/>
    <x v="0"/>
    <x v="2"/>
    <x v="0"/>
    <n v="82"/>
    <s v="POWERWEST"/>
    <s v="MMOTLEY"/>
    <s v="ST-SW"/>
    <x v="7"/>
    <x v="6"/>
    <n v="633326.1"/>
    <d v="2001-10-01T13:33:00"/>
  </r>
  <r>
    <x v="0"/>
    <x v="3"/>
    <x v="1"/>
    <x v="0"/>
    <n v="5000"/>
    <n v="1342892"/>
    <d v="2001-06-05T12:23:33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249999999999996"/>
    <s v="tsamaska"/>
    <s v="RWATT"/>
    <s v="EC-IM Canada West"/>
    <x v="8"/>
    <x v="7"/>
    <n v="831866"/>
    <d v="2001-06-06T21:00:01"/>
  </r>
  <r>
    <x v="1"/>
    <x v="2"/>
    <x v="1"/>
    <x v="3"/>
    <n v="2300"/>
    <n v="1342893"/>
    <d v="2001-06-05T12:23:48"/>
    <s v="Duke Energy Trading and Marketing, L.L.C."/>
    <x v="0"/>
    <x v="0"/>
    <x v="0"/>
    <x v="2"/>
    <s v="US West Power Phy Fwd CAISO"/>
    <s v="US Pwr Phy CAISO SP15 Peak               Oct-Dec01       USD/MWh"/>
    <m/>
    <n v="25"/>
    <x v="0"/>
    <x v="2"/>
    <x v="0"/>
    <n v="81"/>
    <s v="dhendrick"/>
    <s v="RBADEER"/>
    <s v="LT-CA"/>
    <x v="7"/>
    <x v="6"/>
    <n v="633327.1"/>
    <d v="2001-10-01T00:00:00"/>
  </r>
  <r>
    <x v="1"/>
    <x v="3"/>
    <x v="0"/>
    <x v="1"/>
    <n v="77500"/>
    <n v="1342894"/>
    <d v="2001-06-05T12:24:0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"/>
    <s v="TMVCRV01"/>
    <s v="JARNOLD"/>
    <s v="NG-Price"/>
    <x v="1"/>
    <x v="5"/>
    <s v="VE7540.1"/>
    <d v="2001-07-01T21:00:00"/>
  </r>
  <r>
    <x v="1"/>
    <x v="3"/>
    <x v="0"/>
    <x v="12"/>
    <n v="912500"/>
    <n v="1342895"/>
    <d v="2001-06-05T12:24:24"/>
    <s v="Sempra Energy Trading Corp."/>
    <x v="0"/>
    <x v="0"/>
    <x v="0"/>
    <x v="3"/>
    <s v="US Gas Fin Swap"/>
    <s v="US Gas Swap      Nymex                   Jan-Dec02       USD/MM"/>
    <m/>
    <n v="2500"/>
    <x v="0"/>
    <x v="10"/>
    <x v="0"/>
    <n v="4.04"/>
    <s v="JLIPMAN1"/>
    <s v="JARNOLD"/>
    <s v="NG-Price"/>
    <x v="1"/>
    <x v="5"/>
    <s v="VE7542.1"/>
    <d v="2002-01-01T21:00:00"/>
  </r>
  <r>
    <x v="1"/>
    <x v="3"/>
    <x v="0"/>
    <x v="1"/>
    <n v="155000"/>
    <n v="1342896"/>
    <d v="2001-06-05T12:24:36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3.94"/>
    <s v="rajlall2"/>
    <s v="JARNOLD"/>
    <s v="NG-Price"/>
    <x v="1"/>
    <x v="5"/>
    <s v="VE7543.1"/>
    <d v="2001-07-01T21:00:00"/>
  </r>
  <r>
    <x v="1"/>
    <x v="3"/>
    <x v="0"/>
    <x v="1"/>
    <n v="465000"/>
    <n v="1342897"/>
    <d v="2001-06-05T12:24:40"/>
    <s v="Bank of America, National Association"/>
    <x v="0"/>
    <x v="0"/>
    <x v="0"/>
    <x v="3"/>
    <s v="US Gas Fin Swap"/>
    <s v="US Gas Swap      Nymex                   Jul01           USD/MM"/>
    <m/>
    <n v="15000"/>
    <x v="0"/>
    <x v="10"/>
    <x v="0"/>
    <n v="3.94"/>
    <s v="MMETTERS"/>
    <s v="JARNOLD"/>
    <s v="NG-Price"/>
    <x v="1"/>
    <x v="5"/>
    <s v="VE7544.1"/>
    <d v="2001-07-01T21:00:00"/>
  </r>
  <r>
    <x v="1"/>
    <x v="2"/>
    <x v="1"/>
    <x v="22"/>
    <n v="2950"/>
    <n v="1342900"/>
    <d v="2001-06-05T12:24:5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7.5"/>
    <s v="PowerBCK"/>
    <s v="DSMITH3"/>
    <s v="LT-ERCOT"/>
    <x v="7"/>
    <x v="6"/>
    <n v="633331.1"/>
    <d v="2002-01-01T00:00:00"/>
  </r>
  <r>
    <x v="1"/>
    <x v="2"/>
    <x v="1"/>
    <x v="0"/>
    <n v="50"/>
    <n v="1342902"/>
    <d v="2001-06-05T12:25:01"/>
    <s v="American Electric Power Service Corporation"/>
    <x v="0"/>
    <x v="0"/>
    <x v="0"/>
    <x v="2"/>
    <s v="US East Power Phy Fwd Firm"/>
    <s v="US Pwr Phy Firm  NEPOOL Peak             07Jun01         USD/MWh"/>
    <m/>
    <n v="50"/>
    <x v="0"/>
    <x v="2"/>
    <x v="0"/>
    <n v="35"/>
    <s v="aepsvc136"/>
    <s v="PBRODER"/>
    <s v="ST-New England"/>
    <x v="7"/>
    <x v="6"/>
    <n v="633333.1"/>
    <d v="2001-06-07T21:00:01"/>
  </r>
  <r>
    <x v="1"/>
    <x v="3"/>
    <x v="1"/>
    <x v="0"/>
    <n v="10000"/>
    <n v="1342903"/>
    <d v="2001-06-05T12:25:06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8250000000000002"/>
    <s v="smallfitz"/>
    <s v="ARING"/>
    <s v="ENA-IM NE GULF1"/>
    <x v="8"/>
    <x v="5"/>
    <n v="831869"/>
    <d v="2001-06-07T21:00:01"/>
  </r>
  <r>
    <x v="1"/>
    <x v="3"/>
    <x v="0"/>
    <x v="20"/>
    <n v="307500"/>
    <n v="1342905"/>
    <d v="2001-06-05T12:25:20"/>
    <s v="Axia Energy, LP"/>
    <x v="0"/>
    <x v="0"/>
    <x v="0"/>
    <x v="3"/>
    <s v="US Gas Fin Swap"/>
    <s v="US Gas Swap      Nymex                   Jul-Oct01       USD/MM"/>
    <m/>
    <n v="2500"/>
    <x v="0"/>
    <x v="10"/>
    <x v="0"/>
    <n v="4.0350000000000001"/>
    <s v="berginpat2"/>
    <s v="JARNOLD"/>
    <s v="NG-Price"/>
    <x v="1"/>
    <x v="5"/>
    <s v="VE7548.1"/>
    <d v="2001-07-01T00:00:00"/>
  </r>
  <r>
    <x v="1"/>
    <x v="3"/>
    <x v="0"/>
    <x v="10"/>
    <n v="120000"/>
    <n v="1342906"/>
    <d v="2001-06-05T12:25:28"/>
    <s v="BP Corporation North America Inc."/>
    <x v="0"/>
    <x v="0"/>
    <x v="0"/>
    <x v="3"/>
    <s v="US Gas Fin Swap"/>
    <s v="US Gas Daily     EP Permian              07-30Jun01      USD/MM"/>
    <n v="5000"/>
    <m/>
    <x v="0"/>
    <x v="10"/>
    <x v="0"/>
    <n v="3.84"/>
    <s v="Hallbrianf"/>
    <s v="RGAY"/>
    <s v="West-Keystone"/>
    <x v="1"/>
    <x v="5"/>
    <s v="VE7549.1"/>
    <d v="2001-06-07T21:00:01"/>
  </r>
  <r>
    <x v="1"/>
    <x v="2"/>
    <x v="1"/>
    <x v="4"/>
    <n v="1500"/>
    <n v="1342909"/>
    <d v="2001-06-05T12:27:10"/>
    <s v="Duke Energy Trading and Marketing, L.L.C."/>
    <x v="0"/>
    <x v="0"/>
    <x v="0"/>
    <x v="2"/>
    <s v="US East Power Phy Fwd Firm"/>
    <s v="US Pwr Phy Firm  Cinergy Peak            Sep01           USD/MWh"/>
    <m/>
    <n v="50"/>
    <x v="0"/>
    <x v="2"/>
    <x v="0"/>
    <n v="36.9"/>
    <s v="STEVESTEVE"/>
    <s v="FSTURM"/>
    <s v="ST-ECAR"/>
    <x v="7"/>
    <x v="6"/>
    <n v="633341.1"/>
    <d v="2001-09-01T17:11:00"/>
  </r>
  <r>
    <x v="1"/>
    <x v="2"/>
    <x v="0"/>
    <x v="0"/>
    <n v="50"/>
    <n v="1342910"/>
    <d v="2001-06-05T12:27:18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29.85"/>
    <s v="depillo1"/>
    <s v="GGUPTA"/>
    <s v="ST-New England"/>
    <x v="7"/>
    <x v="5"/>
    <n v="633344.1"/>
    <d v="2001-06-07T21:00:01"/>
  </r>
  <r>
    <x v="1"/>
    <x v="3"/>
    <x v="0"/>
    <x v="1"/>
    <n v="310000"/>
    <n v="1342911"/>
    <d v="2001-06-05T12:27:38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3.94"/>
    <s v="aepes220"/>
    <s v="JARNOLD"/>
    <s v="NG-Price"/>
    <x v="1"/>
    <x v="5"/>
    <s v="VE7552.1"/>
    <d v="2001-07-01T21:00:00"/>
  </r>
  <r>
    <x v="1"/>
    <x v="3"/>
    <x v="0"/>
    <x v="23"/>
    <n v="1070000"/>
    <n v="1342912"/>
    <d v="2001-06-05T12:27:52"/>
    <s v="Reliant Energy Services, Inc."/>
    <x v="0"/>
    <x v="0"/>
    <x v="0"/>
    <x v="3"/>
    <s v="US Gas Fin BasisSwap"/>
    <s v="US Gas Basis     NGI SoCal               Apr-Oct02       USD/MM"/>
    <n v="5000"/>
    <m/>
    <x v="0"/>
    <x v="10"/>
    <x v="0"/>
    <n v="0.78"/>
    <s v="pstrange"/>
    <s v="KHOLST"/>
    <s v="FT-West"/>
    <x v="1"/>
    <x v="5"/>
    <s v="VE7553.1"/>
    <d v="2002-04-01T00:00:00"/>
  </r>
  <r>
    <x v="0"/>
    <x v="0"/>
    <x v="0"/>
    <x v="0"/>
    <n v="2"/>
    <n v="1342913"/>
    <d v="2001-06-05T12:28:4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7"/>
    <s v="marknunn1"/>
    <s v="BMARCHAN"/>
    <s v="Enron Metals Trading System"/>
    <x v="0"/>
    <x v="0"/>
    <n v="2169955"/>
    <m/>
  </r>
  <r>
    <x v="0"/>
    <x v="3"/>
    <x v="1"/>
    <x v="0"/>
    <n v="5000"/>
    <n v="1342914"/>
    <d v="2001-06-05T12:28:53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050000000000001"/>
    <s v="NORTHTRA"/>
    <s v="RWATT"/>
    <s v="EC-IM Canada West"/>
    <x v="8"/>
    <x v="7"/>
    <n v="831874"/>
    <d v="2001-06-05T21:00:01"/>
  </r>
  <r>
    <x v="1"/>
    <x v="3"/>
    <x v="0"/>
    <x v="4"/>
    <n v="75000"/>
    <n v="1342915"/>
    <d v="2001-06-05T12:29:07"/>
    <s v="OGE Energy Resources, Inc."/>
    <x v="0"/>
    <x v="0"/>
    <x v="0"/>
    <x v="3"/>
    <s v="US Gas Fin Swap"/>
    <s v="US Gas Swap      Nymex                   Sep01           USD/MM"/>
    <n v="2500"/>
    <m/>
    <x v="0"/>
    <x v="10"/>
    <x v="0"/>
    <n v="4.0549999999999997"/>
    <s v="ADM46266"/>
    <s v="JARNOLD"/>
    <s v="NG-Price"/>
    <x v="1"/>
    <x v="5"/>
    <s v="VE7554.1"/>
    <d v="2001-09-01T21:00:00"/>
  </r>
  <r>
    <x v="1"/>
    <x v="3"/>
    <x v="1"/>
    <x v="0"/>
    <n v="10000"/>
    <n v="1342919"/>
    <d v="2001-06-05T12:29:59"/>
    <s v="NUI Energy Brokers, Inc."/>
    <x v="0"/>
    <x v="0"/>
    <x v="0"/>
    <x v="3"/>
    <s v="US Gas Phy Fwd Firm &lt; or = 1Mo "/>
    <s v="US Gas Phy       Transco St.65           07Jun01         USD/MM"/>
    <m/>
    <n v="10000"/>
    <x v="0"/>
    <x v="10"/>
    <x v="0"/>
    <n v="3.85"/>
    <s v="NUIEBJOP"/>
    <s v="ARING"/>
    <s v="ENA-IM NE GULF1"/>
    <x v="8"/>
    <x v="5"/>
    <n v="831875"/>
    <d v="2001-06-07T21:00:01"/>
  </r>
  <r>
    <x v="1"/>
    <x v="3"/>
    <x v="1"/>
    <x v="0"/>
    <n v="10000"/>
    <n v="1342923"/>
    <d v="2001-06-05T12:30:07"/>
    <s v="NUI Energy Brokers, Inc."/>
    <x v="0"/>
    <x v="0"/>
    <x v="0"/>
    <x v="3"/>
    <s v="US Gas Phy Fwd Firm &lt; or = 1Mo "/>
    <s v="US Gas Phy       TGT Z-SL                07Jun01         USD/MM"/>
    <m/>
    <n v="10000"/>
    <x v="0"/>
    <x v="10"/>
    <x v="0"/>
    <n v="3.8"/>
    <s v="NUIEBJOP"/>
    <s v="SPEREIR"/>
    <s v="ENA-IM NE GULF2"/>
    <x v="8"/>
    <x v="5"/>
    <n v="831876"/>
    <d v="2001-06-07T21:00:01"/>
  </r>
  <r>
    <x v="0"/>
    <x v="3"/>
    <x v="1"/>
    <x v="1"/>
    <n v="155000"/>
    <n v="1342924"/>
    <d v="2001-06-05T12:30:1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4"/>
    <s v="williamw"/>
    <s v="MCOWAN"/>
    <s v="EC-IM Canada West"/>
    <x v="8"/>
    <x v="7"/>
    <n v="831877"/>
    <d v="2001-07-01T21:00:01"/>
  </r>
  <r>
    <x v="1"/>
    <x v="3"/>
    <x v="0"/>
    <x v="1"/>
    <n v="620000"/>
    <n v="1342925"/>
    <d v="2001-06-05T12:30:20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bradhoese2"/>
    <s v="JARNOLD"/>
    <s v="NG-Price"/>
    <x v="1"/>
    <x v="5"/>
    <s v="VE7557.1"/>
    <d v="2001-07-01T21:00:00"/>
  </r>
  <r>
    <x v="1"/>
    <x v="3"/>
    <x v="0"/>
    <x v="20"/>
    <n v="615000"/>
    <n v="1342926"/>
    <d v="2001-06-05T12:30:35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aepes220"/>
    <s v="JARNOLD"/>
    <s v="NG-Price"/>
    <x v="1"/>
    <x v="5"/>
    <s v="VE7558.1"/>
    <d v="2001-07-01T00:00:00"/>
  </r>
  <r>
    <x v="1"/>
    <x v="2"/>
    <x v="0"/>
    <x v="9"/>
    <n v="100"/>
    <n v="1342927"/>
    <d v="2001-06-05T12:30:49"/>
    <s v="HQ Energy Services (U.S.) Inc."/>
    <x v="0"/>
    <x v="0"/>
    <x v="0"/>
    <x v="2"/>
    <s v="US East Power Fin Swap"/>
    <s v="US Pwr Fin Swap  ISO NY Z-G Peak         07-08Jun01      USD/MWh"/>
    <n v="50"/>
    <m/>
    <x v="0"/>
    <x v="2"/>
    <x v="0"/>
    <n v="39.25"/>
    <s v="paulk2001"/>
    <s v="GGUPTA"/>
    <s v="ST-New England"/>
    <x v="7"/>
    <x v="5"/>
    <n v="633367.1"/>
    <d v="2001-06-07T21:00:01"/>
  </r>
  <r>
    <x v="1"/>
    <x v="3"/>
    <x v="0"/>
    <x v="18"/>
    <n v="755000"/>
    <n v="1342928"/>
    <d v="2001-06-05T12:31:03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3550000000000004"/>
    <s v="ADM24744"/>
    <s v="JARNOLD"/>
    <s v="NG-Price"/>
    <x v="1"/>
    <x v="5"/>
    <s v="VE7559.1"/>
    <d v="2001-11-01T00:00:00"/>
  </r>
  <r>
    <x v="1"/>
    <x v="2"/>
    <x v="1"/>
    <x v="1"/>
    <n v="1550"/>
    <n v="1342929"/>
    <d v="2001-06-05T12:31:3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.25"/>
    <s v="Kellybry"/>
    <s v="FSTURM"/>
    <s v="LT-ECAR"/>
    <x v="7"/>
    <x v="6"/>
    <n v="633348.1"/>
    <d v="2001-07-01T21:00:01"/>
  </r>
  <r>
    <x v="0"/>
    <x v="3"/>
    <x v="1"/>
    <x v="23"/>
    <n v="2140000"/>
    <n v="1342930"/>
    <d v="2001-06-05T12:31:50"/>
    <s v="El Paso Merchant Energy, L.P."/>
    <x v="0"/>
    <x v="0"/>
    <x v="0"/>
    <x v="3"/>
    <s v="CAN Gas Phy Basis Firm East &gt;1Mo&lt;1Yr"/>
    <s v="CAN Gas PhyBasis Dawn                    Apr-Oct02       USD/MM"/>
    <m/>
    <n v="10000"/>
    <x v="0"/>
    <x v="10"/>
    <x v="0"/>
    <n v="0.13500000000000001"/>
    <s v="EPMELPteg"/>
    <s v="GSTOREY"/>
    <s v="ENA - IM Ontario"/>
    <x v="8"/>
    <x v="5"/>
    <s v="VE7560.1 / 831880"/>
    <d v="2002-04-01T00:00:00"/>
  </r>
  <r>
    <x v="0"/>
    <x v="0"/>
    <x v="0"/>
    <x v="0"/>
    <n v="20"/>
    <n v="1342931"/>
    <d v="2001-06-05T12:32:03"/>
    <s v="IFX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mdoconnor"/>
    <s v="BMARCHAN"/>
    <s v="Enron Metals Trading System"/>
    <x v="0"/>
    <x v="0"/>
    <n v="2169953"/>
    <m/>
  </r>
  <r>
    <x v="1"/>
    <x v="2"/>
    <x v="1"/>
    <x v="1"/>
    <n v="1550"/>
    <n v="1342933"/>
    <d v="2001-06-05T12:32:55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6.25"/>
    <s v="jheinecke1"/>
    <s v="MCARSON2"/>
    <s v="LT-SPP"/>
    <x v="7"/>
    <x v="6"/>
    <n v="633349.1"/>
    <d v="2001-08-01T21:00:01"/>
  </r>
  <r>
    <x v="0"/>
    <x v="3"/>
    <x v="1"/>
    <x v="0"/>
    <n v="10000"/>
    <n v="1342937"/>
    <d v="2001-06-05T12:34:34"/>
    <s v="Dyne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CUPCAKE1"/>
    <s v="RWATT"/>
    <s v="EC-IM Canada West"/>
    <x v="8"/>
    <x v="7"/>
    <n v="831882"/>
    <d v="2001-06-05T21:00:01"/>
  </r>
  <r>
    <x v="1"/>
    <x v="3"/>
    <x v="0"/>
    <x v="1"/>
    <n v="620000"/>
    <n v="1342938"/>
    <d v="2001-06-05T12:34:37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4"/>
    <s v="jh1825ps"/>
    <s v="JARNOLD"/>
    <s v="NG-Price"/>
    <x v="1"/>
    <x v="5"/>
    <s v="VE7564.1"/>
    <d v="2001-07-01T21:00:00"/>
  </r>
  <r>
    <x v="1"/>
    <x v="2"/>
    <x v="1"/>
    <x v="8"/>
    <n v="250"/>
    <n v="1342941"/>
    <d v="2001-06-05T12:35:04"/>
    <s v="Conectiv Energy Supply, Inc."/>
    <x v="0"/>
    <x v="0"/>
    <x v="0"/>
    <x v="2"/>
    <s v="US East Power Phy Fwd Firm"/>
    <s v="US Pwr Phy Firm  NEPOOL Peak             11-15Jun01      USD/MWh"/>
    <m/>
    <n v="50"/>
    <x v="0"/>
    <x v="2"/>
    <x v="0"/>
    <n v="40.5"/>
    <s v="willswartz"/>
    <s v="PBRODER"/>
    <s v="ST-New England"/>
    <x v="7"/>
    <x v="6"/>
    <n v="633353.1"/>
    <d v="2001-06-11T21:00:01"/>
  </r>
  <r>
    <x v="0"/>
    <x v="0"/>
    <x v="0"/>
    <x v="0"/>
    <n v="20"/>
    <n v="1342944"/>
    <d v="2001-06-05T12:36:0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69951"/>
    <m/>
  </r>
  <r>
    <x v="1"/>
    <x v="2"/>
    <x v="1"/>
    <x v="9"/>
    <n v="100"/>
    <n v="1342945"/>
    <d v="2001-06-05T12:36:44"/>
    <s v="Amerada Hess Corporation"/>
    <x v="0"/>
    <x v="0"/>
    <x v="0"/>
    <x v="2"/>
    <s v="US East Power Phy Fwd Firm"/>
    <s v="US Pwr Phy Firm  TVA Peak                07-08Jun01      USD/MWh"/>
    <m/>
    <n v="50"/>
    <x v="0"/>
    <x v="2"/>
    <x v="0"/>
    <n v="25.75"/>
    <s v="gillespie1"/>
    <s v="JKING6"/>
    <s v="ST-SERC"/>
    <x v="7"/>
    <x v="6"/>
    <n v="633356.1"/>
    <d v="2001-06-07T21:00:01"/>
  </r>
  <r>
    <x v="1"/>
    <x v="2"/>
    <x v="1"/>
    <x v="9"/>
    <n v="100"/>
    <n v="1342946"/>
    <d v="2001-06-05T12:36:48"/>
    <s v="Amerada Hess Corporation"/>
    <x v="0"/>
    <x v="0"/>
    <x v="0"/>
    <x v="2"/>
    <s v="US East Power Phy Fwd Firm"/>
    <s v="US Pwr Phy Firm  TVA Peak                07-08Jun01      USD/MWh"/>
    <m/>
    <n v="50"/>
    <x v="0"/>
    <x v="2"/>
    <x v="0"/>
    <n v="26"/>
    <s v="gillespie1"/>
    <s v="JKING6"/>
    <s v="ST-SERC"/>
    <x v="7"/>
    <x v="6"/>
    <n v="633357.1"/>
    <d v="2001-06-07T21:00:01"/>
  </r>
  <r>
    <x v="1"/>
    <x v="2"/>
    <x v="1"/>
    <x v="22"/>
    <n v="2950"/>
    <n v="1342947"/>
    <d v="2001-06-05T12:37:09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59.75"/>
    <s v="PowerMCP"/>
    <s v="DDAVIS"/>
    <s v="LT-New England"/>
    <x v="7"/>
    <x v="6"/>
    <n v="633358.1"/>
    <d v="2002-01-01T17:11:00"/>
  </r>
  <r>
    <x v="0"/>
    <x v="0"/>
    <x v="0"/>
    <x v="0"/>
    <n v="20"/>
    <n v="1342948"/>
    <d v="2001-06-05T12:37:3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pornstar"/>
    <s v="BMARCHAN"/>
    <s v="Enron Metals Trading System"/>
    <x v="0"/>
    <x v="0"/>
    <n v="2169949"/>
    <m/>
  </r>
  <r>
    <x v="0"/>
    <x v="3"/>
    <x v="1"/>
    <x v="0"/>
    <n v="10000"/>
    <n v="1342949"/>
    <d v="2001-06-05T12:37:52"/>
    <s v="Coral Energy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ngeerds01"/>
    <s v="RWATT"/>
    <s v="EC-IM Canada West"/>
    <x v="8"/>
    <x v="7"/>
    <n v="831884"/>
    <d v="2001-06-05T21:00:01"/>
  </r>
  <r>
    <x v="0"/>
    <x v="3"/>
    <x v="1"/>
    <x v="0"/>
    <n v="5000"/>
    <n v="1342950"/>
    <d v="2001-06-05T12:37:56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1"/>
    <s v="ngeerds01"/>
    <s v="RWATT"/>
    <s v="EC-IM Canada West"/>
    <x v="8"/>
    <x v="7"/>
    <n v="831885"/>
    <d v="2001-06-06T21:00:01"/>
  </r>
  <r>
    <x v="0"/>
    <x v="0"/>
    <x v="0"/>
    <x v="0"/>
    <n v="20"/>
    <n v="1342951"/>
    <d v="2001-06-05T12:38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47"/>
    <m/>
  </r>
  <r>
    <x v="0"/>
    <x v="0"/>
    <x v="0"/>
    <x v="0"/>
    <n v="4"/>
    <n v="1342952"/>
    <d v="2001-06-05T12:38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59084"/>
    <s v="BMARCHAN"/>
    <s v="Enron Metals Trading System"/>
    <x v="0"/>
    <x v="0"/>
    <n v="2169945"/>
    <m/>
  </r>
  <r>
    <x v="1"/>
    <x v="2"/>
    <x v="1"/>
    <x v="9"/>
    <n v="100"/>
    <n v="1342953"/>
    <d v="2001-06-05T12:38:15"/>
    <s v="Calpine Energy Services, L.P."/>
    <x v="0"/>
    <x v="0"/>
    <x v="0"/>
    <x v="2"/>
    <s v="US East Power Phy Fwd Firm Unplan B"/>
    <s v="US Pwr Phy Unp B ERCOT Peak              07-08Jun01      USD/MWh"/>
    <m/>
    <n v="50"/>
    <x v="0"/>
    <x v="2"/>
    <x v="0"/>
    <n v="38"/>
    <s v="SCHWERTNER"/>
    <s v="RBALLATO"/>
    <s v="ST-ERCOT"/>
    <x v="7"/>
    <x v="6"/>
    <n v="633360.1"/>
    <d v="2001-06-07T21:00:01"/>
  </r>
  <r>
    <x v="1"/>
    <x v="2"/>
    <x v="1"/>
    <x v="10"/>
    <n v="1200"/>
    <n v="1342955"/>
    <d v="2001-06-05T12:38:48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5.5"/>
    <s v="TIMJURCO"/>
    <s v="JQUENET"/>
    <s v="ST-PJM"/>
    <x v="7"/>
    <x v="6"/>
    <n v="633361.1"/>
    <d v="2001-06-07T21:00:01"/>
  </r>
  <r>
    <x v="1"/>
    <x v="2"/>
    <x v="1"/>
    <x v="6"/>
    <n v="2250"/>
    <n v="1342957"/>
    <d v="2001-06-05T12:38:59"/>
    <s v="Constellation Power Source, Inc."/>
    <x v="0"/>
    <x v="0"/>
    <x v="0"/>
    <x v="2"/>
    <s v="US West Power Phy Fwd Firm"/>
    <s v="US Pwr Phy Firm  PALVE Peak              Jan-Mar02       USD/MWh"/>
    <m/>
    <n v="25"/>
    <x v="0"/>
    <x v="2"/>
    <x v="0"/>
    <n v="54"/>
    <s v="matthunter"/>
    <s v="MMOTLEY"/>
    <s v="ST-SW"/>
    <x v="7"/>
    <x v="6"/>
    <n v="633363.1"/>
    <d v="2002-01-01T16:50:00"/>
  </r>
  <r>
    <x v="1"/>
    <x v="2"/>
    <x v="1"/>
    <x v="10"/>
    <n v="600"/>
    <n v="1342960"/>
    <d v="2001-06-05T12:40:24"/>
    <s v="Aquila Energy Marketing Corporation"/>
    <x v="0"/>
    <x v="0"/>
    <x v="0"/>
    <x v="2"/>
    <s v="US West Power Phy Fwd CAISO"/>
    <s v="US Pwr Phy CAISO SP15 Peak               07-30Jun01      USD/MWh"/>
    <n v="25"/>
    <m/>
    <x v="0"/>
    <x v="2"/>
    <x v="0"/>
    <n v="118"/>
    <s v="WESTPOWER"/>
    <s v="CMALLOR"/>
    <s v="ST-CA"/>
    <x v="7"/>
    <x v="6"/>
    <n v="633366.1"/>
    <d v="2001-06-07T21:00:01"/>
  </r>
  <r>
    <x v="1"/>
    <x v="2"/>
    <x v="1"/>
    <x v="1"/>
    <n v="775"/>
    <n v="1342961"/>
    <d v="2001-06-05T12:40:59"/>
    <s v="Constellation Power Source, Inc."/>
    <x v="2"/>
    <x v="1"/>
    <x v="0"/>
    <x v="2"/>
    <s v="US West Power Phy Fwd Firm"/>
    <s v="US Pwr Phy Firm  PALVE Peak              Jul01           USD/MWh"/>
    <m/>
    <n v="25"/>
    <x v="0"/>
    <x v="2"/>
    <x v="0"/>
    <n v="233"/>
    <s v="POWERWEST"/>
    <s v="MMOTLEY"/>
    <s v="ST-SW"/>
    <x v="7"/>
    <x v="6"/>
    <n v="633368.1"/>
    <d v="2001-07-01T21:00:01"/>
  </r>
  <r>
    <x v="1"/>
    <x v="2"/>
    <x v="1"/>
    <x v="1"/>
    <n v="775"/>
    <n v="1342962"/>
    <d v="2001-06-05T12:41:06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31"/>
    <s v="beckster"/>
    <s v="MMOTLEY"/>
    <s v="ST-SW"/>
    <x v="7"/>
    <x v="6"/>
    <n v="633369.1"/>
    <d v="2001-07-01T21:00:01"/>
  </r>
  <r>
    <x v="0"/>
    <x v="3"/>
    <x v="1"/>
    <x v="0"/>
    <n v="10000"/>
    <n v="1342963"/>
    <d v="2001-06-05T12:41:13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ngeerds01"/>
    <s v="RWATT"/>
    <s v="EC-IM Canada West"/>
    <x v="8"/>
    <x v="7"/>
    <n v="831887"/>
    <d v="2001-06-05T21:00:01"/>
  </r>
  <r>
    <x v="1"/>
    <x v="2"/>
    <x v="1"/>
    <x v="22"/>
    <n v="2950"/>
    <n v="1342964"/>
    <d v="2001-06-05T12:41:47"/>
    <s v="Williams Energy Marketing &amp; Trading Company"/>
    <x v="0"/>
    <x v="0"/>
    <x v="0"/>
    <x v="2"/>
    <s v="US East Power Phy Fwd Firm"/>
    <s v="US Pwr Phy Firm  PJM-W Peak              Jan-Feb02       USD/MWh"/>
    <m/>
    <n v="50"/>
    <x v="0"/>
    <x v="2"/>
    <x v="0"/>
    <n v="42.25"/>
    <s v="cmharden"/>
    <s v="RBENSON"/>
    <s v="LT-PJM"/>
    <x v="7"/>
    <x v="6"/>
    <n v="633370.1"/>
    <d v="2002-01-01T14:12:00"/>
  </r>
  <r>
    <x v="1"/>
    <x v="2"/>
    <x v="1"/>
    <x v="10"/>
    <n v="600"/>
    <n v="1342966"/>
    <d v="2001-06-05T12:42:03"/>
    <s v="Aquila Energy Marketing Corporation"/>
    <x v="0"/>
    <x v="0"/>
    <x v="0"/>
    <x v="2"/>
    <s v="US West Power Phy Fwd Firm"/>
    <s v="US Pwr Phy Firm  PALVE Peak              07-30Jun01      USD/MWh"/>
    <n v="25"/>
    <m/>
    <x v="0"/>
    <x v="2"/>
    <x v="0"/>
    <n v="135"/>
    <s v="WESTPOWER"/>
    <s v="MFISCHE2"/>
    <s v="ST-SW"/>
    <x v="7"/>
    <x v="6"/>
    <n v="633371.1"/>
    <d v="2001-06-07T21:00:01"/>
  </r>
  <r>
    <x v="0"/>
    <x v="3"/>
    <x v="1"/>
    <x v="18"/>
    <n v="1510000"/>
    <n v="1342967"/>
    <d v="2001-06-05T12:42:06"/>
    <s v="Nexen Marketing"/>
    <x v="0"/>
    <x v="0"/>
    <x v="0"/>
    <x v="3"/>
    <s v="CAN Gas Phy Basis Firm East &gt;1Mo&lt;1Yr"/>
    <s v="CAN Gas PhyBasis Dawn                    Nov01-Mar02     USD/MM"/>
    <m/>
    <n v="10000"/>
    <x v="0"/>
    <x v="10"/>
    <x v="0"/>
    <n v="0.24"/>
    <s v="schmittm"/>
    <s v="GSTOREY"/>
    <s v="ENA - IM Ontario"/>
    <x v="8"/>
    <x v="5"/>
    <s v="VE7584.1 / 831889"/>
    <d v="2001-11-01T00:00:00"/>
  </r>
  <r>
    <x v="0"/>
    <x v="0"/>
    <x v="0"/>
    <x v="0"/>
    <n v="16"/>
    <n v="1342968"/>
    <d v="2001-06-05T12:42:33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SWAINROB"/>
    <s v="BMARCHAN"/>
    <s v="Enron Metals Trading System"/>
    <x v="0"/>
    <x v="0"/>
    <n v="2169941"/>
    <m/>
  </r>
  <r>
    <x v="1"/>
    <x v="3"/>
    <x v="0"/>
    <x v="20"/>
    <n v="307500"/>
    <n v="1342970"/>
    <d v="2001-06-05T12:43:05"/>
    <s v="AIG Energy Trading Inc."/>
    <x v="0"/>
    <x v="0"/>
    <x v="0"/>
    <x v="3"/>
    <s v="US Gas Fin Swap"/>
    <s v="US Gas Swap      Nymex                   Jul-Oct01       USD/MM"/>
    <n v="2500"/>
    <m/>
    <x v="0"/>
    <x v="10"/>
    <x v="0"/>
    <n v="4.03"/>
    <s v="bperkins1"/>
    <s v="JARNOLD"/>
    <s v="NG-Price"/>
    <x v="1"/>
    <x v="5"/>
    <s v="VE7585.1"/>
    <d v="2001-07-01T00:00:00"/>
  </r>
  <r>
    <x v="1"/>
    <x v="3"/>
    <x v="0"/>
    <x v="1"/>
    <n v="620000"/>
    <n v="1342971"/>
    <d v="2001-06-05T12:43:08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4"/>
    <s v="aepes214"/>
    <s v="JARNOLD"/>
    <s v="NG-Price"/>
    <x v="1"/>
    <x v="5"/>
    <s v="VE7586.1"/>
    <d v="2001-07-01T21:00:00"/>
  </r>
  <r>
    <x v="0"/>
    <x v="3"/>
    <x v="1"/>
    <x v="20"/>
    <n v="1230000"/>
    <n v="1342974"/>
    <d v="2001-06-05T12:43:21"/>
    <s v="Duke Energy Marketing Limited Partnership"/>
    <x v="0"/>
    <x v="0"/>
    <x v="0"/>
    <x v="3"/>
    <s v="CAN Gas Phy Basis Firm East &gt;1Mo&lt;1Yr"/>
    <s v="CAN Gas PhyBasis Dawn                    Jul-Oct01       USD/MM"/>
    <m/>
    <n v="10000"/>
    <x v="0"/>
    <x v="10"/>
    <x v="0"/>
    <n v="0.08"/>
    <s v="STEVEBUT"/>
    <s v="GSTOREY"/>
    <s v="ENA - IM Ontario"/>
    <x v="8"/>
    <x v="5"/>
    <s v="VE7587.1 / 831891"/>
    <d v="2001-07-01T00:00:00"/>
  </r>
  <r>
    <x v="1"/>
    <x v="3"/>
    <x v="0"/>
    <x v="1"/>
    <n v="3100"/>
    <n v="1342976"/>
    <d v="2001-06-05T12:43:25"/>
    <s v="OGE Energy Resources, Inc."/>
    <x v="0"/>
    <x v="0"/>
    <x v="0"/>
    <x v="3"/>
    <s v="US Gas Fin Opt Put"/>
    <s v="US Gas Fin Opt   NYMEX        EP3.5      Jul01           USD/MM-L"/>
    <n v="100"/>
    <m/>
    <x v="0"/>
    <x v="12"/>
    <x v="0"/>
    <n v="7.0000000000000007E-2"/>
    <s v="jpeace01"/>
    <s v="MMAGGI"/>
    <s v="NG EXOTIC"/>
    <x v="1"/>
    <x v="5"/>
    <s v="VE7588.1"/>
    <d v="2001-07-01T00:00:00"/>
  </r>
  <r>
    <x v="1"/>
    <x v="3"/>
    <x v="0"/>
    <x v="1"/>
    <n v="3100"/>
    <n v="1342980"/>
    <d v="2001-06-05T12:43:34"/>
    <s v="OGE Energy Resources, Inc."/>
    <x v="0"/>
    <x v="0"/>
    <x v="0"/>
    <x v="3"/>
    <s v="US Gas Fin Opt Call"/>
    <s v="US Gas Fin Opt   NYMEX        EC4.25     Jul01           USD/MM-L"/>
    <n v="100"/>
    <m/>
    <x v="0"/>
    <x v="12"/>
    <x v="0"/>
    <n v="0.11749999999999999"/>
    <s v="jpeace01"/>
    <s v="MMAGGI"/>
    <s v="NG EXOTIC"/>
    <x v="1"/>
    <x v="5"/>
    <s v="VE7590.1"/>
    <d v="2001-07-01T00:00:00"/>
  </r>
  <r>
    <x v="0"/>
    <x v="0"/>
    <x v="0"/>
    <x v="0"/>
    <n v="20"/>
    <n v="1342982"/>
    <d v="2001-06-05T12:43:4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ornstar"/>
    <s v="BMARCHAN"/>
    <s v="Enron Metals Trading System"/>
    <x v="0"/>
    <x v="0"/>
    <n v="2169929"/>
    <m/>
  </r>
  <r>
    <x v="1"/>
    <x v="3"/>
    <x v="1"/>
    <x v="0"/>
    <n v="5000"/>
    <n v="1342983"/>
    <d v="2001-06-05T12:43:41"/>
    <s v="NUI Energy Brokers, Inc."/>
    <x v="0"/>
    <x v="0"/>
    <x v="0"/>
    <x v="3"/>
    <s v="US Gas Phy Fwd Firm &lt; or = 1Mo "/>
    <s v="US Gas Phy       Dom SP TT               07Jun01         USD/MM"/>
    <m/>
    <n v="5000"/>
    <x v="0"/>
    <x v="10"/>
    <x v="0"/>
    <n v="4.0250000000000004"/>
    <s v="NUIEBJOP"/>
    <s v="JHODGE2"/>
    <s v="ENA-IM ME CNG"/>
    <x v="8"/>
    <x v="5"/>
    <n v="831894"/>
    <d v="2001-06-07T21:00:01"/>
  </r>
  <r>
    <x v="0"/>
    <x v="3"/>
    <x v="1"/>
    <x v="1"/>
    <n v="310000"/>
    <n v="1342984"/>
    <d v="2001-06-05T12:43:42"/>
    <s v="El Paso Merchant Energy, L.P."/>
    <x v="0"/>
    <x v="0"/>
    <x v="0"/>
    <x v="3"/>
    <s v="CAN Gas Phy Basis Firm East &lt; or = 1Mo"/>
    <s v="CAN Gas PhyBasis Dawn                    Jul01           USD/MM"/>
    <m/>
    <n v="10000"/>
    <x v="0"/>
    <x v="10"/>
    <x v="0"/>
    <n v="0.1"/>
    <s v="EPMELPteg"/>
    <s v="GSTOREY"/>
    <s v="ENA - IM Ontario"/>
    <x v="8"/>
    <x v="5"/>
    <s v="VE7592.1 / 831895"/>
    <d v="2001-07-01T21:00:01"/>
  </r>
  <r>
    <x v="1"/>
    <x v="2"/>
    <x v="1"/>
    <x v="1"/>
    <n v="775"/>
    <n v="1342985"/>
    <d v="2001-06-05T12:43:58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25"/>
    <s v="beckster"/>
    <s v="MMOTLEY"/>
    <s v="ST-SW"/>
    <x v="7"/>
    <x v="6"/>
    <n v="633377.1"/>
    <d v="2001-07-01T21:00:01"/>
  </r>
  <r>
    <x v="1"/>
    <x v="4"/>
    <x v="0"/>
    <x v="0"/>
    <n v="25000"/>
    <n v="1342986"/>
    <d v="2001-06-05T12:44:07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DOMESTIC2"/>
    <s v="GWHALLE"/>
    <s v="WTI-GW-NXC2"/>
    <x v="2"/>
    <x v="5"/>
    <n v="113879"/>
    <d v="2001-07-01T00:00:00"/>
  </r>
  <r>
    <x v="0"/>
    <x v="0"/>
    <x v="0"/>
    <x v="0"/>
    <n v="2"/>
    <n v="1342987"/>
    <d v="2001-06-05T12:44:14"/>
    <s v="Simsen Metals Company Limited"/>
    <x v="0"/>
    <x v="0"/>
    <x v="0"/>
    <x v="0"/>
    <s v="Copper LME Registered Contract"/>
    <s v="Cu LME Reg.      Contract                3 Month         USD/mt-L"/>
    <n v="2"/>
    <m/>
    <x v="0"/>
    <x v="0"/>
    <x v="0"/>
    <n v="1684"/>
    <s v="ADM37670"/>
    <s v="BMARCHAN"/>
    <s v="Enron Metals Trading System"/>
    <x v="0"/>
    <x v="0"/>
    <n v="2169927"/>
    <m/>
  </r>
  <r>
    <x v="1"/>
    <x v="3"/>
    <x v="0"/>
    <x v="1"/>
    <n v="155000"/>
    <n v="1342988"/>
    <d v="2001-06-05T12:44:37"/>
    <s v="Duke Energy Trading and Marketing, L.L.C."/>
    <x v="0"/>
    <x v="0"/>
    <x v="0"/>
    <x v="3"/>
    <s v="US Gas Fin Swap"/>
    <s v="US Gas Daily     HHub                    Jul01           USD/MM"/>
    <n v="5000"/>
    <m/>
    <x v="0"/>
    <x v="10"/>
    <x v="0"/>
    <n v="3.93"/>
    <s v="DANIELCOWL"/>
    <s v="JARNOLD"/>
    <s v="NG-Price"/>
    <x v="1"/>
    <x v="5"/>
    <s v="VE7595.1"/>
    <d v="2001-07-01T21:59:00"/>
  </r>
  <r>
    <x v="1"/>
    <x v="3"/>
    <x v="0"/>
    <x v="20"/>
    <n v="615000"/>
    <n v="1342989"/>
    <d v="2001-06-05T12:44:52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3"/>
    <s v="steven12"/>
    <s v="JARNOLD"/>
    <s v="NG-Price"/>
    <x v="1"/>
    <x v="5"/>
    <s v="VE7596.1"/>
    <d v="2001-07-01T00:00:00"/>
  </r>
  <r>
    <x v="1"/>
    <x v="3"/>
    <x v="0"/>
    <x v="20"/>
    <n v="615000"/>
    <n v="1342991"/>
    <d v="2001-06-05T12:45:40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3"/>
    <s v="aepes214"/>
    <s v="JARNOLD"/>
    <s v="NG-Price"/>
    <x v="1"/>
    <x v="5"/>
    <s v="VE7599.1"/>
    <d v="2001-07-01T00:00:00"/>
  </r>
  <r>
    <x v="1"/>
    <x v="3"/>
    <x v="0"/>
    <x v="20"/>
    <n v="615000"/>
    <n v="1342992"/>
    <d v="2001-06-05T12:45:42"/>
    <s v="Aquila Canada Corp."/>
    <x v="0"/>
    <x v="0"/>
    <x v="0"/>
    <x v="3"/>
    <s v="US Gas Fin Swap"/>
    <s v="US Gas Swap      Nymex                   Jul-Oct01       USD/MM"/>
    <m/>
    <n v="5000"/>
    <x v="0"/>
    <x v="10"/>
    <x v="0"/>
    <n v="4.04"/>
    <s v="rhoughton"/>
    <s v="JARNOLD"/>
    <s v="NG-Price"/>
    <x v="1"/>
    <x v="5"/>
    <s v="VE7600.1"/>
    <d v="2001-07-01T00:00:00"/>
  </r>
  <r>
    <x v="1"/>
    <x v="2"/>
    <x v="1"/>
    <x v="1"/>
    <n v="775"/>
    <n v="1342993"/>
    <d v="2001-06-05T12:45:50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54"/>
    <s v="WRUSSELL"/>
    <s v="MMOTLEY"/>
    <s v="ST-SW"/>
    <x v="7"/>
    <x v="6"/>
    <n v="633384.1"/>
    <d v="2001-08-01T21:00:01"/>
  </r>
  <r>
    <x v="1"/>
    <x v="4"/>
    <x v="0"/>
    <x v="0"/>
    <n v="50000"/>
    <n v="1342994"/>
    <d v="2001-06-05T12:46:08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bernbroph"/>
    <s v="GWHALLE"/>
    <s v="WTI-GW-NXC2"/>
    <x v="2"/>
    <x v="5"/>
    <n v="113881"/>
    <d v="2001-07-01T00:00:00"/>
  </r>
  <r>
    <x v="1"/>
    <x v="2"/>
    <x v="1"/>
    <x v="3"/>
    <n v="2300"/>
    <n v="1342996"/>
    <d v="2001-06-05T12:46:17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80"/>
    <s v="dhendrick"/>
    <s v="MMOTLEY"/>
    <s v="ST-SW"/>
    <x v="7"/>
    <x v="6"/>
    <n v="633387.1"/>
    <d v="2001-10-01T13:33:00"/>
  </r>
  <r>
    <x v="1"/>
    <x v="3"/>
    <x v="0"/>
    <x v="10"/>
    <n v="120000"/>
    <n v="1342997"/>
    <d v="2001-06-05T12:46:22"/>
    <s v="J. Aron &amp; Company"/>
    <x v="0"/>
    <x v="0"/>
    <x v="0"/>
    <x v="3"/>
    <s v="US Gas Fin Swap"/>
    <s v="US Gas Daily     EP SanJuan              07-30Jun01      USD/MM"/>
    <n v="5000"/>
    <m/>
    <x v="0"/>
    <x v="10"/>
    <x v="0"/>
    <n v="3"/>
    <s v="ritanagle"/>
    <s v="RGAY"/>
    <s v="West-Keystone"/>
    <x v="1"/>
    <x v="5"/>
    <s v="VE7603.1"/>
    <d v="2001-06-07T21:00:01"/>
  </r>
  <r>
    <x v="0"/>
    <x v="0"/>
    <x v="0"/>
    <x v="0"/>
    <n v="20"/>
    <n v="1342998"/>
    <d v="2001-06-05T12:46:4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pridielrp"/>
    <s v="BMARCHAN"/>
    <s v="Enron Metals Trading System"/>
    <x v="0"/>
    <x v="0"/>
    <n v="2169925"/>
    <m/>
  </r>
  <r>
    <x v="0"/>
    <x v="0"/>
    <x v="0"/>
    <x v="0"/>
    <n v="12"/>
    <n v="1343006"/>
    <d v="2001-06-05T12:47:12"/>
    <s v="Triland Metals Limited"/>
    <x v="0"/>
    <x v="0"/>
    <x v="0"/>
    <x v="0"/>
    <s v="Copper LME Registered Contract"/>
    <s v="Cu LME Reg.      Contract                3 Month         USD/mt-L"/>
    <n v="12"/>
    <m/>
    <x v="0"/>
    <x v="0"/>
    <x v="0"/>
    <n v="1685"/>
    <s v="ADM06610"/>
    <s v="BMARCHAN"/>
    <s v="Enron Metals Trading System"/>
    <x v="0"/>
    <x v="0"/>
    <n v="2169923"/>
    <m/>
  </r>
  <r>
    <x v="1"/>
    <x v="3"/>
    <x v="0"/>
    <x v="1"/>
    <n v="155000"/>
    <n v="1343014"/>
    <d v="2001-06-05T12:49:18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449999999999998"/>
    <s v="jpeace01"/>
    <s v="JARNOLD"/>
    <s v="NG-Price"/>
    <x v="1"/>
    <x v="5"/>
    <s v="VE7619.1"/>
    <d v="2001-07-01T21:00:00"/>
  </r>
  <r>
    <x v="1"/>
    <x v="3"/>
    <x v="0"/>
    <x v="20"/>
    <n v="615000"/>
    <n v="1343015"/>
    <d v="2001-06-05T12:49:21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JOHNNYMAC"/>
    <s v="JARNOLD"/>
    <s v="NG-Price"/>
    <x v="1"/>
    <x v="5"/>
    <s v="VE7620.1"/>
    <d v="2001-07-01T00:00:00"/>
  </r>
  <r>
    <x v="1"/>
    <x v="3"/>
    <x v="0"/>
    <x v="1"/>
    <n v="465000"/>
    <n v="1343017"/>
    <d v="2001-06-05T12:49:33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3.9449999999999998"/>
    <s v="AQUILA1001"/>
    <s v="JARNOLD"/>
    <s v="NG-Price"/>
    <x v="1"/>
    <x v="5"/>
    <s v="VE7623.1"/>
    <d v="2001-07-01T21:00:00"/>
  </r>
  <r>
    <x v="0"/>
    <x v="0"/>
    <x v="0"/>
    <x v="0"/>
    <n v="6"/>
    <n v="1343021"/>
    <d v="2001-06-05T12:50:37"/>
    <s v="Standard Bank London Limited"/>
    <x v="0"/>
    <x v="0"/>
    <x v="0"/>
    <x v="0"/>
    <s v="Copper LME Registered Contract"/>
    <s v="Cu LME Reg.      Contract                3 Month         USD/mt-L"/>
    <n v="6"/>
    <m/>
    <x v="0"/>
    <x v="0"/>
    <x v="0"/>
    <n v="1685"/>
    <s v="SWAINROB"/>
    <s v="BMARCHAN"/>
    <s v="Enron Metals Trading System"/>
    <x v="0"/>
    <x v="0"/>
    <n v="2169921"/>
    <m/>
  </r>
  <r>
    <x v="1"/>
    <x v="3"/>
    <x v="0"/>
    <x v="1"/>
    <n v="620000"/>
    <n v="1343022"/>
    <d v="2001-06-05T12:50:45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aepes214"/>
    <s v="JARNOLD"/>
    <s v="NG-Price"/>
    <x v="1"/>
    <x v="5"/>
    <s v="VE7628.1"/>
    <d v="2001-07-01T21:00:00"/>
  </r>
  <r>
    <x v="0"/>
    <x v="0"/>
    <x v="0"/>
    <x v="0"/>
    <n v="20"/>
    <n v="1343024"/>
    <d v="2001-06-05T12:50:4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19"/>
    <m/>
  </r>
  <r>
    <x v="1"/>
    <x v="3"/>
    <x v="0"/>
    <x v="20"/>
    <n v="615000"/>
    <n v="1343023"/>
    <d v="2001-06-05T12:50:46"/>
    <s v="Virginia Power Energy Marketing, Inc."/>
    <x v="0"/>
    <x v="0"/>
    <x v="0"/>
    <x v="3"/>
    <s v="US Gas Fin BasisSwap"/>
    <s v="US Gas Basis     GD/M Mich Con           Jul-Oct01       USD/MM"/>
    <n v="5000"/>
    <m/>
    <x v="0"/>
    <x v="10"/>
    <x v="0"/>
    <n v="0.105"/>
    <s v="GREGTYSON"/>
    <s v="GSTOREY"/>
    <s v="FT-ONTARIO"/>
    <x v="1"/>
    <x v="5"/>
    <s v="VE7627.1"/>
    <d v="2001-07-01T00:00:00"/>
  </r>
  <r>
    <x v="1"/>
    <x v="3"/>
    <x v="0"/>
    <x v="20"/>
    <n v="615000"/>
    <n v="1343026"/>
    <d v="2001-06-05T12:50:52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aepes214"/>
    <s v="JARNOLD"/>
    <s v="NG-Price"/>
    <x v="1"/>
    <x v="5"/>
    <s v="VE7629.1"/>
    <d v="2001-07-01T00:00:00"/>
  </r>
  <r>
    <x v="1"/>
    <x v="3"/>
    <x v="0"/>
    <x v="1"/>
    <n v="77500"/>
    <n v="1343027"/>
    <d v="2001-06-05T12:50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"/>
    <s v="TMVCRV01"/>
    <s v="JARNOLD"/>
    <s v="NG-Price"/>
    <x v="1"/>
    <x v="5"/>
    <s v="VE7630.1"/>
    <d v="2001-07-01T21:00:00"/>
  </r>
  <r>
    <x v="1"/>
    <x v="3"/>
    <x v="0"/>
    <x v="20"/>
    <n v="615000"/>
    <n v="1343028"/>
    <d v="2001-06-05T12:51:08"/>
    <s v="J. Aron &amp; Company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ritanagle"/>
    <s v="JARNOLD"/>
    <s v="NG-Price"/>
    <x v="1"/>
    <x v="5"/>
    <s v="VE7631.1"/>
    <d v="2001-07-01T00:00:00"/>
  </r>
  <r>
    <x v="1"/>
    <x v="2"/>
    <x v="1"/>
    <x v="10"/>
    <n v="1200"/>
    <n v="1343030"/>
    <d v="2001-06-05T12:51:17"/>
    <s v="Constellation Power Source, Inc."/>
    <x v="0"/>
    <x v="0"/>
    <x v="0"/>
    <x v="2"/>
    <s v="US East Power Phy Fwd Firm"/>
    <s v="US Pwr Phy Firm  NEPOOL Peak             07-30Jun01      USD/MWh"/>
    <n v="50"/>
    <m/>
    <x v="0"/>
    <x v="2"/>
    <x v="0"/>
    <n v="44.25"/>
    <s v="cdplante"/>
    <s v="PBRODER"/>
    <s v="ST-New England"/>
    <x v="7"/>
    <x v="6"/>
    <n v="633391.1"/>
    <d v="2001-06-07T21:00:01"/>
  </r>
  <r>
    <x v="1"/>
    <x v="3"/>
    <x v="0"/>
    <x v="10"/>
    <n v="480000"/>
    <n v="1343031"/>
    <d v="2001-06-05T12:51:30"/>
    <s v="Aquila Risk Management Corporation"/>
    <x v="0"/>
    <x v="0"/>
    <x v="0"/>
    <x v="3"/>
    <s v="US Gas Fin Swap"/>
    <s v="US Gas Daily     HSC                     07-30Jun01      USD/MM"/>
    <n v="20000"/>
    <m/>
    <x v="0"/>
    <x v="10"/>
    <x v="0"/>
    <n v="3.88"/>
    <s v="AQUILA1015"/>
    <s v="EBASS"/>
    <s v="FT-Texas"/>
    <x v="1"/>
    <x v="5"/>
    <s v="VE7633.1"/>
    <d v="2001-06-07T21:00:01"/>
  </r>
  <r>
    <x v="1"/>
    <x v="2"/>
    <x v="1"/>
    <x v="9"/>
    <n v="100"/>
    <n v="1343032"/>
    <d v="2001-06-05T12:51:33"/>
    <s v="Aquila Energy Marketing Corporation"/>
    <x v="0"/>
    <x v="0"/>
    <x v="0"/>
    <x v="2"/>
    <s v="US East Power Phy Fwd Firm"/>
    <s v="US Pwr Phy Firm  TVA Peak                07-08Jun01      USD/MWh"/>
    <n v="50"/>
    <m/>
    <x v="0"/>
    <x v="2"/>
    <x v="0"/>
    <n v="25.75"/>
    <s v="DANMURPHY"/>
    <s v="JKING6"/>
    <s v="ST-SERC"/>
    <x v="7"/>
    <x v="6"/>
    <n v="633392.1"/>
    <d v="2001-06-07T21:00:01"/>
  </r>
  <r>
    <x v="0"/>
    <x v="3"/>
    <x v="1"/>
    <x v="0"/>
    <n v="10000"/>
    <n v="1343033"/>
    <d v="2001-06-05T12:51:46"/>
    <s v="Aquila Canada Cor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50000000000003"/>
    <s v="tsamaska"/>
    <s v="RWATT"/>
    <s v="EC-IM Canada West"/>
    <x v="8"/>
    <x v="7"/>
    <n v="831897"/>
    <d v="2001-06-05T21:00:01"/>
  </r>
  <r>
    <x v="1"/>
    <x v="2"/>
    <x v="0"/>
    <x v="8"/>
    <n v="250"/>
    <n v="1343034"/>
    <d v="2001-06-05T12:52:06"/>
    <s v="Select Energy, Inc."/>
    <x v="0"/>
    <x v="0"/>
    <x v="0"/>
    <x v="2"/>
    <s v="US East Power Fin Swap"/>
    <s v="US Pwr Fin Swap  ISO NY Z-G Peak         11-15Jun01      USD/MWh"/>
    <n v="50"/>
    <m/>
    <x v="0"/>
    <x v="2"/>
    <x v="0"/>
    <n v="45"/>
    <s v="VJDACIMO"/>
    <s v="GGUPTA"/>
    <s v="ST-New England"/>
    <x v="7"/>
    <x v="5"/>
    <n v="633393.1"/>
    <d v="2001-06-11T21:00:01"/>
  </r>
  <r>
    <x v="1"/>
    <x v="4"/>
    <x v="0"/>
    <x v="0"/>
    <n v="50000"/>
    <n v="1343036"/>
    <d v="2001-06-05T12:52:1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2"/>
    <x v="5"/>
    <n v="113887"/>
    <d v="2001-07-01T00:00:00"/>
  </r>
  <r>
    <x v="1"/>
    <x v="3"/>
    <x v="0"/>
    <x v="1"/>
    <n v="155000"/>
    <n v="1343037"/>
    <d v="2001-06-05T12:52:24"/>
    <s v="Dynegy Marketing and Trade"/>
    <x v="0"/>
    <x v="0"/>
    <x v="0"/>
    <x v="3"/>
    <s v="US Gas Fin Swap"/>
    <s v="US Gas Swap      Nymex                   Jul01           USD/MM"/>
    <m/>
    <n v="5000"/>
    <x v="0"/>
    <x v="10"/>
    <x v="0"/>
    <n v="3.93"/>
    <s v="JPASTORE"/>
    <s v="JARNOLD"/>
    <s v="NG-Price"/>
    <x v="1"/>
    <x v="5"/>
    <s v="VE7635.1"/>
    <d v="2001-07-01T21:00:00"/>
  </r>
  <r>
    <x v="1"/>
    <x v="3"/>
    <x v="0"/>
    <x v="1"/>
    <n v="620000"/>
    <n v="1343038"/>
    <d v="2001-06-05T12:52:41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350000000000001"/>
    <s v="JPASTORE"/>
    <s v="JARNOLD"/>
    <s v="NG-Price"/>
    <x v="1"/>
    <x v="5"/>
    <s v="VE7637.1"/>
    <d v="2001-07-01T21:00:00"/>
  </r>
  <r>
    <x v="1"/>
    <x v="3"/>
    <x v="1"/>
    <x v="0"/>
    <n v="10000"/>
    <n v="1343039"/>
    <d v="2001-06-05T12:53:05"/>
    <s v="Dynegy Marketing and Trade"/>
    <x v="0"/>
    <x v="0"/>
    <x v="0"/>
    <x v="3"/>
    <s v="US Gas Phy Fwd Firm &lt; or = 1Mo "/>
    <s v="US Gas Phy       HeHub                   07Jun01         USD/MM"/>
    <n v="10000"/>
    <m/>
    <x v="0"/>
    <x v="10"/>
    <x v="0"/>
    <n v="3.8250000000000002"/>
    <s v="FMORGAN1"/>
    <s v="ARING"/>
    <s v="ENA-IM NE GULF1"/>
    <x v="8"/>
    <x v="5"/>
    <n v="831898"/>
    <d v="2001-06-07T21:00:01"/>
  </r>
  <r>
    <x v="1"/>
    <x v="4"/>
    <x v="0"/>
    <x v="0"/>
    <n v="50000"/>
    <n v="1343040"/>
    <d v="2001-06-05T12:53:29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bernbroph"/>
    <s v="GWHALLE"/>
    <s v="WTI-GW-NXC2"/>
    <x v="2"/>
    <x v="5"/>
    <n v="113888"/>
    <d v="2001-07-01T00:00:00"/>
  </r>
  <r>
    <x v="0"/>
    <x v="3"/>
    <x v="1"/>
    <x v="20"/>
    <n v="1230000"/>
    <n v="1343042"/>
    <d v="2001-06-05T12:54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0"/>
    <x v="0"/>
    <n v="7.0000000000000007E-2"/>
    <s v="EPMELPteg"/>
    <s v="GSTOREY"/>
    <s v="ENA - IM Ontario"/>
    <x v="8"/>
    <x v="5"/>
    <s v="VE7647.1 / 831899"/>
    <d v="2001-07-01T00:00:00"/>
  </r>
  <r>
    <x v="1"/>
    <x v="3"/>
    <x v="0"/>
    <x v="1"/>
    <n v="310000"/>
    <n v="1343043"/>
    <d v="2001-06-05T12:54:53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4"/>
    <s v="AQUILA1001"/>
    <s v="JARNOLD"/>
    <s v="NG-Price"/>
    <x v="1"/>
    <x v="5"/>
    <s v="VE7649.1"/>
    <d v="2001-07-01T21:00:00"/>
  </r>
  <r>
    <x v="1"/>
    <x v="3"/>
    <x v="0"/>
    <x v="1"/>
    <n v="155000"/>
    <n v="1343046"/>
    <d v="2001-06-05T12:55:07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3"/>
    <s v="berginpat2"/>
    <s v="JARNOLD"/>
    <s v="NG-Price"/>
    <x v="1"/>
    <x v="5"/>
    <s v="VE7652.1"/>
    <d v="2001-07-01T21:00:00"/>
  </r>
  <r>
    <x v="1"/>
    <x v="2"/>
    <x v="1"/>
    <x v="12"/>
    <n v="18250"/>
    <n v="1343047"/>
    <d v="2001-06-05T12:55:16"/>
    <s v="Williams Energy Marketing &amp; Trading Company"/>
    <x v="0"/>
    <x v="0"/>
    <x v="0"/>
    <x v="2"/>
    <s v="US East Power Phy Fwd Firm"/>
    <s v="US Pwr Phy Firm  PJM-W Peak              Jan-Dec02       USD/MWh"/>
    <n v="50"/>
    <m/>
    <x v="0"/>
    <x v="2"/>
    <x v="0"/>
    <n v="44.15"/>
    <s v="cmharden"/>
    <s v="RBENSON"/>
    <s v="LT-PJM"/>
    <x v="7"/>
    <x v="6"/>
    <n v="633398.1"/>
    <d v="2002-01-01T14:12:00"/>
  </r>
  <r>
    <x v="1"/>
    <x v="3"/>
    <x v="0"/>
    <x v="20"/>
    <n v="615000"/>
    <n v="1343048"/>
    <d v="2001-06-05T12:55:22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steven12"/>
    <s v="JARNOLD"/>
    <s v="NG-Price"/>
    <x v="1"/>
    <x v="5"/>
    <s v="VE7654.1"/>
    <d v="2001-07-01T00:00:00"/>
  </r>
  <r>
    <x v="1"/>
    <x v="3"/>
    <x v="0"/>
    <x v="1"/>
    <n v="77500"/>
    <n v="1343049"/>
    <d v="2001-06-05T12:55:27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93"/>
    <s v="kdiamond"/>
    <s v="JARNOLD"/>
    <s v="NG-Price"/>
    <x v="1"/>
    <x v="5"/>
    <s v="VE7655.1"/>
    <d v="2001-07-01T21:00:00"/>
  </r>
  <r>
    <x v="1"/>
    <x v="3"/>
    <x v="0"/>
    <x v="23"/>
    <n v="107000"/>
    <n v="1343051"/>
    <d v="2001-06-05T12:56:40"/>
    <s v="Texaco Natural Gas Inc."/>
    <x v="0"/>
    <x v="0"/>
    <x v="0"/>
    <x v="3"/>
    <s v="US Gas Fin BasisSwap"/>
    <s v="US Gas Basis     NGI SoCal               Apr-Oct02       USD/MM"/>
    <m/>
    <n v="500"/>
    <x v="0"/>
    <x v="10"/>
    <x v="0"/>
    <n v="0.83"/>
    <s v="PATTILLO"/>
    <s v="KHOLST"/>
    <s v="FT-West"/>
    <x v="1"/>
    <x v="5"/>
    <s v="VE7656.1"/>
    <d v="2002-04-01T00:00:00"/>
  </r>
  <r>
    <x v="0"/>
    <x v="0"/>
    <x v="0"/>
    <x v="0"/>
    <n v="20"/>
    <n v="1343052"/>
    <d v="2001-06-05T12:56:5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69917"/>
    <m/>
  </r>
  <r>
    <x v="1"/>
    <x v="3"/>
    <x v="1"/>
    <x v="0"/>
    <n v="10000"/>
    <n v="1343053"/>
    <d v="2001-06-05T12:57:01"/>
    <s v="Dynegy Marketing and Trade"/>
    <x v="0"/>
    <x v="0"/>
    <x v="0"/>
    <x v="3"/>
    <s v="US Gas Phy Fwd Firm &lt; or = 1Mo "/>
    <s v="US Gas Phy       HeHub                   07Jun01         USD/MM"/>
    <m/>
    <n v="10000"/>
    <x v="0"/>
    <x v="10"/>
    <x v="0"/>
    <n v="3.8250000000000002"/>
    <s v="FMORGAN1"/>
    <s v="ARING"/>
    <s v="ENA-IM NE GULF1"/>
    <x v="8"/>
    <x v="5"/>
    <n v="831901"/>
    <d v="2001-06-07T21:00:01"/>
  </r>
  <r>
    <x v="1"/>
    <x v="2"/>
    <x v="1"/>
    <x v="1"/>
    <n v="1550"/>
    <n v="1343054"/>
    <d v="2001-06-05T12:57:03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Kellybry"/>
    <s v="FSTURM"/>
    <s v="LT-ECAR"/>
    <x v="7"/>
    <x v="6"/>
    <n v="633400.1"/>
    <d v="2001-07-01T21:00:01"/>
  </r>
  <r>
    <x v="0"/>
    <x v="3"/>
    <x v="1"/>
    <x v="1"/>
    <n v="155000"/>
    <n v="1343055"/>
    <d v="2001-06-05T12:57:23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3"/>
    <s v="williamw"/>
    <s v="MCOWAN"/>
    <s v="EC-IM Canada West"/>
    <x v="8"/>
    <x v="7"/>
    <n v="831902"/>
    <d v="2001-07-01T21:00:01"/>
  </r>
  <r>
    <x v="1"/>
    <x v="3"/>
    <x v="0"/>
    <x v="1"/>
    <n v="620000"/>
    <n v="1343056"/>
    <d v="2001-06-05T12:57:32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449999999999998"/>
    <s v="DAVIDSET"/>
    <s v="JARNOLD"/>
    <s v="NG-Price"/>
    <x v="1"/>
    <x v="5"/>
    <s v="VE7657.1"/>
    <d v="2001-07-01T21:00:00"/>
  </r>
  <r>
    <x v="0"/>
    <x v="0"/>
    <x v="0"/>
    <x v="0"/>
    <n v="20"/>
    <n v="1343057"/>
    <d v="2001-06-05T12:57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15"/>
    <m/>
  </r>
  <r>
    <x v="0"/>
    <x v="3"/>
    <x v="1"/>
    <x v="10"/>
    <n v="120000"/>
    <n v="1343061"/>
    <d v="2001-06-05T12:57:54"/>
    <s v="Duke Energy Marketing Limited Partnership"/>
    <x v="0"/>
    <x v="0"/>
    <x v="0"/>
    <x v="3"/>
    <s v="CAN Gas Phy Fwd Firm East &lt; or = 1Mo"/>
    <s v="CAN Gas Phy      Dawn                    07-30Jun01      USD/MM"/>
    <n v="5000"/>
    <m/>
    <x v="0"/>
    <x v="10"/>
    <x v="0"/>
    <n v="3.9750000000000001"/>
    <s v="NICOLEBR"/>
    <s v="MCUILLA"/>
    <s v="ENA - IM Ontario"/>
    <x v="8"/>
    <x v="5"/>
    <n v="831903"/>
    <d v="2001-06-07T21:00:01"/>
  </r>
  <r>
    <x v="1"/>
    <x v="3"/>
    <x v="0"/>
    <x v="10"/>
    <n v="240000"/>
    <n v="1343062"/>
    <d v="2001-06-05T12:57:5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0"/>
    <x v="0"/>
    <n v="3.84"/>
    <s v="duanelaw"/>
    <s v="PKEAVEY"/>
    <s v="G-DAILY-EST"/>
    <x v="1"/>
    <x v="5"/>
    <s v="VE7659.1"/>
    <d v="2001-06-07T21:00:01"/>
  </r>
  <r>
    <x v="0"/>
    <x v="3"/>
    <x v="1"/>
    <x v="10"/>
    <n v="120000"/>
    <n v="1343063"/>
    <d v="2001-06-05T12:58:00"/>
    <s v="Dynegy Canada Inc."/>
    <x v="0"/>
    <x v="0"/>
    <x v="0"/>
    <x v="3"/>
    <s v="CAN Gas Phy Fwd Firm East &lt; or = 1Mo"/>
    <s v="CAN Gas Phy      Dawn                    07-30Jun01      USD/MM"/>
    <n v="5000"/>
    <m/>
    <x v="0"/>
    <x v="10"/>
    <x v="0"/>
    <n v="3.9750000000000001"/>
    <s v="DAROOKIE"/>
    <s v="MCUILLA"/>
    <s v="ENA - IM Ontario"/>
    <x v="8"/>
    <x v="5"/>
    <n v="831904"/>
    <d v="2001-06-07T21:00:01"/>
  </r>
  <r>
    <x v="0"/>
    <x v="3"/>
    <x v="1"/>
    <x v="1"/>
    <n v="155000"/>
    <n v="1343064"/>
    <d v="2001-06-05T12:58:12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199999999999996"/>
    <s v="elizabeth"/>
    <s v="MCOWAN"/>
    <s v="EC-IM Canada West"/>
    <x v="8"/>
    <x v="7"/>
    <n v="831905"/>
    <d v="2001-07-01T21:00:01"/>
  </r>
  <r>
    <x v="1"/>
    <x v="4"/>
    <x v="0"/>
    <x v="0"/>
    <n v="50000"/>
    <n v="1343065"/>
    <d v="2001-06-05T12:58:3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2"/>
    <x v="5"/>
    <n v="113891"/>
    <d v="2001-07-01T00:00:00"/>
  </r>
  <r>
    <x v="1"/>
    <x v="3"/>
    <x v="0"/>
    <x v="10"/>
    <n v="120000"/>
    <n v="1343066"/>
    <d v="2001-06-05T12:58:36"/>
    <s v="BP Corporation North America Inc."/>
    <x v="0"/>
    <x v="0"/>
    <x v="0"/>
    <x v="3"/>
    <s v="US Gas Fin Swap"/>
    <s v="US Gas Daily     EP Permian              07-30Jun01      USD/MM"/>
    <n v="5000"/>
    <m/>
    <x v="0"/>
    <x v="10"/>
    <x v="0"/>
    <n v="3.8250000000000002"/>
    <s v="Hallbrianf"/>
    <s v="RGAY"/>
    <s v="West-Keystone"/>
    <x v="1"/>
    <x v="5"/>
    <s v="VE7660.1"/>
    <d v="2001-06-07T21:00:01"/>
  </r>
  <r>
    <x v="1"/>
    <x v="3"/>
    <x v="0"/>
    <x v="12"/>
    <n v="1825000"/>
    <n v="1343068"/>
    <d v="2001-06-05T12:58:4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4"/>
    <s v="AQUILA1004"/>
    <s v="JARNOLD"/>
    <s v="NG-Price"/>
    <x v="1"/>
    <x v="5"/>
    <s v="VE7663.1"/>
    <d v="2002-01-01T21:00:00"/>
  </r>
  <r>
    <x v="1"/>
    <x v="2"/>
    <x v="1"/>
    <x v="8"/>
    <n v="250"/>
    <n v="1343069"/>
    <d v="2001-06-05T12:59:11"/>
    <s v="Constellation Power Source, Inc."/>
    <x v="0"/>
    <x v="0"/>
    <x v="0"/>
    <x v="2"/>
    <s v="US East Power Phy Fwd Firm"/>
    <s v="US Pwr Phy Firm  NEPOOL Peak             11-15Jun01      USD/MWh"/>
    <m/>
    <n v="50"/>
    <x v="0"/>
    <x v="2"/>
    <x v="0"/>
    <n v="40.5"/>
    <s v="mcorbett"/>
    <s v="PBRODER"/>
    <s v="ST-New England"/>
    <x v="7"/>
    <x v="6"/>
    <n v="633404.1"/>
    <d v="2001-06-11T21:00:01"/>
  </r>
  <r>
    <x v="1"/>
    <x v="3"/>
    <x v="1"/>
    <x v="0"/>
    <n v="5000"/>
    <n v="1343070"/>
    <d v="2001-06-05T12:59:30"/>
    <s v="NUI Energy Brokers, Inc."/>
    <x v="0"/>
    <x v="0"/>
    <x v="0"/>
    <x v="3"/>
    <s v="US Gas Phy Fwd Firm &lt; or = 1Mo "/>
    <s v="US Gas Phy       TETCO ELA               07Jun01         USD/MM"/>
    <m/>
    <n v="5000"/>
    <x v="0"/>
    <x v="10"/>
    <x v="0"/>
    <n v="3.7250000000000001"/>
    <s v="NUIEBJOP"/>
    <s v="SPEREIR"/>
    <s v="ENA-IM NE GULF3"/>
    <x v="8"/>
    <x v="5"/>
    <n v="831906"/>
    <d v="2001-06-07T21:00:01"/>
  </r>
  <r>
    <x v="1"/>
    <x v="2"/>
    <x v="1"/>
    <x v="1"/>
    <n v="775"/>
    <n v="1343071"/>
    <d v="2001-06-05T12:59:44"/>
    <s v="Dynegy Power Marketing, Inc."/>
    <x v="0"/>
    <x v="0"/>
    <x v="0"/>
    <x v="2"/>
    <s v="US West Power Phy Fwd Firm"/>
    <s v="US Pwr Phy Firm  PALVE Peak              Jul01           USD/MWh"/>
    <n v="25"/>
    <m/>
    <x v="0"/>
    <x v="2"/>
    <x v="0"/>
    <n v="219"/>
    <s v="rleforce"/>
    <s v="MMOTLEY"/>
    <s v="ST-SW"/>
    <x v="7"/>
    <x v="6"/>
    <n v="633405.1"/>
    <d v="2001-07-01T21:00:01"/>
  </r>
  <r>
    <x v="1"/>
    <x v="3"/>
    <x v="0"/>
    <x v="1"/>
    <n v="620000"/>
    <n v="1343072"/>
    <d v="2001-06-05T12:59:50"/>
    <s v="Constellation Power Source, Inc."/>
    <x v="0"/>
    <x v="0"/>
    <x v="0"/>
    <x v="3"/>
    <s v="US Gas Fin Swap"/>
    <s v="US Gas Swap      Nymex                   Jul01           USD/MM"/>
    <m/>
    <n v="20000"/>
    <x v="0"/>
    <x v="10"/>
    <x v="0"/>
    <n v="3.9449999999999998"/>
    <s v="kschwartz"/>
    <s v="JARNOLD"/>
    <s v="NG-Price"/>
    <x v="1"/>
    <x v="5"/>
    <s v="VE7665.1"/>
    <d v="2001-07-01T21:00:00"/>
  </r>
  <r>
    <x v="0"/>
    <x v="3"/>
    <x v="1"/>
    <x v="1"/>
    <n v="155000"/>
    <n v="1343073"/>
    <d v="2001-06-05T12:59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4"/>
    <s v="williamw"/>
    <s v="MCOWAN"/>
    <s v="EC-IM Canada West"/>
    <x v="8"/>
    <x v="7"/>
    <n v="831908"/>
    <d v="2001-07-01T21:00:01"/>
  </r>
  <r>
    <x v="1"/>
    <x v="3"/>
    <x v="0"/>
    <x v="1"/>
    <n v="3100"/>
    <n v="1343074"/>
    <d v="2001-06-05T13:00:05"/>
    <s v="Dynegy Marketing and Trade"/>
    <x v="0"/>
    <x v="0"/>
    <x v="0"/>
    <x v="3"/>
    <s v="US Gas Fin Opt Put"/>
    <s v="US Gas Fin Opt   NYMEX        EP3.5      Jul01           USD/MM-L"/>
    <m/>
    <n v="100"/>
    <x v="0"/>
    <x v="12"/>
    <x v="0"/>
    <n v="7.4999999999999997E-2"/>
    <s v="RODRIGUEZ"/>
    <s v="MMAGGI"/>
    <s v="NG EXOTIC"/>
    <x v="1"/>
    <x v="5"/>
    <s v="VE7666.1"/>
    <d v="2001-07-01T00:00:00"/>
  </r>
  <r>
    <x v="0"/>
    <x v="0"/>
    <x v="0"/>
    <x v="0"/>
    <n v="14"/>
    <n v="1343076"/>
    <d v="2001-06-05T13:00:13"/>
    <s v="Credit Lyonnais Rouse Limited"/>
    <x v="0"/>
    <x v="0"/>
    <x v="0"/>
    <x v="0"/>
    <s v="Copper LME Registered Contract"/>
    <s v="Cu LME Reg.      Contract                3 Month         USD/mt-L"/>
    <n v="14"/>
    <m/>
    <x v="0"/>
    <x v="0"/>
    <x v="0"/>
    <n v="1685"/>
    <s v="johnmanfld"/>
    <s v="BMARCHAN"/>
    <s v="Enron Metals Trading System"/>
    <x v="0"/>
    <x v="0"/>
    <n v="2169913"/>
    <m/>
  </r>
  <r>
    <x v="1"/>
    <x v="1"/>
    <x v="0"/>
    <x v="7"/>
    <n v="150000"/>
    <n v="1343077"/>
    <d v="2001-06-05T13:00:19"/>
    <s v="Cargill Energy, a division of Cargill, Incorporated"/>
    <x v="0"/>
    <x v="0"/>
    <x v="0"/>
    <x v="1"/>
    <s v="US Jet Kero Fin Spread"/>
    <s v="US Jet Kero Swap GC vs NYMEX HO          Q2 2002         c/Gl-b"/>
    <n v="50000"/>
    <m/>
    <x v="0"/>
    <x v="15"/>
    <x v="0"/>
    <n v="2.5499999999999998"/>
    <s v="NICKSUMMS1"/>
    <s v="DLOOSLEY"/>
    <s v="KERO"/>
    <x v="1"/>
    <x v="5"/>
    <s v="VE7668.1"/>
    <d v="2002-04-01T00:00:00"/>
  </r>
  <r>
    <x v="1"/>
    <x v="3"/>
    <x v="0"/>
    <x v="1"/>
    <n v="155000"/>
    <n v="1343078"/>
    <d v="2001-06-05T13:00:21"/>
    <s v="Firm Trade Bridgeline Gas Marketing LLC"/>
    <x v="0"/>
    <x v="0"/>
    <x v="0"/>
    <x v="3"/>
    <s v="US Gas Fin Swap"/>
    <s v="US Gas Swap      Nymex                   Jul01           USD/MM"/>
    <n v="5000"/>
    <m/>
    <x v="0"/>
    <x v="10"/>
    <x v="0"/>
    <n v="3.94"/>
    <s v="ADM38409"/>
    <s v="JARNOLD"/>
    <s v="NG-Price"/>
    <x v="1"/>
    <x v="5"/>
    <s v="VE7669.1"/>
    <d v="2001-07-01T21:00:00"/>
  </r>
  <r>
    <x v="1"/>
    <x v="2"/>
    <x v="1"/>
    <x v="10"/>
    <n v="600"/>
    <n v="1343079"/>
    <d v="2001-06-05T13:00:58"/>
    <s v="PG&amp;E Energy Trading - Power, L.P."/>
    <x v="0"/>
    <x v="0"/>
    <x v="0"/>
    <x v="2"/>
    <s v="US West Power Phy Fwd Firm"/>
    <s v="US Pwr Phy Firm  PALVE Peak              07-30Jun01      USD/MWh"/>
    <m/>
    <n v="25"/>
    <x v="0"/>
    <x v="2"/>
    <x v="0"/>
    <n v="137"/>
    <s v="burkomja"/>
    <s v="MFISCHE2"/>
    <s v="ST-SW"/>
    <x v="7"/>
    <x v="6"/>
    <n v="633408.1"/>
    <d v="2001-06-07T21:00:01"/>
  </r>
  <r>
    <x v="1"/>
    <x v="2"/>
    <x v="1"/>
    <x v="1"/>
    <n v="775"/>
    <n v="1343080"/>
    <d v="2001-06-05T13:01:15"/>
    <s v="Public Service Company Of Colorado"/>
    <x v="0"/>
    <x v="0"/>
    <x v="0"/>
    <x v="2"/>
    <s v="US West Power Phy Fwd Firm"/>
    <s v="US Pwr Phy Firm  PALVE Peak              Jul01           USD/MWh"/>
    <m/>
    <n v="25"/>
    <x v="0"/>
    <x v="2"/>
    <x v="0"/>
    <n v="221"/>
    <s v="ADM67446"/>
    <s v="MMOTLEY"/>
    <s v="ST-SW"/>
    <x v="7"/>
    <x v="6"/>
    <n v="633410.1"/>
    <d v="2001-07-01T21:00:01"/>
  </r>
  <r>
    <x v="1"/>
    <x v="3"/>
    <x v="0"/>
    <x v="23"/>
    <n v="1070000"/>
    <n v="1343081"/>
    <d v="2001-06-05T13:01:35"/>
    <s v="PG&amp;E Energy Trading-Gas Corporation"/>
    <x v="0"/>
    <x v="0"/>
    <x v="0"/>
    <x v="3"/>
    <s v="US Gas Fin BasisSwap"/>
    <s v="US Gas Basis     NGI SoCal               Apr-Oct02       USD/MM"/>
    <m/>
    <n v="5000"/>
    <x v="0"/>
    <x v="10"/>
    <x v="0"/>
    <n v="0.83"/>
    <s v="susjones"/>
    <s v="KHOLST"/>
    <s v="FT-West"/>
    <x v="1"/>
    <x v="5"/>
    <s v="VE7670.1"/>
    <d v="2002-04-01T00:00:00"/>
  </r>
  <r>
    <x v="1"/>
    <x v="4"/>
    <x v="0"/>
    <x v="0"/>
    <n v="50000"/>
    <n v="1343086"/>
    <d v="2001-06-05T13:02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"/>
    <s v="GWHALLE"/>
    <s v="WTI-GW-NXC2"/>
    <x v="2"/>
    <x v="5"/>
    <n v="113892"/>
    <d v="2001-07-01T00:00:00"/>
  </r>
  <r>
    <x v="1"/>
    <x v="2"/>
    <x v="1"/>
    <x v="10"/>
    <n v="600"/>
    <n v="1343087"/>
    <d v="2001-06-05T13:02:33"/>
    <s v="PG&amp;E Energy Trading - Power, L.P."/>
    <x v="0"/>
    <x v="0"/>
    <x v="0"/>
    <x v="2"/>
    <s v="US West Power Phy Fwd Firm"/>
    <s v="US Pwr Phy Firm  PALVE Peak              07-30Jun01      USD/MWh"/>
    <m/>
    <n v="25"/>
    <x v="0"/>
    <x v="2"/>
    <x v="0"/>
    <n v="138.5"/>
    <s v="burkomja"/>
    <s v="MFISCHE2"/>
    <s v="ST-SW"/>
    <x v="7"/>
    <x v="6"/>
    <n v="633414.1"/>
    <d v="2001-06-07T21:00:01"/>
  </r>
  <r>
    <x v="1"/>
    <x v="4"/>
    <x v="0"/>
    <x v="0"/>
    <n v="50000"/>
    <n v="1343088"/>
    <d v="2001-06-05T13:02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"/>
    <s v="GWHALLE"/>
    <s v="WTI-GW-NXC2"/>
    <x v="2"/>
    <x v="5"/>
    <n v="113893"/>
    <d v="2001-07-01T00:00:00"/>
  </r>
  <r>
    <x v="1"/>
    <x v="3"/>
    <x v="0"/>
    <x v="1"/>
    <n v="465000"/>
    <n v="1343091"/>
    <d v="2001-06-05T13:02:58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4"/>
    <s v="JLIPMAN1"/>
    <s v="JARNOLD"/>
    <s v="NG-Price"/>
    <x v="1"/>
    <x v="5"/>
    <s v="VE7674.1"/>
    <d v="2001-07-01T21:00:00"/>
  </r>
  <r>
    <x v="1"/>
    <x v="3"/>
    <x v="0"/>
    <x v="18"/>
    <n v="755000"/>
    <n v="1343092"/>
    <d v="2001-06-05T13:03:08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600000000000003"/>
    <s v="johnwest"/>
    <s v="JARNOLD"/>
    <s v="NG-Price"/>
    <x v="1"/>
    <x v="5"/>
    <s v="VE7675.1"/>
    <d v="2001-11-01T00:00:00"/>
  </r>
  <r>
    <x v="1"/>
    <x v="2"/>
    <x v="1"/>
    <x v="9"/>
    <n v="100"/>
    <n v="1343093"/>
    <d v="2001-06-05T13:03:39"/>
    <s v="Calpine Energy Services, L.P."/>
    <x v="0"/>
    <x v="0"/>
    <x v="0"/>
    <x v="2"/>
    <s v="US East Power Phy Fwd Firm Unplan B"/>
    <s v="US Pwr Phy Unp B ERCOT Peak              07-08Jun01      USD/MWh"/>
    <m/>
    <n v="50"/>
    <x v="0"/>
    <x v="2"/>
    <x v="0"/>
    <n v="37.5"/>
    <s v="SCHWERTNER"/>
    <s v="RBALLATO"/>
    <s v="ST-ERCOT"/>
    <x v="7"/>
    <x v="6"/>
    <n v="633417.1"/>
    <d v="2001-06-07T21:00:01"/>
  </r>
  <r>
    <x v="1"/>
    <x v="2"/>
    <x v="0"/>
    <x v="3"/>
    <n v="4600"/>
    <n v="1343094"/>
    <d v="2001-06-05T13:03:41"/>
    <s v="Engage Energy Canada L.P."/>
    <x v="0"/>
    <x v="0"/>
    <x v="0"/>
    <x v="2"/>
    <s v="US East Power Fin Swap"/>
    <s v="US Pwr Fin Swap  Cin MWD Peak            Oct-Dec01       USD/MWh"/>
    <n v="50"/>
    <m/>
    <x v="0"/>
    <x v="2"/>
    <x v="0"/>
    <n v="34.65"/>
    <s v="kentpower"/>
    <s v="FSTURM"/>
    <s v="LT-ECAR"/>
    <x v="7"/>
    <x v="5"/>
    <n v="633418.1"/>
    <d v="2001-10-01T14:05:00"/>
  </r>
  <r>
    <x v="1"/>
    <x v="4"/>
    <x v="0"/>
    <x v="0"/>
    <n v="50000"/>
    <n v="1343095"/>
    <d v="2001-06-05T13:04:1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894"/>
    <d v="2001-07-01T00:00:00"/>
  </r>
  <r>
    <x v="1"/>
    <x v="4"/>
    <x v="0"/>
    <x v="0"/>
    <n v="50000"/>
    <n v="1343096"/>
    <d v="2001-06-05T13:04:57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895"/>
    <d v="2001-07-01T00:00:00"/>
  </r>
  <r>
    <x v="1"/>
    <x v="4"/>
    <x v="0"/>
    <x v="0"/>
    <n v="50000"/>
    <n v="1343097"/>
    <d v="2001-06-05T13:05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896"/>
    <d v="2001-07-01T00:00:00"/>
  </r>
  <r>
    <x v="1"/>
    <x v="2"/>
    <x v="1"/>
    <x v="1"/>
    <n v="775"/>
    <n v="1343102"/>
    <d v="2001-06-05T13:06:32"/>
    <s v="Williams Energy Marketing &amp; Trading Company"/>
    <x v="0"/>
    <x v="0"/>
    <x v="0"/>
    <x v="2"/>
    <s v="US West Power Phy Fwd CAISO"/>
    <s v="US Pwr Phy CAISO SP15 Peak               Jul01           USD/MWh"/>
    <m/>
    <n v="25"/>
    <x v="0"/>
    <x v="2"/>
    <x v="0"/>
    <n v="175"/>
    <s v="benpratt1"/>
    <s v="CMALLOR"/>
    <s v="ST-CA"/>
    <x v="7"/>
    <x v="6"/>
    <n v="633423.1"/>
    <d v="2001-07-01T21:00:01"/>
  </r>
  <r>
    <x v="1"/>
    <x v="2"/>
    <x v="0"/>
    <x v="22"/>
    <n v="2950"/>
    <n v="1343103"/>
    <d v="2001-06-05T13:06:46"/>
    <s v="Engage Energy Canada L.P."/>
    <x v="0"/>
    <x v="0"/>
    <x v="0"/>
    <x v="2"/>
    <s v="US East Power Fin Swap"/>
    <s v="US Pwr Fin Swap  Cin MWD Peak            Jan-Feb02       USD/MWh"/>
    <n v="50"/>
    <m/>
    <x v="0"/>
    <x v="2"/>
    <x v="0"/>
    <n v="37.75"/>
    <s v="kentpower"/>
    <s v="FSTURM"/>
    <s v="EPMI-Midwest"/>
    <x v="7"/>
    <x v="5"/>
    <n v="633424.1"/>
    <d v="2002-01-01T14:05:00"/>
  </r>
  <r>
    <x v="1"/>
    <x v="2"/>
    <x v="1"/>
    <x v="1"/>
    <n v="775"/>
    <n v="1343104"/>
    <d v="2001-06-05T13:06:48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21"/>
    <s v="beckster"/>
    <s v="MMOTLEY"/>
    <s v="ST-SW"/>
    <x v="7"/>
    <x v="6"/>
    <n v="633425.1"/>
    <d v="2001-07-01T21:00:01"/>
  </r>
  <r>
    <x v="1"/>
    <x v="3"/>
    <x v="0"/>
    <x v="1"/>
    <n v="620000"/>
    <n v="1343106"/>
    <d v="2001-06-05T13:07:37"/>
    <s v="Calpine Energy Services, L.P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JEFFFOX1"/>
    <s v="JARNOLD"/>
    <s v="NG-Price"/>
    <x v="1"/>
    <x v="5"/>
    <s v="VE7685.1"/>
    <d v="2001-07-01T21:00:00"/>
  </r>
  <r>
    <x v="1"/>
    <x v="3"/>
    <x v="0"/>
    <x v="10"/>
    <n v="360000"/>
    <n v="1343107"/>
    <d v="2001-06-05T13:07:47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8"/>
    <s v="AQUILA1015"/>
    <s v="EBASS"/>
    <s v="FT-Texas"/>
    <x v="1"/>
    <x v="5"/>
    <s v="VE7686.1"/>
    <d v="2001-06-07T21:00:01"/>
  </r>
  <r>
    <x v="1"/>
    <x v="3"/>
    <x v="0"/>
    <x v="12"/>
    <n v="730000"/>
    <n v="1343108"/>
    <d v="2001-06-05T13:07:51"/>
    <s v="Sempra Energy Trading Corp."/>
    <x v="0"/>
    <x v="0"/>
    <x v="0"/>
    <x v="3"/>
    <s v="US Gas Fin Swap"/>
    <s v="US Gas Swap      Nymex                   Jan-Dec02       USD/MM"/>
    <n v="2000"/>
    <m/>
    <x v="0"/>
    <x v="10"/>
    <x v="0"/>
    <n v="4.0350000000000001"/>
    <s v="jh1825ps"/>
    <s v="JARNOLD"/>
    <s v="NG-Price"/>
    <x v="1"/>
    <x v="5"/>
    <s v="VE7687.1"/>
    <d v="2002-01-01T21:00:00"/>
  </r>
  <r>
    <x v="1"/>
    <x v="3"/>
    <x v="1"/>
    <x v="0"/>
    <n v="10000"/>
    <n v="1343109"/>
    <d v="2001-06-05T13:07:5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3"/>
    <s v="WARNERTODD"/>
    <s v="ARING"/>
    <s v="ENA-IM NE GULF1"/>
    <x v="8"/>
    <x v="5"/>
    <n v="831913"/>
    <d v="2001-06-07T21:00:01"/>
  </r>
  <r>
    <x v="1"/>
    <x v="3"/>
    <x v="1"/>
    <x v="0"/>
    <n v="10000"/>
    <n v="1343110"/>
    <d v="2001-06-05T13:08:10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2"/>
    <s v="WARNERTODD"/>
    <s v="ARING"/>
    <s v="ENA-IM NE GULF1"/>
    <x v="8"/>
    <x v="5"/>
    <n v="831914"/>
    <d v="2001-06-07T21:00:01"/>
  </r>
  <r>
    <x v="1"/>
    <x v="2"/>
    <x v="1"/>
    <x v="10"/>
    <n v="600"/>
    <n v="1343111"/>
    <d v="2001-06-05T13:08:22"/>
    <s v="Aquila Energy Marketing Corporation"/>
    <x v="0"/>
    <x v="0"/>
    <x v="0"/>
    <x v="2"/>
    <s v="US West Power Phy Fwd Firm"/>
    <s v="US Pwr Phy Firm  PALVE Peak              07-30Jun01      USD/MWh"/>
    <m/>
    <n v="25"/>
    <x v="0"/>
    <x v="2"/>
    <x v="0"/>
    <n v="143"/>
    <s v="WESTPOWER"/>
    <s v="MFISCHE2"/>
    <s v="ST-SW"/>
    <x v="7"/>
    <x v="6"/>
    <n v="633427.1"/>
    <d v="2001-06-07T21:00:01"/>
  </r>
  <r>
    <x v="1"/>
    <x v="3"/>
    <x v="0"/>
    <x v="1"/>
    <n v="620000"/>
    <n v="1343112"/>
    <d v="2001-06-05T13:08:23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3"/>
    <s v="aepes214"/>
    <s v="JARNOLD"/>
    <s v="NG-Price"/>
    <x v="1"/>
    <x v="5"/>
    <s v="VE7688.1"/>
    <d v="2001-07-01T21:00:00"/>
  </r>
  <r>
    <x v="1"/>
    <x v="3"/>
    <x v="0"/>
    <x v="18"/>
    <n v="377500"/>
    <n v="1343113"/>
    <d v="2001-06-05T13:08:31"/>
    <s v="Aquila Canada Corp."/>
    <x v="0"/>
    <x v="0"/>
    <x v="0"/>
    <x v="3"/>
    <s v="US Gas Fin Swap"/>
    <s v="US Gas Swap      Nymex                   Nov01-Mar02     USD/MM"/>
    <n v="2500"/>
    <m/>
    <x v="0"/>
    <x v="10"/>
    <x v="0"/>
    <n v="4.3550000000000004"/>
    <s v="davidlake"/>
    <s v="JARNOLD"/>
    <s v="NG-Price"/>
    <x v="1"/>
    <x v="5"/>
    <s v="VE7689.1"/>
    <d v="2001-11-01T00:00:00"/>
  </r>
  <r>
    <x v="1"/>
    <x v="3"/>
    <x v="0"/>
    <x v="12"/>
    <n v="1825000"/>
    <n v="1343114"/>
    <d v="2001-06-05T13:08:34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"/>
    <s v="WHITEWATER"/>
    <s v="JARNOLD"/>
    <s v="NG-Price"/>
    <x v="1"/>
    <x v="5"/>
    <s v="VE7690.1"/>
    <d v="2002-01-01T21:00:00"/>
  </r>
  <r>
    <x v="1"/>
    <x v="5"/>
    <x v="1"/>
    <x v="0"/>
    <n v="5000"/>
    <n v="1343115"/>
    <d v="2001-06-05T13:08:36"/>
    <s v="Louis Dreyfus Plastics LLC"/>
    <x v="0"/>
    <x v="0"/>
    <x v="0"/>
    <x v="5"/>
    <s v="US Propane FOB Phy Fwd "/>
    <s v="US Prop FOB Phy  Bushton                 Jun01           c/Gl-b"/>
    <m/>
    <n v="5000"/>
    <x v="0"/>
    <x v="15"/>
    <x v="0"/>
    <n v="52.75"/>
    <s v="DEATHERAG1"/>
    <s v="CSTORY"/>
    <s v="EGLI-C3MW"/>
    <x v="1"/>
    <x v="8"/>
    <s v="VE7691.1"/>
    <d v="2001-06-01T21:00:01"/>
  </r>
  <r>
    <x v="1"/>
    <x v="3"/>
    <x v="0"/>
    <x v="20"/>
    <n v="307500"/>
    <n v="1343116"/>
    <d v="2001-06-05T13:08:44"/>
    <s v="Calpine Energy Services, L.P."/>
    <x v="0"/>
    <x v="0"/>
    <x v="0"/>
    <x v="3"/>
    <s v="US Gas Fin Swap"/>
    <s v="US Gas Swap      Nymex                   Jul-Oct01       USD/MM"/>
    <n v="2500"/>
    <m/>
    <x v="0"/>
    <x v="10"/>
    <x v="0"/>
    <n v="4.0199999999999996"/>
    <s v="JEFFFOX1"/>
    <s v="JARNOLD"/>
    <s v="NG-Price"/>
    <x v="1"/>
    <x v="5"/>
    <s v="VE7692.1"/>
    <d v="2001-07-01T00:00:00"/>
  </r>
  <r>
    <x v="1"/>
    <x v="3"/>
    <x v="0"/>
    <x v="18"/>
    <n v="377500"/>
    <n v="1343117"/>
    <d v="2001-06-05T13:08:47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3550000000000004"/>
    <s v="jdbsempra"/>
    <s v="JARNOLD"/>
    <s v="NG-Price"/>
    <x v="1"/>
    <x v="5"/>
    <s v="VE7693.1"/>
    <d v="2001-11-01T00:00:00"/>
  </r>
  <r>
    <x v="1"/>
    <x v="3"/>
    <x v="0"/>
    <x v="1"/>
    <n v="620000"/>
    <n v="1343118"/>
    <d v="2001-06-05T13:08:48"/>
    <s v="Aquila Risk Management Corporation"/>
    <x v="0"/>
    <x v="0"/>
    <x v="0"/>
    <x v="3"/>
    <s v="US Gas Fin Swap"/>
    <s v="US Gas Daily     IF GD/D Waha            Jul01           USD/MM"/>
    <n v="20000"/>
    <m/>
    <x v="0"/>
    <x v="10"/>
    <x v="0"/>
    <n v="0"/>
    <s v="AQUILA1015"/>
    <s v="EBASS"/>
    <s v="FT-Texas"/>
    <x v="1"/>
    <x v="5"/>
    <s v="VE7694.1"/>
    <d v="2001-07-01T21:00:01"/>
  </r>
  <r>
    <x v="1"/>
    <x v="3"/>
    <x v="0"/>
    <x v="1"/>
    <n v="620000"/>
    <n v="1343119"/>
    <d v="2001-06-05T13:08:5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3.9249999999999998"/>
    <s v="petverma"/>
    <s v="JARNOLD"/>
    <s v="NG-Price"/>
    <x v="1"/>
    <x v="5"/>
    <s v="VE7695.1"/>
    <d v="2001-07-01T21:00:00"/>
  </r>
  <r>
    <x v="1"/>
    <x v="3"/>
    <x v="0"/>
    <x v="12"/>
    <n v="1825000"/>
    <n v="1343120"/>
    <d v="2001-06-05T13:09:01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"/>
    <s v="WHITEWATER"/>
    <s v="JARNOLD"/>
    <s v="NG-Price"/>
    <x v="1"/>
    <x v="5"/>
    <s v="VE7696.1"/>
    <d v="2002-01-01T21:00:00"/>
  </r>
  <r>
    <x v="1"/>
    <x v="3"/>
    <x v="0"/>
    <x v="20"/>
    <n v="615000"/>
    <n v="1343121"/>
    <d v="2001-06-05T13:09:03"/>
    <s v="Glencore Ltd."/>
    <x v="0"/>
    <x v="0"/>
    <x v="0"/>
    <x v="3"/>
    <s v="US Gas Fin Swap"/>
    <s v="US Gas Swap      Nymex                   Jul-Oct01       USD/MM"/>
    <n v="5000"/>
    <m/>
    <x v="0"/>
    <x v="10"/>
    <x v="0"/>
    <n v="4.0149999999999997"/>
    <s v="ADM48210"/>
    <s v="JARNOLD"/>
    <s v="NG-Price"/>
    <x v="1"/>
    <x v="5"/>
    <s v="VE7697.1"/>
    <d v="2001-07-01T00:00:00"/>
  </r>
  <r>
    <x v="1"/>
    <x v="3"/>
    <x v="0"/>
    <x v="1"/>
    <n v="310000"/>
    <n v="1343122"/>
    <d v="2001-06-05T13:09:11"/>
    <s v="Glencore Ltd."/>
    <x v="0"/>
    <x v="0"/>
    <x v="0"/>
    <x v="3"/>
    <s v="US Gas Fin Swap"/>
    <s v="US Gas Swap      Nymex                   Aug01           USD/MM"/>
    <n v="10000"/>
    <m/>
    <x v="0"/>
    <x v="10"/>
    <x v="0"/>
    <n v="4.0025000000000004"/>
    <s v="ADM48210"/>
    <s v="JARNOLD"/>
    <s v="NG-Price"/>
    <x v="1"/>
    <x v="5"/>
    <s v="VE7698.1"/>
    <d v="2001-08-01T21:00:00"/>
  </r>
  <r>
    <x v="1"/>
    <x v="3"/>
    <x v="0"/>
    <x v="12"/>
    <n v="1825000"/>
    <n v="1343125"/>
    <d v="2001-06-05T13:09:35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250000000000004"/>
    <s v="WHITEWATER"/>
    <s v="JARNOLD"/>
    <s v="NG-Price"/>
    <x v="1"/>
    <x v="5"/>
    <s v="VE7700.1"/>
    <d v="2002-01-01T21:00:00"/>
  </r>
  <r>
    <x v="0"/>
    <x v="3"/>
    <x v="1"/>
    <x v="0"/>
    <n v="10000"/>
    <n v="1343126"/>
    <d v="2001-06-05T13:09:42"/>
    <s v="Aquila Canada Cor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tsamaska"/>
    <s v="RWATT"/>
    <s v="EC-IM Canada West"/>
    <x v="8"/>
    <x v="7"/>
    <n v="831915"/>
    <d v="2001-06-05T21:00:01"/>
  </r>
  <r>
    <x v="1"/>
    <x v="3"/>
    <x v="0"/>
    <x v="12"/>
    <n v="1825000"/>
    <n v="1343127"/>
    <d v="2001-06-05T13:09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199999999999996"/>
    <s v="JEFFFOX1"/>
    <s v="JARNOLD"/>
    <s v="NG-Price"/>
    <x v="1"/>
    <x v="5"/>
    <s v="VE7701.1"/>
    <d v="2002-01-01T21:00:00"/>
  </r>
  <r>
    <x v="1"/>
    <x v="3"/>
    <x v="0"/>
    <x v="1"/>
    <n v="310000"/>
    <n v="1343129"/>
    <d v="2001-06-05T13:09:53"/>
    <s v="Tractebel Energy Marketing, Inc."/>
    <x v="0"/>
    <x v="0"/>
    <x v="0"/>
    <x v="3"/>
    <s v="US Gas Fin Swap"/>
    <s v="US Gas Daily     HSC                     Jul01           USD/MM"/>
    <n v="10000"/>
    <m/>
    <x v="0"/>
    <x v="10"/>
    <x v="0"/>
    <n v="3.95"/>
    <s v="JEFFAVERY"/>
    <s v="EBASS"/>
    <s v="FT-Texas"/>
    <x v="1"/>
    <x v="5"/>
    <s v="VE7702.1"/>
    <d v="2001-07-01T21:00:01"/>
  </r>
  <r>
    <x v="1"/>
    <x v="3"/>
    <x v="0"/>
    <x v="10"/>
    <n v="240000"/>
    <n v="1343130"/>
    <d v="2001-06-05T13:10:07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82"/>
    <s v="SANDBERG"/>
    <s v="PKEAVEY"/>
    <s v="G-DAILY-EST"/>
    <x v="1"/>
    <x v="5"/>
    <s v="VE7704.1"/>
    <d v="2001-06-07T21:00:01"/>
  </r>
  <r>
    <x v="1"/>
    <x v="3"/>
    <x v="0"/>
    <x v="1"/>
    <n v="310000"/>
    <n v="1343131"/>
    <d v="2001-06-05T13:10:09"/>
    <s v="Firm Trading Bridgeline Gas Marketing"/>
    <x v="0"/>
    <x v="0"/>
    <x v="0"/>
    <x v="3"/>
    <s v="US Gas Fin Swap"/>
    <s v="US Gas Swap      Nymex                   Jul01           USD/MM"/>
    <n v="10000"/>
    <m/>
    <x v="0"/>
    <x v="10"/>
    <x v="0"/>
    <n v="3.92"/>
    <s v="ADM84149"/>
    <s v="JARNOLD"/>
    <s v="NG-Price"/>
    <x v="1"/>
    <x v="5"/>
    <s v="VE7703.1"/>
    <d v="2001-07-01T21:00:00"/>
  </r>
  <r>
    <x v="1"/>
    <x v="3"/>
    <x v="0"/>
    <x v="1"/>
    <n v="77500"/>
    <n v="1343132"/>
    <d v="2001-06-05T13:10:1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92"/>
    <s v="kdiamond"/>
    <s v="JARNOLD"/>
    <s v="NG-Price"/>
    <x v="1"/>
    <x v="5"/>
    <s v="VE7706.1"/>
    <d v="2001-07-01T21:00:00"/>
  </r>
  <r>
    <x v="1"/>
    <x v="3"/>
    <x v="0"/>
    <x v="20"/>
    <n v="615000"/>
    <n v="1343133"/>
    <d v="2001-06-05T13:10:19"/>
    <s v="BP Corporation North America Inc."/>
    <x v="0"/>
    <x v="0"/>
    <x v="0"/>
    <x v="3"/>
    <s v="US Gas Fin Swap"/>
    <s v="US Gas Swap      Nymex                   Jul-Oct01       USD/MM"/>
    <n v="5000"/>
    <m/>
    <x v="0"/>
    <x v="10"/>
    <x v="0"/>
    <n v="4.01"/>
    <s v="Biglertim"/>
    <s v="JARNOLD"/>
    <s v="NG-Price"/>
    <x v="1"/>
    <x v="5"/>
    <s v="VE7705.1"/>
    <d v="2001-07-01T00:00:00"/>
  </r>
  <r>
    <x v="1"/>
    <x v="2"/>
    <x v="1"/>
    <x v="10"/>
    <n v="600"/>
    <n v="1343135"/>
    <d v="2001-06-05T13:10:23"/>
    <s v="Williams Energy Marketing &amp; Trading Company"/>
    <x v="0"/>
    <x v="0"/>
    <x v="0"/>
    <x v="2"/>
    <s v="US West Power Phy Fwd CAISO"/>
    <s v="US Pwr Phy CAISO NP15 Peak               07-30Jun01      USD/MWh"/>
    <n v="25"/>
    <m/>
    <x v="0"/>
    <x v="2"/>
    <x v="0"/>
    <n v="116"/>
    <s v="benpratt1"/>
    <s v="CMALLOR"/>
    <s v="ST-CA"/>
    <x v="7"/>
    <x v="6"/>
    <n v="633433.1"/>
    <d v="2001-06-07T21:00:01"/>
  </r>
  <r>
    <x v="1"/>
    <x v="3"/>
    <x v="1"/>
    <x v="0"/>
    <n v="10000"/>
    <n v="1343134"/>
    <d v="2001-06-05T13:10:23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1"/>
    <s v="WARNERTODD"/>
    <s v="ARING"/>
    <s v="ENA-IM NE GULF1"/>
    <x v="8"/>
    <x v="5"/>
    <n v="831916"/>
    <d v="2001-06-07T21:00:01"/>
  </r>
  <r>
    <x v="1"/>
    <x v="3"/>
    <x v="1"/>
    <x v="10"/>
    <n v="120000"/>
    <n v="1343136"/>
    <d v="2001-06-05T13:10:25"/>
    <s v="Amerada Hess Corporation"/>
    <x v="0"/>
    <x v="0"/>
    <x v="0"/>
    <x v="3"/>
    <s v="US Gas Phy Fwd Firm &lt; or = 1Mo "/>
    <s v="US Gas Phy       TETCO M3                07-30Jun01      USD/MM"/>
    <n v="5000"/>
    <m/>
    <x v="0"/>
    <x v="10"/>
    <x v="0"/>
    <n v="4.1399999999999997"/>
    <s v="scotperry1"/>
    <s v="VPIMENOV"/>
    <s v="ENA-IM ME NEW YORK"/>
    <x v="8"/>
    <x v="5"/>
    <n v="831917"/>
    <d v="2001-06-07T21:00:01"/>
  </r>
  <r>
    <x v="1"/>
    <x v="3"/>
    <x v="0"/>
    <x v="1"/>
    <n v="155000"/>
    <n v="1343138"/>
    <d v="2001-06-05T13:10:31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2"/>
    <s v="hossmich"/>
    <s v="JARNOLD"/>
    <s v="NG-Price"/>
    <x v="1"/>
    <x v="5"/>
    <s v="VE7708.1"/>
    <d v="2001-07-01T21:00:00"/>
  </r>
  <r>
    <x v="1"/>
    <x v="3"/>
    <x v="1"/>
    <x v="0"/>
    <n v="10000"/>
    <n v="1343139"/>
    <d v="2001-06-05T13:10:3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"/>
    <s v="WARNERTODD"/>
    <s v="ARING"/>
    <s v="ENA-IM NE GULF1"/>
    <x v="8"/>
    <x v="5"/>
    <n v="831918"/>
    <d v="2001-06-07T21:00:01"/>
  </r>
  <r>
    <x v="1"/>
    <x v="3"/>
    <x v="0"/>
    <x v="1"/>
    <n v="77500"/>
    <n v="1343140"/>
    <d v="2001-06-05T13:10:35"/>
    <s v="e prime, inc."/>
    <x v="0"/>
    <x v="0"/>
    <x v="0"/>
    <x v="3"/>
    <s v="US Gas Fin Swap"/>
    <s v="US Gas Swap      Nymex                   Jul01           USD/MM"/>
    <n v="2500"/>
    <m/>
    <x v="0"/>
    <x v="10"/>
    <x v="0"/>
    <n v="3.92"/>
    <s v="ADM90030"/>
    <s v="JARNOLD"/>
    <s v="NG-Price"/>
    <x v="1"/>
    <x v="5"/>
    <s v="VE7709.1"/>
    <d v="2001-07-01T21:00:00"/>
  </r>
  <r>
    <x v="1"/>
    <x v="3"/>
    <x v="0"/>
    <x v="1"/>
    <n v="155000"/>
    <n v="1343142"/>
    <d v="2001-06-05T13:10:5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15"/>
    <s v="Barnhartnf"/>
    <s v="JARNOLD"/>
    <s v="NG-Price"/>
    <x v="1"/>
    <x v="5"/>
    <s v="VE7710.1"/>
    <d v="2001-07-01T21:00:00"/>
  </r>
  <r>
    <x v="1"/>
    <x v="3"/>
    <x v="0"/>
    <x v="12"/>
    <n v="1825000"/>
    <n v="1343143"/>
    <d v="2001-06-05T13:10:5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149999999999997"/>
    <s v="JEFFFOX1"/>
    <s v="JARNOLD"/>
    <s v="NG-Price"/>
    <x v="1"/>
    <x v="5"/>
    <s v="VE7711.1"/>
    <d v="2002-01-01T21:00:00"/>
  </r>
  <r>
    <x v="1"/>
    <x v="3"/>
    <x v="1"/>
    <x v="0"/>
    <n v="10000"/>
    <n v="1343144"/>
    <d v="2001-06-05T13:11:17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dmccairns"/>
    <s v="ARING"/>
    <s v="ENA-IM NE GULF1"/>
    <x v="8"/>
    <x v="5"/>
    <n v="831919"/>
    <d v="2001-06-07T21:00:01"/>
  </r>
  <r>
    <x v="1"/>
    <x v="3"/>
    <x v="0"/>
    <x v="1"/>
    <n v="310000"/>
    <n v="1343145"/>
    <d v="2001-06-05T13:11:25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15"/>
    <s v="kendalleas"/>
    <s v="JARNOLD"/>
    <s v="NG-Price"/>
    <x v="1"/>
    <x v="5"/>
    <s v="VE7713.1"/>
    <d v="2001-07-01T21:00:00"/>
  </r>
  <r>
    <x v="1"/>
    <x v="3"/>
    <x v="1"/>
    <x v="0"/>
    <n v="10000"/>
    <n v="1343146"/>
    <d v="2001-06-05T13:11:29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8"/>
    <s v="dmccairns"/>
    <s v="ARING"/>
    <s v="ENA-IM NE GULF1"/>
    <x v="8"/>
    <x v="5"/>
    <n v="831920"/>
    <d v="2001-06-07T21:00:01"/>
  </r>
  <r>
    <x v="1"/>
    <x v="3"/>
    <x v="0"/>
    <x v="1"/>
    <n v="155000"/>
    <n v="1343147"/>
    <d v="2001-06-05T13:11:38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15"/>
    <s v="hillblak"/>
    <s v="JARNOLD"/>
    <s v="NG-Price"/>
    <x v="1"/>
    <x v="5"/>
    <s v="VE7714.1"/>
    <d v="2001-07-01T21:00:00"/>
  </r>
  <r>
    <x v="1"/>
    <x v="3"/>
    <x v="0"/>
    <x v="18"/>
    <n v="755000"/>
    <n v="1343148"/>
    <d v="2001-06-05T13:11:45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35"/>
    <s v="WHITEWATER"/>
    <s v="JARNOLD"/>
    <s v="NG-Price"/>
    <x v="1"/>
    <x v="5"/>
    <s v="VE7715.1"/>
    <d v="2001-11-01T00:00:00"/>
  </r>
  <r>
    <x v="1"/>
    <x v="3"/>
    <x v="0"/>
    <x v="1"/>
    <n v="620000"/>
    <n v="1343150"/>
    <d v="2001-06-05T13:12:11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91"/>
    <s v="avgallo51"/>
    <s v="JARNOLD"/>
    <s v="NG-Price"/>
    <x v="1"/>
    <x v="5"/>
    <s v="VE7716.1"/>
    <d v="2001-07-01T21:00:00"/>
  </r>
  <r>
    <x v="1"/>
    <x v="3"/>
    <x v="1"/>
    <x v="10"/>
    <n v="120000"/>
    <n v="1343151"/>
    <d v="2001-06-05T13:12:17"/>
    <s v="Texla Energy Management Inc."/>
    <x v="0"/>
    <x v="0"/>
    <x v="0"/>
    <x v="3"/>
    <s v="US Gas Phy Fwd Firm &lt; or = 1Mo "/>
    <s v="US Gas Phy       HeHub                   07-30Jun01      USD/MM"/>
    <n v="5000"/>
    <m/>
    <x v="0"/>
    <x v="10"/>
    <x v="0"/>
    <n v="3.7949999999999999"/>
    <s v="STANHORTON"/>
    <s v="ARING"/>
    <s v="ENA-IM NE GULF1"/>
    <x v="8"/>
    <x v="5"/>
    <n v="831921"/>
    <d v="2001-06-07T21:00:01"/>
  </r>
  <r>
    <x v="1"/>
    <x v="3"/>
    <x v="0"/>
    <x v="1"/>
    <n v="310000"/>
    <n v="1343153"/>
    <d v="2001-06-05T13:12:25"/>
    <s v="Tractebel Energy Marketing, Inc."/>
    <x v="0"/>
    <x v="0"/>
    <x v="0"/>
    <x v="3"/>
    <s v="US Gas Fin Swap"/>
    <s v="US Gas Daily     HSC                     Jul01           USD/MM"/>
    <m/>
    <n v="10000"/>
    <x v="0"/>
    <x v="10"/>
    <x v="0"/>
    <n v="3.9424999999999999"/>
    <s v="JEFFAVERY"/>
    <s v="EBASS"/>
    <s v="FT-Texas"/>
    <x v="1"/>
    <x v="5"/>
    <s v="VE7718.1"/>
    <d v="2001-07-01T21:00:01"/>
  </r>
  <r>
    <x v="0"/>
    <x v="0"/>
    <x v="0"/>
    <x v="0"/>
    <n v="20"/>
    <n v="1343154"/>
    <d v="2001-06-05T13:12:27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DANNAYLOR"/>
    <s v="KGWOZDZ"/>
    <s v="Enron Metals Trading System"/>
    <x v="0"/>
    <x v="0"/>
    <n v="2169911"/>
    <m/>
  </r>
  <r>
    <x v="1"/>
    <x v="3"/>
    <x v="0"/>
    <x v="1"/>
    <n v="155000"/>
    <n v="1343155"/>
    <d v="2001-06-05T13:12:28"/>
    <s v="PG&amp;E Energy Trading-Gas Corporation"/>
    <x v="0"/>
    <x v="0"/>
    <x v="0"/>
    <x v="3"/>
    <s v="US Gas Fin BasisSwap"/>
    <s v="US Gas Basis     TCO Pool                Aug01           USD/MM"/>
    <n v="5000"/>
    <m/>
    <x v="0"/>
    <x v="10"/>
    <x v="0"/>
    <n v="0.16500000000000001"/>
    <s v="NedCosman"/>
    <s v="BMCKAY"/>
    <s v="FT-NY"/>
    <x v="1"/>
    <x v="5"/>
    <s v="VE7719.1"/>
    <d v="2001-08-01T21:00:01"/>
  </r>
  <r>
    <x v="0"/>
    <x v="3"/>
    <x v="1"/>
    <x v="0"/>
    <n v="10000"/>
    <n v="1343156"/>
    <d v="2001-06-05T13:12:33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63703"/>
    <s v="RWATT"/>
    <s v="EC-IM Canada West"/>
    <x v="8"/>
    <x v="7"/>
    <n v="831922"/>
    <d v="2001-06-05T21:00:01"/>
  </r>
  <r>
    <x v="1"/>
    <x v="2"/>
    <x v="1"/>
    <x v="12"/>
    <n v="18250"/>
    <n v="1343157"/>
    <d v="2001-06-05T13:12:34"/>
    <s v="Enron Energy Services, Inc."/>
    <x v="0"/>
    <x v="0"/>
    <x v="0"/>
    <x v="2"/>
    <s v="US East Power Phy Fwd EES (EES INTERNAL ONLY)"/>
    <s v="US Pwr Phy EES   COMED Peak              Jan-Dec05       USD/MWh"/>
    <m/>
    <n v="50"/>
    <x v="0"/>
    <x v="2"/>
    <x v="0"/>
    <n v="37"/>
    <s v="CHUCKDECK"/>
    <s v="FSTURM"/>
    <s v="EPMI-Midwest"/>
    <x v="7"/>
    <x v="6"/>
    <n v="633436.1"/>
    <d v="2005-01-01T00:00:00"/>
  </r>
  <r>
    <x v="1"/>
    <x v="3"/>
    <x v="0"/>
    <x v="20"/>
    <n v="615000"/>
    <n v="1343158"/>
    <d v="2001-06-05T13:12:40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ELSON"/>
    <s v="JARNOLD"/>
    <s v="NG-Price"/>
    <x v="1"/>
    <x v="5"/>
    <s v="VE7725.1"/>
    <d v="2001-07-01T00:00:00"/>
  </r>
  <r>
    <x v="1"/>
    <x v="2"/>
    <x v="1"/>
    <x v="1"/>
    <n v="775"/>
    <n v="1343159"/>
    <d v="2001-06-05T13:12:46"/>
    <s v="PG&amp;E Energy Trading - Power, L.P."/>
    <x v="0"/>
    <x v="0"/>
    <x v="0"/>
    <x v="2"/>
    <s v="US West Power Phy Fwd Firm"/>
    <s v="US Pwr Phy Firm  PALVE Peak              Aug01           USD/MWh"/>
    <m/>
    <n v="25"/>
    <x v="0"/>
    <x v="2"/>
    <x v="0"/>
    <n v="257"/>
    <s v="burkomja"/>
    <s v="MMOTLEY"/>
    <s v="ST-SW"/>
    <x v="7"/>
    <x v="6"/>
    <n v="633437.1"/>
    <d v="2001-08-01T21:00:01"/>
  </r>
  <r>
    <x v="1"/>
    <x v="3"/>
    <x v="0"/>
    <x v="1"/>
    <n v="620000"/>
    <n v="1343160"/>
    <d v="2001-06-05T13:12:48"/>
    <s v="Duke Energy Trading and Marketing, L.L.C."/>
    <x v="0"/>
    <x v="0"/>
    <x v="0"/>
    <x v="3"/>
    <s v="US Gas Fin Swap"/>
    <s v="US Gas Swap      Nymex                   Aug01           USD/MM"/>
    <n v="20000"/>
    <m/>
    <x v="0"/>
    <x v="10"/>
    <x v="0"/>
    <n v="3.9874999999999998"/>
    <s v="JOHNNELSON"/>
    <s v="JARNOLD"/>
    <s v="NG-Price"/>
    <x v="1"/>
    <x v="5"/>
    <s v="VE7726.1"/>
    <d v="2001-08-01T21:00:00"/>
  </r>
  <r>
    <x v="1"/>
    <x v="3"/>
    <x v="0"/>
    <x v="4"/>
    <n v="600000"/>
    <n v="1343162"/>
    <d v="2001-06-05T13:13:07"/>
    <s v="Duke Energy Trading and Marketing, L.L.C."/>
    <x v="0"/>
    <x v="0"/>
    <x v="0"/>
    <x v="3"/>
    <s v="US Gas Fin Swap"/>
    <s v="US Gas Swap      Nymex                   Sep01           USD/MM"/>
    <n v="20000"/>
    <m/>
    <x v="0"/>
    <x v="10"/>
    <x v="0"/>
    <n v="4.0199999999999996"/>
    <s v="JOHNNELSON"/>
    <s v="JARNOLD"/>
    <s v="NG-Price"/>
    <x v="1"/>
    <x v="5"/>
    <s v="VE7727.1"/>
    <d v="2001-09-01T21:00:00"/>
  </r>
  <r>
    <x v="1"/>
    <x v="3"/>
    <x v="0"/>
    <x v="1"/>
    <n v="620000"/>
    <n v="1343165"/>
    <d v="2001-06-05T13:13:12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049999999999998"/>
    <s v="JPASTORE"/>
    <s v="JARNOLD"/>
    <s v="NG-Price"/>
    <x v="1"/>
    <x v="5"/>
    <s v="VE7728.1"/>
    <d v="2001-07-01T21:00:00"/>
  </r>
  <r>
    <x v="1"/>
    <x v="2"/>
    <x v="1"/>
    <x v="9"/>
    <n v="100"/>
    <n v="1343167"/>
    <d v="2001-06-05T13:13:26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"/>
    <s v="aepsvc136"/>
    <s v="JQUENET"/>
    <s v="ST-PJM"/>
    <x v="7"/>
    <x v="6"/>
    <n v="633438.1"/>
    <d v="2001-06-07T21:00:01"/>
  </r>
  <r>
    <x v="1"/>
    <x v="3"/>
    <x v="0"/>
    <x v="1"/>
    <n v="310000"/>
    <n v="1343168"/>
    <d v="2001-06-05T13:13:36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15"/>
    <s v="AQUILA1001"/>
    <s v="JARNOLD"/>
    <s v="NG-Price"/>
    <x v="1"/>
    <x v="5"/>
    <s v="VE7731.1"/>
    <d v="2001-07-01T21:00:00"/>
  </r>
  <r>
    <x v="1"/>
    <x v="3"/>
    <x v="1"/>
    <x v="10"/>
    <n v="60000"/>
    <n v="1343170"/>
    <d v="2001-06-05T13:13:39"/>
    <s v="Amerada Hess Corporation"/>
    <x v="0"/>
    <x v="0"/>
    <x v="0"/>
    <x v="3"/>
    <s v="US Gas Phy Fwd Firm &lt; or = 1Mo "/>
    <s v="US Gas Phy       TCO Pool                07-30Jun01      USD/MM"/>
    <n v="2500"/>
    <m/>
    <x v="0"/>
    <x v="10"/>
    <x v="0"/>
    <n v="3.915"/>
    <s v="scotperry1"/>
    <s v="JHODGE2"/>
    <s v="ENA-IM ME TCO"/>
    <x v="8"/>
    <x v="5"/>
    <n v="831923"/>
    <d v="2001-06-07T21:00:01"/>
  </r>
  <r>
    <x v="1"/>
    <x v="3"/>
    <x v="0"/>
    <x v="1"/>
    <n v="465000"/>
    <n v="1343173"/>
    <d v="2001-06-05T13:14:12"/>
    <s v="Cinergy Marketing &amp; Trading, LLC"/>
    <x v="0"/>
    <x v="0"/>
    <x v="0"/>
    <x v="3"/>
    <s v="US Gas Fin Swap"/>
    <s v="US Gas Daily     HHub                    Jul01           USD/MM"/>
    <n v="15000"/>
    <m/>
    <x v="0"/>
    <x v="10"/>
    <x v="0"/>
    <n v="3.9"/>
    <s v="BERRYJOE1"/>
    <s v="JARNOLD"/>
    <s v="NG-Price"/>
    <x v="1"/>
    <x v="5"/>
    <s v="VE7737.1"/>
    <d v="2001-07-01T21:59:00"/>
  </r>
  <r>
    <x v="1"/>
    <x v="3"/>
    <x v="0"/>
    <x v="10"/>
    <n v="120000"/>
    <n v="1343174"/>
    <d v="2001-06-05T13:14:15"/>
    <s v="Dynegy Marketing and Trade"/>
    <x v="0"/>
    <x v="0"/>
    <x v="0"/>
    <x v="3"/>
    <s v="US Gas Fin Swap"/>
    <s v="US Gas Daily     HHub                    07-30Jun01      USD/MM"/>
    <m/>
    <n v="5000"/>
    <x v="0"/>
    <x v="10"/>
    <x v="0"/>
    <n v="3.8050000000000002"/>
    <s v="SANDBERG"/>
    <s v="PKEAVEY"/>
    <s v="G-DAILY-EST"/>
    <x v="1"/>
    <x v="5"/>
    <s v="VE7738.1"/>
    <d v="2001-06-07T21:00:01"/>
  </r>
  <r>
    <x v="1"/>
    <x v="3"/>
    <x v="0"/>
    <x v="4"/>
    <n v="150000"/>
    <n v="1343176"/>
    <d v="2001-06-05T13:14:22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250000000000004"/>
    <s v="ADM46266"/>
    <s v="JARNOLD"/>
    <s v="NG-Price"/>
    <x v="1"/>
    <x v="5"/>
    <s v="VE7741.1"/>
    <d v="2001-09-01T21:00:00"/>
  </r>
  <r>
    <x v="1"/>
    <x v="3"/>
    <x v="0"/>
    <x v="1"/>
    <n v="155000"/>
    <n v="1343179"/>
    <d v="2001-06-05T13:14:2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1"/>
    <s v="AQUILA1074"/>
    <s v="JARNOLD"/>
    <s v="NG-Price"/>
    <x v="1"/>
    <x v="5"/>
    <s v="VE7742.1"/>
    <d v="2001-07-01T21:00:00"/>
  </r>
  <r>
    <x v="1"/>
    <x v="3"/>
    <x v="1"/>
    <x v="0"/>
    <n v="5000"/>
    <n v="1343180"/>
    <d v="2001-06-05T13:14:41"/>
    <s v="AEP Energy Services, Inc."/>
    <x v="0"/>
    <x v="0"/>
    <x v="0"/>
    <x v="3"/>
    <s v="US Gas Phy Fwd Firm &lt; or = 1Mo "/>
    <s v="US Gas Phy       Transco Z6 NY           07Jun01         USD/MM"/>
    <n v="5000"/>
    <m/>
    <x v="0"/>
    <x v="10"/>
    <x v="0"/>
    <n v="4.08"/>
    <s v="aepes224"/>
    <s v="VPIMENOV"/>
    <s v="ENA-IM ME NEW YORK"/>
    <x v="8"/>
    <x v="5"/>
    <n v="831924"/>
    <d v="2001-06-07T21:00:01"/>
  </r>
  <r>
    <x v="1"/>
    <x v="3"/>
    <x v="1"/>
    <x v="0"/>
    <n v="10000"/>
    <n v="1343181"/>
    <d v="2001-06-05T13:14:48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77"/>
    <s v="smallfitz"/>
    <s v="ARING"/>
    <s v="ENA-IM NE GULF1"/>
    <x v="8"/>
    <x v="5"/>
    <n v="831926"/>
    <d v="2001-06-07T21:00:01"/>
  </r>
  <r>
    <x v="1"/>
    <x v="3"/>
    <x v="1"/>
    <x v="0"/>
    <n v="5000"/>
    <n v="1343182"/>
    <d v="2001-06-05T13:14:49"/>
    <s v="AEP Energy Services, Inc."/>
    <x v="0"/>
    <x v="0"/>
    <x v="0"/>
    <x v="3"/>
    <s v="US Gas Phy Fwd Firm &lt; or = 1Mo "/>
    <s v="US Gas Phy       TETCO M3                07Jun01         USD/MM"/>
    <n v="5000"/>
    <m/>
    <x v="0"/>
    <x v="10"/>
    <x v="0"/>
    <n v="4.08"/>
    <s v="aepes224"/>
    <s v="VPIMENOV"/>
    <s v="ENA-IM ME NEW YORK"/>
    <x v="8"/>
    <x v="5"/>
    <n v="831925"/>
    <d v="2001-06-07T21:00:01"/>
  </r>
  <r>
    <x v="1"/>
    <x v="3"/>
    <x v="0"/>
    <x v="1"/>
    <n v="155000"/>
    <n v="1343183"/>
    <d v="2001-06-05T13:14:51"/>
    <s v="PG&amp;E Energy Trading-Gas Corporation"/>
    <x v="0"/>
    <x v="0"/>
    <x v="0"/>
    <x v="3"/>
    <s v="US Gas Fin BasisSwap"/>
    <s v="US Gas Basis     Dom APP                 Aug01           USD/MM"/>
    <n v="5000"/>
    <m/>
    <x v="0"/>
    <x v="10"/>
    <x v="0"/>
    <n v="0.22"/>
    <s v="NedCosman"/>
    <s v="BMCKAY"/>
    <s v="FT-NY"/>
    <x v="1"/>
    <x v="5"/>
    <s v="VE7744.1"/>
    <d v="2001-08-01T21:00:01"/>
  </r>
  <r>
    <x v="1"/>
    <x v="3"/>
    <x v="0"/>
    <x v="18"/>
    <n v="755000"/>
    <n v="1343185"/>
    <d v="2001-06-05T13:14:55"/>
    <s v="Aquila Risk Management Corporation"/>
    <x v="0"/>
    <x v="0"/>
    <x v="0"/>
    <x v="3"/>
    <s v="US Gas Fin BasisSwap"/>
    <s v="US Gas Basis     Dom APP                 Nov01-Mar02     USD/MM"/>
    <n v="5000"/>
    <m/>
    <x v="0"/>
    <x v="10"/>
    <x v="0"/>
    <n v="0.39500000000000002"/>
    <s v="AQUILA1004"/>
    <s v="BMCKAY"/>
    <s v="FT-NY"/>
    <x v="1"/>
    <x v="5"/>
    <s v="VE7745.1"/>
    <d v="2001-11-01T00:00:00"/>
  </r>
  <r>
    <x v="1"/>
    <x v="3"/>
    <x v="0"/>
    <x v="10"/>
    <n v="240000"/>
    <n v="1343187"/>
    <d v="2001-06-05T13:14:59"/>
    <s v="Firm Trading Bridgeline Gas Marketing"/>
    <x v="0"/>
    <x v="0"/>
    <x v="0"/>
    <x v="3"/>
    <s v="US Gas Fin Swap"/>
    <s v="US Gas Daily     HHub                    07-30Jun01      USD/MM"/>
    <m/>
    <n v="10000"/>
    <x v="0"/>
    <x v="10"/>
    <x v="0"/>
    <n v="3.81"/>
    <s v="ADM84149"/>
    <s v="PKEAVEY"/>
    <s v="G-DAILY-EST"/>
    <x v="1"/>
    <x v="5"/>
    <s v="VE7749.1"/>
    <d v="2001-06-07T21:00:01"/>
  </r>
  <r>
    <x v="1"/>
    <x v="3"/>
    <x v="0"/>
    <x v="1"/>
    <n v="310000"/>
    <n v="1343186"/>
    <d v="2001-06-05T13:14:59"/>
    <s v="PG&amp;E Energy Trading-Gas Corporation"/>
    <x v="0"/>
    <x v="0"/>
    <x v="0"/>
    <x v="3"/>
    <s v="US Gas Fin BasisSwap"/>
    <s v="US Gas Basis     Dom APP                 Jul01           USD/MM"/>
    <n v="10000"/>
    <m/>
    <x v="0"/>
    <x v="10"/>
    <x v="0"/>
    <n v="0.21"/>
    <s v="NedCosman"/>
    <s v="BMCKAY"/>
    <s v="FT-NY"/>
    <x v="1"/>
    <x v="5"/>
    <s v="VE7747.1"/>
    <d v="2001-07-01T21:00:01"/>
  </r>
  <r>
    <x v="1"/>
    <x v="2"/>
    <x v="1"/>
    <x v="22"/>
    <n v="2950"/>
    <n v="1343188"/>
    <d v="2001-06-05T13:15:10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59.5"/>
    <s v="aepsvc133"/>
    <s v="DDAVIS"/>
    <s v="LT-New England"/>
    <x v="7"/>
    <x v="6"/>
    <n v="633439.1"/>
    <d v="2002-01-01T17:11:00"/>
  </r>
  <r>
    <x v="1"/>
    <x v="3"/>
    <x v="0"/>
    <x v="10"/>
    <n v="240000"/>
    <n v="1343189"/>
    <d v="2001-06-05T13:15:12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050000000000002"/>
    <s v="ADM18276"/>
    <s v="PKEAVEY"/>
    <s v="G-DAILY-EST"/>
    <x v="1"/>
    <x v="5"/>
    <s v="VE7751.1"/>
    <d v="2001-06-07T21:00:01"/>
  </r>
  <r>
    <x v="1"/>
    <x v="3"/>
    <x v="0"/>
    <x v="4"/>
    <n v="150000"/>
    <n v="1343190"/>
    <d v="2001-06-05T13:15:14"/>
    <s v="PG&amp;E Energy Trading-Gas Corporation"/>
    <x v="0"/>
    <x v="0"/>
    <x v="0"/>
    <x v="3"/>
    <s v="US Gas Fin BasisSwap"/>
    <s v="US Gas Basis     Dom APP                 Sep01           USD/MM"/>
    <n v="5000"/>
    <m/>
    <x v="0"/>
    <x v="10"/>
    <x v="0"/>
    <n v="0.2"/>
    <s v="NedCosman"/>
    <s v="BMCKAY"/>
    <s v="FT-NY"/>
    <x v="1"/>
    <x v="5"/>
    <s v="VE7750.1"/>
    <d v="2001-09-01T21:00:01"/>
  </r>
  <r>
    <x v="0"/>
    <x v="3"/>
    <x v="1"/>
    <x v="0"/>
    <n v="10000"/>
    <n v="1343191"/>
    <d v="2001-06-05T13:15:16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quinnejc"/>
    <s v="RWATT"/>
    <s v="EC-IM Canada West"/>
    <x v="8"/>
    <x v="7"/>
    <n v="831927"/>
    <d v="2001-06-05T21:00:01"/>
  </r>
  <r>
    <x v="1"/>
    <x v="3"/>
    <x v="0"/>
    <x v="1"/>
    <n v="310000"/>
    <n v="1343192"/>
    <d v="2001-06-05T13:15:31"/>
    <s v="Duke Energy Trading and Marketing, L.L.C."/>
    <x v="0"/>
    <x v="0"/>
    <x v="0"/>
    <x v="3"/>
    <s v="US Gas Fin Swap"/>
    <s v="US Gas Swap      Nymex                   Jul01           USD/MM"/>
    <n v="10000"/>
    <m/>
    <x v="0"/>
    <x v="10"/>
    <x v="0"/>
    <n v="3.91"/>
    <s v="JRTHOMAS"/>
    <s v="JARNOLD"/>
    <s v="NG-Price"/>
    <x v="1"/>
    <x v="5"/>
    <s v="VE7753.1"/>
    <d v="2001-07-01T21:00:00"/>
  </r>
  <r>
    <x v="1"/>
    <x v="3"/>
    <x v="0"/>
    <x v="12"/>
    <n v="1825000"/>
    <n v="1343193"/>
    <d v="2001-06-05T13:15:49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JEFFFOX1"/>
    <s v="JARNOLD"/>
    <s v="NG-Price"/>
    <x v="1"/>
    <x v="5"/>
    <s v="VE7755.1"/>
    <d v="2002-01-01T21:00:00"/>
  </r>
  <r>
    <x v="1"/>
    <x v="3"/>
    <x v="0"/>
    <x v="1"/>
    <n v="155000"/>
    <n v="1343195"/>
    <d v="2001-06-05T13:16:29"/>
    <s v="BP Corporation North America Inc."/>
    <x v="0"/>
    <x v="0"/>
    <x v="0"/>
    <x v="3"/>
    <s v="US Gas Fin BasisSwap"/>
    <s v="US Gas Basis     NGI SoCal               Oct01           USD/MM"/>
    <m/>
    <n v="5000"/>
    <x v="0"/>
    <x v="10"/>
    <x v="0"/>
    <n v="2.5099999999999998"/>
    <s v="Houtenda"/>
    <s v="KHOLST"/>
    <s v="FT-West"/>
    <x v="1"/>
    <x v="5"/>
    <s v="VE7758.1"/>
    <d v="2001-10-01T21:00:01"/>
  </r>
  <r>
    <x v="1"/>
    <x v="3"/>
    <x v="0"/>
    <x v="1"/>
    <n v="155000"/>
    <n v="1343196"/>
    <d v="2001-06-05T13:16:48"/>
    <s v="Sempra Energy Trading Corp."/>
    <x v="0"/>
    <x v="0"/>
    <x v="0"/>
    <x v="3"/>
    <s v="US Gas Fin Swap"/>
    <s v="US Gas Swap      Nymex                   Aug01           USD/MM"/>
    <m/>
    <n v="5000"/>
    <x v="0"/>
    <x v="10"/>
    <x v="0"/>
    <n v="3.9975000000000001"/>
    <s v="petverma"/>
    <s v="JARNOLD"/>
    <s v="NG-Price"/>
    <x v="1"/>
    <x v="5"/>
    <s v="VE7760.1"/>
    <d v="2001-08-01T21:00:00"/>
  </r>
  <r>
    <x v="1"/>
    <x v="2"/>
    <x v="1"/>
    <x v="4"/>
    <n v="1500"/>
    <n v="1343198"/>
    <d v="2001-06-05T13:16:53"/>
    <s v="CLECO Marketing and Trading, LLC"/>
    <x v="0"/>
    <x v="0"/>
    <x v="0"/>
    <x v="2"/>
    <s v="US East Power Phy Fwd Firm"/>
    <s v="US Pwr Phy Firm  Cinergy Peak            Sep01           USD/MWh"/>
    <n v="50"/>
    <m/>
    <x v="0"/>
    <x v="2"/>
    <x v="0"/>
    <n v="36.700000000000003"/>
    <s v="esansing"/>
    <s v="FSTURM"/>
    <s v="ST-ECAR"/>
    <x v="7"/>
    <x v="6"/>
    <n v="633446.1"/>
    <d v="2001-09-01T17:11:00"/>
  </r>
  <r>
    <x v="1"/>
    <x v="2"/>
    <x v="1"/>
    <x v="4"/>
    <n v="1500"/>
    <n v="1343200"/>
    <d v="2001-06-05T13:17:13"/>
    <s v="Mirant Americas Energy Marketing, L.P."/>
    <x v="0"/>
    <x v="0"/>
    <x v="0"/>
    <x v="2"/>
    <s v="US East Power Phy Fwd Firm"/>
    <s v="US Pwr Phy Firm  Cinergy Peak            Sep01           USD/MWh"/>
    <n v="50"/>
    <m/>
    <x v="0"/>
    <x v="2"/>
    <x v="0"/>
    <n v="36.6"/>
    <s v="midmark5"/>
    <s v="FSTURM"/>
    <s v="ST-ECAR"/>
    <x v="7"/>
    <x v="6"/>
    <n v="633450.1"/>
    <d v="2001-09-01T17:11:00"/>
  </r>
  <r>
    <x v="1"/>
    <x v="3"/>
    <x v="0"/>
    <x v="1"/>
    <n v="155000"/>
    <n v="1343201"/>
    <d v="2001-06-05T13:17:27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1"/>
    <s v="berginpat2"/>
    <s v="JARNOLD"/>
    <s v="NG-Price"/>
    <x v="1"/>
    <x v="5"/>
    <s v="VE7764.1"/>
    <d v="2001-07-01T21:00:00"/>
  </r>
  <r>
    <x v="1"/>
    <x v="3"/>
    <x v="1"/>
    <x v="10"/>
    <n v="240000"/>
    <n v="1343202"/>
    <d v="2001-06-05T13:17:42"/>
    <s v="BP Energy Company"/>
    <x v="0"/>
    <x v="0"/>
    <x v="0"/>
    <x v="3"/>
    <s v="US Gas Phy Fwd Firm &lt; or = 1Mo "/>
    <s v="US Gas Phy       HeHub                   07-30Jun01      USD/MM"/>
    <n v="10000"/>
    <m/>
    <x v="0"/>
    <x v="10"/>
    <x v="0"/>
    <n v="3.8"/>
    <s v="LONGERLL"/>
    <s v="ARING"/>
    <s v="ENA-IM NE GULF1"/>
    <x v="8"/>
    <x v="5"/>
    <n v="831928"/>
    <d v="2001-06-07T21:00:01"/>
  </r>
  <r>
    <x v="0"/>
    <x v="3"/>
    <x v="1"/>
    <x v="0"/>
    <n v="10000"/>
    <n v="1343204"/>
    <d v="2001-06-05T13:17:53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63703"/>
    <s v="RWATT"/>
    <s v="EC-IM Canada West"/>
    <x v="8"/>
    <x v="7"/>
    <n v="831929"/>
    <d v="2001-06-05T21:00:01"/>
  </r>
  <r>
    <x v="1"/>
    <x v="4"/>
    <x v="0"/>
    <x v="0"/>
    <n v="50000"/>
    <n v="1343205"/>
    <d v="2001-06-05T13:1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"/>
    <s v="GWHALLE"/>
    <s v="WTI-GW-NXC2"/>
    <x v="2"/>
    <x v="5"/>
    <n v="113915"/>
    <d v="2001-07-01T00:00:00"/>
  </r>
  <r>
    <x v="1"/>
    <x v="4"/>
    <x v="0"/>
    <x v="0"/>
    <n v="50000"/>
    <n v="1343206"/>
    <d v="2001-06-05T13:18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1"/>
    <s v="GWHALLE"/>
    <s v="WTI-GW-NXC2"/>
    <x v="2"/>
    <x v="5"/>
    <n v="113916"/>
    <d v="2001-07-01T00:00:00"/>
  </r>
  <r>
    <x v="1"/>
    <x v="3"/>
    <x v="0"/>
    <x v="12"/>
    <n v="1825000"/>
    <n v="1343207"/>
    <d v="2001-06-05T13:18:2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"/>
    <s v="JEFFFOX1"/>
    <s v="JARNOLD"/>
    <s v="NG-Price"/>
    <x v="1"/>
    <x v="5"/>
    <s v="VE7769.1"/>
    <d v="2002-01-01T21:00:00"/>
  </r>
  <r>
    <x v="1"/>
    <x v="3"/>
    <x v="0"/>
    <x v="20"/>
    <n v="307500"/>
    <n v="1343210"/>
    <d v="2001-06-05T13:19:06"/>
    <s v="Calpine Energy Services, L.P."/>
    <x v="0"/>
    <x v="0"/>
    <x v="0"/>
    <x v="3"/>
    <s v="US Gas Fin Swap"/>
    <s v="US Gas Swap      Nymex                   Jul-Oct01       USD/MM"/>
    <m/>
    <n v="2500"/>
    <x v="0"/>
    <x v="10"/>
    <x v="0"/>
    <n v="4.01"/>
    <s v="JEFFFOX1"/>
    <s v="JARNOLD"/>
    <s v="NG-Price"/>
    <x v="1"/>
    <x v="5"/>
    <s v="VE7772.1"/>
    <d v="2001-07-01T00:00:00"/>
  </r>
  <r>
    <x v="1"/>
    <x v="3"/>
    <x v="1"/>
    <x v="0"/>
    <n v="5000"/>
    <n v="1343211"/>
    <d v="2001-06-05T13:19:25"/>
    <s v="Occidental Energy Marketing, Inc."/>
    <x v="0"/>
    <x v="0"/>
    <x v="0"/>
    <x v="3"/>
    <s v="US Gas Phy Fwd Firm &lt; or = 1Mo "/>
    <s v="US Gas Phy       TETCO ELA               07Jun01         USD/MM"/>
    <m/>
    <n v="5000"/>
    <x v="0"/>
    <x v="10"/>
    <x v="0"/>
    <n v="3.6850000000000001"/>
    <s v="smallfitz"/>
    <s v="SPEREIR"/>
    <s v="ENA-IM NE GULF3"/>
    <x v="8"/>
    <x v="5"/>
    <n v="831930"/>
    <d v="2001-06-07T21:00:01"/>
  </r>
  <r>
    <x v="1"/>
    <x v="3"/>
    <x v="0"/>
    <x v="4"/>
    <n v="75000"/>
    <n v="1343212"/>
    <d v="2001-06-05T13:19:35"/>
    <s v="Mirant Americas Energy Marketing, L.P."/>
    <x v="0"/>
    <x v="0"/>
    <x v="0"/>
    <x v="3"/>
    <s v="US Gas Fin Swap"/>
    <s v="US Gas Swap      Nymex                   Sep01           USD/MM"/>
    <n v="2500"/>
    <m/>
    <x v="0"/>
    <x v="10"/>
    <x v="0"/>
    <n v="4.03"/>
    <s v="rkc00001"/>
    <s v="JARNOLD"/>
    <s v="NG-Price"/>
    <x v="1"/>
    <x v="5"/>
    <s v="VE7775.1"/>
    <d v="2001-09-01T21:00:00"/>
  </r>
  <r>
    <x v="1"/>
    <x v="4"/>
    <x v="0"/>
    <x v="0"/>
    <n v="50000"/>
    <n v="1343215"/>
    <d v="2001-06-05T13:19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918"/>
    <d v="2001-07-01T00:00:00"/>
  </r>
  <r>
    <x v="1"/>
    <x v="4"/>
    <x v="0"/>
    <x v="0"/>
    <n v="50000"/>
    <n v="1343217"/>
    <d v="2001-06-05T13:20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semprakuo"/>
    <s v="GWHALLE"/>
    <s v="WTI-GW-NXC2"/>
    <x v="2"/>
    <x v="5"/>
    <n v="113920"/>
    <d v="2001-07-01T00:00:00"/>
  </r>
  <r>
    <x v="1"/>
    <x v="4"/>
    <x v="0"/>
    <x v="0"/>
    <n v="50000"/>
    <n v="1343219"/>
    <d v="2001-06-05T13:20:1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"/>
    <s v="GWHALLE"/>
    <s v="WTI-GW-NXC2"/>
    <x v="2"/>
    <x v="5"/>
    <n v="113922"/>
    <d v="2001-07-01T00:00:00"/>
  </r>
  <r>
    <x v="1"/>
    <x v="4"/>
    <x v="0"/>
    <x v="0"/>
    <n v="50000"/>
    <n v="1343220"/>
    <d v="2001-06-05T13:20:22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tlavin3242"/>
    <s v="GWHALLE"/>
    <s v="WTI-GW-NXC2"/>
    <x v="2"/>
    <x v="5"/>
    <n v="113924"/>
    <d v="2001-07-01T00:00:00"/>
  </r>
  <r>
    <x v="1"/>
    <x v="3"/>
    <x v="0"/>
    <x v="20"/>
    <n v="615000"/>
    <n v="1343221"/>
    <d v="2001-06-05T13:20:46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petverma"/>
    <s v="JARNOLD"/>
    <s v="NG-Price"/>
    <x v="1"/>
    <x v="5"/>
    <s v="VE7787.1"/>
    <d v="2001-07-01T00:00:00"/>
  </r>
  <r>
    <x v="1"/>
    <x v="3"/>
    <x v="0"/>
    <x v="18"/>
    <n v="377500"/>
    <n v="1343222"/>
    <d v="2001-06-05T13:21:02"/>
    <s v="Aquila Canada Corp."/>
    <x v="0"/>
    <x v="0"/>
    <x v="0"/>
    <x v="3"/>
    <s v="US Gas Fin Swap"/>
    <s v="US Gas Swap      Nymex                   Nov01-Mar02     USD/MM"/>
    <n v="2500"/>
    <m/>
    <x v="0"/>
    <x v="10"/>
    <x v="0"/>
    <n v="4.33"/>
    <s v="davidlake"/>
    <s v="JARNOLD"/>
    <s v="NG-Price"/>
    <x v="1"/>
    <x v="5"/>
    <s v="VE7789.1"/>
    <d v="2001-11-01T00:00:00"/>
  </r>
  <r>
    <x v="1"/>
    <x v="3"/>
    <x v="0"/>
    <x v="1"/>
    <n v="77500"/>
    <n v="1343223"/>
    <d v="2001-06-05T13:21:11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91"/>
    <s v="ASTORFER"/>
    <s v="JARNOLD"/>
    <s v="NG-Price"/>
    <x v="1"/>
    <x v="5"/>
    <s v="VE7791.1"/>
    <d v="2001-07-01T21:00:00"/>
  </r>
  <r>
    <x v="1"/>
    <x v="3"/>
    <x v="0"/>
    <x v="10"/>
    <n v="240000"/>
    <n v="1343225"/>
    <d v="2001-06-05T13:22:00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7794.1"/>
    <d v="2001-06-07T21:00:01"/>
  </r>
  <r>
    <x v="1"/>
    <x v="3"/>
    <x v="0"/>
    <x v="1"/>
    <n v="310000"/>
    <n v="1343226"/>
    <d v="2001-06-05T13:22:05"/>
    <s v="Cargill Energy, a division of Cargill, Incorporated"/>
    <x v="0"/>
    <x v="0"/>
    <x v="0"/>
    <x v="3"/>
    <s v="US Gas Fin BasisSwap"/>
    <s v="US Gas Basis     ANR OK                  Jul01           USD/MM"/>
    <m/>
    <n v="10000"/>
    <x v="0"/>
    <x v="10"/>
    <x v="0"/>
    <n v="-0.11"/>
    <s v="ADM90884"/>
    <s v="ALEWIS"/>
    <s v="GD-CENTRAL"/>
    <x v="1"/>
    <x v="5"/>
    <s v="VE7795.1"/>
    <d v="2001-07-01T21:00:01"/>
  </r>
  <r>
    <x v="1"/>
    <x v="3"/>
    <x v="0"/>
    <x v="1"/>
    <n v="155000"/>
    <n v="1343227"/>
    <d v="2001-06-05T13:22:49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bradhoese2"/>
    <s v="JARNOLD"/>
    <s v="NG-Price"/>
    <x v="1"/>
    <x v="5"/>
    <s v="VE7796.1"/>
    <d v="2001-07-01T21:00:00"/>
  </r>
  <r>
    <x v="1"/>
    <x v="3"/>
    <x v="0"/>
    <x v="1"/>
    <n v="310000"/>
    <n v="1343228"/>
    <d v="2001-06-05T13:22:54"/>
    <s v="Coral Energy Holding L.P."/>
    <x v="7"/>
    <x v="1"/>
    <x v="0"/>
    <x v="3"/>
    <s v="US Gas Fin BasisSwap"/>
    <s v="US Gas Basis     HSC                     Aug01           USD/MM"/>
    <m/>
    <n v="10000"/>
    <x v="0"/>
    <x v="10"/>
    <x v="0"/>
    <n v="3.7499999999999999E-2"/>
    <s v="GLEE1234"/>
    <s v="EBASS"/>
    <s v="FT-Texas"/>
    <x v="1"/>
    <x v="5"/>
    <s v="VE7797.1"/>
    <d v="2001-08-01T00:00:00"/>
  </r>
  <r>
    <x v="1"/>
    <x v="3"/>
    <x v="0"/>
    <x v="1"/>
    <n v="465000"/>
    <n v="1343229"/>
    <d v="2001-06-05T13:22:57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049999999999998"/>
    <s v="mtherrell"/>
    <s v="JARNOLD"/>
    <s v="NG-Price"/>
    <x v="1"/>
    <x v="5"/>
    <s v="VE7798.1"/>
    <d v="2001-07-01T21:00:00"/>
  </r>
  <r>
    <x v="1"/>
    <x v="3"/>
    <x v="0"/>
    <x v="20"/>
    <n v="615000"/>
    <n v="1343230"/>
    <d v="2001-06-05T13:23:09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YMAC"/>
    <s v="JARNOLD"/>
    <s v="NG-Price"/>
    <x v="1"/>
    <x v="5"/>
    <s v="VE7799.1"/>
    <d v="2001-07-01T00:00:00"/>
  </r>
  <r>
    <x v="1"/>
    <x v="3"/>
    <x v="0"/>
    <x v="1"/>
    <n v="310000"/>
    <n v="1343231"/>
    <d v="2001-06-05T13:23:57"/>
    <s v="Tractebel Energy Marketing, Inc."/>
    <x v="0"/>
    <x v="0"/>
    <x v="0"/>
    <x v="3"/>
    <s v="US Gas Fin Swap"/>
    <s v="US Gas Swap      Nymex                   Jul01           USD/MM"/>
    <m/>
    <n v="10000"/>
    <x v="0"/>
    <x v="10"/>
    <x v="0"/>
    <n v="3.91"/>
    <s v="JEFFAVERY"/>
    <s v="JARNOLD"/>
    <s v="NG-Price"/>
    <x v="1"/>
    <x v="5"/>
    <s v="VE7801.1"/>
    <d v="2001-07-01T21:00:00"/>
  </r>
  <r>
    <x v="1"/>
    <x v="3"/>
    <x v="0"/>
    <x v="18"/>
    <n v="755000"/>
    <n v="1343232"/>
    <d v="2001-06-05T13:24:07"/>
    <s v="BNP Paribas"/>
    <x v="0"/>
    <x v="0"/>
    <x v="0"/>
    <x v="3"/>
    <s v="US Gas Fin BasisSwap"/>
    <s v="US Gas Basis     Transco Z6 NY           Nov01-Mar02     USD/MM"/>
    <n v="5000"/>
    <m/>
    <x v="0"/>
    <x v="10"/>
    <x v="0"/>
    <n v="1.335"/>
    <s v="ADM66046"/>
    <s v="BMCKAY"/>
    <s v="FT-NY"/>
    <x v="1"/>
    <x v="5"/>
    <s v="VE7802.1"/>
    <d v="2001-11-01T00:00:00"/>
  </r>
  <r>
    <x v="1"/>
    <x v="3"/>
    <x v="0"/>
    <x v="1"/>
    <n v="465000"/>
    <n v="1343233"/>
    <d v="2001-06-05T13:24:17"/>
    <s v="Cinergy Marketing &amp; Trading, LLC"/>
    <x v="0"/>
    <x v="0"/>
    <x v="0"/>
    <x v="3"/>
    <s v="US Gas Fin Swap"/>
    <s v="US Gas Swap      Nymex                   Jul01           USD/MM"/>
    <n v="15000"/>
    <m/>
    <x v="0"/>
    <x v="10"/>
    <x v="0"/>
    <n v="3.9"/>
    <s v="BERRYJOE1"/>
    <s v="JARNOLD"/>
    <s v="NG-Price"/>
    <x v="1"/>
    <x v="5"/>
    <s v="VE7803.1"/>
    <d v="2001-07-01T21:00:00"/>
  </r>
  <r>
    <x v="1"/>
    <x v="4"/>
    <x v="0"/>
    <x v="0"/>
    <n v="50000"/>
    <n v="1343234"/>
    <d v="2001-06-05T13:24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2"/>
    <x v="5"/>
    <n v="113926"/>
    <d v="2001-07-01T00:00:00"/>
  </r>
  <r>
    <x v="1"/>
    <x v="3"/>
    <x v="0"/>
    <x v="1"/>
    <n v="310000"/>
    <n v="1343235"/>
    <d v="2001-06-05T13:24:25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049999999999998"/>
    <s v="hossmich"/>
    <s v="JARNOLD"/>
    <s v="NG-Price"/>
    <x v="1"/>
    <x v="5"/>
    <s v="VE7804.1"/>
    <d v="2001-07-01T21:00:00"/>
  </r>
  <r>
    <x v="1"/>
    <x v="3"/>
    <x v="0"/>
    <x v="18"/>
    <n v="755000"/>
    <n v="1343236"/>
    <d v="2001-06-05T13:24:57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"/>
    <s v="MSIECKHAUS"/>
    <s v="JARNOLD"/>
    <s v="NG-Price"/>
    <x v="1"/>
    <x v="5"/>
    <s v="VE7807.1"/>
    <d v="2001-11-01T00:00:00"/>
  </r>
  <r>
    <x v="1"/>
    <x v="3"/>
    <x v="0"/>
    <x v="1"/>
    <n v="155000"/>
    <n v="1343237"/>
    <d v="2001-06-05T13:25:11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1"/>
    <s v="berginpat2"/>
    <s v="JARNOLD"/>
    <s v="NG-Price"/>
    <x v="1"/>
    <x v="5"/>
    <s v="VE7812.1"/>
    <d v="2001-07-01T21:00:00"/>
  </r>
  <r>
    <x v="1"/>
    <x v="4"/>
    <x v="0"/>
    <x v="0"/>
    <n v="25000"/>
    <n v="1343238"/>
    <d v="2001-06-05T13:25:29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24"/>
    <s v="DOMESTIC2"/>
    <s v="GWHALLE"/>
    <s v="WTI-GW-NXC2"/>
    <x v="2"/>
    <x v="5"/>
    <n v="113927"/>
    <d v="2001-07-01T00:00:00"/>
  </r>
  <r>
    <x v="1"/>
    <x v="3"/>
    <x v="0"/>
    <x v="1"/>
    <n v="77500"/>
    <n v="1343239"/>
    <d v="2001-06-05T13:25:32"/>
    <s v="e prime, inc."/>
    <x v="0"/>
    <x v="0"/>
    <x v="0"/>
    <x v="3"/>
    <s v="US Gas Fin Swap"/>
    <s v="US Gas Swap      Nymex                   Jul01           USD/MM"/>
    <m/>
    <n v="2500"/>
    <x v="0"/>
    <x v="10"/>
    <x v="0"/>
    <n v="3.91"/>
    <s v="ADM90030"/>
    <s v="JARNOLD"/>
    <s v="NG-Price"/>
    <x v="1"/>
    <x v="5"/>
    <s v="VE7811.1"/>
    <d v="2001-07-01T21:00:00"/>
  </r>
  <r>
    <x v="1"/>
    <x v="3"/>
    <x v="0"/>
    <x v="1"/>
    <n v="232500"/>
    <n v="1343240"/>
    <d v="2001-06-05T13:25:40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3.91"/>
    <s v="JLIPMAN1"/>
    <s v="JARNOLD"/>
    <s v="NG-Price"/>
    <x v="1"/>
    <x v="5"/>
    <s v="VE7813.1"/>
    <d v="2001-07-01T21:00:00"/>
  </r>
  <r>
    <x v="1"/>
    <x v="4"/>
    <x v="0"/>
    <x v="0"/>
    <n v="25000"/>
    <n v="1343241"/>
    <d v="2001-06-05T13:25:41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24"/>
    <s v="semprakuo"/>
    <s v="GWHALLE"/>
    <s v="WTI-GW-NXC2"/>
    <x v="2"/>
    <x v="5"/>
    <n v="113928"/>
    <d v="2001-07-01T00:00:00"/>
  </r>
  <r>
    <x v="1"/>
    <x v="3"/>
    <x v="0"/>
    <x v="18"/>
    <n v="755000"/>
    <n v="1343242"/>
    <d v="2001-06-05T13:26:11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449999999999998"/>
    <s v="aepes214"/>
    <s v="JARNOLD"/>
    <s v="NG-Price"/>
    <x v="1"/>
    <x v="5"/>
    <s v="VE7814.1"/>
    <d v="2001-11-01T00:00:00"/>
  </r>
  <r>
    <x v="1"/>
    <x v="2"/>
    <x v="1"/>
    <x v="8"/>
    <n v="250"/>
    <n v="1343243"/>
    <d v="2001-06-05T13:26:20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vfaes123"/>
    <s v="JQUENET"/>
    <s v="ST-PJM"/>
    <x v="7"/>
    <x v="6"/>
    <n v="633454.1"/>
    <d v="2001-06-11T21:00:01"/>
  </r>
  <r>
    <x v="1"/>
    <x v="3"/>
    <x v="0"/>
    <x v="1"/>
    <n v="465000"/>
    <n v="1343244"/>
    <d v="2001-06-05T13:26:23"/>
    <s v="Calpine Energy Services, L.P."/>
    <x v="0"/>
    <x v="0"/>
    <x v="0"/>
    <x v="3"/>
    <s v="US Gas Fin Swap"/>
    <s v="US Gas Swap      Nymex                   Jul01           USD/MM"/>
    <m/>
    <n v="15000"/>
    <x v="0"/>
    <x v="10"/>
    <x v="0"/>
    <n v="3.915"/>
    <s v="JEFFFOX1"/>
    <s v="JARNOLD"/>
    <s v="NG-Price"/>
    <x v="1"/>
    <x v="5"/>
    <s v="VE7816.1"/>
    <d v="2001-07-01T21:00:00"/>
  </r>
  <r>
    <x v="1"/>
    <x v="3"/>
    <x v="0"/>
    <x v="10"/>
    <n v="240000"/>
    <n v="1343245"/>
    <d v="2001-06-05T13:26:26"/>
    <s v="Mirant Americas Energy Marketing, L.P."/>
    <x v="0"/>
    <x v="0"/>
    <x v="0"/>
    <x v="3"/>
    <s v="US Gas Fin Swap"/>
    <s v="US Gas Daily     HHub                    07-30Jun01      USD/MM"/>
    <m/>
    <n v="10000"/>
    <x v="0"/>
    <x v="10"/>
    <x v="0"/>
    <n v="3.8149999999999999"/>
    <s v="gregt00001"/>
    <s v="PKEAVEY"/>
    <s v="G-DAILY-EST"/>
    <x v="1"/>
    <x v="5"/>
    <s v="VE7815.1"/>
    <d v="2001-06-07T21:00:01"/>
  </r>
  <r>
    <x v="1"/>
    <x v="4"/>
    <x v="0"/>
    <x v="0"/>
    <n v="50000"/>
    <n v="1343246"/>
    <d v="2001-06-05T13:26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1"/>
    <s v="GWHALLE"/>
    <s v="WTI-GW-NXC2"/>
    <x v="2"/>
    <x v="5"/>
    <n v="113929"/>
    <d v="2001-07-01T00:00:00"/>
  </r>
  <r>
    <x v="1"/>
    <x v="3"/>
    <x v="0"/>
    <x v="10"/>
    <n v="240000"/>
    <n v="1343247"/>
    <d v="2001-06-05T13:26:57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1"/>
    <s v="ADM18276"/>
    <s v="PKEAVEY"/>
    <s v="G-DAILY-EST"/>
    <x v="1"/>
    <x v="5"/>
    <s v="VE7817.1"/>
    <d v="2001-06-07T21:00:01"/>
  </r>
  <r>
    <x v="1"/>
    <x v="3"/>
    <x v="0"/>
    <x v="10"/>
    <n v="240000"/>
    <n v="1343248"/>
    <d v="2001-06-05T13:27:16"/>
    <s v="Firm Trading Bridgeline Gas Marketing"/>
    <x v="0"/>
    <x v="0"/>
    <x v="0"/>
    <x v="3"/>
    <s v="US Gas Fin Swap"/>
    <s v="US Gas Daily     FGT Z2                  07-30Jun01      USD/MM"/>
    <m/>
    <n v="10000"/>
    <x v="0"/>
    <x v="10"/>
    <x v="0"/>
    <n v="3.8025000000000002"/>
    <s v="ADM18276"/>
    <s v="SBRAWNE"/>
    <s v="FT-East"/>
    <x v="1"/>
    <x v="5"/>
    <s v="VE7818.1"/>
    <d v="2001-06-07T21:00:01"/>
  </r>
  <r>
    <x v="1"/>
    <x v="3"/>
    <x v="0"/>
    <x v="1"/>
    <n v="465000"/>
    <n v="1343249"/>
    <d v="2001-06-05T13:27:20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2"/>
    <s v="avgallo51"/>
    <s v="JARNOLD"/>
    <s v="NG-Price"/>
    <x v="1"/>
    <x v="5"/>
    <s v="VE7819.1"/>
    <d v="2001-07-01T21:00:00"/>
  </r>
  <r>
    <x v="1"/>
    <x v="3"/>
    <x v="0"/>
    <x v="12"/>
    <n v="1825000"/>
    <n v="1343251"/>
    <d v="2001-06-05T13:27:33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199999999999996"/>
    <s v="AQUILA1004"/>
    <s v="JARNOLD"/>
    <s v="NG-Price"/>
    <x v="1"/>
    <x v="5"/>
    <s v="VE7820.1"/>
    <d v="2002-01-01T21:00:00"/>
  </r>
  <r>
    <x v="1"/>
    <x v="3"/>
    <x v="1"/>
    <x v="10"/>
    <n v="9600"/>
    <n v="1343252"/>
    <d v="2001-06-05T13:27:53"/>
    <s v="Texaco Natural Gas Inc."/>
    <x v="0"/>
    <x v="0"/>
    <x v="0"/>
    <x v="3"/>
    <s v="US Gas Phy Fwd Firm &lt; or = 1Mo "/>
    <s v="US Gas Phy       COL Onshore             07-30Jun01      USD/MM"/>
    <n v="400"/>
    <m/>
    <x v="0"/>
    <x v="10"/>
    <x v="0"/>
    <n v="3.7650000000000001"/>
    <s v="waggonerva"/>
    <s v="SPEREIR"/>
    <s v="ENA-IM NE GULF2"/>
    <x v="8"/>
    <x v="5"/>
    <n v="831932"/>
    <d v="2001-06-07T21:00:01"/>
  </r>
  <r>
    <x v="1"/>
    <x v="3"/>
    <x v="0"/>
    <x v="1"/>
    <n v="77500"/>
    <n v="1343254"/>
    <d v="2001-06-05T13:27:5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5"/>
    <s v="TMVCRV01"/>
    <s v="JARNOLD"/>
    <s v="NG-Price"/>
    <x v="1"/>
    <x v="5"/>
    <s v="VE7824.1"/>
    <d v="2001-07-01T21:00:00"/>
  </r>
  <r>
    <x v="1"/>
    <x v="2"/>
    <x v="1"/>
    <x v="9"/>
    <n v="100"/>
    <n v="1343255"/>
    <d v="2001-06-05T13:27:58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56.1"/>
    <d v="2001-06-07T21:00:01"/>
  </r>
  <r>
    <x v="1"/>
    <x v="3"/>
    <x v="1"/>
    <x v="0"/>
    <n v="9600"/>
    <n v="1343256"/>
    <d v="2001-06-05T13:28:20"/>
    <s v="Texaco Natural Gas Inc."/>
    <x v="0"/>
    <x v="0"/>
    <x v="0"/>
    <x v="3"/>
    <s v="US Gas Phy Fwd Firm &lt; or = 1Mo "/>
    <s v="US Gas Phy       TCO Pool                07Jun01         USD/MM"/>
    <m/>
    <n v="9600"/>
    <x v="0"/>
    <x v="10"/>
    <x v="0"/>
    <n v="3.94"/>
    <s v="waggonerva"/>
    <s v="JHODGE2"/>
    <s v="ENA-IM ME TCO"/>
    <x v="8"/>
    <x v="5"/>
    <n v="831933"/>
    <d v="2001-06-07T21:00:01"/>
  </r>
  <r>
    <x v="1"/>
    <x v="3"/>
    <x v="1"/>
    <x v="0"/>
    <n v="10000"/>
    <n v="1343257"/>
    <d v="2001-06-05T13:28:35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WARNERTODD"/>
    <s v="ARING"/>
    <s v="ENA-IM NE GULF1"/>
    <x v="8"/>
    <x v="5"/>
    <n v="831934"/>
    <d v="2001-06-07T21:00:01"/>
  </r>
  <r>
    <x v="1"/>
    <x v="3"/>
    <x v="0"/>
    <x v="1"/>
    <n v="387500"/>
    <n v="1343258"/>
    <d v="2001-06-05T13:28:44"/>
    <s v="Sempra Energy Trading Corp."/>
    <x v="0"/>
    <x v="0"/>
    <x v="0"/>
    <x v="3"/>
    <s v="US Gas Fin Swap"/>
    <s v="US Gas Swap      Nymex                   Jul01           USD/MM"/>
    <n v="12500"/>
    <m/>
    <x v="0"/>
    <x v="10"/>
    <x v="0"/>
    <n v="3.915"/>
    <s v="jh1825ps"/>
    <s v="JARNOLD"/>
    <s v="NG-Price"/>
    <x v="1"/>
    <x v="5"/>
    <s v="VE7825.1"/>
    <d v="2001-07-01T21:00:00"/>
  </r>
  <r>
    <x v="1"/>
    <x v="3"/>
    <x v="0"/>
    <x v="10"/>
    <n v="240000"/>
    <n v="1343259"/>
    <d v="2001-06-05T13:28:58"/>
    <s v="Firm Trading Bridgeline Gas Marketing"/>
    <x v="0"/>
    <x v="0"/>
    <x v="0"/>
    <x v="3"/>
    <s v="US Gas Fin Swap"/>
    <s v="US Gas Daily     FGT Z2                  07-30Jun01      USD/MM"/>
    <m/>
    <n v="10000"/>
    <x v="0"/>
    <x v="10"/>
    <x v="0"/>
    <n v="3.8050000000000002"/>
    <s v="ADM18276"/>
    <s v="SBRAWNE"/>
    <s v="FT-East"/>
    <x v="1"/>
    <x v="5"/>
    <s v="VE7826.1"/>
    <d v="2001-06-07T21:00:01"/>
  </r>
  <r>
    <x v="1"/>
    <x v="3"/>
    <x v="0"/>
    <x v="1"/>
    <n v="155000"/>
    <n v="1343261"/>
    <d v="2001-06-05T13:29:03"/>
    <s v="Calpine Energy Services, L.P."/>
    <x v="0"/>
    <x v="0"/>
    <x v="0"/>
    <x v="3"/>
    <s v="US Gas Fin Swap"/>
    <s v="US Gas Swap      Nymex                   Jul01           USD/MM"/>
    <m/>
    <n v="5000"/>
    <x v="0"/>
    <x v="10"/>
    <x v="0"/>
    <n v="3.915"/>
    <s v="JEFFFOX1"/>
    <s v="JARNOLD"/>
    <s v="NG-Price"/>
    <x v="1"/>
    <x v="5"/>
    <s v="VE7828.1"/>
    <d v="2001-07-01T21:00:00"/>
  </r>
  <r>
    <x v="1"/>
    <x v="4"/>
    <x v="0"/>
    <x v="0"/>
    <n v="50000"/>
    <n v="1343260"/>
    <d v="2001-06-05T13:29:0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2"/>
    <x v="5"/>
    <n v="113930"/>
    <d v="2001-07-01T00:00:00"/>
  </r>
  <r>
    <x v="1"/>
    <x v="3"/>
    <x v="1"/>
    <x v="10"/>
    <n v="9600"/>
    <n v="1343262"/>
    <d v="2001-06-05T13:29:05"/>
    <s v="Texaco Natural Gas Inc."/>
    <x v="0"/>
    <x v="0"/>
    <x v="0"/>
    <x v="3"/>
    <s v="US Gas Phy Fwd Firm &lt; or = 1Mo "/>
    <s v="US Gas Phy       COL Onshore             07-30Jun01      USD/MM"/>
    <n v="400"/>
    <m/>
    <x v="0"/>
    <x v="10"/>
    <x v="0"/>
    <n v="3.76"/>
    <s v="waggonerva"/>
    <s v="SPEREIR"/>
    <s v="ENA-IM NE GULF2"/>
    <x v="8"/>
    <x v="5"/>
    <n v="831935"/>
    <d v="2001-06-07T21:00:01"/>
  </r>
  <r>
    <x v="1"/>
    <x v="3"/>
    <x v="0"/>
    <x v="10"/>
    <n v="120000"/>
    <n v="1343264"/>
    <d v="2001-06-05T13:29:07"/>
    <s v="Allegheny Energy Supply Company, LLC"/>
    <x v="0"/>
    <x v="0"/>
    <x v="0"/>
    <x v="3"/>
    <s v="US Gas Fin Swap"/>
    <s v="US Gas Daily     SoCal                   07-30Jun01      USD/MM"/>
    <n v="5000"/>
    <m/>
    <x v="0"/>
    <x v="10"/>
    <x v="0"/>
    <n v="8.65"/>
    <s v="wbaes123"/>
    <s v="MLENHAR"/>
    <s v="West-Perm"/>
    <x v="1"/>
    <x v="5"/>
    <s v="VE7827.1"/>
    <d v="2001-06-07T21:00:01"/>
  </r>
  <r>
    <x v="1"/>
    <x v="3"/>
    <x v="0"/>
    <x v="1"/>
    <n v="155000"/>
    <n v="1343265"/>
    <d v="2001-06-05T13:29:08"/>
    <s v="Conectiv Energy Supply, Inc."/>
    <x v="0"/>
    <x v="0"/>
    <x v="0"/>
    <x v="3"/>
    <s v="US Gas Fin Swap"/>
    <s v="US Gas Swap      Nymex                   Jul01           USD/MM"/>
    <m/>
    <n v="5000"/>
    <x v="0"/>
    <x v="10"/>
    <x v="0"/>
    <n v="3.915"/>
    <s v="avgallo51"/>
    <s v="JARNOLD"/>
    <s v="NG-Price"/>
    <x v="1"/>
    <x v="5"/>
    <s v="VE7831.1"/>
    <d v="2001-07-01T21:00:00"/>
  </r>
  <r>
    <x v="1"/>
    <x v="3"/>
    <x v="1"/>
    <x v="0"/>
    <n v="400"/>
    <n v="1343266"/>
    <d v="2001-06-05T13:29:16"/>
    <s v="Texaco Natural Gas Inc."/>
    <x v="0"/>
    <x v="0"/>
    <x v="0"/>
    <x v="3"/>
    <s v="US Gas Phy Fwd Firm &lt; or = 1Mo "/>
    <s v="US Gas Phy       TCO Pool                07Jun01         USD/MM"/>
    <m/>
    <n v="400"/>
    <x v="0"/>
    <x v="10"/>
    <x v="0"/>
    <n v="3.93"/>
    <s v="waggonerva"/>
    <s v="JHODGE2"/>
    <s v="ENA-IM ME TCO"/>
    <x v="8"/>
    <x v="5"/>
    <n v="831936"/>
    <d v="2001-06-07T21:00:01"/>
  </r>
  <r>
    <x v="1"/>
    <x v="4"/>
    <x v="0"/>
    <x v="0"/>
    <n v="50000"/>
    <n v="1343267"/>
    <d v="2001-06-05T13:29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"/>
    <s v="GWHALLE"/>
    <s v="WTI-GW-NXC2"/>
    <x v="2"/>
    <x v="5"/>
    <n v="113931"/>
    <d v="2001-07-01T00:00:00"/>
  </r>
  <r>
    <x v="1"/>
    <x v="3"/>
    <x v="1"/>
    <x v="0"/>
    <n v="9200"/>
    <n v="1343269"/>
    <d v="2001-06-05T13:29:34"/>
    <s v="Texaco Natural Gas Inc."/>
    <x v="0"/>
    <x v="0"/>
    <x v="0"/>
    <x v="3"/>
    <s v="US Gas Phy Fwd Firm &lt; or = 1Mo "/>
    <s v="US Gas Phy       TCO Pool                07Jun01         USD/MM"/>
    <m/>
    <n v="9200"/>
    <x v="0"/>
    <x v="10"/>
    <x v="0"/>
    <n v="3.94"/>
    <s v="waggonerva"/>
    <s v="JHODGE2"/>
    <s v="ENA-IM ME TCO"/>
    <x v="8"/>
    <x v="5"/>
    <n v="831937"/>
    <d v="2001-06-07T21:00:01"/>
  </r>
  <r>
    <x v="1"/>
    <x v="4"/>
    <x v="0"/>
    <x v="0"/>
    <n v="50000"/>
    <n v="1343271"/>
    <d v="2001-06-05T13:30:1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semprakuo"/>
    <s v="GWHALLE"/>
    <s v="WTI-GW-NXC2"/>
    <x v="2"/>
    <x v="5"/>
    <n v="113933"/>
    <d v="2001-07-01T00:00:00"/>
  </r>
  <r>
    <x v="1"/>
    <x v="3"/>
    <x v="0"/>
    <x v="1"/>
    <n v="310000"/>
    <n v="1343273"/>
    <d v="2001-06-05T13:30:50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1"/>
    <s v="JLIPMAN1"/>
    <s v="JARNOLD"/>
    <s v="NG-Price"/>
    <x v="1"/>
    <x v="5"/>
    <s v="VE7837.1"/>
    <d v="2001-07-01T21:00:00"/>
  </r>
  <r>
    <x v="1"/>
    <x v="2"/>
    <x v="1"/>
    <x v="8"/>
    <n v="250"/>
    <n v="1343274"/>
    <d v="2001-06-05T13:30:51"/>
    <s v="LG&amp;E Energy Marketing Inc."/>
    <x v="3"/>
    <x v="1"/>
    <x v="0"/>
    <x v="2"/>
    <s v="US East Power Phy Fwd Firm"/>
    <s v="US Pwr Phy Firm  TVA Peak                11-15Jun01      USD/MWh"/>
    <n v="50"/>
    <m/>
    <x v="0"/>
    <x v="2"/>
    <x v="0"/>
    <n v="40"/>
    <s v="MSCH1234"/>
    <s v="JKING6"/>
    <s v="ST-SERC"/>
    <x v="7"/>
    <x v="6"/>
    <n v="633459.1"/>
    <d v="2001-06-11T21:00:01"/>
  </r>
  <r>
    <x v="1"/>
    <x v="3"/>
    <x v="0"/>
    <x v="1"/>
    <n v="620000"/>
    <n v="1343276"/>
    <d v="2001-06-05T13:31:50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15"/>
    <s v="shawnmaz"/>
    <s v="JARNOLD"/>
    <s v="NG-Price"/>
    <x v="1"/>
    <x v="5"/>
    <s v="VE7841.1"/>
    <d v="2001-07-01T21:00:00"/>
  </r>
  <r>
    <x v="1"/>
    <x v="4"/>
    <x v="0"/>
    <x v="0"/>
    <n v="50000"/>
    <n v="1343277"/>
    <d v="2001-06-05T13:32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1"/>
    <s v="GWHALLE"/>
    <s v="WTI-GW-NXC2"/>
    <x v="2"/>
    <x v="5"/>
    <n v="113935"/>
    <d v="2001-07-01T00:00:00"/>
  </r>
  <r>
    <x v="1"/>
    <x v="3"/>
    <x v="0"/>
    <x v="4"/>
    <n v="150000"/>
    <n v="1343278"/>
    <d v="2001-06-05T13:32:08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3"/>
    <s v="ADM46266"/>
    <s v="JARNOLD"/>
    <s v="NG-Price"/>
    <x v="1"/>
    <x v="5"/>
    <s v="VE7842.1"/>
    <d v="2001-09-01T21:00:00"/>
  </r>
  <r>
    <x v="1"/>
    <x v="4"/>
    <x v="0"/>
    <x v="0"/>
    <n v="50000"/>
    <n v="1343281"/>
    <d v="2001-06-05T13:32:0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2"/>
    <x v="5"/>
    <n v="113936"/>
    <d v="2001-07-01T00:00:00"/>
  </r>
  <r>
    <x v="1"/>
    <x v="3"/>
    <x v="1"/>
    <x v="0"/>
    <n v="10000"/>
    <n v="1343283"/>
    <d v="2001-06-05T13:32:35"/>
    <s v="BGML - IM Bridgeline"/>
    <x v="0"/>
    <x v="0"/>
    <x v="0"/>
    <x v="3"/>
    <s v="US Gas Phy Fwd Firm &lt; or = 1Mo "/>
    <s v="US Gas Phy       HeHub                   07Jun01         USD/MM"/>
    <m/>
    <n v="10000"/>
    <x v="0"/>
    <x v="10"/>
    <x v="0"/>
    <n v="3.79"/>
    <s v="raganbond1"/>
    <s v="ARING"/>
    <s v="ENA-IM NE GULF1"/>
    <x v="8"/>
    <x v="5"/>
    <n v="831938"/>
    <d v="2001-06-07T21:00:01"/>
  </r>
  <r>
    <x v="1"/>
    <x v="3"/>
    <x v="0"/>
    <x v="1"/>
    <n v="155000"/>
    <n v="1343284"/>
    <d v="2001-06-05T13:32:37"/>
    <s v="BP Corporation North America Inc."/>
    <x v="0"/>
    <x v="0"/>
    <x v="0"/>
    <x v="3"/>
    <s v="US Gas Fin BasisSwap"/>
    <s v="US Gas Basis     NGI SoCal               Jul01           USD/MM"/>
    <m/>
    <n v="5000"/>
    <x v="0"/>
    <x v="10"/>
    <x v="0"/>
    <n v="5.16"/>
    <s v="Quekchin"/>
    <s v="KHOLST"/>
    <s v="FT-West"/>
    <x v="1"/>
    <x v="5"/>
    <s v="VE7846.1"/>
    <d v="2001-07-01T21:00:01"/>
  </r>
  <r>
    <x v="1"/>
    <x v="3"/>
    <x v="0"/>
    <x v="1"/>
    <n v="155000"/>
    <n v="1343285"/>
    <d v="2001-06-05T13:32:54"/>
    <s v="Cinergy Marketing &amp; Trading, LLC"/>
    <x v="0"/>
    <x v="0"/>
    <x v="0"/>
    <x v="3"/>
    <s v="US Gas Fin BasisSwap"/>
    <s v="US Gas Basis     NWPL RkyMtn             Jul01           USD/MM"/>
    <n v="5000"/>
    <m/>
    <x v="0"/>
    <x v="10"/>
    <x v="0"/>
    <n v="-1.2450000000000001"/>
    <s v="RANSLEMDV"/>
    <s v="FERMIS"/>
    <s v="GD-New-Jr"/>
    <x v="1"/>
    <x v="5"/>
    <s v="VE7847.1"/>
    <d v="2001-07-01T21:00:01"/>
  </r>
  <r>
    <x v="1"/>
    <x v="3"/>
    <x v="0"/>
    <x v="4"/>
    <n v="150000"/>
    <n v="1343287"/>
    <d v="2001-06-05T13:33:01"/>
    <s v="Bank of America, National Association"/>
    <x v="0"/>
    <x v="0"/>
    <x v="0"/>
    <x v="3"/>
    <s v="US Gas Fin BasisSwap"/>
    <s v="US Gas Basis     NGI SoCal               Sep01           USD/MM"/>
    <m/>
    <n v="5000"/>
    <x v="0"/>
    <x v="10"/>
    <x v="0"/>
    <n v="3.79"/>
    <s v="damian41"/>
    <s v="KHOLST"/>
    <s v="FT-West"/>
    <x v="1"/>
    <x v="5"/>
    <s v="VE7849.1"/>
    <d v="2001-09-01T21:00:01"/>
  </r>
  <r>
    <x v="1"/>
    <x v="2"/>
    <x v="1"/>
    <x v="1"/>
    <n v="1550"/>
    <n v="1343290"/>
    <d v="2001-06-05T13:33:42"/>
    <s v="Mirant Americas Energy Marketing, L.P."/>
    <x v="0"/>
    <x v="0"/>
    <x v="0"/>
    <x v="2"/>
    <s v="US East Power Phy Fwd Firm"/>
    <s v="US Pwr Phy Firm  Cinergy Peak            Jul01           USD/MWh"/>
    <n v="50"/>
    <m/>
    <x v="0"/>
    <x v="2"/>
    <x v="0"/>
    <n v="83.5"/>
    <s v="toddbrown"/>
    <s v="FSTURM"/>
    <s v="LT-ECAR"/>
    <x v="7"/>
    <x v="6"/>
    <n v="633463.1"/>
    <d v="2001-07-01T21:00:01"/>
  </r>
  <r>
    <x v="1"/>
    <x v="3"/>
    <x v="0"/>
    <x v="1"/>
    <n v="155000"/>
    <n v="1343291"/>
    <d v="2001-06-05T13:33:50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3.9925000000000002"/>
    <s v="petverma"/>
    <s v="JARNOLD"/>
    <s v="NG-Price"/>
    <x v="1"/>
    <x v="5"/>
    <s v="VE7853.1"/>
    <d v="2001-08-01T21:00:00"/>
  </r>
  <r>
    <x v="1"/>
    <x v="2"/>
    <x v="1"/>
    <x v="1"/>
    <n v="775"/>
    <n v="1343294"/>
    <d v="2001-06-05T13:34:01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19"/>
    <s v="pvaes123"/>
    <s v="MMOTLEY"/>
    <s v="ST-SW"/>
    <x v="7"/>
    <x v="6"/>
    <n v="633464.1"/>
    <d v="2001-07-01T21:00:01"/>
  </r>
  <r>
    <x v="1"/>
    <x v="2"/>
    <x v="1"/>
    <x v="9"/>
    <n v="100"/>
    <n v="1343299"/>
    <d v="2001-06-05T13:34:34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65.1"/>
    <d v="2001-06-07T21:00:01"/>
  </r>
  <r>
    <x v="1"/>
    <x v="2"/>
    <x v="1"/>
    <x v="9"/>
    <n v="100"/>
    <n v="1343302"/>
    <d v="2001-06-05T13:35:15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68.1"/>
    <d v="2001-06-07T21:00:01"/>
  </r>
  <r>
    <x v="1"/>
    <x v="4"/>
    <x v="0"/>
    <x v="0"/>
    <n v="50000"/>
    <n v="1343303"/>
    <d v="2001-06-05T13:35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2"/>
    <x v="5"/>
    <n v="113937"/>
    <d v="2001-07-01T00:00:00"/>
  </r>
  <r>
    <x v="1"/>
    <x v="3"/>
    <x v="0"/>
    <x v="1"/>
    <n v="77500"/>
    <n v="1343304"/>
    <d v="2001-06-05T13:35:2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049999999999998"/>
    <s v="TMVCRV01"/>
    <s v="JARNOLD"/>
    <s v="NG-Price"/>
    <x v="1"/>
    <x v="5"/>
    <s v="VE7860.1"/>
    <d v="2001-07-01T21:00:00"/>
  </r>
  <r>
    <x v="1"/>
    <x v="3"/>
    <x v="0"/>
    <x v="10"/>
    <n v="120000"/>
    <n v="1343305"/>
    <d v="2001-06-05T13:35:34"/>
    <s v="Duke Energy Trading and Marketing, L.L.C."/>
    <x v="0"/>
    <x v="0"/>
    <x v="0"/>
    <x v="3"/>
    <s v="US Gas Fin Swap"/>
    <s v="US Gas Daily     SoCal                   07-30Jun01      USD/MM"/>
    <n v="5000"/>
    <m/>
    <x v="0"/>
    <x v="10"/>
    <x v="0"/>
    <n v="8.5500000000000007"/>
    <s v="TOMCARLSON"/>
    <s v="MLENHAR"/>
    <s v="West-Perm"/>
    <x v="1"/>
    <x v="5"/>
    <s v="VE7862.1"/>
    <d v="2001-06-07T21:00:01"/>
  </r>
  <r>
    <x v="1"/>
    <x v="3"/>
    <x v="0"/>
    <x v="4"/>
    <n v="300000"/>
    <n v="1343306"/>
    <d v="2001-06-05T13:35:44"/>
    <s v="OGE Energy Resources, Inc."/>
    <x v="0"/>
    <x v="0"/>
    <x v="0"/>
    <x v="3"/>
    <s v="US Gas Fin Swap"/>
    <s v="US Gas Swap      Nymex                   Sep01           USD/MM"/>
    <n v="10000"/>
    <m/>
    <x v="0"/>
    <x v="10"/>
    <x v="0"/>
    <n v="4.0250000000000004"/>
    <s v="ADM46266"/>
    <s v="JARNOLD"/>
    <s v="NG-Price"/>
    <x v="1"/>
    <x v="5"/>
    <s v="VE7863.1"/>
    <d v="2001-09-01T21:00:00"/>
  </r>
  <r>
    <x v="1"/>
    <x v="4"/>
    <x v="0"/>
    <x v="0"/>
    <n v="50000"/>
    <n v="1343307"/>
    <d v="2001-06-05T13:35:4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eriksaaa"/>
    <s v="GWHALLE"/>
    <s v="WTI-GW-NXC2"/>
    <x v="2"/>
    <x v="5"/>
    <n v="113938"/>
    <d v="2001-07-01T00:00:00"/>
  </r>
  <r>
    <x v="1"/>
    <x v="2"/>
    <x v="1"/>
    <x v="9"/>
    <n v="100"/>
    <n v="1343310"/>
    <d v="2001-06-05T13:35:46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71.1"/>
    <d v="2001-06-07T21:00:01"/>
  </r>
  <r>
    <x v="1"/>
    <x v="3"/>
    <x v="0"/>
    <x v="1"/>
    <n v="155000"/>
    <n v="1343314"/>
    <d v="2001-06-05T13:36:06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5.01"/>
    <s v="CAMTHOR02"/>
    <s v="KHOLST"/>
    <s v="FT-West"/>
    <x v="1"/>
    <x v="5"/>
    <s v="VE7869.1"/>
    <d v="2001-07-01T21:00:01"/>
  </r>
  <r>
    <x v="1"/>
    <x v="3"/>
    <x v="0"/>
    <x v="1"/>
    <n v="310000"/>
    <n v="1343315"/>
    <d v="2001-06-05T13:36:29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1"/>
    <s v="ASTORFER"/>
    <s v="JARNOLD"/>
    <s v="NG-Price"/>
    <x v="1"/>
    <x v="5"/>
    <s v="VE7871.1"/>
    <d v="2001-07-01T21:00:00"/>
  </r>
  <r>
    <x v="1"/>
    <x v="2"/>
    <x v="1"/>
    <x v="3"/>
    <n v="2300"/>
    <n v="1343317"/>
    <d v="2001-06-05T13:36:52"/>
    <s v="Constellation Power Source, Inc."/>
    <x v="0"/>
    <x v="0"/>
    <x v="0"/>
    <x v="2"/>
    <s v="US West Power Phy Fwd CAISO"/>
    <s v="US Pwr Phy CAISO SP15 Peak               Oct-Dec02       USD/MWh"/>
    <m/>
    <n v="25"/>
    <x v="0"/>
    <x v="2"/>
    <x v="0"/>
    <n v="40.5"/>
    <s v="matthunter"/>
    <s v="RBADEER"/>
    <s v="LT-CA"/>
    <x v="7"/>
    <x v="6"/>
    <n v="633473.1"/>
    <d v="2002-10-01T00:00:00"/>
  </r>
  <r>
    <x v="1"/>
    <x v="3"/>
    <x v="1"/>
    <x v="0"/>
    <n v="10000"/>
    <n v="1343318"/>
    <d v="2001-06-05T13:37:0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WARNERTODD"/>
    <s v="ARING"/>
    <s v="ENA-IM NE GULF1"/>
    <x v="8"/>
    <x v="5"/>
    <n v="831940"/>
    <d v="2001-06-07T21:00:01"/>
  </r>
  <r>
    <x v="1"/>
    <x v="3"/>
    <x v="0"/>
    <x v="20"/>
    <n v="615000"/>
    <n v="1343319"/>
    <d v="2001-06-05T13:37:14"/>
    <s v="Sempra Energy Trading Corp."/>
    <x v="0"/>
    <x v="0"/>
    <x v="0"/>
    <x v="3"/>
    <s v="US Gas Fin Swap"/>
    <s v="US Gas Swap      Nymex                   Jul-Oct01       USD/MM"/>
    <m/>
    <n v="5000"/>
    <x v="0"/>
    <x v="10"/>
    <x v="0"/>
    <n v="4"/>
    <s v="petverma"/>
    <s v="JARNOLD"/>
    <s v="NG-Price"/>
    <x v="1"/>
    <x v="5"/>
    <s v="VE7875.1"/>
    <d v="2001-07-01T00:00:00"/>
  </r>
  <r>
    <x v="1"/>
    <x v="4"/>
    <x v="0"/>
    <x v="0"/>
    <n v="50000"/>
    <n v="1343321"/>
    <d v="2001-06-05T13:3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940"/>
    <d v="2001-07-01T00:00:00"/>
  </r>
  <r>
    <x v="1"/>
    <x v="3"/>
    <x v="0"/>
    <x v="1"/>
    <n v="3100"/>
    <n v="1343322"/>
    <d v="2001-06-05T13:39:03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79.1"/>
    <d v="2001-07-01T00:00:00"/>
  </r>
  <r>
    <x v="1"/>
    <x v="2"/>
    <x v="1"/>
    <x v="0"/>
    <n v="50"/>
    <n v="1343324"/>
    <d v="2001-06-05T13:39:07"/>
    <s v="American Electric Power Service Corporation"/>
    <x v="0"/>
    <x v="0"/>
    <x v="0"/>
    <x v="2"/>
    <s v="US East Power Phy Fwd Firm"/>
    <s v="US Pwr Phy Firm  NEPOOL Peak             07Jun01         USD/MWh"/>
    <n v="50"/>
    <m/>
    <x v="0"/>
    <x v="2"/>
    <x v="0"/>
    <n v="34.85"/>
    <s v="aepsvc136"/>
    <s v="PBRODER"/>
    <s v="ST-New England"/>
    <x v="7"/>
    <x v="6"/>
    <n v="633474.1"/>
    <d v="2001-06-07T21:00:01"/>
  </r>
  <r>
    <x v="1"/>
    <x v="3"/>
    <x v="0"/>
    <x v="1"/>
    <n v="3100"/>
    <n v="1343325"/>
    <d v="2001-06-05T13:39:14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1.1"/>
    <d v="2001-07-01T00:00:00"/>
  </r>
  <r>
    <x v="1"/>
    <x v="3"/>
    <x v="0"/>
    <x v="1"/>
    <n v="3100"/>
    <n v="1343327"/>
    <d v="2001-06-05T13:39:22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3.1"/>
    <d v="2001-07-01T00:00:00"/>
  </r>
  <r>
    <x v="1"/>
    <x v="3"/>
    <x v="0"/>
    <x v="1"/>
    <n v="3100"/>
    <n v="1343329"/>
    <d v="2001-06-05T13:39:40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5.1"/>
    <d v="2001-07-01T00:00:00"/>
  </r>
  <r>
    <x v="1"/>
    <x v="3"/>
    <x v="0"/>
    <x v="1"/>
    <n v="3100"/>
    <n v="1343331"/>
    <d v="2001-06-05T13:39:48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8.1"/>
    <d v="2001-07-01T00:00:00"/>
  </r>
  <r>
    <x v="1"/>
    <x v="4"/>
    <x v="0"/>
    <x v="0"/>
    <n v="50000"/>
    <n v="1343333"/>
    <d v="2001-06-05T13:39:5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1"/>
    <s v="GWHALLE"/>
    <s v="WTI-GW-NXC2"/>
    <x v="2"/>
    <x v="5"/>
    <n v="113941"/>
    <d v="2001-07-01T00:00:00"/>
  </r>
  <r>
    <x v="1"/>
    <x v="3"/>
    <x v="1"/>
    <x v="1"/>
    <n v="155000"/>
    <n v="1343336"/>
    <d v="2001-06-05T13:40:31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6"/>
    <s v="aepes207"/>
    <s v="VPIMENOV"/>
    <s v="ENA-IM ME NEW YORK"/>
    <x v="8"/>
    <x v="5"/>
    <s v="VE7894.1 / 831942"/>
    <d v="2001-07-01T21:00:01"/>
  </r>
  <r>
    <x v="1"/>
    <x v="3"/>
    <x v="0"/>
    <x v="1"/>
    <n v="620000"/>
    <n v="1343337"/>
    <d v="2001-06-05T13:40:45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049999999999998"/>
    <s v="JPASTORE"/>
    <s v="JARNOLD"/>
    <s v="NG-Price"/>
    <x v="1"/>
    <x v="5"/>
    <s v="VE7895.1"/>
    <d v="2001-07-01T21:00:00"/>
  </r>
  <r>
    <x v="1"/>
    <x v="4"/>
    <x v="0"/>
    <x v="0"/>
    <n v="50000"/>
    <n v="1343338"/>
    <d v="2001-06-05T13:4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1"/>
    <s v="GWHALLE"/>
    <s v="WTI-GW-NXC2"/>
    <x v="2"/>
    <x v="5"/>
    <n v="113943"/>
    <d v="2001-07-01T00:00:00"/>
  </r>
  <r>
    <x v="1"/>
    <x v="3"/>
    <x v="0"/>
    <x v="1"/>
    <n v="465000"/>
    <n v="1343339"/>
    <d v="2001-06-05T13:40:59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"/>
    <s v="aepes214"/>
    <s v="JARNOLD"/>
    <s v="NG-Price"/>
    <x v="1"/>
    <x v="5"/>
    <s v="VE7897.1"/>
    <d v="2001-07-01T21:00:00"/>
  </r>
  <r>
    <x v="1"/>
    <x v="3"/>
    <x v="1"/>
    <x v="0"/>
    <n v="10000"/>
    <n v="1343340"/>
    <d v="2001-06-05T13:41:05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0"/>
    <x v="0"/>
    <n v="3.79"/>
    <s v="ADM48147"/>
    <s v="ARING"/>
    <s v="ENA-IM NE GULF1"/>
    <x v="8"/>
    <x v="5"/>
    <n v="831944"/>
    <d v="2001-06-07T21:00:01"/>
  </r>
  <r>
    <x v="1"/>
    <x v="3"/>
    <x v="0"/>
    <x v="1"/>
    <n v="465000"/>
    <n v="1343341"/>
    <d v="2001-06-05T13:41:07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895"/>
    <s v="hillblak"/>
    <s v="JARNOLD"/>
    <s v="NG-Price"/>
    <x v="1"/>
    <x v="5"/>
    <s v="VE7898.1"/>
    <d v="2001-07-01T21:00:00"/>
  </r>
  <r>
    <x v="1"/>
    <x v="3"/>
    <x v="0"/>
    <x v="10"/>
    <n v="240000"/>
    <n v="1343342"/>
    <d v="2001-06-05T13:41:13"/>
    <s v="Coral Energy Holding L.P."/>
    <x v="0"/>
    <x v="0"/>
    <x v="0"/>
    <x v="3"/>
    <s v="US Gas Fin Swap"/>
    <s v="US Gas Daily     HHub                    07-30Jun01      USD/MM"/>
    <n v="10000"/>
    <m/>
    <x v="0"/>
    <x v="10"/>
    <x v="0"/>
    <n v="3.8"/>
    <s v="shduster"/>
    <s v="PKEAVEY"/>
    <s v="G-DAILY-EST"/>
    <x v="1"/>
    <x v="5"/>
    <s v="VE7900.1"/>
    <d v="2001-06-07T21:00:01"/>
  </r>
  <r>
    <x v="1"/>
    <x v="1"/>
    <x v="0"/>
    <x v="7"/>
    <n v="75000"/>
    <n v="1343343"/>
    <d v="2001-06-05T13:41:14"/>
    <s v="Cargill Energy, a division of Cargill, Incorporated"/>
    <x v="0"/>
    <x v="0"/>
    <x v="0"/>
    <x v="1"/>
    <s v="US HeatingOil2 Fin Spread"/>
    <s v="US HeatOil2 Swap NYMEX HO CrkSpd         Q2 2002         USD/bl/m"/>
    <n v="25000"/>
    <m/>
    <x v="0"/>
    <x v="8"/>
    <x v="0"/>
    <n v="3.32"/>
    <s v="NICKSUMMS1"/>
    <s v="LMENA"/>
    <s v="HO"/>
    <x v="1"/>
    <x v="5"/>
    <s v="VE7899.1"/>
    <d v="2002-04-01T00:00:00"/>
  </r>
  <r>
    <x v="1"/>
    <x v="3"/>
    <x v="0"/>
    <x v="1"/>
    <n v="77500"/>
    <n v="1343345"/>
    <d v="2001-06-05T13:41:2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9"/>
    <s v="TMVCRV01"/>
    <s v="JARNOLD"/>
    <s v="NG-Price"/>
    <x v="1"/>
    <x v="5"/>
    <s v="VE7901.1"/>
    <d v="2001-07-01T21:00:00"/>
  </r>
  <r>
    <x v="1"/>
    <x v="3"/>
    <x v="0"/>
    <x v="10"/>
    <n v="120000"/>
    <n v="1343346"/>
    <d v="2001-06-05T13:41:31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0"/>
    <x v="0"/>
    <n v="2.9550000000000001"/>
    <s v="frankfield"/>
    <s v="RGAY"/>
    <s v="West-Keystone"/>
    <x v="1"/>
    <x v="5"/>
    <s v="VE7902.1"/>
    <d v="2001-06-07T21:00:01"/>
  </r>
  <r>
    <x v="1"/>
    <x v="4"/>
    <x v="0"/>
    <x v="0"/>
    <n v="25000"/>
    <n v="1343347"/>
    <d v="2001-06-05T13:41:47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6"/>
    <s v="DOMESTIC2"/>
    <s v="GWHALLE"/>
    <s v="WTI-GW-NXC2"/>
    <x v="2"/>
    <x v="5"/>
    <n v="113944"/>
    <d v="2001-07-01T00:00:00"/>
  </r>
  <r>
    <x v="0"/>
    <x v="3"/>
    <x v="1"/>
    <x v="1"/>
    <n v="155000"/>
    <n v="1343348"/>
    <d v="2001-06-05T13:41:49"/>
    <s v="Talisman Energy Inc."/>
    <x v="0"/>
    <x v="0"/>
    <x v="0"/>
    <x v="3"/>
    <s v="CAN Gas Phy Fwd Firm West &lt; or = 1Mo"/>
    <s v="CAN Gas Phy      NIT                     Jul01           CAD/GJ"/>
    <n v="5000"/>
    <m/>
    <x v="0"/>
    <x v="11"/>
    <x v="4"/>
    <n v="4.95"/>
    <s v="ADM94989"/>
    <s v="MCOWAN"/>
    <s v="EC-IM Canada West"/>
    <x v="8"/>
    <x v="7"/>
    <n v="831945"/>
    <d v="2001-07-01T21:00:01"/>
  </r>
  <r>
    <x v="1"/>
    <x v="2"/>
    <x v="0"/>
    <x v="0"/>
    <n v="50"/>
    <n v="1343349"/>
    <d v="2001-06-05T13:41:52"/>
    <s v="Mirant Americas Energy Marketing, L.P."/>
    <x v="0"/>
    <x v="0"/>
    <x v="0"/>
    <x v="2"/>
    <s v="US East Power Fin Swap"/>
    <s v="US Pwr Fin Swap  PJM W IntC HE16-23 EPT  05Jun01         USD/MWh"/>
    <n v="50"/>
    <m/>
    <x v="0"/>
    <x v="2"/>
    <x v="0"/>
    <n v="31.5"/>
    <s v="fnelson1"/>
    <s v="JSTEPENO"/>
    <s v="EPMI-HRLY-NE"/>
    <x v="7"/>
    <x v="5"/>
    <n v="633477.1"/>
    <d v="2001-06-05T21:00:01"/>
  </r>
  <r>
    <x v="1"/>
    <x v="4"/>
    <x v="0"/>
    <x v="0"/>
    <n v="25000"/>
    <n v="1343350"/>
    <d v="2001-06-05T13:42:1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6"/>
    <s v="DOMESTIC1"/>
    <s v="GWHALLE"/>
    <s v="WTI-GW-NXC2"/>
    <x v="2"/>
    <x v="5"/>
    <n v="113945"/>
    <d v="2001-07-01T00:00:00"/>
  </r>
  <r>
    <x v="1"/>
    <x v="3"/>
    <x v="0"/>
    <x v="10"/>
    <n v="240000"/>
    <n v="1343351"/>
    <d v="2001-06-05T13:42:11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79"/>
    <s v="SANDBERG"/>
    <s v="PKEAVEY"/>
    <s v="G-DAILY-EST"/>
    <x v="1"/>
    <x v="5"/>
    <s v="VE7906.1"/>
    <d v="2001-06-07T21:00:01"/>
  </r>
  <r>
    <x v="1"/>
    <x v="3"/>
    <x v="0"/>
    <x v="1"/>
    <n v="465000"/>
    <n v="1343352"/>
    <d v="2001-06-05T13:42:12"/>
    <s v="Cinergy Marketing &amp; Trading, LLC"/>
    <x v="0"/>
    <x v="0"/>
    <x v="0"/>
    <x v="3"/>
    <s v="US Gas Fin Swap"/>
    <s v="US Gas Daily     HHub                    Jul01           USD/MM"/>
    <m/>
    <n v="15000"/>
    <x v="0"/>
    <x v="10"/>
    <x v="0"/>
    <n v="3.895"/>
    <s v="BERRYJOE1"/>
    <s v="JARNOLD"/>
    <s v="NG-Price"/>
    <x v="1"/>
    <x v="5"/>
    <s v="VE7905.1"/>
    <d v="2001-07-01T21:59:00"/>
  </r>
  <r>
    <x v="1"/>
    <x v="3"/>
    <x v="0"/>
    <x v="1"/>
    <n v="155000"/>
    <n v="1343353"/>
    <d v="2001-06-05T13:42:29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"/>
    <s v="shawnmaz"/>
    <s v="JARNOLD"/>
    <s v="NG-Price"/>
    <x v="1"/>
    <x v="5"/>
    <s v="VE7908.1"/>
    <d v="2001-07-01T21:00:00"/>
  </r>
  <r>
    <x v="1"/>
    <x v="3"/>
    <x v="1"/>
    <x v="0"/>
    <n v="10000"/>
    <n v="1343355"/>
    <d v="2001-06-05T13:42:46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850000000000001"/>
    <s v="dmccairns"/>
    <s v="ARING"/>
    <s v="ENA-IM NE GULF1"/>
    <x v="8"/>
    <x v="5"/>
    <n v="831946"/>
    <d v="2001-06-07T21:00:01"/>
  </r>
  <r>
    <x v="1"/>
    <x v="3"/>
    <x v="0"/>
    <x v="12"/>
    <n v="1825000"/>
    <n v="1343358"/>
    <d v="2001-06-05T13:43:11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DAVIDSET"/>
    <s v="JARNOLD"/>
    <s v="NG-Price"/>
    <x v="1"/>
    <x v="5"/>
    <s v="VE7910.1"/>
    <d v="2002-01-01T21:00:00"/>
  </r>
  <r>
    <x v="1"/>
    <x v="2"/>
    <x v="1"/>
    <x v="3"/>
    <n v="2300"/>
    <n v="1343363"/>
    <d v="2001-06-05T13:43:34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87.5"/>
    <s v="PowerMAS"/>
    <s v="RBADEER"/>
    <s v="LT-CA"/>
    <x v="7"/>
    <x v="6"/>
    <n v="633481.1"/>
    <d v="2001-10-01T00:00:00"/>
  </r>
  <r>
    <x v="1"/>
    <x v="4"/>
    <x v="0"/>
    <x v="0"/>
    <n v="25000"/>
    <n v="1343364"/>
    <d v="2001-06-05T13:43:35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2"/>
    <s v="DOMESTIC2"/>
    <s v="GWHALLE"/>
    <s v="WTI-GW-NXC2"/>
    <x v="2"/>
    <x v="5"/>
    <n v="113947"/>
    <d v="2001-07-01T00:00:00"/>
  </r>
  <r>
    <x v="1"/>
    <x v="4"/>
    <x v="0"/>
    <x v="0"/>
    <n v="25000"/>
    <n v="1343365"/>
    <d v="2001-06-05T13:43:42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2"/>
    <s v="DOMESTIC1"/>
    <s v="GWHALLE"/>
    <s v="WTI-GW-NXC2"/>
    <x v="2"/>
    <x v="5"/>
    <n v="113948"/>
    <d v="2001-07-01T00:00:00"/>
  </r>
  <r>
    <x v="1"/>
    <x v="3"/>
    <x v="0"/>
    <x v="1"/>
    <n v="4650"/>
    <n v="1343367"/>
    <d v="2001-06-05T13:44:05"/>
    <s v="Cargill Energy, a division of Cargill, Incorporated"/>
    <x v="0"/>
    <x v="0"/>
    <x v="0"/>
    <x v="3"/>
    <s v="US Gas Fin Swap"/>
    <s v="US Gas Swap      Nymex                   Jul01           USD/MM-L"/>
    <n v="150"/>
    <m/>
    <x v="0"/>
    <x v="12"/>
    <x v="0"/>
    <n v="3.895"/>
    <s v="WEBBORN1"/>
    <s v="JARNOLD"/>
    <s v="NG-Price"/>
    <x v="1"/>
    <x v="5"/>
    <s v="VE7918.1"/>
    <d v="2001-07-01T21:00:00"/>
  </r>
  <r>
    <x v="1"/>
    <x v="3"/>
    <x v="0"/>
    <x v="1"/>
    <n v="4650"/>
    <n v="1343368"/>
    <d v="2001-06-05T13:44:06"/>
    <s v="Cargill Energy, a division of Cargill, Incorporated"/>
    <x v="0"/>
    <x v="0"/>
    <x v="0"/>
    <x v="3"/>
    <s v="US Gas Fin Swap"/>
    <s v="US Gas Swap      Nymex                   Aug01           USD/MM-L"/>
    <m/>
    <n v="150"/>
    <x v="0"/>
    <x v="12"/>
    <x v="0"/>
    <n v="3.9790000000000001"/>
    <s v="WEBBORN1"/>
    <s v="JARNOLD"/>
    <s v="NG-Price"/>
    <x v="1"/>
    <x v="5"/>
    <s v="VE7917.1"/>
    <d v="2001-08-01T21:00:00"/>
  </r>
  <r>
    <x v="1"/>
    <x v="3"/>
    <x v="0"/>
    <x v="18"/>
    <n v="755000"/>
    <n v="1343369"/>
    <d v="2001-06-05T13:44:57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3250000000000002"/>
    <s v="ADM24744"/>
    <s v="JARNOLD"/>
    <s v="NG-Price"/>
    <x v="1"/>
    <x v="5"/>
    <s v="VE7920.1"/>
    <d v="2001-11-01T00:00:00"/>
  </r>
  <r>
    <x v="1"/>
    <x v="3"/>
    <x v="0"/>
    <x v="1"/>
    <n v="155000"/>
    <n v="1343370"/>
    <d v="2001-06-05T13:45:01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89"/>
    <s v="Bakerrob"/>
    <s v="JARNOLD"/>
    <s v="NG-Price"/>
    <x v="1"/>
    <x v="5"/>
    <s v="VE7922.1"/>
    <d v="2001-07-01T21:00:00"/>
  </r>
  <r>
    <x v="1"/>
    <x v="3"/>
    <x v="1"/>
    <x v="0"/>
    <n v="10000"/>
    <n v="1343371"/>
    <d v="2001-06-05T13:45:03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749999999999999"/>
    <s v="dmccairns"/>
    <s v="ARING"/>
    <s v="ENA-IM NE GULF1"/>
    <x v="8"/>
    <x v="5"/>
    <n v="831951"/>
    <d v="2001-06-07T21:00:01"/>
  </r>
  <r>
    <x v="1"/>
    <x v="3"/>
    <x v="0"/>
    <x v="18"/>
    <n v="755000"/>
    <n v="1343372"/>
    <d v="2001-06-05T13:45:10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2"/>
    <s v="jdbsempra"/>
    <s v="JARNOLD"/>
    <s v="NG-Price"/>
    <x v="1"/>
    <x v="5"/>
    <s v="VE7923.1"/>
    <d v="2001-11-01T00:00:00"/>
  </r>
  <r>
    <x v="1"/>
    <x v="3"/>
    <x v="0"/>
    <x v="1"/>
    <n v="155000"/>
    <n v="1343373"/>
    <d v="2001-06-05T13:45:13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89"/>
    <s v="ADM46266"/>
    <s v="JARNOLD"/>
    <s v="NG-Price"/>
    <x v="1"/>
    <x v="5"/>
    <s v="VE7924.1"/>
    <d v="2001-07-01T21:00:00"/>
  </r>
  <r>
    <x v="1"/>
    <x v="3"/>
    <x v="0"/>
    <x v="1"/>
    <n v="77500"/>
    <n v="1343374"/>
    <d v="2001-06-05T13:45:17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89"/>
    <s v="ASTORFER"/>
    <s v="JARNOLD"/>
    <s v="NG-Price"/>
    <x v="1"/>
    <x v="5"/>
    <s v="VE7925.1"/>
    <d v="2001-07-01T21:00:00"/>
  </r>
  <r>
    <x v="1"/>
    <x v="3"/>
    <x v="0"/>
    <x v="4"/>
    <n v="225000"/>
    <n v="1343375"/>
    <d v="2001-06-05T13:45:21"/>
    <s v="Duke Energy Marketing Limited Partnership"/>
    <x v="0"/>
    <x v="0"/>
    <x v="0"/>
    <x v="3"/>
    <s v="US Gas Fin Swap"/>
    <s v="US Gas Swap      Nymex                   Sep01           USD/MM"/>
    <n v="7500"/>
    <m/>
    <x v="0"/>
    <x v="10"/>
    <x v="0"/>
    <n v="4.01"/>
    <s v="BIGBRADLY"/>
    <s v="JARNOLD"/>
    <s v="NG-Price"/>
    <x v="1"/>
    <x v="5"/>
    <s v="VE7926.1"/>
    <d v="2001-09-01T21:00:00"/>
  </r>
  <r>
    <x v="1"/>
    <x v="3"/>
    <x v="0"/>
    <x v="10"/>
    <n v="120000"/>
    <n v="1343378"/>
    <d v="2001-06-05T13:45:40"/>
    <s v="Cinergy Marketing &amp; Trading, LLC"/>
    <x v="0"/>
    <x v="0"/>
    <x v="0"/>
    <x v="3"/>
    <s v="US Gas Fin Swap"/>
    <s v="US Gas Daily     EP Permian              07-30Jun01      USD/MM"/>
    <m/>
    <n v="5000"/>
    <x v="0"/>
    <x v="10"/>
    <x v="0"/>
    <n v="3.8"/>
    <s v="BERRYJOE1"/>
    <s v="RGAY"/>
    <s v="West-Keystone"/>
    <x v="1"/>
    <x v="5"/>
    <s v="VE7927.1"/>
    <d v="2001-06-07T21:00:01"/>
  </r>
  <r>
    <x v="1"/>
    <x v="3"/>
    <x v="1"/>
    <x v="0"/>
    <n v="5000"/>
    <n v="1343379"/>
    <d v="2001-06-05T13:45:57"/>
    <s v="Coast Energy Group, a division of Cornerstone Propane, L.P."/>
    <x v="0"/>
    <x v="0"/>
    <x v="0"/>
    <x v="3"/>
    <s v="US Gas Phy Fwd Firm &lt; or = 1Mo "/>
    <s v="US Gas Phy       TENN 800                07Jun01         USD/MM"/>
    <n v="5000"/>
    <m/>
    <x v="0"/>
    <x v="10"/>
    <x v="0"/>
    <n v="3.6675"/>
    <s v="buckdiers"/>
    <s v="SNEAL"/>
    <s v="ENA-IM NE GULF3"/>
    <x v="8"/>
    <x v="5"/>
    <n v="831952"/>
    <d v="2001-06-07T21:00:01"/>
  </r>
  <r>
    <x v="1"/>
    <x v="2"/>
    <x v="1"/>
    <x v="3"/>
    <n v="4600"/>
    <n v="1343380"/>
    <d v="2001-06-05T13:46:49"/>
    <s v="American Electric Power Service Corporation"/>
    <x v="0"/>
    <x v="0"/>
    <x v="0"/>
    <x v="2"/>
    <s v="US East Power Phy Fwd Firm"/>
    <s v="US Pwr Phy Firm  PJM-W Peak              Oct-Dec01       USD/MWh"/>
    <n v="50"/>
    <m/>
    <x v="0"/>
    <x v="2"/>
    <x v="0"/>
    <n v="36.549999999999997"/>
    <s v="aepsvc128"/>
    <s v="RBENSON"/>
    <s v="LT-PJM"/>
    <x v="7"/>
    <x v="6"/>
    <n v="633482.1"/>
    <d v="2001-10-01T14:12:00"/>
  </r>
  <r>
    <x v="1"/>
    <x v="4"/>
    <x v="0"/>
    <x v="0"/>
    <n v="50000"/>
    <n v="1343382"/>
    <d v="2001-06-05T13:47:11"/>
    <s v="J. Aron &amp; Company"/>
    <x v="0"/>
    <x v="0"/>
    <x v="0"/>
    <x v="4"/>
    <s v="US Crude WTI Fin Swap "/>
    <s v="US WTI Swap      Nymex LD                Jul01           USD/bl/m"/>
    <m/>
    <n v="50000"/>
    <x v="0"/>
    <x v="8"/>
    <x v="0"/>
    <n v="28.14"/>
    <s v="doncastur"/>
    <s v="GWHALLE"/>
    <s v="WTI-GW-NXC1"/>
    <x v="2"/>
    <x v="5"/>
    <n v="113949"/>
    <d v="2001-07-01T00:00:00"/>
  </r>
  <r>
    <x v="1"/>
    <x v="4"/>
    <x v="0"/>
    <x v="0"/>
    <n v="50000"/>
    <n v="1343384"/>
    <d v="2001-06-05T13:47:2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950"/>
    <d v="2001-07-01T00:00:00"/>
  </r>
  <r>
    <x v="1"/>
    <x v="3"/>
    <x v="0"/>
    <x v="12"/>
    <n v="1825000"/>
    <n v="1343386"/>
    <d v="2001-06-05T13:47:47"/>
    <s v="Axia Energy, LP"/>
    <x v="0"/>
    <x v="0"/>
    <x v="0"/>
    <x v="3"/>
    <s v="US Gas Fin Swap"/>
    <s v="US Gas Swap      Nymex                   Jan-Dec02       USD/MM"/>
    <n v="5000"/>
    <m/>
    <x v="0"/>
    <x v="10"/>
    <x v="0"/>
    <n v="4"/>
    <s v="mtherrell"/>
    <s v="JARNOLD"/>
    <s v="NG-Price"/>
    <x v="1"/>
    <x v="5"/>
    <s v="VE7936.1"/>
    <d v="2002-01-01T21:00:00"/>
  </r>
  <r>
    <x v="1"/>
    <x v="3"/>
    <x v="0"/>
    <x v="1"/>
    <n v="77500"/>
    <n v="1343390"/>
    <d v="2001-06-05T13:48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89"/>
    <s v="jpeace01"/>
    <s v="JARNOLD"/>
    <s v="NG-Price"/>
    <x v="1"/>
    <x v="5"/>
    <s v="VE7938.1"/>
    <d v="2001-07-01T21:00:00"/>
  </r>
  <r>
    <x v="1"/>
    <x v="3"/>
    <x v="0"/>
    <x v="1"/>
    <n v="155000"/>
    <n v="1343391"/>
    <d v="2001-06-05T13:48:30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89"/>
    <s v="ADM46266"/>
    <s v="JARNOLD"/>
    <s v="NG-Price"/>
    <x v="1"/>
    <x v="5"/>
    <s v="VE7939.1"/>
    <d v="2001-07-01T21:00:00"/>
  </r>
  <r>
    <x v="1"/>
    <x v="3"/>
    <x v="0"/>
    <x v="1"/>
    <n v="310000"/>
    <n v="1343392"/>
    <d v="2001-06-05T13:49:06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"/>
    <s v="shawnmaz"/>
    <s v="JARNOLD"/>
    <s v="NG-Price"/>
    <x v="1"/>
    <x v="5"/>
    <s v="VE7941.1"/>
    <d v="2001-07-01T21:00:00"/>
  </r>
  <r>
    <x v="1"/>
    <x v="4"/>
    <x v="0"/>
    <x v="0"/>
    <n v="50000"/>
    <n v="1343394"/>
    <d v="2001-06-05T13:49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N587JK00"/>
    <s v="GWHALLE"/>
    <s v="WTI-GW-NXC2"/>
    <x v="2"/>
    <x v="5"/>
    <n v="113952"/>
    <d v="2001-07-01T00:00:00"/>
  </r>
  <r>
    <x v="1"/>
    <x v="3"/>
    <x v="0"/>
    <x v="20"/>
    <n v="615000"/>
    <n v="1343395"/>
    <d v="2001-06-05T13:50:05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3.99"/>
    <s v="ADM48210"/>
    <s v="JARNOLD"/>
    <s v="NG-Price"/>
    <x v="1"/>
    <x v="5"/>
    <s v="VE7945.1"/>
    <d v="2001-07-01T00:00:00"/>
  </r>
  <r>
    <x v="1"/>
    <x v="3"/>
    <x v="1"/>
    <x v="10"/>
    <n v="24000"/>
    <n v="1343397"/>
    <d v="2001-06-05T13:50:33"/>
    <s v="Wisconsin Power And Light Company"/>
    <x v="0"/>
    <x v="0"/>
    <x v="0"/>
    <x v="3"/>
    <s v="US Gas Phy Fwd Firm &lt; or = 1Mo "/>
    <s v="US Gas Phy       NNG Demarc              07-30Jun01      USD/MM"/>
    <m/>
    <n v="1000"/>
    <x v="0"/>
    <x v="10"/>
    <x v="0"/>
    <n v="3.6549999999999998"/>
    <s v="wpla08239"/>
    <s v="KSTEVEN"/>
    <s v="ENA-IM Mid Central South"/>
    <x v="8"/>
    <x v="5"/>
    <n v="831953"/>
    <d v="2001-06-07T21:00:01"/>
  </r>
  <r>
    <x v="1"/>
    <x v="4"/>
    <x v="0"/>
    <x v="0"/>
    <n v="50000"/>
    <n v="1343398"/>
    <d v="2001-06-05T13:50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2"/>
    <x v="5"/>
    <n v="113953"/>
    <d v="2001-07-01T00:00:00"/>
  </r>
  <r>
    <x v="1"/>
    <x v="3"/>
    <x v="0"/>
    <x v="1"/>
    <n v="387500"/>
    <n v="1343399"/>
    <d v="2001-06-05T13:51:04"/>
    <s v="Hess Energy Trading Company LLC"/>
    <x v="0"/>
    <x v="0"/>
    <x v="0"/>
    <x v="3"/>
    <s v="US Gas Fin Swap"/>
    <s v="US Gas Swap      Nymex                   Jul01           USD/MM"/>
    <n v="12500"/>
    <m/>
    <x v="0"/>
    <x v="10"/>
    <x v="0"/>
    <n v="3.895"/>
    <s v="mhorowitz"/>
    <s v="JARNOLD"/>
    <s v="NG-Price"/>
    <x v="1"/>
    <x v="5"/>
    <s v="VE7950.1"/>
    <d v="2001-07-01T21:00:00"/>
  </r>
  <r>
    <x v="1"/>
    <x v="3"/>
    <x v="0"/>
    <x v="1"/>
    <n v="155000"/>
    <n v="1343400"/>
    <d v="2001-06-05T13:51:04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5.16"/>
    <s v="LESLIE01"/>
    <s v="KHOLST"/>
    <s v="FT-West"/>
    <x v="1"/>
    <x v="5"/>
    <s v="VE7949.1"/>
    <d v="2001-07-01T21:00:01"/>
  </r>
  <r>
    <x v="1"/>
    <x v="3"/>
    <x v="0"/>
    <x v="1"/>
    <n v="155000"/>
    <n v="1343403"/>
    <d v="2001-06-05T13:51:13"/>
    <s v="Dynegy Marketing and Trade"/>
    <x v="0"/>
    <x v="0"/>
    <x v="0"/>
    <x v="3"/>
    <s v="US Gas Fin BasisSwap"/>
    <s v="US Gas Basis     NGI SoCal               Aug01           USD/MM"/>
    <m/>
    <n v="5000"/>
    <x v="0"/>
    <x v="10"/>
    <x v="0"/>
    <n v="5.09"/>
    <s v="LESLIE01"/>
    <s v="KHOLST"/>
    <s v="FT-West"/>
    <x v="1"/>
    <x v="5"/>
    <s v="VE7954.1"/>
    <d v="2001-08-01T21:00:01"/>
  </r>
  <r>
    <x v="1"/>
    <x v="3"/>
    <x v="0"/>
    <x v="4"/>
    <n v="150000"/>
    <n v="1343405"/>
    <d v="2001-06-05T13:51:16"/>
    <s v="Dynegy Marketing and Trade"/>
    <x v="0"/>
    <x v="0"/>
    <x v="0"/>
    <x v="3"/>
    <s v="US Gas Fin BasisSwap"/>
    <s v="US Gas Basis     NGI SoCal               Sep01           USD/MM"/>
    <m/>
    <n v="5000"/>
    <x v="0"/>
    <x v="10"/>
    <x v="0"/>
    <n v="3.94"/>
    <s v="LESLIE01"/>
    <s v="KHOLST"/>
    <s v="FT-West"/>
    <x v="1"/>
    <x v="5"/>
    <s v="VE7953.1"/>
    <d v="2001-09-01T21:00:01"/>
  </r>
  <r>
    <x v="1"/>
    <x v="3"/>
    <x v="0"/>
    <x v="1"/>
    <n v="232500"/>
    <n v="1343409"/>
    <d v="2001-06-05T13:51:23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3.895"/>
    <s v="BRROWE01"/>
    <s v="JARNOLD"/>
    <s v="NG-Price"/>
    <x v="1"/>
    <x v="5"/>
    <s v="VE7958.1"/>
    <d v="2001-07-01T21:00:00"/>
  </r>
  <r>
    <x v="1"/>
    <x v="3"/>
    <x v="0"/>
    <x v="1"/>
    <n v="155000"/>
    <n v="1343410"/>
    <d v="2001-06-05T13:51:34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895"/>
    <s v="petverma"/>
    <s v="JARNOLD"/>
    <s v="NG-Price"/>
    <x v="1"/>
    <x v="5"/>
    <s v="VE7960.1"/>
    <d v="2001-07-01T21:00:00"/>
  </r>
  <r>
    <x v="1"/>
    <x v="3"/>
    <x v="0"/>
    <x v="1"/>
    <n v="155000"/>
    <n v="1343413"/>
    <d v="2001-06-05T13:51:39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895"/>
    <s v="bradhoese2"/>
    <s v="JARNOLD"/>
    <s v="NG-Price"/>
    <x v="1"/>
    <x v="5"/>
    <s v="VE7961.1"/>
    <d v="2001-07-01T21:00:00"/>
  </r>
  <r>
    <x v="1"/>
    <x v="3"/>
    <x v="0"/>
    <x v="1"/>
    <n v="77500"/>
    <n v="1343414"/>
    <d v="2001-06-05T13:51:43"/>
    <s v="AEP Energy Services, Inc."/>
    <x v="0"/>
    <x v="0"/>
    <x v="0"/>
    <x v="3"/>
    <s v="US Gas Fin Swap"/>
    <s v="US Gas Swap      Nymex                   Jul01           USD/MM"/>
    <n v="2500"/>
    <m/>
    <x v="0"/>
    <x v="10"/>
    <x v="0"/>
    <n v="3.895"/>
    <s v="aepes211"/>
    <s v="JARNOLD"/>
    <s v="NG-Price"/>
    <x v="1"/>
    <x v="5"/>
    <s v="VE7962.1"/>
    <d v="2001-07-01T21:00:00"/>
  </r>
  <r>
    <x v="1"/>
    <x v="3"/>
    <x v="0"/>
    <x v="1"/>
    <n v="310000"/>
    <n v="1343416"/>
    <d v="2001-06-05T13:51:59"/>
    <s v="BP Corporation North America Inc."/>
    <x v="0"/>
    <x v="0"/>
    <x v="0"/>
    <x v="3"/>
    <s v="US Gas Fin Swap"/>
    <s v="US Gas Swap      Nymex                   Aug01           USD/MM"/>
    <n v="10000"/>
    <m/>
    <x v="0"/>
    <x v="10"/>
    <x v="0"/>
    <n v="3.9775"/>
    <s v="Lamoreal"/>
    <s v="JARNOLD"/>
    <s v="NG-Price"/>
    <x v="1"/>
    <x v="5"/>
    <s v="VE7964.1"/>
    <d v="2001-08-01T21:00:00"/>
  </r>
  <r>
    <x v="1"/>
    <x v="2"/>
    <x v="1"/>
    <x v="4"/>
    <n v="1500"/>
    <n v="1343418"/>
    <d v="2001-06-05T13:52:16"/>
    <s v="Aquila Energy Marketing Corporation"/>
    <x v="0"/>
    <x v="0"/>
    <x v="0"/>
    <x v="2"/>
    <s v="US East Power Phy Fwd Firm Unplan B"/>
    <s v="US Pwr Phy Unp B ERCOT Peak              Sep01           USD/MWh"/>
    <m/>
    <n v="50"/>
    <x v="0"/>
    <x v="2"/>
    <x v="0"/>
    <n v="44.75"/>
    <s v="JOELWOOD"/>
    <s v="DSMITH3"/>
    <s v="LT-ERCOT"/>
    <x v="7"/>
    <x v="6"/>
    <n v="633503.1"/>
    <d v="2001-09-01T21:00:01"/>
  </r>
  <r>
    <x v="1"/>
    <x v="3"/>
    <x v="0"/>
    <x v="1"/>
    <n v="77500"/>
    <n v="1343419"/>
    <d v="2001-06-05T13:52:36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895"/>
    <s v="shawnmaz"/>
    <s v="JARNOLD"/>
    <s v="NG-Price"/>
    <x v="1"/>
    <x v="5"/>
    <s v="VE7965.1"/>
    <d v="2001-07-01T21:00:00"/>
  </r>
  <r>
    <x v="1"/>
    <x v="4"/>
    <x v="0"/>
    <x v="0"/>
    <n v="50000"/>
    <n v="1343420"/>
    <d v="2001-06-05T13:52:4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954"/>
    <d v="2001-07-01T00:00:00"/>
  </r>
  <r>
    <x v="1"/>
    <x v="2"/>
    <x v="0"/>
    <x v="0"/>
    <n v="50"/>
    <n v="1343421"/>
    <d v="2001-06-05T13:52:51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39.6"/>
    <s v="jjohnson"/>
    <s v="GGUPTA"/>
    <s v="ST-New England"/>
    <x v="7"/>
    <x v="5"/>
    <n v="633504.1"/>
    <d v="2001-06-07T21:00:01"/>
  </r>
  <r>
    <x v="1"/>
    <x v="3"/>
    <x v="1"/>
    <x v="10"/>
    <n v="120000"/>
    <n v="1343425"/>
    <d v="2001-06-05T13:53:21"/>
    <s v="Texla Energy Management Inc."/>
    <x v="0"/>
    <x v="0"/>
    <x v="0"/>
    <x v="3"/>
    <s v="US Gas Phy Fwd Firm &lt; or = 1Mo "/>
    <s v="US Gas Phy       HeHub                   07-30Jun01      USD/MM"/>
    <m/>
    <n v="5000"/>
    <x v="0"/>
    <x v="10"/>
    <x v="0"/>
    <n v="3.8050000000000002"/>
    <s v="STANHORTON"/>
    <s v="ARING"/>
    <s v="ENA-IM NE GULF1"/>
    <x v="8"/>
    <x v="5"/>
    <n v="831954"/>
    <d v="2001-06-07T21:00:01"/>
  </r>
  <r>
    <x v="1"/>
    <x v="2"/>
    <x v="1"/>
    <x v="9"/>
    <n v="100"/>
    <n v="1343427"/>
    <d v="2001-06-05T13:53:28"/>
    <s v="Virginia Electric and Power Company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VEPCOJOE"/>
    <s v="JQUENET"/>
    <s v="ST-PJM"/>
    <x v="7"/>
    <x v="6"/>
    <n v="633507.1"/>
    <d v="2001-06-07T21:00:01"/>
  </r>
  <r>
    <x v="1"/>
    <x v="4"/>
    <x v="0"/>
    <x v="0"/>
    <n v="50000"/>
    <n v="1343429"/>
    <d v="2001-06-05T13:53:5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18"/>
    <s v="MICWHITE"/>
    <s v="GWHALLE"/>
    <s v="WTI-GW-NXC1"/>
    <x v="2"/>
    <x v="5"/>
    <n v="113955"/>
    <d v="2001-07-01T00:00:00"/>
  </r>
  <r>
    <x v="1"/>
    <x v="3"/>
    <x v="0"/>
    <x v="1"/>
    <n v="155000"/>
    <n v="1343432"/>
    <d v="2001-06-05T13:54:05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hossmich"/>
    <s v="JARNOLD"/>
    <s v="NG-Price"/>
    <x v="1"/>
    <x v="5"/>
    <s v="VE7974.1"/>
    <d v="2001-07-01T21:00:00"/>
  </r>
  <r>
    <x v="1"/>
    <x v="4"/>
    <x v="0"/>
    <x v="0"/>
    <n v="50000"/>
    <n v="1343433"/>
    <d v="2001-06-05T13:54:1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1"/>
    <s v="GWHALLE"/>
    <s v="WTI-GW-NXC2"/>
    <x v="2"/>
    <x v="5"/>
    <n v="113956"/>
    <d v="2001-07-01T00:00:00"/>
  </r>
  <r>
    <x v="1"/>
    <x v="4"/>
    <x v="0"/>
    <x v="0"/>
    <n v="50000"/>
    <n v="1343436"/>
    <d v="2001-06-05T13:54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957"/>
    <d v="2001-07-01T00:00:00"/>
  </r>
  <r>
    <x v="1"/>
    <x v="3"/>
    <x v="0"/>
    <x v="10"/>
    <n v="240000"/>
    <n v="1343437"/>
    <d v="2001-06-05T13:54:49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8"/>
    <s v="AQUILA1085"/>
    <s v="PKEAVEY"/>
    <s v="G-DAILY-EST"/>
    <x v="1"/>
    <x v="5"/>
    <s v="VE7980.1"/>
    <d v="2001-06-07T21:00:01"/>
  </r>
  <r>
    <x v="1"/>
    <x v="3"/>
    <x v="0"/>
    <x v="18"/>
    <n v="755000"/>
    <n v="1343438"/>
    <d v="2001-06-05T13:54:51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49999999999998"/>
    <s v="jh1825ps"/>
    <s v="JARNOLD"/>
    <s v="NG-Price"/>
    <x v="1"/>
    <x v="5"/>
    <s v="VE7979.1"/>
    <d v="2001-11-01T00:00:00"/>
  </r>
  <r>
    <x v="1"/>
    <x v="3"/>
    <x v="0"/>
    <x v="1"/>
    <n v="542500"/>
    <n v="1343440"/>
    <d v="2001-06-05T13:55:09"/>
    <s v="AEP Energy Services, Inc."/>
    <x v="0"/>
    <x v="0"/>
    <x v="0"/>
    <x v="3"/>
    <s v="US Gas Fin Swap"/>
    <s v="US Gas Swap      Nymex                   Jul01           USD/MM"/>
    <m/>
    <n v="17500"/>
    <x v="0"/>
    <x v="10"/>
    <x v="0"/>
    <n v="3.9049999999999998"/>
    <s v="aepes214"/>
    <s v="JARNOLD"/>
    <s v="NG-Price"/>
    <x v="1"/>
    <x v="5"/>
    <s v="VE7982.1"/>
    <d v="2001-07-01T21:00:00"/>
  </r>
  <r>
    <x v="1"/>
    <x v="4"/>
    <x v="0"/>
    <x v="0"/>
    <n v="50000"/>
    <n v="1343441"/>
    <d v="2001-06-05T13:55:1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1"/>
    <s v="GWHALLE"/>
    <s v="WTI-GW-NXC2"/>
    <x v="2"/>
    <x v="5"/>
    <n v="113958"/>
    <d v="2001-07-01T00:00:00"/>
  </r>
  <r>
    <x v="1"/>
    <x v="9"/>
    <x v="0"/>
    <x v="1"/>
    <n v="93"/>
    <n v="1343443"/>
    <d v="2001-06-05T13:55:22"/>
    <s v="Axia Energy, LP"/>
    <x v="0"/>
    <x v="0"/>
    <x v="0"/>
    <x v="9"/>
    <s v="US Weather CDD Swap"/>
    <s v="US Wthr CDD Swap BOS 100/20K             Jul01           USD/CDD"/>
    <n v="3"/>
    <m/>
    <x v="0"/>
    <x v="18"/>
    <x v="0"/>
    <n v="238"/>
    <s v="stusthom"/>
    <s v="MNGUYE2"/>
    <s v="ECTWEADES"/>
    <x v="10"/>
    <x v="5"/>
    <n v="1343443"/>
    <d v="2001-07-01T21:59:00"/>
  </r>
  <r>
    <x v="1"/>
    <x v="3"/>
    <x v="0"/>
    <x v="1"/>
    <n v="620000"/>
    <n v="1343444"/>
    <d v="2001-06-05T13:55:55"/>
    <s v="J. Aron &amp; Company"/>
    <x v="0"/>
    <x v="0"/>
    <x v="0"/>
    <x v="3"/>
    <s v="US Gas Fin Swap"/>
    <s v="US Gas Swap      Nymex                   Jul01           USD/MM"/>
    <m/>
    <n v="20000"/>
    <x v="0"/>
    <x v="10"/>
    <x v="0"/>
    <n v="3.91"/>
    <s v="owenwest"/>
    <s v="JARNOLD"/>
    <s v="NG-Price"/>
    <x v="1"/>
    <x v="5"/>
    <s v="VE7986.1"/>
    <d v="2001-07-01T21:00:00"/>
  </r>
  <r>
    <x v="1"/>
    <x v="3"/>
    <x v="0"/>
    <x v="10"/>
    <n v="240000"/>
    <n v="1343445"/>
    <d v="2001-06-05T13:55:55"/>
    <s v="AEP Energy Services, Inc.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aepes222"/>
    <s v="PKEAVEY"/>
    <s v="G-DAILY-EST"/>
    <x v="1"/>
    <x v="5"/>
    <s v="VE7987.1"/>
    <d v="2001-06-07T21:00:01"/>
  </r>
  <r>
    <x v="1"/>
    <x v="4"/>
    <x v="0"/>
    <x v="0"/>
    <n v="50000"/>
    <n v="1343446"/>
    <d v="2001-06-05T13:56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"/>
    <s v="GWHALLE"/>
    <s v="WTI-GW-NXC2"/>
    <x v="2"/>
    <x v="5"/>
    <n v="113959"/>
    <d v="2001-07-01T00:00:00"/>
  </r>
  <r>
    <x v="1"/>
    <x v="2"/>
    <x v="1"/>
    <x v="4"/>
    <n v="1500"/>
    <n v="1343448"/>
    <d v="2001-06-05T13:57:5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3"/>
    <s v="jheinecke1"/>
    <s v="MCARSON2"/>
    <s v="LT-SPP"/>
    <x v="7"/>
    <x v="6"/>
    <n v="633509.1"/>
    <d v="2001-09-01T14:16:00"/>
  </r>
  <r>
    <x v="1"/>
    <x v="4"/>
    <x v="0"/>
    <x v="0"/>
    <n v="50000"/>
    <n v="1343447"/>
    <d v="2001-06-05T13:5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"/>
    <s v="GWHALLE"/>
    <s v="WTI-GW-NXC2"/>
    <x v="2"/>
    <x v="5"/>
    <n v="113960"/>
    <d v="2001-07-01T00:00:00"/>
  </r>
  <r>
    <x v="1"/>
    <x v="3"/>
    <x v="0"/>
    <x v="1"/>
    <n v="155000"/>
    <n v="1343449"/>
    <d v="2001-06-05T13:57:56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15"/>
    <s v="jpeace01"/>
    <s v="JARNOLD"/>
    <s v="NG-Price"/>
    <x v="1"/>
    <x v="5"/>
    <s v="VE7991.1"/>
    <d v="2001-07-01T21:00:00"/>
  </r>
  <r>
    <x v="1"/>
    <x v="4"/>
    <x v="0"/>
    <x v="0"/>
    <n v="50000"/>
    <n v="1343450"/>
    <d v="2001-06-05T13:57:59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2"/>
    <x v="5"/>
    <n v="113961"/>
    <d v="2001-07-01T00:00:00"/>
  </r>
  <r>
    <x v="1"/>
    <x v="3"/>
    <x v="0"/>
    <x v="10"/>
    <n v="360000"/>
    <n v="1343451"/>
    <d v="2001-06-05T13:58:24"/>
    <s v="Aquila Risk Management Corporation"/>
    <x v="0"/>
    <x v="0"/>
    <x v="0"/>
    <x v="3"/>
    <s v="US Gas Fin Swap"/>
    <s v="US Gas Daily     Waha                    07-30Jun01      USD/MM"/>
    <m/>
    <n v="15000"/>
    <x v="0"/>
    <x v="10"/>
    <x v="0"/>
    <n v="3.77"/>
    <s v="AQUILA1012"/>
    <s v="EBASS"/>
    <s v="FT-Texas"/>
    <x v="1"/>
    <x v="5"/>
    <s v="VE7994.1"/>
    <d v="2001-06-07T21:00:01"/>
  </r>
  <r>
    <x v="1"/>
    <x v="2"/>
    <x v="1"/>
    <x v="9"/>
    <n v="100"/>
    <n v="1343456"/>
    <d v="2001-06-05T13:59:00"/>
    <s v="PSEG Energy Resources &amp; Trade LLC"/>
    <x v="0"/>
    <x v="0"/>
    <x v="0"/>
    <x v="2"/>
    <s v="US East Power Phy Fwd Firm"/>
    <s v="US Pwr Phy Firm  PJM-W Peak              07-08Jun01      USD/MWh"/>
    <m/>
    <n v="50"/>
    <x v="0"/>
    <x v="2"/>
    <x v="0"/>
    <n v="29"/>
    <s v="skilpat1"/>
    <s v="JQUENET"/>
    <s v="ST-PJM"/>
    <x v="7"/>
    <x v="6"/>
    <n v="633514.1"/>
    <d v="2001-06-07T21:00:01"/>
  </r>
  <r>
    <x v="1"/>
    <x v="3"/>
    <x v="0"/>
    <x v="1"/>
    <n v="310000"/>
    <n v="1343458"/>
    <d v="2001-06-05T13:59:34"/>
    <s v="J. Aron &amp; Company"/>
    <x v="0"/>
    <x v="0"/>
    <x v="0"/>
    <x v="3"/>
    <s v="US Gas Fin Swap"/>
    <s v="US Gas Swap      Nymex                   Jul01           USD/MM"/>
    <n v="10000"/>
    <m/>
    <x v="0"/>
    <x v="10"/>
    <x v="0"/>
    <n v="3.91"/>
    <s v="owenwest"/>
    <s v="JARNOLD"/>
    <s v="NG-Price"/>
    <x v="1"/>
    <x v="5"/>
    <s v="VE8001.1"/>
    <d v="2001-07-01T21:00:00"/>
  </r>
  <r>
    <x v="1"/>
    <x v="2"/>
    <x v="1"/>
    <x v="4"/>
    <n v="1500"/>
    <n v="1343461"/>
    <d v="2001-06-05T14:00:20"/>
    <s v="Ameren Energy, Inc., as agent"/>
    <x v="0"/>
    <x v="0"/>
    <x v="0"/>
    <x v="2"/>
    <s v="US East Power Phy Fwd Firm"/>
    <s v="US Pwr Phy Firm  Cinergy Peak            Sep01           USD/MWh"/>
    <m/>
    <n v="50"/>
    <x v="0"/>
    <x v="2"/>
    <x v="0"/>
    <n v="36.6"/>
    <s v="bf162233"/>
    <s v="FSTURM"/>
    <s v="ST-ECAR"/>
    <x v="7"/>
    <x v="6"/>
    <n v="633515.1"/>
    <d v="2001-09-01T17:11:00"/>
  </r>
  <r>
    <x v="1"/>
    <x v="3"/>
    <x v="0"/>
    <x v="1"/>
    <n v="155000"/>
    <n v="1343462"/>
    <d v="2001-06-05T14:00:21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3.915"/>
    <s v="RLFELSKE"/>
    <s v="JARNOLD"/>
    <s v="NG-Price"/>
    <x v="1"/>
    <x v="5"/>
    <s v="VE8005.1"/>
    <d v="2001-07-01T21:00:00"/>
  </r>
  <r>
    <x v="1"/>
    <x v="3"/>
    <x v="0"/>
    <x v="1"/>
    <n v="310000"/>
    <n v="1343463"/>
    <d v="2001-06-05T14:00:32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3.915"/>
    <s v="STEVEBUT"/>
    <s v="JARNOLD"/>
    <s v="NG-Price"/>
    <x v="1"/>
    <x v="5"/>
    <s v="VE8006.1"/>
    <d v="2001-07-01T21:00:00"/>
  </r>
  <r>
    <x v="1"/>
    <x v="3"/>
    <x v="0"/>
    <x v="20"/>
    <n v="615000"/>
    <n v="1343464"/>
    <d v="2001-06-05T14:00:54"/>
    <s v="Duke Energy Marketing Limited Partnership"/>
    <x v="0"/>
    <x v="0"/>
    <x v="0"/>
    <x v="3"/>
    <s v="US Gas Fin Swap"/>
    <s v="US Gas Swap      Nymex                   Jul-Oct01       USD/MM"/>
    <m/>
    <n v="5000"/>
    <x v="0"/>
    <x v="10"/>
    <x v="0"/>
    <n v="4.01"/>
    <s v="BIGBRADLY"/>
    <s v="JARNOLD"/>
    <s v="NG-Price"/>
    <x v="1"/>
    <x v="5"/>
    <s v="VE8007.1"/>
    <d v="2001-07-01T00:00:00"/>
  </r>
  <r>
    <x v="1"/>
    <x v="3"/>
    <x v="0"/>
    <x v="1"/>
    <n v="310000"/>
    <n v="1343466"/>
    <d v="2001-06-05T14:01:32"/>
    <s v="CMS Marketing, Services and Trading Company"/>
    <x v="0"/>
    <x v="0"/>
    <x v="0"/>
    <x v="3"/>
    <s v="US Gas Fin Swap"/>
    <s v="US Gas Swap      Nymex                   Jul01           USD/MM"/>
    <m/>
    <n v="10000"/>
    <x v="0"/>
    <x v="10"/>
    <x v="0"/>
    <n v="3.915"/>
    <s v="PATGRIMES"/>
    <s v="JARNOLD"/>
    <s v="NG-Price"/>
    <x v="1"/>
    <x v="5"/>
    <s v="VE8009.1"/>
    <d v="2001-07-01T21:00:00"/>
  </r>
  <r>
    <x v="1"/>
    <x v="3"/>
    <x v="0"/>
    <x v="18"/>
    <n v="755000"/>
    <n v="1343467"/>
    <d v="2001-06-05T14:01:35"/>
    <s v="PG&amp;E Energy Trading-Gas Corporation"/>
    <x v="0"/>
    <x v="0"/>
    <x v="0"/>
    <x v="3"/>
    <s v="US Gas Fin Swap"/>
    <s v="US Gas Swap      Nymex                   Nov01-Mar02     USD/MM"/>
    <m/>
    <n v="5000"/>
    <x v="0"/>
    <x v="10"/>
    <x v="0"/>
    <n v="4.3550000000000004"/>
    <s v="pgenegadam"/>
    <s v="JARNOLD"/>
    <s v="NG-Price"/>
    <x v="1"/>
    <x v="5"/>
    <s v="VE8008.1"/>
    <d v="2001-11-01T00:00:00"/>
  </r>
  <r>
    <x v="1"/>
    <x v="4"/>
    <x v="0"/>
    <x v="0"/>
    <n v="50000"/>
    <n v="1343469"/>
    <d v="2001-06-05T14:01:5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2"/>
    <x v="5"/>
    <n v="113962"/>
    <d v="2001-07-01T00:00:00"/>
  </r>
  <r>
    <x v="1"/>
    <x v="2"/>
    <x v="1"/>
    <x v="9"/>
    <n v="100"/>
    <n v="1343473"/>
    <d v="2001-06-05T14:02:45"/>
    <s v="PSEG Energy Resources &amp; Trade LLC"/>
    <x v="0"/>
    <x v="0"/>
    <x v="0"/>
    <x v="2"/>
    <s v="US East Power Phy Fwd Firm"/>
    <s v="US Pwr Phy Firm  PJM-W Peak              07-08Jun01      USD/MWh"/>
    <m/>
    <n v="50"/>
    <x v="0"/>
    <x v="2"/>
    <x v="0"/>
    <n v="29"/>
    <s v="skilpat1"/>
    <s v="JQUENET"/>
    <s v="ST-PJM"/>
    <x v="7"/>
    <x v="6"/>
    <n v="633519.1"/>
    <d v="2001-06-07T21:00:01"/>
  </r>
  <r>
    <x v="1"/>
    <x v="3"/>
    <x v="0"/>
    <x v="1"/>
    <n v="155000"/>
    <n v="1343474"/>
    <d v="2001-06-05T14:02:56"/>
    <s v="ConAgra Energy Services, Inc."/>
    <x v="0"/>
    <x v="0"/>
    <x v="0"/>
    <x v="3"/>
    <s v="US Gas Fin Swap"/>
    <s v="US Gas Swap      Nymex                   Aug01           USD/MM"/>
    <m/>
    <n v="5000"/>
    <x v="0"/>
    <x v="10"/>
    <x v="0"/>
    <n v="3.9975000000000001"/>
    <s v="MATTGRAVEL"/>
    <s v="JARNOLD"/>
    <s v="NG-Price"/>
    <x v="1"/>
    <x v="5"/>
    <s v="VE8015.1"/>
    <d v="2001-08-01T21:00:00"/>
  </r>
  <r>
    <x v="1"/>
    <x v="4"/>
    <x v="0"/>
    <x v="0"/>
    <n v="15000"/>
    <n v="1343476"/>
    <d v="2001-06-05T14:03:16"/>
    <s v="Hess Energy Trading Company LLC"/>
    <x v="0"/>
    <x v="0"/>
    <x v="0"/>
    <x v="4"/>
    <s v="US Crude WTI Fin Swap "/>
    <s v="US WTI Swap      Nymex PEN               Jul01           USD/bl/m"/>
    <n v="15000"/>
    <m/>
    <x v="0"/>
    <x v="8"/>
    <x v="0"/>
    <n v="28.22"/>
    <s v="N587JK00"/>
    <s v="GWHALLE"/>
    <s v="WTI-GW-NXC2"/>
    <x v="2"/>
    <x v="5"/>
    <n v="113963"/>
    <d v="2001-07-01T00:00:00"/>
  </r>
  <r>
    <x v="1"/>
    <x v="4"/>
    <x v="0"/>
    <x v="0"/>
    <n v="35000"/>
    <n v="1343477"/>
    <d v="2001-06-05T14:03:18"/>
    <s v="Hess Energy Trading Company LLC"/>
    <x v="0"/>
    <x v="0"/>
    <x v="0"/>
    <x v="4"/>
    <s v="US Crude WTI Fin Swap "/>
    <s v="US WTI Swap      Nymex PEN               Jul01           USD/bl/m"/>
    <n v="35000"/>
    <m/>
    <x v="0"/>
    <x v="8"/>
    <x v="0"/>
    <n v="28.22"/>
    <s v="JTREADWAY"/>
    <s v="GWHALLE"/>
    <s v="WTI-GW-NXC2"/>
    <x v="2"/>
    <x v="5"/>
    <n v="113964"/>
    <d v="2001-07-01T00:00:00"/>
  </r>
  <r>
    <x v="1"/>
    <x v="4"/>
    <x v="0"/>
    <x v="0"/>
    <n v="50000"/>
    <n v="1343478"/>
    <d v="2001-06-05T14:03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1"/>
    <s v="GWHALLE"/>
    <s v="WTI-GW-NXC2"/>
    <x v="2"/>
    <x v="5"/>
    <n v="113965"/>
    <d v="2001-07-01T00:00:00"/>
  </r>
  <r>
    <x v="1"/>
    <x v="4"/>
    <x v="0"/>
    <x v="0"/>
    <n v="50000"/>
    <n v="1343479"/>
    <d v="2001-06-05T14:03:4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966"/>
    <d v="2001-07-01T00:00:00"/>
  </r>
  <r>
    <x v="1"/>
    <x v="3"/>
    <x v="0"/>
    <x v="1"/>
    <n v="620000"/>
    <n v="1343480"/>
    <d v="2001-06-05T14:03:52"/>
    <s v="Hess Energy Trading Company LLC"/>
    <x v="0"/>
    <x v="0"/>
    <x v="0"/>
    <x v="3"/>
    <s v="US Gas Fin Swap"/>
    <s v="US Gas Swap      Nymex                   Jul01           USD/MM"/>
    <n v="20000"/>
    <m/>
    <x v="0"/>
    <x v="10"/>
    <x v="0"/>
    <n v="3.9049999999999998"/>
    <s v="mhorowitz"/>
    <s v="JARNOLD"/>
    <s v="NG-Price"/>
    <x v="1"/>
    <x v="5"/>
    <s v="VE8020.1"/>
    <d v="2001-07-01T21:00:00"/>
  </r>
  <r>
    <x v="1"/>
    <x v="3"/>
    <x v="0"/>
    <x v="18"/>
    <n v="755000"/>
    <n v="1343481"/>
    <d v="2001-06-05T14:04:23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34"/>
    <s v="ritanagle"/>
    <s v="JARNOLD"/>
    <s v="NG-Price"/>
    <x v="1"/>
    <x v="5"/>
    <s v="VE8022.1"/>
    <d v="2001-11-01T00:00:00"/>
  </r>
  <r>
    <x v="1"/>
    <x v="3"/>
    <x v="0"/>
    <x v="10"/>
    <n v="240000"/>
    <n v="1343482"/>
    <d v="2001-06-05T14:04:33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8023.1"/>
    <d v="2001-06-07T21:00:01"/>
  </r>
  <r>
    <x v="1"/>
    <x v="3"/>
    <x v="0"/>
    <x v="1"/>
    <n v="465000"/>
    <n v="1343483"/>
    <d v="2001-06-05T14:04:4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9"/>
    <s v="WHITEWATER"/>
    <s v="JARNOLD"/>
    <s v="NG-Price"/>
    <x v="1"/>
    <x v="5"/>
    <s v="VE8024.1"/>
    <d v="2001-07-01T21:00:00"/>
  </r>
  <r>
    <x v="1"/>
    <x v="2"/>
    <x v="1"/>
    <x v="4"/>
    <n v="1500"/>
    <n v="1343484"/>
    <d v="2001-06-05T14:04:51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6.5"/>
    <s v="ADM35983"/>
    <s v="FSTURM"/>
    <s v="ST-ECAR"/>
    <x v="7"/>
    <x v="6"/>
    <n v="633521.1"/>
    <d v="2001-09-01T17:11:00"/>
  </r>
  <r>
    <x v="1"/>
    <x v="3"/>
    <x v="1"/>
    <x v="0"/>
    <n v="10000"/>
    <n v="1343485"/>
    <d v="2001-06-05T14:05:00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7"/>
    <s v="dmccairns"/>
    <s v="ARING"/>
    <s v="ENA-IM NE GULF1"/>
    <x v="8"/>
    <x v="5"/>
    <n v="831955"/>
    <d v="2001-06-07T21:00:01"/>
  </r>
  <r>
    <x v="1"/>
    <x v="2"/>
    <x v="1"/>
    <x v="8"/>
    <n v="250"/>
    <n v="1343486"/>
    <d v="2001-06-05T14:05:26"/>
    <s v="El Paso Merchant Energy, L.P."/>
    <x v="0"/>
    <x v="0"/>
    <x v="0"/>
    <x v="2"/>
    <s v="US East Power Phy Fwd Firm"/>
    <s v="US Pwr Phy Firm  PJM-W Peak              11-15Jun01      USD/MWh"/>
    <n v="50"/>
    <m/>
    <x v="0"/>
    <x v="2"/>
    <x v="0"/>
    <n v="38"/>
    <s v="EPowerML"/>
    <s v="JQUENET"/>
    <s v="ST-PJM"/>
    <x v="7"/>
    <x v="6"/>
    <n v="633522.1"/>
    <d v="2001-06-11T21:00:01"/>
  </r>
  <r>
    <x v="1"/>
    <x v="3"/>
    <x v="0"/>
    <x v="18"/>
    <n v="755000"/>
    <n v="1343488"/>
    <d v="2001-06-05T14:05:2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35"/>
    <s v="jdbsempra"/>
    <s v="JARNOLD"/>
    <s v="NG-Price"/>
    <x v="1"/>
    <x v="5"/>
    <s v="VE8026.1"/>
    <d v="2001-11-01T00:00:00"/>
  </r>
  <r>
    <x v="1"/>
    <x v="3"/>
    <x v="1"/>
    <x v="0"/>
    <n v="10000"/>
    <n v="1343487"/>
    <d v="2001-06-05T14:05:29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0"/>
    <x v="0"/>
    <n v="3.77"/>
    <s v="YJACKSON"/>
    <s v="ARING"/>
    <s v="ENA-IM NE GULF1"/>
    <x v="8"/>
    <x v="5"/>
    <n v="831956"/>
    <d v="2001-06-07T21:00:01"/>
  </r>
  <r>
    <x v="1"/>
    <x v="3"/>
    <x v="1"/>
    <x v="0"/>
    <n v="5000"/>
    <n v="1343491"/>
    <d v="2001-06-05T14:05:55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0"/>
    <x v="0"/>
    <n v="3.78"/>
    <s v="EPMELPdg"/>
    <s v="SNEAL"/>
    <s v="ENA-IM NE GULF4"/>
    <x v="8"/>
    <x v="5"/>
    <n v="831957"/>
    <d v="2001-06-07T21:00:01"/>
  </r>
  <r>
    <x v="1"/>
    <x v="4"/>
    <x v="1"/>
    <x v="1"/>
    <n v="93000"/>
    <n v="1343492"/>
    <d v="2001-06-05T14:05:56"/>
    <s v="Occidental Energy Marketing, Inc."/>
    <x v="0"/>
    <x v="0"/>
    <x v="0"/>
    <x v="4"/>
    <s v="US Crude WTI Phy Index"/>
    <s v="US WTI Index     KOCH P+                 Jul01           USD/bl/d"/>
    <n v="3000"/>
    <m/>
    <x v="0"/>
    <x v="16"/>
    <x v="0"/>
    <n v="2.8"/>
    <s v="CRUDEKEITH"/>
    <s v="RFULLER"/>
    <s v="Phyoil-Index"/>
    <x v="1"/>
    <x v="10"/>
    <s v="VE8028.1"/>
    <d v="2001-07-01T21:00:01"/>
  </r>
  <r>
    <x v="1"/>
    <x v="3"/>
    <x v="0"/>
    <x v="1"/>
    <n v="620000"/>
    <n v="1343493"/>
    <d v="2001-06-05T14:06:00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3.895"/>
    <s v="WHITEWATER"/>
    <s v="JARNOLD"/>
    <s v="NG-Price"/>
    <x v="1"/>
    <x v="5"/>
    <s v="VE8029.1"/>
    <d v="2001-07-01T21:00:00"/>
  </r>
  <r>
    <x v="1"/>
    <x v="3"/>
    <x v="0"/>
    <x v="10"/>
    <n v="120000"/>
    <n v="1343494"/>
    <d v="2001-06-05T14:06:07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0"/>
    <x v="0"/>
    <n v="2.9449999999999998"/>
    <s v="frankfield"/>
    <s v="RGAY"/>
    <s v="West-Keystone"/>
    <x v="1"/>
    <x v="5"/>
    <s v="VE8030.1"/>
    <d v="2001-06-07T21:00:01"/>
  </r>
  <r>
    <x v="1"/>
    <x v="4"/>
    <x v="0"/>
    <x v="0"/>
    <n v="50000"/>
    <n v="1343495"/>
    <d v="2001-06-05T14:06:0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2"/>
    <x v="5"/>
    <n v="113967"/>
    <d v="2001-07-01T00:00:00"/>
  </r>
  <r>
    <x v="1"/>
    <x v="4"/>
    <x v="0"/>
    <x v="0"/>
    <n v="50000"/>
    <n v="1343497"/>
    <d v="2001-06-05T14:06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2"/>
    <x v="5"/>
    <n v="113968"/>
    <d v="2001-07-01T00:00:00"/>
  </r>
  <r>
    <x v="1"/>
    <x v="2"/>
    <x v="1"/>
    <x v="9"/>
    <n v="100"/>
    <n v="1343499"/>
    <d v="2001-06-05T14:06:30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aepsvc136"/>
    <s v="JQUENET"/>
    <s v="ST-PJM"/>
    <x v="7"/>
    <x v="6"/>
    <n v="633528.1"/>
    <d v="2001-06-07T21:00:01"/>
  </r>
  <r>
    <x v="1"/>
    <x v="2"/>
    <x v="0"/>
    <x v="0"/>
    <n v="50"/>
    <n v="1343501"/>
    <d v="2001-06-05T14:06:40"/>
    <s v="Sempra Energy Trading Corp."/>
    <x v="0"/>
    <x v="0"/>
    <x v="0"/>
    <x v="2"/>
    <s v="US East Power Fin Swap"/>
    <s v="US Pwr Fin Swap  PJM W IntC HE17-23 EPT  05Jun01         USD/MWh"/>
    <n v="50"/>
    <m/>
    <x v="0"/>
    <x v="2"/>
    <x v="0"/>
    <n v="32"/>
    <s v="robgola1"/>
    <s v="JSTEPENO"/>
    <s v="EPMI-HRLY-NE"/>
    <x v="7"/>
    <x v="5"/>
    <n v="633530.1"/>
    <d v="2001-06-05T21:00:01"/>
  </r>
  <r>
    <x v="1"/>
    <x v="2"/>
    <x v="1"/>
    <x v="10"/>
    <n v="1200"/>
    <n v="1343502"/>
    <d v="2001-06-05T14:07:10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3.5"/>
    <s v="stsingas"/>
    <s v="JQUENET"/>
    <s v="ST-PJM"/>
    <x v="7"/>
    <x v="6"/>
    <n v="633531.1"/>
    <d v="2001-06-07T21:00:01"/>
  </r>
  <r>
    <x v="1"/>
    <x v="3"/>
    <x v="0"/>
    <x v="18"/>
    <n v="755000"/>
    <n v="1343504"/>
    <d v="2001-06-05T14:07:11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35"/>
    <s v="GILMORE2"/>
    <s v="JARNOLD"/>
    <s v="NG-Price"/>
    <x v="1"/>
    <x v="5"/>
    <s v="VE8033.1"/>
    <d v="2001-11-01T00:00:00"/>
  </r>
  <r>
    <x v="1"/>
    <x v="2"/>
    <x v="0"/>
    <x v="0"/>
    <n v="50"/>
    <n v="1343503"/>
    <d v="2001-06-05T14:07:11"/>
    <s v="DTE Energy Trading, Inc."/>
    <x v="0"/>
    <x v="0"/>
    <x v="0"/>
    <x v="2"/>
    <s v="US East Power Fin Swap"/>
    <s v="US Pwr Fin Swap  PJM W IntC HE17-23 EPT  05Jun01         USD/MWh"/>
    <m/>
    <n v="50"/>
    <x v="0"/>
    <x v="2"/>
    <x v="0"/>
    <n v="34.5"/>
    <s v="mitchellj"/>
    <s v="JSTEPENO"/>
    <s v="EPMI-HRLY-NE"/>
    <x v="7"/>
    <x v="5"/>
    <n v="633532.1"/>
    <d v="2001-06-05T21:00:01"/>
  </r>
  <r>
    <x v="1"/>
    <x v="3"/>
    <x v="0"/>
    <x v="1"/>
    <n v="3100"/>
    <n v="1343505"/>
    <d v="2001-06-05T14:07:42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0249999999999999"/>
    <s v="WHITEWATER"/>
    <s v="MMAGGI"/>
    <s v="NG EXOTIC"/>
    <x v="1"/>
    <x v="5"/>
    <s v="VE8034.1"/>
    <d v="2001-07-01T00:00:00"/>
  </r>
  <r>
    <x v="1"/>
    <x v="3"/>
    <x v="0"/>
    <x v="1"/>
    <n v="232500"/>
    <n v="1343507"/>
    <d v="2001-06-05T14:07:46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3.9"/>
    <s v="rsavocch"/>
    <s v="JARNOLD"/>
    <s v="NG-Price"/>
    <x v="1"/>
    <x v="5"/>
    <s v="VE8036.1"/>
    <d v="2001-07-01T21:00:00"/>
  </r>
  <r>
    <x v="1"/>
    <x v="2"/>
    <x v="1"/>
    <x v="1"/>
    <n v="1550"/>
    <n v="1343508"/>
    <d v="2001-06-05T14:07:54"/>
    <s v="Mirant Americas Energy Marketing, L.P."/>
    <x v="0"/>
    <x v="0"/>
    <x v="0"/>
    <x v="2"/>
    <s v="US East Power Phy Fwd Firm"/>
    <s v="US Pwr Phy Firm  Cinergy Peak            Jul01           USD/MWh"/>
    <n v="50"/>
    <m/>
    <x v="0"/>
    <x v="2"/>
    <x v="0"/>
    <n v="83.25"/>
    <s v="toddbrown"/>
    <s v="FSTURM"/>
    <s v="LT-ECAR"/>
    <x v="7"/>
    <x v="6"/>
    <n v="633534.1"/>
    <d v="2001-07-01T21:00:01"/>
  </r>
  <r>
    <x v="1"/>
    <x v="2"/>
    <x v="1"/>
    <x v="1"/>
    <n v="1550"/>
    <n v="1343509"/>
    <d v="2001-06-05T14:08:03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.5"/>
    <s v="Kellybry"/>
    <s v="FSTURM"/>
    <s v="LT-ECAR"/>
    <x v="7"/>
    <x v="6"/>
    <n v="633535.1"/>
    <d v="2001-07-01T21:00:01"/>
  </r>
  <r>
    <x v="1"/>
    <x v="4"/>
    <x v="0"/>
    <x v="0"/>
    <n v="50000"/>
    <n v="1343512"/>
    <d v="2001-06-05T14:08:17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969"/>
    <d v="2001-07-01T00:00:00"/>
  </r>
  <r>
    <x v="1"/>
    <x v="4"/>
    <x v="0"/>
    <x v="0"/>
    <n v="25000"/>
    <n v="1343514"/>
    <d v="2001-06-05T14:08:25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3"/>
    <s v="DOMESTIC"/>
    <s v="RFULLER"/>
    <s v="PHYOIL - Price"/>
    <x v="1"/>
    <x v="5"/>
    <s v="VE8039.1"/>
    <d v="2001-07-01T00:00:00"/>
  </r>
  <r>
    <x v="1"/>
    <x v="4"/>
    <x v="0"/>
    <x v="0"/>
    <n v="50000"/>
    <n v="1343515"/>
    <d v="2001-06-05T14:08:33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971"/>
    <d v="2001-07-01T00:00:00"/>
  </r>
  <r>
    <x v="1"/>
    <x v="2"/>
    <x v="1"/>
    <x v="0"/>
    <n v="50"/>
    <n v="1343517"/>
    <d v="2001-06-05T14:08:55"/>
    <s v="Cargill-Alliant, LLC"/>
    <x v="0"/>
    <x v="0"/>
    <x v="0"/>
    <x v="2"/>
    <s v="US East Power Phy Fwd Firm"/>
    <s v="US Pwr Phy Firm  Cinergy Peak            07Jun01         USD/MWh"/>
    <n v="50"/>
    <m/>
    <x v="0"/>
    <x v="2"/>
    <x v="0"/>
    <n v="25.75"/>
    <s v="BRETJONES"/>
    <s v="CDORLAN"/>
    <s v="ST-ECAR"/>
    <x v="7"/>
    <x v="6"/>
    <n v="633537.1"/>
    <d v="2001-06-07T21:00:01"/>
  </r>
  <r>
    <x v="1"/>
    <x v="4"/>
    <x v="0"/>
    <x v="0"/>
    <n v="50000"/>
    <n v="1343518"/>
    <d v="2001-06-05T14:09:0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borislibma"/>
    <s v="GWHALLE"/>
    <s v="WTI-GW-NXC2"/>
    <x v="2"/>
    <x v="5"/>
    <n v="113973"/>
    <d v="2001-07-01T00:00:00"/>
  </r>
  <r>
    <x v="1"/>
    <x v="2"/>
    <x v="1"/>
    <x v="9"/>
    <n v="100"/>
    <n v="1343519"/>
    <d v="2001-06-05T14:09:44"/>
    <s v="Conectiv Energy Supply, Inc."/>
    <x v="0"/>
    <x v="0"/>
    <x v="0"/>
    <x v="2"/>
    <s v="US East Power Phy Fwd Firm"/>
    <s v="US Pwr Phy Firm  NEPOOL Peak             07-08Jun01      USD/MWh"/>
    <m/>
    <n v="50"/>
    <x v="0"/>
    <x v="2"/>
    <x v="0"/>
    <n v="34.65"/>
    <s v="willswartz"/>
    <s v="PBRODER"/>
    <s v="ST-New England"/>
    <x v="7"/>
    <x v="6"/>
    <n v="633538.1"/>
    <d v="2001-06-07T21:00:01"/>
  </r>
  <r>
    <x v="1"/>
    <x v="2"/>
    <x v="1"/>
    <x v="8"/>
    <n v="250"/>
    <n v="1343521"/>
    <d v="2001-06-05T14:10:15"/>
    <s v="El Paso Merchant Energy, L.P."/>
    <x v="0"/>
    <x v="0"/>
    <x v="0"/>
    <x v="2"/>
    <s v="US East Power Phy Fwd Firm"/>
    <s v="US Pwr Phy Firm  PJM-W Peak              11-15Jun01      USD/MWh"/>
    <n v="50"/>
    <m/>
    <x v="0"/>
    <x v="2"/>
    <x v="0"/>
    <n v="37"/>
    <s v="EPowerML"/>
    <s v="JQUENET"/>
    <s v="ST-PJM"/>
    <x v="7"/>
    <x v="6"/>
    <n v="633540.1"/>
    <d v="2001-06-11T21:00:01"/>
  </r>
  <r>
    <x v="1"/>
    <x v="4"/>
    <x v="0"/>
    <x v="0"/>
    <n v="50000"/>
    <n v="1343520"/>
    <d v="2001-06-05T14:10:1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semprakuo"/>
    <s v="GWHALLE"/>
    <s v="WTI-GW-NXC2"/>
    <x v="2"/>
    <x v="5"/>
    <n v="113974"/>
    <d v="2001-07-01T00:00:00"/>
  </r>
  <r>
    <x v="1"/>
    <x v="2"/>
    <x v="1"/>
    <x v="12"/>
    <n v="9125"/>
    <n v="1343522"/>
    <d v="2001-06-05T14:10:16"/>
    <s v="Sempra Energy Trading Corp."/>
    <x v="0"/>
    <x v="0"/>
    <x v="0"/>
    <x v="2"/>
    <s v="US West Power Phy Fwd CAISO"/>
    <s v="US Pwr Phy CAISO SP15 Peak               Jan-Dec03       USD/MWh"/>
    <m/>
    <n v="25"/>
    <x v="0"/>
    <x v="2"/>
    <x v="0"/>
    <n v="43"/>
    <s v="beckster"/>
    <s v="MSWERZB"/>
    <s v="LT-CA"/>
    <x v="7"/>
    <x v="6"/>
    <n v="633541.1"/>
    <d v="2003-01-01T00:00:00"/>
  </r>
  <r>
    <x v="1"/>
    <x v="3"/>
    <x v="0"/>
    <x v="1"/>
    <n v="930000"/>
    <n v="1343524"/>
    <d v="2001-06-05T14:10:34"/>
    <s v="Conectiv Energy Supply, Inc."/>
    <x v="0"/>
    <x v="0"/>
    <x v="0"/>
    <x v="3"/>
    <s v="US Gas Fin Swap"/>
    <s v="US Gas Swap      Nymex                   Jul01           USD/MM"/>
    <n v="30000"/>
    <m/>
    <x v="0"/>
    <x v="10"/>
    <x v="0"/>
    <n v="3.89"/>
    <s v="steven12"/>
    <s v="JARNOLD"/>
    <s v="NG-Price"/>
    <x v="1"/>
    <x v="5"/>
    <s v="VE8047.1"/>
    <d v="2001-07-01T21:00:00"/>
  </r>
  <r>
    <x v="1"/>
    <x v="2"/>
    <x v="1"/>
    <x v="1"/>
    <n v="1550"/>
    <n v="1343526"/>
    <d v="2001-06-05T14:10:38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3.25"/>
    <s v="Roseyehuda"/>
    <s v="FSTURM"/>
    <s v="LT-ECAR"/>
    <x v="7"/>
    <x v="6"/>
    <n v="633544.1"/>
    <d v="2001-07-01T21:00:01"/>
  </r>
  <r>
    <x v="1"/>
    <x v="3"/>
    <x v="0"/>
    <x v="1"/>
    <n v="310000"/>
    <n v="1343527"/>
    <d v="2001-06-05T14:10:54"/>
    <s v="Reliant Energy Services, Inc."/>
    <x v="1"/>
    <x v="1"/>
    <x v="0"/>
    <x v="3"/>
    <s v="US Gas Fin BasisSwap"/>
    <s v="US Gas Basis     PEPL                    Jul01           USD/MM"/>
    <n v="10000"/>
    <m/>
    <x v="0"/>
    <x v="10"/>
    <x v="0"/>
    <n v="-0.11"/>
    <s v="CHRISW001"/>
    <s v="ALEWIS"/>
    <s v="GD-CENTRAL"/>
    <x v="1"/>
    <x v="5"/>
    <s v="VE8048.1"/>
    <d v="2001-07-01T21:00:01"/>
  </r>
  <r>
    <x v="1"/>
    <x v="4"/>
    <x v="0"/>
    <x v="0"/>
    <n v="50000"/>
    <n v="1343528"/>
    <d v="2001-06-05T14:10:58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4"/>
    <s v="MICWHITE"/>
    <s v="GWHALLE"/>
    <s v="WTI-GW-NXC1"/>
    <x v="2"/>
    <x v="5"/>
    <n v="113975"/>
    <d v="2001-07-01T00:00:00"/>
  </r>
  <r>
    <x v="1"/>
    <x v="2"/>
    <x v="1"/>
    <x v="10"/>
    <n v="1200"/>
    <n v="1343529"/>
    <d v="2001-06-05T14:10:59"/>
    <s v="Reliant Energy Services, Inc."/>
    <x v="0"/>
    <x v="0"/>
    <x v="0"/>
    <x v="2"/>
    <s v="US East Power Phy Fwd Firm"/>
    <s v="US Pwr Phy Firm  Entergy Peak            07-30Jun01      USD/MWh"/>
    <n v="50"/>
    <m/>
    <x v="0"/>
    <x v="2"/>
    <x v="0"/>
    <n v="54"/>
    <s v="yhoulihan"/>
    <s v="MCARSON2"/>
    <s v="ST-SPP"/>
    <x v="7"/>
    <x v="6"/>
    <n v="633545.1"/>
    <d v="2001-06-07T21:00:01"/>
  </r>
  <r>
    <x v="0"/>
    <x v="3"/>
    <x v="1"/>
    <x v="0"/>
    <n v="10000"/>
    <n v="1343533"/>
    <d v="2001-06-05T14:11:42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quinnejc"/>
    <s v="RWATT"/>
    <s v="EC-IM Canada West"/>
    <x v="8"/>
    <x v="7"/>
    <n v="831958"/>
    <d v="2001-06-05T21:00:01"/>
  </r>
  <r>
    <x v="1"/>
    <x v="3"/>
    <x v="0"/>
    <x v="1"/>
    <n v="465000"/>
    <n v="1343538"/>
    <d v="2001-06-05T14:12:10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89"/>
    <s v="steven12"/>
    <s v="JARNOLD"/>
    <s v="NG-Price"/>
    <x v="1"/>
    <x v="5"/>
    <s v="VE8053.1"/>
    <d v="2001-07-01T21:00:00"/>
  </r>
  <r>
    <x v="1"/>
    <x v="2"/>
    <x v="1"/>
    <x v="1"/>
    <n v="1550"/>
    <n v="1343536"/>
    <d v="2001-06-05T14:12:10"/>
    <s v="El Paso Merchant Energy, L.P."/>
    <x v="0"/>
    <x v="0"/>
    <x v="0"/>
    <x v="2"/>
    <s v="US East Power Phy Fwd Firm"/>
    <s v="US Pwr Phy Firm  Cinergy Peak            Jul01           USD/MWh"/>
    <n v="50"/>
    <m/>
    <x v="0"/>
    <x v="2"/>
    <x v="0"/>
    <n v="83"/>
    <s v="PowerGLW"/>
    <s v="FSTURM"/>
    <s v="LT-ECAR"/>
    <x v="7"/>
    <x v="6"/>
    <n v="633549.1"/>
    <d v="2001-07-01T21:00:01"/>
  </r>
  <r>
    <x v="1"/>
    <x v="2"/>
    <x v="1"/>
    <x v="8"/>
    <n v="250"/>
    <n v="1343537"/>
    <d v="2001-06-05T14:12:10"/>
    <s v="Dynegy Power Marketing, Inc."/>
    <x v="0"/>
    <x v="0"/>
    <x v="0"/>
    <x v="2"/>
    <s v="US East Power Phy Fwd Firm Unplan B"/>
    <s v="US Pwr Phy Unp B ERCOT Peak              11-15Jun01      USD/MWh"/>
    <m/>
    <n v="50"/>
    <x v="0"/>
    <x v="2"/>
    <x v="0"/>
    <n v="41"/>
    <s v="mstegall"/>
    <s v="RBALLATO"/>
    <s v="ST-ERCOT"/>
    <x v="7"/>
    <x v="6"/>
    <n v="633548.1"/>
    <d v="2001-06-11T21:00:01"/>
  </r>
  <r>
    <x v="1"/>
    <x v="4"/>
    <x v="0"/>
    <x v="0"/>
    <n v="50000"/>
    <n v="1343539"/>
    <d v="2001-06-05T14:12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MICGUIDO"/>
    <s v="GWHALLE"/>
    <s v="WTI-GW-NXC2"/>
    <x v="2"/>
    <x v="5"/>
    <n v="113976"/>
    <d v="2001-07-01T00:00:00"/>
  </r>
  <r>
    <x v="1"/>
    <x v="2"/>
    <x v="1"/>
    <x v="9"/>
    <n v="100"/>
    <n v="1343540"/>
    <d v="2001-06-05T14:12:53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5.5"/>
    <s v="DaveWilson"/>
    <s v="CDORLAN"/>
    <s v="ST-ECAR"/>
    <x v="7"/>
    <x v="6"/>
    <n v="633550.1"/>
    <d v="2001-06-07T21:00:01"/>
  </r>
  <r>
    <x v="1"/>
    <x v="2"/>
    <x v="1"/>
    <x v="8"/>
    <n v="250"/>
    <n v="1343542"/>
    <d v="2001-06-05T14:13:25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6.5"/>
    <s v="DaveWilson"/>
    <s v="CDORLAN"/>
    <s v="ST-ECAR"/>
    <x v="7"/>
    <x v="6"/>
    <n v="633552.1"/>
    <d v="2001-06-11T21:00:01"/>
  </r>
  <r>
    <x v="1"/>
    <x v="3"/>
    <x v="0"/>
    <x v="18"/>
    <n v="377500"/>
    <n v="1343543"/>
    <d v="2001-06-05T14:13:47"/>
    <s v="Axia Energy, LP"/>
    <x v="0"/>
    <x v="0"/>
    <x v="0"/>
    <x v="3"/>
    <s v="US Gas Fin Swap"/>
    <s v="US Gas Swap      Nymex                   Nov01-Mar02     USD/MM"/>
    <m/>
    <n v="2500"/>
    <x v="0"/>
    <x v="10"/>
    <x v="0"/>
    <n v="4.34"/>
    <s v="boneillb"/>
    <s v="JARNOLD"/>
    <s v="NG-Price"/>
    <x v="1"/>
    <x v="5"/>
    <s v="VE8056.1"/>
    <d v="2001-11-01T00:00:00"/>
  </r>
  <r>
    <x v="1"/>
    <x v="2"/>
    <x v="1"/>
    <x v="10"/>
    <n v="1200"/>
    <n v="1343546"/>
    <d v="2001-06-05T14:14:04"/>
    <s v="Cinergy Services, Inc."/>
    <x v="0"/>
    <x v="0"/>
    <x v="0"/>
    <x v="2"/>
    <s v="US East Power Phy Fwd Firm"/>
    <s v="US Pwr Phy Firm  TVA Peak                07-30Jun01      USD/MWh"/>
    <n v="50"/>
    <m/>
    <x v="0"/>
    <x v="2"/>
    <x v="0"/>
    <n v="45.25"/>
    <s v="weshughes"/>
    <s v="JKING6"/>
    <s v="ST-SERC"/>
    <x v="7"/>
    <x v="6"/>
    <n v="633555.1"/>
    <d v="2001-06-07T21:00:01"/>
  </r>
  <r>
    <x v="1"/>
    <x v="2"/>
    <x v="1"/>
    <x v="8"/>
    <n v="250"/>
    <n v="1343548"/>
    <d v="2001-06-05T14:14:07"/>
    <s v="Cinergy Services, Inc."/>
    <x v="0"/>
    <x v="0"/>
    <x v="0"/>
    <x v="2"/>
    <s v="US East Power Phy Fwd Firm"/>
    <s v="US Pwr Phy Firm  TVA Peak                11-15Jun01      USD/MWh"/>
    <n v="50"/>
    <m/>
    <x v="0"/>
    <x v="2"/>
    <x v="0"/>
    <n v="38.25"/>
    <s v="Sherrera"/>
    <s v="JKING6"/>
    <s v="ST-SERC"/>
    <x v="7"/>
    <x v="6"/>
    <n v="633557.1"/>
    <d v="2001-06-11T21:00:01"/>
  </r>
  <r>
    <x v="1"/>
    <x v="2"/>
    <x v="1"/>
    <x v="8"/>
    <n v="250"/>
    <n v="1343551"/>
    <d v="2001-06-05T14:14:15"/>
    <s v="Wabash Valley Power Association Inc."/>
    <x v="0"/>
    <x v="0"/>
    <x v="0"/>
    <x v="2"/>
    <s v="US East Power Phy Fwd Firm"/>
    <s v="US Pwr Phy Firm  COMED Peak              11-15Jun01      USD/MWh"/>
    <n v="50"/>
    <m/>
    <x v="0"/>
    <x v="2"/>
    <x v="0"/>
    <n v="37"/>
    <s v="KONGACES"/>
    <s v="MLORENZ"/>
    <s v="ST-Main"/>
    <x v="7"/>
    <x v="6"/>
    <n v="633561.1"/>
    <d v="2001-06-11T21:00:01"/>
  </r>
  <r>
    <x v="1"/>
    <x v="2"/>
    <x v="1"/>
    <x v="8"/>
    <n v="250"/>
    <n v="1343556"/>
    <d v="2001-06-05T14:14:34"/>
    <s v="BP Energy Company"/>
    <x v="0"/>
    <x v="0"/>
    <x v="0"/>
    <x v="2"/>
    <s v="US East Power Phy Fwd Firm"/>
    <s v="US Pwr Phy Firm  PJM-W Peak              11-15Jun01      USD/MWh"/>
    <n v="50"/>
    <m/>
    <x v="0"/>
    <x v="2"/>
    <x v="0"/>
    <n v="37"/>
    <s v="Coxclay1"/>
    <s v="JQUENET"/>
    <s v="ST-PJM"/>
    <x v="7"/>
    <x v="6"/>
    <n v="633565.1"/>
    <d v="2001-06-11T21:00:01"/>
  </r>
  <r>
    <x v="1"/>
    <x v="4"/>
    <x v="0"/>
    <x v="0"/>
    <n v="50000"/>
    <n v="1343557"/>
    <d v="2001-06-05T14:14:4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"/>
    <s v="GWHALLE"/>
    <s v="WTI-GW-NXC2"/>
    <x v="2"/>
    <x v="5"/>
    <n v="113977"/>
    <d v="2001-07-01T00:00:00"/>
  </r>
  <r>
    <x v="1"/>
    <x v="2"/>
    <x v="1"/>
    <x v="8"/>
    <n v="250"/>
    <n v="1343559"/>
    <d v="2001-06-05T14:15:09"/>
    <s v="Williams Energy Marketing &amp; Trading Company"/>
    <x v="0"/>
    <x v="0"/>
    <x v="0"/>
    <x v="2"/>
    <s v="US East Power Phy Fwd Firm"/>
    <s v="US Pwr Phy Firm  PJM-W Peak              11-15Jun01      USD/MWh"/>
    <m/>
    <n v="50"/>
    <x v="0"/>
    <x v="2"/>
    <x v="0"/>
    <n v="37.5"/>
    <s v="aforgion"/>
    <s v="JQUENET"/>
    <s v="ST-PJM"/>
    <x v="7"/>
    <x v="6"/>
    <n v="633566.1"/>
    <d v="2001-06-11T21:00:01"/>
  </r>
  <r>
    <x v="1"/>
    <x v="2"/>
    <x v="1"/>
    <x v="9"/>
    <n v="100"/>
    <n v="1343563"/>
    <d v="2001-06-05T14:16:08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5.25"/>
    <s v="DaveWilson"/>
    <s v="CDORLAN"/>
    <s v="ST-ECAR"/>
    <x v="7"/>
    <x v="6"/>
    <n v="633570.1"/>
    <d v="2001-06-07T21:00:01"/>
  </r>
  <r>
    <x v="1"/>
    <x v="2"/>
    <x v="1"/>
    <x v="3"/>
    <n v="4600"/>
    <n v="1343567"/>
    <d v="2001-06-05T14:17:08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4.6"/>
    <s v="ERICYAO2"/>
    <s v="FSTURM"/>
    <s v="LT-ECAR"/>
    <x v="7"/>
    <x v="6"/>
    <n v="633575.1"/>
    <d v="2001-10-01T17:11:00"/>
  </r>
  <r>
    <x v="1"/>
    <x v="3"/>
    <x v="0"/>
    <x v="1"/>
    <n v="620000"/>
    <n v="1343568"/>
    <d v="2001-06-05T14:17:35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89"/>
    <s v="steven12"/>
    <s v="JARNOLD"/>
    <s v="NG-Price"/>
    <x v="1"/>
    <x v="5"/>
    <s v="VE8069.1"/>
    <d v="2001-07-01T21:00:00"/>
  </r>
  <r>
    <x v="1"/>
    <x v="3"/>
    <x v="0"/>
    <x v="18"/>
    <n v="679500"/>
    <n v="1343569"/>
    <d v="2001-06-05T14:17:45"/>
    <s v="TransCanada Energy Financial Products Limited"/>
    <x v="0"/>
    <x v="0"/>
    <x v="0"/>
    <x v="3"/>
    <s v="US Gas Fin BasisSwap"/>
    <s v="US Gas Basis     NGI Chicago             Nov01-Mar02     USD/MM"/>
    <m/>
    <n v="4500"/>
    <x v="0"/>
    <x v="10"/>
    <x v="0"/>
    <n v="0.16"/>
    <s v="bradkibbe"/>
    <s v="GSTOREY"/>
    <s v="FT-ONTARIO"/>
    <x v="1"/>
    <x v="5"/>
    <s v="VE8070.1"/>
    <d v="2001-11-01T00:00:00"/>
  </r>
  <r>
    <x v="1"/>
    <x v="3"/>
    <x v="0"/>
    <x v="1"/>
    <n v="155000"/>
    <n v="1343571"/>
    <d v="2001-06-05T14:18:38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895"/>
    <s v="shawnmaz"/>
    <s v="JARNOLD"/>
    <s v="NG-Price"/>
    <x v="1"/>
    <x v="5"/>
    <s v="VE8071.1"/>
    <d v="2001-07-01T21:00:00"/>
  </r>
  <r>
    <x v="1"/>
    <x v="3"/>
    <x v="0"/>
    <x v="1"/>
    <n v="310000"/>
    <n v="1343573"/>
    <d v="2001-06-05T14:19:21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3.89"/>
    <s v="aepes211"/>
    <s v="JARNOLD"/>
    <s v="NG-Price"/>
    <x v="1"/>
    <x v="5"/>
    <s v="VE8073.1"/>
    <d v="2001-07-01T21:00:00"/>
  </r>
  <r>
    <x v="1"/>
    <x v="2"/>
    <x v="1"/>
    <x v="1"/>
    <n v="1550"/>
    <n v="1343574"/>
    <d v="2001-06-05T14:19:39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PowerGLW"/>
    <s v="FSTURM"/>
    <s v="LT-ECAR"/>
    <x v="7"/>
    <x v="6"/>
    <n v="633578.1"/>
    <d v="2001-07-01T21:00:01"/>
  </r>
  <r>
    <x v="1"/>
    <x v="2"/>
    <x v="1"/>
    <x v="8"/>
    <n v="250"/>
    <n v="1343576"/>
    <d v="2001-06-05T14:20:09"/>
    <s v="Ameren Energy, Inc., as agent"/>
    <x v="0"/>
    <x v="0"/>
    <x v="0"/>
    <x v="2"/>
    <s v="US East Power Phy Fwd Firm"/>
    <s v="US Pwr Phy Firm  Cinergy Peak            11-15Jun01      USD/MWh"/>
    <m/>
    <n v="50"/>
    <x v="0"/>
    <x v="2"/>
    <x v="0"/>
    <n v="37"/>
    <s v="daveoz1974"/>
    <s v="CDORLAN"/>
    <s v="ST-ECAR"/>
    <x v="7"/>
    <x v="6"/>
    <n v="633581.1"/>
    <d v="2001-06-11T21:00:01"/>
  </r>
  <r>
    <x v="1"/>
    <x v="3"/>
    <x v="0"/>
    <x v="1"/>
    <n v="310000"/>
    <n v="1343577"/>
    <d v="2001-06-05T14:20:27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9"/>
    <s v="steven12"/>
    <s v="JARNOLD"/>
    <s v="NG-Price"/>
    <x v="1"/>
    <x v="5"/>
    <s v="VE8078.1"/>
    <d v="2001-07-01T21:00:00"/>
  </r>
  <r>
    <x v="1"/>
    <x v="3"/>
    <x v="0"/>
    <x v="1"/>
    <n v="77500"/>
    <n v="1343578"/>
    <d v="2001-06-05T14:21:03"/>
    <s v="Canadian Imperial Bank of Commerce"/>
    <x v="0"/>
    <x v="0"/>
    <x v="0"/>
    <x v="3"/>
    <s v="US Gas Fin Swap"/>
    <s v="US Gas Swap      Nymex                   Aug01           USD/MM"/>
    <m/>
    <n v="2500"/>
    <x v="0"/>
    <x v="10"/>
    <x v="0"/>
    <n v="3.9775"/>
    <s v="ADM61910"/>
    <s v="JARNOLD"/>
    <s v="NG-Price"/>
    <x v="1"/>
    <x v="5"/>
    <s v="VE8079.1"/>
    <d v="2001-08-01T21:00:00"/>
  </r>
  <r>
    <x v="1"/>
    <x v="3"/>
    <x v="0"/>
    <x v="20"/>
    <n v="615000"/>
    <n v="1343580"/>
    <d v="2001-06-05T14:21:58"/>
    <s v="BP Corporation North America Inc."/>
    <x v="0"/>
    <x v="0"/>
    <x v="0"/>
    <x v="3"/>
    <s v="US Gas Fin Swap"/>
    <s v="US Gas Swap      Nymex                   Jul-Oct01       USD/MM"/>
    <m/>
    <n v="5000"/>
    <x v="0"/>
    <x v="10"/>
    <x v="0"/>
    <n v="3.99"/>
    <s v="Biglertim"/>
    <s v="JARNOLD"/>
    <s v="NG-Price"/>
    <x v="1"/>
    <x v="5"/>
    <s v="VE8086.1"/>
    <d v="2001-07-01T00:00:00"/>
  </r>
  <r>
    <x v="1"/>
    <x v="2"/>
    <x v="1"/>
    <x v="9"/>
    <n v="100"/>
    <n v="1343581"/>
    <d v="2001-06-05T14:22:01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"/>
    <s v="LRAT1234"/>
    <s v="KPRESTO"/>
    <s v="LT-SERC"/>
    <x v="7"/>
    <x v="6"/>
    <n v="633583.1"/>
    <d v="2001-06-07T21:00:01"/>
  </r>
  <r>
    <x v="1"/>
    <x v="3"/>
    <x v="0"/>
    <x v="1"/>
    <n v="542500"/>
    <n v="1343584"/>
    <d v="2001-06-05T14:24:43"/>
    <s v="Sempra Energy Trading Corp."/>
    <x v="0"/>
    <x v="0"/>
    <x v="0"/>
    <x v="3"/>
    <s v="US Gas Fin Swap"/>
    <s v="US Gas Swap      Nymex                   Jul01           USD/MM"/>
    <m/>
    <n v="17500"/>
    <x v="0"/>
    <x v="10"/>
    <x v="0"/>
    <n v="3.895"/>
    <s v="jdbsempra"/>
    <s v="JARNOLD"/>
    <s v="NG-Price"/>
    <x v="1"/>
    <x v="5"/>
    <s v="VE8091.1"/>
    <d v="2001-07-01T21:00:00"/>
  </r>
  <r>
    <x v="1"/>
    <x v="2"/>
    <x v="1"/>
    <x v="0"/>
    <n v="50"/>
    <n v="1343586"/>
    <d v="2001-06-05T14:24:53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25"/>
    <s v="EPowerML"/>
    <s v="JQUENET"/>
    <s v="ST-PJM"/>
    <x v="7"/>
    <x v="6"/>
    <n v="633589.1"/>
    <d v="2001-06-07T21:00:01"/>
  </r>
  <r>
    <x v="1"/>
    <x v="10"/>
    <x v="0"/>
    <x v="25"/>
    <e v="#N/A"/>
    <n v="1343587"/>
    <d v="2001-06-05T14:25:04"/>
    <s v="Dennen Steel Corp."/>
    <x v="0"/>
    <x v="0"/>
    <x v="0"/>
    <x v="10"/>
    <s v="US Steel Hot Rolled Fin Swap"/>
    <s v="US HR Steel Swap PMAG                    Jul01-Jun02     USD/NTm"/>
    <m/>
    <n v="1000"/>
    <x v="0"/>
    <x v="19"/>
    <x v="0"/>
    <n v="261"/>
    <s v="ADM21552"/>
    <s v="KODONNEL"/>
    <s v="Steel-SHRC"/>
    <x v="1"/>
    <x v="5"/>
    <s v="VE8094.1"/>
    <d v="2001-07-01T00:00:00"/>
  </r>
  <r>
    <x v="1"/>
    <x v="2"/>
    <x v="1"/>
    <x v="10"/>
    <n v="1200"/>
    <n v="1343588"/>
    <d v="2001-06-05T14:25:40"/>
    <s v="Constellation Power Source, Inc."/>
    <x v="0"/>
    <x v="0"/>
    <x v="0"/>
    <x v="2"/>
    <s v="US East Power Phy Fwd Firm"/>
    <s v="US Pwr Phy Firm  COMED Peak              07-30Jun01      USD/MWh"/>
    <n v="50"/>
    <m/>
    <x v="0"/>
    <x v="2"/>
    <x v="0"/>
    <n v="42.5"/>
    <s v="cortmcmeel"/>
    <s v="MLORENZ"/>
    <s v="ST-Main"/>
    <x v="7"/>
    <x v="6"/>
    <n v="633596.1"/>
    <d v="2001-06-07T21:00:01"/>
  </r>
  <r>
    <x v="1"/>
    <x v="4"/>
    <x v="0"/>
    <x v="0"/>
    <n v="25000"/>
    <n v="1343590"/>
    <d v="2001-06-05T14:25:59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4"/>
    <s v="DOMESTIC2"/>
    <s v="RFULLER"/>
    <s v="PHYOIL - Price"/>
    <x v="1"/>
    <x v="5"/>
    <s v="VE8096.1"/>
    <d v="2001-07-01T00:00:00"/>
  </r>
  <r>
    <x v="1"/>
    <x v="2"/>
    <x v="0"/>
    <x v="0"/>
    <n v="50"/>
    <n v="1343594"/>
    <d v="2001-06-05T14:26:56"/>
    <s v="Williams Energy Marketing &amp; Trading Company"/>
    <x v="0"/>
    <x v="0"/>
    <x v="0"/>
    <x v="2"/>
    <s v="US East Power Fin Swap"/>
    <s v="US Pwr Fin Swap  PJM W IntC HE17-23 EPT  05Jun01         USD/MWh"/>
    <m/>
    <n v="50"/>
    <x v="0"/>
    <x v="2"/>
    <x v="0"/>
    <n v="34"/>
    <s v="realtime"/>
    <s v="JSTEPENO"/>
    <s v="EPMI-HRLY-NE"/>
    <x v="7"/>
    <x v="5"/>
    <n v="633602.1"/>
    <d v="2001-06-05T21:00:01"/>
  </r>
  <r>
    <x v="1"/>
    <x v="3"/>
    <x v="0"/>
    <x v="10"/>
    <n v="240000"/>
    <n v="1343595"/>
    <d v="2001-06-05T14:28:29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79"/>
    <s v="ADM84149"/>
    <s v="PKEAVEY"/>
    <s v="G-DAILY-EST"/>
    <x v="1"/>
    <x v="5"/>
    <s v="VE8098.1"/>
    <d v="2001-06-07T21:00:01"/>
  </r>
  <r>
    <x v="1"/>
    <x v="3"/>
    <x v="0"/>
    <x v="4"/>
    <n v="150000"/>
    <n v="1343602"/>
    <d v="2001-06-05T14:29:08"/>
    <s v="AEP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3.49"/>
    <s v="aepes211"/>
    <s v="KHOLST"/>
    <s v="FT-West"/>
    <x v="1"/>
    <x v="5"/>
    <s v="VE8104.1"/>
    <d v="2001-09-01T21:00:01"/>
  </r>
  <r>
    <x v="1"/>
    <x v="2"/>
    <x v="1"/>
    <x v="9"/>
    <n v="100"/>
    <n v="1343604"/>
    <d v="2001-06-05T14:31:07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1.5"/>
    <s v="LRAT1234"/>
    <s v="KPRESTO"/>
    <s v="LT-SERC"/>
    <x v="7"/>
    <x v="6"/>
    <n v="633607.1"/>
    <d v="2001-06-07T21:00:01"/>
  </r>
  <r>
    <x v="0"/>
    <x v="3"/>
    <x v="1"/>
    <x v="0"/>
    <n v="5000"/>
    <n v="1343605"/>
    <d v="2001-06-05T14:31:11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"/>
    <s v="SANTUCCI1"/>
    <s v="RWATT"/>
    <s v="EC-IM Canada West"/>
    <x v="8"/>
    <x v="7"/>
    <n v="831962"/>
    <d v="2001-06-05T21:00:01"/>
  </r>
  <r>
    <x v="1"/>
    <x v="3"/>
    <x v="0"/>
    <x v="1"/>
    <n v="155000"/>
    <n v="1343606"/>
    <d v="2001-06-05T14:31:17"/>
    <s v="Reliant Energy Services, Inc."/>
    <x v="0"/>
    <x v="0"/>
    <x v="0"/>
    <x v="3"/>
    <s v="US Gas Fin BasisSwap"/>
    <s v="US Gas Basis     NGI SoCal               Oct01           USD/MM"/>
    <m/>
    <n v="5000"/>
    <x v="0"/>
    <x v="10"/>
    <x v="0"/>
    <n v="2.5099999999999998"/>
    <s v="kgebhard"/>
    <s v="KHOLST"/>
    <s v="FT-West"/>
    <x v="1"/>
    <x v="5"/>
    <s v="VE8117.1"/>
    <d v="2001-10-01T21:00:01"/>
  </r>
  <r>
    <x v="0"/>
    <x v="3"/>
    <x v="1"/>
    <x v="0"/>
    <n v="5000"/>
    <n v="1343607"/>
    <d v="2001-06-05T14:31:21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25000000000001"/>
    <s v="SANTUCCI1"/>
    <s v="RWATT"/>
    <s v="EC-IM Canada West"/>
    <x v="8"/>
    <x v="7"/>
    <n v="831963"/>
    <d v="2001-06-05T21:00:01"/>
  </r>
  <r>
    <x v="0"/>
    <x v="3"/>
    <x v="0"/>
    <x v="3"/>
    <n v="460000"/>
    <n v="1343608"/>
    <d v="2001-06-05T14:32:15"/>
    <s v="Bank of America, National Association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MMETTERS"/>
    <s v="JMCKAY"/>
    <s v="FT-CAND-EGSC"/>
    <x v="1"/>
    <x v="7"/>
    <s v="VE8134.1"/>
    <d v="2001-08-01T00:00:00"/>
  </r>
  <r>
    <x v="0"/>
    <x v="3"/>
    <x v="0"/>
    <x v="1"/>
    <n v="155000"/>
    <n v="1343609"/>
    <d v="2001-06-05T14:32:20"/>
    <s v="Bank of America, National Association"/>
    <x v="0"/>
    <x v="0"/>
    <x v="0"/>
    <x v="3"/>
    <s v="CAN Gas Fin BasSwap"/>
    <s v="CAN Gas Basis    AECO                    Aug01           USD/MM"/>
    <m/>
    <n v="5000"/>
    <x v="0"/>
    <x v="10"/>
    <x v="0"/>
    <n v="-0.45500000000000002"/>
    <s v="MMETTERS"/>
    <s v="JMCKAY"/>
    <s v="FT-CAND-EGSC"/>
    <x v="1"/>
    <x v="7"/>
    <s v="VE8137.1"/>
    <d v="2001-08-01T21:00:01"/>
  </r>
  <r>
    <x v="1"/>
    <x v="3"/>
    <x v="0"/>
    <x v="1"/>
    <n v="77500"/>
    <n v="1343610"/>
    <d v="2001-06-05T14:32:34"/>
    <s v="MidAmerican Energy Company"/>
    <x v="0"/>
    <x v="0"/>
    <x v="0"/>
    <x v="3"/>
    <s v="US Gas Fin Swap"/>
    <s v="US Gas Swap      Nymex                   Aug01           USD/MM"/>
    <m/>
    <n v="2500"/>
    <x v="0"/>
    <x v="10"/>
    <x v="0"/>
    <n v="3.9824999999999999"/>
    <s v="ADM80098"/>
    <s v="JARNOLD"/>
    <s v="NG-Price"/>
    <x v="1"/>
    <x v="5"/>
    <s v="VE8141.1"/>
    <d v="2001-08-01T21:00:00"/>
  </r>
  <r>
    <x v="1"/>
    <x v="2"/>
    <x v="1"/>
    <x v="1"/>
    <n v="1550"/>
    <n v="1343612"/>
    <d v="2001-06-05T14:32:45"/>
    <s v="Constellation Power Source, Inc."/>
    <x v="1"/>
    <x v="1"/>
    <x v="0"/>
    <x v="2"/>
    <s v="US East Power Phy Fwd Firm"/>
    <s v="US Pwr Phy Firm  Cinergy Peak            Jul01           USD/MWh"/>
    <n v="50"/>
    <m/>
    <x v="0"/>
    <x v="2"/>
    <x v="0"/>
    <n v="82.25"/>
    <s v="MARKTH11"/>
    <s v="FSTURM"/>
    <s v="LT-ECAR"/>
    <x v="7"/>
    <x v="6"/>
    <n v="633609.1"/>
    <d v="2001-07-01T21:00:01"/>
  </r>
  <r>
    <x v="1"/>
    <x v="2"/>
    <x v="1"/>
    <x v="1"/>
    <n v="1550"/>
    <n v="1343613"/>
    <d v="2001-06-05T14:33:25"/>
    <s v="Constellation Power Source, Inc."/>
    <x v="0"/>
    <x v="0"/>
    <x v="0"/>
    <x v="2"/>
    <s v="US East Power Phy Fwd Firm"/>
    <s v="US Pwr Phy Firm  Cinergy Peak            Jul01           USD/MWh"/>
    <n v="50"/>
    <m/>
    <x v="0"/>
    <x v="2"/>
    <x v="0"/>
    <n v="82"/>
    <s v="michbritt"/>
    <s v="FSTURM"/>
    <s v="LT-ECAR"/>
    <x v="7"/>
    <x v="6"/>
    <n v="633610.1"/>
    <d v="2001-07-01T21:00:01"/>
  </r>
  <r>
    <x v="1"/>
    <x v="2"/>
    <x v="1"/>
    <x v="1"/>
    <n v="1550"/>
    <n v="1343614"/>
    <d v="2001-06-05T14:33:28"/>
    <s v="Constellation Power Source, Inc."/>
    <x v="0"/>
    <x v="0"/>
    <x v="0"/>
    <x v="2"/>
    <s v="US East Power Phy Fwd Firm"/>
    <s v="US Pwr Phy Firm  Cinergy Peak            Aug01           USD/MWh"/>
    <n v="50"/>
    <m/>
    <x v="0"/>
    <x v="2"/>
    <x v="0"/>
    <n v="70.25"/>
    <s v="michbritt"/>
    <s v="FSTURM"/>
    <s v="LT-ECAR"/>
    <x v="7"/>
    <x v="6"/>
    <n v="633611.1"/>
    <d v="2001-08-01T21:00:01"/>
  </r>
  <r>
    <x v="1"/>
    <x v="2"/>
    <x v="1"/>
    <x v="8"/>
    <n v="250"/>
    <n v="1343615"/>
    <d v="2001-06-05T14:33:33"/>
    <s v="Tractebel Energy Marketing, Inc."/>
    <x v="0"/>
    <x v="0"/>
    <x v="0"/>
    <x v="2"/>
    <s v="US East Power Phy Fwd Firm"/>
    <s v="US Pwr Phy Firm  PJM-W Peak              11-15Jun01      USD/MWh"/>
    <m/>
    <n v="50"/>
    <x v="0"/>
    <x v="2"/>
    <x v="0"/>
    <n v="37.25"/>
    <s v="TIMMING1"/>
    <s v="JQUENET"/>
    <s v="ST-PJM"/>
    <x v="7"/>
    <x v="6"/>
    <n v="633612.1"/>
    <d v="2001-06-11T21:00:01"/>
  </r>
  <r>
    <x v="1"/>
    <x v="3"/>
    <x v="0"/>
    <x v="1"/>
    <n v="310000"/>
    <n v="1343616"/>
    <d v="2001-06-05T14:33:38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3.89"/>
    <s v="Biglertim"/>
    <s v="JARNOLD"/>
    <s v="NG-Price"/>
    <x v="1"/>
    <x v="5"/>
    <s v="VE8152.1"/>
    <d v="2001-07-01T21:00:00"/>
  </r>
  <r>
    <x v="1"/>
    <x v="2"/>
    <x v="1"/>
    <x v="4"/>
    <n v="1500"/>
    <n v="1343617"/>
    <d v="2001-06-05T14:33:39"/>
    <s v="CMS Marketing, Services and Trading Company"/>
    <x v="0"/>
    <x v="0"/>
    <x v="0"/>
    <x v="2"/>
    <s v="US East Power Phy Fwd Firm"/>
    <s v="US Pwr Phy Firm  PJM-W Peak              Sep01           USD/MWh"/>
    <n v="50"/>
    <m/>
    <x v="0"/>
    <x v="2"/>
    <x v="0"/>
    <n v="39.5"/>
    <s v="ERICYAO2"/>
    <s v="RBENSON"/>
    <s v="LT-PJM"/>
    <x v="7"/>
    <x v="6"/>
    <n v="633613.1"/>
    <d v="2001-09-01T14:12:00"/>
  </r>
  <r>
    <x v="1"/>
    <x v="2"/>
    <x v="1"/>
    <x v="3"/>
    <n v="4600"/>
    <n v="1343619"/>
    <d v="2001-06-05T14:34:03"/>
    <s v="Williams Energy Marketing &amp; Trading Company"/>
    <x v="0"/>
    <x v="0"/>
    <x v="0"/>
    <x v="2"/>
    <s v="US East Power Phy Fwd Firm"/>
    <s v="US Pwr Phy Firm  SOCO Peak               Oct-Dec01       USD/MWh"/>
    <n v="50"/>
    <m/>
    <x v="0"/>
    <x v="2"/>
    <x v="0"/>
    <n v="39.75"/>
    <s v="jheinecke1"/>
    <s v="KPRESTO"/>
    <s v="LT-SERC"/>
    <x v="7"/>
    <x v="6"/>
    <n v="633615.1"/>
    <d v="2001-10-01T21:00:00"/>
  </r>
  <r>
    <x v="1"/>
    <x v="2"/>
    <x v="1"/>
    <x v="15"/>
    <n v="3050"/>
    <n v="1343620"/>
    <d v="2001-06-05T14:34:09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"/>
    <s v="jheinecke1"/>
    <s v="KPRESTO"/>
    <s v="LT-SERC"/>
    <x v="7"/>
    <x v="6"/>
    <n v="633616.1"/>
    <d v="2002-03-01T21:00:00"/>
  </r>
  <r>
    <x v="1"/>
    <x v="3"/>
    <x v="0"/>
    <x v="20"/>
    <n v="3075000"/>
    <n v="1343621"/>
    <d v="2001-06-05T14:34:48"/>
    <s v="Dynegy Marketing and Trade"/>
    <x v="0"/>
    <x v="0"/>
    <x v="0"/>
    <x v="3"/>
    <s v="US Gas Fin BasisSwap"/>
    <s v="US Gas Basis     Tenn-LA                 Jul-Oct01       USD/MM"/>
    <n v="25000"/>
    <m/>
    <x v="0"/>
    <x v="10"/>
    <x v="0"/>
    <n v="-0.09"/>
    <s v="JORDAN01"/>
    <s v="SBRAWNE"/>
    <s v="FT-East"/>
    <x v="1"/>
    <x v="5"/>
    <s v="VE8160.1"/>
    <d v="2001-07-01T00:00:00"/>
  </r>
  <r>
    <x v="1"/>
    <x v="2"/>
    <x v="1"/>
    <x v="12"/>
    <n v="18250"/>
    <n v="1343623"/>
    <d v="2001-06-05T14:35:12"/>
    <s v="Dynegy Power Marketing, Inc."/>
    <x v="0"/>
    <x v="0"/>
    <x v="0"/>
    <x v="2"/>
    <s v="US East Power Phy Fwd Firm"/>
    <s v="US Pwr Phy Firm  COMED Peak              Jan-Dec02       USD/MWh"/>
    <m/>
    <n v="50"/>
    <x v="0"/>
    <x v="2"/>
    <x v="0"/>
    <n v="40.75"/>
    <s v="btamplen"/>
    <s v="FSTURM"/>
    <s v="LT-ECAR"/>
    <x v="7"/>
    <x v="6"/>
    <n v="633617.1"/>
    <d v="2002-01-01T17:03:00"/>
  </r>
  <r>
    <x v="1"/>
    <x v="3"/>
    <x v="0"/>
    <x v="1"/>
    <n v="155000"/>
    <n v="1343624"/>
    <d v="2001-06-05T14:35:21"/>
    <s v="BP Corporation North America Inc."/>
    <x v="0"/>
    <x v="0"/>
    <x v="0"/>
    <x v="3"/>
    <s v="US Gas Fin BasisSwap"/>
    <s v="US Gas Basis     NGI SoCal               Oct01           USD/MM"/>
    <n v="5000"/>
    <m/>
    <x v="0"/>
    <x v="10"/>
    <x v="0"/>
    <n v="2.36"/>
    <s v="Quekchin"/>
    <s v="KHOLST"/>
    <s v="FT-West"/>
    <x v="1"/>
    <x v="5"/>
    <s v="VE8163.1"/>
    <d v="2001-10-01T21:00:01"/>
  </r>
  <r>
    <x v="1"/>
    <x v="2"/>
    <x v="1"/>
    <x v="8"/>
    <n v="250"/>
    <n v="1343626"/>
    <d v="2001-06-05T14:35:48"/>
    <s v="Cargill-Alliant, LLC"/>
    <x v="0"/>
    <x v="0"/>
    <x v="0"/>
    <x v="2"/>
    <s v="US East Power Phy Fwd Firm"/>
    <s v="US Pwr Phy Firm  PJM-W Peak              11-15Jun01      USD/MWh"/>
    <n v="50"/>
    <m/>
    <x v="0"/>
    <x v="2"/>
    <x v="0"/>
    <n v="37"/>
    <s v="briangrant"/>
    <s v="JQUENET"/>
    <s v="ST-PJM"/>
    <x v="7"/>
    <x v="6"/>
    <n v="633622.1"/>
    <d v="2001-06-11T21:00:01"/>
  </r>
  <r>
    <x v="1"/>
    <x v="2"/>
    <x v="1"/>
    <x v="1"/>
    <n v="1550"/>
    <n v="1343627"/>
    <d v="2001-06-05T14:35:52"/>
    <s v="Carolina Power &amp; Light Company"/>
    <x v="1"/>
    <x v="1"/>
    <x v="0"/>
    <x v="2"/>
    <s v="US East Power Phy Fwd Firm"/>
    <s v="US Pwr Phy Firm  Cinergy Peak            Jul01           USD/MWh"/>
    <m/>
    <n v="50"/>
    <x v="0"/>
    <x v="2"/>
    <x v="0"/>
    <n v="82.25"/>
    <s v="ZACHA007"/>
    <s v="FSTURM"/>
    <s v="LT-ECAR"/>
    <x v="7"/>
    <x v="6"/>
    <n v="633624.1"/>
    <d v="2001-07-01T21:00:01"/>
  </r>
  <r>
    <x v="1"/>
    <x v="2"/>
    <x v="1"/>
    <x v="8"/>
    <n v="250"/>
    <n v="1343628"/>
    <d v="2001-06-05T14:36:07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7.25"/>
    <s v="VEPCOJOE"/>
    <s v="JQUENET"/>
    <s v="ST-PJM"/>
    <x v="7"/>
    <x v="6"/>
    <n v="633626.1"/>
    <d v="2001-06-11T21:00:01"/>
  </r>
  <r>
    <x v="0"/>
    <x v="3"/>
    <x v="1"/>
    <x v="0"/>
    <n v="5000"/>
    <n v="1343630"/>
    <d v="2001-06-05T14:36:33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SMITHJAY"/>
    <s v="RWATT"/>
    <s v="EC-IM Canada West"/>
    <x v="8"/>
    <x v="7"/>
    <n v="831964"/>
    <d v="2001-06-05T21:00:01"/>
  </r>
  <r>
    <x v="1"/>
    <x v="2"/>
    <x v="0"/>
    <x v="0"/>
    <n v="50"/>
    <n v="1343631"/>
    <d v="2001-06-05T14:36:39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39.799999999999997"/>
    <s v="jjohnson"/>
    <s v="GGUPTA"/>
    <s v="ST-New England"/>
    <x v="7"/>
    <x v="5"/>
    <n v="633630.1"/>
    <d v="2001-06-07T21:00:01"/>
  </r>
  <r>
    <x v="0"/>
    <x v="3"/>
    <x v="1"/>
    <x v="0"/>
    <n v="5000"/>
    <n v="1343632"/>
    <d v="2001-06-05T14:36:40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25000000000001"/>
    <s v="SANTUCCI1"/>
    <s v="RWATT"/>
    <s v="EC-IM Canada West"/>
    <x v="8"/>
    <x v="7"/>
    <n v="831965"/>
    <d v="2001-06-05T21:00:01"/>
  </r>
  <r>
    <x v="1"/>
    <x v="3"/>
    <x v="0"/>
    <x v="18"/>
    <n v="755000"/>
    <n v="1343633"/>
    <d v="2001-06-05T14:39:57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335"/>
    <s v="AQUILA1004"/>
    <s v="JARNOLD"/>
    <s v="NG-Price"/>
    <x v="1"/>
    <x v="5"/>
    <s v="VE8201.1"/>
    <d v="2001-11-01T00:00:00"/>
  </r>
  <r>
    <x v="1"/>
    <x v="2"/>
    <x v="1"/>
    <x v="0"/>
    <n v="50"/>
    <n v="1343634"/>
    <d v="2001-06-05T14:40:31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3"/>
    <s v="EPowerML"/>
    <s v="JQUENET"/>
    <s v="ST-PJM"/>
    <x v="7"/>
    <x v="6"/>
    <n v="633633.1"/>
    <d v="2001-06-07T21:00:01"/>
  </r>
  <r>
    <x v="1"/>
    <x v="2"/>
    <x v="1"/>
    <x v="0"/>
    <n v="50"/>
    <n v="1343635"/>
    <d v="2001-06-05T14:40:36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25"/>
    <s v="EPowerML"/>
    <s v="JQUENET"/>
    <s v="ST-PJM"/>
    <x v="7"/>
    <x v="6"/>
    <n v="633634.1"/>
    <d v="2001-06-07T21:00:01"/>
  </r>
  <r>
    <x v="1"/>
    <x v="2"/>
    <x v="1"/>
    <x v="9"/>
    <n v="100"/>
    <n v="1343636"/>
    <d v="2001-06-05T14:41:40"/>
    <s v="American Electric Power Service Corporation"/>
    <x v="0"/>
    <x v="0"/>
    <x v="0"/>
    <x v="2"/>
    <s v="US East Power Phy Fwd Firm"/>
    <s v="US Pwr Phy Firm  NEPOOL Peak             07-08Jun01      USD/MWh"/>
    <m/>
    <n v="50"/>
    <x v="0"/>
    <x v="2"/>
    <x v="0"/>
    <n v="34.700000000000003"/>
    <s v="aepsvc136"/>
    <s v="PBRODER"/>
    <s v="ST-New England"/>
    <x v="7"/>
    <x v="6"/>
    <n v="633635.1"/>
    <d v="2001-06-07T21:00:01"/>
  </r>
  <r>
    <x v="1"/>
    <x v="2"/>
    <x v="1"/>
    <x v="8"/>
    <n v="250"/>
    <n v="1343637"/>
    <d v="2001-06-05T14:41:42"/>
    <s v="American Electric Power Service Corporation"/>
    <x v="0"/>
    <x v="0"/>
    <x v="0"/>
    <x v="2"/>
    <s v="US East Power Phy Fwd Firm"/>
    <s v="US Pwr Phy Firm  Cinergy Peak            11-15Jun01      USD/MWh"/>
    <m/>
    <n v="50"/>
    <x v="0"/>
    <x v="2"/>
    <x v="0"/>
    <n v="37"/>
    <s v="aepsvc127"/>
    <s v="CDORLAN"/>
    <s v="ST-ECAR"/>
    <x v="7"/>
    <x v="6"/>
    <n v="633636.1"/>
    <d v="2001-06-11T21:00:01"/>
  </r>
  <r>
    <x v="1"/>
    <x v="2"/>
    <x v="1"/>
    <x v="22"/>
    <n v="2950"/>
    <n v="1343638"/>
    <d v="2001-06-05T14:41:44"/>
    <s v="Constellation Power Source, Inc."/>
    <x v="0"/>
    <x v="0"/>
    <x v="0"/>
    <x v="2"/>
    <s v="US East Power Phy Fwd Firm"/>
    <s v="US Pwr Phy Firm  NEPOOL Peak             Jan-Feb02       USD/MWh"/>
    <n v="50"/>
    <m/>
    <x v="0"/>
    <x v="2"/>
    <x v="0"/>
    <n v="59.25"/>
    <s v="cdplante"/>
    <s v="DDAVIS"/>
    <s v="LT-New England"/>
    <x v="7"/>
    <x v="6"/>
    <n v="633637.1"/>
    <d v="2002-01-01T17:11:00"/>
  </r>
  <r>
    <x v="1"/>
    <x v="3"/>
    <x v="0"/>
    <x v="10"/>
    <n v="240000"/>
    <n v="1343640"/>
    <d v="2001-06-05T14:42:34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7850000000000001"/>
    <s v="SANDBERG"/>
    <s v="PKEAVEY"/>
    <s v="G-DAILY-EST"/>
    <x v="1"/>
    <x v="5"/>
    <s v="VE8216.1"/>
    <d v="2001-06-07T21:00:01"/>
  </r>
  <r>
    <x v="1"/>
    <x v="3"/>
    <x v="1"/>
    <x v="1"/>
    <n v="155000"/>
    <n v="1343641"/>
    <d v="2001-06-05T14:43:11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75"/>
    <s v="jbroyles"/>
    <s v="VPIMENOV"/>
    <s v="ENA-IM ME NEW YORK"/>
    <x v="8"/>
    <x v="5"/>
    <s v="VE8217.1 / 831968"/>
    <d v="2001-07-01T21:00:01"/>
  </r>
  <r>
    <x v="1"/>
    <x v="3"/>
    <x v="1"/>
    <x v="1"/>
    <n v="155000"/>
    <n v="1343643"/>
    <d v="2001-06-05T14:43:16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7"/>
    <s v="jbroyles"/>
    <s v="VPIMENOV"/>
    <s v="ENA-IM ME NEW YORK"/>
    <x v="8"/>
    <x v="5"/>
    <s v="VE8218.1 / 831970"/>
    <d v="2001-07-01T21:00:01"/>
  </r>
  <r>
    <x v="1"/>
    <x v="2"/>
    <x v="1"/>
    <x v="1"/>
    <n v="1550"/>
    <n v="1343644"/>
    <d v="2001-06-05T14:43:34"/>
    <s v="American Electric Power Service Corporation"/>
    <x v="0"/>
    <x v="0"/>
    <x v="0"/>
    <x v="2"/>
    <s v="US East Power Phy Fwd Firm"/>
    <s v="US Pwr Phy Firm  NEPOOL Peak             Aug01           USD/MWh"/>
    <m/>
    <n v="50"/>
    <x v="0"/>
    <x v="2"/>
    <x v="0"/>
    <n v="66.25"/>
    <s v="aepsvc128"/>
    <s v="DDAVIS"/>
    <s v="LT-New England"/>
    <x v="7"/>
    <x v="6"/>
    <n v="633639.1"/>
    <d v="2001-08-01T21:00:01"/>
  </r>
  <r>
    <x v="1"/>
    <x v="3"/>
    <x v="0"/>
    <x v="18"/>
    <n v="755000"/>
    <n v="1343645"/>
    <d v="2001-06-05T14:43:52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3"/>
    <s v="jh1825ps"/>
    <s v="JARNOLD"/>
    <s v="NG-Price"/>
    <x v="1"/>
    <x v="5"/>
    <s v="VE8223.1"/>
    <d v="2001-11-01T00:00:00"/>
  </r>
  <r>
    <x v="1"/>
    <x v="3"/>
    <x v="0"/>
    <x v="1"/>
    <n v="542500"/>
    <n v="1343646"/>
    <d v="2001-06-05T14:44:56"/>
    <s v="El Paso Merchant Energy, L.P."/>
    <x v="0"/>
    <x v="0"/>
    <x v="0"/>
    <x v="3"/>
    <s v="US Gas Fin Swap"/>
    <s v="US Gas Swap      Nymex                   Jul01           USD/MM"/>
    <m/>
    <n v="17500"/>
    <x v="0"/>
    <x v="10"/>
    <x v="0"/>
    <n v="3.895"/>
    <s v="EPMELPjrc"/>
    <s v="JARNOLD"/>
    <s v="NG-Price"/>
    <x v="1"/>
    <x v="5"/>
    <s v="VE8242.1"/>
    <d v="2001-07-01T21:00:00"/>
  </r>
  <r>
    <x v="1"/>
    <x v="3"/>
    <x v="0"/>
    <x v="1"/>
    <n v="542500"/>
    <n v="1343647"/>
    <d v="2001-06-05T14:45:01"/>
    <s v="Sempra Energy Trading Corp."/>
    <x v="0"/>
    <x v="0"/>
    <x v="0"/>
    <x v="3"/>
    <s v="US Gas Fin Swap"/>
    <s v="US Gas Swap      Nymex                   Jul01           USD/MM"/>
    <n v="17500"/>
    <m/>
    <x v="0"/>
    <x v="10"/>
    <x v="0"/>
    <n v="3.89"/>
    <s v="jh1825ps"/>
    <s v="JARNOLD"/>
    <s v="NG-Price"/>
    <x v="1"/>
    <x v="5"/>
    <s v="VE8244.1"/>
    <d v="2001-07-01T21:00:00"/>
  </r>
  <r>
    <x v="0"/>
    <x v="3"/>
    <x v="1"/>
    <x v="0"/>
    <n v="5000"/>
    <n v="1343648"/>
    <d v="2001-06-05T14:45:33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ADM63703"/>
    <s v="RWATT"/>
    <s v="EC-IM Canada West"/>
    <x v="8"/>
    <x v="7"/>
    <n v="831972"/>
    <d v="2001-06-05T21:00:01"/>
  </r>
  <r>
    <x v="1"/>
    <x v="3"/>
    <x v="0"/>
    <x v="1"/>
    <n v="155000"/>
    <n v="1343649"/>
    <d v="2001-06-05T14:45:38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895"/>
    <s v="hossmich"/>
    <s v="JARNOLD"/>
    <s v="NG-Price"/>
    <x v="1"/>
    <x v="5"/>
    <s v="VE8260.1"/>
    <d v="2001-07-01T21:00:00"/>
  </r>
  <r>
    <x v="1"/>
    <x v="2"/>
    <x v="1"/>
    <x v="22"/>
    <n v="2950"/>
    <n v="1343650"/>
    <d v="2001-06-05T14:45:39"/>
    <s v="Constellation Power Source, Inc."/>
    <x v="1"/>
    <x v="1"/>
    <x v="0"/>
    <x v="2"/>
    <s v="US East Power Phy Fwd Firm"/>
    <s v="US Pwr Phy Firm  NEPOOL Peak             Jan-Feb02       USD/MWh"/>
    <n v="50"/>
    <m/>
    <x v="0"/>
    <x v="2"/>
    <x v="0"/>
    <n v="59"/>
    <s v="JEFFK003"/>
    <s v="DDAVIS"/>
    <s v="LT-New England"/>
    <x v="7"/>
    <x v="6"/>
    <n v="633640.1"/>
    <d v="2002-01-01T17:11:00"/>
  </r>
  <r>
    <x v="1"/>
    <x v="3"/>
    <x v="0"/>
    <x v="12"/>
    <n v="1825000"/>
    <n v="1343651"/>
    <d v="2001-06-05T14:45:5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JEFFFOX1"/>
    <s v="JARNOLD"/>
    <s v="NG-Price"/>
    <x v="1"/>
    <x v="5"/>
    <s v="VE8265.1"/>
    <d v="2002-01-01T21:00:00"/>
  </r>
  <r>
    <x v="1"/>
    <x v="2"/>
    <x v="0"/>
    <x v="0"/>
    <n v="50"/>
    <n v="1343652"/>
    <d v="2001-06-05T14:47:05"/>
    <s v="Coral Energy Holding L.P."/>
    <x v="0"/>
    <x v="0"/>
    <x v="0"/>
    <x v="2"/>
    <s v="US East Power Fin Swap"/>
    <s v="US Pwr Fin Swap  ISO NY Z-G Peak         07Jun01         USD/MWh"/>
    <m/>
    <n v="50"/>
    <x v="0"/>
    <x v="2"/>
    <x v="0"/>
    <n v="40"/>
    <s v="wsullivan5"/>
    <s v="GGUPTA"/>
    <s v="ST-New England"/>
    <x v="7"/>
    <x v="5"/>
    <n v="633643.1"/>
    <d v="2001-06-07T21:00:01"/>
  </r>
  <r>
    <x v="0"/>
    <x v="3"/>
    <x v="1"/>
    <x v="0"/>
    <n v="5000"/>
    <n v="1343654"/>
    <d v="2001-06-05T14:47:25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900000000000004"/>
    <s v="SANTUCCI1"/>
    <s v="RWATT"/>
    <s v="EC-IM Canada West"/>
    <x v="8"/>
    <x v="7"/>
    <n v="831975"/>
    <d v="2001-06-05T21:00:01"/>
  </r>
  <r>
    <x v="1"/>
    <x v="2"/>
    <x v="1"/>
    <x v="8"/>
    <n v="250"/>
    <n v="1343662"/>
    <d v="2001-06-05T14:48:28"/>
    <s v="Tractebel Energy Marketing, Inc."/>
    <x v="0"/>
    <x v="0"/>
    <x v="0"/>
    <x v="2"/>
    <s v="US East Power Phy Fwd Firm"/>
    <s v="US Pwr Phy Firm  PJM-W Peak              11-15Jun01      USD/MWh"/>
    <n v="50"/>
    <m/>
    <x v="0"/>
    <x v="2"/>
    <x v="0"/>
    <n v="37.5"/>
    <s v="TIMMING1"/>
    <s v="JQUENET"/>
    <s v="ST-PJM"/>
    <x v="7"/>
    <x v="6"/>
    <n v="633647.1"/>
    <d v="2001-06-11T21:00:01"/>
  </r>
  <r>
    <x v="1"/>
    <x v="2"/>
    <x v="1"/>
    <x v="0"/>
    <n v="50"/>
    <n v="1343663"/>
    <d v="2001-06-05T14:48:40"/>
    <s v="Allegheny Energy Supply Company, LLC"/>
    <x v="0"/>
    <x v="0"/>
    <x v="0"/>
    <x v="2"/>
    <s v="US East Power Phy Fwd Firm"/>
    <s v="US Pwr Phy Firm  PJM-W OffPk             07Jun01         USD/MWh"/>
    <m/>
    <n v="50"/>
    <x v="0"/>
    <x v="2"/>
    <x v="0"/>
    <n v="12"/>
    <s v="vfaes123"/>
    <s v="JQUENET"/>
    <s v="ST-PJM"/>
    <x v="7"/>
    <x v="6"/>
    <n v="633648.1"/>
    <d v="2001-06-07T21:00:01"/>
  </r>
  <r>
    <x v="1"/>
    <x v="2"/>
    <x v="1"/>
    <x v="0"/>
    <n v="50"/>
    <n v="1343664"/>
    <d v="2001-06-05T14:48:45"/>
    <s v="Allegheny Energy Supply Company, LLC"/>
    <x v="0"/>
    <x v="0"/>
    <x v="0"/>
    <x v="2"/>
    <s v="US East Power Phy Fwd Firm"/>
    <s v="US Pwr Phy Firm  PJM-W OffPk             07Jun01         USD/MWh"/>
    <m/>
    <n v="50"/>
    <x v="0"/>
    <x v="2"/>
    <x v="0"/>
    <n v="12.5"/>
    <s v="vfaes123"/>
    <s v="JQUENET"/>
    <s v="ST-PJM"/>
    <x v="7"/>
    <x v="6"/>
    <n v="633650.1"/>
    <d v="2001-06-07T21:00:01"/>
  </r>
  <r>
    <x v="0"/>
    <x v="3"/>
    <x v="1"/>
    <x v="0"/>
    <n v="5000"/>
    <n v="1343665"/>
    <d v="2001-06-05T14:50:00"/>
    <s v="Texaco Canada Petroleum 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SANTUCCI1"/>
    <s v="RWATT"/>
    <s v="EC-IM Canada West"/>
    <x v="8"/>
    <x v="7"/>
    <n v="831978"/>
    <d v="2001-06-05T21:00:01"/>
  </r>
  <r>
    <x v="1"/>
    <x v="2"/>
    <x v="1"/>
    <x v="1"/>
    <n v="1550"/>
    <n v="1343666"/>
    <d v="2001-06-05T14:50:43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aepsvc132"/>
    <s v="FSTURM"/>
    <s v="LT-ECAR"/>
    <x v="7"/>
    <x v="6"/>
    <n v="633661.1"/>
    <d v="2001-07-01T21:00:01"/>
  </r>
  <r>
    <x v="1"/>
    <x v="2"/>
    <x v="1"/>
    <x v="9"/>
    <n v="100"/>
    <n v="1343667"/>
    <d v="2001-06-05T14:50:53"/>
    <s v="Virginia Electric and Power Company"/>
    <x v="0"/>
    <x v="0"/>
    <x v="0"/>
    <x v="2"/>
    <s v="US East Power Phy Fwd Firm"/>
    <s v="US Pwr Phy Firm  NEPOOL Peak             07-08Jun01      USD/MWh"/>
    <m/>
    <n v="50"/>
    <x v="0"/>
    <x v="2"/>
    <x v="0"/>
    <n v="34.799999999999997"/>
    <s v="LAROCHEL"/>
    <s v="PBRODER"/>
    <s v="ST-New England"/>
    <x v="7"/>
    <x v="6"/>
    <n v="633662.1"/>
    <d v="2001-06-07T21:00:01"/>
  </r>
  <r>
    <x v="1"/>
    <x v="2"/>
    <x v="1"/>
    <x v="0"/>
    <n v="50"/>
    <n v="1343668"/>
    <d v="2001-06-05T14:50:53"/>
    <s v="Virginia Electric and Power Company"/>
    <x v="2"/>
    <x v="1"/>
    <x v="0"/>
    <x v="2"/>
    <s v="US East Power Phy Fwd Firm"/>
    <s v="US Pwr Phy Firm  NEPOOL Peak             07Jun01         USD/MWh"/>
    <n v="50"/>
    <m/>
    <x v="0"/>
    <x v="2"/>
    <x v="0"/>
    <n v="34.799999999999997"/>
    <s v="NepoolDesk"/>
    <s v="PBRODER"/>
    <s v="ST-New England"/>
    <x v="7"/>
    <x v="6"/>
    <n v="633663.1"/>
    <d v="2001-06-07T21:00:01"/>
  </r>
  <r>
    <x v="1"/>
    <x v="2"/>
    <x v="1"/>
    <x v="1"/>
    <n v="1550"/>
    <n v="1343669"/>
    <d v="2001-06-05T14:51:16"/>
    <s v="Constellation Power Source, Inc."/>
    <x v="0"/>
    <x v="0"/>
    <x v="0"/>
    <x v="2"/>
    <s v="US East Power Phy Fwd Firm"/>
    <s v="US Pwr Phy Firm  Cinergy Peak            Jul01           USD/MWh"/>
    <n v="50"/>
    <m/>
    <x v="0"/>
    <x v="2"/>
    <x v="0"/>
    <n v="82.25"/>
    <s v="michbritt"/>
    <s v="FSTURM"/>
    <s v="LT-ECAR"/>
    <x v="7"/>
    <x v="6"/>
    <n v="633666.1"/>
    <d v="2001-07-01T21:00:01"/>
  </r>
  <r>
    <x v="1"/>
    <x v="2"/>
    <x v="1"/>
    <x v="1"/>
    <n v="1550"/>
    <n v="1343670"/>
    <d v="2001-06-05T14:51:24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aepsvc132"/>
    <s v="FSTURM"/>
    <s v="LT-ECAR"/>
    <x v="7"/>
    <x v="6"/>
    <n v="633667.1"/>
    <d v="2001-07-01T21:00:01"/>
  </r>
  <r>
    <x v="1"/>
    <x v="2"/>
    <x v="1"/>
    <x v="9"/>
    <n v="100"/>
    <n v="1343671"/>
    <d v="2001-06-05T14:52:21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671.1"/>
    <d v="2001-06-07T21:00:01"/>
  </r>
  <r>
    <x v="1"/>
    <x v="2"/>
    <x v="1"/>
    <x v="1"/>
    <n v="1550"/>
    <n v="1343672"/>
    <d v="2001-06-05T14:53:25"/>
    <s v="Constellation Power Source, Inc."/>
    <x v="1"/>
    <x v="1"/>
    <x v="0"/>
    <x v="2"/>
    <s v="US East Power Phy Fwd Firm"/>
    <s v="US Pwr Phy Firm  Cinergy Peak            Aug01           USD/MWh"/>
    <n v="50"/>
    <m/>
    <x v="0"/>
    <x v="2"/>
    <x v="0"/>
    <n v="71.25"/>
    <s v="GOZBOB12"/>
    <s v="FSTURM"/>
    <s v="LT-ECAR"/>
    <x v="7"/>
    <x v="6"/>
    <n v="633672.1"/>
    <d v="2001-08-01T21:00:01"/>
  </r>
  <r>
    <x v="1"/>
    <x v="2"/>
    <x v="0"/>
    <x v="8"/>
    <n v="250"/>
    <n v="1343674"/>
    <d v="2001-06-05T14:53:45"/>
    <s v="NRG Power Marketing Inc."/>
    <x v="0"/>
    <x v="0"/>
    <x v="0"/>
    <x v="2"/>
    <s v="US East Power Fin Swap"/>
    <s v="US Pwr Fin Swap  ISO NY Z-A Peak         11-15Jun01      USD/MWh"/>
    <m/>
    <n v="50"/>
    <x v="0"/>
    <x v="2"/>
    <x v="0"/>
    <n v="34"/>
    <s v="pete1234"/>
    <s v="GGUPTA"/>
    <s v="ST-New England"/>
    <x v="7"/>
    <x v="5"/>
    <n v="633679.1"/>
    <d v="2001-06-11T21:00:00"/>
  </r>
  <r>
    <x v="1"/>
    <x v="3"/>
    <x v="0"/>
    <x v="1"/>
    <n v="155000"/>
    <n v="1343675"/>
    <d v="2001-06-05T14:53:51"/>
    <s v="BP Corporation North America Inc."/>
    <x v="0"/>
    <x v="0"/>
    <x v="0"/>
    <x v="3"/>
    <s v="US Gas Fin BasisSwap"/>
    <s v="US Gas Basis     NGI SoCal               Aug01           USD/MM"/>
    <n v="5000"/>
    <m/>
    <x v="0"/>
    <x v="10"/>
    <x v="0"/>
    <n v="4.6399999999999997"/>
    <s v="Quekchin"/>
    <s v="KHOLST"/>
    <s v="FT-West"/>
    <x v="1"/>
    <x v="5"/>
    <s v="VE8323.1"/>
    <d v="2001-08-01T21:00:01"/>
  </r>
  <r>
    <x v="0"/>
    <x v="3"/>
    <x v="1"/>
    <x v="0"/>
    <n v="5000"/>
    <n v="1343677"/>
    <d v="2001-06-05T14:55:21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SMITHJAY"/>
    <s v="RWATT"/>
    <s v="EC-IM Canada West"/>
    <x v="8"/>
    <x v="7"/>
    <n v="831984"/>
    <d v="2001-06-05T21:00:01"/>
  </r>
  <r>
    <x v="1"/>
    <x v="2"/>
    <x v="1"/>
    <x v="1"/>
    <n v="1550"/>
    <n v="1343678"/>
    <d v="2001-06-05T14:56:36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75"/>
    <s v="aepsvc132"/>
    <s v="FSTURM"/>
    <s v="LT-ECAR"/>
    <x v="7"/>
    <x v="6"/>
    <n v="633686.1"/>
    <d v="2001-07-01T21:00:01"/>
  </r>
  <r>
    <x v="1"/>
    <x v="3"/>
    <x v="0"/>
    <x v="1"/>
    <n v="77500"/>
    <n v="1343683"/>
    <d v="2001-06-05T14:59:11"/>
    <s v="The New Power Company"/>
    <x v="0"/>
    <x v="0"/>
    <x v="0"/>
    <x v="3"/>
    <s v="US Gas Fin BasisSwap"/>
    <s v="US Gas Basis     NGI SoCal               Jul01           USD/MM"/>
    <m/>
    <n v="2500"/>
    <x v="0"/>
    <x v="10"/>
    <x v="0"/>
    <n v="5.01"/>
    <s v="JDBECKER"/>
    <s v="KHOLST"/>
    <s v="FT-West"/>
    <x v="1"/>
    <x v="5"/>
    <s v="VE8329.1"/>
    <d v="2001-07-01T21:00:01"/>
  </r>
  <r>
    <x v="1"/>
    <x v="2"/>
    <x v="1"/>
    <x v="8"/>
    <n v="250"/>
    <n v="1343684"/>
    <d v="2001-06-05T14:59:37"/>
    <s v="Cargill-Alliant, LLC"/>
    <x v="0"/>
    <x v="0"/>
    <x v="0"/>
    <x v="2"/>
    <s v="US East Power Phy Fwd Firm"/>
    <s v="US Pwr Phy Firm  Cinergy Peak            11-15Jun01      USD/MWh"/>
    <m/>
    <n v="50"/>
    <x v="0"/>
    <x v="2"/>
    <x v="0"/>
    <n v="37.5"/>
    <s v="BRETJONES"/>
    <s v="CDORLAN"/>
    <s v="ST-ECAR"/>
    <x v="7"/>
    <x v="6"/>
    <n v="633701.1"/>
    <d v="2001-06-11T21:00:01"/>
  </r>
  <r>
    <x v="1"/>
    <x v="3"/>
    <x v="0"/>
    <x v="1"/>
    <n v="155000"/>
    <n v="1343685"/>
    <d v="2001-06-05T14:59:4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4.71"/>
    <s v="AQUILA1001"/>
    <s v="KHOLST"/>
    <s v="FT-West"/>
    <x v="1"/>
    <x v="5"/>
    <s v="VE8330.1"/>
    <d v="2001-07-01T21:00:01"/>
  </r>
  <r>
    <x v="1"/>
    <x v="3"/>
    <x v="0"/>
    <x v="1"/>
    <n v="155000"/>
    <n v="1343689"/>
    <d v="2001-06-05T15:00:36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895"/>
    <s v="JLIPMAN1"/>
    <s v="JARNOLD"/>
    <s v="NG-Price"/>
    <x v="1"/>
    <x v="5"/>
    <s v="VE8335.1"/>
    <d v="2001-07-01T21:00:00"/>
  </r>
  <r>
    <x v="1"/>
    <x v="3"/>
    <x v="0"/>
    <x v="1"/>
    <n v="620000"/>
    <n v="1343690"/>
    <d v="2001-06-05T15:01:15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"/>
    <s v="JLIPMAN1"/>
    <s v="JARNOLD"/>
    <s v="NG-Price"/>
    <x v="1"/>
    <x v="5"/>
    <s v="VE8336.1"/>
    <d v="2001-07-01T21:00:00"/>
  </r>
  <r>
    <x v="1"/>
    <x v="2"/>
    <x v="0"/>
    <x v="16"/>
    <n v="1550"/>
    <n v="1343691"/>
    <d v="2001-06-05T15:01:26"/>
    <s v="American Electric Power Service Corporation"/>
    <x v="0"/>
    <x v="0"/>
    <x v="0"/>
    <x v="2"/>
    <s v="US East Power Fin Swap"/>
    <s v="US Pwr Fin Swap  ISO NY Z-J Peak         Jul-Aug01       USD/MWh"/>
    <n v="25"/>
    <m/>
    <x v="0"/>
    <x v="2"/>
    <x v="0"/>
    <n v="101"/>
    <s v="aepsvc133"/>
    <s v="DDAVIS"/>
    <s v="LT-New England"/>
    <x v="7"/>
    <x v="5"/>
    <n v="633712.1"/>
    <d v="2001-07-01T00:00:00"/>
  </r>
  <r>
    <x v="1"/>
    <x v="3"/>
    <x v="0"/>
    <x v="10"/>
    <n v="360000"/>
    <n v="1343692"/>
    <d v="2001-06-05T15:01:27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3"/>
    <s v="AQUILA1015"/>
    <s v="EBASS"/>
    <s v="FT-Texas"/>
    <x v="1"/>
    <x v="5"/>
    <s v="VE8339.1"/>
    <d v="2001-06-07T21:00:01"/>
  </r>
  <r>
    <x v="1"/>
    <x v="2"/>
    <x v="1"/>
    <x v="8"/>
    <n v="250"/>
    <n v="1343693"/>
    <d v="2001-06-05T15:01:32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"/>
    <s v="EPowerML"/>
    <s v="JQUENET"/>
    <s v="ST-PJM"/>
    <x v="7"/>
    <x v="6"/>
    <n v="633713.1"/>
    <d v="2001-06-11T21:00:01"/>
  </r>
  <r>
    <x v="1"/>
    <x v="2"/>
    <x v="1"/>
    <x v="0"/>
    <n v="50"/>
    <n v="1343695"/>
    <d v="2001-06-05T15:02:29"/>
    <s v="Constellation Power Source, Inc."/>
    <x v="0"/>
    <x v="0"/>
    <x v="0"/>
    <x v="2"/>
    <s v="US East Power Phy Fwd Firm"/>
    <s v="US Pwr Phy Firm  PJM-W OffPk             07Jun01         USD/MWh"/>
    <m/>
    <n v="50"/>
    <x v="0"/>
    <x v="2"/>
    <x v="0"/>
    <n v="13"/>
    <s v="gfilomena"/>
    <s v="JQUENET"/>
    <s v="ST-PJM"/>
    <x v="7"/>
    <x v="6"/>
    <n v="633721.1"/>
    <d v="2001-06-07T21:00:01"/>
  </r>
  <r>
    <x v="1"/>
    <x v="2"/>
    <x v="0"/>
    <x v="0"/>
    <n v="50"/>
    <n v="1343696"/>
    <d v="2001-06-05T15:02:33"/>
    <s v="NRG Power Marketing Inc."/>
    <x v="0"/>
    <x v="0"/>
    <x v="0"/>
    <x v="2"/>
    <s v="US East Power Fin Swap"/>
    <s v="US Pwr Fin Swap  PJM W IntC Peak         07Jun01         USD/MWh"/>
    <n v="50"/>
    <m/>
    <x v="0"/>
    <x v="2"/>
    <x v="0"/>
    <n v="29.25"/>
    <s v="ross1234"/>
    <s v="JQUENET"/>
    <s v="ST-PJM"/>
    <x v="7"/>
    <x v="5"/>
    <n v="633724.1"/>
    <d v="2001-06-07T21:00:01"/>
  </r>
  <r>
    <x v="1"/>
    <x v="4"/>
    <x v="0"/>
    <x v="0"/>
    <n v="50000"/>
    <n v="1343700"/>
    <d v="2001-06-05T15:04:0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6"/>
    <s v="MERISONG"/>
    <s v="GWHALLE"/>
    <s v="WTI-GW-NXC1"/>
    <x v="2"/>
    <x v="5"/>
    <s v=" "/>
    <d v="2001-07-01T00:00:00"/>
  </r>
  <r>
    <x v="1"/>
    <x v="2"/>
    <x v="1"/>
    <x v="8"/>
    <n v="250"/>
    <n v="1343703"/>
    <d v="2001-06-05T15:04:52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EPowerML"/>
    <s v="JQUENET"/>
    <s v="ST-PJM"/>
    <x v="7"/>
    <x v="6"/>
    <n v="633734.1"/>
    <d v="2001-06-11T21:00:01"/>
  </r>
  <r>
    <x v="1"/>
    <x v="2"/>
    <x v="1"/>
    <x v="8"/>
    <n v="250"/>
    <n v="1343704"/>
    <d v="2001-06-05T15:04:56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.75"/>
    <s v="EPowerML"/>
    <s v="JQUENET"/>
    <s v="ST-PJM"/>
    <x v="7"/>
    <x v="6"/>
    <n v="633735.1"/>
    <d v="2001-06-11T21:00:01"/>
  </r>
  <r>
    <x v="1"/>
    <x v="4"/>
    <x v="0"/>
    <x v="0"/>
    <n v="50000"/>
    <n v="1343707"/>
    <d v="2001-06-05T15:0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2"/>
    <x v="5"/>
    <s v=" "/>
    <d v="2001-07-01T00:00:00"/>
  </r>
  <r>
    <x v="1"/>
    <x v="3"/>
    <x v="0"/>
    <x v="1"/>
    <n v="620000"/>
    <n v="1343708"/>
    <d v="2001-06-05T15:05:16"/>
    <s v="Aquila Risk Management Corporation"/>
    <x v="0"/>
    <x v="0"/>
    <x v="0"/>
    <x v="3"/>
    <s v="US Gas Fin Swap"/>
    <s v="US Gas Swap      Nymex                   Jul01           USD/MM"/>
    <m/>
    <n v="20000"/>
    <x v="0"/>
    <x v="10"/>
    <x v="0"/>
    <n v="3.9"/>
    <s v="AQUILA1015"/>
    <s v="JARNOLD"/>
    <s v="NG-Price"/>
    <x v="1"/>
    <x v="5"/>
    <s v="VE8347.1"/>
    <d v="2001-07-01T21:00:00"/>
  </r>
  <r>
    <x v="1"/>
    <x v="3"/>
    <x v="0"/>
    <x v="10"/>
    <n v="360000"/>
    <n v="1343709"/>
    <d v="2001-06-05T15:05:36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35"/>
    <s v="AQUILA1015"/>
    <s v="EBASS"/>
    <s v="FT-Texas"/>
    <x v="1"/>
    <x v="5"/>
    <s v="VE8348.1"/>
    <d v="2001-06-07T21:00:01"/>
  </r>
  <r>
    <x v="1"/>
    <x v="2"/>
    <x v="0"/>
    <x v="0"/>
    <n v="50"/>
    <n v="1343713"/>
    <d v="2001-06-05T15:05:58"/>
    <s v="Tractebel Energy Marketing, Inc."/>
    <x v="0"/>
    <x v="0"/>
    <x v="0"/>
    <x v="2"/>
    <s v="US East Power Fin Swap"/>
    <s v="US Pwr Fin Swap  PJM W IntC Peak         07Jun01         USD/MWh"/>
    <m/>
    <n v="50"/>
    <x v="0"/>
    <x v="2"/>
    <x v="0"/>
    <n v="29.65"/>
    <s v="BTRAYERS"/>
    <s v="JQUENET"/>
    <s v="ST-PJM"/>
    <x v="7"/>
    <x v="5"/>
    <n v="633749.1"/>
    <d v="2001-06-07T21:00:01"/>
  </r>
  <r>
    <x v="1"/>
    <x v="3"/>
    <x v="0"/>
    <x v="10"/>
    <n v="360000"/>
    <n v="1343714"/>
    <d v="2001-06-05T15:06:15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4"/>
    <s v="AQUILA1015"/>
    <s v="EBASS"/>
    <s v="FT-Texas"/>
    <x v="1"/>
    <x v="5"/>
    <s v="VE8350.1"/>
    <d v="2001-06-07T21:00:01"/>
  </r>
  <r>
    <x v="1"/>
    <x v="3"/>
    <x v="0"/>
    <x v="1"/>
    <n v="620000"/>
    <n v="1343716"/>
    <d v="2001-06-05T15:06:42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895"/>
    <s v="steven12"/>
    <s v="JARNOLD"/>
    <s v="NG-Price"/>
    <x v="1"/>
    <x v="5"/>
    <s v="VE8351.1"/>
    <d v="2001-07-01T21:00:00"/>
  </r>
  <r>
    <x v="1"/>
    <x v="3"/>
    <x v="1"/>
    <x v="1"/>
    <n v="108500"/>
    <n v="1343718"/>
    <d v="2001-06-05T15:07:40"/>
    <s v="Pepco Gas Services, Inc."/>
    <x v="0"/>
    <x v="0"/>
    <x v="0"/>
    <x v="3"/>
    <s v="US Gas Phy Fwd Firm &lt; or = 1Mo "/>
    <s v="US Gas Phy       TranscoZ6NNY            Jul01           USD/MM"/>
    <n v="3500"/>
    <m/>
    <x v="0"/>
    <x v="10"/>
    <x v="0"/>
    <n v="4.2699999999999996"/>
    <s v="jlukas00"/>
    <s v="VPIMENOV"/>
    <s v="ENA-IM ME NEW YORK"/>
    <x v="8"/>
    <x v="5"/>
    <s v="VE8354.1 / 831990"/>
    <d v="2001-07-01T21:00:01"/>
  </r>
  <r>
    <x v="1"/>
    <x v="3"/>
    <x v="0"/>
    <x v="20"/>
    <n v="615000"/>
    <n v="1343720"/>
    <d v="2001-06-05T15:09:00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3.98"/>
    <s v="steven12"/>
    <s v="JARNOLD"/>
    <s v="NG-Price"/>
    <x v="1"/>
    <x v="5"/>
    <s v="VE8355.1"/>
    <d v="2001-07-01T00:00:00"/>
  </r>
  <r>
    <x v="1"/>
    <x v="2"/>
    <x v="1"/>
    <x v="0"/>
    <n v="50"/>
    <n v="1343721"/>
    <d v="2001-06-05T15:09:11"/>
    <s v="Allegheny Energy Supply Company, LLC"/>
    <x v="0"/>
    <x v="0"/>
    <x v="0"/>
    <x v="2"/>
    <s v="US East Power Phy Fwd Firm"/>
    <s v="US Pwr Phy Firm  Cinergy Peak            07Jun01         USD/MWh"/>
    <m/>
    <n v="50"/>
    <x v="0"/>
    <x v="2"/>
    <x v="0"/>
    <n v="26"/>
    <s v="awaes123"/>
    <s v="CDORLAN"/>
    <s v="ST-ECAR"/>
    <x v="7"/>
    <x v="6"/>
    <n v="633759.1"/>
    <d v="2001-06-07T21:00:01"/>
  </r>
  <r>
    <x v="1"/>
    <x v="3"/>
    <x v="0"/>
    <x v="1"/>
    <n v="620000"/>
    <n v="1343722"/>
    <d v="2001-06-05T15:10:50"/>
    <s v="OGE Energy Resources, Inc."/>
    <x v="0"/>
    <x v="0"/>
    <x v="0"/>
    <x v="3"/>
    <s v="US Gas Fin Swap"/>
    <s v="US Gas Swap      Nymex                   Jul01           USD/MM"/>
    <n v="20000"/>
    <m/>
    <x v="0"/>
    <x v="10"/>
    <x v="0"/>
    <n v="3.8849999999999998"/>
    <s v="mustang1"/>
    <s v="JARNOLD"/>
    <s v="NG-Price"/>
    <x v="1"/>
    <x v="5"/>
    <s v="VE8358.1"/>
    <d v="2001-07-01T21:00:00"/>
  </r>
  <r>
    <x v="1"/>
    <x v="4"/>
    <x v="0"/>
    <x v="0"/>
    <n v="50000"/>
    <n v="1343724"/>
    <d v="2001-06-05T15:1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2"/>
    <x v="5"/>
    <s v=" "/>
    <d v="2001-07-01T00:00:00"/>
  </r>
  <r>
    <x v="1"/>
    <x v="4"/>
    <x v="0"/>
    <x v="0"/>
    <n v="50000"/>
    <n v="1343727"/>
    <d v="2001-06-05T15:12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2"/>
    <x v="5"/>
    <s v=" "/>
    <d v="2001-07-01T00:00:00"/>
  </r>
  <r>
    <x v="0"/>
    <x v="3"/>
    <x v="1"/>
    <x v="0"/>
    <n v="5000"/>
    <n v="1343729"/>
    <d v="2001-06-05T15:13:59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ADM00359"/>
    <s v="RWATT"/>
    <s v="EC-IM Canada West"/>
    <x v="8"/>
    <x v="7"/>
    <n v="831993"/>
    <d v="2001-06-05T21:00:01"/>
  </r>
  <r>
    <x v="1"/>
    <x v="2"/>
    <x v="1"/>
    <x v="10"/>
    <n v="600"/>
    <n v="1343730"/>
    <d v="2001-06-05T15:16:21"/>
    <s v="Pacificorp"/>
    <x v="1"/>
    <x v="1"/>
    <x v="0"/>
    <x v="2"/>
    <s v="US West Power Phy Fwd Firm"/>
    <s v="US Pwr Phy Firm  Mid-C Peak              07-30Jun01      USD/MWh"/>
    <n v="25"/>
    <m/>
    <x v="0"/>
    <x v="2"/>
    <x v="0"/>
    <n v="100"/>
    <s v="CBOHN010"/>
    <s v="SCRANDA"/>
    <s v="ST-NW"/>
    <x v="7"/>
    <x v="6"/>
    <n v="633784.1"/>
    <d v="2001-06-07T21:00:01"/>
  </r>
  <r>
    <x v="1"/>
    <x v="2"/>
    <x v="0"/>
    <x v="10"/>
    <n v="1200"/>
    <n v="1343731"/>
    <d v="2001-06-05T15:17:42"/>
    <s v="Dynegy Marketing and Trade"/>
    <x v="0"/>
    <x v="0"/>
    <x v="0"/>
    <x v="2"/>
    <s v="US East Power Fin Swap"/>
    <s v="US Pwr Fin Swap  ISO NY Z-G Peak         07-30Jun01      USD/MWh"/>
    <m/>
    <n v="50"/>
    <x v="0"/>
    <x v="2"/>
    <x v="0"/>
    <n v="49.25"/>
    <s v="jjohnson"/>
    <s v="GGUPTA"/>
    <s v="ST-New England"/>
    <x v="7"/>
    <x v="5"/>
    <n v="633785.1"/>
    <d v="2001-06-07T21:00:01"/>
  </r>
  <r>
    <x v="1"/>
    <x v="2"/>
    <x v="0"/>
    <x v="8"/>
    <n v="250"/>
    <n v="1343732"/>
    <d v="2001-06-05T15:18:27"/>
    <s v="Dynegy Marketing and Trade"/>
    <x v="0"/>
    <x v="0"/>
    <x v="0"/>
    <x v="2"/>
    <s v="US East Power Fin Swap"/>
    <s v="US Pwr Fin Swap  ISO NY Z-G Peak         11-15Jun01      USD/MWh"/>
    <n v="50"/>
    <m/>
    <x v="0"/>
    <x v="2"/>
    <x v="0"/>
    <n v="45"/>
    <s v="jjohnson"/>
    <s v="GGUPTA"/>
    <s v="ST-New England"/>
    <x v="7"/>
    <x v="5"/>
    <n v="633786.1"/>
    <d v="2001-06-11T21:00:01"/>
  </r>
  <r>
    <x v="1"/>
    <x v="2"/>
    <x v="1"/>
    <x v="0"/>
    <n v="50"/>
    <n v="1343733"/>
    <d v="2001-06-05T15:19:54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8"/>
    <s v="EPowerML"/>
    <s v="JQUENET"/>
    <s v="ST-PJM"/>
    <x v="7"/>
    <x v="6"/>
    <n v="633787.1"/>
    <d v="2001-06-07T21:00:01"/>
  </r>
  <r>
    <x v="1"/>
    <x v="3"/>
    <x v="0"/>
    <x v="10"/>
    <n v="360000"/>
    <n v="1343734"/>
    <d v="2001-06-05T15:20:08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450000000000002"/>
    <s v="AQUILA1015"/>
    <s v="EBASS"/>
    <s v="FT-Texas"/>
    <x v="1"/>
    <x v="5"/>
    <s v="VE8457.1"/>
    <d v="2001-06-07T21:00:01"/>
  </r>
  <r>
    <x v="1"/>
    <x v="3"/>
    <x v="0"/>
    <x v="20"/>
    <n v="615000"/>
    <n v="1343737"/>
    <d v="2001-06-05T15:20:24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3.99"/>
    <s v="SHIMAITIS"/>
    <s v="JARNOLD"/>
    <s v="NG-Price"/>
    <x v="1"/>
    <x v="5"/>
    <s v="VE8461.1"/>
    <d v="2001-07-01T00:00:00"/>
  </r>
  <r>
    <x v="1"/>
    <x v="3"/>
    <x v="0"/>
    <x v="1"/>
    <n v="15500"/>
    <n v="1343738"/>
    <d v="2001-06-05T15:20:26"/>
    <s v="Texaco Natural Gas Inc."/>
    <x v="0"/>
    <x v="0"/>
    <x v="0"/>
    <x v="3"/>
    <s v="US Gas Fin BasisSwap"/>
    <s v="US Gas Basis     NGI SoCal               Jul01           USD/MM"/>
    <m/>
    <n v="500"/>
    <x v="0"/>
    <x v="10"/>
    <x v="0"/>
    <n v="4.8600000000000003"/>
    <s v="PATTILLO"/>
    <s v="KHOLST"/>
    <s v="FT-West"/>
    <x v="1"/>
    <x v="5"/>
    <s v="VE8462.1"/>
    <d v="2001-07-01T21:00:01"/>
  </r>
  <r>
    <x v="0"/>
    <x v="3"/>
    <x v="0"/>
    <x v="1"/>
    <n v="310000"/>
    <n v="1343739"/>
    <d v="2001-06-05T15:21:02"/>
    <s v="Reliant Energy Services, Inc."/>
    <x v="0"/>
    <x v="0"/>
    <x v="0"/>
    <x v="3"/>
    <s v="CAN Gas Straddle Option"/>
    <s v="CAN NG Stdle Opt NIT Monthly ES5.2       Aug01           CAD/GJ"/>
    <m/>
    <n v="10000"/>
    <x v="0"/>
    <x v="11"/>
    <x v="4"/>
    <n v="0.9"/>
    <s v="stefaniuk"/>
    <s v="JDISTUR"/>
    <s v="FT-CAND-EGSC-OP"/>
    <x v="1"/>
    <x v="7"/>
    <s v="VE8464.1"/>
    <d v="2001-08-01T00:00:00"/>
  </r>
  <r>
    <x v="1"/>
    <x v="4"/>
    <x v="0"/>
    <x v="0"/>
    <n v="50000"/>
    <n v="1343740"/>
    <d v="2001-06-05T15:21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N587JK00"/>
    <s v="GWHALLE"/>
    <s v="WTI-GW-NXC2"/>
    <x v="2"/>
    <x v="5"/>
    <s v=" "/>
    <d v="2001-07-01T00:00:00"/>
  </r>
  <r>
    <x v="1"/>
    <x v="3"/>
    <x v="1"/>
    <x v="0"/>
    <n v="5000"/>
    <n v="1343741"/>
    <d v="2001-06-05T15:21:28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0"/>
    <x v="0"/>
    <n v="3.645"/>
    <s v="ADM90618"/>
    <s v="SNEAL"/>
    <s v="ENA-IM NE GULF3"/>
    <x v="8"/>
    <x v="5"/>
    <n v="831996"/>
    <d v="2001-06-07T21:00:01"/>
  </r>
  <r>
    <x v="1"/>
    <x v="3"/>
    <x v="0"/>
    <x v="1"/>
    <n v="465000"/>
    <n v="1343742"/>
    <d v="2001-06-05T15:21:3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89"/>
    <s v="AQUILA1002"/>
    <s v="JARNOLD"/>
    <s v="NG-Price"/>
    <x v="1"/>
    <x v="5"/>
    <s v="VE8466.1"/>
    <d v="2001-07-01T21:00:00"/>
  </r>
  <r>
    <x v="1"/>
    <x v="2"/>
    <x v="0"/>
    <x v="0"/>
    <n v="50"/>
    <n v="1343743"/>
    <d v="2001-06-05T15:22:19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40.1"/>
    <s v="jjohnson"/>
    <s v="GGUPTA"/>
    <s v="ST-New England"/>
    <x v="7"/>
    <x v="5"/>
    <n v="633791.1"/>
    <d v="2001-06-07T21:00:01"/>
  </r>
  <r>
    <x v="1"/>
    <x v="3"/>
    <x v="0"/>
    <x v="12"/>
    <n v="1825000"/>
    <n v="1343744"/>
    <d v="2001-06-05T15:22:45"/>
    <s v="Mirant Americas Energy Marketing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det00001"/>
    <s v="JARNOLD"/>
    <s v="NG-Price"/>
    <x v="1"/>
    <x v="5"/>
    <s v="VE8468.1"/>
    <d v="2002-01-01T21:00:00"/>
  </r>
  <r>
    <x v="1"/>
    <x v="3"/>
    <x v="0"/>
    <x v="1"/>
    <n v="620000"/>
    <n v="1343745"/>
    <d v="2001-06-05T15:22:49"/>
    <s v="Mirant Americas Energy Marketing, L.P."/>
    <x v="0"/>
    <x v="0"/>
    <x v="0"/>
    <x v="3"/>
    <s v="US Gas Fin Swap"/>
    <s v="US Gas Swap      Nymex                   Jul01           USD/MM"/>
    <n v="20000"/>
    <m/>
    <x v="0"/>
    <x v="10"/>
    <x v="0"/>
    <n v="3.89"/>
    <s v="det00001"/>
    <s v="JARNOLD"/>
    <s v="NG-Price"/>
    <x v="1"/>
    <x v="5"/>
    <s v="VE8469.1"/>
    <d v="2001-07-01T21:00:00"/>
  </r>
  <r>
    <x v="1"/>
    <x v="3"/>
    <x v="0"/>
    <x v="12"/>
    <n v="912500"/>
    <n v="1343746"/>
    <d v="2001-06-05T15:23:27"/>
    <s v="Mirant Americas Energy Marketing, L.P."/>
    <x v="0"/>
    <x v="0"/>
    <x v="0"/>
    <x v="3"/>
    <s v="US Gas Fin Swap"/>
    <s v="US Gas Swap      Nymex                   Jan-Dec02       USD/MM"/>
    <n v="2500"/>
    <m/>
    <x v="0"/>
    <x v="10"/>
    <x v="0"/>
    <n v="4"/>
    <s v="det00001"/>
    <s v="JARNOLD"/>
    <s v="NG-Price"/>
    <x v="1"/>
    <x v="5"/>
    <s v="VE8470.1"/>
    <d v="2002-01-01T21:00:00"/>
  </r>
  <r>
    <x v="1"/>
    <x v="3"/>
    <x v="0"/>
    <x v="12"/>
    <n v="1825000"/>
    <n v="1343747"/>
    <d v="2001-06-05T15:25:55"/>
    <s v="Mirant Americas Energy Marketing, L.P."/>
    <x v="0"/>
    <x v="0"/>
    <x v="0"/>
    <x v="3"/>
    <s v="US Gas Fin Swap"/>
    <s v="US Gas Swap      Nymex                   Jan-Dec02       USD/MM"/>
    <n v="5000"/>
    <m/>
    <x v="0"/>
    <x v="10"/>
    <x v="0"/>
    <n v="4"/>
    <s v="det00001"/>
    <s v="JARNOLD"/>
    <s v="NG-Price"/>
    <x v="1"/>
    <x v="5"/>
    <s v="VE8487.1"/>
    <d v="2002-01-01T21:00:00"/>
  </r>
  <r>
    <x v="0"/>
    <x v="3"/>
    <x v="1"/>
    <x v="0"/>
    <n v="5000"/>
    <n v="1343748"/>
    <d v="2001-06-05T15:26:21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749999999999998"/>
    <s v="ADM63703"/>
    <s v="RWATT"/>
    <s v="EC-IM Canada West"/>
    <x v="8"/>
    <x v="7"/>
    <n v="831998"/>
    <d v="2001-06-05T21:00:01"/>
  </r>
  <r>
    <x v="1"/>
    <x v="3"/>
    <x v="1"/>
    <x v="18"/>
    <n v="755000"/>
    <n v="1343750"/>
    <d v="2001-06-05T15:27:14"/>
    <s v="CMS Marketing, Services and Trading Company"/>
    <x v="1"/>
    <x v="1"/>
    <x v="0"/>
    <x v="3"/>
    <s v="US Gas Phy Index Firm &gt;1Mo&lt;1Yr"/>
    <s v="US Gas Phy Index NGI APC/ANR WillCo      Nov01-Mar02     USD/MM"/>
    <m/>
    <n v="5000"/>
    <x v="0"/>
    <x v="10"/>
    <x v="0"/>
    <n v="2.5000000000000001E-3"/>
    <s v="CHRISW001"/>
    <s v="EOLSMGR"/>
    <s v="ENA - IM MKT Central CG"/>
    <x v="8"/>
    <x v="5"/>
    <s v="VE8496.1 / 832001"/>
    <d v="2001-11-01T00:00:00"/>
  </r>
  <r>
    <x v="1"/>
    <x v="3"/>
    <x v="0"/>
    <x v="4"/>
    <n v="600000"/>
    <n v="1343751"/>
    <d v="2001-06-05T15:28:16"/>
    <s v="Sempra Energy Trading Corp."/>
    <x v="0"/>
    <x v="0"/>
    <x v="0"/>
    <x v="3"/>
    <s v="US Gas Fin Swap"/>
    <s v="US Gas Swap      Nymex                   Sep01           USD/MM"/>
    <m/>
    <n v="20000"/>
    <x v="0"/>
    <x v="10"/>
    <x v="0"/>
    <n v="4.0149999999999997"/>
    <s v="DAVIDSET"/>
    <s v="JARNOLD"/>
    <s v="NG-Price"/>
    <x v="1"/>
    <x v="5"/>
    <s v="VE8502.1"/>
    <d v="2001-09-01T21:00:00"/>
  </r>
  <r>
    <x v="1"/>
    <x v="4"/>
    <x v="0"/>
    <x v="0"/>
    <n v="50000"/>
    <n v="1343754"/>
    <d v="2001-06-05T15:28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2"/>
    <x v="5"/>
    <s v=" "/>
    <d v="2001-07-01T00:00:00"/>
  </r>
  <r>
    <x v="1"/>
    <x v="2"/>
    <x v="1"/>
    <x v="9"/>
    <n v="100"/>
    <n v="1343756"/>
    <d v="2001-06-05T15:28:49"/>
    <s v="Allegheny Energy Supply Company, LLC"/>
    <x v="0"/>
    <x v="0"/>
    <x v="0"/>
    <x v="2"/>
    <s v="US East Power Phy Fwd Firm"/>
    <s v="US Pwr Phy Firm  PJM-W Peak              07-08Jun01      USD/MWh"/>
    <n v="50"/>
    <m/>
    <x v="0"/>
    <x v="2"/>
    <x v="0"/>
    <n v="29.75"/>
    <s v="vfaes123"/>
    <s v="JQUENET"/>
    <s v="ST-PJM"/>
    <x v="7"/>
    <x v="6"/>
    <n v="633796.1"/>
    <d v="2001-06-07T21:00:01"/>
  </r>
  <r>
    <x v="1"/>
    <x v="3"/>
    <x v="0"/>
    <x v="10"/>
    <n v="120000"/>
    <n v="1343757"/>
    <d v="2001-06-05T15:28:51"/>
    <s v="Aquila Risk Management Corporation"/>
    <x v="0"/>
    <x v="0"/>
    <x v="0"/>
    <x v="3"/>
    <s v="US Gas Fin Swap"/>
    <s v="US Gas Daily     HSC                     07-30Jun01      USD/MM"/>
    <m/>
    <n v="5000"/>
    <x v="0"/>
    <x v="10"/>
    <x v="0"/>
    <n v="3.85"/>
    <s v="AQUILA1015"/>
    <s v="EBASS"/>
    <s v="FT-Texas"/>
    <x v="1"/>
    <x v="5"/>
    <s v="VE8504.1"/>
    <d v="2001-06-07T21:00:01"/>
  </r>
  <r>
    <x v="1"/>
    <x v="3"/>
    <x v="0"/>
    <x v="1"/>
    <n v="155000"/>
    <n v="1343758"/>
    <d v="2001-06-05T15:29:05"/>
    <s v="Dynegy Marketing and Trade"/>
    <x v="0"/>
    <x v="0"/>
    <x v="0"/>
    <x v="3"/>
    <s v="US Gas Fin BasisSwap"/>
    <s v="US Gas Basis     NGI SoBord PG&amp;E Top     Aug01           USD/MM"/>
    <m/>
    <n v="5000"/>
    <x v="0"/>
    <x v="10"/>
    <x v="0"/>
    <n v="1.45"/>
    <s v="LESLIE01"/>
    <s v="MLENHAR"/>
    <s v="West-Perm"/>
    <x v="1"/>
    <x v="5"/>
    <s v="VE8506.1"/>
    <d v="2001-08-01T21:00:01"/>
  </r>
  <r>
    <x v="1"/>
    <x v="3"/>
    <x v="0"/>
    <x v="1"/>
    <n v="155000"/>
    <n v="1343759"/>
    <d v="2001-06-05T15:29:09"/>
    <s v="Dynegy Marketing and Trade"/>
    <x v="0"/>
    <x v="0"/>
    <x v="0"/>
    <x v="3"/>
    <s v="US Gas Fin BasisSwap"/>
    <s v="US Gas Basis     NGI SoBord PG&amp;E Top     Jul01           USD/MM"/>
    <n v="5000"/>
    <m/>
    <x v="0"/>
    <x v="10"/>
    <x v="0"/>
    <n v="0.95"/>
    <s v="LESLIE01"/>
    <s v="MLENHAR"/>
    <s v="West-Perm"/>
    <x v="1"/>
    <x v="5"/>
    <s v="VE8507.1"/>
    <d v="2001-07-01T21:00:01"/>
  </r>
  <r>
    <x v="1"/>
    <x v="2"/>
    <x v="1"/>
    <x v="1"/>
    <n v="1550"/>
    <n v="1343760"/>
    <d v="2001-06-05T15:30:50"/>
    <s v="Williams Energy Marketing &amp; Trading Company"/>
    <x v="1"/>
    <x v="1"/>
    <x v="0"/>
    <x v="2"/>
    <s v="US East Power Phy Fwd Firm"/>
    <s v="US Pwr Phy Firm  Cinergy Peak            Aug01           USD/MWh"/>
    <m/>
    <n v="50"/>
    <x v="0"/>
    <x v="2"/>
    <x v="0"/>
    <n v="72.25"/>
    <s v="MARKTH11"/>
    <s v="FSTURM"/>
    <s v="LT-ECAR"/>
    <x v="7"/>
    <x v="6"/>
    <n v="633797.1"/>
    <d v="2001-08-01T21:00:01"/>
  </r>
  <r>
    <x v="0"/>
    <x v="3"/>
    <x v="1"/>
    <x v="0"/>
    <n v="5000"/>
    <n v="1343761"/>
    <d v="2001-06-05T15:33:46"/>
    <s v="Reliant Energy Services Canada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65"/>
    <s v="erdelsing"/>
    <s v="RWATT"/>
    <s v="EC-IM Canada West"/>
    <x v="8"/>
    <x v="7"/>
    <n v="832004"/>
    <d v="2001-06-05T21:00:01"/>
  </r>
  <r>
    <x v="1"/>
    <x v="3"/>
    <x v="1"/>
    <x v="0"/>
    <n v="10000"/>
    <n v="1343762"/>
    <d v="2001-06-05T15:34:03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6"/>
    <s v="mikepowers"/>
    <s v="ARING"/>
    <s v="ENA-IM NE GULF1"/>
    <x v="8"/>
    <x v="5"/>
    <n v="832005"/>
    <d v="2001-06-07T21:00:01"/>
  </r>
  <r>
    <x v="1"/>
    <x v="3"/>
    <x v="0"/>
    <x v="1"/>
    <n v="620000"/>
    <n v="1343763"/>
    <d v="2001-06-05T15:34:1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895"/>
    <s v="petverma"/>
    <s v="JARNOLD"/>
    <s v="NG-Price"/>
    <x v="1"/>
    <x v="5"/>
    <s v="VE8526.1"/>
    <d v="2001-07-01T21:00:00"/>
  </r>
  <r>
    <x v="1"/>
    <x v="3"/>
    <x v="1"/>
    <x v="0"/>
    <n v="10000"/>
    <n v="1343764"/>
    <d v="2001-06-05T15:34:46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0"/>
    <x v="0"/>
    <n v="3.72"/>
    <s v="kimnorman"/>
    <s v="SPEREIR"/>
    <s v="ENA-IM NE GULF2"/>
    <x v="8"/>
    <x v="5"/>
    <n v="832006"/>
    <d v="2001-06-07T21:00:01"/>
  </r>
  <r>
    <x v="1"/>
    <x v="3"/>
    <x v="0"/>
    <x v="10"/>
    <n v="240000"/>
    <n v="1343767"/>
    <d v="2001-06-05T15:39:07"/>
    <s v="Dynegy Marketing and Trade"/>
    <x v="0"/>
    <x v="0"/>
    <x v="0"/>
    <x v="3"/>
    <s v="US Gas Fin Swap"/>
    <s v="US Gas Daily     HHub                    07-30Jun01      USD/MM"/>
    <m/>
    <n v="10000"/>
    <x v="0"/>
    <x v="10"/>
    <x v="0"/>
    <n v="3.79"/>
    <s v="SANDBERG"/>
    <s v="PKEAVEY"/>
    <s v="G-DAILY-EST"/>
    <x v="1"/>
    <x v="5"/>
    <s v="VE8546.1"/>
    <d v="2001-06-07T21:00:01"/>
  </r>
  <r>
    <x v="1"/>
    <x v="3"/>
    <x v="0"/>
    <x v="10"/>
    <n v="120000"/>
    <n v="1343768"/>
    <d v="2001-06-05T15:40:15"/>
    <s v="Dynegy Marketing and Trade"/>
    <x v="0"/>
    <x v="0"/>
    <x v="0"/>
    <x v="3"/>
    <s v="US Gas Fin Swap"/>
    <s v="US Gas Daily     HHub                    07-30Jun01      USD/MM"/>
    <m/>
    <n v="5000"/>
    <x v="0"/>
    <x v="10"/>
    <x v="0"/>
    <n v="3.7949999999999999"/>
    <s v="SANDBERG"/>
    <s v="PKEAVEY"/>
    <s v="G-DAILY-EST"/>
    <x v="1"/>
    <x v="5"/>
    <s v="VE8548.1"/>
    <d v="2001-06-07T21:00:01"/>
  </r>
  <r>
    <x v="1"/>
    <x v="4"/>
    <x v="0"/>
    <x v="0"/>
    <n v="50000"/>
    <n v="1343769"/>
    <d v="2001-06-05T15:40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N587JK00"/>
    <s v="GWHALLE"/>
    <s v="WTI-GW-NXC2"/>
    <x v="2"/>
    <x v="5"/>
    <s v=" "/>
    <d v="2001-07-01T00:00:00"/>
  </r>
  <r>
    <x v="1"/>
    <x v="4"/>
    <x v="0"/>
    <x v="0"/>
    <n v="50000"/>
    <n v="1343770"/>
    <d v="2001-06-05T15:40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2"/>
    <x v="5"/>
    <s v=" "/>
    <d v="2001-07-01T00:00:00"/>
  </r>
  <r>
    <x v="1"/>
    <x v="4"/>
    <x v="0"/>
    <x v="0"/>
    <n v="50000"/>
    <n v="1343771"/>
    <d v="2001-06-05T15:41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semprakuo"/>
    <s v="GWHALLE"/>
    <s v="WTI-GW-NXC2"/>
    <x v="2"/>
    <x v="5"/>
    <s v=" "/>
    <d v="2001-07-01T00:00:00"/>
  </r>
  <r>
    <x v="1"/>
    <x v="4"/>
    <x v="0"/>
    <x v="0"/>
    <n v="50000"/>
    <n v="1343772"/>
    <d v="2001-06-05T15:41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2"/>
    <x v="5"/>
    <s v=" "/>
    <d v="2001-07-01T00:00:00"/>
  </r>
  <r>
    <x v="1"/>
    <x v="4"/>
    <x v="0"/>
    <x v="0"/>
    <n v="50000"/>
    <n v="1343774"/>
    <d v="2001-06-05T15:41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2"/>
    <x v="5"/>
    <s v=" "/>
    <d v="2001-07-01T00:00:00"/>
  </r>
  <r>
    <x v="1"/>
    <x v="4"/>
    <x v="0"/>
    <x v="0"/>
    <n v="50000"/>
    <n v="1343775"/>
    <d v="2001-06-05T15:41:1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2"/>
    <x v="5"/>
    <s v=" "/>
    <d v="2001-07-01T00:00:00"/>
  </r>
  <r>
    <x v="1"/>
    <x v="4"/>
    <x v="0"/>
    <x v="0"/>
    <n v="50000"/>
    <n v="1343777"/>
    <d v="2001-06-05T15:41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rsrsrsrs"/>
    <s v="GWHALLE"/>
    <s v="WTI-GW-NXC2"/>
    <x v="2"/>
    <x v="5"/>
    <s v=" "/>
    <d v="2001-07-01T00:00:00"/>
  </r>
  <r>
    <x v="1"/>
    <x v="4"/>
    <x v="0"/>
    <x v="0"/>
    <n v="50000"/>
    <n v="1343778"/>
    <d v="2001-06-05T15:41:1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6"/>
    <s v="kwgeiger"/>
    <s v="GWHALLE"/>
    <s v="WTI-GW-NXC1"/>
    <x v="2"/>
    <x v="5"/>
    <s v=" "/>
    <d v="2001-07-01T00:00:00"/>
  </r>
  <r>
    <x v="1"/>
    <x v="4"/>
    <x v="0"/>
    <x v="0"/>
    <n v="50000"/>
    <n v="1343780"/>
    <d v="2001-06-05T15:41:2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2"/>
    <x v="5"/>
    <s v=" "/>
    <d v="2001-07-01T00:00:00"/>
  </r>
  <r>
    <x v="1"/>
    <x v="4"/>
    <x v="0"/>
    <x v="0"/>
    <n v="50000"/>
    <n v="1343783"/>
    <d v="2001-06-05T15:41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N587JK00"/>
    <s v="GWHALLE"/>
    <s v="WTI-GW-NXC2"/>
    <x v="2"/>
    <x v="5"/>
    <s v=" "/>
    <d v="2001-07-01T00:00:00"/>
  </r>
  <r>
    <x v="1"/>
    <x v="4"/>
    <x v="0"/>
    <x v="0"/>
    <n v="50000"/>
    <n v="1343784"/>
    <d v="2001-06-05T15:41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2"/>
    <x v="5"/>
    <s v=" "/>
    <d v="2001-07-01T00:00:00"/>
  </r>
  <r>
    <x v="1"/>
    <x v="4"/>
    <x v="0"/>
    <x v="0"/>
    <n v="50000"/>
    <n v="1343785"/>
    <d v="2001-06-05T15:41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1"/>
    <s v="GWHALLE"/>
    <s v="WTI-GW-NXC2"/>
    <x v="2"/>
    <x v="5"/>
    <s v=" "/>
    <d v="2001-07-01T00:00:00"/>
  </r>
  <r>
    <x v="1"/>
    <x v="4"/>
    <x v="0"/>
    <x v="0"/>
    <n v="50000"/>
    <n v="1343786"/>
    <d v="2001-06-05T15:41:36"/>
    <s v="Tractebel Energy Marketing, Inc."/>
    <x v="0"/>
    <x v="0"/>
    <x v="0"/>
    <x v="4"/>
    <s v="US Crude WTI Fin Swap "/>
    <s v="US WTI Swap      Nymex LD                Jul01           USD/bl/m"/>
    <n v="50000"/>
    <m/>
    <x v="0"/>
    <x v="8"/>
    <x v="0"/>
    <n v="28.04"/>
    <s v="JEFFREYONG"/>
    <s v="GWHALLE"/>
    <s v="WTI-GW-NXC1"/>
    <x v="2"/>
    <x v="5"/>
    <s v=" "/>
    <d v="2001-07-01T00:00:00"/>
  </r>
  <r>
    <x v="1"/>
    <x v="3"/>
    <x v="0"/>
    <x v="1"/>
    <n v="620000"/>
    <n v="1343787"/>
    <d v="2001-06-05T15:41:37"/>
    <s v="Conectiv Energy Supply, Inc."/>
    <x v="0"/>
    <x v="0"/>
    <x v="0"/>
    <x v="3"/>
    <s v="US Gas Fin Swap"/>
    <s v="US Gas Swap      Nymex                   Jul01           USD/MM"/>
    <m/>
    <n v="20000"/>
    <x v="0"/>
    <x v="10"/>
    <x v="0"/>
    <n v="3.89"/>
    <s v="steven12"/>
    <s v="JARNOLD"/>
    <s v="NG-Price"/>
    <x v="1"/>
    <x v="5"/>
    <s v="VE8556.1"/>
    <d v="2001-07-01T21:00:00"/>
  </r>
  <r>
    <x v="1"/>
    <x v="4"/>
    <x v="0"/>
    <x v="0"/>
    <n v="50000"/>
    <n v="1343788"/>
    <d v="2001-06-05T15:41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pmjacobs"/>
    <s v="GWHALLE"/>
    <s v="WTI-GW-NXC2"/>
    <x v="2"/>
    <x v="5"/>
    <s v=" "/>
    <d v="2001-07-01T00:00:00"/>
  </r>
  <r>
    <x v="1"/>
    <x v="3"/>
    <x v="0"/>
    <x v="1"/>
    <n v="155000"/>
    <n v="1343790"/>
    <d v="2001-06-05T15:41:46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8849999999999998"/>
    <s v="jdbsempra"/>
    <s v="JARNOLD"/>
    <s v="NG-Price"/>
    <x v="1"/>
    <x v="5"/>
    <s v="VE8558.1"/>
    <d v="2001-07-01T21:00:00"/>
  </r>
  <r>
    <x v="1"/>
    <x v="3"/>
    <x v="1"/>
    <x v="0"/>
    <n v="10000"/>
    <n v="1343791"/>
    <d v="2001-06-05T15:41:48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0"/>
    <x v="0"/>
    <n v="3.7650000000000001"/>
    <s v="ADM48147"/>
    <s v="ARING"/>
    <s v="ENA-IM NE GULF1"/>
    <x v="8"/>
    <x v="5"/>
    <n v="832012"/>
    <d v="2001-06-07T21:00:01"/>
  </r>
  <r>
    <x v="1"/>
    <x v="3"/>
    <x v="0"/>
    <x v="1"/>
    <n v="310000"/>
    <n v="1343792"/>
    <d v="2001-06-05T15:41:51"/>
    <s v="Citibank, N.A."/>
    <x v="0"/>
    <x v="0"/>
    <x v="0"/>
    <x v="3"/>
    <s v="US Gas Fin Swap"/>
    <s v="US Gas Swap      Nymex                   Jul01           USD/MM"/>
    <n v="10000"/>
    <m/>
    <x v="0"/>
    <x v="10"/>
    <x v="0"/>
    <n v="3.88"/>
    <s v="ADM83725"/>
    <s v="JARNOLD"/>
    <s v="NG-Price"/>
    <x v="1"/>
    <x v="5"/>
    <s v="VE8560.1"/>
    <d v="2001-07-01T21:00:00"/>
  </r>
  <r>
    <x v="1"/>
    <x v="3"/>
    <x v="0"/>
    <x v="1"/>
    <n v="620000"/>
    <n v="1343793"/>
    <d v="2001-06-05T15:41:55"/>
    <s v="Reliant Energy Services, Inc."/>
    <x v="0"/>
    <x v="0"/>
    <x v="0"/>
    <x v="3"/>
    <s v="US Gas Fin Swap"/>
    <s v="US Gas Swap      Nymex                   Jul01           USD/MM"/>
    <m/>
    <n v="20000"/>
    <x v="0"/>
    <x v="10"/>
    <x v="0"/>
    <n v="3.89"/>
    <s v="stevemcgin"/>
    <s v="JARNOLD"/>
    <s v="NG-Price"/>
    <x v="1"/>
    <x v="5"/>
    <s v="VE8561.1"/>
    <d v="2001-07-01T21:00:00"/>
  </r>
  <r>
    <x v="1"/>
    <x v="3"/>
    <x v="0"/>
    <x v="1"/>
    <n v="232500"/>
    <n v="1343794"/>
    <d v="2001-06-05T15:42:00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3.8849999999999998"/>
    <s v="BRROWE01"/>
    <s v="JARNOLD"/>
    <s v="NG-Price"/>
    <x v="1"/>
    <x v="5"/>
    <s v="VE8562.1"/>
    <d v="2001-07-01T21:00:00"/>
  </r>
  <r>
    <x v="1"/>
    <x v="4"/>
    <x v="0"/>
    <x v="0"/>
    <n v="50000"/>
    <n v="1343796"/>
    <d v="2001-06-05T15:42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JTREADWAY"/>
    <s v="GWHALLE"/>
    <s v="WTI-GW-NXC2"/>
    <x v="2"/>
    <x v="5"/>
    <s v=" "/>
    <d v="2001-07-01T00:00:00"/>
  </r>
  <r>
    <x v="1"/>
    <x v="3"/>
    <x v="0"/>
    <x v="1"/>
    <n v="620000"/>
    <n v="1343798"/>
    <d v="2001-06-05T15:42:11"/>
    <s v="BP Corporation North America Inc."/>
    <x v="0"/>
    <x v="0"/>
    <x v="0"/>
    <x v="3"/>
    <s v="US Gas Fin Swap"/>
    <s v="US Gas Swap      Nymex                   Jul01           USD/MM"/>
    <m/>
    <n v="20000"/>
    <x v="0"/>
    <x v="10"/>
    <x v="0"/>
    <n v="3.89"/>
    <s v="Lamoreal"/>
    <s v="JARNOLD"/>
    <s v="NG-Price"/>
    <x v="1"/>
    <x v="5"/>
    <s v="VE8564.1"/>
    <d v="2001-07-01T21:00:00"/>
  </r>
  <r>
    <x v="1"/>
    <x v="3"/>
    <x v="0"/>
    <x v="1"/>
    <n v="620000"/>
    <n v="1343799"/>
    <d v="2001-06-05T15:42:16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3.8849999999999998"/>
    <s v="AQUILA1000"/>
    <s v="JARNOLD"/>
    <s v="NG-Price"/>
    <x v="1"/>
    <x v="5"/>
    <s v="VE8565.1"/>
    <d v="2001-07-01T21:00:00"/>
  </r>
  <r>
    <x v="1"/>
    <x v="4"/>
    <x v="0"/>
    <x v="0"/>
    <n v="50000"/>
    <n v="1343800"/>
    <d v="2001-06-05T15:42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"/>
    <s v="DOMESTIC"/>
    <s v="GWHALLE"/>
    <s v="WTI-GW-NXC2"/>
    <x v="2"/>
    <x v="5"/>
    <s v=" "/>
    <d v="2001-07-01T00:00:00"/>
  </r>
  <r>
    <x v="1"/>
    <x v="3"/>
    <x v="0"/>
    <x v="1"/>
    <n v="620000"/>
    <n v="1343802"/>
    <d v="2001-06-05T15:42:31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3.875"/>
    <s v="AQUILA1002"/>
    <s v="JARNOLD"/>
    <s v="NG-Price"/>
    <x v="1"/>
    <x v="5"/>
    <s v="VE8567.1"/>
    <d v="2001-07-01T21:00:00"/>
  </r>
  <r>
    <x v="1"/>
    <x v="3"/>
    <x v="0"/>
    <x v="12"/>
    <n v="1825000"/>
    <n v="1343803"/>
    <d v="2001-06-05T15:42:35"/>
    <s v="Sempra Energy Trading Corp."/>
    <x v="0"/>
    <x v="0"/>
    <x v="0"/>
    <x v="3"/>
    <s v="US Gas Fin Swap"/>
    <s v="US Gas Swap      Nymex                   Jan-Dec02       USD/MM"/>
    <m/>
    <n v="5000"/>
    <x v="0"/>
    <x v="10"/>
    <x v="0"/>
    <n v="4.0049999999999999"/>
    <s v="petverma"/>
    <s v="JARNOLD"/>
    <s v="NG-Price"/>
    <x v="1"/>
    <x v="5"/>
    <s v="VE8568.1"/>
    <d v="2002-01-01T21:00:00"/>
  </r>
  <r>
    <x v="1"/>
    <x v="3"/>
    <x v="0"/>
    <x v="12"/>
    <n v="1825000"/>
    <n v="1343804"/>
    <d v="2001-06-05T15:42:4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3.99"/>
    <s v="GILMORE2"/>
    <s v="JARNOLD"/>
    <s v="NG-Price"/>
    <x v="1"/>
    <x v="5"/>
    <s v="VE8570.1"/>
    <d v="2002-01-01T21:00:00"/>
  </r>
  <r>
    <x v="1"/>
    <x v="4"/>
    <x v="0"/>
    <x v="0"/>
    <n v="50000"/>
    <n v="1343805"/>
    <d v="2001-06-05T15:42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s v=" "/>
    <d v="2001-07-01T00:00:00"/>
  </r>
  <r>
    <x v="1"/>
    <x v="3"/>
    <x v="0"/>
    <x v="1"/>
    <n v="77500"/>
    <n v="1343806"/>
    <d v="2001-06-05T15:42:54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87"/>
    <s v="rkc00001"/>
    <s v="JARNOLD"/>
    <s v="NG-Price"/>
    <x v="1"/>
    <x v="5"/>
    <s v="VE8572.1"/>
    <d v="2001-07-01T21:00:00"/>
  </r>
  <r>
    <x v="1"/>
    <x v="2"/>
    <x v="1"/>
    <x v="1"/>
    <n v="1550"/>
    <n v="1343807"/>
    <d v="2001-06-05T15:42:57"/>
    <s v="American Electric Power Service Corporation"/>
    <x v="0"/>
    <x v="0"/>
    <x v="0"/>
    <x v="2"/>
    <s v="US East Power Phy Fwd Firm"/>
    <s v="US Pwr Phy Firm  Cinergy Peak            Jul01           USD/MWh"/>
    <n v="50"/>
    <m/>
    <x v="0"/>
    <x v="2"/>
    <x v="0"/>
    <n v="82.75"/>
    <s v="aepsvc132"/>
    <s v="FSTURM"/>
    <s v="LT-ECAR"/>
    <x v="7"/>
    <x v="6"/>
    <n v="633808.1"/>
    <d v="2001-07-01T21:00:01"/>
  </r>
  <r>
    <x v="1"/>
    <x v="3"/>
    <x v="0"/>
    <x v="1"/>
    <n v="620000"/>
    <n v="1343809"/>
    <d v="2001-06-05T15:43:07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88"/>
    <s v="petverma"/>
    <s v="JARNOLD"/>
    <s v="NG-Price"/>
    <x v="1"/>
    <x v="5"/>
    <s v="VE8573.1"/>
    <d v="2001-07-01T21:00:00"/>
  </r>
  <r>
    <x v="1"/>
    <x v="4"/>
    <x v="0"/>
    <x v="0"/>
    <n v="50000"/>
    <n v="1343810"/>
    <d v="2001-06-05T15:43:11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8"/>
    <s v="craiggile"/>
    <s v="GWHALLE"/>
    <s v="WTI-GW-NXC2"/>
    <x v="2"/>
    <x v="5"/>
    <s v=" "/>
    <d v="2001-07-01T00:00:00"/>
  </r>
  <r>
    <x v="1"/>
    <x v="4"/>
    <x v="0"/>
    <x v="0"/>
    <n v="50000"/>
    <n v="1343811"/>
    <d v="2001-06-05T15:43:1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N587JK00"/>
    <s v="GWHALLE"/>
    <s v="WTI-GW-NXC2"/>
    <x v="2"/>
    <x v="5"/>
    <s v=" "/>
    <d v="2001-07-01T00:00:00"/>
  </r>
  <r>
    <x v="1"/>
    <x v="4"/>
    <x v="0"/>
    <x v="0"/>
    <n v="50000"/>
    <n v="1343812"/>
    <d v="2001-06-05T15:43:2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JTREADWAY"/>
    <s v="GWHALLE"/>
    <s v="WTI-GW-NXC2"/>
    <x v="2"/>
    <x v="5"/>
    <s v=" "/>
    <d v="2001-07-01T00:00:00"/>
  </r>
  <r>
    <x v="1"/>
    <x v="3"/>
    <x v="0"/>
    <x v="1"/>
    <n v="310000"/>
    <n v="1343813"/>
    <d v="2001-06-05T15:43:27"/>
    <s v="Societe Generale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DJDRALEX"/>
    <s v="JARNOLD"/>
    <s v="NG-Price"/>
    <x v="1"/>
    <x v="5"/>
    <s v="VE8575.1"/>
    <d v="2001-07-01T21:00:00"/>
  </r>
  <r>
    <x v="1"/>
    <x v="3"/>
    <x v="0"/>
    <x v="1"/>
    <n v="310000"/>
    <n v="1343814"/>
    <d v="2001-06-05T15:43:35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AQUILA1000"/>
    <s v="JARNOLD"/>
    <s v="NG-Price"/>
    <x v="1"/>
    <x v="5"/>
    <s v="VE8576.1"/>
    <d v="2001-07-01T21:00:00"/>
  </r>
  <r>
    <x v="1"/>
    <x v="4"/>
    <x v="0"/>
    <x v="0"/>
    <n v="50000"/>
    <n v="1343815"/>
    <d v="2001-06-05T15:43:40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craiggile"/>
    <s v="GWHALLE"/>
    <s v="WTI-GW-NXC2"/>
    <x v="2"/>
    <x v="5"/>
    <s v=" "/>
    <d v="2001-07-01T00:00:00"/>
  </r>
  <r>
    <x v="1"/>
    <x v="4"/>
    <x v="0"/>
    <x v="0"/>
    <n v="50000"/>
    <n v="1343816"/>
    <d v="2001-06-05T15:43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"/>
    <s v="rsrsrsrs"/>
    <s v="GWHALLE"/>
    <s v="WTI-GW-NXC2"/>
    <x v="2"/>
    <x v="5"/>
    <s v=" "/>
    <d v="2001-07-01T00:00:00"/>
  </r>
  <r>
    <x v="1"/>
    <x v="3"/>
    <x v="0"/>
    <x v="1"/>
    <n v="542500"/>
    <n v="1343818"/>
    <d v="2001-06-05T15:44:02"/>
    <s v="Aquila Risk Management Corporation"/>
    <x v="0"/>
    <x v="0"/>
    <x v="0"/>
    <x v="3"/>
    <s v="US Gas Fin Swap"/>
    <s v="US Gas Swap      Nymex                   Jul01           USD/MM"/>
    <n v="17500"/>
    <m/>
    <x v="0"/>
    <x v="10"/>
    <x v="0"/>
    <n v="3.88"/>
    <s v="AQUILA1002"/>
    <s v="JARNOLD"/>
    <s v="NG-Price"/>
    <x v="1"/>
    <x v="5"/>
    <s v="VE8579.1"/>
    <d v="2001-07-01T21:00:00"/>
  </r>
  <r>
    <x v="1"/>
    <x v="3"/>
    <x v="0"/>
    <x v="1"/>
    <n v="620000"/>
    <n v="1343819"/>
    <d v="2001-06-05T15:44:12"/>
    <s v="Aquila Risk Management Corporation"/>
    <x v="0"/>
    <x v="0"/>
    <x v="0"/>
    <x v="3"/>
    <s v="US Gas Fin Swap"/>
    <s v="US Gas Swap      Nymex                   Aug01           USD/MM"/>
    <n v="20000"/>
    <m/>
    <x v="0"/>
    <x v="10"/>
    <x v="0"/>
    <n v="3.9575"/>
    <s v="AQUILA1000"/>
    <s v="JARNOLD"/>
    <s v="NG-Price"/>
    <x v="1"/>
    <x v="5"/>
    <s v="VE8581.1"/>
    <d v="2001-08-01T21:00:00"/>
  </r>
  <r>
    <x v="1"/>
    <x v="4"/>
    <x v="0"/>
    <x v="0"/>
    <n v="50000"/>
    <n v="1343821"/>
    <d v="2001-06-05T15:44:2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JALTILIO"/>
    <s v="GWHALLE"/>
    <s v="WTI-GW-NXC2"/>
    <x v="2"/>
    <x v="5"/>
    <s v=" "/>
    <d v="2001-07-01T00:00:00"/>
  </r>
  <r>
    <x v="1"/>
    <x v="3"/>
    <x v="1"/>
    <x v="0"/>
    <n v="10000"/>
    <n v="1343822"/>
    <d v="2001-06-05T15:44:40"/>
    <s v="Axia Energy, LP"/>
    <x v="0"/>
    <x v="0"/>
    <x v="0"/>
    <x v="3"/>
    <s v="US Gas Phy Fwd Firm &lt; or = 1Mo "/>
    <s v="US Gas Phy       HeHub                   07Jun01         USD/MM"/>
    <n v="10000"/>
    <m/>
    <x v="0"/>
    <x v="10"/>
    <x v="0"/>
    <n v="3.7549999999999999"/>
    <s v="berginpat2"/>
    <s v="ARING"/>
    <s v="ENA-IM NE GULF1"/>
    <x v="8"/>
    <x v="5"/>
    <n v="832013"/>
    <d v="2001-06-07T21:00:01"/>
  </r>
  <r>
    <x v="1"/>
    <x v="4"/>
    <x v="0"/>
    <x v="0"/>
    <n v="50000"/>
    <n v="1343823"/>
    <d v="2001-06-05T15:44:43"/>
    <s v="AIG Energy Trading Inc."/>
    <x v="0"/>
    <x v="0"/>
    <x v="0"/>
    <x v="4"/>
    <s v="US Crude WTI Fin Swap "/>
    <s v="US WTI Swap      Nymex LD                Jul01           USD/bl/m"/>
    <n v="50000"/>
    <m/>
    <x v="0"/>
    <x v="8"/>
    <x v="0"/>
    <n v="27.96"/>
    <s v="CJJS5515"/>
    <s v="GWHALLE"/>
    <s v="WTI-GW-NXC1"/>
    <x v="2"/>
    <x v="5"/>
    <s v=" "/>
    <d v="2001-07-01T00:00:00"/>
  </r>
  <r>
    <x v="1"/>
    <x v="4"/>
    <x v="0"/>
    <x v="0"/>
    <n v="50000"/>
    <n v="1343825"/>
    <d v="2001-06-05T15:4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rsrsrsrs"/>
    <s v="GWHALLE"/>
    <s v="WTI-GW-NXC2"/>
    <x v="2"/>
    <x v="5"/>
    <s v=" "/>
    <d v="2001-07-01T00:00:00"/>
  </r>
  <r>
    <x v="1"/>
    <x v="3"/>
    <x v="1"/>
    <x v="10"/>
    <n v="120000"/>
    <n v="1343826"/>
    <d v="2001-06-05T15:45:11"/>
    <s v="Coast Energy Group, a division of Cornerstone Propane, L.P."/>
    <x v="0"/>
    <x v="0"/>
    <x v="0"/>
    <x v="3"/>
    <s v="US Gas Phy Fwd Firm &lt; or = 1Mo "/>
    <s v="US Gas Phy       TENN 800                07-30Jun01      USD/MM"/>
    <n v="5000"/>
    <m/>
    <x v="0"/>
    <x v="10"/>
    <x v="0"/>
    <n v="3.6850000000000001"/>
    <s v="buckdiers"/>
    <s v="SNEAL"/>
    <s v="ENA-IM NE GULF3"/>
    <x v="8"/>
    <x v="5"/>
    <n v="832014"/>
    <d v="2001-06-07T21:00:01"/>
  </r>
  <r>
    <x v="1"/>
    <x v="4"/>
    <x v="0"/>
    <x v="0"/>
    <n v="50000"/>
    <n v="1343829"/>
    <d v="2001-06-05T15:45:3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7.98"/>
    <s v="ALHOGUET"/>
    <s v="GWHALLE"/>
    <s v="WTI-GW-NXC1"/>
    <x v="2"/>
    <x v="5"/>
    <s v=" "/>
    <d v="2001-07-01T00:00:00"/>
  </r>
  <r>
    <x v="1"/>
    <x v="4"/>
    <x v="0"/>
    <x v="0"/>
    <n v="50000"/>
    <n v="1343830"/>
    <d v="2001-06-05T15:45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JTREADWAY"/>
    <s v="GWHALLE"/>
    <s v="WTI-GW-NXC2"/>
    <x v="2"/>
    <x v="5"/>
    <s v=" "/>
    <d v="2001-07-01T00:00:00"/>
  </r>
  <r>
    <x v="1"/>
    <x v="4"/>
    <x v="0"/>
    <x v="0"/>
    <n v="50000"/>
    <n v="1343831"/>
    <d v="2001-06-05T15:45:51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7.98"/>
    <s v="ALHOGUET"/>
    <s v="GWHALLE"/>
    <s v="WTI-GW-NXC1"/>
    <x v="2"/>
    <x v="5"/>
    <s v=" "/>
    <d v="2001-07-01T00:00:00"/>
  </r>
  <r>
    <x v="0"/>
    <x v="3"/>
    <x v="0"/>
    <x v="18"/>
    <n v="755000"/>
    <n v="1343832"/>
    <d v="2001-06-05T15:46:25"/>
    <s v="PG&amp;E Energy Trading, Canada Corporation"/>
    <x v="0"/>
    <x v="0"/>
    <x v="0"/>
    <x v="3"/>
    <s v="CAN Gas Fin BasSwap"/>
    <s v="CAN Gas Basis    AECO                    Nov01-Mar02     USD/MM"/>
    <n v="5000"/>
    <m/>
    <x v="0"/>
    <x v="10"/>
    <x v="0"/>
    <n v="-0.37"/>
    <s v="NADEAUBRAD"/>
    <s v="JMCKAY"/>
    <s v="FT-CAND-EGSC"/>
    <x v="1"/>
    <x v="7"/>
    <s v="VE8583.1"/>
    <d v="2001-11-01T00:00:00"/>
  </r>
  <r>
    <x v="1"/>
    <x v="3"/>
    <x v="0"/>
    <x v="1"/>
    <n v="620000"/>
    <n v="1343833"/>
    <d v="2001-06-05T15:47:21"/>
    <s v="Tractebel Energy Marketing, Inc."/>
    <x v="0"/>
    <x v="0"/>
    <x v="0"/>
    <x v="3"/>
    <s v="US Gas Fin Swap"/>
    <s v="US Gas Swap      Nymex                   Jul01           USD/MM"/>
    <n v="20000"/>
    <m/>
    <x v="0"/>
    <x v="10"/>
    <x v="0"/>
    <n v="3.875"/>
    <s v="JEFFAVERY"/>
    <s v="JARNOLD"/>
    <s v="NG-Price"/>
    <x v="1"/>
    <x v="5"/>
    <s v="VE8586.1"/>
    <d v="2001-07-01T21:00:00"/>
  </r>
  <r>
    <x v="1"/>
    <x v="3"/>
    <x v="1"/>
    <x v="0"/>
    <n v="10000"/>
    <n v="1343834"/>
    <d v="2001-06-05T15:48:12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0"/>
    <x v="0"/>
    <n v="3.7349999999999999"/>
    <s v="ADM48147"/>
    <s v="ARING"/>
    <s v="ENA-IM NE GULF1"/>
    <x v="8"/>
    <x v="5"/>
    <n v="832015"/>
    <d v="2001-06-07T21:00:01"/>
  </r>
  <r>
    <x v="0"/>
    <x v="3"/>
    <x v="1"/>
    <x v="0"/>
    <n v="5000"/>
    <n v="1343835"/>
    <d v="2001-06-05T15:48:25"/>
    <s v="Avista Energy,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66"/>
    <s v="stharper"/>
    <s v="RWATT"/>
    <s v="EC-IM Canada West"/>
    <x v="8"/>
    <x v="7"/>
    <n v="832016"/>
    <d v="2001-06-06T21:00:01"/>
  </r>
  <r>
    <x v="1"/>
    <x v="4"/>
    <x v="0"/>
    <x v="0"/>
    <n v="50000"/>
    <n v="1343836"/>
    <d v="2001-06-05T15:4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JTREADWAY"/>
    <s v="GWHALLE"/>
    <s v="WTI-GW-NXC2"/>
    <x v="2"/>
    <x v="5"/>
    <s v=" "/>
    <d v="2001-07-01T00:00:00"/>
  </r>
  <r>
    <x v="0"/>
    <x v="3"/>
    <x v="1"/>
    <x v="18"/>
    <n v="1510000"/>
    <n v="1343837"/>
    <d v="2001-06-05T15:49:21"/>
    <s v="PG&amp;E Energy Trading, Canada Corporation"/>
    <x v="0"/>
    <x v="0"/>
    <x v="0"/>
    <x v="3"/>
    <s v="CAN Gas Phy Basis Firm East &gt;1Mo&lt;1Yr"/>
    <s v="CAN Gas PhyBasis Dawn                    Nov01-Mar02     USD/MM"/>
    <n v="10000"/>
    <m/>
    <x v="0"/>
    <x v="10"/>
    <x v="0"/>
    <n v="0.23"/>
    <s v="POWELLCO"/>
    <s v="GSTOREY"/>
    <s v="ENA - IM Ontario"/>
    <x v="8"/>
    <x v="5"/>
    <s v="VE8592.1 / 832017"/>
    <d v="2001-11-01T00:00:00"/>
  </r>
  <r>
    <x v="1"/>
    <x v="3"/>
    <x v="0"/>
    <x v="1"/>
    <n v="310000"/>
    <n v="1343838"/>
    <d v="2001-06-05T15:49:22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3.87"/>
    <s v="Lamoreal"/>
    <s v="JARNOLD"/>
    <s v="NG-Price"/>
    <x v="1"/>
    <x v="5"/>
    <s v="VE8593.1"/>
    <d v="2001-07-01T21:00:00"/>
  </r>
  <r>
    <x v="1"/>
    <x v="3"/>
    <x v="0"/>
    <x v="1"/>
    <n v="310000"/>
    <n v="1343839"/>
    <d v="2001-06-05T15:49:27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3.87"/>
    <s v="AQUILA1000"/>
    <s v="JARNOLD"/>
    <s v="NG-Price"/>
    <x v="1"/>
    <x v="5"/>
    <s v="VE8594.1"/>
    <d v="2001-07-01T21:00:00"/>
  </r>
  <r>
    <x v="1"/>
    <x v="3"/>
    <x v="1"/>
    <x v="10"/>
    <n v="24552"/>
    <n v="1343840"/>
    <d v="2001-06-05T15:49:33"/>
    <s v="TXU Energy Trading Company"/>
    <x v="0"/>
    <x v="0"/>
    <x v="0"/>
    <x v="3"/>
    <s v="US Gas Phy Fwd Firm &lt; or = 1Mo "/>
    <s v="US Gas Phy       Dom SP TT               07-30Jun01      USD/MM"/>
    <m/>
    <n v="1023"/>
    <x v="0"/>
    <x v="10"/>
    <x v="0"/>
    <n v="4"/>
    <s v="txuetcdc"/>
    <s v="JHODGE2"/>
    <s v="ENA-IM ME CNG"/>
    <x v="8"/>
    <x v="5"/>
    <n v="832019"/>
    <d v="2001-06-07T21:00:01"/>
  </r>
  <r>
    <x v="1"/>
    <x v="3"/>
    <x v="0"/>
    <x v="18"/>
    <n v="755000"/>
    <n v="1343842"/>
    <d v="2001-06-05T15:49:47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GILMORE2"/>
    <s v="JARNOLD"/>
    <s v="NG-Price"/>
    <x v="1"/>
    <x v="5"/>
    <s v="VE8598.1"/>
    <d v="2001-11-01T00:00:00"/>
  </r>
  <r>
    <x v="0"/>
    <x v="3"/>
    <x v="1"/>
    <x v="0"/>
    <n v="5000"/>
    <n v="1343843"/>
    <d v="2001-06-05T15:49:48"/>
    <s v="Avista Energy,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6449999999999996"/>
    <s v="stharper"/>
    <s v="RWATT"/>
    <s v="EC-IM Canada West"/>
    <x v="8"/>
    <x v="7"/>
    <n v="832020"/>
    <d v="2001-06-06T21:00:01"/>
  </r>
  <r>
    <x v="1"/>
    <x v="3"/>
    <x v="0"/>
    <x v="12"/>
    <n v="547500"/>
    <n v="1343844"/>
    <d v="2001-06-05T15:50:05"/>
    <s v="BP Corporation North America Inc."/>
    <x v="0"/>
    <x v="0"/>
    <x v="0"/>
    <x v="3"/>
    <s v="US Gas Fin Swap"/>
    <s v="US Gas Swap      Nymex                   Jan-Dec02       USD/MM"/>
    <m/>
    <n v="1500"/>
    <x v="0"/>
    <x v="10"/>
    <x v="0"/>
    <n v="4"/>
    <s v="Schlenkerc"/>
    <s v="JARNOLD"/>
    <s v="NG-Price"/>
    <x v="1"/>
    <x v="5"/>
    <s v="VE8599.1"/>
    <d v="2002-01-01T21:00:00"/>
  </r>
  <r>
    <x v="0"/>
    <x v="3"/>
    <x v="1"/>
    <x v="0"/>
    <n v="5000"/>
    <n v="1343845"/>
    <d v="2001-06-05T15:50:27"/>
    <s v="Coral Ener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550000000000002"/>
    <s v="ngeerds01"/>
    <s v="RWATT"/>
    <s v="EC-IM Canada West"/>
    <x v="8"/>
    <x v="7"/>
    <n v="832021"/>
    <d v="2001-06-05T21:00:01"/>
  </r>
  <r>
    <x v="1"/>
    <x v="4"/>
    <x v="0"/>
    <x v="0"/>
    <n v="50000"/>
    <n v="1343846"/>
    <d v="2001-06-05T15:50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semprakuo"/>
    <s v="GWHALLE"/>
    <s v="WTI-GW-NXC2"/>
    <x v="2"/>
    <x v="5"/>
    <s v=" "/>
    <d v="2001-07-01T00:00:00"/>
  </r>
  <r>
    <x v="1"/>
    <x v="3"/>
    <x v="0"/>
    <x v="1"/>
    <n v="620000"/>
    <n v="1343847"/>
    <d v="2001-06-05T15:50:46"/>
    <s v="Tractebel Energy Marketing, Inc."/>
    <x v="0"/>
    <x v="0"/>
    <x v="0"/>
    <x v="3"/>
    <s v="US Gas Fin Swap"/>
    <s v="US Gas Swap      Nymex                   Jul01           USD/MM"/>
    <n v="20000"/>
    <m/>
    <x v="0"/>
    <x v="10"/>
    <x v="0"/>
    <n v="3.8650000000000002"/>
    <s v="JEFFREYONG"/>
    <s v="JARNOLD"/>
    <s v="NG-Price"/>
    <x v="1"/>
    <x v="5"/>
    <s v="VE8601.1"/>
    <d v="2001-07-01T21:00:00"/>
  </r>
  <r>
    <x v="1"/>
    <x v="4"/>
    <x v="0"/>
    <x v="0"/>
    <n v="40000"/>
    <n v="1343848"/>
    <d v="2001-06-05T15:50:46"/>
    <s v="Hess Energy Trading Company LLC"/>
    <x v="0"/>
    <x v="0"/>
    <x v="0"/>
    <x v="4"/>
    <s v="US Crude WTI Fin Swap "/>
    <s v="US WTI Swap      Nymex PEN               Jul01           USD/bl/m"/>
    <n v="40000"/>
    <m/>
    <x v="0"/>
    <x v="8"/>
    <x v="0"/>
    <n v="27.92"/>
    <s v="MICGUIDO"/>
    <s v="GWHALLE"/>
    <s v="WTI-GW-NXC2"/>
    <x v="2"/>
    <x v="5"/>
    <s v=" "/>
    <d v="2001-07-01T00:00:00"/>
  </r>
  <r>
    <x v="1"/>
    <x v="3"/>
    <x v="0"/>
    <x v="1"/>
    <n v="310000"/>
    <n v="1343850"/>
    <d v="2001-06-05T15:51:01"/>
    <s v="Engage Energy Canada L.P."/>
    <x v="0"/>
    <x v="0"/>
    <x v="0"/>
    <x v="3"/>
    <s v="US Gas Fin Swap"/>
    <s v="US Gas Swap      Nymex                   Jul01           USD/MM"/>
    <m/>
    <n v="10000"/>
    <x v="0"/>
    <x v="10"/>
    <x v="0"/>
    <n v="3.87"/>
    <s v="ADM98493"/>
    <s v="JARNOLD"/>
    <s v="NG-Price"/>
    <x v="1"/>
    <x v="5"/>
    <s v="VE8603.1"/>
    <d v="2001-07-01T21:00:00"/>
  </r>
  <r>
    <x v="1"/>
    <x v="4"/>
    <x v="0"/>
    <x v="0"/>
    <n v="10000"/>
    <n v="1343851"/>
    <d v="2001-06-05T15:51:11"/>
    <s v="Sempra Energy Trading Corp."/>
    <x v="0"/>
    <x v="0"/>
    <x v="0"/>
    <x v="4"/>
    <s v="US Crude WTI Fin Swap "/>
    <s v="US WTI Swap      Nymex PEN               Jul01           USD/bl/m"/>
    <n v="10000"/>
    <m/>
    <x v="0"/>
    <x v="8"/>
    <x v="0"/>
    <n v="27.92"/>
    <s v="semprakuo"/>
    <s v="GWHALLE"/>
    <s v="WTI-GW-NXC2"/>
    <x v="2"/>
    <x v="5"/>
    <s v=" "/>
    <d v="2001-07-01T00:00:00"/>
  </r>
  <r>
    <x v="1"/>
    <x v="3"/>
    <x v="0"/>
    <x v="1"/>
    <n v="310000"/>
    <n v="1343852"/>
    <d v="2001-06-05T15:51:19"/>
    <s v="Tractebel Energy Marketing, Inc."/>
    <x v="0"/>
    <x v="0"/>
    <x v="0"/>
    <x v="3"/>
    <s v="US Gas Fin Swap"/>
    <s v="US Gas Swap      Nymex                   Jul01           USD/MM"/>
    <m/>
    <n v="10000"/>
    <x v="0"/>
    <x v="10"/>
    <x v="0"/>
    <n v="3.875"/>
    <s v="JEFFREYONG"/>
    <s v="JARNOLD"/>
    <s v="NG-Price"/>
    <x v="1"/>
    <x v="5"/>
    <s v="VE8604.1"/>
    <d v="2001-07-01T21:00:00"/>
  </r>
  <r>
    <x v="0"/>
    <x v="3"/>
    <x v="1"/>
    <x v="0"/>
    <n v="5000"/>
    <n v="1343853"/>
    <d v="2001-06-05T15:51:30"/>
    <s v="Avista Energy,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399999999999997"/>
    <s v="stharper"/>
    <s v="RWATT"/>
    <s v="EC-IM Canada West"/>
    <x v="8"/>
    <x v="7"/>
    <n v="832022"/>
    <d v="2001-06-05T21:00:01"/>
  </r>
  <r>
    <x v="1"/>
    <x v="3"/>
    <x v="0"/>
    <x v="1"/>
    <n v="77500"/>
    <n v="1343854"/>
    <d v="2001-06-05T15:52:1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650000000000002"/>
    <s v="TMVCRV01"/>
    <s v="JARNOLD"/>
    <s v="NG-Price"/>
    <x v="1"/>
    <x v="5"/>
    <s v="VE8610.1"/>
    <d v="2001-07-01T21:00:00"/>
  </r>
  <r>
    <x v="1"/>
    <x v="3"/>
    <x v="0"/>
    <x v="1"/>
    <n v="542500"/>
    <n v="1343855"/>
    <d v="2001-06-05T15:52:25"/>
    <s v="Aquila Risk Management Corporation"/>
    <x v="0"/>
    <x v="0"/>
    <x v="0"/>
    <x v="3"/>
    <s v="US Gas Fin Swap"/>
    <s v="US Gas Swap      Nymex                   Jul01           USD/MM"/>
    <n v="17500"/>
    <m/>
    <x v="0"/>
    <x v="10"/>
    <x v="0"/>
    <n v="3.8650000000000002"/>
    <s v="AQUILA1002"/>
    <s v="JARNOLD"/>
    <s v="NG-Price"/>
    <x v="1"/>
    <x v="5"/>
    <s v="VE8611.1"/>
    <d v="2001-07-01T21:00:00"/>
  </r>
  <r>
    <x v="1"/>
    <x v="4"/>
    <x v="0"/>
    <x v="0"/>
    <n v="50000"/>
    <n v="1343856"/>
    <d v="2001-06-05T15:5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semprakuo"/>
    <s v="GWHALLE"/>
    <s v="WTI-GW-NXC2"/>
    <x v="2"/>
    <x v="5"/>
    <s v=" "/>
    <d v="2001-07-01T00:00:00"/>
  </r>
  <r>
    <x v="1"/>
    <x v="3"/>
    <x v="0"/>
    <x v="1"/>
    <n v="155000"/>
    <n v="1343859"/>
    <d v="2001-06-05T15:52:59"/>
    <s v="Constellation Power Source, Inc."/>
    <x v="0"/>
    <x v="0"/>
    <x v="0"/>
    <x v="3"/>
    <s v="US Gas Fin Swap"/>
    <s v="US Gas Swap      Nymex                   Jul01           USD/MM"/>
    <m/>
    <n v="5000"/>
    <x v="0"/>
    <x v="10"/>
    <x v="0"/>
    <n v="3.87"/>
    <s v="joshthomas"/>
    <s v="JARNOLD"/>
    <s v="NG-Price"/>
    <x v="1"/>
    <x v="5"/>
    <s v="VE8614.1"/>
    <d v="2001-07-01T21:00:00"/>
  </r>
  <r>
    <x v="1"/>
    <x v="3"/>
    <x v="0"/>
    <x v="10"/>
    <n v="240000"/>
    <n v="1343860"/>
    <d v="2001-06-05T15:53:14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76"/>
    <s v="AQUILA1029"/>
    <s v="PKEAVEY"/>
    <s v="G-DAILY-EST"/>
    <x v="1"/>
    <x v="5"/>
    <s v="VE8616.1"/>
    <d v="2001-06-07T21:00:01"/>
  </r>
  <r>
    <x v="1"/>
    <x v="3"/>
    <x v="0"/>
    <x v="1"/>
    <n v="155000"/>
    <n v="1343861"/>
    <d v="2001-06-05T15:53:23"/>
    <s v="ConAgra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4500000000000001"/>
    <s v="MATTGRAVEL"/>
    <s v="BMCKAY"/>
    <s v="FT-NY"/>
    <x v="1"/>
    <x v="5"/>
    <s v="VE8617.1"/>
    <d v="2001-10-01T21:00:01"/>
  </r>
  <r>
    <x v="1"/>
    <x v="3"/>
    <x v="0"/>
    <x v="18"/>
    <n v="755000"/>
    <n v="1343864"/>
    <d v="2001-06-05T15:53:31"/>
    <s v="Conectiv Energy Supply, Inc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steven12"/>
    <s v="JARNOLD"/>
    <s v="NG-Price"/>
    <x v="1"/>
    <x v="5"/>
    <s v="VE8618.1"/>
    <d v="2001-11-01T00:00:00"/>
  </r>
  <r>
    <x v="1"/>
    <x v="3"/>
    <x v="0"/>
    <x v="10"/>
    <n v="240000"/>
    <n v="1343865"/>
    <d v="2001-06-05T15:53:32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7549999999999999"/>
    <s v="AQUILA1029"/>
    <s v="PKEAVEY"/>
    <s v="G-DAILY-EST"/>
    <x v="1"/>
    <x v="5"/>
    <s v="VE8619.1"/>
    <d v="2001-06-07T21:00:01"/>
  </r>
  <r>
    <x v="1"/>
    <x v="3"/>
    <x v="0"/>
    <x v="1"/>
    <n v="155000"/>
    <n v="1343867"/>
    <d v="2001-06-05T15:53:40"/>
    <s v="Hess Energy Trading Company LLC"/>
    <x v="0"/>
    <x v="0"/>
    <x v="0"/>
    <x v="3"/>
    <s v="US Gas Fin Swap"/>
    <s v="US Gas Daily     HHub                    Jul01           USD/MM"/>
    <n v="5000"/>
    <m/>
    <x v="0"/>
    <x v="10"/>
    <x v="0"/>
    <n v="3.855"/>
    <s v="MICGUIDO"/>
    <s v="JARNOLD"/>
    <s v="NG-Price"/>
    <x v="1"/>
    <x v="5"/>
    <s v="VE8621.1"/>
    <d v="2001-07-01T21:59:00"/>
  </r>
  <r>
    <x v="1"/>
    <x v="2"/>
    <x v="1"/>
    <x v="1"/>
    <n v="1550"/>
    <n v="1343873"/>
    <d v="2001-06-05T15:54:13"/>
    <s v="Reliant Energy Services, Inc."/>
    <x v="0"/>
    <x v="0"/>
    <x v="0"/>
    <x v="2"/>
    <s v="US East Power Phy Fwd Firm"/>
    <s v="US Pwr Phy Firm  Cinergy Peak            Jul01           USD/MWh"/>
    <n v="50"/>
    <m/>
    <x v="0"/>
    <x v="2"/>
    <x v="0"/>
    <n v="81.75"/>
    <s v="georgiou"/>
    <s v="FSTURM"/>
    <s v="LT-ECAR"/>
    <x v="7"/>
    <x v="6"/>
    <n v="633818.1"/>
    <d v="2001-07-01T21:00:01"/>
  </r>
  <r>
    <x v="1"/>
    <x v="4"/>
    <x v="0"/>
    <x v="0"/>
    <n v="50000"/>
    <n v="1343874"/>
    <d v="2001-06-05T15:54:26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craiggile"/>
    <s v="GWHALLE"/>
    <s v="WTI-GW-NXC2"/>
    <x v="2"/>
    <x v="5"/>
    <s v=" "/>
    <d v="2001-07-01T00:00:00"/>
  </r>
  <r>
    <x v="1"/>
    <x v="3"/>
    <x v="0"/>
    <x v="1"/>
    <n v="232500"/>
    <n v="1343876"/>
    <d v="2001-06-05T15:54:28"/>
    <s v="PG&amp;E Energy Trading-Gas Corporation"/>
    <x v="0"/>
    <x v="0"/>
    <x v="0"/>
    <x v="3"/>
    <s v="US Gas Fin Swap"/>
    <s v="US Gas Swap      Nymex                   Jul01           USD/MM"/>
    <n v="7500"/>
    <m/>
    <x v="0"/>
    <x v="10"/>
    <x v="0"/>
    <n v="3.86"/>
    <s v="winyahay"/>
    <s v="JARNOLD"/>
    <s v="NG-Price"/>
    <x v="1"/>
    <x v="5"/>
    <s v="VE8622.1"/>
    <d v="2001-07-01T21:00:00"/>
  </r>
  <r>
    <x v="1"/>
    <x v="3"/>
    <x v="0"/>
    <x v="1"/>
    <n v="155000"/>
    <n v="1343877"/>
    <d v="2001-06-05T15:54:33"/>
    <s v="AEP Energy Services, Inc."/>
    <x v="0"/>
    <x v="0"/>
    <x v="0"/>
    <x v="3"/>
    <s v="US Gas Fin Swap"/>
    <s v="US Gas Swap      Nymex                   Jul01           USD/MM"/>
    <m/>
    <n v="5000"/>
    <x v="0"/>
    <x v="10"/>
    <x v="0"/>
    <n v="3.87"/>
    <s v="aepes220"/>
    <s v="JARNOLD"/>
    <s v="NG-Price"/>
    <x v="1"/>
    <x v="5"/>
    <s v="VE8625.1"/>
    <d v="2001-07-01T21:00:00"/>
  </r>
  <r>
    <x v="1"/>
    <x v="3"/>
    <x v="0"/>
    <x v="1"/>
    <n v="232500"/>
    <n v="1343878"/>
    <d v="2001-06-05T15:54:37"/>
    <s v="Hess Energy Trading Company LLC"/>
    <x v="0"/>
    <x v="0"/>
    <x v="0"/>
    <x v="3"/>
    <s v="US Gas Fin Swap"/>
    <s v="US Gas Swap      Nymex                   Jul01           USD/MM"/>
    <n v="7500"/>
    <m/>
    <x v="0"/>
    <x v="10"/>
    <x v="0"/>
    <n v="3.8650000000000002"/>
    <s v="MICGUIDO"/>
    <s v="JARNOLD"/>
    <s v="NG-Price"/>
    <x v="1"/>
    <x v="5"/>
    <s v="VE8627.1"/>
    <d v="2001-07-01T21:00:00"/>
  </r>
  <r>
    <x v="1"/>
    <x v="3"/>
    <x v="0"/>
    <x v="18"/>
    <n v="755000"/>
    <n v="1343883"/>
    <d v="2001-06-05T15:56:17"/>
    <s v="Conectiv Energy Supply, Inc."/>
    <x v="0"/>
    <x v="0"/>
    <x v="0"/>
    <x v="3"/>
    <s v="US Gas Fin Swap"/>
    <s v="US Gas Swap      Nymex                   Nov01-Mar02     USD/MM"/>
    <n v="5000"/>
    <m/>
    <x v="0"/>
    <x v="10"/>
    <x v="0"/>
    <n v="4.3"/>
    <s v="steven12"/>
    <s v="JARNOLD"/>
    <s v="NG-Price"/>
    <x v="1"/>
    <x v="5"/>
    <s v="VE8626.1"/>
    <d v="2001-11-01T00:00:00"/>
  </r>
  <r>
    <x v="1"/>
    <x v="3"/>
    <x v="0"/>
    <x v="1"/>
    <n v="620000"/>
    <n v="1343884"/>
    <d v="2001-06-05T15:56:21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86"/>
    <s v="aepes214"/>
    <s v="JARNOLD"/>
    <s v="NG-Price"/>
    <x v="1"/>
    <x v="5"/>
    <s v="VE8671.4"/>
    <d v="2001-07-01T21:00:00"/>
  </r>
  <r>
    <x v="1"/>
    <x v="3"/>
    <x v="0"/>
    <x v="1"/>
    <n v="620000"/>
    <n v="1343885"/>
    <d v="2001-06-05T15:56:44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855"/>
    <s v="mjkimner"/>
    <s v="JARNOLD"/>
    <s v="NG-Price"/>
    <x v="1"/>
    <x v="5"/>
    <s v="VE8671.3"/>
    <d v="2001-07-01T21:00:00"/>
  </r>
  <r>
    <x v="0"/>
    <x v="3"/>
    <x v="1"/>
    <x v="0"/>
    <n v="5000"/>
    <n v="1343886"/>
    <d v="2001-06-05T15:56:46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3"/>
    <s v="ADM63703"/>
    <s v="RWATT"/>
    <s v="EC-IM Canada West"/>
    <x v="8"/>
    <x v="7"/>
    <n v="832023"/>
    <d v="2001-06-05T21:00:01"/>
  </r>
  <r>
    <x v="1"/>
    <x v="4"/>
    <x v="0"/>
    <x v="0"/>
    <n v="50000"/>
    <n v="1343887"/>
    <d v="2001-06-05T15:56:5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semprakuo"/>
    <s v="GWHALLE"/>
    <s v="WTI-GW-NXC2"/>
    <x v="2"/>
    <x v="5"/>
    <s v=" "/>
    <d v="2001-07-01T00:00:00"/>
  </r>
  <r>
    <x v="1"/>
    <x v="4"/>
    <x v="0"/>
    <x v="0"/>
    <n v="50000"/>
    <n v="1343889"/>
    <d v="2001-06-05T15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DOMESTIC1"/>
    <s v="GWHALLE"/>
    <s v="WTI-GW-NXC2"/>
    <x v="2"/>
    <x v="5"/>
    <s v=" "/>
    <d v="2001-07-01T00:00:00"/>
  </r>
  <r>
    <x v="1"/>
    <x v="3"/>
    <x v="0"/>
    <x v="1"/>
    <n v="62000"/>
    <n v="1343891"/>
    <d v="2001-06-05T15:57:29"/>
    <s v="The New Power Company"/>
    <x v="0"/>
    <x v="0"/>
    <x v="0"/>
    <x v="3"/>
    <s v="US Gas Fin BasisSwap"/>
    <s v="US Gas Basis     NGI SoCal               Jul01           USD/MM"/>
    <m/>
    <n v="2000"/>
    <x v="0"/>
    <x v="10"/>
    <x v="0"/>
    <n v="4.8600000000000003"/>
    <s v="JDBECKER"/>
    <s v="KHOLST"/>
    <s v="FT-West"/>
    <x v="1"/>
    <x v="5"/>
    <s v=" "/>
    <d v="2001-07-01T21:00:01"/>
  </r>
  <r>
    <x v="0"/>
    <x v="3"/>
    <x v="1"/>
    <x v="0"/>
    <n v="5000"/>
    <n v="1343896"/>
    <d v="2001-06-05T15:59:12"/>
    <s v="Dyne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100000000000003"/>
    <s v="CUPCAKE1"/>
    <s v="RWATT"/>
    <s v="EC-IM Canada West"/>
    <x v="8"/>
    <x v="7"/>
    <n v="832025"/>
    <d v="2001-06-05T21:00:01"/>
  </r>
  <r>
    <x v="1"/>
    <x v="4"/>
    <x v="0"/>
    <x v="0"/>
    <n v="50000"/>
    <n v="1343897"/>
    <d v="2001-06-05T15:59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2"/>
    <x v="5"/>
    <s v=" "/>
    <d v="2001-07-01T00:00:00"/>
  </r>
  <r>
    <x v="1"/>
    <x v="3"/>
    <x v="0"/>
    <x v="1"/>
    <n v="620000"/>
    <n v="1343898"/>
    <d v="2001-06-05T16:00:17"/>
    <s v="OGE Energy Resources, Inc."/>
    <x v="0"/>
    <x v="0"/>
    <x v="0"/>
    <x v="3"/>
    <s v="US Gas Fin Swap"/>
    <s v="US Gas Swap      Nymex                   Jul01           USD/MM"/>
    <n v="20000"/>
    <m/>
    <x v="0"/>
    <x v="10"/>
    <x v="0"/>
    <n v="3.85"/>
    <s v="mustang1"/>
    <s v="JARNOLD"/>
    <s v="NG-Price"/>
    <x v="1"/>
    <x v="5"/>
    <s v=" "/>
    <d v="2001-07-01T21:00:00"/>
  </r>
  <r>
    <x v="1"/>
    <x v="3"/>
    <x v="0"/>
    <x v="1"/>
    <n v="620000"/>
    <n v="1343901"/>
    <d v="2001-06-05T16:02:24"/>
    <s v="Duke Energy Marketing Limited Partnership"/>
    <x v="0"/>
    <x v="0"/>
    <x v="0"/>
    <x v="3"/>
    <s v="US Gas Fin Swap"/>
    <s v="US Gas Swap      Nymex                   Jul01           USD/MM"/>
    <n v="20000"/>
    <m/>
    <x v="0"/>
    <x v="10"/>
    <x v="0"/>
    <n v="3.8450000000000002"/>
    <s v="STEVEBUT"/>
    <s v="JARNOLD"/>
    <s v="NG-Price"/>
    <x v="1"/>
    <x v="5"/>
    <s v=" "/>
    <d v="2001-07-01T21:00:00"/>
  </r>
  <r>
    <x v="1"/>
    <x v="3"/>
    <x v="0"/>
    <x v="12"/>
    <n v="182500"/>
    <n v="1343902"/>
    <d v="2001-06-05T16:02:27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3.99"/>
    <s v="kdiamond"/>
    <s v="JARNOLD"/>
    <s v="NG-Price"/>
    <x v="1"/>
    <x v="5"/>
    <s v=" "/>
    <d v="2002-01-01T21:00:00"/>
  </r>
  <r>
    <x v="1"/>
    <x v="3"/>
    <x v="0"/>
    <x v="1"/>
    <n v="310000"/>
    <n v="1343903"/>
    <d v="2001-06-05T16:02:32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85"/>
    <s v="JARMENTA1"/>
    <s v="JARNOLD"/>
    <s v="NG-Price"/>
    <x v="1"/>
    <x v="5"/>
    <s v=" "/>
    <d v="2001-07-01T21:00:00"/>
  </r>
  <r>
    <x v="1"/>
    <x v="3"/>
    <x v="0"/>
    <x v="1"/>
    <n v="155000"/>
    <n v="1343905"/>
    <d v="2001-06-05T16:04:07"/>
    <s v="Engage Energy Canada L.P."/>
    <x v="0"/>
    <x v="0"/>
    <x v="0"/>
    <x v="3"/>
    <s v="US Gas Fin Swap"/>
    <s v="US Gas Swap      Nymex                   Jul01           USD/MM"/>
    <m/>
    <n v="5000"/>
    <x v="0"/>
    <x v="10"/>
    <x v="0"/>
    <n v="3.855"/>
    <s v="ADM98493"/>
    <s v="JARNOLD"/>
    <s v="NG-Price"/>
    <x v="1"/>
    <x v="5"/>
    <s v=" "/>
    <d v="2001-07-01T21:00:00"/>
  </r>
  <r>
    <x v="1"/>
    <x v="3"/>
    <x v="0"/>
    <x v="1"/>
    <n v="155000"/>
    <n v="1343906"/>
    <d v="2001-06-05T16:04:14"/>
    <s v="TXU Energy Trading Company"/>
    <x v="0"/>
    <x v="0"/>
    <x v="0"/>
    <x v="3"/>
    <s v="US Gas Fin Swap"/>
    <s v="US Gas Swap      Nymex                   Jul01           USD/MM"/>
    <m/>
    <n v="5000"/>
    <x v="0"/>
    <x v="10"/>
    <x v="0"/>
    <n v="3.855"/>
    <s v="txuetckat"/>
    <s v="JARNOLD"/>
    <s v="NG-Price"/>
    <x v="1"/>
    <x v="5"/>
    <s v=" "/>
    <d v="2001-07-01T21:00:00"/>
  </r>
  <r>
    <x v="1"/>
    <x v="3"/>
    <x v="0"/>
    <x v="1"/>
    <n v="155000"/>
    <n v="1343907"/>
    <d v="2001-06-05T16:04:25"/>
    <s v="Firm Trading Bridgeline Gas Marketing"/>
    <x v="0"/>
    <x v="0"/>
    <x v="0"/>
    <x v="3"/>
    <s v="US Gas Fin Swap"/>
    <s v="US Gas Swap      Nymex                   Jul01           USD/MM"/>
    <m/>
    <n v="5000"/>
    <x v="0"/>
    <x v="10"/>
    <x v="0"/>
    <n v="3.855"/>
    <s v="ADM84149"/>
    <s v="JARNOLD"/>
    <s v="NG-Price"/>
    <x v="1"/>
    <x v="5"/>
    <s v=" "/>
    <d v="2001-07-01T21:00:00"/>
  </r>
  <r>
    <x v="1"/>
    <x v="3"/>
    <x v="0"/>
    <x v="1"/>
    <n v="155000"/>
    <n v="1343908"/>
    <d v="2001-06-05T16:04:29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3.855"/>
    <s v="bhofman99"/>
    <s v="JARNOLD"/>
    <s v="NG-Price"/>
    <x v="1"/>
    <x v="5"/>
    <s v=" "/>
    <d v="2001-07-01T21:00:00"/>
  </r>
  <r>
    <x v="1"/>
    <x v="3"/>
    <x v="0"/>
    <x v="4"/>
    <n v="300000"/>
    <n v="1343909"/>
    <d v="2001-06-05T16:04:41"/>
    <s v="Calpine Energy Services, L.P."/>
    <x v="0"/>
    <x v="0"/>
    <x v="0"/>
    <x v="3"/>
    <s v="US Gas Fin Swap"/>
    <s v="US Gas Swap      Nymex                   Sep01           USD/MM"/>
    <n v="10000"/>
    <m/>
    <x v="0"/>
    <x v="10"/>
    <x v="0"/>
    <n v="3.9725000000000001"/>
    <s v="GILMORE2"/>
    <s v="JARNOLD"/>
    <s v="NG-Price"/>
    <x v="1"/>
    <x v="5"/>
    <s v=" "/>
    <d v="2001-09-01T21:00:00"/>
  </r>
  <r>
    <x v="1"/>
    <x v="3"/>
    <x v="0"/>
    <x v="1"/>
    <n v="310000"/>
    <n v="1343912"/>
    <d v="2001-06-05T16:04:51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232500"/>
    <n v="1343913"/>
    <d v="2001-06-05T16:05:27"/>
    <s v="Cornerstone Propane, L.P."/>
    <x v="0"/>
    <x v="0"/>
    <x v="0"/>
    <x v="3"/>
    <s v="US Gas Fin Swap"/>
    <s v="US Gas Swap      Nymex                   Jul01           USD/MM"/>
    <m/>
    <n v="7500"/>
    <x v="0"/>
    <x v="10"/>
    <x v="0"/>
    <n v="3.855"/>
    <s v="kaadmire"/>
    <s v="JARNOLD"/>
    <s v="NG-Price"/>
    <x v="1"/>
    <x v="5"/>
    <s v=" "/>
    <d v="2001-07-01T21:00:00"/>
  </r>
  <r>
    <x v="1"/>
    <x v="3"/>
    <x v="0"/>
    <x v="1"/>
    <n v="155000"/>
    <n v="1343914"/>
    <d v="2001-06-05T16:05:46"/>
    <s v="Allegheny Energy Supply Company, LLC"/>
    <x v="0"/>
    <x v="0"/>
    <x v="0"/>
    <x v="3"/>
    <s v="US Gas Fin Swap"/>
    <s v="US Gas Daily     HHub                    Jul01           USD/MM"/>
    <n v="5000"/>
    <m/>
    <x v="0"/>
    <x v="10"/>
    <x v="0"/>
    <n v="3.84"/>
    <s v="rkaes123"/>
    <s v="JARNOLD"/>
    <s v="NG-Price"/>
    <x v="1"/>
    <x v="5"/>
    <s v=" "/>
    <d v="2001-07-01T21:59:00"/>
  </r>
  <r>
    <x v="1"/>
    <x v="4"/>
    <x v="0"/>
    <x v="0"/>
    <n v="50000"/>
    <n v="1343915"/>
    <d v="2001-06-05T16:05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JTREADWAY"/>
    <s v="GWHALLE"/>
    <s v="WTI-GW-NXC2"/>
    <x v="2"/>
    <x v="5"/>
    <s v=" "/>
    <d v="2001-07-01T00:00:00"/>
  </r>
  <r>
    <x v="1"/>
    <x v="3"/>
    <x v="0"/>
    <x v="1"/>
    <n v="387500"/>
    <n v="1343916"/>
    <d v="2001-06-05T16:06:00"/>
    <s v="El Paso Merchant Energy, L.P."/>
    <x v="0"/>
    <x v="0"/>
    <x v="0"/>
    <x v="3"/>
    <s v="US Gas Fin Swap"/>
    <s v="US Gas Swap      Nymex                   Jul01           USD/MM"/>
    <m/>
    <n v="12500"/>
    <x v="0"/>
    <x v="10"/>
    <x v="0"/>
    <n v="3.855"/>
    <s v="EPMELPjrc"/>
    <s v="JARNOLD"/>
    <s v="NG-Price"/>
    <x v="1"/>
    <x v="5"/>
    <s v=" "/>
    <d v="2001-07-01T21:00:00"/>
  </r>
  <r>
    <x v="0"/>
    <x v="3"/>
    <x v="1"/>
    <x v="0"/>
    <n v="5000"/>
    <n v="1343917"/>
    <d v="2001-06-05T16:07:58"/>
    <s v="BP Canada Energy Compan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5949999999999998"/>
    <s v="Dormaarl01"/>
    <s v="RWATT"/>
    <s v="EC-IM Canada West"/>
    <x v="8"/>
    <x v="7"/>
    <n v="832029"/>
    <d v="2001-06-05T21:00:01"/>
  </r>
  <r>
    <x v="0"/>
    <x v="3"/>
    <x v="1"/>
    <x v="0"/>
    <n v="2000"/>
    <n v="1343919"/>
    <d v="2001-06-05T16:08:22"/>
    <s v="BP Canada Energy Company"/>
    <x v="0"/>
    <x v="0"/>
    <x v="0"/>
    <x v="3"/>
    <s v="CAN Gas Phy Fwd Firm West &lt; or = 1Mo"/>
    <s v="CAN Gas Phy      NIT                     05Jun01         CAD/GJ"/>
    <n v="2000"/>
    <m/>
    <x v="0"/>
    <x v="11"/>
    <x v="4"/>
    <n v="4.585"/>
    <s v="Dormaarl01"/>
    <s v="RWATT"/>
    <s v="EC-IM Canada West"/>
    <x v="8"/>
    <x v="7"/>
    <n v="832030"/>
    <d v="2001-06-05T21:00:01"/>
  </r>
  <r>
    <x v="1"/>
    <x v="4"/>
    <x v="0"/>
    <x v="0"/>
    <n v="10000"/>
    <n v="1343921"/>
    <d v="2001-06-05T16:10:00"/>
    <s v="AIG Energy Trading Inc."/>
    <x v="0"/>
    <x v="0"/>
    <x v="0"/>
    <x v="4"/>
    <s v="US Crude WTI Fin Swap "/>
    <s v="US WTI Swap      Nymex LD                Jul01           USD/bl/m"/>
    <m/>
    <n v="10000"/>
    <x v="0"/>
    <x v="8"/>
    <x v="0"/>
    <n v="27.8"/>
    <s v="CJJS5515"/>
    <s v="GWHALLE"/>
    <s v="WTI-GW-NXC1"/>
    <x v="2"/>
    <x v="5"/>
    <s v=" "/>
    <d v="2001-07-01T00:00:00"/>
  </r>
  <r>
    <x v="1"/>
    <x v="3"/>
    <x v="0"/>
    <x v="1"/>
    <n v="310000"/>
    <n v="1343922"/>
    <d v="2001-06-05T16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310000"/>
    <n v="1343923"/>
    <d v="2001-06-05T16:10:49"/>
    <s v="El Paso Merchant Energy, L.P."/>
    <x v="0"/>
    <x v="0"/>
    <x v="0"/>
    <x v="3"/>
    <s v="US Gas Fin Swap"/>
    <s v="US Gas Swap      Nymex                   Jul01           USD/MM"/>
    <m/>
    <n v="10000"/>
    <x v="0"/>
    <x v="10"/>
    <x v="0"/>
    <n v="3.855"/>
    <s v="EPMELPjrc"/>
    <s v="JARNOLD"/>
    <s v="NG-Price"/>
    <x v="1"/>
    <x v="5"/>
    <s v=" "/>
    <d v="2001-07-01T21:00:00"/>
  </r>
  <r>
    <x v="1"/>
    <x v="4"/>
    <x v="0"/>
    <x v="0"/>
    <n v="50000"/>
    <n v="1343926"/>
    <d v="2001-06-05T16:13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rsrsrsrs"/>
    <s v="GWHALLE"/>
    <s v="WTI-GW-NXC2"/>
    <x v="2"/>
    <x v="5"/>
    <s v=" "/>
    <d v="2001-07-01T00:00:00"/>
  </r>
  <r>
    <x v="1"/>
    <x v="3"/>
    <x v="0"/>
    <x v="4"/>
    <n v="300000"/>
    <n v="1343927"/>
    <d v="2001-06-05T16:14:18"/>
    <s v="Canadian Imperial Bank of Commerce"/>
    <x v="0"/>
    <x v="0"/>
    <x v="0"/>
    <x v="3"/>
    <s v="US Gas Fin Swap"/>
    <s v="US Gas Swap      Nymex                   Sep01           USD/MM"/>
    <n v="10000"/>
    <m/>
    <x v="0"/>
    <x v="10"/>
    <x v="0"/>
    <n v="3.9725000000000001"/>
    <s v="fredallan"/>
    <s v="JARNOLD"/>
    <s v="NG-Price"/>
    <x v="1"/>
    <x v="5"/>
    <s v=" "/>
    <d v="2001-09-01T21:00:00"/>
  </r>
  <r>
    <x v="1"/>
    <x v="3"/>
    <x v="0"/>
    <x v="1"/>
    <n v="310000"/>
    <n v="1343930"/>
    <d v="2001-06-05T16:14:28"/>
    <s v="AEP Energy Services, Inc."/>
    <x v="0"/>
    <x v="0"/>
    <x v="0"/>
    <x v="3"/>
    <s v="US Gas Fin Swap"/>
    <s v="US Gas Swap      Nymex                   Jul01           USD/MM"/>
    <m/>
    <n v="10000"/>
    <x v="0"/>
    <x v="10"/>
    <x v="0"/>
    <n v="3.855"/>
    <s v="aepes220"/>
    <s v="JARNOLD"/>
    <s v="NG-Price"/>
    <x v="1"/>
    <x v="5"/>
    <s v=" "/>
    <d v="2001-07-01T21:00:00"/>
  </r>
  <r>
    <x v="1"/>
    <x v="4"/>
    <x v="0"/>
    <x v="0"/>
    <n v="50000"/>
    <n v="1343931"/>
    <d v="2001-06-05T16:14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rsrsrsrs"/>
    <s v="GWHALLE"/>
    <s v="WTI-GW-NXC2"/>
    <x v="2"/>
    <x v="5"/>
    <s v=" "/>
    <d v="2001-07-01T00:00:00"/>
  </r>
  <r>
    <x v="1"/>
    <x v="4"/>
    <x v="0"/>
    <x v="0"/>
    <n v="50000"/>
    <n v="1343934"/>
    <d v="2001-06-05T16:17:26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ALTILIO"/>
    <s v="GWHALLE"/>
    <s v="WTI-GW-NXC2"/>
    <x v="2"/>
    <x v="5"/>
    <s v=" "/>
    <d v="2001-07-01T00:00:00"/>
  </r>
  <r>
    <x v="1"/>
    <x v="3"/>
    <x v="0"/>
    <x v="1"/>
    <n v="77500"/>
    <n v="1343936"/>
    <d v="2001-06-05T16:21:32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3.9474999999999998"/>
    <s v="ADM26578"/>
    <s v="JARNOLD"/>
    <s v="NG-Price"/>
    <x v="1"/>
    <x v="5"/>
    <s v=" "/>
    <d v="2001-08-01T21:00:00"/>
  </r>
  <r>
    <x v="1"/>
    <x v="4"/>
    <x v="0"/>
    <x v="0"/>
    <n v="50000"/>
    <n v="1343938"/>
    <d v="2001-06-05T16:26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2"/>
    <x v="5"/>
    <s v=" "/>
    <d v="2001-07-01T00:00:00"/>
  </r>
  <r>
    <x v="0"/>
    <x v="3"/>
    <x v="1"/>
    <x v="0"/>
    <n v="5000"/>
    <n v="1343939"/>
    <d v="2001-06-05T16:27:37"/>
    <s v="Tenaska Marketing Canada, a division of TMV Corp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59"/>
    <s v="KJMTMC01"/>
    <s v="RWATT"/>
    <s v="EC-IM Canada West"/>
    <x v="8"/>
    <x v="7"/>
    <n v="832036"/>
    <d v="2001-06-05T21:00:01"/>
  </r>
  <r>
    <x v="1"/>
    <x v="4"/>
    <x v="0"/>
    <x v="0"/>
    <n v="50000"/>
    <n v="1343943"/>
    <d v="2001-06-05T16:3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rsrsrsrs"/>
    <s v="GWHALLE"/>
    <s v="WTI-GW-NXC2"/>
    <x v="2"/>
    <x v="5"/>
    <s v=" "/>
    <d v="2001-07-01T00:00:00"/>
  </r>
  <r>
    <x v="1"/>
    <x v="4"/>
    <x v="0"/>
    <x v="0"/>
    <n v="50000"/>
    <n v="1343944"/>
    <d v="2001-06-05T16:3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2"/>
    <x v="5"/>
    <s v=" "/>
    <d v="2001-07-01T00:00:00"/>
  </r>
  <r>
    <x v="1"/>
    <x v="3"/>
    <x v="0"/>
    <x v="1"/>
    <n v="232500"/>
    <n v="1343945"/>
    <d v="2001-06-05T16:35:46"/>
    <s v="Reliant Energy Services, Inc."/>
    <x v="0"/>
    <x v="0"/>
    <x v="0"/>
    <x v="3"/>
    <s v="US Gas Fin Swap"/>
    <s v="US Gas Swap      Nymex                   Jul01           USD/MM"/>
    <m/>
    <n v="7500"/>
    <x v="0"/>
    <x v="10"/>
    <x v="0"/>
    <n v="3.86"/>
    <s v="stevemcgin"/>
    <s v="JARNOLD"/>
    <s v="NG-Price"/>
    <x v="1"/>
    <x v="5"/>
    <s v=" "/>
    <d v="2001-07-01T21:00:00"/>
  </r>
  <r>
    <x v="1"/>
    <x v="4"/>
    <x v="0"/>
    <x v="0"/>
    <n v="50000"/>
    <n v="1343949"/>
    <d v="2001-06-05T16:37:4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semprakuo"/>
    <s v="GWHALLE"/>
    <s v="WTI-GW-NXC2"/>
    <x v="2"/>
    <x v="5"/>
    <s v=" "/>
    <d v="2001-07-01T00:00:00"/>
  </r>
  <r>
    <x v="1"/>
    <x v="3"/>
    <x v="0"/>
    <x v="1"/>
    <n v="310000"/>
    <n v="1343951"/>
    <d v="2001-06-05T16:42:58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6"/>
    <s v="steven12"/>
    <s v="JARNOLD"/>
    <s v="NG-Price"/>
    <x v="1"/>
    <x v="5"/>
    <s v=" "/>
    <d v="2001-07-01T21:00:00"/>
  </r>
  <r>
    <x v="1"/>
    <x v="4"/>
    <x v="0"/>
    <x v="0"/>
    <n v="50000"/>
    <n v="1343958"/>
    <d v="2001-06-05T16:51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semprakuo"/>
    <s v="GWHALLE"/>
    <s v="WTI-GW-NXC2"/>
    <x v="2"/>
    <x v="5"/>
    <s v=" "/>
    <d v="2001-07-01T00:00:00"/>
  </r>
  <r>
    <x v="0"/>
    <x v="3"/>
    <x v="0"/>
    <x v="23"/>
    <n v="1070000"/>
    <n v="1343962"/>
    <d v="2001-06-05T16:55:57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0"/>
    <x v="0"/>
    <n v="-0.4"/>
    <s v="BIGBRADLY"/>
    <s v="JMCKAY"/>
    <s v="FT-CAND-EGSC"/>
    <x v="1"/>
    <x v="7"/>
    <s v="VE8683.1"/>
    <d v="2002-04-01T00:00:00"/>
  </r>
  <r>
    <x v="1"/>
    <x v="3"/>
    <x v="0"/>
    <x v="1"/>
    <n v="310000"/>
    <n v="1343963"/>
    <d v="2001-06-05T16:58:16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amontgomer"/>
    <s v="JARNOLD"/>
    <s v="NG-Price"/>
    <x v="1"/>
    <x v="5"/>
    <s v=" "/>
    <d v="2001-07-01T21:00:00"/>
  </r>
  <r>
    <x v="1"/>
    <x v="3"/>
    <x v="0"/>
    <x v="1"/>
    <n v="310000"/>
    <n v="1343964"/>
    <d v="2001-06-05T16:58:24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85"/>
    <s v="JARMENTA1"/>
    <s v="JARNOLD"/>
    <s v="NG-Price"/>
    <x v="1"/>
    <x v="5"/>
    <s v=" "/>
    <d v="2001-07-01T21:00:00"/>
  </r>
  <r>
    <x v="1"/>
    <x v="3"/>
    <x v="0"/>
    <x v="4"/>
    <n v="300000"/>
    <n v="1343966"/>
    <d v="2001-06-05T17:05:52"/>
    <s v="AEP Energy Services, Inc."/>
    <x v="0"/>
    <x v="0"/>
    <x v="0"/>
    <x v="3"/>
    <s v="US Gas Fin Swap"/>
    <s v="US Gas Swap      Nymex                   Sep01           USD/MM"/>
    <n v="10000"/>
    <m/>
    <x v="0"/>
    <x v="10"/>
    <x v="0"/>
    <n v="3.9674999999999998"/>
    <s v="aepes218"/>
    <s v="JARNOLD"/>
    <s v="NG-Price"/>
    <x v="1"/>
    <x v="5"/>
    <s v=" "/>
    <d v="2001-09-01T21:00:00"/>
  </r>
  <r>
    <x v="1"/>
    <x v="3"/>
    <x v="0"/>
    <x v="1"/>
    <n v="310000"/>
    <n v="1343971"/>
    <d v="2001-06-05T17:08:2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85"/>
    <s v="berginpat2"/>
    <s v="JARNOLD"/>
    <s v="NG-Price"/>
    <x v="1"/>
    <x v="5"/>
    <s v=" "/>
    <d v="2001-07-01T21:00:00"/>
  </r>
  <r>
    <x v="1"/>
    <x v="3"/>
    <x v="0"/>
    <x v="1"/>
    <n v="310000"/>
    <n v="1343972"/>
    <d v="2001-06-05T17:15:33"/>
    <s v="Dynegy Marketing and Trade"/>
    <x v="0"/>
    <x v="0"/>
    <x v="0"/>
    <x v="3"/>
    <s v="US Gas Fin Swap"/>
    <s v="US Gas Swap      Nymex                   Aug01           USD/MM"/>
    <m/>
    <n v="10000"/>
    <x v="0"/>
    <x v="10"/>
    <x v="0"/>
    <n v="3.9375"/>
    <s v="RODRIGUEZ"/>
    <s v="JARNOLD"/>
    <s v="NG-Price"/>
    <x v="1"/>
    <x v="5"/>
    <s v=" "/>
    <d v="2001-08-01T21:00:00"/>
  </r>
  <r>
    <x v="1"/>
    <x v="3"/>
    <x v="0"/>
    <x v="1"/>
    <n v="155000"/>
    <n v="1343975"/>
    <d v="2001-06-05T17:17:04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85"/>
    <s v="berginpat2"/>
    <s v="JARNOLD"/>
    <s v="NG-Price"/>
    <x v="1"/>
    <x v="5"/>
    <s v=" "/>
    <d v="2001-07-01T21:00:00"/>
  </r>
  <r>
    <x v="1"/>
    <x v="3"/>
    <x v="0"/>
    <x v="1"/>
    <n v="155000"/>
    <n v="1343976"/>
    <d v="2001-06-05T17:17:54"/>
    <s v="Coral Energy Holding L.P."/>
    <x v="0"/>
    <x v="0"/>
    <x v="0"/>
    <x v="3"/>
    <s v="US Gas Fin Swap"/>
    <s v="US Gas Swap      Nymex                   Jul01           USD/MM"/>
    <n v="5000"/>
    <m/>
    <x v="0"/>
    <x v="10"/>
    <x v="0"/>
    <n v="3.85"/>
    <s v="slwidner"/>
    <s v="JARNOLD"/>
    <s v="NG-Price"/>
    <x v="1"/>
    <x v="5"/>
    <s v=" "/>
    <d v="2001-07-01T21:00:00"/>
  </r>
  <r>
    <x v="1"/>
    <x v="3"/>
    <x v="0"/>
    <x v="1"/>
    <n v="310000"/>
    <n v="1343977"/>
    <d v="2001-06-05T17:19:54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slwidner"/>
    <s v="JARNOLD"/>
    <s v="NG-Price"/>
    <x v="1"/>
    <x v="5"/>
    <s v=" "/>
    <d v="2001-07-01T21:00:00"/>
  </r>
  <r>
    <x v="1"/>
    <x v="3"/>
    <x v="0"/>
    <x v="1"/>
    <n v="310000"/>
    <n v="1343981"/>
    <d v="2001-06-05T17:25:41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55"/>
    <s v="steven12"/>
    <s v="JARNOLD"/>
    <s v="NG-Price"/>
    <x v="1"/>
    <x v="5"/>
    <s v=" "/>
    <d v="2001-07-01T21:00:00"/>
  </r>
  <r>
    <x v="1"/>
    <x v="3"/>
    <x v="0"/>
    <x v="1"/>
    <n v="310000"/>
    <n v="1343982"/>
    <d v="2001-06-05T17:26:44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3.85"/>
    <s v="slwidner"/>
    <s v="JARNOLD"/>
    <s v="NG-Price"/>
    <x v="1"/>
    <x v="5"/>
    <s v=" "/>
    <d v="2001-07-01T21:00:00"/>
  </r>
  <r>
    <x v="1"/>
    <x v="3"/>
    <x v="0"/>
    <x v="1"/>
    <n v="155000"/>
    <n v="1343983"/>
    <d v="2001-06-05T17:30:23"/>
    <s v="Duke Energy Trading and Marketing, L.L.C."/>
    <x v="0"/>
    <x v="0"/>
    <x v="0"/>
    <x v="3"/>
    <s v="US Gas Fin Swap"/>
    <s v="US Gas Swap      Nymex                   Jul01           USD/MM"/>
    <n v="5000"/>
    <m/>
    <x v="0"/>
    <x v="10"/>
    <x v="0"/>
    <n v="3.8450000000000002"/>
    <s v="DANIELCOWL"/>
    <s v="JARNOLD"/>
    <s v="NG-Price"/>
    <x v="1"/>
    <x v="5"/>
    <s v=" "/>
    <d v="2001-07-01T21:00:00"/>
  </r>
  <r>
    <x v="1"/>
    <x v="3"/>
    <x v="0"/>
    <x v="1"/>
    <n v="310000"/>
    <n v="1343992"/>
    <d v="2001-06-05T18:28:27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bperkins1"/>
    <s v="JARNOLD"/>
    <s v="NG-Price"/>
    <x v="1"/>
    <x v="5"/>
    <s v=" "/>
    <d v="2001-07-01T21:00:00"/>
  </r>
  <r>
    <x v="1"/>
    <x v="3"/>
    <x v="0"/>
    <x v="1"/>
    <n v="310000"/>
    <n v="1343993"/>
    <d v="2001-06-05T18:28:35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3.84"/>
    <s v="bperkins1"/>
    <s v="JARNOLD"/>
    <s v="NG-Price"/>
    <x v="1"/>
    <x v="5"/>
    <s v=" "/>
    <d v="2001-07-01T21:00:00"/>
  </r>
  <r>
    <x v="1"/>
    <x v="3"/>
    <x v="0"/>
    <x v="1"/>
    <n v="310000"/>
    <n v="1343998"/>
    <d v="2001-06-05T18:55:57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3.8450000000000002"/>
    <s v="johncasey1"/>
    <s v="JARNOLD"/>
    <s v="NG-Price"/>
    <x v="1"/>
    <x v="5"/>
    <s v=" "/>
    <d v="2001-07-01T21:00:00"/>
  </r>
  <r>
    <x v="1"/>
    <x v="3"/>
    <x v="0"/>
    <x v="1"/>
    <n v="310000"/>
    <n v="1343999"/>
    <d v="2001-06-05T19:02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77500"/>
    <n v="1344009"/>
    <d v="2001-06-05T21:28:34"/>
    <s v="Aquila Risk Management Corporation"/>
    <x v="0"/>
    <x v="0"/>
    <x v="0"/>
    <x v="3"/>
    <s v="US Gas Fin Swap"/>
    <s v="US Gas Swap      Nymex                   Aug01           USD/MM"/>
    <m/>
    <n v="2500"/>
    <x v="0"/>
    <x v="10"/>
    <x v="0"/>
    <n v="3.9375"/>
    <s v="AQUILA1074"/>
    <s v="JARNOLD"/>
    <s v="NG-Price"/>
    <x v="1"/>
    <x v="5"/>
    <s v=" "/>
    <d v="2001-08-01T21:00:00"/>
  </r>
  <r>
    <x v="1"/>
    <x v="3"/>
    <x v="0"/>
    <x v="1"/>
    <n v="155000"/>
    <n v="1344011"/>
    <d v="2001-06-05T21:37:08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855"/>
    <s v="PATGRIMES"/>
    <s v="JARNOLD"/>
    <s v="NG-Price"/>
    <x v="1"/>
    <x v="5"/>
    <s v=" "/>
    <d v="2001-07-01T21:00:00"/>
  </r>
  <r>
    <x v="1"/>
    <x v="3"/>
    <x v="0"/>
    <x v="1"/>
    <n v="155000"/>
    <n v="1344013"/>
    <d v="2001-06-05T21:49:00"/>
    <s v="Hess Energy Trading Company LLC"/>
    <x v="0"/>
    <x v="0"/>
    <x v="0"/>
    <x v="3"/>
    <s v="US Gas Fin Swap"/>
    <s v="US Gas Swap      Nymex                   Jul01           USD/MM"/>
    <n v="5000"/>
    <m/>
    <x v="0"/>
    <x v="10"/>
    <x v="0"/>
    <n v="3.85"/>
    <s v="mhorowitz"/>
    <s v="JARNOLD"/>
    <s v="NG-Price"/>
    <x v="1"/>
    <x v="5"/>
    <s v=" "/>
    <d v="2001-07-01T21:00:00"/>
  </r>
  <r>
    <x v="1"/>
    <x v="3"/>
    <x v="0"/>
    <x v="1"/>
    <n v="155000"/>
    <n v="1344014"/>
    <d v="2001-06-05T22:08:41"/>
    <s v="Hess Energy Trading Company LLC"/>
    <x v="0"/>
    <x v="0"/>
    <x v="0"/>
    <x v="3"/>
    <s v="US Gas Fin Swap"/>
    <s v="US Gas Daily     HHub                    Jul01           USD/MM"/>
    <m/>
    <n v="5000"/>
    <x v="0"/>
    <x v="10"/>
    <x v="0"/>
    <n v="3.85"/>
    <s v="MICGUIDO"/>
    <s v="JARNOLD"/>
    <s v="NG-Price"/>
    <x v="1"/>
    <x v="5"/>
    <s v=" "/>
    <d v="2001-07-01T21:59:00"/>
  </r>
  <r>
    <x v="1"/>
    <x v="3"/>
    <x v="0"/>
    <x v="1"/>
    <n v="155000"/>
    <n v="1344015"/>
    <d v="2001-06-05T22:12:47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3.9375"/>
    <s v="AQUILA1000"/>
    <s v="JARNOLD"/>
    <s v="NG-Price"/>
    <x v="1"/>
    <x v="5"/>
    <s v=" "/>
    <d v="2001-08-01T21:00:00"/>
  </r>
  <r>
    <x v="1"/>
    <x v="4"/>
    <x v="0"/>
    <x v="0"/>
    <n v="50000"/>
    <n v="1344017"/>
    <d v="2001-06-05T22:28:52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7"/>
    <s v="borislibma"/>
    <s v="GWHALLE"/>
    <s v="WTI-GW-NXC2"/>
    <x v="2"/>
    <x v="5"/>
    <s v=" "/>
    <d v="2001-07-01T00:00:00"/>
  </r>
  <r>
    <x v="1"/>
    <x v="4"/>
    <x v="0"/>
    <x v="0"/>
    <n v="50000"/>
    <n v="1344019"/>
    <d v="2001-06-05T23:40:31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alfsalti"/>
    <s v="GWHALLE"/>
    <s v="WTI-GW-NXC2"/>
    <x v="2"/>
    <x v="5"/>
    <s v=" "/>
    <d v="2001-07-01T00:00:00"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0"/>
    <x v="1"/>
    <x v="1"/>
    <x v="0"/>
    <x v="0"/>
    <x v="0"/>
    <x v="0"/>
    <x v="0"/>
    <x v="0"/>
    <x v="1"/>
    <x v="2"/>
    <x v="0"/>
    <x v="0"/>
    <x v="0"/>
    <x v="0"/>
    <x v="0"/>
    <x v="0"/>
  </r>
  <r>
    <x v="0"/>
    <x v="3"/>
    <x v="0"/>
    <x v="0"/>
    <x v="0"/>
    <x v="0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1"/>
    <x v="0"/>
    <x v="1"/>
    <x v="0"/>
    <x v="0"/>
    <x v="0"/>
    <x v="0"/>
    <x v="0"/>
    <x v="0"/>
    <x v="0"/>
    <x v="4"/>
    <x v="0"/>
    <x v="0"/>
    <x v="0"/>
    <x v="0"/>
    <x v="0"/>
    <x v="0"/>
  </r>
  <r>
    <x v="0"/>
    <x v="5"/>
    <x v="0"/>
    <x v="1"/>
    <x v="1"/>
    <x v="2"/>
    <x v="0"/>
    <x v="0"/>
    <x v="0"/>
    <x v="0"/>
    <x v="0"/>
    <x v="0"/>
    <x v="2"/>
    <x v="5"/>
    <x v="0"/>
    <x v="1"/>
    <x v="0"/>
    <x v="1"/>
    <x v="0"/>
    <x v="1"/>
  </r>
  <r>
    <x v="0"/>
    <x v="6"/>
    <x v="0"/>
    <x v="0"/>
    <x v="1"/>
    <x v="0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0"/>
    <x v="2"/>
    <x v="3"/>
    <x v="1"/>
    <x v="1"/>
    <x v="1"/>
    <x v="0"/>
    <x v="0"/>
    <x v="0"/>
    <x v="2"/>
    <x v="7"/>
    <x v="0"/>
    <x v="1"/>
    <x v="0"/>
    <x v="2"/>
    <x v="0"/>
    <x v="2"/>
  </r>
  <r>
    <x v="0"/>
    <x v="8"/>
    <x v="0"/>
    <x v="0"/>
    <x v="3"/>
    <x v="4"/>
    <x v="1"/>
    <x v="1"/>
    <x v="1"/>
    <x v="0"/>
    <x v="0"/>
    <x v="0"/>
    <x v="3"/>
    <x v="8"/>
    <x v="0"/>
    <x v="1"/>
    <x v="0"/>
    <x v="2"/>
    <x v="0"/>
    <x v="2"/>
  </r>
  <r>
    <x v="0"/>
    <x v="9"/>
    <x v="0"/>
    <x v="0"/>
    <x v="2"/>
    <x v="3"/>
    <x v="2"/>
    <x v="2"/>
    <x v="1"/>
    <x v="0"/>
    <x v="0"/>
    <x v="0"/>
    <x v="2"/>
    <x v="9"/>
    <x v="0"/>
    <x v="0"/>
    <x v="0"/>
    <x v="3"/>
    <x v="0"/>
    <x v="2"/>
  </r>
  <r>
    <x v="0"/>
    <x v="10"/>
    <x v="0"/>
    <x v="0"/>
    <x v="1"/>
    <x v="0"/>
    <x v="0"/>
    <x v="0"/>
    <x v="0"/>
    <x v="0"/>
    <x v="0"/>
    <x v="0"/>
    <x v="1"/>
    <x v="10"/>
    <x v="0"/>
    <x v="0"/>
    <x v="0"/>
    <x v="0"/>
    <x v="0"/>
    <x v="0"/>
  </r>
  <r>
    <x v="0"/>
    <x v="11"/>
    <x v="0"/>
    <x v="0"/>
    <x v="2"/>
    <x v="3"/>
    <x v="1"/>
    <x v="1"/>
    <x v="1"/>
    <x v="0"/>
    <x v="0"/>
    <x v="0"/>
    <x v="1"/>
    <x v="11"/>
    <x v="0"/>
    <x v="0"/>
    <x v="0"/>
    <x v="4"/>
    <x v="0"/>
    <x v="2"/>
  </r>
  <r>
    <x v="0"/>
    <x v="12"/>
    <x v="0"/>
    <x v="0"/>
    <x v="4"/>
    <x v="5"/>
    <x v="3"/>
    <x v="3"/>
    <x v="2"/>
    <x v="0"/>
    <x v="0"/>
    <x v="0"/>
    <x v="4"/>
    <x v="12"/>
    <x v="0"/>
    <x v="1"/>
    <x v="0"/>
    <x v="5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1"/>
    <x v="1"/>
    <x v="1"/>
    <x v="0"/>
    <x v="0"/>
    <x v="0"/>
    <x v="1"/>
    <x v="1"/>
    <x v="0"/>
    <x v="0"/>
    <x v="0"/>
    <x v="1"/>
    <x v="0"/>
    <x v="0"/>
  </r>
  <r>
    <x v="0"/>
    <x v="2"/>
    <x v="0"/>
    <x v="1"/>
    <x v="0"/>
    <x v="1"/>
    <x v="2"/>
    <x v="2"/>
    <x v="2"/>
    <x v="0"/>
    <x v="0"/>
    <x v="0"/>
    <x v="2"/>
    <x v="2"/>
    <x v="0"/>
    <x v="0"/>
    <x v="0"/>
    <x v="2"/>
    <x v="0"/>
    <x v="1"/>
  </r>
  <r>
    <x v="0"/>
    <x v="3"/>
    <x v="0"/>
    <x v="1"/>
    <x v="0"/>
    <x v="2"/>
    <x v="2"/>
    <x v="2"/>
    <x v="2"/>
    <x v="0"/>
    <x v="0"/>
    <x v="0"/>
    <x v="1"/>
    <x v="3"/>
    <x v="0"/>
    <x v="0"/>
    <x v="0"/>
    <x v="2"/>
    <x v="0"/>
    <x v="1"/>
  </r>
  <r>
    <x v="0"/>
    <x v="4"/>
    <x v="0"/>
    <x v="0"/>
    <x v="0"/>
    <x v="0"/>
    <x v="2"/>
    <x v="2"/>
    <x v="2"/>
    <x v="0"/>
    <x v="0"/>
    <x v="0"/>
    <x v="2"/>
    <x v="4"/>
    <x v="0"/>
    <x v="0"/>
    <x v="0"/>
    <x v="2"/>
    <x v="0"/>
    <x v="0"/>
  </r>
  <r>
    <x v="0"/>
    <x v="5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x v="6"/>
    <x v="0"/>
    <x v="1"/>
    <x v="1"/>
    <x v="3"/>
    <x v="3"/>
    <x v="3"/>
    <x v="3"/>
    <x v="0"/>
    <x v="0"/>
    <x v="0"/>
    <x v="0"/>
    <x v="6"/>
    <x v="0"/>
    <x v="1"/>
    <x v="0"/>
    <x v="3"/>
    <x v="0"/>
    <x v="2"/>
  </r>
  <r>
    <x v="0"/>
    <x v="7"/>
    <x v="0"/>
    <x v="0"/>
    <x v="0"/>
    <x v="0"/>
    <x v="2"/>
    <x v="2"/>
    <x v="2"/>
    <x v="0"/>
    <x v="0"/>
    <x v="0"/>
    <x v="3"/>
    <x v="7"/>
    <x v="0"/>
    <x v="0"/>
    <x v="0"/>
    <x v="2"/>
    <x v="0"/>
    <x v="0"/>
  </r>
  <r>
    <x v="0"/>
    <x v="8"/>
    <x v="0"/>
    <x v="0"/>
    <x v="0"/>
    <x v="4"/>
    <x v="2"/>
    <x v="2"/>
    <x v="2"/>
    <x v="0"/>
    <x v="0"/>
    <x v="0"/>
    <x v="4"/>
    <x v="8"/>
    <x v="0"/>
    <x v="0"/>
    <x v="0"/>
    <x v="2"/>
    <x v="0"/>
    <x v="0"/>
  </r>
  <r>
    <x v="0"/>
    <x v="9"/>
    <x v="0"/>
    <x v="1"/>
    <x v="1"/>
    <x v="3"/>
    <x v="4"/>
    <x v="4"/>
    <x v="4"/>
    <x v="0"/>
    <x v="0"/>
    <x v="0"/>
    <x v="0"/>
    <x v="9"/>
    <x v="0"/>
    <x v="1"/>
    <x v="0"/>
    <x v="4"/>
    <x v="0"/>
    <x v="2"/>
  </r>
  <r>
    <x v="0"/>
    <x v="10"/>
    <x v="0"/>
    <x v="0"/>
    <x v="0"/>
    <x v="0"/>
    <x v="5"/>
    <x v="5"/>
    <x v="5"/>
    <x v="0"/>
    <x v="0"/>
    <x v="0"/>
    <x v="1"/>
    <x v="2"/>
    <x v="0"/>
    <x v="0"/>
    <x v="0"/>
    <x v="5"/>
    <x v="0"/>
    <x v="0"/>
  </r>
  <r>
    <x v="0"/>
    <x v="11"/>
    <x v="0"/>
    <x v="0"/>
    <x v="0"/>
    <x v="0"/>
    <x v="5"/>
    <x v="5"/>
    <x v="5"/>
    <x v="0"/>
    <x v="0"/>
    <x v="0"/>
    <x v="3"/>
    <x v="7"/>
    <x v="0"/>
    <x v="0"/>
    <x v="0"/>
    <x v="5"/>
    <x v="0"/>
    <x v="0"/>
  </r>
  <r>
    <x v="0"/>
    <x v="12"/>
    <x v="0"/>
    <x v="1"/>
    <x v="0"/>
    <x v="2"/>
    <x v="1"/>
    <x v="1"/>
    <x v="1"/>
    <x v="0"/>
    <x v="0"/>
    <x v="0"/>
    <x v="5"/>
    <x v="10"/>
    <x v="0"/>
    <x v="0"/>
    <x v="0"/>
    <x v="1"/>
    <x v="0"/>
    <x v="1"/>
  </r>
  <r>
    <x v="0"/>
    <x v="13"/>
    <x v="0"/>
    <x v="1"/>
    <x v="0"/>
    <x v="0"/>
    <x v="6"/>
    <x v="5"/>
    <x v="0"/>
    <x v="0"/>
    <x v="0"/>
    <x v="0"/>
    <x v="0"/>
    <x v="11"/>
    <x v="0"/>
    <x v="0"/>
    <x v="0"/>
    <x v="6"/>
    <x v="0"/>
    <x v="0"/>
  </r>
  <r>
    <x v="0"/>
    <x v="14"/>
    <x v="0"/>
    <x v="1"/>
    <x v="0"/>
    <x v="0"/>
    <x v="6"/>
    <x v="5"/>
    <x v="0"/>
    <x v="0"/>
    <x v="0"/>
    <x v="0"/>
    <x v="5"/>
    <x v="12"/>
    <x v="0"/>
    <x v="0"/>
    <x v="0"/>
    <x v="6"/>
    <x v="0"/>
    <x v="0"/>
  </r>
  <r>
    <x v="0"/>
    <x v="15"/>
    <x v="0"/>
    <x v="0"/>
    <x v="0"/>
    <x v="0"/>
    <x v="7"/>
    <x v="3"/>
    <x v="6"/>
    <x v="0"/>
    <x v="0"/>
    <x v="0"/>
    <x v="6"/>
    <x v="13"/>
    <x v="0"/>
    <x v="0"/>
    <x v="0"/>
    <x v="7"/>
    <x v="0"/>
    <x v="3"/>
  </r>
  <r>
    <x v="0"/>
    <x v="16"/>
    <x v="0"/>
    <x v="1"/>
    <x v="0"/>
    <x v="0"/>
    <x v="3"/>
    <x v="3"/>
    <x v="3"/>
    <x v="0"/>
    <x v="0"/>
    <x v="0"/>
    <x v="6"/>
    <x v="14"/>
    <x v="0"/>
    <x v="2"/>
    <x v="0"/>
    <x v="8"/>
    <x v="0"/>
    <x v="3"/>
  </r>
  <r>
    <x v="0"/>
    <x v="17"/>
    <x v="0"/>
    <x v="1"/>
    <x v="0"/>
    <x v="0"/>
    <x v="3"/>
    <x v="3"/>
    <x v="3"/>
    <x v="0"/>
    <x v="0"/>
    <x v="0"/>
    <x v="1"/>
    <x v="14"/>
    <x v="0"/>
    <x v="2"/>
    <x v="0"/>
    <x v="8"/>
    <x v="0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3"/>
    <x v="1"/>
    <x v="0"/>
    <x v="3"/>
    <x v="3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4"/>
    <x v="1"/>
    <x v="0"/>
    <x v="4"/>
    <x v="4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2"/>
    <x v="1"/>
    <x v="0"/>
    <x v="5"/>
    <x v="5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5"/>
    <x v="1"/>
    <x v="0"/>
    <x v="6"/>
    <x v="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1"/>
    <x v="1"/>
  </r>
  <r>
    <x v="0"/>
    <x v="0"/>
    <x v="2"/>
    <x v="2"/>
    <x v="2"/>
    <x v="0"/>
    <x v="0"/>
    <x v="0"/>
    <x v="0"/>
    <x v="0"/>
    <x v="0"/>
    <x v="0"/>
    <x v="0"/>
    <x v="0"/>
    <x v="0"/>
    <x v="0"/>
    <x v="2"/>
    <x v="2"/>
    <x v="2"/>
    <x v="0"/>
    <x v="0"/>
    <x v="0"/>
    <x v="1"/>
    <x v="1"/>
    <x v="0"/>
    <x v="2"/>
    <x v="2"/>
  </r>
  <r>
    <x v="1"/>
    <x v="1"/>
    <x v="3"/>
    <x v="3"/>
    <x v="3"/>
    <x v="0"/>
    <x v="0"/>
    <x v="0"/>
    <x v="1"/>
    <x v="1"/>
    <x v="0"/>
    <x v="1"/>
    <x v="0"/>
    <x v="1"/>
    <x v="0"/>
    <x v="0"/>
    <x v="3"/>
    <x v="3"/>
    <x v="3"/>
    <x v="1"/>
    <x v="0"/>
    <x v="0"/>
    <x v="2"/>
    <x v="0"/>
    <x v="0"/>
    <x v="3"/>
    <x v="3"/>
  </r>
  <r>
    <x v="1"/>
    <x v="2"/>
    <x v="3"/>
    <x v="4"/>
    <x v="4"/>
    <x v="0"/>
    <x v="0"/>
    <x v="0"/>
    <x v="1"/>
    <x v="1"/>
    <x v="0"/>
    <x v="1"/>
    <x v="0"/>
    <x v="1"/>
    <x v="0"/>
    <x v="0"/>
    <x v="3"/>
    <x v="3"/>
    <x v="3"/>
    <x v="2"/>
    <x v="0"/>
    <x v="0"/>
    <x v="3"/>
    <x v="0"/>
    <x v="0"/>
    <x v="4"/>
    <x v="4"/>
  </r>
  <r>
    <x v="1"/>
    <x v="3"/>
    <x v="3"/>
    <x v="5"/>
    <x v="5"/>
    <x v="0"/>
    <x v="0"/>
    <x v="0"/>
    <x v="1"/>
    <x v="1"/>
    <x v="0"/>
    <x v="1"/>
    <x v="0"/>
    <x v="1"/>
    <x v="0"/>
    <x v="0"/>
    <x v="3"/>
    <x v="3"/>
    <x v="3"/>
    <x v="3"/>
    <x v="0"/>
    <x v="0"/>
    <x v="4"/>
    <x v="0"/>
    <x v="0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m="1" x="5"/>
        <item x="0"/>
        <item x="1"/>
        <item m="1" x="6"/>
        <item m="1" x="7"/>
        <item m="1" x="8"/>
        <item x="4"/>
        <item m="1" x="9"/>
        <item m="1" x="10"/>
        <item m="1" x="11"/>
        <item x="2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7">
        <item m="1" x="3"/>
        <item x="2"/>
        <item x="0"/>
        <item x="1"/>
        <item m="1" x="4"/>
        <item m="1" x="5"/>
        <item m="1" x="6"/>
      </items>
    </pivotField>
  </pivotFields>
  <rowFields count="3">
    <field x="19"/>
    <field x="4"/>
    <field x="18"/>
  </rowFields>
  <rowItems count="7">
    <i>
      <x v="1"/>
      <x v="6"/>
      <x/>
    </i>
    <i r="1">
      <x v="10"/>
      <x/>
    </i>
    <i r="1">
      <x v="11"/>
      <x/>
    </i>
    <i>
      <x v="2"/>
      <x v="1"/>
      <x/>
    </i>
    <i r="1">
      <x v="2"/>
      <x/>
    </i>
    <i>
      <x v="3"/>
      <x v="2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x="3"/>
        <item m="1" x="4"/>
        <item m="1" x="5"/>
        <item x="2"/>
        <item m="1" x="6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5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3" firstHeaderRow="1" firstDataRow="2" firstDataCol="2"/>
  <pivotFields count="25">
    <pivotField axis="axisRow" dataField="1" compact="0" outline="0" subtotalTop="0" showAll="0" includeNewItemsInFilter="1" defaultSubtotal="0">
      <items count="16">
        <item m="1" x="1"/>
        <item m="1" x="2"/>
        <item m="1" x="3"/>
        <item x="0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13"/>
        <item x="16"/>
        <item x="8"/>
        <item x="18"/>
        <item x="15"/>
        <item x="11"/>
        <item x="7"/>
        <item m="1" x="21"/>
        <item x="6"/>
        <item x="0"/>
        <item x="3"/>
        <item x="4"/>
        <item x="10"/>
        <item x="12"/>
        <item x="1"/>
        <item x="2"/>
        <item x="14"/>
        <item m="1" x="22"/>
        <item m="1" x="23"/>
        <item m="1" x="24"/>
        <item x="5"/>
        <item x="17"/>
        <item x="20"/>
        <item m="1" x="25"/>
        <item m="1" x="26"/>
        <item x="9"/>
        <item m="1" x="27"/>
        <item m="1" x="28"/>
        <item m="1" x="29"/>
        <item m="1" x="30"/>
        <item m="1" x="31"/>
        <item m="1" x="32"/>
        <item m="1" x="33"/>
        <item x="1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33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06343091&amp;dt=Jun-05-01" TargetMode="External"/><Relationship Id="rId13" Type="http://schemas.openxmlformats.org/officeDocument/2006/relationships/hyperlink" Target="https://www.intcx.com/ReportServlet/any.class?operation=confirm&amp;dealID=149233145&amp;dt=Jun-04-01" TargetMode="External"/><Relationship Id="rId3" Type="http://schemas.openxmlformats.org/officeDocument/2006/relationships/hyperlink" Target="https://www.intcx.com/ReportServlet/any.class?operation=confirm&amp;dealID=843001924&amp;dt=Jun-05-01" TargetMode="External"/><Relationship Id="rId7" Type="http://schemas.openxmlformats.org/officeDocument/2006/relationships/hyperlink" Target="https://www.intcx.com/ReportServlet/any.class?operation=confirm&amp;dealID=400267562&amp;dt=Jun-05-01" TargetMode="External"/><Relationship Id="rId12" Type="http://schemas.openxmlformats.org/officeDocument/2006/relationships/hyperlink" Target="https://www.intcx.com/ReportServlet/any.class?operation=confirm&amp;dealID=943273545&amp;dt=Jun-05-01" TargetMode="External"/><Relationship Id="rId2" Type="http://schemas.openxmlformats.org/officeDocument/2006/relationships/hyperlink" Target="https://www.intcx.com/ReportServlet/any.class?operation=confirm&amp;dealID=145839595&amp;dt=Jun-05-01" TargetMode="External"/><Relationship Id="rId1" Type="http://schemas.openxmlformats.org/officeDocument/2006/relationships/hyperlink" Target="https://www.intcx.com/ReportServlet/any.class?operation=confirm&amp;dealID=176237547&amp;dt=Jun-05-01" TargetMode="External"/><Relationship Id="rId6" Type="http://schemas.openxmlformats.org/officeDocument/2006/relationships/hyperlink" Target="https://www.intcx.com/ReportServlet/any.class?operation=confirm&amp;dealID=541009997&amp;dt=Jun-05-01" TargetMode="External"/><Relationship Id="rId11" Type="http://schemas.openxmlformats.org/officeDocument/2006/relationships/hyperlink" Target="https://www.intcx.com/ReportServlet/any.class?operation=confirm&amp;dealID=854083736&amp;dt=Jun-05-01" TargetMode="External"/><Relationship Id="rId5" Type="http://schemas.openxmlformats.org/officeDocument/2006/relationships/hyperlink" Target="https://www.intcx.com/ReportServlet/any.class?operation=confirm&amp;dealID=139668780&amp;dt=Jun-05-01" TargetMode="External"/><Relationship Id="rId10" Type="http://schemas.openxmlformats.org/officeDocument/2006/relationships/hyperlink" Target="https://www.intcx.com/ReportServlet/any.class?operation=confirm&amp;dealID=195851429&amp;dt=Jun-04-01" TargetMode="External"/><Relationship Id="rId4" Type="http://schemas.openxmlformats.org/officeDocument/2006/relationships/hyperlink" Target="https://www.intcx.com/ReportServlet/any.class?operation=confirm&amp;dealID=187365533&amp;dt=Jun-05-01" TargetMode="External"/><Relationship Id="rId9" Type="http://schemas.openxmlformats.org/officeDocument/2006/relationships/hyperlink" Target="https://www.intcx.com/ReportServlet/any.class?operation=confirm&amp;dealID=539247282&amp;dt=Jun-05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764546880&amp;dt=Jun-05-01" TargetMode="External"/><Relationship Id="rId13" Type="http://schemas.openxmlformats.org/officeDocument/2006/relationships/hyperlink" Target="https://www.intcx.com/ReportServlet/any.class?operation=confirm&amp;dealID=847445488&amp;dt=Jun-05-01" TargetMode="External"/><Relationship Id="rId18" Type="http://schemas.openxmlformats.org/officeDocument/2006/relationships/hyperlink" Target="https://www.intcx.com/ReportServlet/any.class?operation=confirm&amp;dealID=107535809&amp;dt=Jun-05-01" TargetMode="External"/><Relationship Id="rId3" Type="http://schemas.openxmlformats.org/officeDocument/2006/relationships/hyperlink" Target="https://www.intcx.com/ReportServlet/any.class?operation=confirm&amp;dealID=560156822&amp;dt=Jun-05-01" TargetMode="External"/><Relationship Id="rId7" Type="http://schemas.openxmlformats.org/officeDocument/2006/relationships/hyperlink" Target="https://www.intcx.com/ReportServlet/any.class?operation=confirm&amp;dealID=209024505&amp;dt=May-31-01" TargetMode="External"/><Relationship Id="rId12" Type="http://schemas.openxmlformats.org/officeDocument/2006/relationships/hyperlink" Target="https://www.intcx.com/ReportServlet/any.class?operation=confirm&amp;dealID=206657511&amp;dt=Jun-05-01" TargetMode="External"/><Relationship Id="rId17" Type="http://schemas.openxmlformats.org/officeDocument/2006/relationships/hyperlink" Target="https://www.intcx.com/ReportServlet/any.class?operation=confirm&amp;dealID=542027409&amp;dt=Jun-05-01" TargetMode="External"/><Relationship Id="rId2" Type="http://schemas.openxmlformats.org/officeDocument/2006/relationships/hyperlink" Target="https://www.intcx.com/ReportServlet/any.class?operation=confirm&amp;dealID=31269431063&amp;dt=Jun-05-01" TargetMode="External"/><Relationship Id="rId16" Type="http://schemas.openxmlformats.org/officeDocument/2006/relationships/hyperlink" Target="https://www.intcx.com/ReportServlet/any.class?operation=confirm&amp;dealID=161124284&amp;dt=Jun-05-01" TargetMode="External"/><Relationship Id="rId1" Type="http://schemas.openxmlformats.org/officeDocument/2006/relationships/hyperlink" Target="https://www.intcx.com/ReportServlet/any.class?operation=confirm&amp;dealID=177141692&amp;dt=Jun-05-01" TargetMode="External"/><Relationship Id="rId6" Type="http://schemas.openxmlformats.org/officeDocument/2006/relationships/hyperlink" Target="https://www.intcx.com/ReportServlet/any.class?operation=confirm&amp;dealID=184682913&amp;dt=Jun-05-01" TargetMode="External"/><Relationship Id="rId11" Type="http://schemas.openxmlformats.org/officeDocument/2006/relationships/hyperlink" Target="https://www.intcx.com/ReportServlet/any.class?operation=confirm&amp;dealID=667583759&amp;dt=Jun-05-01" TargetMode="External"/><Relationship Id="rId5" Type="http://schemas.openxmlformats.org/officeDocument/2006/relationships/hyperlink" Target="https://www.intcx.com/ReportServlet/any.class?operation=confirm&amp;dealID=183745489&amp;dt=Jun-05-01" TargetMode="External"/><Relationship Id="rId15" Type="http://schemas.openxmlformats.org/officeDocument/2006/relationships/hyperlink" Target="https://www.intcx.com/ReportServlet/any.class?operation=confirm&amp;dealID=110109983&amp;dt=Jun-05-01" TargetMode="External"/><Relationship Id="rId10" Type="http://schemas.openxmlformats.org/officeDocument/2006/relationships/hyperlink" Target="https://www.intcx.com/ReportServlet/any.class?operation=confirm&amp;dealID=133492946&amp;dt=May-31-01" TargetMode="External"/><Relationship Id="rId4" Type="http://schemas.openxmlformats.org/officeDocument/2006/relationships/hyperlink" Target="https://www.intcx.com/ReportServlet/any.class?operation=confirm&amp;dealID=717505897&amp;dt=Jun-05-01" TargetMode="External"/><Relationship Id="rId9" Type="http://schemas.openxmlformats.org/officeDocument/2006/relationships/hyperlink" Target="https://www.intcx.com/ReportServlet/any.class?operation=confirm&amp;dealID=197261931&amp;dt=Jun-05-01" TargetMode="External"/><Relationship Id="rId14" Type="http://schemas.openxmlformats.org/officeDocument/2006/relationships/hyperlink" Target="https://www.intcx.com/ReportServlet/any.class?operation=confirm&amp;dealID=810719198&amp;dt=Jun-0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37047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3045</v>
      </c>
      <c r="C4" s="192"/>
      <c r="D4" s="193"/>
      <c r="E4" s="117"/>
      <c r="F4" s="271" t="s">
        <v>3039</v>
      </c>
      <c r="G4" s="272"/>
      <c r="H4" s="272"/>
      <c r="I4" s="273"/>
    </row>
    <row r="5" spans="2:9" ht="23.25" thickBot="1" x14ac:dyDescent="0.25">
      <c r="B5" s="190" t="s">
        <v>3040</v>
      </c>
      <c r="C5" s="195" t="s">
        <v>4542</v>
      </c>
      <c r="D5" s="194" t="s">
        <v>4541</v>
      </c>
      <c r="E5" s="117"/>
      <c r="F5" s="135" t="s">
        <v>3042</v>
      </c>
      <c r="G5" s="136" t="s">
        <v>3040</v>
      </c>
      <c r="H5" s="142" t="s">
        <v>2814</v>
      </c>
      <c r="I5" s="141" t="s">
        <v>4553</v>
      </c>
    </row>
    <row r="6" spans="2:9" x14ac:dyDescent="0.2">
      <c r="B6" s="167" t="s">
        <v>3027</v>
      </c>
      <c r="C6" s="171">
        <f>'ICE-Power'!H1</f>
        <v>5769800</v>
      </c>
      <c r="D6" s="171">
        <f>'TRANSACTIONSUMMARYREPORT -1'!B1</f>
        <v>9652340</v>
      </c>
      <c r="E6" s="118"/>
      <c r="F6" s="127" t="s">
        <v>4214</v>
      </c>
      <c r="G6" s="128" t="s">
        <v>4563</v>
      </c>
      <c r="H6" s="129">
        <f>'ICE-EPM'!B6</f>
        <v>18</v>
      </c>
      <c r="I6" s="130">
        <f>'ICE-EPM'!C6</f>
        <v>442600</v>
      </c>
    </row>
    <row r="7" spans="2:9" x14ac:dyDescent="0.2">
      <c r="B7" s="168" t="s">
        <v>3028</v>
      </c>
      <c r="C7" s="172">
        <f>SUM(C8:C9)</f>
        <v>426552500</v>
      </c>
      <c r="D7" s="172">
        <f>SUM(D8:D9)</f>
        <v>680792319</v>
      </c>
      <c r="E7" s="117"/>
      <c r="F7" s="119" t="s">
        <v>4213</v>
      </c>
      <c r="G7" s="120" t="s">
        <v>3038</v>
      </c>
      <c r="H7" s="121">
        <f>'ICE-ENA'!B6</f>
        <v>13</v>
      </c>
      <c r="I7" s="122">
        <f>'ICE-ENA'!C6</f>
        <v>3000000</v>
      </c>
    </row>
    <row r="8" spans="2:9" x14ac:dyDescent="0.2">
      <c r="B8" s="186" t="s">
        <v>3025</v>
      </c>
      <c r="C8" s="187">
        <f>'ICE-Physical Gas'!H1</f>
        <v>229482500</v>
      </c>
      <c r="D8" s="187">
        <f>'TRANSACTIONSUMMARYREPORT -1'!B2</f>
        <v>25982799</v>
      </c>
      <c r="E8" s="117"/>
      <c r="F8" s="119" t="s">
        <v>4213</v>
      </c>
      <c r="G8" s="120" t="s">
        <v>3050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3026</v>
      </c>
      <c r="C9" s="172">
        <f>'ICE-Financial Gas'!H1</f>
        <v>197070000</v>
      </c>
      <c r="D9" s="172">
        <f>'TRANSACTIONSUMMARYREPORT -1'!B3</f>
        <v>654809520</v>
      </c>
      <c r="E9" s="117"/>
      <c r="F9" s="123" t="s">
        <v>3041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3588</v>
      </c>
      <c r="C10" s="173">
        <f>'ICE-OIL'!H4</f>
        <v>11923000</v>
      </c>
      <c r="D10" s="173">
        <f>SUM('TRANSACTIONSUMMARYREPORT -1'!B4:B7)</f>
        <v>13344000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8" t="s">
        <v>3043</v>
      </c>
      <c r="G11" s="269"/>
      <c r="H11" s="269"/>
      <c r="I11" s="270"/>
    </row>
    <row r="12" spans="2:9" ht="13.5" thickBot="1" x14ac:dyDescent="0.25">
      <c r="B12" s="117"/>
      <c r="C12" s="117"/>
      <c r="D12" s="117"/>
      <c r="E12" s="117"/>
      <c r="F12" s="135" t="s">
        <v>3042</v>
      </c>
      <c r="G12" s="136" t="s">
        <v>3040</v>
      </c>
      <c r="H12" s="142" t="s">
        <v>2814</v>
      </c>
      <c r="I12" s="141" t="s">
        <v>4553</v>
      </c>
    </row>
    <row r="13" spans="2:9" x14ac:dyDescent="0.2">
      <c r="B13" s="117"/>
      <c r="C13" s="117"/>
      <c r="D13" s="117"/>
      <c r="E13" s="117"/>
      <c r="F13" s="127" t="s">
        <v>4214</v>
      </c>
      <c r="G13" s="128" t="s">
        <v>4563</v>
      </c>
      <c r="H13" s="129">
        <f>'DD-EPM'!B6</f>
        <v>6</v>
      </c>
      <c r="I13" s="130">
        <f>'DD-EPM'!C6</f>
        <v>121950</v>
      </c>
    </row>
    <row r="14" spans="2:9" x14ac:dyDescent="0.2">
      <c r="B14" s="117"/>
      <c r="C14" s="117"/>
      <c r="D14" s="117"/>
      <c r="E14" s="117"/>
      <c r="F14" s="119" t="s">
        <v>4213</v>
      </c>
      <c r="G14" s="120" t="s">
        <v>4563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4213</v>
      </c>
      <c r="G15" s="120" t="s">
        <v>3048</v>
      </c>
      <c r="H15" s="121">
        <f>'DD-ENA'!B7</f>
        <v>7</v>
      </c>
      <c r="I15" s="122">
        <f>'DD-ENA'!C7</f>
        <v>35000</v>
      </c>
    </row>
    <row r="16" spans="2:9" x14ac:dyDescent="0.2">
      <c r="B16" s="117"/>
      <c r="C16" s="117"/>
      <c r="D16" s="117"/>
      <c r="E16" s="117"/>
      <c r="F16" s="119" t="s">
        <v>4213</v>
      </c>
      <c r="G16" s="120" t="s">
        <v>3044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4215</v>
      </c>
      <c r="G17" s="124" t="s">
        <v>3049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C1" sqref="C1"/>
    </sheetView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2998</v>
      </c>
    </row>
    <row r="2" spans="1:17" x14ac:dyDescent="0.2">
      <c r="A2" s="15" t="s">
        <v>3030</v>
      </c>
    </row>
    <row r="3" spans="1:17" x14ac:dyDescent="0.2">
      <c r="A3" s="15" t="s">
        <v>3031</v>
      </c>
    </row>
    <row r="4" spans="1:17" x14ac:dyDescent="0.2">
      <c r="A4" s="96">
        <f>'E-Mail'!B2</f>
        <v>37047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4210</v>
      </c>
      <c r="B6" s="93"/>
      <c r="C6" s="145"/>
      <c r="D6" s="145"/>
      <c r="E6" s="94"/>
      <c r="F6" s="148"/>
      <c r="G6" s="147" t="s">
        <v>4211</v>
      </c>
      <c r="H6" s="93"/>
      <c r="I6" s="93"/>
      <c r="J6" s="93"/>
      <c r="K6" s="94"/>
      <c r="M6" s="92" t="s">
        <v>4212</v>
      </c>
      <c r="N6" s="93"/>
      <c r="O6" s="93"/>
      <c r="P6" s="93"/>
      <c r="Q6" s="94"/>
    </row>
    <row r="7" spans="1:17" ht="13.5" thickBot="1" x14ac:dyDescent="0.25">
      <c r="A7" s="99" t="s">
        <v>3032</v>
      </c>
      <c r="B7" s="143">
        <f>'E-Mail'!C7</f>
        <v>426552500</v>
      </c>
      <c r="C7" s="274" t="s">
        <v>3047</v>
      </c>
      <c r="D7" s="275"/>
      <c r="E7" s="101">
        <f>SUMIF($C$11:$C$35,"MMBtus",$E$11:$E$35)/B7</f>
        <v>7.0331319122499576E-3</v>
      </c>
      <c r="F7" s="148"/>
      <c r="G7" s="144" t="s">
        <v>3033</v>
      </c>
      <c r="H7" s="100">
        <f>'E-Mail'!C6</f>
        <v>5769800</v>
      </c>
      <c r="I7" s="33"/>
      <c r="J7" s="5" t="s">
        <v>3047</v>
      </c>
      <c r="K7" s="101">
        <f>VLOOKUP("Grand Total",$G$10:$K$24,5,FALSE)/H7</f>
        <v>7.6709764636555863E-2</v>
      </c>
      <c r="M7" s="99"/>
      <c r="N7" s="100"/>
      <c r="O7" s="33"/>
      <c r="P7" s="5"/>
      <c r="Q7" s="101"/>
    </row>
    <row r="8" spans="1:17" ht="13.5" thickBot="1" x14ac:dyDescent="0.25">
      <c r="A8" s="99" t="s">
        <v>3589</v>
      </c>
      <c r="B8" s="143">
        <f>'E-Mail'!C10</f>
        <v>11923000</v>
      </c>
      <c r="C8" s="274" t="s">
        <v>3047</v>
      </c>
      <c r="D8" s="275"/>
      <c r="E8" s="101">
        <f>SUMIF($C$11:$C$35,"bbl",$E$11:$E$35)/B8</f>
        <v>0</v>
      </c>
      <c r="F8" s="149"/>
      <c r="G8" s="8"/>
      <c r="H8" s="106"/>
      <c r="I8" s="106"/>
      <c r="J8" s="79" t="s">
        <v>2806</v>
      </c>
      <c r="K8" s="102"/>
    </row>
    <row r="9" spans="1:17" x14ac:dyDescent="0.2">
      <c r="A9" s="8"/>
      <c r="B9" s="106"/>
      <c r="C9" s="106"/>
      <c r="D9" s="79" t="s">
        <v>2806</v>
      </c>
      <c r="E9" s="102"/>
      <c r="F9" s="146"/>
      <c r="G9" s="79" t="s">
        <v>3378</v>
      </c>
      <c r="H9" s="79" t="s">
        <v>3366</v>
      </c>
      <c r="I9" s="79" t="s">
        <v>3377</v>
      </c>
      <c r="J9" s="255" t="s">
        <v>2807</v>
      </c>
      <c r="K9" s="256" t="s">
        <v>4553</v>
      </c>
    </row>
    <row r="10" spans="1:17" x14ac:dyDescent="0.2">
      <c r="A10" s="79" t="s">
        <v>3378</v>
      </c>
      <c r="B10" s="79" t="s">
        <v>3366</v>
      </c>
      <c r="C10" s="79" t="s">
        <v>3377</v>
      </c>
      <c r="D10" s="11" t="s">
        <v>2807</v>
      </c>
      <c r="E10" s="13" t="s">
        <v>4553</v>
      </c>
      <c r="F10" s="140"/>
      <c r="G10" s="8" t="s">
        <v>3922</v>
      </c>
      <c r="H10" s="8" t="s">
        <v>4555</v>
      </c>
      <c r="I10" s="8" t="s">
        <v>4558</v>
      </c>
      <c r="J10" s="255">
        <v>3</v>
      </c>
      <c r="K10" s="256">
        <v>5600</v>
      </c>
    </row>
    <row r="11" spans="1:17" x14ac:dyDescent="0.2">
      <c r="A11" s="8" t="s">
        <v>2131</v>
      </c>
      <c r="B11" s="8" t="s">
        <v>3315</v>
      </c>
      <c r="C11" s="8" t="s">
        <v>4561</v>
      </c>
      <c r="D11" s="11">
        <v>1</v>
      </c>
      <c r="E11" s="13">
        <v>155000</v>
      </c>
      <c r="F11" s="140"/>
      <c r="G11" s="253"/>
      <c r="H11" s="8" t="s">
        <v>3356</v>
      </c>
      <c r="I11" s="106"/>
      <c r="J11" s="255">
        <v>3</v>
      </c>
      <c r="K11" s="256">
        <v>5600</v>
      </c>
    </row>
    <row r="12" spans="1:17" x14ac:dyDescent="0.2">
      <c r="A12" s="253"/>
      <c r="B12" s="8" t="s">
        <v>4757</v>
      </c>
      <c r="C12" s="8" t="s">
        <v>4561</v>
      </c>
      <c r="D12" s="11">
        <v>3</v>
      </c>
      <c r="E12" s="13">
        <v>2155000</v>
      </c>
      <c r="F12" s="140"/>
      <c r="G12" s="8" t="s">
        <v>4732</v>
      </c>
      <c r="H12" s="8" t="s">
        <v>4555</v>
      </c>
      <c r="I12" s="8" t="s">
        <v>4558</v>
      </c>
      <c r="J12" s="255">
        <v>10</v>
      </c>
      <c r="K12" s="256">
        <v>48800</v>
      </c>
    </row>
    <row r="13" spans="1:17" x14ac:dyDescent="0.2">
      <c r="A13" s="253"/>
      <c r="B13" s="8" t="s">
        <v>1974</v>
      </c>
      <c r="C13" s="8" t="s">
        <v>4561</v>
      </c>
      <c r="D13" s="11">
        <v>1</v>
      </c>
      <c r="E13" s="13">
        <v>615000</v>
      </c>
      <c r="F13" s="175"/>
      <c r="G13" s="253"/>
      <c r="H13" s="8" t="s">
        <v>3356</v>
      </c>
      <c r="I13" s="106"/>
      <c r="J13" s="255">
        <v>10</v>
      </c>
      <c r="K13" s="256">
        <v>48800</v>
      </c>
    </row>
    <row r="14" spans="1:17" x14ac:dyDescent="0.2">
      <c r="A14" s="8" t="s">
        <v>3318</v>
      </c>
      <c r="B14" s="8" t="s">
        <v>3076</v>
      </c>
      <c r="C14" s="8" t="s">
        <v>4561</v>
      </c>
      <c r="D14" s="11">
        <v>3</v>
      </c>
      <c r="E14" s="13">
        <v>30000</v>
      </c>
      <c r="F14" s="175"/>
      <c r="G14" s="8" t="s">
        <v>2146</v>
      </c>
      <c r="H14" s="8" t="s">
        <v>4555</v>
      </c>
      <c r="I14" s="8" t="s">
        <v>4558</v>
      </c>
      <c r="J14" s="255">
        <v>3</v>
      </c>
      <c r="K14" s="256">
        <v>371200</v>
      </c>
    </row>
    <row r="15" spans="1:17" x14ac:dyDescent="0.2">
      <c r="A15" s="253"/>
      <c r="B15" s="8" t="s">
        <v>3059</v>
      </c>
      <c r="C15" s="8" t="s">
        <v>4561</v>
      </c>
      <c r="D15" s="11">
        <v>4</v>
      </c>
      <c r="E15" s="13">
        <v>40000</v>
      </c>
      <c r="F15" s="175"/>
      <c r="G15" s="253"/>
      <c r="H15" s="8" t="s">
        <v>3356</v>
      </c>
      <c r="I15" s="106"/>
      <c r="J15" s="255">
        <v>3</v>
      </c>
      <c r="K15" s="256">
        <v>371200</v>
      </c>
    </row>
    <row r="16" spans="1:17" x14ac:dyDescent="0.2">
      <c r="A16" s="8" t="s">
        <v>2127</v>
      </c>
      <c r="B16" s="8" t="s">
        <v>3059</v>
      </c>
      <c r="C16" s="8" t="s">
        <v>4561</v>
      </c>
      <c r="D16" s="11">
        <v>1</v>
      </c>
      <c r="E16" s="13">
        <v>5000</v>
      </c>
      <c r="G16" s="8" t="s">
        <v>2142</v>
      </c>
      <c r="H16" s="8" t="s">
        <v>3591</v>
      </c>
      <c r="I16" s="8" t="s">
        <v>4558</v>
      </c>
      <c r="J16" s="255">
        <v>2</v>
      </c>
      <c r="K16" s="256">
        <v>17000</v>
      </c>
    </row>
    <row r="17" spans="1:11" x14ac:dyDescent="0.2">
      <c r="A17" s="254" t="s">
        <v>2805</v>
      </c>
      <c r="B17" s="259"/>
      <c r="C17" s="260"/>
      <c r="D17" s="261">
        <v>13</v>
      </c>
      <c r="E17" s="262">
        <v>3000000</v>
      </c>
      <c r="G17" s="253"/>
      <c r="H17" s="8" t="s">
        <v>3828</v>
      </c>
      <c r="I17" s="106"/>
      <c r="J17" s="255">
        <v>2</v>
      </c>
      <c r="K17" s="256">
        <v>17000</v>
      </c>
    </row>
    <row r="18" spans="1:11" x14ac:dyDescent="0.2">
      <c r="G18" s="9" t="s">
        <v>2805</v>
      </c>
      <c r="H18" s="10"/>
      <c r="I18" s="10"/>
      <c r="J18" s="257">
        <v>18</v>
      </c>
      <c r="K18" s="258">
        <v>442600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2999</v>
      </c>
    </row>
    <row r="2" spans="1:14" x14ac:dyDescent="0.2">
      <c r="A2" s="15" t="s">
        <v>3030</v>
      </c>
    </row>
    <row r="3" spans="1:14" x14ac:dyDescent="0.2">
      <c r="A3" s="15" t="s">
        <v>3031</v>
      </c>
    </row>
    <row r="4" spans="1:14" x14ac:dyDescent="0.2">
      <c r="A4" s="96">
        <f>'E-Mail'!B2</f>
        <v>37047</v>
      </c>
    </row>
    <row r="5" spans="1:14" x14ac:dyDescent="0.2">
      <c r="A5" s="15"/>
    </row>
    <row r="6" spans="1:14" ht="14.25" x14ac:dyDescent="0.2">
      <c r="A6" s="98" t="s">
        <v>3034</v>
      </c>
    </row>
    <row r="7" spans="1:14" ht="13.5" thickBot="1" x14ac:dyDescent="0.25">
      <c r="A7" s="15"/>
    </row>
    <row r="8" spans="1:14" ht="16.5" thickBot="1" x14ac:dyDescent="0.3">
      <c r="A8" s="95" t="s">
        <v>2996</v>
      </c>
      <c r="B8" s="93"/>
      <c r="C8" s="93"/>
      <c r="D8" s="94"/>
      <c r="F8" s="95" t="s">
        <v>2997</v>
      </c>
      <c r="G8" s="93"/>
      <c r="H8" s="93"/>
      <c r="I8" s="94"/>
      <c r="K8" s="95" t="s">
        <v>3029</v>
      </c>
      <c r="L8" s="93"/>
      <c r="M8" s="93"/>
      <c r="N8" s="94"/>
    </row>
    <row r="9" spans="1:14" x14ac:dyDescent="0.2">
      <c r="A9" s="8"/>
      <c r="B9" s="106"/>
      <c r="C9" s="79" t="s">
        <v>2806</v>
      </c>
      <c r="D9" s="102"/>
      <c r="F9" s="8"/>
      <c r="G9" s="106"/>
      <c r="H9" s="79" t="s">
        <v>2806</v>
      </c>
      <c r="I9" s="102"/>
      <c r="J9" s="89"/>
      <c r="K9" s="8"/>
      <c r="L9" s="106"/>
      <c r="M9" s="79" t="s">
        <v>2806</v>
      </c>
      <c r="N9" s="102"/>
    </row>
    <row r="10" spans="1:14" x14ac:dyDescent="0.2">
      <c r="A10" s="79" t="s">
        <v>3004</v>
      </c>
      <c r="B10" s="103" t="s">
        <v>2990</v>
      </c>
      <c r="C10" s="104" t="s">
        <v>2807</v>
      </c>
      <c r="D10" s="105" t="s">
        <v>2995</v>
      </c>
      <c r="F10" s="103" t="s">
        <v>3004</v>
      </c>
      <c r="G10" s="103" t="s">
        <v>2990</v>
      </c>
      <c r="H10" s="109" t="s">
        <v>2807</v>
      </c>
      <c r="I10" s="105" t="s">
        <v>2995</v>
      </c>
      <c r="J10" s="90"/>
      <c r="K10" s="103" t="s">
        <v>3004</v>
      </c>
      <c r="L10" s="103" t="s">
        <v>2990</v>
      </c>
      <c r="M10" s="109" t="s">
        <v>2807</v>
      </c>
      <c r="N10" s="110" t="s">
        <v>2995</v>
      </c>
    </row>
    <row r="11" spans="1:14" x14ac:dyDescent="0.2">
      <c r="A11" s="176" t="s">
        <v>2820</v>
      </c>
      <c r="B11" s="8" t="s">
        <v>2902</v>
      </c>
      <c r="C11" s="11">
        <v>7</v>
      </c>
      <c r="D11" s="13">
        <v>35000</v>
      </c>
      <c r="F11" s="249" t="s">
        <v>2818</v>
      </c>
      <c r="G11" s="8" t="s">
        <v>2859</v>
      </c>
      <c r="H11" s="50">
        <v>3</v>
      </c>
      <c r="I11" s="13">
        <v>120000</v>
      </c>
      <c r="J11" s="90"/>
      <c r="K11" s="8" t="s">
        <v>3571</v>
      </c>
      <c r="L11" s="8" t="s">
        <v>2813</v>
      </c>
      <c r="M11" s="11">
        <v>1</v>
      </c>
      <c r="N11" s="13">
        <v>0</v>
      </c>
    </row>
    <row r="12" spans="1:14" x14ac:dyDescent="0.2">
      <c r="A12" s="138" t="s">
        <v>3562</v>
      </c>
      <c r="B12" s="139"/>
      <c r="C12" s="80">
        <v>7</v>
      </c>
      <c r="D12" s="81">
        <v>35000</v>
      </c>
      <c r="F12" s="264"/>
      <c r="G12" s="150" t="s">
        <v>2863</v>
      </c>
      <c r="H12" s="263">
        <v>3</v>
      </c>
      <c r="I12" s="248">
        <v>1950</v>
      </c>
      <c r="J12" s="90"/>
      <c r="K12" s="8" t="s">
        <v>3827</v>
      </c>
      <c r="L12" s="106"/>
      <c r="M12" s="80">
        <v>1</v>
      </c>
      <c r="N12" s="81">
        <v>0</v>
      </c>
    </row>
    <row r="13" spans="1:14" x14ac:dyDescent="0.2">
      <c r="A13" s="9" t="s">
        <v>2805</v>
      </c>
      <c r="B13" s="10"/>
      <c r="C13" s="12">
        <v>7</v>
      </c>
      <c r="D13" s="14">
        <v>35000</v>
      </c>
      <c r="F13" s="138" t="s">
        <v>3543</v>
      </c>
      <c r="G13" s="139"/>
      <c r="H13" s="82">
        <v>6</v>
      </c>
      <c r="I13" s="81">
        <v>121950</v>
      </c>
      <c r="J13" s="90"/>
      <c r="K13" s="83" t="s">
        <v>2805</v>
      </c>
      <c r="L13" s="84"/>
      <c r="M13" s="91">
        <v>1</v>
      </c>
      <c r="N13" s="86">
        <v>0</v>
      </c>
    </row>
    <row r="14" spans="1:14" x14ac:dyDescent="0.2">
      <c r="F14" s="83" t="s">
        <v>2805</v>
      </c>
      <c r="G14" s="84"/>
      <c r="H14" s="85">
        <v>6</v>
      </c>
      <c r="I14" s="86">
        <v>121950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1" t="s">
        <v>3001</v>
      </c>
      <c r="B1" s="2"/>
      <c r="F1" s="3"/>
      <c r="G1" s="162" t="s">
        <v>3584</v>
      </c>
      <c r="H1" s="163">
        <f>SUMIF(I11:I65491,"bbl",H11:H65491)</f>
        <v>6791000</v>
      </c>
      <c r="I1" s="165"/>
      <c r="K1" s="162" t="s">
        <v>3584</v>
      </c>
      <c r="L1" s="163">
        <f>SUMIF(L11:L65491,"bbl",K11:K65491)</f>
        <v>1500000</v>
      </c>
    </row>
    <row r="2" spans="1:12" ht="16.5" thickBot="1" x14ac:dyDescent="0.3">
      <c r="A2" s="16" t="s">
        <v>3617</v>
      </c>
      <c r="B2" s="2"/>
      <c r="F2" s="3"/>
      <c r="G2" s="162" t="s">
        <v>3585</v>
      </c>
      <c r="H2" s="163">
        <f>(SUMIF(I11:I65492,"mt",H11:H65492))*8</f>
        <v>3032000</v>
      </c>
      <c r="I2" s="166"/>
      <c r="K2" s="162" t="s">
        <v>3585</v>
      </c>
      <c r="L2" s="163">
        <f>(SUMIF(L11:L65492,"mt",K11:K65492))*8</f>
        <v>600000</v>
      </c>
    </row>
    <row r="3" spans="1:12" ht="13.5" thickBot="1" x14ac:dyDescent="0.25">
      <c r="A3" s="96">
        <f>'E-Mail'!$B$2</f>
        <v>37047</v>
      </c>
      <c r="B3" s="2"/>
      <c r="F3" s="3"/>
      <c r="G3" s="162" t="s">
        <v>1885</v>
      </c>
      <c r="H3" s="164">
        <f>SUM(H1:H2)</f>
        <v>9823000</v>
      </c>
      <c r="I3" s="166"/>
      <c r="K3" s="162" t="s">
        <v>3586</v>
      </c>
      <c r="L3" s="164">
        <f>SUM(L1:L2)</f>
        <v>2100000</v>
      </c>
    </row>
    <row r="4" spans="1:12" ht="13.5" thickBot="1" x14ac:dyDescent="0.25">
      <c r="G4" s="162" t="s">
        <v>1886</v>
      </c>
      <c r="H4" s="267">
        <f>H3+L3</f>
        <v>11923000</v>
      </c>
    </row>
    <row r="5" spans="1:12" x14ac:dyDescent="0.2">
      <c r="A5" s="52" t="s">
        <v>3084</v>
      </c>
    </row>
    <row r="6" spans="1:12" x14ac:dyDescent="0.2">
      <c r="A6" s="52" t="s">
        <v>3000</v>
      </c>
    </row>
    <row r="7" spans="1:12" x14ac:dyDescent="0.2">
      <c r="A7" s="52" t="s">
        <v>1788</v>
      </c>
    </row>
    <row r="8" spans="1:12" ht="13.5" thickBot="1" x14ac:dyDescent="0.25"/>
    <row r="9" spans="1:12" ht="21.75" thickTop="1" x14ac:dyDescent="0.2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</row>
    <row r="10" spans="1:12" ht="21.75" thickBot="1" x14ac:dyDescent="0.25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</row>
    <row r="11" spans="1:12" ht="14.25" thickTop="1" thickBot="1" x14ac:dyDescent="0.25">
      <c r="A11" s="276" t="s">
        <v>3599</v>
      </c>
      <c r="B11" s="277"/>
      <c r="C11" s="277"/>
      <c r="D11" s="277"/>
      <c r="E11" s="277"/>
      <c r="F11" s="277"/>
      <c r="G11" s="277"/>
      <c r="H11" s="277"/>
      <c r="I11" s="278"/>
    </row>
    <row r="12" spans="1:12" ht="22.5" thickTop="1" thickBot="1" x14ac:dyDescent="0.25">
      <c r="A12" s="55" t="s">
        <v>4787</v>
      </c>
      <c r="B12" s="55" t="s">
        <v>3573</v>
      </c>
      <c r="C12" s="57">
        <v>27.41</v>
      </c>
      <c r="D12" s="57">
        <v>27.5</v>
      </c>
      <c r="E12" s="57">
        <v>27.45</v>
      </c>
      <c r="F12" s="57">
        <v>27.5</v>
      </c>
      <c r="G12" s="57" t="s">
        <v>1789</v>
      </c>
      <c r="H12" s="58">
        <v>501000</v>
      </c>
      <c r="I12" s="55" t="s">
        <v>2804</v>
      </c>
    </row>
    <row r="13" spans="1:12" ht="22.5" thickTop="1" thickBot="1" x14ac:dyDescent="0.25">
      <c r="A13" s="55" t="s">
        <v>4788</v>
      </c>
      <c r="B13" s="55" t="s">
        <v>3056</v>
      </c>
      <c r="C13" s="57">
        <v>26.56</v>
      </c>
      <c r="D13" s="57">
        <v>26.56</v>
      </c>
      <c r="E13" s="57">
        <v>26.56</v>
      </c>
      <c r="F13" s="57">
        <v>26.56</v>
      </c>
      <c r="G13" s="57" t="s">
        <v>1790</v>
      </c>
      <c r="H13" s="58">
        <v>45000</v>
      </c>
      <c r="I13" s="55" t="s">
        <v>2804</v>
      </c>
    </row>
    <row r="14" spans="1:12" ht="22.5" thickTop="1" thickBot="1" x14ac:dyDescent="0.25">
      <c r="A14" s="55" t="s">
        <v>4789</v>
      </c>
      <c r="B14" s="55" t="s">
        <v>3590</v>
      </c>
      <c r="C14" s="57">
        <v>24.5</v>
      </c>
      <c r="D14" s="57">
        <v>24.5</v>
      </c>
      <c r="E14" s="57">
        <v>24.5</v>
      </c>
      <c r="F14" s="57">
        <v>24.5</v>
      </c>
      <c r="G14" s="57" t="s">
        <v>1791</v>
      </c>
      <c r="H14" s="58">
        <v>120000</v>
      </c>
      <c r="I14" s="55" t="s">
        <v>2804</v>
      </c>
    </row>
    <row r="15" spans="1:12" ht="22.5" thickTop="1" thickBot="1" x14ac:dyDescent="0.25">
      <c r="A15" s="55" t="s">
        <v>4790</v>
      </c>
      <c r="B15" s="55" t="s">
        <v>3590</v>
      </c>
      <c r="C15" s="57">
        <v>25.95</v>
      </c>
      <c r="D15" s="57">
        <v>25.95</v>
      </c>
      <c r="E15" s="57">
        <v>25.95</v>
      </c>
      <c r="F15" s="57">
        <v>25.95</v>
      </c>
      <c r="G15" s="57" t="s">
        <v>1792</v>
      </c>
      <c r="H15" s="58">
        <v>120000</v>
      </c>
      <c r="I15" s="55" t="s">
        <v>2804</v>
      </c>
    </row>
    <row r="16" spans="1:12" ht="22.5" thickTop="1" thickBot="1" x14ac:dyDescent="0.25">
      <c r="A16" s="55" t="s">
        <v>4241</v>
      </c>
      <c r="B16" s="56">
        <v>37073</v>
      </c>
      <c r="C16" s="57">
        <v>27.98</v>
      </c>
      <c r="D16" s="57">
        <v>28.25</v>
      </c>
      <c r="E16" s="57">
        <v>28.123999999999999</v>
      </c>
      <c r="F16" s="57">
        <v>28.22</v>
      </c>
      <c r="G16" s="57" t="s">
        <v>1793</v>
      </c>
      <c r="H16" s="58">
        <v>1100000</v>
      </c>
      <c r="I16" s="55" t="s">
        <v>2804</v>
      </c>
    </row>
    <row r="17" spans="1:9" ht="22.5" thickTop="1" thickBot="1" x14ac:dyDescent="0.25">
      <c r="A17" s="55" t="s">
        <v>4242</v>
      </c>
      <c r="B17" s="56">
        <v>37104</v>
      </c>
      <c r="C17" s="57">
        <v>28.28</v>
      </c>
      <c r="D17" s="57">
        <v>28.3</v>
      </c>
      <c r="E17" s="57">
        <v>28.29</v>
      </c>
      <c r="F17" s="57">
        <v>28.28</v>
      </c>
      <c r="G17" s="57" t="s">
        <v>1794</v>
      </c>
      <c r="H17" s="58">
        <v>200000</v>
      </c>
      <c r="I17" s="55" t="s">
        <v>2804</v>
      </c>
    </row>
    <row r="18" spans="1:9" ht="22.5" thickTop="1" thickBot="1" x14ac:dyDescent="0.25">
      <c r="A18" s="55" t="s">
        <v>3333</v>
      </c>
      <c r="B18" s="56">
        <v>37135</v>
      </c>
      <c r="C18" s="57">
        <v>28.34</v>
      </c>
      <c r="D18" s="57">
        <v>28.34</v>
      </c>
      <c r="E18" s="57">
        <v>28.34</v>
      </c>
      <c r="F18" s="57">
        <v>28.34</v>
      </c>
      <c r="G18" s="57" t="s">
        <v>1794</v>
      </c>
      <c r="H18" s="58">
        <v>200000</v>
      </c>
      <c r="I18" s="55" t="s">
        <v>2804</v>
      </c>
    </row>
    <row r="19" spans="1:9" ht="14.25" thickTop="1" thickBot="1" x14ac:dyDescent="0.25">
      <c r="A19" s="276" t="s">
        <v>3587</v>
      </c>
      <c r="B19" s="277"/>
      <c r="C19" s="277"/>
      <c r="D19" s="277"/>
      <c r="E19" s="277"/>
      <c r="F19" s="277"/>
      <c r="G19" s="277"/>
      <c r="H19" s="277"/>
      <c r="I19" s="278"/>
    </row>
    <row r="20" spans="1:9" ht="22.5" thickTop="1" thickBot="1" x14ac:dyDescent="0.25">
      <c r="A20" s="55" t="s">
        <v>1795</v>
      </c>
      <c r="B20" s="55" t="s">
        <v>3307</v>
      </c>
      <c r="C20" s="57">
        <v>0.02</v>
      </c>
      <c r="D20" s="57">
        <v>0.05</v>
      </c>
      <c r="E20" s="57">
        <v>2.7E-2</v>
      </c>
      <c r="F20" s="57">
        <v>0.05</v>
      </c>
      <c r="G20" s="57" t="s">
        <v>1796</v>
      </c>
      <c r="H20" s="58">
        <v>330000</v>
      </c>
      <c r="I20" s="55" t="s">
        <v>2804</v>
      </c>
    </row>
    <row r="21" spans="1:9" ht="22.5" thickTop="1" thickBot="1" x14ac:dyDescent="0.25">
      <c r="A21" s="55" t="s">
        <v>1797</v>
      </c>
      <c r="B21" s="56">
        <v>37135</v>
      </c>
      <c r="C21" s="57">
        <v>-0.04</v>
      </c>
      <c r="D21" s="57">
        <v>-0.03</v>
      </c>
      <c r="E21" s="57">
        <v>-3.3000000000000002E-2</v>
      </c>
      <c r="F21" s="57">
        <v>-0.03</v>
      </c>
      <c r="G21" s="57" t="s">
        <v>1798</v>
      </c>
      <c r="H21" s="58">
        <v>300000</v>
      </c>
      <c r="I21" s="55" t="s">
        <v>2804</v>
      </c>
    </row>
    <row r="22" spans="1:9" ht="22.5" thickTop="1" thickBot="1" x14ac:dyDescent="0.25">
      <c r="A22" s="55" t="s">
        <v>1799</v>
      </c>
      <c r="B22" s="56">
        <v>37165</v>
      </c>
      <c r="C22" s="57">
        <v>0</v>
      </c>
      <c r="D22" s="57">
        <v>0</v>
      </c>
      <c r="E22" s="57">
        <v>0</v>
      </c>
      <c r="F22" s="57">
        <v>0</v>
      </c>
      <c r="G22" s="57" t="s">
        <v>1800</v>
      </c>
      <c r="H22" s="58">
        <v>100000</v>
      </c>
      <c r="I22" s="55" t="s">
        <v>2804</v>
      </c>
    </row>
    <row r="23" spans="1:9" ht="22.5" thickTop="1" thickBot="1" x14ac:dyDescent="0.25">
      <c r="A23" s="55" t="s">
        <v>1801</v>
      </c>
      <c r="B23" s="55" t="s">
        <v>3056</v>
      </c>
      <c r="C23" s="57">
        <v>0.01</v>
      </c>
      <c r="D23" s="57">
        <v>0.01</v>
      </c>
      <c r="E23" s="57">
        <v>0.01</v>
      </c>
      <c r="F23" s="57">
        <v>0.01</v>
      </c>
      <c r="G23" s="57" t="s">
        <v>1802</v>
      </c>
      <c r="H23" s="58">
        <v>300000</v>
      </c>
      <c r="I23" s="55" t="s">
        <v>2804</v>
      </c>
    </row>
    <row r="24" spans="1:9" ht="22.5" thickTop="1" thickBot="1" x14ac:dyDescent="0.25">
      <c r="A24" s="55" t="s">
        <v>1803</v>
      </c>
      <c r="B24" s="55" t="s">
        <v>1804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1805</v>
      </c>
      <c r="H24" s="58">
        <v>300000</v>
      </c>
      <c r="I24" s="55" t="s">
        <v>2804</v>
      </c>
    </row>
    <row r="25" spans="1:9" ht="22.5" thickTop="1" thickBot="1" x14ac:dyDescent="0.25">
      <c r="A25" s="55" t="s">
        <v>3085</v>
      </c>
      <c r="B25" s="55" t="s">
        <v>3573</v>
      </c>
      <c r="C25" s="57">
        <v>0.85</v>
      </c>
      <c r="D25" s="57">
        <v>0.9</v>
      </c>
      <c r="E25" s="57">
        <v>0.86899999999999999</v>
      </c>
      <c r="F25" s="57">
        <v>0.87</v>
      </c>
      <c r="G25" s="57" t="s">
        <v>1806</v>
      </c>
      <c r="H25" s="58">
        <v>1050000</v>
      </c>
      <c r="I25" s="55" t="s">
        <v>2804</v>
      </c>
    </row>
    <row r="26" spans="1:9" ht="22.5" thickTop="1" thickBot="1" x14ac:dyDescent="0.25">
      <c r="A26" s="55" t="s">
        <v>4791</v>
      </c>
      <c r="B26" s="55" t="s">
        <v>3056</v>
      </c>
      <c r="C26" s="57">
        <v>1.24</v>
      </c>
      <c r="D26" s="57">
        <v>1.26</v>
      </c>
      <c r="E26" s="57">
        <v>1.2549999999999999</v>
      </c>
      <c r="F26" s="57">
        <v>1.24</v>
      </c>
      <c r="G26" s="57" t="s">
        <v>1807</v>
      </c>
      <c r="H26" s="58">
        <v>600000</v>
      </c>
      <c r="I26" s="55" t="s">
        <v>2804</v>
      </c>
    </row>
    <row r="27" spans="1:9" ht="22.5" thickTop="1" thickBot="1" x14ac:dyDescent="0.25">
      <c r="A27" s="55" t="s">
        <v>1808</v>
      </c>
      <c r="B27" s="55" t="s">
        <v>3400</v>
      </c>
      <c r="C27" s="57">
        <v>1.3</v>
      </c>
      <c r="D27" s="57">
        <v>1.3</v>
      </c>
      <c r="E27" s="57">
        <v>1.3</v>
      </c>
      <c r="F27" s="57">
        <v>1.3</v>
      </c>
      <c r="G27" s="57" t="s">
        <v>1809</v>
      </c>
      <c r="H27" s="58">
        <v>300000</v>
      </c>
      <c r="I27" s="55" t="s">
        <v>2804</v>
      </c>
    </row>
    <row r="28" spans="1:9" ht="22.5" thickTop="1" thickBot="1" x14ac:dyDescent="0.25">
      <c r="A28" s="55" t="s">
        <v>1810</v>
      </c>
      <c r="B28" s="55" t="s">
        <v>1811</v>
      </c>
      <c r="C28" s="57">
        <v>1.2</v>
      </c>
      <c r="D28" s="57">
        <v>1.21</v>
      </c>
      <c r="E28" s="57">
        <v>1.2050000000000001</v>
      </c>
      <c r="F28" s="57">
        <v>1.2</v>
      </c>
      <c r="G28" s="57" t="s">
        <v>1812</v>
      </c>
      <c r="H28" s="58">
        <v>600000</v>
      </c>
      <c r="I28" s="55" t="s">
        <v>2804</v>
      </c>
    </row>
    <row r="29" spans="1:9" ht="22.5" thickTop="1" thickBot="1" x14ac:dyDescent="0.25">
      <c r="A29" s="55" t="s">
        <v>4792</v>
      </c>
      <c r="B29" s="55" t="s">
        <v>3603</v>
      </c>
      <c r="C29" s="57">
        <v>1.28</v>
      </c>
      <c r="D29" s="57">
        <v>1.28</v>
      </c>
      <c r="E29" s="57">
        <v>1.28</v>
      </c>
      <c r="F29" s="57">
        <v>1.28</v>
      </c>
      <c r="G29" s="57" t="s">
        <v>1813</v>
      </c>
      <c r="H29" s="58">
        <v>600000</v>
      </c>
      <c r="I29" s="55" t="s">
        <v>2804</v>
      </c>
    </row>
    <row r="30" spans="1:9" ht="14.25" thickTop="1" thickBot="1" x14ac:dyDescent="0.25">
      <c r="A30" s="276" t="s">
        <v>3609</v>
      </c>
      <c r="B30" s="277"/>
      <c r="C30" s="277"/>
      <c r="D30" s="277"/>
      <c r="E30" s="277"/>
      <c r="F30" s="277"/>
      <c r="G30" s="277"/>
      <c r="H30" s="277"/>
      <c r="I30" s="278"/>
    </row>
    <row r="31" spans="1:9" ht="22.5" thickTop="1" thickBot="1" x14ac:dyDescent="0.25">
      <c r="A31" s="55" t="s">
        <v>1814</v>
      </c>
      <c r="B31" s="55" t="s">
        <v>3307</v>
      </c>
      <c r="C31" s="57">
        <v>20.170000000000002</v>
      </c>
      <c r="D31" s="57">
        <v>20.170000000000002</v>
      </c>
      <c r="E31" s="57">
        <v>20.170000000000002</v>
      </c>
      <c r="F31" s="57">
        <v>20.170000000000002</v>
      </c>
      <c r="G31" s="57" t="s">
        <v>1796</v>
      </c>
      <c r="H31" s="58">
        <v>25000</v>
      </c>
      <c r="I31" s="55" t="s">
        <v>2804</v>
      </c>
    </row>
    <row r="32" spans="1:9" ht="22.5" thickTop="1" thickBot="1" x14ac:dyDescent="0.25">
      <c r="A32" s="55" t="s">
        <v>3401</v>
      </c>
      <c r="B32" s="55" t="s">
        <v>3307</v>
      </c>
      <c r="C32" s="57">
        <v>147.5</v>
      </c>
      <c r="D32" s="57">
        <v>147.5</v>
      </c>
      <c r="E32" s="57">
        <v>147.5</v>
      </c>
      <c r="F32" s="57">
        <v>147.5</v>
      </c>
      <c r="G32" s="57" t="s">
        <v>1815</v>
      </c>
      <c r="H32" s="58">
        <v>5000</v>
      </c>
      <c r="I32" s="55" t="s">
        <v>3610</v>
      </c>
    </row>
    <row r="33" spans="1:9" ht="22.5" thickTop="1" thickBot="1" x14ac:dyDescent="0.25">
      <c r="A33" s="55" t="s">
        <v>4736</v>
      </c>
      <c r="B33" s="56">
        <v>37073</v>
      </c>
      <c r="C33" s="57">
        <v>140</v>
      </c>
      <c r="D33" s="57">
        <v>141.25</v>
      </c>
      <c r="E33" s="57">
        <v>140.625</v>
      </c>
      <c r="F33" s="57">
        <v>141.25</v>
      </c>
      <c r="G33" s="57" t="s">
        <v>1816</v>
      </c>
      <c r="H33" s="58">
        <v>10000</v>
      </c>
      <c r="I33" s="55" t="s">
        <v>3610</v>
      </c>
    </row>
    <row r="34" spans="1:9" ht="22.5" thickTop="1" thickBot="1" x14ac:dyDescent="0.25">
      <c r="A34" s="55" t="s">
        <v>1817</v>
      </c>
      <c r="B34" s="56">
        <v>37104</v>
      </c>
      <c r="C34" s="57">
        <v>142.25</v>
      </c>
      <c r="D34" s="57">
        <v>142.25</v>
      </c>
      <c r="E34" s="57">
        <v>142.25</v>
      </c>
      <c r="F34" s="57">
        <v>142.25</v>
      </c>
      <c r="G34" s="57" t="s">
        <v>1818</v>
      </c>
      <c r="H34" s="58">
        <v>5000</v>
      </c>
      <c r="I34" s="55" t="s">
        <v>3610</v>
      </c>
    </row>
    <row r="35" spans="1:9" ht="22.5" thickTop="1" thickBot="1" x14ac:dyDescent="0.25">
      <c r="A35" s="55" t="s">
        <v>1819</v>
      </c>
      <c r="B35" s="55" t="s">
        <v>3573</v>
      </c>
      <c r="C35" s="57">
        <v>141.25</v>
      </c>
      <c r="D35" s="57">
        <v>141.25</v>
      </c>
      <c r="E35" s="57">
        <v>141.25</v>
      </c>
      <c r="F35" s="57">
        <v>141.25</v>
      </c>
      <c r="G35" s="57" t="s">
        <v>1820</v>
      </c>
      <c r="H35" s="58">
        <v>15000</v>
      </c>
      <c r="I35" s="55" t="s">
        <v>3610</v>
      </c>
    </row>
    <row r="36" spans="1:9" ht="22.5" thickTop="1" thickBot="1" x14ac:dyDescent="0.25">
      <c r="A36" s="55" t="s">
        <v>1821</v>
      </c>
      <c r="B36" s="55" t="s">
        <v>3056</v>
      </c>
      <c r="C36" s="57">
        <v>142.25</v>
      </c>
      <c r="D36" s="57">
        <v>142.25</v>
      </c>
      <c r="E36" s="57">
        <v>142.25</v>
      </c>
      <c r="F36" s="57">
        <v>142.25</v>
      </c>
      <c r="G36" s="57" t="s">
        <v>1820</v>
      </c>
      <c r="H36" s="58">
        <v>15000</v>
      </c>
      <c r="I36" s="55" t="s">
        <v>3610</v>
      </c>
    </row>
    <row r="37" spans="1:9" ht="14.25" thickTop="1" thickBot="1" x14ac:dyDescent="0.25">
      <c r="A37" s="276" t="s">
        <v>1822</v>
      </c>
      <c r="B37" s="277"/>
      <c r="C37" s="277"/>
      <c r="D37" s="277"/>
      <c r="E37" s="277"/>
      <c r="F37" s="277"/>
      <c r="G37" s="277"/>
      <c r="H37" s="277"/>
      <c r="I37" s="278"/>
    </row>
    <row r="38" spans="1:9" ht="22.5" thickTop="1" thickBot="1" x14ac:dyDescent="0.25">
      <c r="A38" s="55" t="s">
        <v>1823</v>
      </c>
      <c r="B38" s="55" t="s">
        <v>3056</v>
      </c>
      <c r="C38" s="57">
        <v>-8.0500000000000007</v>
      </c>
      <c r="D38" s="57">
        <v>-8.0500000000000007</v>
      </c>
      <c r="E38" s="57">
        <v>-8.0500000000000007</v>
      </c>
      <c r="F38" s="57">
        <v>-8.0500000000000007</v>
      </c>
      <c r="G38" s="57" t="s">
        <v>1824</v>
      </c>
      <c r="H38" s="58">
        <v>15000</v>
      </c>
      <c r="I38" s="55" t="s">
        <v>3610</v>
      </c>
    </row>
    <row r="39" spans="1:9" ht="14.25" thickTop="1" thickBot="1" x14ac:dyDescent="0.25">
      <c r="A39" s="276" t="s">
        <v>4793</v>
      </c>
      <c r="B39" s="277"/>
      <c r="C39" s="277"/>
      <c r="D39" s="277"/>
      <c r="E39" s="277"/>
      <c r="F39" s="277"/>
      <c r="G39" s="277"/>
      <c r="H39" s="277"/>
      <c r="I39" s="278"/>
    </row>
    <row r="40" spans="1:9" ht="22.5" thickTop="1" thickBot="1" x14ac:dyDescent="0.25">
      <c r="A40" s="55" t="s">
        <v>1825</v>
      </c>
      <c r="B40" s="55" t="s">
        <v>3056</v>
      </c>
      <c r="C40" s="57">
        <v>8.5</v>
      </c>
      <c r="D40" s="57">
        <v>8.5</v>
      </c>
      <c r="E40" s="57">
        <v>8.5</v>
      </c>
      <c r="F40" s="57">
        <v>8.5</v>
      </c>
      <c r="G40" s="57" t="s">
        <v>1826</v>
      </c>
      <c r="H40" s="58">
        <v>15000</v>
      </c>
      <c r="I40" s="55" t="s">
        <v>3610</v>
      </c>
    </row>
    <row r="41" spans="1:9" ht="14.25" thickTop="1" thickBot="1" x14ac:dyDescent="0.25">
      <c r="A41" s="276" t="s">
        <v>3796</v>
      </c>
      <c r="B41" s="277"/>
      <c r="C41" s="277"/>
      <c r="D41" s="277"/>
      <c r="E41" s="277"/>
      <c r="F41" s="277"/>
      <c r="G41" s="277"/>
      <c r="H41" s="277"/>
      <c r="I41" s="278"/>
    </row>
    <row r="42" spans="1:9" ht="22.5" thickTop="1" thickBot="1" x14ac:dyDescent="0.25">
      <c r="A42" s="55" t="s">
        <v>1827</v>
      </c>
      <c r="B42" s="55" t="s">
        <v>3573</v>
      </c>
      <c r="C42" s="57">
        <v>4.49</v>
      </c>
      <c r="D42" s="57">
        <v>4.55</v>
      </c>
      <c r="E42" s="57">
        <v>4.5199999999999996</v>
      </c>
      <c r="F42" s="57">
        <v>4.55</v>
      </c>
      <c r="G42" s="57" t="s">
        <v>1828</v>
      </c>
      <c r="H42" s="58">
        <v>30000</v>
      </c>
      <c r="I42" s="55" t="s">
        <v>3610</v>
      </c>
    </row>
    <row r="43" spans="1:9" ht="22.5" thickTop="1" thickBot="1" x14ac:dyDescent="0.25">
      <c r="A43" s="55" t="s">
        <v>1829</v>
      </c>
      <c r="B43" s="55" t="s">
        <v>3056</v>
      </c>
      <c r="C43" s="57">
        <v>5.64</v>
      </c>
      <c r="D43" s="57">
        <v>5.64</v>
      </c>
      <c r="E43" s="57">
        <v>5.64</v>
      </c>
      <c r="F43" s="57">
        <v>5.64</v>
      </c>
      <c r="G43" s="57" t="s">
        <v>1828</v>
      </c>
      <c r="H43" s="58">
        <v>15000</v>
      </c>
      <c r="I43" s="55" t="s">
        <v>3610</v>
      </c>
    </row>
    <row r="44" spans="1:9" ht="14.25" thickTop="1" thickBot="1" x14ac:dyDescent="0.25">
      <c r="A44" s="276" t="s">
        <v>3611</v>
      </c>
      <c r="B44" s="277"/>
      <c r="C44" s="277"/>
      <c r="D44" s="277"/>
      <c r="E44" s="277"/>
      <c r="F44" s="277"/>
      <c r="G44" s="277"/>
      <c r="H44" s="277"/>
      <c r="I44" s="278"/>
    </row>
    <row r="45" spans="1:9" ht="22.5" thickTop="1" thickBot="1" x14ac:dyDescent="0.25">
      <c r="A45" s="55" t="s">
        <v>1830</v>
      </c>
      <c r="B45" s="56">
        <v>37135</v>
      </c>
      <c r="C45" s="57">
        <v>-0.25</v>
      </c>
      <c r="D45" s="57">
        <v>-0.25</v>
      </c>
      <c r="E45" s="57">
        <v>-0.25</v>
      </c>
      <c r="F45" s="57">
        <v>-0.25</v>
      </c>
      <c r="G45" s="57" t="s">
        <v>1831</v>
      </c>
      <c r="H45" s="58">
        <v>5000</v>
      </c>
      <c r="I45" s="55" t="s">
        <v>3610</v>
      </c>
    </row>
    <row r="46" spans="1:9" ht="22.5" thickTop="1" thickBot="1" x14ac:dyDescent="0.25">
      <c r="A46" s="55" t="s">
        <v>4794</v>
      </c>
      <c r="B46" s="55" t="s">
        <v>3056</v>
      </c>
      <c r="C46" s="57">
        <v>1.75</v>
      </c>
      <c r="D46" s="57">
        <v>1.75</v>
      </c>
      <c r="E46" s="57">
        <v>1.75</v>
      </c>
      <c r="F46" s="57">
        <v>1.75</v>
      </c>
      <c r="G46" s="57" t="s">
        <v>1832</v>
      </c>
      <c r="H46" s="58">
        <v>9000</v>
      </c>
      <c r="I46" s="55" t="s">
        <v>3610</v>
      </c>
    </row>
    <row r="47" spans="1:9" ht="22.5" thickTop="1" thickBot="1" x14ac:dyDescent="0.25">
      <c r="A47" s="55" t="s">
        <v>1833</v>
      </c>
      <c r="B47" s="56">
        <v>37073</v>
      </c>
      <c r="C47" s="57">
        <v>18.25</v>
      </c>
      <c r="D47" s="57">
        <v>18.25</v>
      </c>
      <c r="E47" s="57">
        <v>18.25</v>
      </c>
      <c r="F47" s="57">
        <v>18.25</v>
      </c>
      <c r="G47" s="57" t="s">
        <v>1834</v>
      </c>
      <c r="H47" s="58">
        <v>5000</v>
      </c>
      <c r="I47" s="55" t="s">
        <v>3610</v>
      </c>
    </row>
    <row r="48" spans="1:9" ht="22.5" thickTop="1" thickBot="1" x14ac:dyDescent="0.25">
      <c r="A48" s="55" t="s">
        <v>1835</v>
      </c>
      <c r="B48" s="56">
        <v>37104</v>
      </c>
      <c r="C48" s="57">
        <v>18.25</v>
      </c>
      <c r="D48" s="57">
        <v>18.25</v>
      </c>
      <c r="E48" s="57">
        <v>18.25</v>
      </c>
      <c r="F48" s="57">
        <v>18.25</v>
      </c>
      <c r="G48" s="57" t="s">
        <v>1834</v>
      </c>
      <c r="H48" s="58">
        <v>5000</v>
      </c>
      <c r="I48" s="55" t="s">
        <v>3610</v>
      </c>
    </row>
    <row r="49" spans="1:10" ht="22.5" thickTop="1" thickBot="1" x14ac:dyDescent="0.25">
      <c r="A49" s="55" t="s">
        <v>1836</v>
      </c>
      <c r="B49" s="56">
        <v>37135</v>
      </c>
      <c r="C49" s="57">
        <v>19.5</v>
      </c>
      <c r="D49" s="57">
        <v>19.5</v>
      </c>
      <c r="E49" s="57">
        <v>19.5</v>
      </c>
      <c r="F49" s="57">
        <v>19.5</v>
      </c>
      <c r="G49" s="57" t="s">
        <v>1837</v>
      </c>
      <c r="H49" s="58">
        <v>5000</v>
      </c>
      <c r="I49" s="55" t="s">
        <v>3610</v>
      </c>
    </row>
    <row r="50" spans="1:10" ht="22.5" thickTop="1" thickBot="1" x14ac:dyDescent="0.25">
      <c r="A50" s="55" t="s">
        <v>1838</v>
      </c>
      <c r="B50" s="56">
        <v>37073</v>
      </c>
      <c r="C50" s="57">
        <v>16</v>
      </c>
      <c r="D50" s="57">
        <v>16</v>
      </c>
      <c r="E50" s="57">
        <v>16</v>
      </c>
      <c r="F50" s="57">
        <v>16</v>
      </c>
      <c r="G50" s="57" t="s">
        <v>1839</v>
      </c>
      <c r="H50" s="58">
        <v>5000</v>
      </c>
      <c r="I50" s="55" t="s">
        <v>3610</v>
      </c>
    </row>
    <row r="51" spans="1:10" ht="22.5" thickTop="1" thickBot="1" x14ac:dyDescent="0.25">
      <c r="A51" s="55" t="s">
        <v>1840</v>
      </c>
      <c r="B51" s="56">
        <v>37104</v>
      </c>
      <c r="C51" s="57">
        <v>16</v>
      </c>
      <c r="D51" s="57">
        <v>16</v>
      </c>
      <c r="E51" s="57">
        <v>16</v>
      </c>
      <c r="F51" s="57">
        <v>16</v>
      </c>
      <c r="G51" s="57" t="s">
        <v>1839</v>
      </c>
      <c r="H51" s="58">
        <v>5000</v>
      </c>
      <c r="I51" s="55" t="s">
        <v>3610</v>
      </c>
    </row>
    <row r="52" spans="1:10" ht="22.5" thickTop="1" thickBot="1" x14ac:dyDescent="0.25">
      <c r="A52" s="55" t="s">
        <v>1841</v>
      </c>
      <c r="B52" s="56">
        <v>37165</v>
      </c>
      <c r="C52" s="57">
        <v>22</v>
      </c>
      <c r="D52" s="57">
        <v>22</v>
      </c>
      <c r="E52" s="57">
        <v>22</v>
      </c>
      <c r="F52" s="57">
        <v>22</v>
      </c>
      <c r="G52" s="57" t="s">
        <v>1842</v>
      </c>
      <c r="H52" s="58">
        <v>5000</v>
      </c>
      <c r="I52" s="55" t="s">
        <v>3610</v>
      </c>
    </row>
    <row r="53" spans="1:10" ht="22.5" thickTop="1" thickBot="1" x14ac:dyDescent="0.25">
      <c r="A53" s="55" t="s">
        <v>4737</v>
      </c>
      <c r="B53" s="55" t="s">
        <v>3056</v>
      </c>
      <c r="C53" s="57">
        <v>24</v>
      </c>
      <c r="D53" s="57">
        <v>24</v>
      </c>
      <c r="E53" s="57">
        <v>24</v>
      </c>
      <c r="F53" s="57">
        <v>24</v>
      </c>
      <c r="G53" s="57" t="s">
        <v>1843</v>
      </c>
      <c r="H53" s="58">
        <v>15000</v>
      </c>
      <c r="I53" s="55" t="s">
        <v>3610</v>
      </c>
    </row>
    <row r="54" spans="1:10" ht="14.25" thickTop="1" thickBot="1" x14ac:dyDescent="0.25">
      <c r="A54" s="276" t="s">
        <v>3800</v>
      </c>
      <c r="B54" s="277"/>
      <c r="C54" s="277"/>
      <c r="D54" s="277"/>
      <c r="E54" s="277"/>
      <c r="F54" s="277"/>
      <c r="G54" s="277"/>
      <c r="H54" s="277"/>
      <c r="I54" s="278"/>
    </row>
    <row r="55" spans="1:10" ht="22.5" thickTop="1" thickBot="1" x14ac:dyDescent="0.25">
      <c r="A55" s="55" t="s">
        <v>3402</v>
      </c>
      <c r="B55" s="55" t="s">
        <v>3307</v>
      </c>
      <c r="C55" s="57">
        <v>290</v>
      </c>
      <c r="D55" s="57">
        <v>293</v>
      </c>
      <c r="E55" s="57">
        <v>291.5</v>
      </c>
      <c r="F55" s="57">
        <v>290</v>
      </c>
      <c r="G55" s="57" t="s">
        <v>1844</v>
      </c>
      <c r="H55" s="58">
        <v>10000</v>
      </c>
      <c r="I55" s="55" t="s">
        <v>3610</v>
      </c>
      <c r="J55" s="116"/>
    </row>
    <row r="56" spans="1:10" ht="22.5" thickTop="1" thickBot="1" x14ac:dyDescent="0.25">
      <c r="A56" s="55" t="s">
        <v>1845</v>
      </c>
      <c r="B56" s="56">
        <v>37073</v>
      </c>
      <c r="C56" s="57">
        <v>286.88</v>
      </c>
      <c r="D56" s="57">
        <v>290</v>
      </c>
      <c r="E56" s="57">
        <v>288.35199999999998</v>
      </c>
      <c r="F56" s="57">
        <v>289.5</v>
      </c>
      <c r="G56" s="57" t="s">
        <v>1846</v>
      </c>
      <c r="H56" s="58">
        <v>25000</v>
      </c>
      <c r="I56" s="55" t="s">
        <v>3610</v>
      </c>
    </row>
    <row r="57" spans="1:10" ht="22.5" thickTop="1" thickBot="1" x14ac:dyDescent="0.25">
      <c r="A57" s="55" t="s">
        <v>1847</v>
      </c>
      <c r="B57" s="56">
        <v>37104</v>
      </c>
      <c r="C57" s="57">
        <v>284.38</v>
      </c>
      <c r="D57" s="57">
        <v>286</v>
      </c>
      <c r="E57" s="57">
        <v>285.065</v>
      </c>
      <c r="F57" s="57">
        <v>284.38</v>
      </c>
      <c r="G57" s="57" t="s">
        <v>1848</v>
      </c>
      <c r="H57" s="58">
        <v>20000</v>
      </c>
      <c r="I57" s="55" t="s">
        <v>3610</v>
      </c>
    </row>
    <row r="58" spans="1:10" ht="22.5" thickTop="1" thickBot="1" x14ac:dyDescent="0.25">
      <c r="A58" s="55" t="s">
        <v>1849</v>
      </c>
      <c r="B58" s="56">
        <v>37135</v>
      </c>
      <c r="C58" s="57">
        <v>279.75</v>
      </c>
      <c r="D58" s="57">
        <v>279.75</v>
      </c>
      <c r="E58" s="57">
        <v>279.75</v>
      </c>
      <c r="F58" s="57">
        <v>279.75</v>
      </c>
      <c r="G58" s="57" t="s">
        <v>1850</v>
      </c>
      <c r="H58" s="58">
        <v>5000</v>
      </c>
      <c r="I58" s="55" t="s">
        <v>3610</v>
      </c>
    </row>
    <row r="59" spans="1:10" ht="22.5" thickTop="1" thickBot="1" x14ac:dyDescent="0.25">
      <c r="A59" s="55" t="s">
        <v>1851</v>
      </c>
      <c r="B59" s="56">
        <v>37165</v>
      </c>
      <c r="C59" s="57">
        <v>257.75</v>
      </c>
      <c r="D59" s="57">
        <v>257.75</v>
      </c>
      <c r="E59" s="57">
        <v>257.75</v>
      </c>
      <c r="F59" s="57">
        <v>257.75</v>
      </c>
      <c r="G59" s="57" t="s">
        <v>1850</v>
      </c>
      <c r="H59" s="58">
        <v>5000</v>
      </c>
      <c r="I59" s="55" t="s">
        <v>3610</v>
      </c>
    </row>
    <row r="60" spans="1:10" ht="14.25" thickTop="1" thickBot="1" x14ac:dyDescent="0.25">
      <c r="A60" s="276" t="s">
        <v>4738</v>
      </c>
      <c r="B60" s="277"/>
      <c r="C60" s="277"/>
      <c r="D60" s="277"/>
      <c r="E60" s="277"/>
      <c r="F60" s="277"/>
      <c r="G60" s="277"/>
      <c r="H60" s="277"/>
      <c r="I60" s="278"/>
    </row>
    <row r="61" spans="1:10" ht="22.5" thickTop="1" thickBot="1" x14ac:dyDescent="0.25">
      <c r="A61" s="55" t="s">
        <v>3304</v>
      </c>
      <c r="B61" s="55" t="s">
        <v>3056</v>
      </c>
      <c r="C61" s="57">
        <v>4.05</v>
      </c>
      <c r="D61" s="57">
        <v>4.05</v>
      </c>
      <c r="E61" s="57">
        <v>4.05</v>
      </c>
      <c r="F61" s="57">
        <v>4.05</v>
      </c>
      <c r="G61" s="57" t="s">
        <v>1852</v>
      </c>
      <c r="H61" s="58">
        <v>15000</v>
      </c>
      <c r="I61" s="55" t="s">
        <v>3610</v>
      </c>
    </row>
    <row r="62" spans="1:10" ht="14.25" thickTop="1" thickBot="1" x14ac:dyDescent="0.25">
      <c r="A62" s="276" t="s">
        <v>3613</v>
      </c>
      <c r="B62" s="277"/>
      <c r="C62" s="277"/>
      <c r="D62" s="277"/>
      <c r="E62" s="277"/>
      <c r="F62" s="277"/>
      <c r="G62" s="277"/>
      <c r="H62" s="277"/>
      <c r="I62" s="278"/>
    </row>
    <row r="63" spans="1:10" ht="22.5" thickTop="1" thickBot="1" x14ac:dyDescent="0.25">
      <c r="A63" s="55" t="s">
        <v>1853</v>
      </c>
      <c r="B63" s="55" t="s">
        <v>3307</v>
      </c>
      <c r="C63" s="57">
        <v>30.5</v>
      </c>
      <c r="D63" s="57">
        <v>30.5</v>
      </c>
      <c r="E63" s="57">
        <v>30.5</v>
      </c>
      <c r="F63" s="57">
        <v>30.5</v>
      </c>
      <c r="G63" s="57" t="s">
        <v>1854</v>
      </c>
      <c r="H63" s="58">
        <v>5000</v>
      </c>
      <c r="I63" s="55" t="s">
        <v>3610</v>
      </c>
    </row>
    <row r="64" spans="1:10" ht="22.5" thickTop="1" thickBot="1" x14ac:dyDescent="0.25">
      <c r="A64" s="55" t="s">
        <v>1855</v>
      </c>
      <c r="B64" s="55" t="s">
        <v>3573</v>
      </c>
      <c r="C64" s="57">
        <v>33.25</v>
      </c>
      <c r="D64" s="57">
        <v>33.5</v>
      </c>
      <c r="E64" s="57">
        <v>33.375</v>
      </c>
      <c r="F64" s="57">
        <v>33.5</v>
      </c>
      <c r="G64" s="57" t="s">
        <v>1856</v>
      </c>
      <c r="H64" s="58">
        <v>30000</v>
      </c>
      <c r="I64" s="55" t="s">
        <v>3610</v>
      </c>
    </row>
    <row r="65" spans="1:12" ht="22.5" thickTop="1" thickBot="1" x14ac:dyDescent="0.25">
      <c r="A65" s="55" t="s">
        <v>3305</v>
      </c>
      <c r="B65" s="55" t="s">
        <v>3056</v>
      </c>
      <c r="C65" s="57">
        <v>41</v>
      </c>
      <c r="D65" s="57">
        <v>41.5</v>
      </c>
      <c r="E65" s="57">
        <v>41.25</v>
      </c>
      <c r="F65" s="57">
        <v>41.5</v>
      </c>
      <c r="G65" s="57" t="s">
        <v>1857</v>
      </c>
      <c r="H65" s="58">
        <v>30000</v>
      </c>
      <c r="I65" s="55" t="s">
        <v>3610</v>
      </c>
    </row>
    <row r="66" spans="1:12" ht="22.5" thickTop="1" thickBot="1" x14ac:dyDescent="0.25">
      <c r="A66" s="55" t="s">
        <v>1858</v>
      </c>
      <c r="B66" s="55" t="s">
        <v>1859</v>
      </c>
      <c r="C66" s="57">
        <v>48.25</v>
      </c>
      <c r="D66" s="57">
        <v>48.25</v>
      </c>
      <c r="E66" s="57">
        <v>48.25</v>
      </c>
      <c r="F66" s="57">
        <v>48.25</v>
      </c>
      <c r="G66" s="57" t="s">
        <v>1860</v>
      </c>
      <c r="H66" s="58">
        <v>15000</v>
      </c>
      <c r="I66" s="55" t="s">
        <v>3610</v>
      </c>
    </row>
    <row r="67" spans="1:12" ht="14.25" thickTop="1" thickBot="1" x14ac:dyDescent="0.25">
      <c r="A67" s="276" t="s">
        <v>4795</v>
      </c>
      <c r="B67" s="277"/>
      <c r="C67" s="277"/>
      <c r="D67" s="277"/>
      <c r="E67" s="277"/>
      <c r="F67" s="277"/>
      <c r="G67" s="277"/>
      <c r="H67" s="277"/>
      <c r="I67" s="278"/>
    </row>
    <row r="68" spans="1:12" ht="22.5" thickTop="1" thickBot="1" x14ac:dyDescent="0.25">
      <c r="A68" s="55" t="s">
        <v>4796</v>
      </c>
      <c r="B68" s="56">
        <v>37073</v>
      </c>
      <c r="C68" s="57">
        <v>1.53</v>
      </c>
      <c r="D68" s="57">
        <v>1.53</v>
      </c>
      <c r="E68" s="57">
        <v>1.53</v>
      </c>
      <c r="F68" s="57">
        <v>1.53</v>
      </c>
      <c r="G68" s="57" t="s">
        <v>1861</v>
      </c>
      <c r="H68" s="58">
        <v>5000</v>
      </c>
      <c r="I68" s="55" t="s">
        <v>3610</v>
      </c>
    </row>
    <row r="69" spans="1:12" ht="22.5" thickTop="1" thickBot="1" x14ac:dyDescent="0.25">
      <c r="A69" s="55" t="s">
        <v>1862</v>
      </c>
      <c r="B69" s="55" t="s">
        <v>3056</v>
      </c>
      <c r="C69" s="57">
        <v>1.56</v>
      </c>
      <c r="D69" s="57">
        <v>1.57</v>
      </c>
      <c r="E69" s="57">
        <v>1.5649999999999999</v>
      </c>
      <c r="F69" s="57">
        <v>1.57</v>
      </c>
      <c r="G69" s="57" t="s">
        <v>1863</v>
      </c>
      <c r="H69" s="58">
        <v>30000</v>
      </c>
      <c r="I69" s="55" t="s">
        <v>3610</v>
      </c>
    </row>
    <row r="70" spans="1:12" ht="13.5" thickTop="1" x14ac:dyDescent="0.2"/>
    <row r="71" spans="1:12" x14ac:dyDescent="0.2">
      <c r="A71" s="65" t="s">
        <v>3187</v>
      </c>
    </row>
    <row r="72" spans="1:12" x14ac:dyDescent="0.2">
      <c r="A72" s="65" t="s">
        <v>3188</v>
      </c>
    </row>
    <row r="74" spans="1:12" x14ac:dyDescent="0.2">
      <c r="A74" s="52" t="s">
        <v>1864</v>
      </c>
    </row>
    <row r="75" spans="1:12" x14ac:dyDescent="0.2">
      <c r="A75" s="52" t="s">
        <v>3000</v>
      </c>
    </row>
    <row r="76" spans="1:12" x14ac:dyDescent="0.2">
      <c r="A76" s="52" t="s">
        <v>1788</v>
      </c>
    </row>
    <row r="77" spans="1:12" ht="13.5" thickBot="1" x14ac:dyDescent="0.25"/>
    <row r="78" spans="1:12" ht="13.5" thickTop="1" x14ac:dyDescent="0.2">
      <c r="A78" s="281" t="s">
        <v>1865</v>
      </c>
      <c r="B78" s="281" t="s">
        <v>4546</v>
      </c>
      <c r="C78" s="281" t="s">
        <v>4576</v>
      </c>
      <c r="D78" s="281" t="s">
        <v>1866</v>
      </c>
      <c r="E78" s="281" t="s">
        <v>4577</v>
      </c>
      <c r="F78" s="279" t="s">
        <v>4547</v>
      </c>
      <c r="G78" s="279" t="s">
        <v>4548</v>
      </c>
      <c r="H78" s="53" t="s">
        <v>4549</v>
      </c>
      <c r="I78" s="279" t="s">
        <v>4551</v>
      </c>
      <c r="J78" s="279" t="s">
        <v>4552</v>
      </c>
      <c r="K78" s="279" t="s">
        <v>4553</v>
      </c>
      <c r="L78" s="281" t="s">
        <v>4554</v>
      </c>
    </row>
    <row r="79" spans="1:12" ht="13.5" thickBot="1" x14ac:dyDescent="0.25">
      <c r="A79" s="282"/>
      <c r="B79" s="282"/>
      <c r="C79" s="282"/>
      <c r="D79" s="282"/>
      <c r="E79" s="282"/>
      <c r="F79" s="280"/>
      <c r="G79" s="280"/>
      <c r="H79" s="54" t="s">
        <v>4550</v>
      </c>
      <c r="I79" s="280"/>
      <c r="J79" s="280"/>
      <c r="K79" s="280"/>
      <c r="L79" s="282"/>
    </row>
    <row r="80" spans="1:12" ht="14.25" thickTop="1" thickBot="1" x14ac:dyDescent="0.25">
      <c r="A80" s="276" t="s">
        <v>3599</v>
      </c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8"/>
    </row>
    <row r="81" spans="1:12" ht="43.5" thickTop="1" thickBot="1" x14ac:dyDescent="0.25">
      <c r="A81" s="55" t="s">
        <v>1867</v>
      </c>
      <c r="B81" s="55" t="s">
        <v>1859</v>
      </c>
      <c r="C81" s="57">
        <v>25.6</v>
      </c>
      <c r="D81" s="55" t="s">
        <v>1868</v>
      </c>
      <c r="E81" s="55" t="s">
        <v>1869</v>
      </c>
      <c r="F81" s="57">
        <v>2.14</v>
      </c>
      <c r="G81" s="57">
        <v>2.15</v>
      </c>
      <c r="H81" s="57">
        <v>2.145</v>
      </c>
      <c r="I81" s="57">
        <v>2.14</v>
      </c>
      <c r="J81" s="57" t="s">
        <v>1870</v>
      </c>
      <c r="K81" s="58">
        <v>300000</v>
      </c>
      <c r="L81" s="55" t="s">
        <v>2804</v>
      </c>
    </row>
    <row r="82" spans="1:12" ht="43.5" thickTop="1" thickBot="1" x14ac:dyDescent="0.25">
      <c r="A82" s="55" t="s">
        <v>1871</v>
      </c>
      <c r="B82" s="55" t="s">
        <v>1859</v>
      </c>
      <c r="C82" s="57">
        <v>27</v>
      </c>
      <c r="D82" s="55" t="s">
        <v>1868</v>
      </c>
      <c r="E82" s="55" t="s">
        <v>1869</v>
      </c>
      <c r="F82" s="57">
        <v>2.27</v>
      </c>
      <c r="G82" s="57">
        <v>2.27</v>
      </c>
      <c r="H82" s="57">
        <v>2.27</v>
      </c>
      <c r="I82" s="57">
        <v>2.27</v>
      </c>
      <c r="J82" s="57" t="s">
        <v>1872</v>
      </c>
      <c r="K82" s="58">
        <v>150000</v>
      </c>
      <c r="L82" s="55" t="s">
        <v>2804</v>
      </c>
    </row>
    <row r="83" spans="1:12" ht="43.5" thickTop="1" thickBot="1" x14ac:dyDescent="0.25">
      <c r="A83" s="55" t="s">
        <v>1873</v>
      </c>
      <c r="B83" s="55" t="s">
        <v>3573</v>
      </c>
      <c r="C83" s="57">
        <v>27.6</v>
      </c>
      <c r="D83" s="55" t="s">
        <v>1868</v>
      </c>
      <c r="E83" s="55" t="s">
        <v>1869</v>
      </c>
      <c r="F83" s="57">
        <v>1.29</v>
      </c>
      <c r="G83" s="57">
        <v>1.31</v>
      </c>
      <c r="H83" s="57">
        <v>1.3</v>
      </c>
      <c r="I83" s="57">
        <v>1.29</v>
      </c>
      <c r="J83" s="57" t="s">
        <v>1874</v>
      </c>
      <c r="K83" s="58">
        <v>300000</v>
      </c>
      <c r="L83" s="55" t="s">
        <v>2804</v>
      </c>
    </row>
    <row r="84" spans="1:12" ht="43.5" thickTop="1" thickBot="1" x14ac:dyDescent="0.25">
      <c r="A84" s="55" t="s">
        <v>1875</v>
      </c>
      <c r="B84" s="55" t="s">
        <v>3056</v>
      </c>
      <c r="C84" s="57">
        <v>26.5</v>
      </c>
      <c r="D84" s="55" t="s">
        <v>1868</v>
      </c>
      <c r="E84" s="55" t="s">
        <v>1869</v>
      </c>
      <c r="F84" s="57">
        <v>1.82</v>
      </c>
      <c r="G84" s="57">
        <v>1.86</v>
      </c>
      <c r="H84" s="57">
        <v>1.843</v>
      </c>
      <c r="I84" s="57">
        <v>1.82</v>
      </c>
      <c r="J84" s="57" t="s">
        <v>1876</v>
      </c>
      <c r="K84" s="58">
        <v>450000</v>
      </c>
      <c r="L84" s="55" t="s">
        <v>2804</v>
      </c>
    </row>
    <row r="85" spans="1:12" ht="43.5" thickTop="1" thickBot="1" x14ac:dyDescent="0.25">
      <c r="A85" s="55" t="s">
        <v>1877</v>
      </c>
      <c r="B85" s="55" t="s">
        <v>3590</v>
      </c>
      <c r="C85" s="57">
        <v>24.6</v>
      </c>
      <c r="D85" s="55" t="s">
        <v>1878</v>
      </c>
      <c r="E85" s="55" t="s">
        <v>1869</v>
      </c>
      <c r="F85" s="57">
        <v>4.7</v>
      </c>
      <c r="G85" s="57">
        <v>4.7</v>
      </c>
      <c r="H85" s="57">
        <v>4.7</v>
      </c>
      <c r="I85" s="57">
        <v>4.7</v>
      </c>
      <c r="J85" s="57" t="s">
        <v>1879</v>
      </c>
      <c r="K85" s="58">
        <v>300000</v>
      </c>
      <c r="L85" s="55" t="s">
        <v>2804</v>
      </c>
    </row>
    <row r="86" spans="1:12" ht="14.25" thickTop="1" thickBot="1" x14ac:dyDescent="0.25">
      <c r="A86" s="276" t="s">
        <v>1880</v>
      </c>
      <c r="B86" s="277"/>
      <c r="C86" s="277"/>
      <c r="D86" s="277"/>
      <c r="E86" s="277"/>
      <c r="F86" s="277"/>
      <c r="G86" s="277"/>
      <c r="H86" s="277"/>
      <c r="I86" s="277"/>
      <c r="J86" s="277"/>
      <c r="K86" s="277"/>
      <c r="L86" s="278"/>
    </row>
    <row r="87" spans="1:12" ht="43.5" thickTop="1" thickBot="1" x14ac:dyDescent="0.25">
      <c r="A87" s="55" t="s">
        <v>1881</v>
      </c>
      <c r="B87" s="55" t="s">
        <v>3573</v>
      </c>
      <c r="C87" s="57">
        <v>240</v>
      </c>
      <c r="D87" s="55" t="s">
        <v>1868</v>
      </c>
      <c r="E87" s="55" t="s">
        <v>1869</v>
      </c>
      <c r="F87" s="57">
        <v>11.35</v>
      </c>
      <c r="G87" s="57">
        <v>11.55</v>
      </c>
      <c r="H87" s="57">
        <v>11.45</v>
      </c>
      <c r="I87" s="57">
        <v>11.35</v>
      </c>
      <c r="J87" s="57" t="s">
        <v>1882</v>
      </c>
      <c r="K87" s="58">
        <v>60000</v>
      </c>
      <c r="L87" s="55" t="s">
        <v>3610</v>
      </c>
    </row>
    <row r="88" spans="1:12" ht="43.5" thickTop="1" thickBot="1" x14ac:dyDescent="0.25">
      <c r="A88" s="55" t="s">
        <v>1883</v>
      </c>
      <c r="B88" s="55" t="s">
        <v>3056</v>
      </c>
      <c r="C88" s="57">
        <v>240</v>
      </c>
      <c r="D88" s="55" t="s">
        <v>1868</v>
      </c>
      <c r="E88" s="55" t="s">
        <v>1869</v>
      </c>
      <c r="F88" s="57">
        <v>16.7</v>
      </c>
      <c r="G88" s="57">
        <v>16.7</v>
      </c>
      <c r="H88" s="57">
        <v>16.7</v>
      </c>
      <c r="I88" s="57">
        <v>16.7</v>
      </c>
      <c r="J88" s="57" t="s">
        <v>1884</v>
      </c>
      <c r="K88" s="58">
        <v>15000</v>
      </c>
      <c r="L88" s="55" t="s">
        <v>3610</v>
      </c>
    </row>
    <row r="89" spans="1:12" ht="13.5" thickTop="1" x14ac:dyDescent="0.2">
      <c r="A89" s="265"/>
    </row>
    <row r="90" spans="1:12" x14ac:dyDescent="0.2">
      <c r="A90" s="266" t="s">
        <v>3187</v>
      </c>
    </row>
    <row r="91" spans="1:12" x14ac:dyDescent="0.2">
      <c r="A91" s="266" t="s">
        <v>3188</v>
      </c>
    </row>
  </sheetData>
  <mergeCells count="32">
    <mergeCell ref="C9:C10"/>
    <mergeCell ref="D9:D10"/>
    <mergeCell ref="A39:I39"/>
    <mergeCell ref="A41:I41"/>
    <mergeCell ref="A19:I19"/>
    <mergeCell ref="A30:I30"/>
    <mergeCell ref="A37:I37"/>
    <mergeCell ref="A11:I11"/>
    <mergeCell ref="F9:F10"/>
    <mergeCell ref="G9:G10"/>
    <mergeCell ref="H9:H10"/>
    <mergeCell ref="I9:I10"/>
    <mergeCell ref="A9:A10"/>
    <mergeCell ref="B9:B10"/>
    <mergeCell ref="E78:E79"/>
    <mergeCell ref="F78:F79"/>
    <mergeCell ref="G78:G79"/>
    <mergeCell ref="I78:I79"/>
    <mergeCell ref="A44:I44"/>
    <mergeCell ref="A54:I54"/>
    <mergeCell ref="A60:I60"/>
    <mergeCell ref="A62:I62"/>
    <mergeCell ref="A86:L86"/>
    <mergeCell ref="J78:J79"/>
    <mergeCell ref="K78:K79"/>
    <mergeCell ref="L78:L79"/>
    <mergeCell ref="A80:L80"/>
    <mergeCell ref="A67:I67"/>
    <mergeCell ref="A78:A79"/>
    <mergeCell ref="B78:B79"/>
    <mergeCell ref="C78:C79"/>
    <mergeCell ref="D78:D7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3001</v>
      </c>
      <c r="B1" s="2"/>
      <c r="F1" s="3"/>
      <c r="G1" s="4" t="s">
        <v>4562</v>
      </c>
      <c r="H1" s="1">
        <f>SUM(H11:H10000)</f>
        <v>5769800</v>
      </c>
    </row>
    <row r="2" spans="1:9" ht="15.75" x14ac:dyDescent="0.25">
      <c r="A2" s="16" t="s">
        <v>4563</v>
      </c>
      <c r="B2" s="2"/>
      <c r="F2" s="3"/>
      <c r="G2" s="59"/>
      <c r="H2" s="61"/>
    </row>
    <row r="3" spans="1:9" x14ac:dyDescent="0.2">
      <c r="A3" s="96">
        <f>'E-Mail'!$B$2</f>
        <v>37047</v>
      </c>
      <c r="B3" s="2"/>
      <c r="F3" s="3"/>
      <c r="G3" s="59"/>
      <c r="H3" s="61"/>
    </row>
    <row r="5" spans="1:9" s="51" customFormat="1" ht="9.75" customHeight="1" x14ac:dyDescent="0.2">
      <c r="A5" s="52" t="s">
        <v>3189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3000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1788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</row>
    <row r="10" spans="1:9" s="51" customFormat="1" ht="25.5" customHeight="1" thickBot="1" x14ac:dyDescent="0.25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</row>
    <row r="11" spans="1:9" s="51" customFormat="1" ht="10.5" customHeight="1" thickTop="1" thickBot="1" x14ac:dyDescent="0.25">
      <c r="A11" s="276" t="s">
        <v>3057</v>
      </c>
      <c r="B11" s="277"/>
      <c r="C11" s="277"/>
      <c r="D11" s="277"/>
      <c r="E11" s="277"/>
      <c r="F11" s="277"/>
      <c r="G11" s="277"/>
      <c r="H11" s="277"/>
      <c r="I11" s="278"/>
    </row>
    <row r="12" spans="1:9" s="51" customFormat="1" ht="22.5" thickTop="1" thickBot="1" x14ac:dyDescent="0.25">
      <c r="A12" s="55" t="s">
        <v>1887</v>
      </c>
      <c r="B12" s="56">
        <v>37135</v>
      </c>
      <c r="C12" s="57">
        <v>62.25</v>
      </c>
      <c r="D12" s="57">
        <v>62.25</v>
      </c>
      <c r="E12" s="57">
        <v>62.25</v>
      </c>
      <c r="F12" s="57">
        <v>62.25</v>
      </c>
      <c r="G12" s="57" t="s">
        <v>1888</v>
      </c>
      <c r="H12" s="58">
        <v>15200</v>
      </c>
      <c r="I12" s="55" t="s">
        <v>4558</v>
      </c>
    </row>
    <row r="13" spans="1:9" s="51" customFormat="1" ht="22.5" thickTop="1" thickBot="1" x14ac:dyDescent="0.25">
      <c r="A13" s="55" t="s">
        <v>1889</v>
      </c>
      <c r="B13" s="55" t="s">
        <v>4557</v>
      </c>
      <c r="C13" s="57">
        <v>29.75</v>
      </c>
      <c r="D13" s="57">
        <v>30</v>
      </c>
      <c r="E13" s="57">
        <v>29.832999999999998</v>
      </c>
      <c r="F13" s="57">
        <v>29.75</v>
      </c>
      <c r="G13" s="57" t="s">
        <v>1890</v>
      </c>
      <c r="H13" s="58">
        <v>2400</v>
      </c>
      <c r="I13" s="55" t="s">
        <v>4558</v>
      </c>
    </row>
    <row r="14" spans="1:9" s="51" customFormat="1" ht="22.5" thickTop="1" thickBot="1" x14ac:dyDescent="0.25">
      <c r="A14" s="55" t="s">
        <v>4797</v>
      </c>
      <c r="B14" s="55" t="s">
        <v>3602</v>
      </c>
      <c r="C14" s="57">
        <v>34</v>
      </c>
      <c r="D14" s="57">
        <v>35.5</v>
      </c>
      <c r="E14" s="57">
        <v>34.625</v>
      </c>
      <c r="F14" s="57">
        <v>34</v>
      </c>
      <c r="G14" s="57" t="s">
        <v>1891</v>
      </c>
      <c r="H14" s="58">
        <v>48000</v>
      </c>
      <c r="I14" s="55" t="s">
        <v>4558</v>
      </c>
    </row>
    <row r="15" spans="1:9" s="51" customFormat="1" ht="22.5" thickTop="1" thickBot="1" x14ac:dyDescent="0.25">
      <c r="A15" s="55" t="s">
        <v>1892</v>
      </c>
      <c r="B15" s="55" t="s">
        <v>3056</v>
      </c>
      <c r="C15" s="57">
        <v>40.75</v>
      </c>
      <c r="D15" s="57">
        <v>40.75</v>
      </c>
      <c r="E15" s="57">
        <v>40.75</v>
      </c>
      <c r="F15" s="57">
        <v>40.75</v>
      </c>
      <c r="G15" s="57" t="s">
        <v>1893</v>
      </c>
      <c r="H15" s="58">
        <v>51200</v>
      </c>
      <c r="I15" s="55" t="s">
        <v>4558</v>
      </c>
    </row>
    <row r="16" spans="1:9" s="51" customFormat="1" ht="22.5" thickTop="1" thickBot="1" x14ac:dyDescent="0.25">
      <c r="A16" s="55" t="s">
        <v>4798</v>
      </c>
      <c r="B16" s="55" t="s">
        <v>4557</v>
      </c>
      <c r="C16" s="57">
        <v>40</v>
      </c>
      <c r="D16" s="57">
        <v>40</v>
      </c>
      <c r="E16" s="57">
        <v>40</v>
      </c>
      <c r="F16" s="57">
        <v>40</v>
      </c>
      <c r="G16" s="57" t="s">
        <v>1894</v>
      </c>
      <c r="H16" s="57">
        <v>800</v>
      </c>
      <c r="I16" s="55" t="s">
        <v>4558</v>
      </c>
    </row>
    <row r="17" spans="1:9" s="51" customFormat="1" ht="22.5" thickTop="1" thickBot="1" x14ac:dyDescent="0.25">
      <c r="A17" s="55" t="s">
        <v>3403</v>
      </c>
      <c r="B17" s="55" t="s">
        <v>3404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1895</v>
      </c>
      <c r="H17" s="58">
        <v>2400</v>
      </c>
      <c r="I17" s="55" t="s">
        <v>4558</v>
      </c>
    </row>
    <row r="18" spans="1:9" s="51" customFormat="1" ht="22.5" thickTop="1" thickBot="1" x14ac:dyDescent="0.25">
      <c r="A18" s="55" t="s">
        <v>1896</v>
      </c>
      <c r="B18" s="56">
        <v>37073</v>
      </c>
      <c r="C18" s="57">
        <v>94</v>
      </c>
      <c r="D18" s="57">
        <v>94</v>
      </c>
      <c r="E18" s="57">
        <v>94</v>
      </c>
      <c r="F18" s="57">
        <v>94</v>
      </c>
      <c r="G18" s="57" t="s">
        <v>1897</v>
      </c>
      <c r="H18" s="58">
        <v>16800</v>
      </c>
      <c r="I18" s="55" t="s">
        <v>4558</v>
      </c>
    </row>
    <row r="19" spans="1:9" s="51" customFormat="1" ht="22.5" thickTop="1" thickBot="1" x14ac:dyDescent="0.25">
      <c r="A19" s="55" t="s">
        <v>4799</v>
      </c>
      <c r="B19" s="56">
        <v>37135</v>
      </c>
      <c r="C19" s="57">
        <v>54.75</v>
      </c>
      <c r="D19" s="57">
        <v>54.75</v>
      </c>
      <c r="E19" s="57">
        <v>54.75</v>
      </c>
      <c r="F19" s="57">
        <v>54.75</v>
      </c>
      <c r="G19" s="57" t="s">
        <v>1888</v>
      </c>
      <c r="H19" s="58">
        <v>15200</v>
      </c>
      <c r="I19" s="55" t="s">
        <v>4558</v>
      </c>
    </row>
    <row r="20" spans="1:9" s="51" customFormat="1" ht="22.5" thickTop="1" thickBot="1" x14ac:dyDescent="0.25">
      <c r="A20" s="55" t="s">
        <v>1898</v>
      </c>
      <c r="B20" s="55" t="s">
        <v>3056</v>
      </c>
      <c r="C20" s="57">
        <v>53.5</v>
      </c>
      <c r="D20" s="57">
        <v>53.75</v>
      </c>
      <c r="E20" s="57">
        <v>53.625</v>
      </c>
      <c r="F20" s="57">
        <v>53.5</v>
      </c>
      <c r="G20" s="57" t="s">
        <v>1805</v>
      </c>
      <c r="H20" s="58">
        <v>102400</v>
      </c>
      <c r="I20" s="55" t="s">
        <v>4558</v>
      </c>
    </row>
    <row r="21" spans="1:9" s="51" customFormat="1" ht="14.25" thickTop="1" thickBot="1" x14ac:dyDescent="0.25">
      <c r="A21" s="276" t="s">
        <v>3591</v>
      </c>
      <c r="B21" s="277"/>
      <c r="C21" s="277"/>
      <c r="D21" s="277"/>
      <c r="E21" s="277"/>
      <c r="F21" s="277"/>
      <c r="G21" s="277"/>
      <c r="H21" s="277"/>
      <c r="I21" s="278"/>
    </row>
    <row r="22" spans="1:9" s="51" customFormat="1" ht="33" thickTop="1" thickBot="1" x14ac:dyDescent="0.25">
      <c r="A22" s="55" t="s">
        <v>4800</v>
      </c>
      <c r="B22" s="55" t="s">
        <v>3641</v>
      </c>
      <c r="C22" s="57">
        <v>32</v>
      </c>
      <c r="D22" s="57">
        <v>35</v>
      </c>
      <c r="E22" s="57">
        <v>34</v>
      </c>
      <c r="F22" s="57">
        <v>32</v>
      </c>
      <c r="G22" s="57" t="s">
        <v>1888</v>
      </c>
      <c r="H22" s="57">
        <v>600</v>
      </c>
      <c r="I22" s="55" t="s">
        <v>4558</v>
      </c>
    </row>
    <row r="23" spans="1:9" s="51" customFormat="1" ht="33" thickTop="1" thickBot="1" x14ac:dyDescent="0.25">
      <c r="A23" s="55" t="s">
        <v>4739</v>
      </c>
      <c r="B23" s="55" t="s">
        <v>3641</v>
      </c>
      <c r="C23" s="57">
        <v>23</v>
      </c>
      <c r="D23" s="57">
        <v>30</v>
      </c>
      <c r="E23" s="57">
        <v>26.111000000000001</v>
      </c>
      <c r="F23" s="57">
        <v>23</v>
      </c>
      <c r="G23" s="57" t="s">
        <v>1899</v>
      </c>
      <c r="H23" s="58">
        <v>1800</v>
      </c>
      <c r="I23" s="55" t="s">
        <v>4558</v>
      </c>
    </row>
    <row r="24" spans="1:9" s="51" customFormat="1" ht="22.5" thickTop="1" thickBot="1" x14ac:dyDescent="0.25">
      <c r="A24" s="55" t="s">
        <v>1900</v>
      </c>
      <c r="B24" s="56">
        <v>37073</v>
      </c>
      <c r="C24" s="57">
        <v>75</v>
      </c>
      <c r="D24" s="57">
        <v>75</v>
      </c>
      <c r="E24" s="57">
        <v>75</v>
      </c>
      <c r="F24" s="57">
        <v>75</v>
      </c>
      <c r="G24" s="57" t="s">
        <v>1901</v>
      </c>
      <c r="H24" s="58">
        <v>8600</v>
      </c>
      <c r="I24" s="55" t="s">
        <v>4558</v>
      </c>
    </row>
    <row r="25" spans="1:9" s="51" customFormat="1" ht="22.5" thickTop="1" thickBot="1" x14ac:dyDescent="0.25">
      <c r="A25" s="55" t="s">
        <v>1902</v>
      </c>
      <c r="B25" s="56">
        <v>37135</v>
      </c>
      <c r="C25" s="57">
        <v>65</v>
      </c>
      <c r="D25" s="57">
        <v>65</v>
      </c>
      <c r="E25" s="57">
        <v>65</v>
      </c>
      <c r="F25" s="57">
        <v>65</v>
      </c>
      <c r="G25" s="57" t="s">
        <v>1903</v>
      </c>
      <c r="H25" s="58">
        <v>8400</v>
      </c>
      <c r="I25" s="55" t="s">
        <v>4558</v>
      </c>
    </row>
    <row r="26" spans="1:9" s="51" customFormat="1" ht="14.25" thickTop="1" thickBot="1" x14ac:dyDescent="0.25">
      <c r="A26" s="276" t="s">
        <v>4555</v>
      </c>
      <c r="B26" s="277"/>
      <c r="C26" s="277"/>
      <c r="D26" s="277"/>
      <c r="E26" s="277"/>
      <c r="F26" s="277"/>
      <c r="G26" s="277"/>
      <c r="H26" s="277"/>
      <c r="I26" s="278"/>
    </row>
    <row r="27" spans="1:9" s="51" customFormat="1" ht="22.5" thickTop="1" thickBot="1" x14ac:dyDescent="0.25">
      <c r="A27" s="55" t="s">
        <v>3405</v>
      </c>
      <c r="B27" s="55" t="s">
        <v>3406</v>
      </c>
      <c r="C27" s="57">
        <v>54</v>
      </c>
      <c r="D27" s="57">
        <v>54</v>
      </c>
      <c r="E27" s="57">
        <v>54</v>
      </c>
      <c r="F27" s="57">
        <v>54</v>
      </c>
      <c r="G27" s="57" t="s">
        <v>1904</v>
      </c>
      <c r="H27" s="58">
        <v>16000</v>
      </c>
      <c r="I27" s="55" t="s">
        <v>4558</v>
      </c>
    </row>
    <row r="28" spans="1:9" s="51" customFormat="1" ht="22.5" thickTop="1" thickBot="1" x14ac:dyDescent="0.25">
      <c r="A28" s="55" t="s">
        <v>4556</v>
      </c>
      <c r="B28" s="55" t="s">
        <v>4557</v>
      </c>
      <c r="C28" s="57">
        <v>22</v>
      </c>
      <c r="D28" s="57">
        <v>26</v>
      </c>
      <c r="E28" s="57">
        <v>22.85</v>
      </c>
      <c r="F28" s="57">
        <v>26</v>
      </c>
      <c r="G28" s="57" t="s">
        <v>1905</v>
      </c>
      <c r="H28" s="58">
        <v>60000</v>
      </c>
      <c r="I28" s="55" t="s">
        <v>4558</v>
      </c>
    </row>
    <row r="29" spans="1:9" s="51" customFormat="1" ht="22.5" thickTop="1" thickBot="1" x14ac:dyDescent="0.25">
      <c r="A29" s="55" t="s">
        <v>3407</v>
      </c>
      <c r="B29" s="55" t="s">
        <v>3404</v>
      </c>
      <c r="C29" s="57">
        <v>22.5</v>
      </c>
      <c r="D29" s="57">
        <v>25.5</v>
      </c>
      <c r="E29" s="57">
        <v>23.89</v>
      </c>
      <c r="F29" s="57">
        <v>25.5</v>
      </c>
      <c r="G29" s="57" t="s">
        <v>1792</v>
      </c>
      <c r="H29" s="58">
        <v>76800</v>
      </c>
      <c r="I29" s="55" t="s">
        <v>4558</v>
      </c>
    </row>
    <row r="30" spans="1:9" s="51" customFormat="1" ht="22.5" thickTop="1" thickBot="1" x14ac:dyDescent="0.25">
      <c r="A30" s="55" t="s">
        <v>4755</v>
      </c>
      <c r="B30" s="55" t="s">
        <v>3602</v>
      </c>
      <c r="C30" s="57">
        <v>37.5</v>
      </c>
      <c r="D30" s="57">
        <v>40.25</v>
      </c>
      <c r="E30" s="57">
        <v>39.078000000000003</v>
      </c>
      <c r="F30" s="57">
        <v>39.25</v>
      </c>
      <c r="G30" s="57" t="s">
        <v>1906</v>
      </c>
      <c r="H30" s="58">
        <v>232000</v>
      </c>
      <c r="I30" s="55" t="s">
        <v>4558</v>
      </c>
    </row>
    <row r="31" spans="1:9" s="51" customFormat="1" ht="22.5" thickTop="1" thickBot="1" x14ac:dyDescent="0.25">
      <c r="A31" s="55" t="s">
        <v>3306</v>
      </c>
      <c r="B31" s="55" t="s">
        <v>3307</v>
      </c>
      <c r="C31" s="57">
        <v>44</v>
      </c>
      <c r="D31" s="57">
        <v>47</v>
      </c>
      <c r="E31" s="57">
        <v>45.463000000000001</v>
      </c>
      <c r="F31" s="57">
        <v>44.5</v>
      </c>
      <c r="G31" s="57" t="s">
        <v>1907</v>
      </c>
      <c r="H31" s="58">
        <v>108800</v>
      </c>
      <c r="I31" s="55" t="s">
        <v>4558</v>
      </c>
    </row>
    <row r="32" spans="1:9" s="51" customFormat="1" ht="22.5" thickTop="1" thickBot="1" x14ac:dyDescent="0.25">
      <c r="A32" s="55" t="s">
        <v>4801</v>
      </c>
      <c r="B32" s="56">
        <v>37073</v>
      </c>
      <c r="C32" s="57">
        <v>79.5</v>
      </c>
      <c r="D32" s="57">
        <v>88</v>
      </c>
      <c r="E32" s="57">
        <v>81.391999999999996</v>
      </c>
      <c r="F32" s="57">
        <v>79.5</v>
      </c>
      <c r="G32" s="57" t="s">
        <v>1908</v>
      </c>
      <c r="H32" s="58">
        <v>504000</v>
      </c>
      <c r="I32" s="55" t="s">
        <v>4558</v>
      </c>
    </row>
    <row r="33" spans="1:9" s="51" customFormat="1" ht="22.5" thickTop="1" thickBot="1" x14ac:dyDescent="0.25">
      <c r="A33" s="55" t="s">
        <v>3567</v>
      </c>
      <c r="B33" s="55" t="s">
        <v>4559</v>
      </c>
      <c r="C33" s="57">
        <v>77</v>
      </c>
      <c r="D33" s="57">
        <v>77</v>
      </c>
      <c r="E33" s="57">
        <v>77</v>
      </c>
      <c r="F33" s="57">
        <v>77</v>
      </c>
      <c r="G33" s="57" t="s">
        <v>1909</v>
      </c>
      <c r="H33" s="58">
        <v>35200</v>
      </c>
      <c r="I33" s="55" t="s">
        <v>4558</v>
      </c>
    </row>
    <row r="34" spans="1:9" s="51" customFormat="1" ht="22.5" thickTop="1" thickBot="1" x14ac:dyDescent="0.25">
      <c r="A34" s="55" t="s">
        <v>3568</v>
      </c>
      <c r="B34" s="56">
        <v>37135</v>
      </c>
      <c r="C34" s="57">
        <v>36.5</v>
      </c>
      <c r="D34" s="57">
        <v>37.5</v>
      </c>
      <c r="E34" s="57">
        <v>36.847999999999999</v>
      </c>
      <c r="F34" s="57">
        <v>37.5</v>
      </c>
      <c r="G34" s="57" t="s">
        <v>1910</v>
      </c>
      <c r="H34" s="58">
        <v>501600</v>
      </c>
      <c r="I34" s="55" t="s">
        <v>4558</v>
      </c>
    </row>
    <row r="35" spans="1:9" s="51" customFormat="1" ht="22.5" thickTop="1" thickBot="1" x14ac:dyDescent="0.25">
      <c r="A35" s="55" t="s">
        <v>4740</v>
      </c>
      <c r="B35" s="55" t="s">
        <v>3056</v>
      </c>
      <c r="C35" s="57">
        <v>34.5</v>
      </c>
      <c r="D35" s="57">
        <v>35.5</v>
      </c>
      <c r="E35" s="57">
        <v>34.857999999999997</v>
      </c>
      <c r="F35" s="57">
        <v>34.75</v>
      </c>
      <c r="G35" s="57" t="s">
        <v>1891</v>
      </c>
      <c r="H35" s="58">
        <v>307200</v>
      </c>
      <c r="I35" s="55" t="s">
        <v>4558</v>
      </c>
    </row>
    <row r="36" spans="1:9" s="51" customFormat="1" ht="22.5" thickTop="1" thickBot="1" x14ac:dyDescent="0.25">
      <c r="A36" s="55" t="s">
        <v>3308</v>
      </c>
      <c r="B36" s="56">
        <v>37044</v>
      </c>
      <c r="C36" s="57">
        <v>49.75</v>
      </c>
      <c r="D36" s="57">
        <v>50</v>
      </c>
      <c r="E36" s="57">
        <v>49.875</v>
      </c>
      <c r="F36" s="57">
        <v>50</v>
      </c>
      <c r="G36" s="57" t="s">
        <v>1911</v>
      </c>
      <c r="H36" s="58">
        <v>32000</v>
      </c>
      <c r="I36" s="55" t="s">
        <v>4558</v>
      </c>
    </row>
    <row r="37" spans="1:9" s="51" customFormat="1" ht="22.5" thickTop="1" thickBot="1" x14ac:dyDescent="0.25">
      <c r="A37" s="55" t="s">
        <v>3408</v>
      </c>
      <c r="B37" s="55" t="s">
        <v>4741</v>
      </c>
      <c r="C37" s="57">
        <v>69</v>
      </c>
      <c r="D37" s="57">
        <v>72.25</v>
      </c>
      <c r="E37" s="57">
        <v>70.75</v>
      </c>
      <c r="F37" s="57">
        <v>69.5</v>
      </c>
      <c r="G37" s="57" t="s">
        <v>1912</v>
      </c>
      <c r="H37" s="58">
        <v>563200</v>
      </c>
      <c r="I37" s="55" t="s">
        <v>4558</v>
      </c>
    </row>
    <row r="38" spans="1:9" s="51" customFormat="1" ht="22.5" thickTop="1" thickBot="1" x14ac:dyDescent="0.25">
      <c r="A38" s="55" t="s">
        <v>1913</v>
      </c>
      <c r="B38" s="55" t="s">
        <v>1811</v>
      </c>
      <c r="C38" s="57">
        <v>32.5</v>
      </c>
      <c r="D38" s="57">
        <v>32.5</v>
      </c>
      <c r="E38" s="57">
        <v>32.5</v>
      </c>
      <c r="F38" s="57">
        <v>32.5</v>
      </c>
      <c r="G38" s="57" t="s">
        <v>1914</v>
      </c>
      <c r="H38" s="58">
        <v>51200</v>
      </c>
      <c r="I38" s="55" t="s">
        <v>4558</v>
      </c>
    </row>
    <row r="39" spans="1:9" s="51" customFormat="1" ht="22.5" thickTop="1" thickBot="1" x14ac:dyDescent="0.25">
      <c r="A39" s="55" t="s">
        <v>4802</v>
      </c>
      <c r="B39" s="55" t="s">
        <v>4803</v>
      </c>
      <c r="C39" s="57">
        <v>59.75</v>
      </c>
      <c r="D39" s="57">
        <v>59.75</v>
      </c>
      <c r="E39" s="57">
        <v>59.75</v>
      </c>
      <c r="F39" s="57">
        <v>59.75</v>
      </c>
      <c r="G39" s="57" t="s">
        <v>1915</v>
      </c>
      <c r="H39" s="58">
        <v>34400</v>
      </c>
      <c r="I39" s="55" t="s">
        <v>4558</v>
      </c>
    </row>
    <row r="40" spans="1:9" s="51" customFormat="1" ht="22.5" thickTop="1" thickBot="1" x14ac:dyDescent="0.25">
      <c r="A40" s="55" t="s">
        <v>3580</v>
      </c>
      <c r="B40" s="55" t="s">
        <v>4557</v>
      </c>
      <c r="C40" s="57">
        <v>23</v>
      </c>
      <c r="D40" s="57">
        <v>27</v>
      </c>
      <c r="E40" s="57">
        <v>24.353999999999999</v>
      </c>
      <c r="F40" s="57">
        <v>25</v>
      </c>
      <c r="G40" s="57" t="s">
        <v>1916</v>
      </c>
      <c r="H40" s="58">
        <v>9600</v>
      </c>
      <c r="I40" s="55" t="s">
        <v>4558</v>
      </c>
    </row>
    <row r="41" spans="1:9" s="51" customFormat="1" ht="22.5" thickTop="1" thickBot="1" x14ac:dyDescent="0.25">
      <c r="A41" s="55" t="s">
        <v>4804</v>
      </c>
      <c r="B41" s="55" t="s">
        <v>3602</v>
      </c>
      <c r="C41" s="57">
        <v>38</v>
      </c>
      <c r="D41" s="57">
        <v>38.5</v>
      </c>
      <c r="E41" s="57">
        <v>38.125</v>
      </c>
      <c r="F41" s="57">
        <v>38</v>
      </c>
      <c r="G41" s="57" t="s">
        <v>1917</v>
      </c>
      <c r="H41" s="58">
        <v>16000</v>
      </c>
      <c r="I41" s="55" t="s">
        <v>4558</v>
      </c>
    </row>
    <row r="42" spans="1:9" s="51" customFormat="1" ht="22.5" thickTop="1" thickBot="1" x14ac:dyDescent="0.25">
      <c r="A42" s="55" t="s">
        <v>1918</v>
      </c>
      <c r="B42" s="56">
        <v>37135</v>
      </c>
      <c r="C42" s="57">
        <v>36</v>
      </c>
      <c r="D42" s="57">
        <v>36</v>
      </c>
      <c r="E42" s="57">
        <v>36</v>
      </c>
      <c r="F42" s="57">
        <v>36</v>
      </c>
      <c r="G42" s="57" t="s">
        <v>1919</v>
      </c>
      <c r="H42" s="58">
        <v>15200</v>
      </c>
      <c r="I42" s="55" t="s">
        <v>4558</v>
      </c>
    </row>
    <row r="43" spans="1:9" s="51" customFormat="1" ht="22.5" thickTop="1" thickBot="1" x14ac:dyDescent="0.25">
      <c r="A43" s="55" t="s">
        <v>3058</v>
      </c>
      <c r="B43" s="55" t="s">
        <v>4557</v>
      </c>
      <c r="C43" s="57">
        <v>32</v>
      </c>
      <c r="D43" s="57">
        <v>34.25</v>
      </c>
      <c r="E43" s="57">
        <v>33.622999999999998</v>
      </c>
      <c r="F43" s="57">
        <v>33.75</v>
      </c>
      <c r="G43" s="57" t="s">
        <v>1920</v>
      </c>
      <c r="H43" s="58">
        <v>26400</v>
      </c>
      <c r="I43" s="55" t="s">
        <v>4558</v>
      </c>
    </row>
    <row r="44" spans="1:9" s="51" customFormat="1" ht="22.5" thickTop="1" thickBot="1" x14ac:dyDescent="0.25">
      <c r="A44" s="55" t="s">
        <v>3409</v>
      </c>
      <c r="B44" s="55" t="s">
        <v>3404</v>
      </c>
      <c r="C44" s="57">
        <v>34.25</v>
      </c>
      <c r="D44" s="57">
        <v>35.25</v>
      </c>
      <c r="E44" s="57">
        <v>34.75</v>
      </c>
      <c r="F44" s="57">
        <v>35.25</v>
      </c>
      <c r="G44" s="57" t="s">
        <v>1921</v>
      </c>
      <c r="H44" s="58">
        <v>4800</v>
      </c>
      <c r="I44" s="55" t="s">
        <v>4558</v>
      </c>
    </row>
    <row r="45" spans="1:9" s="51" customFormat="1" ht="22.5" thickTop="1" thickBot="1" x14ac:dyDescent="0.25">
      <c r="A45" s="55" t="s">
        <v>4805</v>
      </c>
      <c r="B45" s="55" t="s">
        <v>3602</v>
      </c>
      <c r="C45" s="57">
        <v>47.5</v>
      </c>
      <c r="D45" s="57">
        <v>50.5</v>
      </c>
      <c r="E45" s="57">
        <v>49.1</v>
      </c>
      <c r="F45" s="57">
        <v>47.5</v>
      </c>
      <c r="G45" s="57" t="s">
        <v>1922</v>
      </c>
      <c r="H45" s="58">
        <v>20000</v>
      </c>
      <c r="I45" s="55" t="s">
        <v>4558</v>
      </c>
    </row>
    <row r="46" spans="1:9" s="51" customFormat="1" ht="22.5" thickTop="1" thickBot="1" x14ac:dyDescent="0.25">
      <c r="A46" s="55" t="s">
        <v>1923</v>
      </c>
      <c r="B46" s="55" t="s">
        <v>3307</v>
      </c>
      <c r="C46" s="57">
        <v>57</v>
      </c>
      <c r="D46" s="57">
        <v>57</v>
      </c>
      <c r="E46" s="57">
        <v>57</v>
      </c>
      <c r="F46" s="57">
        <v>57</v>
      </c>
      <c r="G46" s="57" t="s">
        <v>1924</v>
      </c>
      <c r="H46" s="58">
        <v>13600</v>
      </c>
      <c r="I46" s="55" t="s">
        <v>4558</v>
      </c>
    </row>
    <row r="47" spans="1:9" s="51" customFormat="1" ht="22.5" thickTop="1" thickBot="1" x14ac:dyDescent="0.25">
      <c r="A47" s="55" t="s">
        <v>1925</v>
      </c>
      <c r="B47" s="56">
        <v>37135</v>
      </c>
      <c r="C47" s="57">
        <v>43.25</v>
      </c>
      <c r="D47" s="57">
        <v>44.5</v>
      </c>
      <c r="E47" s="57">
        <v>44.027999999999999</v>
      </c>
      <c r="F47" s="57">
        <v>43.25</v>
      </c>
      <c r="G47" s="57" t="s">
        <v>1790</v>
      </c>
      <c r="H47" s="58">
        <v>136800</v>
      </c>
      <c r="I47" s="55" t="s">
        <v>4558</v>
      </c>
    </row>
    <row r="48" spans="1:9" s="51" customFormat="1" ht="22.5" thickTop="1" thickBot="1" x14ac:dyDescent="0.25">
      <c r="A48" s="55" t="s">
        <v>4806</v>
      </c>
      <c r="B48" s="55" t="s">
        <v>3056</v>
      </c>
      <c r="C48" s="57">
        <v>37</v>
      </c>
      <c r="D48" s="57">
        <v>37.5</v>
      </c>
      <c r="E48" s="57">
        <v>37.125</v>
      </c>
      <c r="F48" s="57">
        <v>37</v>
      </c>
      <c r="G48" s="57" t="s">
        <v>1926</v>
      </c>
      <c r="H48" s="58">
        <v>204800</v>
      </c>
      <c r="I48" s="55" t="s">
        <v>4558</v>
      </c>
    </row>
    <row r="49" spans="1:9" s="51" customFormat="1" ht="22.5" thickTop="1" thickBot="1" x14ac:dyDescent="0.25">
      <c r="A49" s="55" t="s">
        <v>1927</v>
      </c>
      <c r="B49" s="55" t="s">
        <v>1928</v>
      </c>
      <c r="C49" s="57">
        <v>36</v>
      </c>
      <c r="D49" s="57">
        <v>36.25</v>
      </c>
      <c r="E49" s="57">
        <v>36.125</v>
      </c>
      <c r="F49" s="57">
        <v>36</v>
      </c>
      <c r="G49" s="57" t="s">
        <v>1850</v>
      </c>
      <c r="H49" s="58">
        <v>68800</v>
      </c>
      <c r="I49" s="55" t="s">
        <v>4558</v>
      </c>
    </row>
    <row r="50" spans="1:9" s="51" customFormat="1" ht="22.5" thickTop="1" thickBot="1" x14ac:dyDescent="0.25">
      <c r="A50" s="55" t="s">
        <v>4807</v>
      </c>
      <c r="B50" s="56">
        <v>37044</v>
      </c>
      <c r="C50" s="57">
        <v>52.75</v>
      </c>
      <c r="D50" s="57">
        <v>52.75</v>
      </c>
      <c r="E50" s="57">
        <v>52.75</v>
      </c>
      <c r="F50" s="57">
        <v>52.75</v>
      </c>
      <c r="G50" s="57" t="s">
        <v>1860</v>
      </c>
      <c r="H50" s="58">
        <v>16000</v>
      </c>
      <c r="I50" s="55" t="s">
        <v>4558</v>
      </c>
    </row>
    <row r="51" spans="1:9" s="51" customFormat="1" ht="22.5" thickTop="1" thickBot="1" x14ac:dyDescent="0.25">
      <c r="A51" s="55" t="s">
        <v>4808</v>
      </c>
      <c r="B51" s="55" t="s">
        <v>4741</v>
      </c>
      <c r="C51" s="57">
        <v>73</v>
      </c>
      <c r="D51" s="57">
        <v>75</v>
      </c>
      <c r="E51" s="57">
        <v>74.150000000000006</v>
      </c>
      <c r="F51" s="57">
        <v>73</v>
      </c>
      <c r="G51" s="57" t="s">
        <v>1929</v>
      </c>
      <c r="H51" s="58">
        <v>352000</v>
      </c>
      <c r="I51" s="55" t="s">
        <v>4558</v>
      </c>
    </row>
    <row r="52" spans="1:9" s="51" customFormat="1" ht="22.5" thickTop="1" thickBot="1" x14ac:dyDescent="0.25">
      <c r="A52" s="55" t="s">
        <v>1930</v>
      </c>
      <c r="B52" s="56">
        <v>37136</v>
      </c>
      <c r="C52" s="57">
        <v>35</v>
      </c>
      <c r="D52" s="57">
        <v>35</v>
      </c>
      <c r="E52" s="57">
        <v>35</v>
      </c>
      <c r="F52" s="57">
        <v>35</v>
      </c>
      <c r="G52" s="57" t="s">
        <v>1850</v>
      </c>
      <c r="H52" s="58">
        <v>16000</v>
      </c>
      <c r="I52" s="55" t="s">
        <v>4558</v>
      </c>
    </row>
    <row r="53" spans="1:9" s="51" customFormat="1" ht="22.5" thickTop="1" thickBot="1" x14ac:dyDescent="0.25">
      <c r="A53" s="55" t="s">
        <v>1931</v>
      </c>
      <c r="B53" s="55" t="s">
        <v>3603</v>
      </c>
      <c r="C53" s="57">
        <v>39.75</v>
      </c>
      <c r="D53" s="57">
        <v>39.75</v>
      </c>
      <c r="E53" s="57">
        <v>39.75</v>
      </c>
      <c r="F53" s="57">
        <v>39.75</v>
      </c>
      <c r="G53" s="57" t="s">
        <v>1932</v>
      </c>
      <c r="H53" s="58">
        <v>204000</v>
      </c>
      <c r="I53" s="55" t="s">
        <v>4558</v>
      </c>
    </row>
    <row r="54" spans="1:9" s="51" customFormat="1" ht="22.5" thickTop="1" thickBot="1" x14ac:dyDescent="0.25">
      <c r="A54" s="55" t="s">
        <v>1933</v>
      </c>
      <c r="B54" s="55" t="s">
        <v>4557</v>
      </c>
      <c r="C54" s="57">
        <v>60</v>
      </c>
      <c r="D54" s="57">
        <v>60</v>
      </c>
      <c r="E54" s="57">
        <v>60</v>
      </c>
      <c r="F54" s="57">
        <v>60</v>
      </c>
      <c r="G54" s="57" t="s">
        <v>1934</v>
      </c>
      <c r="H54" s="57">
        <v>400</v>
      </c>
      <c r="I54" s="55" t="s">
        <v>4558</v>
      </c>
    </row>
    <row r="55" spans="1:9" s="51" customFormat="1" ht="22.5" thickTop="1" thickBot="1" x14ac:dyDescent="0.25">
      <c r="A55" s="55" t="s">
        <v>1935</v>
      </c>
      <c r="B55" s="56">
        <v>37135</v>
      </c>
      <c r="C55" s="57">
        <v>143</v>
      </c>
      <c r="D55" s="57">
        <v>143</v>
      </c>
      <c r="E55" s="57">
        <v>143</v>
      </c>
      <c r="F55" s="57">
        <v>143</v>
      </c>
      <c r="G55" s="57" t="s">
        <v>1936</v>
      </c>
      <c r="H55" s="58">
        <v>9600</v>
      </c>
      <c r="I55" s="55" t="s">
        <v>4558</v>
      </c>
    </row>
    <row r="56" spans="1:9" s="51" customFormat="1" ht="22.5" thickTop="1" thickBot="1" x14ac:dyDescent="0.25">
      <c r="A56" s="55" t="s">
        <v>1937</v>
      </c>
      <c r="B56" s="55" t="s">
        <v>3406</v>
      </c>
      <c r="C56" s="57">
        <v>35</v>
      </c>
      <c r="D56" s="57">
        <v>35.5</v>
      </c>
      <c r="E56" s="57">
        <v>35.25</v>
      </c>
      <c r="F56" s="57">
        <v>35</v>
      </c>
      <c r="G56" s="57" t="s">
        <v>1938</v>
      </c>
      <c r="H56" s="58">
        <v>3200</v>
      </c>
      <c r="I56" s="55" t="s">
        <v>4558</v>
      </c>
    </row>
    <row r="57" spans="1:9" ht="22.5" thickTop="1" thickBot="1" x14ac:dyDescent="0.25">
      <c r="A57" s="55" t="s">
        <v>3190</v>
      </c>
      <c r="B57" s="55" t="s">
        <v>4557</v>
      </c>
      <c r="C57" s="57">
        <v>35</v>
      </c>
      <c r="D57" s="57">
        <v>36</v>
      </c>
      <c r="E57" s="57">
        <v>35.816000000000003</v>
      </c>
      <c r="F57" s="57">
        <v>35</v>
      </c>
      <c r="G57" s="57" t="s">
        <v>1939</v>
      </c>
      <c r="H57" s="58">
        <v>15200</v>
      </c>
      <c r="I57" s="55" t="s">
        <v>4558</v>
      </c>
    </row>
    <row r="58" spans="1:9" ht="22.5" thickTop="1" thickBot="1" x14ac:dyDescent="0.25">
      <c r="A58" s="55" t="s">
        <v>4809</v>
      </c>
      <c r="B58" s="55" t="s">
        <v>3602</v>
      </c>
      <c r="C58" s="57">
        <v>39.5</v>
      </c>
      <c r="D58" s="57">
        <v>41</v>
      </c>
      <c r="E58" s="57">
        <v>40.332999999999998</v>
      </c>
      <c r="F58" s="57">
        <v>39.5</v>
      </c>
      <c r="G58" s="57" t="s">
        <v>1940</v>
      </c>
      <c r="H58" s="58">
        <v>12000</v>
      </c>
      <c r="I58" s="55" t="s">
        <v>4558</v>
      </c>
    </row>
    <row r="59" spans="1:9" ht="22.5" thickTop="1" thickBot="1" x14ac:dyDescent="0.25">
      <c r="A59" s="55" t="s">
        <v>1941</v>
      </c>
      <c r="B59" s="56">
        <v>37073</v>
      </c>
      <c r="C59" s="57">
        <v>81</v>
      </c>
      <c r="D59" s="57">
        <v>81</v>
      </c>
      <c r="E59" s="57">
        <v>81</v>
      </c>
      <c r="F59" s="57">
        <v>81</v>
      </c>
      <c r="G59" s="57" t="s">
        <v>1942</v>
      </c>
      <c r="H59" s="58">
        <v>16800</v>
      </c>
      <c r="I59" s="55" t="s">
        <v>4558</v>
      </c>
    </row>
    <row r="60" spans="1:9" ht="22.5" thickTop="1" thickBot="1" x14ac:dyDescent="0.25">
      <c r="A60" s="55" t="s">
        <v>1943</v>
      </c>
      <c r="B60" s="55" t="s">
        <v>4559</v>
      </c>
      <c r="C60" s="57">
        <v>73.25</v>
      </c>
      <c r="D60" s="57">
        <v>73.25</v>
      </c>
      <c r="E60" s="57">
        <v>73.25</v>
      </c>
      <c r="F60" s="57">
        <v>73.25</v>
      </c>
      <c r="G60" s="57" t="s">
        <v>1944</v>
      </c>
      <c r="H60" s="58">
        <v>35200</v>
      </c>
      <c r="I60" s="55" t="s">
        <v>4558</v>
      </c>
    </row>
    <row r="61" spans="1:9" ht="22.5" thickTop="1" thickBot="1" x14ac:dyDescent="0.25">
      <c r="A61" s="55" t="s">
        <v>3309</v>
      </c>
      <c r="B61" s="56">
        <v>37135</v>
      </c>
      <c r="C61" s="57">
        <v>49.6</v>
      </c>
      <c r="D61" s="57">
        <v>51.1</v>
      </c>
      <c r="E61" s="57">
        <v>50.383000000000003</v>
      </c>
      <c r="F61" s="57">
        <v>49.6</v>
      </c>
      <c r="G61" s="57" t="s">
        <v>1945</v>
      </c>
      <c r="H61" s="58">
        <v>91200</v>
      </c>
      <c r="I61" s="55" t="s">
        <v>4558</v>
      </c>
    </row>
    <row r="62" spans="1:9" ht="22.5" thickTop="1" thickBot="1" x14ac:dyDescent="0.25">
      <c r="A62" s="55" t="s">
        <v>4742</v>
      </c>
      <c r="B62" s="55" t="s">
        <v>3056</v>
      </c>
      <c r="C62" s="57">
        <v>49.4</v>
      </c>
      <c r="D62" s="57">
        <v>49.5</v>
      </c>
      <c r="E62" s="57">
        <v>49.45</v>
      </c>
      <c r="F62" s="57">
        <v>49.4</v>
      </c>
      <c r="G62" s="57" t="s">
        <v>1946</v>
      </c>
      <c r="H62" s="58">
        <v>102400</v>
      </c>
      <c r="I62" s="55" t="s">
        <v>4558</v>
      </c>
    </row>
    <row r="63" spans="1:9" ht="22.5" thickTop="1" thickBot="1" x14ac:dyDescent="0.25">
      <c r="A63" s="55" t="s">
        <v>1947</v>
      </c>
      <c r="B63" s="55" t="s">
        <v>3797</v>
      </c>
      <c r="C63" s="57">
        <v>59.5</v>
      </c>
      <c r="D63" s="57">
        <v>59.5</v>
      </c>
      <c r="E63" s="57">
        <v>59.5</v>
      </c>
      <c r="F63" s="57">
        <v>59.5</v>
      </c>
      <c r="G63" s="57" t="s">
        <v>1948</v>
      </c>
      <c r="H63" s="58">
        <v>33600</v>
      </c>
      <c r="I63" s="55" t="s">
        <v>4558</v>
      </c>
    </row>
    <row r="64" spans="1:9" ht="22.5" thickTop="1" thickBot="1" x14ac:dyDescent="0.25">
      <c r="A64" s="55" t="s">
        <v>3410</v>
      </c>
      <c r="B64" s="55" t="s">
        <v>3406</v>
      </c>
      <c r="C64" s="57">
        <v>50.5</v>
      </c>
      <c r="D64" s="57">
        <v>52</v>
      </c>
      <c r="E64" s="57">
        <v>51.167000000000002</v>
      </c>
      <c r="F64" s="57">
        <v>50.5</v>
      </c>
      <c r="G64" s="57" t="s">
        <v>1921</v>
      </c>
      <c r="H64" s="58">
        <v>24000</v>
      </c>
      <c r="I64" s="55" t="s">
        <v>4558</v>
      </c>
    </row>
    <row r="65" spans="1:9" ht="22.5" thickTop="1" thickBot="1" x14ac:dyDescent="0.25">
      <c r="A65" s="55" t="s">
        <v>4560</v>
      </c>
      <c r="B65" s="55" t="s">
        <v>4557</v>
      </c>
      <c r="C65" s="57">
        <v>27.25</v>
      </c>
      <c r="D65" s="57">
        <v>29.5</v>
      </c>
      <c r="E65" s="57">
        <v>27.724</v>
      </c>
      <c r="F65" s="57">
        <v>29.5</v>
      </c>
      <c r="G65" s="57" t="s">
        <v>1949</v>
      </c>
      <c r="H65" s="58">
        <v>32800</v>
      </c>
      <c r="I65" s="55" t="s">
        <v>4558</v>
      </c>
    </row>
    <row r="66" spans="1:9" ht="22.5" thickTop="1" thickBot="1" x14ac:dyDescent="0.25">
      <c r="A66" s="55" t="s">
        <v>3411</v>
      </c>
      <c r="B66" s="55" t="s">
        <v>3404</v>
      </c>
      <c r="C66" s="57">
        <v>28.75</v>
      </c>
      <c r="D66" s="57">
        <v>29</v>
      </c>
      <c r="E66" s="57">
        <v>28.812999999999999</v>
      </c>
      <c r="F66" s="57">
        <v>29</v>
      </c>
      <c r="G66" s="57" t="s">
        <v>1914</v>
      </c>
      <c r="H66" s="58">
        <v>12800</v>
      </c>
      <c r="I66" s="55" t="s">
        <v>4558</v>
      </c>
    </row>
    <row r="67" spans="1:9" ht="22.5" thickTop="1" thickBot="1" x14ac:dyDescent="0.25">
      <c r="A67" s="55" t="s">
        <v>3604</v>
      </c>
      <c r="B67" s="55" t="s">
        <v>3602</v>
      </c>
      <c r="C67" s="57">
        <v>38.25</v>
      </c>
      <c r="D67" s="57">
        <v>40.5</v>
      </c>
      <c r="E67" s="57">
        <v>39.136000000000003</v>
      </c>
      <c r="F67" s="57">
        <v>38.25</v>
      </c>
      <c r="G67" s="57" t="s">
        <v>1950</v>
      </c>
      <c r="H67" s="58">
        <v>172000</v>
      </c>
      <c r="I67" s="55" t="s">
        <v>4558</v>
      </c>
    </row>
    <row r="68" spans="1:9" ht="22.5" thickTop="1" thickBot="1" x14ac:dyDescent="0.25">
      <c r="A68" s="55" t="s">
        <v>2829</v>
      </c>
      <c r="B68" s="55" t="s">
        <v>4559</v>
      </c>
      <c r="C68" s="57">
        <v>81</v>
      </c>
      <c r="D68" s="57">
        <v>81.400000000000006</v>
      </c>
      <c r="E68" s="57">
        <v>81.2</v>
      </c>
      <c r="F68" s="57">
        <v>81.400000000000006</v>
      </c>
      <c r="G68" s="57" t="s">
        <v>1951</v>
      </c>
      <c r="H68" s="58">
        <v>70400</v>
      </c>
      <c r="I68" s="55" t="s">
        <v>4558</v>
      </c>
    </row>
    <row r="69" spans="1:9" ht="22.5" thickTop="1" thickBot="1" x14ac:dyDescent="0.25">
      <c r="A69" s="55" t="s">
        <v>3191</v>
      </c>
      <c r="B69" s="56">
        <v>37135</v>
      </c>
      <c r="C69" s="57">
        <v>39.6</v>
      </c>
      <c r="D69" s="57">
        <v>40.75</v>
      </c>
      <c r="E69" s="57">
        <v>40.204999999999998</v>
      </c>
      <c r="F69" s="57">
        <v>39.6</v>
      </c>
      <c r="G69" s="57" t="s">
        <v>1952</v>
      </c>
      <c r="H69" s="58">
        <v>501600</v>
      </c>
      <c r="I69" s="55" t="s">
        <v>4558</v>
      </c>
    </row>
    <row r="70" spans="1:9" ht="22.5" thickTop="1" thickBot="1" x14ac:dyDescent="0.25">
      <c r="A70" s="55" t="s">
        <v>3310</v>
      </c>
      <c r="B70" s="55" t="s">
        <v>3056</v>
      </c>
      <c r="C70" s="57">
        <v>36.75</v>
      </c>
      <c r="D70" s="57">
        <v>37.5</v>
      </c>
      <c r="E70" s="57">
        <v>37.15</v>
      </c>
      <c r="F70" s="57">
        <v>36.75</v>
      </c>
      <c r="G70" s="57" t="s">
        <v>1893</v>
      </c>
      <c r="H70" s="58">
        <v>256000</v>
      </c>
      <c r="I70" s="55" t="s">
        <v>4558</v>
      </c>
    </row>
    <row r="71" spans="1:9" ht="22.5" thickTop="1" thickBot="1" x14ac:dyDescent="0.25">
      <c r="A71" s="55" t="s">
        <v>1953</v>
      </c>
      <c r="B71" s="55" t="s">
        <v>1928</v>
      </c>
      <c r="C71" s="57">
        <v>37.75</v>
      </c>
      <c r="D71" s="57">
        <v>37.75</v>
      </c>
      <c r="E71" s="57">
        <v>37.75</v>
      </c>
      <c r="F71" s="57">
        <v>37.75</v>
      </c>
      <c r="G71" s="57" t="s">
        <v>1954</v>
      </c>
      <c r="H71" s="58">
        <v>68800</v>
      </c>
      <c r="I71" s="55" t="s">
        <v>4558</v>
      </c>
    </row>
    <row r="72" spans="1:9" ht="22.5" thickTop="1" thickBot="1" x14ac:dyDescent="0.25">
      <c r="A72" s="55" t="s">
        <v>1955</v>
      </c>
      <c r="B72" s="55" t="s">
        <v>4741</v>
      </c>
      <c r="C72" s="57">
        <v>68.5</v>
      </c>
      <c r="D72" s="57">
        <v>69.5</v>
      </c>
      <c r="E72" s="57">
        <v>69</v>
      </c>
      <c r="F72" s="57">
        <v>68.5</v>
      </c>
      <c r="G72" s="57" t="s">
        <v>1929</v>
      </c>
      <c r="H72" s="58">
        <v>70400</v>
      </c>
      <c r="I72" s="55" t="s">
        <v>4558</v>
      </c>
    </row>
    <row r="73" spans="1:9" ht="22.5" thickTop="1" thickBot="1" x14ac:dyDescent="0.25">
      <c r="A73" s="55" t="s">
        <v>4727</v>
      </c>
      <c r="B73" s="55" t="s">
        <v>4557</v>
      </c>
      <c r="C73" s="57">
        <v>92</v>
      </c>
      <c r="D73" s="57">
        <v>100</v>
      </c>
      <c r="E73" s="57">
        <v>97.332999999999998</v>
      </c>
      <c r="F73" s="57">
        <v>92</v>
      </c>
      <c r="G73" s="57" t="s">
        <v>1956</v>
      </c>
      <c r="H73" s="58">
        <v>1200</v>
      </c>
      <c r="I73" s="55" t="s">
        <v>4558</v>
      </c>
    </row>
    <row r="74" spans="1:9" ht="22.5" thickTop="1" thickBot="1" x14ac:dyDescent="0.25">
      <c r="A74" s="55" t="s">
        <v>3412</v>
      </c>
      <c r="B74" s="56">
        <v>37073</v>
      </c>
      <c r="C74" s="57">
        <v>212</v>
      </c>
      <c r="D74" s="57">
        <v>237</v>
      </c>
      <c r="E74" s="57">
        <v>224.143</v>
      </c>
      <c r="F74" s="57">
        <v>222</v>
      </c>
      <c r="G74" s="57" t="s">
        <v>1957</v>
      </c>
      <c r="H74" s="58">
        <v>70000</v>
      </c>
      <c r="I74" s="55" t="s">
        <v>4558</v>
      </c>
    </row>
    <row r="75" spans="1:9" ht="22.5" thickTop="1" thickBot="1" x14ac:dyDescent="0.25">
      <c r="A75" s="55" t="s">
        <v>1958</v>
      </c>
      <c r="B75" s="56">
        <v>37104</v>
      </c>
      <c r="C75" s="57">
        <v>255</v>
      </c>
      <c r="D75" s="57">
        <v>270</v>
      </c>
      <c r="E75" s="57">
        <v>264.75</v>
      </c>
      <c r="F75" s="57">
        <v>255</v>
      </c>
      <c r="G75" s="57" t="s">
        <v>1959</v>
      </c>
      <c r="H75" s="58">
        <v>43200</v>
      </c>
      <c r="I75" s="55" t="s">
        <v>4558</v>
      </c>
    </row>
    <row r="76" spans="1:9" ht="22.5" thickTop="1" thickBot="1" x14ac:dyDescent="0.25">
      <c r="A76" s="55" t="s">
        <v>1960</v>
      </c>
      <c r="B76" s="55" t="s">
        <v>1859</v>
      </c>
      <c r="C76" s="57">
        <v>50.5</v>
      </c>
      <c r="D76" s="57">
        <v>50.5</v>
      </c>
      <c r="E76" s="57">
        <v>50.5</v>
      </c>
      <c r="F76" s="57">
        <v>50.5</v>
      </c>
      <c r="G76" s="57" t="s">
        <v>1961</v>
      </c>
      <c r="H76" s="58">
        <v>30400</v>
      </c>
      <c r="I76" s="55" t="s">
        <v>4558</v>
      </c>
    </row>
    <row r="77" spans="1:9" ht="22.5" thickTop="1" thickBot="1" x14ac:dyDescent="0.25">
      <c r="A77" s="55" t="s">
        <v>4728</v>
      </c>
      <c r="B77" s="55" t="s">
        <v>4557</v>
      </c>
      <c r="C77" s="57">
        <v>60</v>
      </c>
      <c r="D77" s="57">
        <v>90</v>
      </c>
      <c r="E77" s="57">
        <v>78</v>
      </c>
      <c r="F77" s="57">
        <v>60</v>
      </c>
      <c r="G77" s="57" t="s">
        <v>1899</v>
      </c>
      <c r="H77" s="58">
        <v>4400</v>
      </c>
      <c r="I77" s="55" t="s">
        <v>4558</v>
      </c>
    </row>
    <row r="78" spans="1:9" ht="22.5" thickTop="1" thickBot="1" x14ac:dyDescent="0.25">
      <c r="A78" s="55" t="s">
        <v>1962</v>
      </c>
      <c r="B78" s="56">
        <v>37135</v>
      </c>
      <c r="C78" s="57">
        <v>132</v>
      </c>
      <c r="D78" s="57">
        <v>135</v>
      </c>
      <c r="E78" s="57">
        <v>133.5</v>
      </c>
      <c r="F78" s="57">
        <v>135</v>
      </c>
      <c r="G78" s="57" t="s">
        <v>1936</v>
      </c>
      <c r="H78" s="58">
        <v>19200</v>
      </c>
      <c r="I78" s="55" t="s">
        <v>4558</v>
      </c>
    </row>
    <row r="79" spans="1:9" ht="22.5" thickTop="1" thickBot="1" x14ac:dyDescent="0.25">
      <c r="A79" s="55" t="s">
        <v>1963</v>
      </c>
      <c r="B79" s="55" t="s">
        <v>3056</v>
      </c>
      <c r="C79" s="57">
        <v>82</v>
      </c>
      <c r="D79" s="57">
        <v>82</v>
      </c>
      <c r="E79" s="57">
        <v>82</v>
      </c>
      <c r="F79" s="57">
        <v>82</v>
      </c>
      <c r="G79" s="57" t="s">
        <v>1964</v>
      </c>
      <c r="H79" s="58">
        <v>30800</v>
      </c>
      <c r="I79" s="55" t="s">
        <v>4558</v>
      </c>
    </row>
    <row r="80" spans="1:9" ht="22.5" thickTop="1" thickBot="1" x14ac:dyDescent="0.25">
      <c r="A80" s="55" t="s">
        <v>1965</v>
      </c>
      <c r="B80" s="55" t="s">
        <v>1811</v>
      </c>
      <c r="C80" s="57">
        <v>38</v>
      </c>
      <c r="D80" s="57">
        <v>38</v>
      </c>
      <c r="E80" s="57">
        <v>38</v>
      </c>
      <c r="F80" s="57">
        <v>38</v>
      </c>
      <c r="G80" s="57" t="s">
        <v>1824</v>
      </c>
      <c r="H80" s="58">
        <v>30800</v>
      </c>
      <c r="I80" s="55" t="s">
        <v>4558</v>
      </c>
    </row>
    <row r="81" spans="1:9" ht="22.5" thickTop="1" thickBot="1" x14ac:dyDescent="0.25">
      <c r="A81" s="55" t="s">
        <v>3311</v>
      </c>
      <c r="B81" s="55" t="s">
        <v>4557</v>
      </c>
      <c r="C81" s="57">
        <v>24.25</v>
      </c>
      <c r="D81" s="57">
        <v>25.25</v>
      </c>
      <c r="E81" s="57">
        <v>24.795000000000002</v>
      </c>
      <c r="F81" s="57">
        <v>24.25</v>
      </c>
      <c r="G81" s="57" t="s">
        <v>1966</v>
      </c>
      <c r="H81" s="58">
        <v>8800</v>
      </c>
      <c r="I81" s="55" t="s">
        <v>4558</v>
      </c>
    </row>
    <row r="82" spans="1:9" ht="22.5" thickTop="1" thickBot="1" x14ac:dyDescent="0.25">
      <c r="A82" s="55" t="s">
        <v>4810</v>
      </c>
      <c r="B82" s="56">
        <v>37135</v>
      </c>
      <c r="C82" s="57">
        <v>38.25</v>
      </c>
      <c r="D82" s="57">
        <v>38.25</v>
      </c>
      <c r="E82" s="57">
        <v>38.25</v>
      </c>
      <c r="F82" s="57">
        <v>38.25</v>
      </c>
      <c r="G82" s="57" t="s">
        <v>1967</v>
      </c>
      <c r="H82" s="58">
        <v>15200</v>
      </c>
      <c r="I82" s="55" t="s">
        <v>4558</v>
      </c>
    </row>
    <row r="83" spans="1:9" ht="22.5" thickTop="1" thickBot="1" x14ac:dyDescent="0.25">
      <c r="A83" s="55" t="s">
        <v>1968</v>
      </c>
      <c r="B83" s="55" t="s">
        <v>4557</v>
      </c>
      <c r="C83" s="57">
        <v>38.5</v>
      </c>
      <c r="D83" s="57">
        <v>39</v>
      </c>
      <c r="E83" s="57">
        <v>38.75</v>
      </c>
      <c r="F83" s="57">
        <v>38.5</v>
      </c>
      <c r="G83" s="57" t="s">
        <v>1969</v>
      </c>
      <c r="H83" s="58">
        <v>1600</v>
      </c>
      <c r="I83" s="55" t="s">
        <v>4558</v>
      </c>
    </row>
    <row r="84" spans="1:9" ht="22.5" thickTop="1" thickBot="1" x14ac:dyDescent="0.25">
      <c r="A84" s="55" t="s">
        <v>1970</v>
      </c>
      <c r="B84" s="55" t="s">
        <v>3056</v>
      </c>
      <c r="C84" s="57">
        <v>34.75</v>
      </c>
      <c r="D84" s="57">
        <v>34.75</v>
      </c>
      <c r="E84" s="57">
        <v>34.75</v>
      </c>
      <c r="F84" s="57">
        <v>34.75</v>
      </c>
      <c r="G84" s="57" t="s">
        <v>1914</v>
      </c>
      <c r="H84" s="58">
        <v>51200</v>
      </c>
      <c r="I84" s="55" t="s">
        <v>4558</v>
      </c>
    </row>
    <row r="85" spans="1:9" ht="22.5" thickTop="1" thickBot="1" x14ac:dyDescent="0.25">
      <c r="A85" s="55" t="s">
        <v>1971</v>
      </c>
      <c r="B85" s="55" t="s">
        <v>1928</v>
      </c>
      <c r="C85" s="57">
        <v>34.85</v>
      </c>
      <c r="D85" s="57">
        <v>34.85</v>
      </c>
      <c r="E85" s="57">
        <v>34.85</v>
      </c>
      <c r="F85" s="57">
        <v>34.85</v>
      </c>
      <c r="G85" s="57" t="s">
        <v>1972</v>
      </c>
      <c r="H85" s="58">
        <v>34400</v>
      </c>
      <c r="I85" s="55" t="s">
        <v>4558</v>
      </c>
    </row>
    <row r="86" spans="1:9" ht="13.5" thickTop="1" x14ac:dyDescent="0.2"/>
    <row r="87" spans="1:9" x14ac:dyDescent="0.2">
      <c r="A87" s="65" t="s">
        <v>3187</v>
      </c>
    </row>
    <row r="88" spans="1:9" x14ac:dyDescent="0.2">
      <c r="A88" s="65" t="s">
        <v>3188</v>
      </c>
    </row>
  </sheetData>
  <mergeCells count="11">
    <mergeCell ref="A9:A10"/>
    <mergeCell ref="B9:B10"/>
    <mergeCell ref="A21:I21"/>
    <mergeCell ref="C9:C10"/>
    <mergeCell ref="A26:I26"/>
    <mergeCell ref="D9:D10"/>
    <mergeCell ref="A11:I11"/>
    <mergeCell ref="G9:G10"/>
    <mergeCell ref="H9:H10"/>
    <mergeCell ref="I9:I10"/>
    <mergeCell ref="F9:F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3001</v>
      </c>
      <c r="F1" s="4"/>
      <c r="G1" s="5" t="s">
        <v>4566</v>
      </c>
      <c r="H1" s="1">
        <f>SUM(H11:H10000)</f>
        <v>229482500</v>
      </c>
    </row>
    <row r="2" spans="1:12" ht="15.75" x14ac:dyDescent="0.25">
      <c r="A2" s="16" t="s">
        <v>4564</v>
      </c>
      <c r="F2" s="59"/>
      <c r="G2" s="63"/>
      <c r="H2" s="61"/>
    </row>
    <row r="3" spans="1:12" x14ac:dyDescent="0.2">
      <c r="A3" s="96">
        <f>'E-Mail'!$B$2</f>
        <v>37047</v>
      </c>
      <c r="F3" s="59"/>
      <c r="G3" s="63"/>
      <c r="H3" s="61"/>
    </row>
    <row r="5" spans="1:12" ht="9.75" customHeight="1" x14ac:dyDescent="0.2">
      <c r="A5" s="52" t="s">
        <v>4729</v>
      </c>
      <c r="J5" s="51"/>
      <c r="K5" s="51"/>
      <c r="L5" s="51"/>
    </row>
    <row r="6" spans="1:12" ht="9.75" customHeight="1" x14ac:dyDescent="0.2">
      <c r="A6" s="52" t="s">
        <v>3000</v>
      </c>
      <c r="J6" s="51"/>
      <c r="K6" s="51"/>
      <c r="L6" s="51"/>
    </row>
    <row r="7" spans="1:12" ht="9.75" customHeight="1" x14ac:dyDescent="0.2">
      <c r="A7" s="52" t="s">
        <v>1788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  <c r="J9" s="51"/>
      <c r="K9" s="51"/>
      <c r="L9" s="51"/>
    </row>
    <row r="10" spans="1:12" ht="25.5" customHeight="1" thickBot="1" x14ac:dyDescent="0.25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  <c r="J10" s="51"/>
      <c r="K10" s="51"/>
      <c r="L10" s="51"/>
    </row>
    <row r="11" spans="1:12" ht="10.5" customHeight="1" thickTop="1" thickBot="1" x14ac:dyDescent="0.25">
      <c r="A11" s="276" t="s">
        <v>4743</v>
      </c>
      <c r="B11" s="277"/>
      <c r="C11" s="277"/>
      <c r="D11" s="277"/>
      <c r="E11" s="277"/>
      <c r="F11" s="277"/>
      <c r="G11" s="277"/>
      <c r="H11" s="277"/>
      <c r="I11" s="278"/>
      <c r="J11" s="51"/>
      <c r="K11" s="51"/>
      <c r="L11" s="51"/>
    </row>
    <row r="12" spans="1:12" ht="14.25" customHeight="1" thickTop="1" thickBot="1" x14ac:dyDescent="0.25">
      <c r="A12" s="55" t="s">
        <v>4811</v>
      </c>
      <c r="B12" s="55" t="s">
        <v>4812</v>
      </c>
      <c r="C12" s="57">
        <v>4.75</v>
      </c>
      <c r="D12" s="57">
        <v>4.9000000000000004</v>
      </c>
      <c r="E12" s="57">
        <v>4.7640000000000002</v>
      </c>
      <c r="F12" s="57">
        <v>4.75</v>
      </c>
      <c r="G12" s="57" t="s">
        <v>1973</v>
      </c>
      <c r="H12" s="58">
        <v>110000</v>
      </c>
      <c r="I12" s="55" t="s">
        <v>3798</v>
      </c>
      <c r="J12" s="51"/>
      <c r="K12" s="51"/>
      <c r="L12" s="51"/>
    </row>
    <row r="13" spans="1:12" ht="10.5" customHeight="1" thickTop="1" thickBot="1" x14ac:dyDescent="0.25">
      <c r="A13" s="276" t="s">
        <v>1974</v>
      </c>
      <c r="B13" s="277"/>
      <c r="C13" s="277"/>
      <c r="D13" s="277"/>
      <c r="E13" s="277"/>
      <c r="F13" s="277"/>
      <c r="G13" s="277"/>
      <c r="H13" s="277"/>
      <c r="I13" s="278"/>
      <c r="J13" s="51"/>
      <c r="K13" s="51"/>
      <c r="L13" s="51"/>
    </row>
    <row r="14" spans="1:12" ht="14.25" customHeight="1" thickTop="1" thickBot="1" x14ac:dyDescent="0.25">
      <c r="A14" s="55" t="s">
        <v>1975</v>
      </c>
      <c r="B14" s="55" t="s">
        <v>4245</v>
      </c>
      <c r="C14" s="57">
        <v>7.4999999999999997E-2</v>
      </c>
      <c r="D14" s="57">
        <v>7.4999999999999997E-2</v>
      </c>
      <c r="E14" s="57">
        <v>7.4999999999999997E-2</v>
      </c>
      <c r="F14" s="57">
        <v>7.4999999999999997E-2</v>
      </c>
      <c r="G14" s="57" t="s">
        <v>1976</v>
      </c>
      <c r="H14" s="58">
        <v>615000</v>
      </c>
      <c r="I14" s="55" t="s">
        <v>4561</v>
      </c>
      <c r="J14" s="51"/>
      <c r="K14" s="51"/>
      <c r="L14" s="51"/>
    </row>
    <row r="15" spans="1:12" ht="14.25" customHeight="1" thickTop="1" thickBot="1" x14ac:dyDescent="0.25">
      <c r="A15" s="276" t="s">
        <v>3059</v>
      </c>
      <c r="B15" s="277"/>
      <c r="C15" s="277"/>
      <c r="D15" s="277"/>
      <c r="E15" s="277"/>
      <c r="F15" s="277"/>
      <c r="G15" s="277"/>
      <c r="H15" s="277"/>
      <c r="I15" s="278"/>
      <c r="J15" s="51"/>
      <c r="K15" s="51"/>
      <c r="L15" s="51"/>
    </row>
    <row r="16" spans="1:12" ht="14.25" customHeight="1" thickTop="1" thickBot="1" x14ac:dyDescent="0.25">
      <c r="A16" s="55" t="s">
        <v>1977</v>
      </c>
      <c r="B16" s="55" t="s">
        <v>3061</v>
      </c>
      <c r="C16" s="57">
        <v>3.9</v>
      </c>
      <c r="D16" s="57">
        <v>3.92</v>
      </c>
      <c r="E16" s="57">
        <v>3.91</v>
      </c>
      <c r="F16" s="57">
        <v>3.9</v>
      </c>
      <c r="G16" s="57" t="s">
        <v>1964</v>
      </c>
      <c r="H16" s="58">
        <v>10000</v>
      </c>
      <c r="I16" s="55" t="s">
        <v>4561</v>
      </c>
      <c r="J16" s="51"/>
      <c r="K16" s="51"/>
      <c r="L16" s="51"/>
    </row>
    <row r="17" spans="1:12" ht="14.25" customHeight="1" thickTop="1" thickBot="1" x14ac:dyDescent="0.25">
      <c r="A17" s="55" t="s">
        <v>3060</v>
      </c>
      <c r="B17" s="55" t="s">
        <v>3061</v>
      </c>
      <c r="C17" s="57">
        <v>3.85</v>
      </c>
      <c r="D17" s="57">
        <v>3.99</v>
      </c>
      <c r="E17" s="57">
        <v>3.9420000000000002</v>
      </c>
      <c r="F17" s="57">
        <v>3.85</v>
      </c>
      <c r="G17" s="57" t="s">
        <v>1893</v>
      </c>
      <c r="H17" s="58">
        <v>177500</v>
      </c>
      <c r="I17" s="55" t="s">
        <v>4561</v>
      </c>
      <c r="J17" s="51"/>
      <c r="K17" s="51"/>
      <c r="L17" s="51"/>
    </row>
    <row r="18" spans="1:12" ht="14.25" customHeight="1" thickTop="1" thickBot="1" x14ac:dyDescent="0.25">
      <c r="A18" s="55" t="s">
        <v>3312</v>
      </c>
      <c r="B18" s="55" t="s">
        <v>3061</v>
      </c>
      <c r="C18" s="57">
        <v>3.4</v>
      </c>
      <c r="D18" s="57">
        <v>3.4</v>
      </c>
      <c r="E18" s="57">
        <v>3.4</v>
      </c>
      <c r="F18" s="57">
        <v>3.4</v>
      </c>
      <c r="G18" s="57" t="s">
        <v>1978</v>
      </c>
      <c r="H18" s="58">
        <v>5000</v>
      </c>
      <c r="I18" s="55" t="s">
        <v>4561</v>
      </c>
      <c r="J18" s="51"/>
      <c r="K18" s="51"/>
      <c r="L18" s="51"/>
    </row>
    <row r="19" spans="1:12" ht="14.25" customHeight="1" thickTop="1" thickBot="1" x14ac:dyDescent="0.25">
      <c r="A19" s="55" t="s">
        <v>3799</v>
      </c>
      <c r="B19" s="55" t="s">
        <v>3061</v>
      </c>
      <c r="C19" s="57">
        <v>3.74</v>
      </c>
      <c r="D19" s="57">
        <v>4</v>
      </c>
      <c r="E19" s="57">
        <v>3.93</v>
      </c>
      <c r="F19" s="57">
        <v>3.74</v>
      </c>
      <c r="G19" s="57" t="s">
        <v>1979</v>
      </c>
      <c r="H19" s="58">
        <v>20000</v>
      </c>
      <c r="I19" s="55" t="s">
        <v>4561</v>
      </c>
      <c r="J19" s="51"/>
      <c r="K19" s="51"/>
      <c r="L19" s="51"/>
    </row>
    <row r="20" spans="1:12" ht="14.25" customHeight="1" thickTop="1" thickBot="1" x14ac:dyDescent="0.25">
      <c r="A20" s="55" t="s">
        <v>1980</v>
      </c>
      <c r="B20" s="55" t="s">
        <v>3061</v>
      </c>
      <c r="C20" s="57">
        <v>2.91</v>
      </c>
      <c r="D20" s="57">
        <v>2.91</v>
      </c>
      <c r="E20" s="57">
        <v>2.91</v>
      </c>
      <c r="F20" s="57">
        <v>2.91</v>
      </c>
      <c r="G20" s="57" t="s">
        <v>1981</v>
      </c>
      <c r="H20" s="58">
        <v>5000</v>
      </c>
      <c r="I20" s="55" t="s">
        <v>4561</v>
      </c>
      <c r="J20" s="51"/>
      <c r="K20" s="51"/>
      <c r="L20" s="51"/>
    </row>
    <row r="21" spans="1:12" ht="14.25" customHeight="1" thickTop="1" thickBot="1" x14ac:dyDescent="0.25">
      <c r="A21" s="55" t="s">
        <v>3062</v>
      </c>
      <c r="B21" s="55" t="s">
        <v>3061</v>
      </c>
      <c r="C21" s="57">
        <v>3.88</v>
      </c>
      <c r="D21" s="57">
        <v>4.18</v>
      </c>
      <c r="E21" s="57">
        <v>4.0949999999999998</v>
      </c>
      <c r="F21" s="57">
        <v>3.88</v>
      </c>
      <c r="G21" s="57" t="s">
        <v>1982</v>
      </c>
      <c r="H21" s="58">
        <v>187500</v>
      </c>
      <c r="I21" s="55" t="s">
        <v>4561</v>
      </c>
      <c r="J21" s="51"/>
      <c r="K21" s="51"/>
      <c r="L21" s="51"/>
    </row>
    <row r="22" spans="1:12" ht="14.25" customHeight="1" thickTop="1" thickBot="1" x14ac:dyDescent="0.25">
      <c r="A22" s="55" t="s">
        <v>3592</v>
      </c>
      <c r="B22" s="55" t="s">
        <v>3061</v>
      </c>
      <c r="C22" s="57">
        <v>3.96</v>
      </c>
      <c r="D22" s="57">
        <v>4.01</v>
      </c>
      <c r="E22" s="57">
        <v>3.9820000000000002</v>
      </c>
      <c r="F22" s="57">
        <v>3.96</v>
      </c>
      <c r="G22" s="57" t="s">
        <v>1983</v>
      </c>
      <c r="H22" s="58">
        <v>22500</v>
      </c>
      <c r="I22" s="55" t="s">
        <v>4561</v>
      </c>
      <c r="J22" s="51"/>
      <c r="K22" s="51"/>
      <c r="L22" s="51"/>
    </row>
    <row r="23" spans="1:12" ht="14.25" customHeight="1" thickTop="1" thickBot="1" x14ac:dyDescent="0.25">
      <c r="A23" s="55" t="s">
        <v>3063</v>
      </c>
      <c r="B23" s="55" t="s">
        <v>3061</v>
      </c>
      <c r="C23" s="57">
        <v>3.76</v>
      </c>
      <c r="D23" s="57">
        <v>4.0350000000000001</v>
      </c>
      <c r="E23" s="57">
        <v>3.9609999999999999</v>
      </c>
      <c r="F23" s="57">
        <v>3.76</v>
      </c>
      <c r="G23" s="57" t="s">
        <v>1926</v>
      </c>
      <c r="H23" s="58">
        <v>47500</v>
      </c>
      <c r="I23" s="55" t="s">
        <v>4561</v>
      </c>
      <c r="J23" s="51"/>
      <c r="K23" s="51"/>
      <c r="L23" s="51"/>
    </row>
    <row r="24" spans="1:12" ht="14.25" customHeight="1" thickTop="1" thickBot="1" x14ac:dyDescent="0.25">
      <c r="A24" s="55" t="s">
        <v>4243</v>
      </c>
      <c r="B24" s="55" t="s">
        <v>3061</v>
      </c>
      <c r="C24" s="57">
        <v>4.1180000000000003</v>
      </c>
      <c r="D24" s="57">
        <v>4.18</v>
      </c>
      <c r="E24" s="57">
        <v>4.1630000000000003</v>
      </c>
      <c r="F24" s="57">
        <v>4.1180000000000003</v>
      </c>
      <c r="G24" s="57" t="s">
        <v>1984</v>
      </c>
      <c r="H24" s="58">
        <v>42500</v>
      </c>
      <c r="I24" s="55" t="s">
        <v>4561</v>
      </c>
      <c r="J24" s="51"/>
      <c r="K24" s="51"/>
      <c r="L24" s="51"/>
    </row>
    <row r="25" spans="1:12" ht="14.25" customHeight="1" thickTop="1" thickBot="1" x14ac:dyDescent="0.25">
      <c r="A25" s="55" t="s">
        <v>4813</v>
      </c>
      <c r="B25" s="55" t="s">
        <v>3061</v>
      </c>
      <c r="C25" s="57">
        <v>4.22</v>
      </c>
      <c r="D25" s="57">
        <v>4.2249999999999996</v>
      </c>
      <c r="E25" s="57">
        <v>4.2240000000000002</v>
      </c>
      <c r="F25" s="57">
        <v>4.22</v>
      </c>
      <c r="G25" s="57" t="s">
        <v>1985</v>
      </c>
      <c r="H25" s="58">
        <v>55000</v>
      </c>
      <c r="I25" s="55" t="s">
        <v>4561</v>
      </c>
      <c r="J25" s="51"/>
      <c r="K25" s="51"/>
      <c r="L25" s="51"/>
    </row>
    <row r="26" spans="1:12" ht="14.25" customHeight="1" thickTop="1" thickBot="1" x14ac:dyDescent="0.25">
      <c r="A26" s="55" t="s">
        <v>3064</v>
      </c>
      <c r="B26" s="55" t="s">
        <v>3061</v>
      </c>
      <c r="C26" s="57">
        <v>4.1500000000000004</v>
      </c>
      <c r="D26" s="57">
        <v>4.28</v>
      </c>
      <c r="E26" s="57">
        <v>4.2439999999999998</v>
      </c>
      <c r="F26" s="57">
        <v>4.1500000000000004</v>
      </c>
      <c r="G26" s="57" t="s">
        <v>1986</v>
      </c>
      <c r="H26" s="58">
        <v>227500</v>
      </c>
      <c r="I26" s="55" t="s">
        <v>4561</v>
      </c>
      <c r="J26" s="51"/>
      <c r="K26" s="51"/>
      <c r="L26" s="51"/>
    </row>
    <row r="27" spans="1:12" ht="14.25" customHeight="1" thickTop="1" thickBot="1" x14ac:dyDescent="0.25">
      <c r="A27" s="55" t="s">
        <v>3065</v>
      </c>
      <c r="B27" s="55" t="s">
        <v>3061</v>
      </c>
      <c r="C27" s="57">
        <v>3.92</v>
      </c>
      <c r="D27" s="57">
        <v>4.0449999999999999</v>
      </c>
      <c r="E27" s="57">
        <v>4.0039999999999996</v>
      </c>
      <c r="F27" s="57">
        <v>3.9750000000000001</v>
      </c>
      <c r="G27" s="57" t="s">
        <v>1987</v>
      </c>
      <c r="H27" s="58">
        <v>137500</v>
      </c>
      <c r="I27" s="55" t="s">
        <v>4561</v>
      </c>
      <c r="J27" s="51"/>
      <c r="K27" s="51"/>
      <c r="L27" s="51"/>
    </row>
    <row r="28" spans="1:12" ht="14.25" customHeight="1" thickTop="1" thickBot="1" x14ac:dyDescent="0.25">
      <c r="A28" s="55" t="s">
        <v>3066</v>
      </c>
      <c r="B28" s="55" t="s">
        <v>3061</v>
      </c>
      <c r="C28" s="57">
        <v>3.02</v>
      </c>
      <c r="D28" s="57">
        <v>3.3</v>
      </c>
      <c r="E28" s="57">
        <v>3.0990000000000002</v>
      </c>
      <c r="F28" s="57">
        <v>3.3</v>
      </c>
      <c r="G28" s="57" t="s">
        <v>1988</v>
      </c>
      <c r="H28" s="58">
        <v>75000</v>
      </c>
      <c r="I28" s="55" t="s">
        <v>4561</v>
      </c>
      <c r="J28" s="51"/>
      <c r="K28" s="51"/>
      <c r="L28" s="51"/>
    </row>
    <row r="29" spans="1:12" ht="14.25" customHeight="1" thickTop="1" thickBot="1" x14ac:dyDescent="0.25">
      <c r="A29" s="55" t="s">
        <v>3413</v>
      </c>
      <c r="B29" s="55" t="s">
        <v>3061</v>
      </c>
      <c r="C29" s="57">
        <v>4.08</v>
      </c>
      <c r="D29" s="57">
        <v>4.1150000000000002</v>
      </c>
      <c r="E29" s="57">
        <v>4.0919999999999996</v>
      </c>
      <c r="F29" s="57">
        <v>4.08</v>
      </c>
      <c r="G29" s="57" t="s">
        <v>1989</v>
      </c>
      <c r="H29" s="58">
        <v>15000</v>
      </c>
      <c r="I29" s="55" t="s">
        <v>4561</v>
      </c>
      <c r="J29" s="51"/>
      <c r="K29" s="51"/>
      <c r="L29" s="51"/>
    </row>
    <row r="30" spans="1:12" ht="14.25" customHeight="1" thickTop="1" thickBot="1" x14ac:dyDescent="0.25">
      <c r="A30" s="55" t="s">
        <v>4814</v>
      </c>
      <c r="B30" s="55" t="s">
        <v>3061</v>
      </c>
      <c r="C30" s="57">
        <v>3.98</v>
      </c>
      <c r="D30" s="57">
        <v>3.98</v>
      </c>
      <c r="E30" s="57">
        <v>3.98</v>
      </c>
      <c r="F30" s="57">
        <v>3.98</v>
      </c>
      <c r="G30" s="57" t="s">
        <v>1917</v>
      </c>
      <c r="H30" s="58">
        <v>10000</v>
      </c>
      <c r="I30" s="55" t="s">
        <v>4561</v>
      </c>
      <c r="J30" s="51"/>
      <c r="K30" s="51"/>
      <c r="L30" s="51"/>
    </row>
    <row r="31" spans="1:12" ht="14.25" customHeight="1" thickTop="1" thickBot="1" x14ac:dyDescent="0.25">
      <c r="A31" s="55" t="s">
        <v>1990</v>
      </c>
      <c r="B31" s="55" t="s">
        <v>3061</v>
      </c>
      <c r="C31" s="57">
        <v>4.0599999999999996</v>
      </c>
      <c r="D31" s="57">
        <v>4.0599999999999996</v>
      </c>
      <c r="E31" s="57">
        <v>4.0599999999999996</v>
      </c>
      <c r="F31" s="57">
        <v>4.0599999999999996</v>
      </c>
      <c r="G31" s="57" t="s">
        <v>1904</v>
      </c>
      <c r="H31" s="58">
        <v>10000</v>
      </c>
      <c r="I31" s="55" t="s">
        <v>4561</v>
      </c>
      <c r="J31" s="51"/>
      <c r="K31" s="51"/>
      <c r="L31" s="51"/>
    </row>
    <row r="32" spans="1:12" ht="14.25" customHeight="1" thickTop="1" thickBot="1" x14ac:dyDescent="0.25">
      <c r="A32" s="55" t="s">
        <v>3067</v>
      </c>
      <c r="B32" s="55" t="s">
        <v>3061</v>
      </c>
      <c r="C32" s="57">
        <v>3.7349999999999999</v>
      </c>
      <c r="D32" s="57">
        <v>4.0650000000000004</v>
      </c>
      <c r="E32" s="57">
        <v>3.9430000000000001</v>
      </c>
      <c r="F32" s="57">
        <v>3.7349999999999999</v>
      </c>
      <c r="G32" s="57" t="s">
        <v>1991</v>
      </c>
      <c r="H32" s="58">
        <v>160000</v>
      </c>
      <c r="I32" s="55" t="s">
        <v>4561</v>
      </c>
      <c r="J32" s="51"/>
      <c r="K32" s="51"/>
      <c r="L32" s="51"/>
    </row>
    <row r="33" spans="1:12" ht="14.25" customHeight="1" thickTop="1" thickBot="1" x14ac:dyDescent="0.25">
      <c r="A33" s="55" t="s">
        <v>3612</v>
      </c>
      <c r="B33" s="55" t="s">
        <v>3061</v>
      </c>
      <c r="C33" s="57">
        <v>2.8</v>
      </c>
      <c r="D33" s="57">
        <v>3</v>
      </c>
      <c r="E33" s="57">
        <v>2.8889999999999998</v>
      </c>
      <c r="F33" s="57">
        <v>3</v>
      </c>
      <c r="G33" s="57" t="s">
        <v>1870</v>
      </c>
      <c r="H33" s="58">
        <v>40000</v>
      </c>
      <c r="I33" s="55" t="s">
        <v>4561</v>
      </c>
      <c r="J33" s="51"/>
      <c r="K33" s="51"/>
      <c r="L33" s="51"/>
    </row>
    <row r="34" spans="1:12" ht="14.25" customHeight="1" thickTop="1" thickBot="1" x14ac:dyDescent="0.25">
      <c r="A34" s="55" t="s">
        <v>3614</v>
      </c>
      <c r="B34" s="55" t="s">
        <v>3061</v>
      </c>
      <c r="C34" s="57">
        <v>4.16</v>
      </c>
      <c r="D34" s="57">
        <v>4.2329999999999997</v>
      </c>
      <c r="E34" s="57">
        <v>4.1980000000000004</v>
      </c>
      <c r="F34" s="57">
        <v>4.16</v>
      </c>
      <c r="G34" s="57" t="s">
        <v>1992</v>
      </c>
      <c r="H34" s="58">
        <v>165000</v>
      </c>
      <c r="I34" s="55" t="s">
        <v>4561</v>
      </c>
      <c r="J34" s="51"/>
      <c r="K34" s="51"/>
      <c r="L34" s="51"/>
    </row>
    <row r="35" spans="1:12" ht="14.25" customHeight="1" thickTop="1" thickBot="1" x14ac:dyDescent="0.25">
      <c r="A35" s="55" t="s">
        <v>3414</v>
      </c>
      <c r="B35" s="55" t="s">
        <v>3061</v>
      </c>
      <c r="C35" s="57">
        <v>3.91</v>
      </c>
      <c r="D35" s="57">
        <v>3.91</v>
      </c>
      <c r="E35" s="57">
        <v>3.91</v>
      </c>
      <c r="F35" s="57">
        <v>3.91</v>
      </c>
      <c r="G35" s="57" t="s">
        <v>1993</v>
      </c>
      <c r="H35" s="58">
        <v>5000</v>
      </c>
      <c r="I35" s="55" t="s">
        <v>4561</v>
      </c>
      <c r="J35" s="51"/>
      <c r="K35" s="51"/>
      <c r="L35" s="51"/>
    </row>
    <row r="36" spans="1:12" ht="14.25" customHeight="1" thickTop="1" thickBot="1" x14ac:dyDescent="0.25">
      <c r="A36" s="55" t="s">
        <v>3068</v>
      </c>
      <c r="B36" s="55" t="s">
        <v>3061</v>
      </c>
      <c r="C36" s="57">
        <v>3.9279999999999999</v>
      </c>
      <c r="D36" s="57">
        <v>4.05</v>
      </c>
      <c r="E36" s="57">
        <v>4.0060000000000002</v>
      </c>
      <c r="F36" s="57">
        <v>3.93</v>
      </c>
      <c r="G36" s="57" t="s">
        <v>1959</v>
      </c>
      <c r="H36" s="58">
        <v>305000</v>
      </c>
      <c r="I36" s="55" t="s">
        <v>4561</v>
      </c>
      <c r="J36" s="51"/>
      <c r="K36" s="51"/>
      <c r="L36" s="51"/>
    </row>
    <row r="37" spans="1:12" ht="14.25" customHeight="1" thickTop="1" thickBot="1" x14ac:dyDescent="0.25">
      <c r="A37" s="55" t="s">
        <v>3593</v>
      </c>
      <c r="B37" s="55" t="s">
        <v>3061</v>
      </c>
      <c r="C37" s="57">
        <v>3.88</v>
      </c>
      <c r="D37" s="57">
        <v>3.91</v>
      </c>
      <c r="E37" s="57">
        <v>3.895</v>
      </c>
      <c r="F37" s="57">
        <v>3.89</v>
      </c>
      <c r="G37" s="57" t="s">
        <v>1994</v>
      </c>
      <c r="H37" s="58">
        <v>85000</v>
      </c>
      <c r="I37" s="55" t="s">
        <v>4561</v>
      </c>
      <c r="J37" s="51"/>
      <c r="K37" s="51"/>
      <c r="L37" s="51"/>
    </row>
    <row r="38" spans="1:12" ht="14.25" customHeight="1" thickTop="1" thickBot="1" x14ac:dyDescent="0.25">
      <c r="A38" s="55" t="s">
        <v>3615</v>
      </c>
      <c r="B38" s="55" t="s">
        <v>3061</v>
      </c>
      <c r="C38" s="57">
        <v>3.93</v>
      </c>
      <c r="D38" s="57">
        <v>4.1349999999999998</v>
      </c>
      <c r="E38" s="57">
        <v>4.101</v>
      </c>
      <c r="F38" s="57">
        <v>3.93</v>
      </c>
      <c r="G38" s="57" t="s">
        <v>1995</v>
      </c>
      <c r="H38" s="58">
        <v>355000</v>
      </c>
      <c r="I38" s="55" t="s">
        <v>4561</v>
      </c>
      <c r="J38" s="51"/>
      <c r="K38" s="51"/>
      <c r="L38" s="51"/>
    </row>
    <row r="39" spans="1:12" ht="14.25" customHeight="1" thickTop="1" thickBot="1" x14ac:dyDescent="0.25">
      <c r="A39" s="55" t="s">
        <v>3616</v>
      </c>
      <c r="B39" s="55" t="s">
        <v>3061</v>
      </c>
      <c r="C39" s="57">
        <v>4.0999999999999996</v>
      </c>
      <c r="D39" s="57">
        <v>4.1180000000000003</v>
      </c>
      <c r="E39" s="57">
        <v>4.109</v>
      </c>
      <c r="F39" s="57">
        <v>4.1100000000000003</v>
      </c>
      <c r="G39" s="57" t="s">
        <v>1905</v>
      </c>
      <c r="H39" s="58">
        <v>30000</v>
      </c>
      <c r="I39" s="55" t="s">
        <v>4561</v>
      </c>
      <c r="J39" s="51"/>
      <c r="K39" s="51"/>
      <c r="L39" s="51"/>
    </row>
    <row r="40" spans="1:12" ht="9.75" customHeight="1" thickTop="1" thickBot="1" x14ac:dyDescent="0.25">
      <c r="A40" s="55" t="s">
        <v>1996</v>
      </c>
      <c r="B40" s="55" t="s">
        <v>3061</v>
      </c>
      <c r="C40" s="57">
        <v>3.7850000000000001</v>
      </c>
      <c r="D40" s="57">
        <v>3.7850000000000001</v>
      </c>
      <c r="E40" s="57">
        <v>3.7850000000000001</v>
      </c>
      <c r="F40" s="57">
        <v>3.7850000000000001</v>
      </c>
      <c r="G40" s="57" t="s">
        <v>1997</v>
      </c>
      <c r="H40" s="58">
        <v>2500</v>
      </c>
      <c r="I40" s="55" t="s">
        <v>4561</v>
      </c>
      <c r="J40" s="51"/>
      <c r="K40" s="51"/>
      <c r="L40" s="51"/>
    </row>
    <row r="41" spans="1:12" ht="14.25" customHeight="1" thickTop="1" thickBot="1" x14ac:dyDescent="0.25">
      <c r="A41" s="55" t="s">
        <v>4752</v>
      </c>
      <c r="B41" s="55" t="s">
        <v>3061</v>
      </c>
      <c r="C41" s="57">
        <v>3.915</v>
      </c>
      <c r="D41" s="57">
        <v>4.0250000000000004</v>
      </c>
      <c r="E41" s="57">
        <v>3.9849999999999999</v>
      </c>
      <c r="F41" s="57">
        <v>3.915</v>
      </c>
      <c r="G41" s="57" t="s">
        <v>1988</v>
      </c>
      <c r="H41" s="58">
        <v>85000</v>
      </c>
      <c r="I41" s="55" t="s">
        <v>4561</v>
      </c>
      <c r="J41" s="51"/>
      <c r="K41" s="51"/>
      <c r="L41" s="51"/>
    </row>
    <row r="42" spans="1:12" ht="14.25" customHeight="1" thickTop="1" thickBot="1" x14ac:dyDescent="0.25">
      <c r="A42" s="55" t="s">
        <v>3069</v>
      </c>
      <c r="B42" s="55" t="s">
        <v>3061</v>
      </c>
      <c r="C42" s="57">
        <v>3.9</v>
      </c>
      <c r="D42" s="57">
        <v>4.5</v>
      </c>
      <c r="E42" s="57">
        <v>4.1109999999999998</v>
      </c>
      <c r="F42" s="57">
        <v>4.2</v>
      </c>
      <c r="G42" s="57" t="s">
        <v>1812</v>
      </c>
      <c r="H42" s="58">
        <v>135000</v>
      </c>
      <c r="I42" s="55" t="s">
        <v>4561</v>
      </c>
      <c r="J42" s="51"/>
      <c r="K42" s="51"/>
      <c r="L42" s="51"/>
    </row>
    <row r="43" spans="1:12" ht="10.5" customHeight="1" thickTop="1" thickBot="1" x14ac:dyDescent="0.25">
      <c r="A43" s="55" t="s">
        <v>4815</v>
      </c>
      <c r="B43" s="55" t="s">
        <v>3061</v>
      </c>
      <c r="C43" s="57">
        <v>3.75</v>
      </c>
      <c r="D43" s="57">
        <v>3.75</v>
      </c>
      <c r="E43" s="57">
        <v>3.75</v>
      </c>
      <c r="F43" s="57">
        <v>3.75</v>
      </c>
      <c r="G43" s="57" t="s">
        <v>1998</v>
      </c>
      <c r="H43" s="58">
        <v>10000</v>
      </c>
      <c r="I43" s="55" t="s">
        <v>4561</v>
      </c>
      <c r="J43" s="51"/>
      <c r="K43" s="51"/>
      <c r="L43" s="51"/>
    </row>
    <row r="44" spans="1:12" ht="14.25" customHeight="1" thickTop="1" thickBot="1" x14ac:dyDescent="0.25">
      <c r="A44" s="55" t="s">
        <v>3600</v>
      </c>
      <c r="B44" s="55" t="s">
        <v>3061</v>
      </c>
      <c r="C44" s="57">
        <v>3.87</v>
      </c>
      <c r="D44" s="57">
        <v>4.88</v>
      </c>
      <c r="E44" s="57">
        <v>3.9670000000000001</v>
      </c>
      <c r="F44" s="57">
        <v>4.88</v>
      </c>
      <c r="G44" s="57" t="s">
        <v>1994</v>
      </c>
      <c r="H44" s="58">
        <v>70000</v>
      </c>
      <c r="I44" s="55" t="s">
        <v>4561</v>
      </c>
      <c r="J44" s="51"/>
      <c r="K44" s="51"/>
      <c r="L44" s="51"/>
    </row>
    <row r="45" spans="1:12" ht="10.5" customHeight="1" thickTop="1" thickBot="1" x14ac:dyDescent="0.25">
      <c r="A45" s="55" t="s">
        <v>4244</v>
      </c>
      <c r="B45" s="55" t="s">
        <v>3061</v>
      </c>
      <c r="C45" s="57">
        <v>4.08</v>
      </c>
      <c r="D45" s="57">
        <v>4.08</v>
      </c>
      <c r="E45" s="57">
        <v>4.08</v>
      </c>
      <c r="F45" s="57">
        <v>4.08</v>
      </c>
      <c r="G45" s="57" t="s">
        <v>1999</v>
      </c>
      <c r="H45" s="58">
        <v>10000</v>
      </c>
      <c r="I45" s="55" t="s">
        <v>4561</v>
      </c>
      <c r="J45" s="51"/>
      <c r="K45" s="51"/>
      <c r="L45" s="51"/>
    </row>
    <row r="46" spans="1:12" ht="14.25" customHeight="1" thickTop="1" thickBot="1" x14ac:dyDescent="0.25">
      <c r="A46" s="55" t="s">
        <v>3070</v>
      </c>
      <c r="B46" s="55" t="s">
        <v>3061</v>
      </c>
      <c r="C46" s="57">
        <v>9.31</v>
      </c>
      <c r="D46" s="57">
        <v>9.4499999999999993</v>
      </c>
      <c r="E46" s="57">
        <v>9.4030000000000005</v>
      </c>
      <c r="F46" s="57">
        <v>9.31</v>
      </c>
      <c r="G46" s="57" t="s">
        <v>1897</v>
      </c>
      <c r="H46" s="58">
        <v>60000</v>
      </c>
      <c r="I46" s="55" t="s">
        <v>4561</v>
      </c>
      <c r="J46" s="51"/>
      <c r="K46" s="51"/>
      <c r="L46" s="51"/>
    </row>
    <row r="47" spans="1:12" ht="14.25" customHeight="1" thickTop="1" thickBot="1" x14ac:dyDescent="0.25">
      <c r="A47" s="55" t="s">
        <v>2000</v>
      </c>
      <c r="B47" s="55" t="s">
        <v>3061</v>
      </c>
      <c r="C47" s="57">
        <v>9.31</v>
      </c>
      <c r="D47" s="57">
        <v>9.4</v>
      </c>
      <c r="E47" s="57">
        <v>9.3580000000000005</v>
      </c>
      <c r="F47" s="57">
        <v>9.35</v>
      </c>
      <c r="G47" s="57" t="s">
        <v>2001</v>
      </c>
      <c r="H47" s="58">
        <v>25000</v>
      </c>
      <c r="I47" s="55" t="s">
        <v>4561</v>
      </c>
      <c r="J47" s="51"/>
      <c r="K47" s="51"/>
      <c r="L47" s="51"/>
    </row>
    <row r="48" spans="1:12" ht="14.25" customHeight="1" thickTop="1" thickBot="1" x14ac:dyDescent="0.25">
      <c r="A48" s="55" t="s">
        <v>3071</v>
      </c>
      <c r="B48" s="55" t="s">
        <v>3061</v>
      </c>
      <c r="C48" s="57">
        <v>3.66</v>
      </c>
      <c r="D48" s="57">
        <v>3.97</v>
      </c>
      <c r="E48" s="57">
        <v>3.855</v>
      </c>
      <c r="F48" s="57">
        <v>3.66</v>
      </c>
      <c r="G48" s="57" t="s">
        <v>2002</v>
      </c>
      <c r="H48" s="58">
        <v>125000</v>
      </c>
      <c r="I48" s="55" t="s">
        <v>4561</v>
      </c>
      <c r="J48" s="51"/>
      <c r="K48" s="51"/>
      <c r="L48" s="51"/>
    </row>
    <row r="49" spans="1:12" ht="14.25" customHeight="1" thickTop="1" thickBot="1" x14ac:dyDescent="0.25">
      <c r="A49" s="55" t="s">
        <v>3572</v>
      </c>
      <c r="B49" s="55" t="s">
        <v>3061</v>
      </c>
      <c r="C49" s="57">
        <v>3.74</v>
      </c>
      <c r="D49" s="57">
        <v>3.97</v>
      </c>
      <c r="E49" s="57">
        <v>3.8719999999999999</v>
      </c>
      <c r="F49" s="57">
        <v>3.74</v>
      </c>
      <c r="G49" s="57" t="s">
        <v>2003</v>
      </c>
      <c r="H49" s="58">
        <v>120000</v>
      </c>
      <c r="I49" s="55" t="s">
        <v>4561</v>
      </c>
      <c r="J49" s="51"/>
      <c r="K49" s="51"/>
      <c r="L49" s="51"/>
    </row>
    <row r="50" spans="1:12" ht="14.25" customHeight="1" thickTop="1" thickBot="1" x14ac:dyDescent="0.25">
      <c r="A50" s="55" t="s">
        <v>3072</v>
      </c>
      <c r="B50" s="55" t="s">
        <v>3061</v>
      </c>
      <c r="C50" s="57">
        <v>3.86</v>
      </c>
      <c r="D50" s="57">
        <v>3.9550000000000001</v>
      </c>
      <c r="E50" s="57">
        <v>3.93</v>
      </c>
      <c r="F50" s="57">
        <v>3.86</v>
      </c>
      <c r="G50" s="57" t="s">
        <v>2004</v>
      </c>
      <c r="H50" s="58">
        <v>117500</v>
      </c>
      <c r="I50" s="55" t="s">
        <v>4561</v>
      </c>
      <c r="J50" s="51"/>
      <c r="K50" s="51"/>
      <c r="L50" s="51"/>
    </row>
    <row r="51" spans="1:12" ht="10.5" customHeight="1" thickTop="1" thickBot="1" x14ac:dyDescent="0.25">
      <c r="A51" s="55" t="s">
        <v>3569</v>
      </c>
      <c r="B51" s="55" t="s">
        <v>3061</v>
      </c>
      <c r="C51" s="57">
        <v>4.29</v>
      </c>
      <c r="D51" s="57">
        <v>4.34</v>
      </c>
      <c r="E51" s="57">
        <v>4.32</v>
      </c>
      <c r="F51" s="57">
        <v>4.29</v>
      </c>
      <c r="G51" s="57" t="s">
        <v>1812</v>
      </c>
      <c r="H51" s="58">
        <v>57500</v>
      </c>
      <c r="I51" s="55" t="s">
        <v>4561</v>
      </c>
      <c r="J51" s="51"/>
      <c r="K51" s="51"/>
      <c r="L51" s="51"/>
    </row>
    <row r="52" spans="1:12" ht="14.25" customHeight="1" thickTop="1" thickBot="1" x14ac:dyDescent="0.25">
      <c r="A52" s="55" t="s">
        <v>3415</v>
      </c>
      <c r="B52" s="55" t="s">
        <v>3061</v>
      </c>
      <c r="C52" s="57">
        <v>3.85</v>
      </c>
      <c r="D52" s="57">
        <v>3.9</v>
      </c>
      <c r="E52" s="57">
        <v>3.883</v>
      </c>
      <c r="F52" s="57">
        <v>3.85</v>
      </c>
      <c r="G52" s="57" t="s">
        <v>2005</v>
      </c>
      <c r="H52" s="58">
        <v>30000</v>
      </c>
      <c r="I52" s="55" t="s">
        <v>4561</v>
      </c>
      <c r="J52" s="51"/>
      <c r="K52" s="51"/>
      <c r="L52" s="51"/>
    </row>
    <row r="53" spans="1:12" ht="9.75" customHeight="1" thickTop="1" thickBot="1" x14ac:dyDescent="0.25">
      <c r="A53" s="55" t="s">
        <v>3073</v>
      </c>
      <c r="B53" s="55" t="s">
        <v>3061</v>
      </c>
      <c r="C53" s="57">
        <v>3.82</v>
      </c>
      <c r="D53" s="57">
        <v>3.95</v>
      </c>
      <c r="E53" s="57">
        <v>3.9119999999999999</v>
      </c>
      <c r="F53" s="57">
        <v>3.9</v>
      </c>
      <c r="G53" s="57" t="s">
        <v>2006</v>
      </c>
      <c r="H53" s="58">
        <v>102500</v>
      </c>
      <c r="I53" s="55" t="s">
        <v>4561</v>
      </c>
      <c r="J53" s="51"/>
      <c r="K53" s="51"/>
      <c r="L53" s="51"/>
    </row>
    <row r="54" spans="1:12" ht="10.5" customHeight="1" thickTop="1" thickBot="1" x14ac:dyDescent="0.25">
      <c r="A54" s="55" t="s">
        <v>4744</v>
      </c>
      <c r="B54" s="55" t="s">
        <v>3061</v>
      </c>
      <c r="C54" s="57">
        <v>3.87</v>
      </c>
      <c r="D54" s="57">
        <v>3.87</v>
      </c>
      <c r="E54" s="57">
        <v>3.87</v>
      </c>
      <c r="F54" s="57">
        <v>3.87</v>
      </c>
      <c r="G54" s="57" t="s">
        <v>2007</v>
      </c>
      <c r="H54" s="58">
        <v>5000</v>
      </c>
      <c r="I54" s="55" t="s">
        <v>4561</v>
      </c>
      <c r="J54" s="51"/>
      <c r="K54" s="51"/>
      <c r="L54" s="51"/>
    </row>
    <row r="55" spans="1:12" ht="10.5" customHeight="1" thickTop="1" thickBot="1" x14ac:dyDescent="0.25">
      <c r="A55" s="55" t="s">
        <v>3074</v>
      </c>
      <c r="B55" s="55" t="s">
        <v>3061</v>
      </c>
      <c r="C55" s="57">
        <v>3.72</v>
      </c>
      <c r="D55" s="57">
        <v>4.0199999999999996</v>
      </c>
      <c r="E55" s="57">
        <v>3.9740000000000002</v>
      </c>
      <c r="F55" s="57">
        <v>3.72</v>
      </c>
      <c r="G55" s="57" t="s">
        <v>2008</v>
      </c>
      <c r="H55" s="58">
        <v>187500</v>
      </c>
      <c r="I55" s="55" t="s">
        <v>4561</v>
      </c>
      <c r="J55" s="51"/>
      <c r="K55" s="51"/>
      <c r="L55" s="51"/>
    </row>
    <row r="56" spans="1:12" ht="14.25" customHeight="1" thickTop="1" thickBot="1" x14ac:dyDescent="0.25">
      <c r="A56" s="55" t="s">
        <v>3594</v>
      </c>
      <c r="B56" s="55" t="s">
        <v>3061</v>
      </c>
      <c r="C56" s="57">
        <v>3.95</v>
      </c>
      <c r="D56" s="57">
        <v>4.07</v>
      </c>
      <c r="E56" s="57">
        <v>4.0369999999999999</v>
      </c>
      <c r="F56" s="57">
        <v>3.97</v>
      </c>
      <c r="G56" s="57" t="s">
        <v>1983</v>
      </c>
      <c r="H56" s="58">
        <v>260000</v>
      </c>
      <c r="I56" s="55" t="s">
        <v>4561</v>
      </c>
      <c r="J56" s="51"/>
      <c r="K56" s="51"/>
      <c r="L56" s="51"/>
    </row>
    <row r="57" spans="1:12" ht="14.25" customHeight="1" thickTop="1" thickBot="1" x14ac:dyDescent="0.25">
      <c r="A57" s="55" t="s">
        <v>3582</v>
      </c>
      <c r="B57" s="55" t="s">
        <v>3061</v>
      </c>
      <c r="C57" s="57">
        <v>4.3</v>
      </c>
      <c r="D57" s="57">
        <v>4.335</v>
      </c>
      <c r="E57" s="57">
        <v>4.3209999999999997</v>
      </c>
      <c r="F57" s="57">
        <v>4.33</v>
      </c>
      <c r="G57" s="57" t="s">
        <v>2009</v>
      </c>
      <c r="H57" s="58">
        <v>50000</v>
      </c>
      <c r="I57" s="55" t="s">
        <v>4561</v>
      </c>
      <c r="J57" s="51"/>
      <c r="K57" s="51"/>
      <c r="L57" s="51"/>
    </row>
    <row r="58" spans="1:12" ht="14.25" customHeight="1" thickTop="1" thickBot="1" x14ac:dyDescent="0.25">
      <c r="A58" s="55" t="s">
        <v>3416</v>
      </c>
      <c r="B58" s="55" t="s">
        <v>3061</v>
      </c>
      <c r="C58" s="57">
        <v>4.25</v>
      </c>
      <c r="D58" s="57">
        <v>4.28</v>
      </c>
      <c r="E58" s="57">
        <v>4.2629999999999999</v>
      </c>
      <c r="F58" s="57">
        <v>4.25</v>
      </c>
      <c r="G58" s="57" t="s">
        <v>2010</v>
      </c>
      <c r="H58" s="58">
        <v>30000</v>
      </c>
      <c r="I58" s="55" t="s">
        <v>4561</v>
      </c>
      <c r="J58" s="51"/>
      <c r="K58" s="51"/>
      <c r="L58" s="51"/>
    </row>
    <row r="59" spans="1:12" ht="10.5" customHeight="1" thickTop="1" thickBot="1" x14ac:dyDescent="0.25">
      <c r="A59" s="55" t="s">
        <v>3075</v>
      </c>
      <c r="B59" s="55" t="s">
        <v>3061</v>
      </c>
      <c r="C59" s="57">
        <v>3.9049999999999998</v>
      </c>
      <c r="D59" s="57">
        <v>3.98</v>
      </c>
      <c r="E59" s="57">
        <v>3.9359999999999999</v>
      </c>
      <c r="F59" s="57">
        <v>3.91</v>
      </c>
      <c r="G59" s="57" t="s">
        <v>1828</v>
      </c>
      <c r="H59" s="58">
        <v>95000</v>
      </c>
      <c r="I59" s="55" t="s">
        <v>4561</v>
      </c>
      <c r="J59" s="51"/>
      <c r="K59" s="51"/>
      <c r="L59" s="51"/>
    </row>
    <row r="60" spans="1:12" ht="14.25" customHeight="1" thickTop="1" thickBot="1" x14ac:dyDescent="0.25">
      <c r="A60" s="55" t="s">
        <v>3601</v>
      </c>
      <c r="B60" s="55" t="s">
        <v>3061</v>
      </c>
      <c r="C60" s="57">
        <v>3.9750000000000001</v>
      </c>
      <c r="D60" s="57">
        <v>4.0350000000000001</v>
      </c>
      <c r="E60" s="57">
        <v>4.0129999999999999</v>
      </c>
      <c r="F60" s="57">
        <v>4.0199999999999996</v>
      </c>
      <c r="G60" s="57" t="s">
        <v>2011</v>
      </c>
      <c r="H60" s="58">
        <v>60000</v>
      </c>
      <c r="I60" s="55" t="s">
        <v>4561</v>
      </c>
      <c r="J60" s="51"/>
      <c r="K60" s="51"/>
      <c r="L60" s="51"/>
    </row>
    <row r="61" spans="1:12" ht="14.25" customHeight="1" thickTop="1" thickBot="1" x14ac:dyDescent="0.25">
      <c r="A61" s="276" t="s">
        <v>3076</v>
      </c>
      <c r="B61" s="277"/>
      <c r="C61" s="277"/>
      <c r="D61" s="277"/>
      <c r="E61" s="277"/>
      <c r="F61" s="277"/>
      <c r="G61" s="277"/>
      <c r="H61" s="277"/>
      <c r="I61" s="278"/>
      <c r="J61" s="51"/>
      <c r="K61" s="51"/>
      <c r="L61" s="51"/>
    </row>
    <row r="62" spans="1:12" ht="14.25" customHeight="1" thickTop="1" thickBot="1" x14ac:dyDescent="0.25">
      <c r="A62" s="55" t="s">
        <v>4745</v>
      </c>
      <c r="B62" s="55" t="s">
        <v>3061</v>
      </c>
      <c r="C62" s="57">
        <v>0</v>
      </c>
      <c r="D62" s="57">
        <v>0</v>
      </c>
      <c r="E62" s="57">
        <v>0</v>
      </c>
      <c r="F62" s="57">
        <v>0</v>
      </c>
      <c r="G62" s="57" t="s">
        <v>1904</v>
      </c>
      <c r="H62" s="58">
        <v>10000</v>
      </c>
      <c r="I62" s="55" t="s">
        <v>4561</v>
      </c>
      <c r="J62" s="51"/>
      <c r="K62" s="51"/>
      <c r="L62" s="51"/>
    </row>
    <row r="63" spans="1:12" ht="14.25" customHeight="1" thickTop="1" thickBot="1" x14ac:dyDescent="0.25">
      <c r="A63" s="55" t="s">
        <v>2012</v>
      </c>
      <c r="B63" s="55" t="s">
        <v>3406</v>
      </c>
      <c r="C63" s="57">
        <v>0</v>
      </c>
      <c r="D63" s="57">
        <v>0</v>
      </c>
      <c r="E63" s="57">
        <v>0</v>
      </c>
      <c r="F63" s="57">
        <v>0</v>
      </c>
      <c r="G63" s="57" t="s">
        <v>2013</v>
      </c>
      <c r="H63" s="58">
        <v>203300000</v>
      </c>
      <c r="I63" s="55" t="s">
        <v>4561</v>
      </c>
      <c r="J63" s="51"/>
      <c r="K63" s="51"/>
      <c r="L63" s="51"/>
    </row>
    <row r="64" spans="1:12" ht="13.5" customHeight="1" thickTop="1" thickBot="1" x14ac:dyDescent="0.25">
      <c r="A64" s="55" t="s">
        <v>2014</v>
      </c>
      <c r="B64" s="55" t="s">
        <v>3061</v>
      </c>
      <c r="C64" s="57">
        <v>-1.4999999999999999E-2</v>
      </c>
      <c r="D64" s="57">
        <v>-5.0000000000000001E-3</v>
      </c>
      <c r="E64" s="57">
        <v>-6.0000000000000001E-3</v>
      </c>
      <c r="F64" s="57">
        <v>-1.4999999999999999E-2</v>
      </c>
      <c r="G64" s="57" t="s">
        <v>2015</v>
      </c>
      <c r="H64" s="58">
        <v>222500</v>
      </c>
      <c r="I64" s="55" t="s">
        <v>4561</v>
      </c>
      <c r="J64" s="51"/>
      <c r="K64" s="51"/>
      <c r="L64" s="51"/>
    </row>
    <row r="65" spans="1:9" ht="14.25" customHeight="1" thickTop="1" thickBot="1" x14ac:dyDescent="0.25">
      <c r="A65" s="55" t="s">
        <v>4816</v>
      </c>
      <c r="B65" s="55" t="s">
        <v>3061</v>
      </c>
      <c r="C65" s="57">
        <v>0</v>
      </c>
      <c r="D65" s="57">
        <v>0</v>
      </c>
      <c r="E65" s="57">
        <v>0</v>
      </c>
      <c r="F65" s="57">
        <v>0</v>
      </c>
      <c r="G65" s="57" t="s">
        <v>2016</v>
      </c>
      <c r="H65" s="58">
        <v>10000</v>
      </c>
      <c r="I65" s="55" t="s">
        <v>4561</v>
      </c>
    </row>
    <row r="66" spans="1:9" ht="14.25" customHeight="1" thickTop="1" thickBot="1" x14ac:dyDescent="0.25">
      <c r="A66" s="55" t="s">
        <v>3313</v>
      </c>
      <c r="B66" s="55" t="s">
        <v>3061</v>
      </c>
      <c r="C66" s="57">
        <v>0</v>
      </c>
      <c r="D66" s="57">
        <v>0</v>
      </c>
      <c r="E66" s="57">
        <v>0</v>
      </c>
      <c r="F66" s="57">
        <v>0</v>
      </c>
      <c r="G66" s="57" t="s">
        <v>2017</v>
      </c>
      <c r="H66" s="58">
        <v>70000</v>
      </c>
      <c r="I66" s="55" t="s">
        <v>4561</v>
      </c>
    </row>
    <row r="67" spans="1:9" ht="14.25" customHeight="1" thickTop="1" thickBot="1" x14ac:dyDescent="0.25">
      <c r="A67" s="55" t="s">
        <v>4817</v>
      </c>
      <c r="B67" s="55" t="s">
        <v>3061</v>
      </c>
      <c r="C67" s="57">
        <v>-5.0000000000000001E-3</v>
      </c>
      <c r="D67" s="57">
        <v>5.0000000000000001E-3</v>
      </c>
      <c r="E67" s="57">
        <v>0</v>
      </c>
      <c r="F67" s="57">
        <v>-5.0000000000000001E-3</v>
      </c>
      <c r="G67" s="57" t="s">
        <v>2018</v>
      </c>
      <c r="H67" s="58">
        <v>20000</v>
      </c>
      <c r="I67" s="55" t="s">
        <v>4561</v>
      </c>
    </row>
    <row r="68" spans="1:9" ht="14.25" customHeight="1" thickTop="1" thickBot="1" x14ac:dyDescent="0.25">
      <c r="A68" s="55" t="s">
        <v>3417</v>
      </c>
      <c r="B68" s="55" t="s">
        <v>3061</v>
      </c>
      <c r="C68" s="57">
        <v>0</v>
      </c>
      <c r="D68" s="57">
        <v>0</v>
      </c>
      <c r="E68" s="57">
        <v>0</v>
      </c>
      <c r="F68" s="57">
        <v>0</v>
      </c>
      <c r="G68" s="57" t="s">
        <v>2019</v>
      </c>
      <c r="H68" s="58">
        <v>30000</v>
      </c>
      <c r="I68" s="55" t="s">
        <v>4561</v>
      </c>
    </row>
    <row r="69" spans="1:9" ht="14.25" customHeight="1" thickTop="1" thickBot="1" x14ac:dyDescent="0.25">
      <c r="A69" s="55" t="s">
        <v>2020</v>
      </c>
      <c r="B69" s="55" t="s">
        <v>3061</v>
      </c>
      <c r="C69" s="57">
        <v>0</v>
      </c>
      <c r="D69" s="57">
        <v>0</v>
      </c>
      <c r="E69" s="57">
        <v>0</v>
      </c>
      <c r="F69" s="57">
        <v>0</v>
      </c>
      <c r="G69" s="57" t="s">
        <v>1940</v>
      </c>
      <c r="H69" s="58">
        <v>20000</v>
      </c>
      <c r="I69" s="55" t="s">
        <v>4561</v>
      </c>
    </row>
    <row r="70" spans="1:9" ht="14.25" thickTop="1" thickBot="1" x14ac:dyDescent="0.25">
      <c r="A70" s="55" t="s">
        <v>4818</v>
      </c>
      <c r="B70" s="55" t="s">
        <v>3061</v>
      </c>
      <c r="C70" s="57">
        <v>0</v>
      </c>
      <c r="D70" s="57">
        <v>0</v>
      </c>
      <c r="E70" s="57">
        <v>0</v>
      </c>
      <c r="F70" s="57">
        <v>0</v>
      </c>
      <c r="G70" s="57" t="s">
        <v>2021</v>
      </c>
      <c r="H70" s="58">
        <v>20000</v>
      </c>
      <c r="I70" s="55" t="s">
        <v>4561</v>
      </c>
    </row>
    <row r="71" spans="1:9" ht="14.25" thickTop="1" thickBot="1" x14ac:dyDescent="0.25">
      <c r="A71" s="55" t="s">
        <v>3192</v>
      </c>
      <c r="B71" s="55" t="s">
        <v>3061</v>
      </c>
      <c r="C71" s="57">
        <v>0</v>
      </c>
      <c r="D71" s="57">
        <v>0</v>
      </c>
      <c r="E71" s="57">
        <v>0</v>
      </c>
      <c r="F71" s="57">
        <v>0</v>
      </c>
      <c r="G71" s="57" t="s">
        <v>2022</v>
      </c>
      <c r="H71" s="58">
        <v>40000</v>
      </c>
      <c r="I71" s="55" t="s">
        <v>4561</v>
      </c>
    </row>
    <row r="72" spans="1:9" ht="14.25" thickTop="1" thickBot="1" x14ac:dyDescent="0.25">
      <c r="A72" s="55" t="s">
        <v>4746</v>
      </c>
      <c r="B72" s="55" t="s">
        <v>3061</v>
      </c>
      <c r="C72" s="57">
        <v>5.0000000000000001E-3</v>
      </c>
      <c r="D72" s="57">
        <v>5.0000000000000001E-3</v>
      </c>
      <c r="E72" s="57">
        <v>5.0000000000000001E-3</v>
      </c>
      <c r="F72" s="57">
        <v>5.0000000000000001E-3</v>
      </c>
      <c r="G72" s="57" t="s">
        <v>2023</v>
      </c>
      <c r="H72" s="58">
        <v>10000</v>
      </c>
      <c r="I72" s="55" t="s">
        <v>4561</v>
      </c>
    </row>
    <row r="73" spans="1:9" ht="14.25" thickTop="1" thickBot="1" x14ac:dyDescent="0.25">
      <c r="A73" s="55" t="s">
        <v>2024</v>
      </c>
      <c r="B73" s="55" t="s">
        <v>3061</v>
      </c>
      <c r="C73" s="57">
        <v>0</v>
      </c>
      <c r="D73" s="57">
        <v>0</v>
      </c>
      <c r="E73" s="57">
        <v>0</v>
      </c>
      <c r="F73" s="57">
        <v>0</v>
      </c>
      <c r="G73" s="57" t="s">
        <v>2018</v>
      </c>
      <c r="H73" s="58">
        <v>2500</v>
      </c>
      <c r="I73" s="55" t="s">
        <v>4561</v>
      </c>
    </row>
    <row r="74" spans="1:9" ht="14.25" thickTop="1" thickBot="1" x14ac:dyDescent="0.25">
      <c r="A74" s="55" t="s">
        <v>4747</v>
      </c>
      <c r="B74" s="55" t="s">
        <v>3061</v>
      </c>
      <c r="C74" s="57">
        <v>0</v>
      </c>
      <c r="D74" s="57">
        <v>0</v>
      </c>
      <c r="E74" s="57">
        <v>0</v>
      </c>
      <c r="F74" s="57">
        <v>0</v>
      </c>
      <c r="G74" s="57" t="s">
        <v>2025</v>
      </c>
      <c r="H74" s="58">
        <v>37500</v>
      </c>
      <c r="I74" s="55" t="s">
        <v>4561</v>
      </c>
    </row>
    <row r="75" spans="1:9" ht="14.25" thickTop="1" thickBot="1" x14ac:dyDescent="0.25">
      <c r="A75" s="55" t="s">
        <v>2026</v>
      </c>
      <c r="B75" s="55" t="s">
        <v>3061</v>
      </c>
      <c r="C75" s="57">
        <v>0</v>
      </c>
      <c r="D75" s="57">
        <v>0</v>
      </c>
      <c r="E75" s="57">
        <v>0</v>
      </c>
      <c r="F75" s="57">
        <v>0</v>
      </c>
      <c r="G75" s="57" t="s">
        <v>1961</v>
      </c>
      <c r="H75" s="58">
        <v>35000</v>
      </c>
      <c r="I75" s="55" t="s">
        <v>4561</v>
      </c>
    </row>
    <row r="76" spans="1:9" ht="14.25" thickTop="1" thickBot="1" x14ac:dyDescent="0.25">
      <c r="A76" s="55" t="s">
        <v>4819</v>
      </c>
      <c r="B76" s="55" t="s">
        <v>3061</v>
      </c>
      <c r="C76" s="57">
        <v>-5.0000000000000001E-3</v>
      </c>
      <c r="D76" s="57">
        <v>-5.0000000000000001E-3</v>
      </c>
      <c r="E76" s="57">
        <v>-5.0000000000000001E-3</v>
      </c>
      <c r="F76" s="57">
        <v>-5.0000000000000001E-3</v>
      </c>
      <c r="G76" s="57" t="s">
        <v>1961</v>
      </c>
      <c r="H76" s="58">
        <v>7500</v>
      </c>
      <c r="I76" s="55" t="s">
        <v>4561</v>
      </c>
    </row>
    <row r="77" spans="1:9" ht="14.25" thickTop="1" thickBot="1" x14ac:dyDescent="0.25">
      <c r="A77" s="55" t="s">
        <v>4820</v>
      </c>
      <c r="B77" s="55" t="s">
        <v>3061</v>
      </c>
      <c r="C77" s="57">
        <v>0</v>
      </c>
      <c r="D77" s="57">
        <v>0</v>
      </c>
      <c r="E77" s="57">
        <v>0</v>
      </c>
      <c r="F77" s="57">
        <v>0</v>
      </c>
      <c r="G77" s="57" t="s">
        <v>1956</v>
      </c>
      <c r="H77" s="58">
        <v>7500</v>
      </c>
      <c r="I77" s="55" t="s">
        <v>4561</v>
      </c>
    </row>
    <row r="78" spans="1:9" ht="14.25" thickTop="1" thickBot="1" x14ac:dyDescent="0.25">
      <c r="A78" s="55" t="s">
        <v>4821</v>
      </c>
      <c r="B78" s="55" t="s">
        <v>3061</v>
      </c>
      <c r="C78" s="57">
        <v>0</v>
      </c>
      <c r="D78" s="57">
        <v>0</v>
      </c>
      <c r="E78" s="57">
        <v>0</v>
      </c>
      <c r="F78" s="57">
        <v>0</v>
      </c>
      <c r="G78" s="57" t="s">
        <v>2009</v>
      </c>
      <c r="H78" s="58">
        <v>10000</v>
      </c>
      <c r="I78" s="55" t="s">
        <v>4561</v>
      </c>
    </row>
    <row r="79" spans="1:9" ht="14.25" thickTop="1" thickBot="1" x14ac:dyDescent="0.25">
      <c r="A79" s="55" t="s">
        <v>3193</v>
      </c>
      <c r="B79" s="55" t="s">
        <v>3061</v>
      </c>
      <c r="C79" s="57">
        <v>0</v>
      </c>
      <c r="D79" s="57">
        <v>0</v>
      </c>
      <c r="E79" s="57">
        <v>0</v>
      </c>
      <c r="F79" s="57">
        <v>0</v>
      </c>
      <c r="G79" s="57" t="s">
        <v>2027</v>
      </c>
      <c r="H79" s="58">
        <v>50000</v>
      </c>
      <c r="I79" s="55" t="s">
        <v>4561</v>
      </c>
    </row>
    <row r="80" spans="1:9" ht="14.25" thickTop="1" thickBot="1" x14ac:dyDescent="0.25">
      <c r="A80" s="55" t="s">
        <v>4748</v>
      </c>
      <c r="B80" s="55" t="s">
        <v>3061</v>
      </c>
      <c r="C80" s="57">
        <v>-5.0000000000000001E-3</v>
      </c>
      <c r="D80" s="57">
        <v>0</v>
      </c>
      <c r="E80" s="57">
        <v>0</v>
      </c>
      <c r="F80" s="57">
        <v>0</v>
      </c>
      <c r="G80" s="57" t="s">
        <v>2028</v>
      </c>
      <c r="H80" s="58">
        <v>35000</v>
      </c>
      <c r="I80" s="55" t="s">
        <v>4561</v>
      </c>
    </row>
    <row r="81" spans="1:9" ht="14.25" thickTop="1" thickBot="1" x14ac:dyDescent="0.25">
      <c r="A81" s="55" t="s">
        <v>2029</v>
      </c>
      <c r="B81" s="55" t="s">
        <v>3061</v>
      </c>
      <c r="C81" s="57">
        <v>0</v>
      </c>
      <c r="D81" s="57">
        <v>0</v>
      </c>
      <c r="E81" s="57">
        <v>0</v>
      </c>
      <c r="F81" s="57">
        <v>0</v>
      </c>
      <c r="G81" s="57" t="s">
        <v>2030</v>
      </c>
      <c r="H81" s="58">
        <v>10000</v>
      </c>
      <c r="I81" s="55" t="s">
        <v>4561</v>
      </c>
    </row>
    <row r="82" spans="1:9" ht="22.5" thickTop="1" thickBot="1" x14ac:dyDescent="0.25">
      <c r="A82" s="55" t="s">
        <v>2031</v>
      </c>
      <c r="B82" s="55" t="s">
        <v>3061</v>
      </c>
      <c r="C82" s="57">
        <v>-5.0000000000000001E-3</v>
      </c>
      <c r="D82" s="57">
        <v>-3.0000000000000001E-3</v>
      </c>
      <c r="E82" s="57">
        <v>-4.0000000000000001E-3</v>
      </c>
      <c r="F82" s="57">
        <v>-5.0000000000000001E-3</v>
      </c>
      <c r="G82" s="57" t="s">
        <v>2032</v>
      </c>
      <c r="H82" s="58">
        <v>20000</v>
      </c>
      <c r="I82" s="55" t="s">
        <v>4561</v>
      </c>
    </row>
    <row r="83" spans="1:9" ht="14.25" thickTop="1" thickBot="1" x14ac:dyDescent="0.25">
      <c r="A83" s="55" t="s">
        <v>4822</v>
      </c>
      <c r="B83" s="55" t="s">
        <v>3061</v>
      </c>
      <c r="C83" s="57">
        <v>0.01</v>
      </c>
      <c r="D83" s="57">
        <v>0.01</v>
      </c>
      <c r="E83" s="57">
        <v>0.01</v>
      </c>
      <c r="F83" s="57">
        <v>0.01</v>
      </c>
      <c r="G83" s="57" t="s">
        <v>1939</v>
      </c>
      <c r="H83" s="58">
        <v>5000</v>
      </c>
      <c r="I83" s="55" t="s">
        <v>4561</v>
      </c>
    </row>
    <row r="84" spans="1:9" ht="14.25" thickTop="1" thickBot="1" x14ac:dyDescent="0.25">
      <c r="A84" s="276" t="s">
        <v>4756</v>
      </c>
      <c r="B84" s="277"/>
      <c r="C84" s="277"/>
      <c r="D84" s="277"/>
      <c r="E84" s="277"/>
      <c r="F84" s="277"/>
      <c r="G84" s="277"/>
      <c r="H84" s="277"/>
      <c r="I84" s="278"/>
    </row>
    <row r="85" spans="1:9" ht="14.25" thickTop="1" thickBot="1" x14ac:dyDescent="0.25">
      <c r="A85" s="55" t="s">
        <v>2033</v>
      </c>
      <c r="B85" s="55" t="s">
        <v>3314</v>
      </c>
      <c r="C85" s="57">
        <v>0</v>
      </c>
      <c r="D85" s="57">
        <v>0</v>
      </c>
      <c r="E85" s="57">
        <v>0</v>
      </c>
      <c r="F85" s="57">
        <v>0</v>
      </c>
      <c r="G85" s="57" t="s">
        <v>1891</v>
      </c>
      <c r="H85" s="58">
        <v>4280000</v>
      </c>
      <c r="I85" s="55" t="s">
        <v>4561</v>
      </c>
    </row>
    <row r="86" spans="1:9" ht="14.25" thickTop="1" thickBot="1" x14ac:dyDescent="0.25">
      <c r="A86" s="276" t="s">
        <v>3583</v>
      </c>
      <c r="B86" s="277"/>
      <c r="C86" s="277"/>
      <c r="D86" s="277"/>
      <c r="E86" s="277"/>
      <c r="F86" s="277"/>
      <c r="G86" s="277"/>
      <c r="H86" s="277"/>
      <c r="I86" s="278"/>
    </row>
    <row r="87" spans="1:9" ht="14.25" thickTop="1" thickBot="1" x14ac:dyDescent="0.25">
      <c r="A87" s="55" t="s">
        <v>2034</v>
      </c>
      <c r="B87" s="55" t="s">
        <v>4245</v>
      </c>
      <c r="C87" s="57">
        <v>-1.7999999999999999E-2</v>
      </c>
      <c r="D87" s="57">
        <v>-1.7999999999999999E-2</v>
      </c>
      <c r="E87" s="57">
        <v>-1.7999999999999999E-2</v>
      </c>
      <c r="F87" s="57">
        <v>-1.7999999999999999E-2</v>
      </c>
      <c r="G87" s="57" t="s">
        <v>2035</v>
      </c>
      <c r="H87" s="58">
        <v>1845000</v>
      </c>
      <c r="I87" s="55" t="s">
        <v>4561</v>
      </c>
    </row>
    <row r="88" spans="1:9" ht="14.25" thickTop="1" thickBot="1" x14ac:dyDescent="0.25">
      <c r="A88" s="55" t="s">
        <v>3418</v>
      </c>
      <c r="B88" s="56">
        <v>37073</v>
      </c>
      <c r="C88" s="57">
        <v>-5.0000000000000001E-3</v>
      </c>
      <c r="D88" s="57">
        <v>-5.0000000000000001E-3</v>
      </c>
      <c r="E88" s="57">
        <v>-5.0000000000000001E-3</v>
      </c>
      <c r="F88" s="57">
        <v>-5.0000000000000001E-3</v>
      </c>
      <c r="G88" s="57" t="s">
        <v>1806</v>
      </c>
      <c r="H88" s="58">
        <v>930000</v>
      </c>
      <c r="I88" s="55" t="s">
        <v>4561</v>
      </c>
    </row>
    <row r="89" spans="1:9" ht="14.25" thickTop="1" thickBot="1" x14ac:dyDescent="0.25">
      <c r="A89" s="55" t="s">
        <v>2036</v>
      </c>
      <c r="B89" s="55" t="s">
        <v>3077</v>
      </c>
      <c r="C89" s="57">
        <v>3.0000000000000001E-3</v>
      </c>
      <c r="D89" s="57">
        <v>3.0000000000000001E-3</v>
      </c>
      <c r="E89" s="57">
        <v>3.0000000000000001E-3</v>
      </c>
      <c r="F89" s="57">
        <v>3.0000000000000001E-3</v>
      </c>
      <c r="G89" s="57" t="s">
        <v>2037</v>
      </c>
      <c r="H89" s="58">
        <v>3020000</v>
      </c>
      <c r="I89" s="55" t="s">
        <v>4561</v>
      </c>
    </row>
    <row r="90" spans="1:9" ht="14.25" thickTop="1" thickBot="1" x14ac:dyDescent="0.25">
      <c r="A90" s="55" t="s">
        <v>2038</v>
      </c>
      <c r="B90" s="55" t="s">
        <v>3077</v>
      </c>
      <c r="C90" s="57">
        <v>3.0000000000000001E-3</v>
      </c>
      <c r="D90" s="57">
        <v>3.0000000000000001E-3</v>
      </c>
      <c r="E90" s="57">
        <v>3.0000000000000001E-3</v>
      </c>
      <c r="F90" s="57">
        <v>3.0000000000000001E-3</v>
      </c>
      <c r="G90" s="57" t="s">
        <v>2037</v>
      </c>
      <c r="H90" s="58">
        <v>4530000</v>
      </c>
      <c r="I90" s="55" t="s">
        <v>4561</v>
      </c>
    </row>
    <row r="91" spans="1:9" ht="14.25" thickTop="1" thickBot="1" x14ac:dyDescent="0.25">
      <c r="A91" s="55" t="s">
        <v>2039</v>
      </c>
      <c r="B91" s="56">
        <v>37073</v>
      </c>
      <c r="C91" s="57">
        <v>0</v>
      </c>
      <c r="D91" s="57">
        <v>0</v>
      </c>
      <c r="E91" s="57">
        <v>0</v>
      </c>
      <c r="F91" s="57">
        <v>0</v>
      </c>
      <c r="G91" s="57" t="s">
        <v>2040</v>
      </c>
      <c r="H91" s="58">
        <v>310000</v>
      </c>
      <c r="I91" s="55" t="s">
        <v>4561</v>
      </c>
    </row>
    <row r="92" spans="1:9" ht="14.25" thickTop="1" thickBot="1" x14ac:dyDescent="0.25">
      <c r="A92" s="55" t="s">
        <v>2041</v>
      </c>
      <c r="B92" s="55" t="s">
        <v>3077</v>
      </c>
      <c r="C92" s="57">
        <v>8.0000000000000002E-3</v>
      </c>
      <c r="D92" s="57">
        <v>8.0000000000000002E-3</v>
      </c>
      <c r="E92" s="57">
        <v>8.0000000000000002E-3</v>
      </c>
      <c r="F92" s="57">
        <v>8.0000000000000002E-3</v>
      </c>
      <c r="G92" s="57" t="s">
        <v>2042</v>
      </c>
      <c r="H92" s="58">
        <v>1510000</v>
      </c>
      <c r="I92" s="55" t="s">
        <v>4561</v>
      </c>
    </row>
    <row r="93" spans="1:9" ht="14.25" thickTop="1" thickBot="1" x14ac:dyDescent="0.25">
      <c r="A93" s="55" t="s">
        <v>2043</v>
      </c>
      <c r="B93" s="55" t="s">
        <v>3077</v>
      </c>
      <c r="C93" s="57">
        <v>3.3000000000000002E-2</v>
      </c>
      <c r="D93" s="57">
        <v>3.3000000000000002E-2</v>
      </c>
      <c r="E93" s="57">
        <v>3.3000000000000002E-2</v>
      </c>
      <c r="F93" s="57">
        <v>3.3000000000000002E-2</v>
      </c>
      <c r="G93" s="57" t="s">
        <v>2044</v>
      </c>
      <c r="H93" s="58">
        <v>1510000</v>
      </c>
      <c r="I93" s="55" t="s">
        <v>4561</v>
      </c>
    </row>
    <row r="94" spans="1:9" ht="14.25" thickTop="1" thickBot="1" x14ac:dyDescent="0.25">
      <c r="A94" s="276" t="s">
        <v>2045</v>
      </c>
      <c r="B94" s="277"/>
      <c r="C94" s="277"/>
      <c r="D94" s="277"/>
      <c r="E94" s="277"/>
      <c r="F94" s="277"/>
      <c r="G94" s="277"/>
      <c r="H94" s="277"/>
      <c r="I94" s="278"/>
    </row>
    <row r="95" spans="1:9" ht="14.25" thickTop="1" thickBot="1" x14ac:dyDescent="0.25">
      <c r="A95" s="55" t="s">
        <v>2046</v>
      </c>
      <c r="B95" s="55" t="s">
        <v>3077</v>
      </c>
      <c r="C95" s="57">
        <v>2.3E-2</v>
      </c>
      <c r="D95" s="57">
        <v>2.3E-2</v>
      </c>
      <c r="E95" s="57">
        <v>2.3E-2</v>
      </c>
      <c r="F95" s="57">
        <v>2.3E-2</v>
      </c>
      <c r="G95" s="57" t="s">
        <v>2047</v>
      </c>
      <c r="H95" s="58">
        <v>3020000</v>
      </c>
      <c r="I95" s="55" t="s">
        <v>4561</v>
      </c>
    </row>
    <row r="96" spans="1:9" ht="13.5" thickTop="1" x14ac:dyDescent="0.2"/>
    <row r="97" spans="1:9" x14ac:dyDescent="0.2">
      <c r="A97" s="65" t="s">
        <v>3187</v>
      </c>
    </row>
    <row r="98" spans="1:9" x14ac:dyDescent="0.2">
      <c r="A98" s="65" t="s">
        <v>3188</v>
      </c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3"/>
      <c r="B116" s="283"/>
      <c r="C116" s="283"/>
      <c r="D116" s="283"/>
      <c r="E116" s="283"/>
      <c r="F116" s="283"/>
      <c r="G116" s="283"/>
      <c r="H116" s="283"/>
      <c r="I116" s="283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0"/>
      <c r="B118" s="250"/>
      <c r="C118" s="251"/>
      <c r="D118" s="251"/>
      <c r="E118" s="251"/>
      <c r="F118" s="251"/>
      <c r="G118" s="251"/>
      <c r="H118" s="252"/>
      <c r="I118" s="250"/>
    </row>
  </sheetData>
  <mergeCells count="16">
    <mergeCell ref="A13:I13"/>
    <mergeCell ref="A15:I15"/>
    <mergeCell ref="A61:I61"/>
    <mergeCell ref="A84:I84"/>
    <mergeCell ref="A86:I86"/>
    <mergeCell ref="A94:I94"/>
    <mergeCell ref="I9:I10"/>
    <mergeCell ref="G9:G10"/>
    <mergeCell ref="A116:I116"/>
    <mergeCell ref="B9:B10"/>
    <mergeCell ref="A11:I11"/>
    <mergeCell ref="H9:H10"/>
    <mergeCell ref="A9:A10"/>
    <mergeCell ref="C9:C10"/>
    <mergeCell ref="D9:D10"/>
    <mergeCell ref="F9:F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H1" sqref="H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3001</v>
      </c>
      <c r="F1" s="6"/>
      <c r="G1" s="5" t="s">
        <v>4567</v>
      </c>
      <c r="H1" s="1">
        <f>SUM(H11:H10000)</f>
        <v>197070000</v>
      </c>
    </row>
    <row r="2" spans="1:11" ht="15.75" x14ac:dyDescent="0.25">
      <c r="A2" s="16" t="s">
        <v>4565</v>
      </c>
      <c r="F2" s="62"/>
      <c r="G2" s="63"/>
      <c r="H2" s="61"/>
    </row>
    <row r="3" spans="1:11" x14ac:dyDescent="0.2">
      <c r="A3" s="96">
        <f>'E-Mail'!$B$2</f>
        <v>37047</v>
      </c>
      <c r="F3" s="62"/>
      <c r="G3" s="63"/>
      <c r="H3" s="61"/>
    </row>
    <row r="5" spans="1:11" ht="9.75" customHeight="1" x14ac:dyDescent="0.2">
      <c r="A5" s="52" t="s">
        <v>4730</v>
      </c>
      <c r="J5" s="51"/>
      <c r="K5" s="51"/>
    </row>
    <row r="6" spans="1:11" ht="9.75" customHeight="1" x14ac:dyDescent="0.2">
      <c r="A6" s="52" t="s">
        <v>3000</v>
      </c>
      <c r="J6" s="51"/>
      <c r="K6" s="51"/>
    </row>
    <row r="7" spans="1:11" ht="9.75" customHeight="1" x14ac:dyDescent="0.2">
      <c r="A7" s="52" t="s">
        <v>1788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  <c r="J9" s="51"/>
      <c r="K9" s="51"/>
    </row>
    <row r="10" spans="1:11" ht="21.75" thickBot="1" x14ac:dyDescent="0.25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  <c r="J10" s="51"/>
      <c r="K10" s="51"/>
    </row>
    <row r="11" spans="1:11" ht="10.5" customHeight="1" thickTop="1" thickBot="1" x14ac:dyDescent="0.25">
      <c r="A11" s="276" t="s">
        <v>3315</v>
      </c>
      <c r="B11" s="277"/>
      <c r="C11" s="277"/>
      <c r="D11" s="277"/>
      <c r="E11" s="277"/>
      <c r="F11" s="277"/>
      <c r="G11" s="277"/>
      <c r="H11" s="277"/>
      <c r="I11" s="278"/>
      <c r="J11" s="51"/>
      <c r="K11" s="51"/>
    </row>
    <row r="12" spans="1:11" ht="14.25" customHeight="1" thickTop="1" thickBot="1" x14ac:dyDescent="0.25">
      <c r="A12" s="55" t="s">
        <v>2048</v>
      </c>
      <c r="B12" s="56">
        <v>37104</v>
      </c>
      <c r="C12" s="57">
        <v>-0.46</v>
      </c>
      <c r="D12" s="57">
        <v>-0.46</v>
      </c>
      <c r="E12" s="57">
        <v>-0.46</v>
      </c>
      <c r="F12" s="57">
        <v>-0.46</v>
      </c>
      <c r="G12" s="57" t="s">
        <v>2049</v>
      </c>
      <c r="H12" s="58">
        <v>310000</v>
      </c>
      <c r="I12" s="55" t="s">
        <v>4561</v>
      </c>
      <c r="J12" s="51"/>
      <c r="K12" s="51"/>
    </row>
    <row r="13" spans="1:11" ht="14.25" customHeight="1" thickTop="1" thickBot="1" x14ac:dyDescent="0.25">
      <c r="A13" s="276" t="s">
        <v>4757</v>
      </c>
      <c r="B13" s="277"/>
      <c r="C13" s="277"/>
      <c r="D13" s="277"/>
      <c r="E13" s="277"/>
      <c r="F13" s="277"/>
      <c r="G13" s="277"/>
      <c r="H13" s="277"/>
      <c r="I13" s="278"/>
      <c r="J13" s="51"/>
      <c r="K13" s="51"/>
    </row>
    <row r="14" spans="1:11" ht="14.25" customHeight="1" thickTop="1" thickBot="1" x14ac:dyDescent="0.25">
      <c r="A14" s="55" t="s">
        <v>4823</v>
      </c>
      <c r="B14" s="56">
        <v>37073</v>
      </c>
      <c r="C14" s="57">
        <v>0.125</v>
      </c>
      <c r="D14" s="57">
        <v>0.13</v>
      </c>
      <c r="E14" s="57">
        <v>0.127</v>
      </c>
      <c r="F14" s="57">
        <v>0.125</v>
      </c>
      <c r="G14" s="57" t="s">
        <v>1936</v>
      </c>
      <c r="H14" s="58">
        <v>930000</v>
      </c>
      <c r="I14" s="55" t="s">
        <v>4561</v>
      </c>
      <c r="J14" s="51"/>
      <c r="K14" s="51"/>
    </row>
    <row r="15" spans="1:11" ht="14.25" customHeight="1" thickTop="1" thickBot="1" x14ac:dyDescent="0.25">
      <c r="A15" s="55" t="s">
        <v>2050</v>
      </c>
      <c r="B15" s="56">
        <v>37165</v>
      </c>
      <c r="C15" s="57">
        <v>0.123</v>
      </c>
      <c r="D15" s="57">
        <v>0.123</v>
      </c>
      <c r="E15" s="57">
        <v>0.123</v>
      </c>
      <c r="F15" s="57">
        <v>0.123</v>
      </c>
      <c r="G15" s="57" t="s">
        <v>1984</v>
      </c>
      <c r="H15" s="58">
        <v>310000</v>
      </c>
      <c r="I15" s="55" t="s">
        <v>4561</v>
      </c>
      <c r="J15" s="51"/>
      <c r="K15" s="51"/>
    </row>
    <row r="16" spans="1:11" ht="14.25" customHeight="1" thickTop="1" thickBot="1" x14ac:dyDescent="0.25">
      <c r="A16" s="55" t="s">
        <v>3419</v>
      </c>
      <c r="B16" s="55" t="s">
        <v>4245</v>
      </c>
      <c r="C16" s="57">
        <v>0.10299999999999999</v>
      </c>
      <c r="D16" s="57">
        <v>0.115</v>
      </c>
      <c r="E16" s="57">
        <v>0.109</v>
      </c>
      <c r="F16" s="57">
        <v>0.10299999999999999</v>
      </c>
      <c r="G16" s="57" t="s">
        <v>2051</v>
      </c>
      <c r="H16" s="58">
        <v>3075000</v>
      </c>
      <c r="I16" s="55" t="s">
        <v>4561</v>
      </c>
      <c r="J16" s="51"/>
      <c r="K16" s="51"/>
    </row>
    <row r="17" spans="1:11" ht="14.25" customHeight="1" thickTop="1" thickBot="1" x14ac:dyDescent="0.25">
      <c r="A17" s="276" t="s">
        <v>3078</v>
      </c>
      <c r="B17" s="277"/>
      <c r="C17" s="277"/>
      <c r="D17" s="277"/>
      <c r="E17" s="277"/>
      <c r="F17" s="277"/>
      <c r="G17" s="277"/>
      <c r="H17" s="277"/>
      <c r="I17" s="278"/>
      <c r="J17" s="51"/>
      <c r="K17" s="51"/>
    </row>
    <row r="18" spans="1:11" ht="14.25" customHeight="1" thickTop="1" thickBot="1" x14ac:dyDescent="0.25">
      <c r="A18" s="55" t="s">
        <v>2052</v>
      </c>
      <c r="B18" s="55" t="s">
        <v>4245</v>
      </c>
      <c r="C18" s="57">
        <v>-0.12</v>
      </c>
      <c r="D18" s="57">
        <v>-0.12</v>
      </c>
      <c r="E18" s="57">
        <v>-0.12</v>
      </c>
      <c r="F18" s="57">
        <v>-0.12</v>
      </c>
      <c r="G18" s="57" t="s">
        <v>1903</v>
      </c>
      <c r="H18" s="58">
        <v>1230000</v>
      </c>
      <c r="I18" s="55" t="s">
        <v>4561</v>
      </c>
      <c r="J18" s="51"/>
      <c r="K18" s="51"/>
    </row>
    <row r="19" spans="1:11" ht="14.25" customHeight="1" thickTop="1" thickBot="1" x14ac:dyDescent="0.25">
      <c r="A19" s="55" t="s">
        <v>2053</v>
      </c>
      <c r="B19" s="56">
        <v>37073</v>
      </c>
      <c r="C19" s="57">
        <v>-0.09</v>
      </c>
      <c r="D19" s="57">
        <v>-0.09</v>
      </c>
      <c r="E19" s="57">
        <v>-0.09</v>
      </c>
      <c r="F19" s="57">
        <v>-0.09</v>
      </c>
      <c r="G19" s="57" t="s">
        <v>2030</v>
      </c>
      <c r="H19" s="58">
        <v>310000</v>
      </c>
      <c r="I19" s="55" t="s">
        <v>4561</v>
      </c>
      <c r="J19" s="51"/>
      <c r="K19" s="51"/>
    </row>
    <row r="20" spans="1:11" ht="14.25" customHeight="1" thickTop="1" thickBot="1" x14ac:dyDescent="0.25">
      <c r="A20" s="55" t="s">
        <v>2054</v>
      </c>
      <c r="B20" s="56">
        <v>37196</v>
      </c>
      <c r="C20" s="57">
        <v>-0.41</v>
      </c>
      <c r="D20" s="57">
        <v>-0.41</v>
      </c>
      <c r="E20" s="57">
        <v>-0.41</v>
      </c>
      <c r="F20" s="57">
        <v>-0.41</v>
      </c>
      <c r="G20" s="57" t="s">
        <v>2055</v>
      </c>
      <c r="H20" s="58">
        <v>150000</v>
      </c>
      <c r="I20" s="55" t="s">
        <v>4561</v>
      </c>
      <c r="J20" s="51"/>
      <c r="K20" s="51"/>
    </row>
    <row r="21" spans="1:11" ht="14.25" customHeight="1" thickTop="1" thickBot="1" x14ac:dyDescent="0.25">
      <c r="A21" s="55" t="s">
        <v>2056</v>
      </c>
      <c r="B21" s="56">
        <v>37226</v>
      </c>
      <c r="C21" s="57">
        <v>-0.41</v>
      </c>
      <c r="D21" s="57">
        <v>-0.41</v>
      </c>
      <c r="E21" s="57">
        <v>-0.41</v>
      </c>
      <c r="F21" s="57">
        <v>-0.41</v>
      </c>
      <c r="G21" s="57" t="s">
        <v>2055</v>
      </c>
      <c r="H21" s="58">
        <v>155000</v>
      </c>
      <c r="I21" s="55" t="s">
        <v>4561</v>
      </c>
      <c r="J21" s="51"/>
      <c r="K21" s="51"/>
    </row>
    <row r="22" spans="1:11" ht="14.25" customHeight="1" thickTop="1" thickBot="1" x14ac:dyDescent="0.25">
      <c r="A22" s="55" t="s">
        <v>2057</v>
      </c>
      <c r="B22" s="56">
        <v>37073</v>
      </c>
      <c r="C22" s="57">
        <v>0.17</v>
      </c>
      <c r="D22" s="57">
        <v>0.17</v>
      </c>
      <c r="E22" s="57">
        <v>0.17</v>
      </c>
      <c r="F22" s="57">
        <v>0.17</v>
      </c>
      <c r="G22" s="57" t="s">
        <v>1979</v>
      </c>
      <c r="H22" s="58">
        <v>155000</v>
      </c>
      <c r="I22" s="55" t="s">
        <v>4561</v>
      </c>
      <c r="J22" s="51"/>
      <c r="K22" s="51"/>
    </row>
    <row r="23" spans="1:11" ht="14.25" customHeight="1" thickTop="1" thickBot="1" x14ac:dyDescent="0.25">
      <c r="A23" s="55" t="s">
        <v>2058</v>
      </c>
      <c r="B23" s="56">
        <v>37135</v>
      </c>
      <c r="C23" s="57">
        <v>0.16800000000000001</v>
      </c>
      <c r="D23" s="57">
        <v>0.16800000000000001</v>
      </c>
      <c r="E23" s="57">
        <v>0.16800000000000001</v>
      </c>
      <c r="F23" s="57">
        <v>0.16800000000000001</v>
      </c>
      <c r="G23" s="57" t="s">
        <v>1920</v>
      </c>
      <c r="H23" s="58">
        <v>150000</v>
      </c>
      <c r="I23" s="55" t="s">
        <v>4561</v>
      </c>
      <c r="J23" s="51"/>
      <c r="K23" s="51"/>
    </row>
    <row r="24" spans="1:11" ht="14.25" customHeight="1" thickTop="1" thickBot="1" x14ac:dyDescent="0.25">
      <c r="A24" s="55" t="s">
        <v>2059</v>
      </c>
      <c r="B24" s="56">
        <v>37165</v>
      </c>
      <c r="C24" s="57">
        <v>0.17</v>
      </c>
      <c r="D24" s="57">
        <v>0.17799999999999999</v>
      </c>
      <c r="E24" s="57">
        <v>0.17299999999999999</v>
      </c>
      <c r="F24" s="57">
        <v>0.17</v>
      </c>
      <c r="G24" s="57" t="s">
        <v>2060</v>
      </c>
      <c r="H24" s="58">
        <v>930000</v>
      </c>
      <c r="I24" s="55" t="s">
        <v>4561</v>
      </c>
      <c r="J24" s="51"/>
      <c r="K24" s="51"/>
    </row>
    <row r="25" spans="1:11" ht="14.25" customHeight="1" thickTop="1" thickBot="1" x14ac:dyDescent="0.25">
      <c r="A25" s="55" t="s">
        <v>2061</v>
      </c>
      <c r="B25" s="55" t="s">
        <v>4245</v>
      </c>
      <c r="C25" s="57">
        <v>0.16</v>
      </c>
      <c r="D25" s="57">
        <v>0.17</v>
      </c>
      <c r="E25" s="57">
        <v>0.16500000000000001</v>
      </c>
      <c r="F25" s="57">
        <v>0.16</v>
      </c>
      <c r="G25" s="57" t="s">
        <v>2062</v>
      </c>
      <c r="H25" s="58">
        <v>2460000</v>
      </c>
      <c r="I25" s="55" t="s">
        <v>4561</v>
      </c>
      <c r="J25" s="51"/>
      <c r="K25" s="51"/>
    </row>
    <row r="26" spans="1:11" ht="14.25" customHeight="1" thickTop="1" thickBot="1" x14ac:dyDescent="0.25">
      <c r="A26" s="55" t="s">
        <v>2063</v>
      </c>
      <c r="B26" s="56">
        <v>37226</v>
      </c>
      <c r="C26" s="57">
        <v>0.23</v>
      </c>
      <c r="D26" s="57">
        <v>0.23</v>
      </c>
      <c r="E26" s="57">
        <v>0.23</v>
      </c>
      <c r="F26" s="57">
        <v>0.23</v>
      </c>
      <c r="G26" s="57" t="s">
        <v>2064</v>
      </c>
      <c r="H26" s="58">
        <v>310000</v>
      </c>
      <c r="I26" s="55" t="s">
        <v>4561</v>
      </c>
      <c r="J26" s="51"/>
      <c r="K26" s="51"/>
    </row>
    <row r="27" spans="1:11" ht="14.25" customHeight="1" thickTop="1" thickBot="1" x14ac:dyDescent="0.25">
      <c r="A27" s="55" t="s">
        <v>2065</v>
      </c>
      <c r="B27" s="55" t="s">
        <v>3077</v>
      </c>
      <c r="C27" s="57">
        <v>0.23799999999999999</v>
      </c>
      <c r="D27" s="57">
        <v>0.23799999999999999</v>
      </c>
      <c r="E27" s="57">
        <v>0.23799999999999999</v>
      </c>
      <c r="F27" s="57">
        <v>0.23799999999999999</v>
      </c>
      <c r="G27" s="57" t="s">
        <v>2066</v>
      </c>
      <c r="H27" s="58">
        <v>755000</v>
      </c>
      <c r="I27" s="55" t="s">
        <v>4561</v>
      </c>
      <c r="J27" s="51"/>
      <c r="K27" s="51"/>
    </row>
    <row r="28" spans="1:11" ht="14.25" customHeight="1" thickTop="1" thickBot="1" x14ac:dyDescent="0.25">
      <c r="A28" s="55" t="s">
        <v>4824</v>
      </c>
      <c r="B28" s="56">
        <v>37073</v>
      </c>
      <c r="C28" s="57">
        <v>-2.3E-2</v>
      </c>
      <c r="D28" s="57">
        <v>-2.3E-2</v>
      </c>
      <c r="E28" s="57">
        <v>-2.3E-2</v>
      </c>
      <c r="F28" s="57">
        <v>-2.3E-2</v>
      </c>
      <c r="G28" s="57" t="s">
        <v>2067</v>
      </c>
      <c r="H28" s="58">
        <v>930000</v>
      </c>
      <c r="I28" s="55" t="s">
        <v>4561</v>
      </c>
      <c r="J28" s="51"/>
      <c r="K28" s="51"/>
    </row>
    <row r="29" spans="1:11" ht="14.25" customHeight="1" thickTop="1" thickBot="1" x14ac:dyDescent="0.25">
      <c r="A29" s="55" t="s">
        <v>4825</v>
      </c>
      <c r="B29" s="55" t="s">
        <v>4245</v>
      </c>
      <c r="C29" s="57">
        <v>-0.02</v>
      </c>
      <c r="D29" s="57">
        <v>-0.02</v>
      </c>
      <c r="E29" s="57">
        <v>-0.02</v>
      </c>
      <c r="F29" s="57">
        <v>-0.02</v>
      </c>
      <c r="G29" s="57" t="s">
        <v>2068</v>
      </c>
      <c r="H29" s="58">
        <v>2460000</v>
      </c>
      <c r="I29" s="55" t="s">
        <v>4561</v>
      </c>
      <c r="J29" s="51"/>
      <c r="K29" s="51"/>
    </row>
    <row r="30" spans="1:11" ht="14.25" customHeight="1" thickTop="1" thickBot="1" x14ac:dyDescent="0.25">
      <c r="A30" s="55" t="s">
        <v>2069</v>
      </c>
      <c r="B30" s="56">
        <v>37104</v>
      </c>
      <c r="C30" s="57">
        <v>0.215</v>
      </c>
      <c r="D30" s="57">
        <v>0.215</v>
      </c>
      <c r="E30" s="57">
        <v>0.215</v>
      </c>
      <c r="F30" s="57">
        <v>0.215</v>
      </c>
      <c r="G30" s="57" t="s">
        <v>2070</v>
      </c>
      <c r="H30" s="58">
        <v>155000</v>
      </c>
      <c r="I30" s="55" t="s">
        <v>4561</v>
      </c>
      <c r="J30" s="51"/>
      <c r="K30" s="51"/>
    </row>
    <row r="31" spans="1:11" ht="14.25" customHeight="1" thickTop="1" thickBot="1" x14ac:dyDescent="0.25">
      <c r="A31" s="55" t="s">
        <v>3420</v>
      </c>
      <c r="B31" s="56">
        <v>37165</v>
      </c>
      <c r="C31" s="57">
        <v>0.23</v>
      </c>
      <c r="D31" s="57">
        <v>0.23799999999999999</v>
      </c>
      <c r="E31" s="57">
        <v>0.23400000000000001</v>
      </c>
      <c r="F31" s="57">
        <v>0.23</v>
      </c>
      <c r="G31" s="57" t="s">
        <v>2071</v>
      </c>
      <c r="H31" s="58">
        <v>310000</v>
      </c>
      <c r="I31" s="55" t="s">
        <v>4561</v>
      </c>
      <c r="J31" s="51"/>
      <c r="K31" s="51"/>
    </row>
    <row r="32" spans="1:11" ht="14.25" customHeight="1" thickTop="1" thickBot="1" x14ac:dyDescent="0.25">
      <c r="A32" s="55" t="s">
        <v>2072</v>
      </c>
      <c r="B32" s="55" t="s">
        <v>4245</v>
      </c>
      <c r="C32" s="57">
        <v>0.22</v>
      </c>
      <c r="D32" s="57">
        <v>0.22</v>
      </c>
      <c r="E32" s="57">
        <v>0.22</v>
      </c>
      <c r="F32" s="57">
        <v>0.22</v>
      </c>
      <c r="G32" s="57" t="s">
        <v>1806</v>
      </c>
      <c r="H32" s="58">
        <v>615000</v>
      </c>
      <c r="I32" s="55" t="s">
        <v>4561</v>
      </c>
      <c r="J32" s="51"/>
      <c r="K32" s="51"/>
    </row>
    <row r="33" spans="1:11" ht="10.5" customHeight="1" thickTop="1" thickBot="1" x14ac:dyDescent="0.25">
      <c r="A33" s="55" t="s">
        <v>2073</v>
      </c>
      <c r="B33" s="55" t="s">
        <v>3077</v>
      </c>
      <c r="C33" s="57">
        <v>-3.0000000000000001E-3</v>
      </c>
      <c r="D33" s="57">
        <v>-3.0000000000000001E-3</v>
      </c>
      <c r="E33" s="57">
        <v>-3.0000000000000001E-3</v>
      </c>
      <c r="F33" s="57">
        <v>-3.0000000000000001E-3</v>
      </c>
      <c r="G33" s="57" t="s">
        <v>2074</v>
      </c>
      <c r="H33" s="58">
        <v>3020000</v>
      </c>
      <c r="I33" s="55" t="s">
        <v>4561</v>
      </c>
      <c r="J33" s="51"/>
      <c r="K33" s="51"/>
    </row>
    <row r="34" spans="1:11" ht="14.25" customHeight="1" thickTop="1" thickBot="1" x14ac:dyDescent="0.25">
      <c r="A34" s="55" t="s">
        <v>2075</v>
      </c>
      <c r="B34" s="55" t="s">
        <v>3314</v>
      </c>
      <c r="C34" s="57">
        <v>-3.0000000000000001E-3</v>
      </c>
      <c r="D34" s="57">
        <v>-3.0000000000000001E-3</v>
      </c>
      <c r="E34" s="57">
        <v>-3.0000000000000001E-3</v>
      </c>
      <c r="F34" s="57">
        <v>-3.0000000000000001E-3</v>
      </c>
      <c r="G34" s="57" t="s">
        <v>2074</v>
      </c>
      <c r="H34" s="58">
        <v>4280000</v>
      </c>
      <c r="I34" s="55" t="s">
        <v>4561</v>
      </c>
      <c r="J34" s="51"/>
      <c r="K34" s="51"/>
    </row>
    <row r="35" spans="1:11" ht="10.5" customHeight="1" thickTop="1" thickBot="1" x14ac:dyDescent="0.25">
      <c r="A35" s="55" t="s">
        <v>2076</v>
      </c>
      <c r="B35" s="56">
        <v>37135</v>
      </c>
      <c r="C35" s="57">
        <v>2.3E-2</v>
      </c>
      <c r="D35" s="57">
        <v>2.3E-2</v>
      </c>
      <c r="E35" s="57">
        <v>2.3E-2</v>
      </c>
      <c r="F35" s="57">
        <v>2.3E-2</v>
      </c>
      <c r="G35" s="57" t="s">
        <v>2077</v>
      </c>
      <c r="H35" s="58">
        <v>1800000</v>
      </c>
      <c r="I35" s="55" t="s">
        <v>4561</v>
      </c>
      <c r="J35" s="51"/>
      <c r="K35" s="51"/>
    </row>
    <row r="36" spans="1:11" ht="14.25" customHeight="1" thickTop="1" thickBot="1" x14ac:dyDescent="0.25">
      <c r="A36" s="55" t="s">
        <v>2078</v>
      </c>
      <c r="B36" s="55" t="s">
        <v>3077</v>
      </c>
      <c r="C36" s="57">
        <v>-8.7999999999999995E-2</v>
      </c>
      <c r="D36" s="57">
        <v>-8.7999999999999995E-2</v>
      </c>
      <c r="E36" s="57">
        <v>-8.7999999999999995E-2</v>
      </c>
      <c r="F36" s="57">
        <v>-8.7999999999999995E-2</v>
      </c>
      <c r="G36" s="57" t="s">
        <v>2079</v>
      </c>
      <c r="H36" s="58">
        <v>4530000</v>
      </c>
      <c r="I36" s="55" t="s">
        <v>4561</v>
      </c>
      <c r="J36" s="51"/>
      <c r="K36" s="51"/>
    </row>
    <row r="37" spans="1:11" ht="10.5" customHeight="1" thickTop="1" thickBot="1" x14ac:dyDescent="0.25">
      <c r="A37" s="55" t="s">
        <v>2080</v>
      </c>
      <c r="B37" s="56">
        <v>37073</v>
      </c>
      <c r="C37" s="57">
        <v>-0.43</v>
      </c>
      <c r="D37" s="57">
        <v>-0.43</v>
      </c>
      <c r="E37" s="57">
        <v>-0.43</v>
      </c>
      <c r="F37" s="57">
        <v>-0.43</v>
      </c>
      <c r="G37" s="57" t="s">
        <v>2081</v>
      </c>
      <c r="H37" s="58">
        <v>155000</v>
      </c>
      <c r="I37" s="55" t="s">
        <v>4561</v>
      </c>
      <c r="J37" s="51"/>
      <c r="K37" s="51"/>
    </row>
    <row r="38" spans="1:11" ht="14.25" customHeight="1" thickTop="1" thickBot="1" x14ac:dyDescent="0.25">
      <c r="A38" s="55" t="s">
        <v>3915</v>
      </c>
      <c r="B38" s="56">
        <v>37135</v>
      </c>
      <c r="C38" s="57">
        <v>-1.33</v>
      </c>
      <c r="D38" s="57">
        <v>-1.33</v>
      </c>
      <c r="E38" s="57">
        <v>-1.33</v>
      </c>
      <c r="F38" s="57">
        <v>-1.33</v>
      </c>
      <c r="G38" s="57" t="s">
        <v>2082</v>
      </c>
      <c r="H38" s="58">
        <v>150000</v>
      </c>
      <c r="I38" s="55" t="s">
        <v>4561</v>
      </c>
      <c r="J38" s="51"/>
      <c r="K38" s="51"/>
    </row>
    <row r="39" spans="1:11" ht="14.25" customHeight="1" thickTop="1" thickBot="1" x14ac:dyDescent="0.25">
      <c r="A39" s="55" t="s">
        <v>2083</v>
      </c>
      <c r="B39" s="55" t="s">
        <v>3077</v>
      </c>
      <c r="C39" s="57">
        <v>-0.35</v>
      </c>
      <c r="D39" s="57">
        <v>-0.35</v>
      </c>
      <c r="E39" s="57">
        <v>-0.35</v>
      </c>
      <c r="F39" s="57">
        <v>-0.35</v>
      </c>
      <c r="G39" s="57" t="s">
        <v>2084</v>
      </c>
      <c r="H39" s="58">
        <v>755000</v>
      </c>
      <c r="I39" s="55" t="s">
        <v>4561</v>
      </c>
      <c r="J39" s="51"/>
      <c r="K39" s="51"/>
    </row>
    <row r="40" spans="1:11" ht="14.25" customHeight="1" thickTop="1" thickBot="1" x14ac:dyDescent="0.25">
      <c r="A40" s="55" t="s">
        <v>2085</v>
      </c>
      <c r="B40" s="56">
        <v>37073</v>
      </c>
      <c r="C40" s="57">
        <v>-0.11</v>
      </c>
      <c r="D40" s="57">
        <v>-0.11</v>
      </c>
      <c r="E40" s="57">
        <v>-0.11</v>
      </c>
      <c r="F40" s="57">
        <v>-0.11</v>
      </c>
      <c r="G40" s="57" t="s">
        <v>2086</v>
      </c>
      <c r="H40" s="58">
        <v>930000</v>
      </c>
      <c r="I40" s="55" t="s">
        <v>4561</v>
      </c>
      <c r="J40" s="51"/>
      <c r="K40" s="51"/>
    </row>
    <row r="41" spans="1:11" ht="10.5" customHeight="1" thickTop="1" thickBot="1" x14ac:dyDescent="0.25">
      <c r="A41" s="55" t="s">
        <v>3194</v>
      </c>
      <c r="B41" s="56">
        <v>37073</v>
      </c>
      <c r="C41" s="57">
        <v>0.01</v>
      </c>
      <c r="D41" s="57">
        <v>2.5000000000000001E-2</v>
      </c>
      <c r="E41" s="57">
        <v>1.9E-2</v>
      </c>
      <c r="F41" s="57">
        <v>0.01</v>
      </c>
      <c r="G41" s="57" t="s">
        <v>2081</v>
      </c>
      <c r="H41" s="58">
        <v>1085000</v>
      </c>
      <c r="I41" s="55" t="s">
        <v>4561</v>
      </c>
      <c r="J41" s="51"/>
      <c r="K41" s="51"/>
    </row>
    <row r="42" spans="1:11" ht="14.25" customHeight="1" thickTop="1" thickBot="1" x14ac:dyDescent="0.25">
      <c r="A42" s="55" t="s">
        <v>2087</v>
      </c>
      <c r="B42" s="56">
        <v>37104</v>
      </c>
      <c r="C42" s="57">
        <v>2.5000000000000001E-2</v>
      </c>
      <c r="D42" s="57">
        <v>2.5000000000000001E-2</v>
      </c>
      <c r="E42" s="57">
        <v>2.5000000000000001E-2</v>
      </c>
      <c r="F42" s="57">
        <v>2.5000000000000001E-2</v>
      </c>
      <c r="G42" s="57" t="s">
        <v>1919</v>
      </c>
      <c r="H42" s="58">
        <v>310000</v>
      </c>
      <c r="I42" s="55" t="s">
        <v>4561</v>
      </c>
      <c r="J42" s="51"/>
      <c r="K42" s="51"/>
    </row>
    <row r="43" spans="1:11" ht="14.25" thickTop="1" thickBot="1" x14ac:dyDescent="0.25">
      <c r="A43" s="55" t="s">
        <v>3916</v>
      </c>
      <c r="B43" s="55" t="s">
        <v>3573</v>
      </c>
      <c r="C43" s="57">
        <v>0.01</v>
      </c>
      <c r="D43" s="57">
        <v>2.5000000000000001E-2</v>
      </c>
      <c r="E43" s="57">
        <v>1.4999999999999999E-2</v>
      </c>
      <c r="F43" s="57">
        <v>0.01</v>
      </c>
      <c r="G43" s="57" t="s">
        <v>2088</v>
      </c>
      <c r="H43" s="58">
        <v>2760000</v>
      </c>
      <c r="I43" s="55" t="s">
        <v>4561</v>
      </c>
      <c r="J43" s="51"/>
      <c r="K43" s="51"/>
    </row>
    <row r="44" spans="1:11" ht="22.5" thickTop="1" thickBot="1" x14ac:dyDescent="0.25">
      <c r="A44" s="55" t="s">
        <v>2089</v>
      </c>
      <c r="B44" s="55" t="s">
        <v>3077</v>
      </c>
      <c r="C44" s="57">
        <v>-0.02</v>
      </c>
      <c r="D44" s="57">
        <v>-0.02</v>
      </c>
      <c r="E44" s="57">
        <v>-0.02</v>
      </c>
      <c r="F44" s="57">
        <v>-0.02</v>
      </c>
      <c r="G44" s="57" t="s">
        <v>2090</v>
      </c>
      <c r="H44" s="58">
        <v>755000</v>
      </c>
      <c r="I44" s="55" t="s">
        <v>4561</v>
      </c>
      <c r="J44" s="51"/>
      <c r="K44" s="51"/>
    </row>
    <row r="45" spans="1:11" ht="14.25" thickTop="1" thickBot="1" x14ac:dyDescent="0.25">
      <c r="A45" s="55" t="s">
        <v>3357</v>
      </c>
      <c r="B45" s="56">
        <v>37073</v>
      </c>
      <c r="C45" s="57">
        <v>-0.81</v>
      </c>
      <c r="D45" s="57">
        <v>-0.77500000000000002</v>
      </c>
      <c r="E45" s="57">
        <v>-0.79300000000000004</v>
      </c>
      <c r="F45" s="57">
        <v>-0.77500000000000002</v>
      </c>
      <c r="G45" s="57" t="s">
        <v>2091</v>
      </c>
      <c r="H45" s="58">
        <v>620000</v>
      </c>
      <c r="I45" s="55" t="s">
        <v>4561</v>
      </c>
      <c r="J45" s="51"/>
      <c r="K45" s="51"/>
    </row>
    <row r="46" spans="1:11" ht="14.25" thickTop="1" thickBot="1" x14ac:dyDescent="0.25">
      <c r="A46" s="55" t="s">
        <v>3421</v>
      </c>
      <c r="B46" s="55" t="s">
        <v>4245</v>
      </c>
      <c r="C46" s="57">
        <v>-0.09</v>
      </c>
      <c r="D46" s="57">
        <v>-0.09</v>
      </c>
      <c r="E46" s="57">
        <v>-0.09</v>
      </c>
      <c r="F46" s="57">
        <v>-0.09</v>
      </c>
      <c r="G46" s="57" t="s">
        <v>2092</v>
      </c>
      <c r="H46" s="58">
        <v>4305000</v>
      </c>
      <c r="I46" s="55" t="s">
        <v>4561</v>
      </c>
      <c r="J46" s="51"/>
      <c r="K46" s="51"/>
    </row>
    <row r="47" spans="1:11" ht="14.25" thickTop="1" thickBot="1" x14ac:dyDescent="0.25">
      <c r="A47" s="55" t="s">
        <v>3917</v>
      </c>
      <c r="B47" s="56">
        <v>37073</v>
      </c>
      <c r="C47" s="57">
        <v>-8.3000000000000004E-2</v>
      </c>
      <c r="D47" s="57">
        <v>-0.08</v>
      </c>
      <c r="E47" s="57">
        <v>-8.1000000000000003E-2</v>
      </c>
      <c r="F47" s="57">
        <v>-0.08</v>
      </c>
      <c r="G47" s="57" t="s">
        <v>2001</v>
      </c>
      <c r="H47" s="58">
        <v>620000</v>
      </c>
      <c r="I47" s="55" t="s">
        <v>4561</v>
      </c>
      <c r="J47" s="51"/>
      <c r="K47" s="51"/>
    </row>
    <row r="48" spans="1:11" ht="14.25" thickTop="1" thickBot="1" x14ac:dyDescent="0.25">
      <c r="A48" s="55" t="s">
        <v>2093</v>
      </c>
      <c r="B48" s="56">
        <v>37073</v>
      </c>
      <c r="C48" s="57">
        <v>0.34499999999999997</v>
      </c>
      <c r="D48" s="57">
        <v>0.35499999999999998</v>
      </c>
      <c r="E48" s="57">
        <v>0.35199999999999998</v>
      </c>
      <c r="F48" s="57">
        <v>0.34499999999999997</v>
      </c>
      <c r="G48" s="57" t="s">
        <v>2084</v>
      </c>
      <c r="H48" s="58">
        <v>930000</v>
      </c>
      <c r="I48" s="55" t="s">
        <v>4561</v>
      </c>
      <c r="J48" s="51"/>
      <c r="K48" s="51"/>
    </row>
    <row r="49" spans="1:11" ht="14.25" thickTop="1" thickBot="1" x14ac:dyDescent="0.25">
      <c r="A49" s="55" t="s">
        <v>2094</v>
      </c>
      <c r="B49" s="55" t="s">
        <v>3314</v>
      </c>
      <c r="C49" s="57">
        <v>0.33800000000000002</v>
      </c>
      <c r="D49" s="57">
        <v>0.33800000000000002</v>
      </c>
      <c r="E49" s="57">
        <v>0.33800000000000002</v>
      </c>
      <c r="F49" s="57">
        <v>0.33800000000000002</v>
      </c>
      <c r="G49" s="57" t="s">
        <v>2095</v>
      </c>
      <c r="H49" s="58">
        <v>1070000</v>
      </c>
      <c r="I49" s="55" t="s">
        <v>4561</v>
      </c>
      <c r="J49" s="51"/>
      <c r="K49" s="51"/>
    </row>
    <row r="50" spans="1:11" ht="14.25" thickTop="1" thickBot="1" x14ac:dyDescent="0.25">
      <c r="A50" s="55" t="s">
        <v>3918</v>
      </c>
      <c r="B50" s="56">
        <v>37073</v>
      </c>
      <c r="C50" s="57">
        <v>-2.3E-2</v>
      </c>
      <c r="D50" s="57">
        <v>-2.3E-2</v>
      </c>
      <c r="E50" s="57">
        <v>-2.3E-2</v>
      </c>
      <c r="F50" s="57">
        <v>-2.3E-2</v>
      </c>
      <c r="G50" s="57" t="s">
        <v>2096</v>
      </c>
      <c r="H50" s="58">
        <v>310000</v>
      </c>
      <c r="I50" s="55" t="s">
        <v>4561</v>
      </c>
      <c r="J50" s="51"/>
      <c r="K50" s="51"/>
    </row>
    <row r="51" spans="1:11" ht="14.25" thickTop="1" thickBot="1" x14ac:dyDescent="0.25">
      <c r="A51" s="55" t="s">
        <v>2097</v>
      </c>
      <c r="B51" s="55" t="s">
        <v>4245</v>
      </c>
      <c r="C51" s="57">
        <v>1.4999999999999999E-2</v>
      </c>
      <c r="D51" s="57">
        <v>1.4999999999999999E-2</v>
      </c>
      <c r="E51" s="57">
        <v>1.4999999999999999E-2</v>
      </c>
      <c r="F51" s="57">
        <v>1.4999999999999999E-2</v>
      </c>
      <c r="G51" s="57" t="s">
        <v>1828</v>
      </c>
      <c r="H51" s="58">
        <v>1230000</v>
      </c>
      <c r="I51" s="55" t="s">
        <v>4561</v>
      </c>
      <c r="J51" s="51"/>
      <c r="K51" s="51"/>
    </row>
    <row r="52" spans="1:11" ht="14.25" thickTop="1" thickBot="1" x14ac:dyDescent="0.25">
      <c r="A52" s="55" t="s">
        <v>2098</v>
      </c>
      <c r="B52" s="55" t="s">
        <v>4245</v>
      </c>
      <c r="C52" s="57">
        <v>0.42299999999999999</v>
      </c>
      <c r="D52" s="57">
        <v>0.42799999999999999</v>
      </c>
      <c r="E52" s="57">
        <v>0.42499999999999999</v>
      </c>
      <c r="F52" s="57">
        <v>0.42299999999999999</v>
      </c>
      <c r="G52" s="57" t="s">
        <v>2099</v>
      </c>
      <c r="H52" s="58">
        <v>1230000</v>
      </c>
      <c r="I52" s="55" t="s">
        <v>4561</v>
      </c>
      <c r="J52" s="51"/>
      <c r="K52" s="51"/>
    </row>
    <row r="53" spans="1:11" ht="14.25" thickTop="1" thickBot="1" x14ac:dyDescent="0.25">
      <c r="A53" s="55" t="s">
        <v>2100</v>
      </c>
      <c r="B53" s="56">
        <v>37073</v>
      </c>
      <c r="C53" s="57">
        <v>-0.115</v>
      </c>
      <c r="D53" s="57">
        <v>-0.115</v>
      </c>
      <c r="E53" s="57">
        <v>-0.115</v>
      </c>
      <c r="F53" s="57">
        <v>-0.115</v>
      </c>
      <c r="G53" s="57" t="s">
        <v>2101</v>
      </c>
      <c r="H53" s="58">
        <v>310000</v>
      </c>
      <c r="I53" s="55" t="s">
        <v>4561</v>
      </c>
      <c r="J53" s="51"/>
      <c r="K53" s="51"/>
    </row>
    <row r="54" spans="1:11" ht="14.25" thickTop="1" thickBot="1" x14ac:dyDescent="0.25">
      <c r="A54" s="55" t="s">
        <v>3919</v>
      </c>
      <c r="B54" s="56">
        <v>37073</v>
      </c>
      <c r="C54" s="57">
        <v>-0.03</v>
      </c>
      <c r="D54" s="57">
        <v>-0.03</v>
      </c>
      <c r="E54" s="57">
        <v>-0.03</v>
      </c>
      <c r="F54" s="57">
        <v>-0.03</v>
      </c>
      <c r="G54" s="57" t="s">
        <v>1828</v>
      </c>
      <c r="H54" s="58">
        <v>620000</v>
      </c>
      <c r="I54" s="55" t="s">
        <v>4561</v>
      </c>
      <c r="J54" s="51"/>
      <c r="K54" s="51"/>
    </row>
    <row r="55" spans="1:11" ht="14.25" thickTop="1" thickBot="1" x14ac:dyDescent="0.25">
      <c r="A55" s="276" t="s">
        <v>3563</v>
      </c>
      <c r="B55" s="277"/>
      <c r="C55" s="277"/>
      <c r="D55" s="277"/>
      <c r="E55" s="277"/>
      <c r="F55" s="277"/>
      <c r="G55" s="277"/>
      <c r="H55" s="277"/>
      <c r="I55" s="278"/>
      <c r="J55" s="51"/>
      <c r="K55" s="51"/>
    </row>
    <row r="56" spans="1:11" ht="14.25" thickTop="1" thickBot="1" x14ac:dyDescent="0.25">
      <c r="A56" s="55" t="s">
        <v>2102</v>
      </c>
      <c r="B56" s="56">
        <v>37073</v>
      </c>
      <c r="C56" s="57">
        <v>0.05</v>
      </c>
      <c r="D56" s="57">
        <v>5.5E-2</v>
      </c>
      <c r="E56" s="57">
        <v>5.2999999999999999E-2</v>
      </c>
      <c r="F56" s="57">
        <v>5.5E-2</v>
      </c>
      <c r="G56" s="57" t="s">
        <v>1926</v>
      </c>
      <c r="H56" s="58">
        <v>620000</v>
      </c>
      <c r="I56" s="55" t="s">
        <v>4561</v>
      </c>
      <c r="J56" s="51"/>
      <c r="K56" s="51"/>
    </row>
    <row r="57" spans="1:11" ht="14.25" thickTop="1" thickBot="1" x14ac:dyDescent="0.25">
      <c r="A57" s="55" t="s">
        <v>3358</v>
      </c>
      <c r="B57" s="55" t="s">
        <v>4245</v>
      </c>
      <c r="C57" s="57">
        <v>0.05</v>
      </c>
      <c r="D57" s="57">
        <v>5.2999999999999999E-2</v>
      </c>
      <c r="E57" s="57">
        <v>5.0999999999999997E-2</v>
      </c>
      <c r="F57" s="57">
        <v>5.2999999999999999E-2</v>
      </c>
      <c r="G57" s="57" t="s">
        <v>2103</v>
      </c>
      <c r="H57" s="58">
        <v>3690000</v>
      </c>
      <c r="I57" s="55" t="s">
        <v>4561</v>
      </c>
      <c r="J57" s="51"/>
      <c r="K57" s="51"/>
    </row>
    <row r="58" spans="1:11" ht="22.5" thickTop="1" thickBot="1" x14ac:dyDescent="0.25">
      <c r="A58" s="55" t="s">
        <v>3316</v>
      </c>
      <c r="B58" s="55" t="s">
        <v>3077</v>
      </c>
      <c r="C58" s="57">
        <v>0.158</v>
      </c>
      <c r="D58" s="57">
        <v>0.16</v>
      </c>
      <c r="E58" s="57">
        <v>0.159</v>
      </c>
      <c r="F58" s="57">
        <v>0.158</v>
      </c>
      <c r="G58" s="57" t="s">
        <v>2104</v>
      </c>
      <c r="H58" s="58">
        <v>3775000</v>
      </c>
      <c r="I58" s="55" t="s">
        <v>4561</v>
      </c>
      <c r="J58" s="51"/>
      <c r="K58" s="51"/>
    </row>
    <row r="59" spans="1:11" ht="14.25" thickTop="1" thickBot="1" x14ac:dyDescent="0.25">
      <c r="A59" s="55" t="s">
        <v>3359</v>
      </c>
      <c r="B59" s="56">
        <v>37073</v>
      </c>
      <c r="C59" s="57">
        <v>5.3</v>
      </c>
      <c r="D59" s="57">
        <v>6</v>
      </c>
      <c r="E59" s="57">
        <v>5.68</v>
      </c>
      <c r="F59" s="57">
        <v>5.3</v>
      </c>
      <c r="G59" s="57" t="s">
        <v>1998</v>
      </c>
      <c r="H59" s="58">
        <v>775000</v>
      </c>
      <c r="I59" s="55" t="s">
        <v>4561</v>
      </c>
      <c r="J59" s="51"/>
      <c r="K59" s="51"/>
    </row>
    <row r="60" spans="1:11" ht="14.25" thickTop="1" thickBot="1" x14ac:dyDescent="0.25">
      <c r="A60" s="55" t="s">
        <v>2105</v>
      </c>
      <c r="B60" s="56">
        <v>37104</v>
      </c>
      <c r="C60" s="57">
        <v>4.75</v>
      </c>
      <c r="D60" s="57">
        <v>6</v>
      </c>
      <c r="E60" s="57">
        <v>5.51</v>
      </c>
      <c r="F60" s="57">
        <v>4.75</v>
      </c>
      <c r="G60" s="57" t="s">
        <v>2106</v>
      </c>
      <c r="H60" s="58">
        <v>387500</v>
      </c>
      <c r="I60" s="55" t="s">
        <v>4561</v>
      </c>
    </row>
    <row r="61" spans="1:11" ht="14.25" thickTop="1" thickBot="1" x14ac:dyDescent="0.25">
      <c r="A61" s="55" t="s">
        <v>2107</v>
      </c>
      <c r="B61" s="56">
        <v>37135</v>
      </c>
      <c r="C61" s="57">
        <v>3.5</v>
      </c>
      <c r="D61" s="57">
        <v>4.2</v>
      </c>
      <c r="E61" s="57">
        <v>3.9670000000000001</v>
      </c>
      <c r="F61" s="57">
        <v>3.5</v>
      </c>
      <c r="G61" s="57" t="s">
        <v>2092</v>
      </c>
      <c r="H61" s="58">
        <v>225000</v>
      </c>
      <c r="I61" s="55" t="s">
        <v>4561</v>
      </c>
    </row>
    <row r="62" spans="1:11" ht="14.25" thickTop="1" thickBot="1" x14ac:dyDescent="0.25">
      <c r="A62" s="55" t="s">
        <v>2108</v>
      </c>
      <c r="B62" s="55" t="s">
        <v>3573</v>
      </c>
      <c r="C62" s="57">
        <v>5.15</v>
      </c>
      <c r="D62" s="57">
        <v>5.15</v>
      </c>
      <c r="E62" s="57">
        <v>5.15</v>
      </c>
      <c r="F62" s="57">
        <v>5.15</v>
      </c>
      <c r="G62" s="57" t="s">
        <v>1998</v>
      </c>
      <c r="H62" s="58">
        <v>230000</v>
      </c>
      <c r="I62" s="55" t="s">
        <v>4561</v>
      </c>
    </row>
    <row r="63" spans="1:11" ht="14.25" thickTop="1" thickBot="1" x14ac:dyDescent="0.25">
      <c r="A63" s="55" t="s">
        <v>2109</v>
      </c>
      <c r="B63" s="56">
        <v>37165</v>
      </c>
      <c r="C63" s="57">
        <v>2.4</v>
      </c>
      <c r="D63" s="57">
        <v>2.5</v>
      </c>
      <c r="E63" s="57">
        <v>2.4500000000000002</v>
      </c>
      <c r="F63" s="57">
        <v>2.5</v>
      </c>
      <c r="G63" s="57" t="s">
        <v>2110</v>
      </c>
      <c r="H63" s="58">
        <v>310000</v>
      </c>
      <c r="I63" s="55" t="s">
        <v>4561</v>
      </c>
    </row>
    <row r="64" spans="1:11" ht="14.25" thickTop="1" thickBot="1" x14ac:dyDescent="0.25">
      <c r="A64" s="276" t="s">
        <v>3079</v>
      </c>
      <c r="B64" s="277"/>
      <c r="C64" s="277"/>
      <c r="D64" s="277"/>
      <c r="E64" s="277"/>
      <c r="F64" s="277"/>
      <c r="G64" s="277"/>
      <c r="H64" s="277"/>
      <c r="I64" s="278"/>
    </row>
    <row r="65" spans="1:9" ht="22.5" thickTop="1" thickBot="1" x14ac:dyDescent="0.25">
      <c r="A65" s="55" t="s">
        <v>3317</v>
      </c>
      <c r="B65" s="55" t="s">
        <v>3581</v>
      </c>
      <c r="C65" s="57">
        <v>3.7850000000000001</v>
      </c>
      <c r="D65" s="57">
        <v>4.0830000000000002</v>
      </c>
      <c r="E65" s="57">
        <v>3.895</v>
      </c>
      <c r="F65" s="57">
        <v>3.7949999999999999</v>
      </c>
      <c r="G65" s="57" t="s">
        <v>1922</v>
      </c>
      <c r="H65" s="58">
        <v>4640000</v>
      </c>
      <c r="I65" s="55" t="s">
        <v>4561</v>
      </c>
    </row>
    <row r="66" spans="1:9" ht="22.5" thickTop="1" thickBot="1" x14ac:dyDescent="0.25">
      <c r="A66" s="55" t="s">
        <v>2111</v>
      </c>
      <c r="B66" s="55" t="s">
        <v>3581</v>
      </c>
      <c r="C66" s="57">
        <v>4.0999999999999996</v>
      </c>
      <c r="D66" s="57">
        <v>4.0999999999999996</v>
      </c>
      <c r="E66" s="57">
        <v>4.0999999999999996</v>
      </c>
      <c r="F66" s="57">
        <v>4.0999999999999996</v>
      </c>
      <c r="G66" s="57" t="s">
        <v>2112</v>
      </c>
      <c r="H66" s="58">
        <v>500000</v>
      </c>
      <c r="I66" s="55" t="s">
        <v>4561</v>
      </c>
    </row>
    <row r="67" spans="1:9" ht="22.5" thickTop="1" thickBot="1" x14ac:dyDescent="0.25">
      <c r="A67" s="55" t="s">
        <v>2113</v>
      </c>
      <c r="B67" s="55" t="s">
        <v>3581</v>
      </c>
      <c r="C67" s="57">
        <v>5.2</v>
      </c>
      <c r="D67" s="57">
        <v>5.2</v>
      </c>
      <c r="E67" s="57">
        <v>5.2</v>
      </c>
      <c r="F67" s="57">
        <v>5.2</v>
      </c>
      <c r="G67" s="57" t="s">
        <v>2114</v>
      </c>
      <c r="H67" s="58">
        <v>125000</v>
      </c>
      <c r="I67" s="55" t="s">
        <v>4561</v>
      </c>
    </row>
    <row r="68" spans="1:9" ht="22.5" thickTop="1" thickBot="1" x14ac:dyDescent="0.25">
      <c r="A68" s="55" t="s">
        <v>2115</v>
      </c>
      <c r="B68" s="55" t="s">
        <v>3581</v>
      </c>
      <c r="C68" s="57">
        <v>8.9</v>
      </c>
      <c r="D68" s="57">
        <v>8.9</v>
      </c>
      <c r="E68" s="57">
        <v>8.9</v>
      </c>
      <c r="F68" s="57">
        <v>8.9</v>
      </c>
      <c r="G68" s="57" t="s">
        <v>2081</v>
      </c>
      <c r="H68" s="58">
        <v>125000</v>
      </c>
      <c r="I68" s="55" t="s">
        <v>4561</v>
      </c>
    </row>
    <row r="69" spans="1:9" ht="14.25" thickTop="1" thickBot="1" x14ac:dyDescent="0.25">
      <c r="A69" s="276" t="s">
        <v>3080</v>
      </c>
      <c r="B69" s="277"/>
      <c r="C69" s="277"/>
      <c r="D69" s="277"/>
      <c r="E69" s="277"/>
      <c r="F69" s="277"/>
      <c r="G69" s="277"/>
      <c r="H69" s="277"/>
      <c r="I69" s="278"/>
    </row>
    <row r="70" spans="1:9" ht="14.25" thickTop="1" thickBot="1" x14ac:dyDescent="0.25">
      <c r="A70" s="55" t="s">
        <v>3605</v>
      </c>
      <c r="B70" s="56">
        <v>37073</v>
      </c>
      <c r="C70" s="57">
        <v>3.85</v>
      </c>
      <c r="D70" s="57">
        <v>4.18</v>
      </c>
      <c r="E70" s="57">
        <v>4.0069999999999997</v>
      </c>
      <c r="F70" s="57">
        <v>3.85</v>
      </c>
      <c r="G70" s="57" t="s">
        <v>2116</v>
      </c>
      <c r="H70" s="58">
        <v>30845000</v>
      </c>
      <c r="I70" s="55" t="s">
        <v>4561</v>
      </c>
    </row>
    <row r="71" spans="1:9" ht="14.25" thickTop="1" thickBot="1" x14ac:dyDescent="0.25">
      <c r="A71" s="55" t="s">
        <v>3642</v>
      </c>
      <c r="B71" s="56">
        <v>37104</v>
      </c>
      <c r="C71" s="57">
        <v>3.99</v>
      </c>
      <c r="D71" s="57">
        <v>4.2350000000000003</v>
      </c>
      <c r="E71" s="57">
        <v>4.0830000000000002</v>
      </c>
      <c r="F71" s="57">
        <v>3.99</v>
      </c>
      <c r="G71" s="57" t="s">
        <v>2117</v>
      </c>
      <c r="H71" s="58">
        <v>697500</v>
      </c>
      <c r="I71" s="55" t="s">
        <v>4561</v>
      </c>
    </row>
    <row r="72" spans="1:9" ht="14.25" thickTop="1" thickBot="1" x14ac:dyDescent="0.25">
      <c r="A72" s="55" t="s">
        <v>3920</v>
      </c>
      <c r="B72" s="56">
        <v>37135</v>
      </c>
      <c r="C72" s="57">
        <v>4</v>
      </c>
      <c r="D72" s="57">
        <v>4.0250000000000004</v>
      </c>
      <c r="E72" s="57">
        <v>4.0129999999999999</v>
      </c>
      <c r="F72" s="57">
        <v>4</v>
      </c>
      <c r="G72" s="57" t="s">
        <v>2118</v>
      </c>
      <c r="H72" s="58">
        <v>300000</v>
      </c>
      <c r="I72" s="55" t="s">
        <v>4561</v>
      </c>
    </row>
    <row r="73" spans="1:9" ht="14.25" thickTop="1" thickBot="1" x14ac:dyDescent="0.25">
      <c r="A73" s="55" t="s">
        <v>2119</v>
      </c>
      <c r="B73" s="56">
        <v>37165</v>
      </c>
      <c r="C73" s="57">
        <v>4.0350000000000001</v>
      </c>
      <c r="D73" s="57">
        <v>4.0350000000000001</v>
      </c>
      <c r="E73" s="57">
        <v>4.0350000000000001</v>
      </c>
      <c r="F73" s="57">
        <v>4.0350000000000001</v>
      </c>
      <c r="G73" s="57" t="s">
        <v>2118</v>
      </c>
      <c r="H73" s="58">
        <v>155000</v>
      </c>
      <c r="I73" s="55" t="s">
        <v>4561</v>
      </c>
    </row>
    <row r="74" spans="1:9" ht="14.25" thickTop="1" thickBot="1" x14ac:dyDescent="0.25">
      <c r="A74" s="55" t="s">
        <v>3195</v>
      </c>
      <c r="B74" s="55" t="s">
        <v>4245</v>
      </c>
      <c r="C74" s="57">
        <v>3.9550000000000001</v>
      </c>
      <c r="D74" s="57">
        <v>4.2629999999999999</v>
      </c>
      <c r="E74" s="57">
        <v>4.0940000000000003</v>
      </c>
      <c r="F74" s="57">
        <v>3.9550000000000001</v>
      </c>
      <c r="G74" s="57" t="s">
        <v>2120</v>
      </c>
      <c r="H74" s="58">
        <v>23062500</v>
      </c>
      <c r="I74" s="55" t="s">
        <v>4561</v>
      </c>
    </row>
    <row r="75" spans="1:9" ht="22.5" thickTop="1" thickBot="1" x14ac:dyDescent="0.25">
      <c r="A75" s="55" t="s">
        <v>3081</v>
      </c>
      <c r="B75" s="55" t="s">
        <v>3077</v>
      </c>
      <c r="C75" s="57">
        <v>4.3</v>
      </c>
      <c r="D75" s="57">
        <v>4.59</v>
      </c>
      <c r="E75" s="57">
        <v>4.452</v>
      </c>
      <c r="F75" s="57">
        <v>4.3</v>
      </c>
      <c r="G75" s="57" t="s">
        <v>2121</v>
      </c>
      <c r="H75" s="58">
        <v>14345000</v>
      </c>
      <c r="I75" s="55" t="s">
        <v>4561</v>
      </c>
    </row>
    <row r="76" spans="1:9" ht="14.25" thickTop="1" thickBot="1" x14ac:dyDescent="0.25">
      <c r="A76" s="55" t="s">
        <v>3595</v>
      </c>
      <c r="B76" s="55" t="s">
        <v>3590</v>
      </c>
      <c r="C76" s="57">
        <v>3.9950000000000001</v>
      </c>
      <c r="D76" s="57">
        <v>4.2149999999999999</v>
      </c>
      <c r="E76" s="57">
        <v>4.0789999999999997</v>
      </c>
      <c r="F76" s="57">
        <v>4.008</v>
      </c>
      <c r="G76" s="57" t="s">
        <v>1807</v>
      </c>
      <c r="H76" s="58">
        <v>56575000</v>
      </c>
      <c r="I76" s="55" t="s">
        <v>4561</v>
      </c>
    </row>
    <row r="77" spans="1:9" ht="14.25" thickTop="1" thickBot="1" x14ac:dyDescent="0.25">
      <c r="A77" s="55" t="s">
        <v>4753</v>
      </c>
      <c r="B77" s="55" t="s">
        <v>3603</v>
      </c>
      <c r="C77" s="57">
        <v>3.8650000000000002</v>
      </c>
      <c r="D77" s="57">
        <v>3.9750000000000001</v>
      </c>
      <c r="E77" s="57">
        <v>3.9039999999999999</v>
      </c>
      <c r="F77" s="57">
        <v>3.875</v>
      </c>
      <c r="G77" s="57" t="s">
        <v>1807</v>
      </c>
      <c r="H77" s="58">
        <v>8212500</v>
      </c>
      <c r="I77" s="55" t="s">
        <v>4561</v>
      </c>
    </row>
    <row r="78" spans="1:9" ht="13.5" thickTop="1" x14ac:dyDescent="0.2"/>
    <row r="79" spans="1:9" x14ac:dyDescent="0.2">
      <c r="A79" s="65" t="s">
        <v>3187</v>
      </c>
    </row>
    <row r="80" spans="1:9" x14ac:dyDescent="0.2">
      <c r="A80" s="65" t="s">
        <v>3188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H9:H10"/>
    <mergeCell ref="A13:I13"/>
    <mergeCell ref="A17:I17"/>
    <mergeCell ref="A55:I55"/>
    <mergeCell ref="A64:I64"/>
    <mergeCell ref="A69:I69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2808</v>
      </c>
    </row>
    <row r="2" spans="1:20" ht="15.75" x14ac:dyDescent="0.25">
      <c r="A2" s="47" t="s">
        <v>3035</v>
      </c>
    </row>
    <row r="3" spans="1:20" x14ac:dyDescent="0.2">
      <c r="A3" s="96">
        <f>'E-Mail'!$B$2</f>
        <v>37047</v>
      </c>
    </row>
    <row r="4" spans="1:20" ht="15.75" x14ac:dyDescent="0.25">
      <c r="A4" s="16"/>
    </row>
    <row r="5" spans="1:20" ht="13.5" thickBot="1" x14ac:dyDescent="0.25">
      <c r="A5" s="18" t="s">
        <v>2815</v>
      </c>
      <c r="B5" s="18" t="s">
        <v>2814</v>
      </c>
      <c r="C5" s="18" t="s">
        <v>4553</v>
      </c>
    </row>
    <row r="6" spans="1:20" x14ac:dyDescent="0.2">
      <c r="A6" s="15" t="s">
        <v>4561</v>
      </c>
      <c r="B6" s="19">
        <f>COUNTIF($S$14:$S$10000,A6)</f>
        <v>13</v>
      </c>
      <c r="C6" s="19">
        <f>SUMIF($S$15:$S$10000,A6,$R$15:$R$10000)</f>
        <v>3000000</v>
      </c>
    </row>
    <row r="7" spans="1:20" x14ac:dyDescent="0.2">
      <c r="A7" s="15" t="s">
        <v>2804</v>
      </c>
      <c r="B7" s="19">
        <f>COUNTIF($S$14:$S$4950,A7)</f>
        <v>0</v>
      </c>
      <c r="C7" s="19">
        <f>SUMIF($S$15:$S$4951,A7,$R$15:$R$4951)</f>
        <v>0</v>
      </c>
    </row>
    <row r="8" spans="1:20" ht="13.5" thickBot="1" x14ac:dyDescent="0.25"/>
    <row r="9" spans="1:20" ht="15.75" thickTop="1" thickBot="1" x14ac:dyDescent="0.25">
      <c r="A9" s="114" t="str">
        <f>IF(A15=0,"No Activity"," ")</f>
        <v xml:space="preserve"> </v>
      </c>
      <c r="H9" s="108" t="s">
        <v>3036</v>
      </c>
      <c r="I9" s="108" t="s">
        <v>3037</v>
      </c>
    </row>
    <row r="10" spans="1:20" ht="10.5" customHeight="1" thickTop="1" x14ac:dyDescent="0.2">
      <c r="A10" s="64" t="s">
        <v>3051</v>
      </c>
    </row>
    <row r="11" spans="1:20" ht="10.5" customHeight="1" x14ac:dyDescent="0.2">
      <c r="A11" s="65" t="s">
        <v>3360</v>
      </c>
    </row>
    <row r="12" spans="1:20" x14ac:dyDescent="0.2">
      <c r="A12" s="65" t="s">
        <v>3361</v>
      </c>
    </row>
    <row r="13" spans="1:20" x14ac:dyDescent="0.2">
      <c r="A13" s="65" t="s">
        <v>2122</v>
      </c>
    </row>
    <row r="14" spans="1:20" ht="13.5" thickBot="1" x14ac:dyDescent="0.25"/>
    <row r="15" spans="1:20" ht="14.25" thickTop="1" thickBot="1" x14ac:dyDescent="0.25">
      <c r="A15" s="66" t="s">
        <v>3362</v>
      </c>
      <c r="B15" s="66" t="s">
        <v>3363</v>
      </c>
      <c r="C15" s="66" t="s">
        <v>3364</v>
      </c>
      <c r="D15" s="66" t="s">
        <v>3365</v>
      </c>
      <c r="E15" s="66" t="s">
        <v>3366</v>
      </c>
      <c r="F15" s="66" t="s">
        <v>3367</v>
      </c>
      <c r="G15" s="66" t="s">
        <v>3368</v>
      </c>
      <c r="H15" s="108" t="s">
        <v>3036</v>
      </c>
      <c r="I15" s="108" t="s">
        <v>3037</v>
      </c>
      <c r="J15" s="66" t="s">
        <v>3369</v>
      </c>
      <c r="K15" s="66" t="s">
        <v>3370</v>
      </c>
      <c r="L15" s="66" t="s">
        <v>3371</v>
      </c>
      <c r="M15" s="66" t="s">
        <v>3372</v>
      </c>
      <c r="N15" s="66" t="s">
        <v>3022</v>
      </c>
      <c r="O15" s="66" t="s">
        <v>3373</v>
      </c>
      <c r="P15" s="66" t="s">
        <v>3374</v>
      </c>
      <c r="Q15" s="66" t="s">
        <v>3375</v>
      </c>
      <c r="R15" s="66" t="s">
        <v>3376</v>
      </c>
      <c r="S15" s="66" t="s">
        <v>3377</v>
      </c>
      <c r="T15" s="66" t="s">
        <v>3378</v>
      </c>
    </row>
    <row r="16" spans="1:20" ht="35.25" thickTop="1" thickBot="1" x14ac:dyDescent="0.25">
      <c r="A16" s="67" t="s">
        <v>3423</v>
      </c>
      <c r="B16" s="69">
        <v>176237547</v>
      </c>
      <c r="C16" s="68"/>
      <c r="D16" s="68" t="s">
        <v>3564</v>
      </c>
      <c r="E16" s="68" t="s">
        <v>3076</v>
      </c>
      <c r="F16" s="68" t="s">
        <v>2123</v>
      </c>
      <c r="G16" s="68" t="s">
        <v>3061</v>
      </c>
      <c r="H16" s="67" t="s">
        <v>3925</v>
      </c>
      <c r="I16" s="67" t="s">
        <v>3925</v>
      </c>
      <c r="J16" s="68"/>
      <c r="K16" s="70"/>
      <c r="L16" s="68"/>
      <c r="M16" s="68" t="s">
        <v>3607</v>
      </c>
      <c r="N16" s="70">
        <v>-2.5000000000000001E-3</v>
      </c>
      <c r="O16" s="68" t="s">
        <v>3597</v>
      </c>
      <c r="P16" s="71">
        <v>10000</v>
      </c>
      <c r="Q16" s="68" t="s">
        <v>3598</v>
      </c>
      <c r="R16" s="71">
        <v>10000</v>
      </c>
      <c r="S16" s="68" t="s">
        <v>4561</v>
      </c>
      <c r="T16" s="68" t="s">
        <v>3318</v>
      </c>
    </row>
    <row r="17" spans="1:20" ht="35.25" thickTop="1" thickBot="1" x14ac:dyDescent="0.25">
      <c r="A17" s="67" t="s">
        <v>3423</v>
      </c>
      <c r="B17" s="69">
        <v>145839595</v>
      </c>
      <c r="C17" s="68"/>
      <c r="D17" s="68" t="s">
        <v>3564</v>
      </c>
      <c r="E17" s="68" t="s">
        <v>3059</v>
      </c>
      <c r="F17" s="68" t="s">
        <v>2124</v>
      </c>
      <c r="G17" s="68" t="s">
        <v>3061</v>
      </c>
      <c r="H17" s="67" t="s">
        <v>3925</v>
      </c>
      <c r="I17" s="67" t="s">
        <v>3925</v>
      </c>
      <c r="J17" s="68"/>
      <c r="K17" s="70"/>
      <c r="L17" s="68"/>
      <c r="M17" s="68" t="s">
        <v>2125</v>
      </c>
      <c r="N17" s="70">
        <v>4.3099999999999996</v>
      </c>
      <c r="O17" s="68" t="s">
        <v>3597</v>
      </c>
      <c r="P17" s="71">
        <v>10000</v>
      </c>
      <c r="Q17" s="68" t="s">
        <v>3598</v>
      </c>
      <c r="R17" s="71">
        <v>10000</v>
      </c>
      <c r="S17" s="68" t="s">
        <v>4561</v>
      </c>
      <c r="T17" s="68" t="s">
        <v>3318</v>
      </c>
    </row>
    <row r="18" spans="1:20" ht="35.25" thickTop="1" thickBot="1" x14ac:dyDescent="0.25">
      <c r="A18" s="67" t="s">
        <v>3423</v>
      </c>
      <c r="B18" s="69">
        <v>843001924</v>
      </c>
      <c r="C18" s="68"/>
      <c r="D18" s="68" t="s">
        <v>3564</v>
      </c>
      <c r="E18" s="68" t="s">
        <v>3059</v>
      </c>
      <c r="F18" s="68" t="s">
        <v>2124</v>
      </c>
      <c r="G18" s="68" t="s">
        <v>3061</v>
      </c>
      <c r="H18" s="67" t="s">
        <v>3925</v>
      </c>
      <c r="I18" s="67" t="s">
        <v>3925</v>
      </c>
      <c r="J18" s="68"/>
      <c r="K18" s="70"/>
      <c r="L18" s="68"/>
      <c r="M18" s="68" t="s">
        <v>2125</v>
      </c>
      <c r="N18" s="70">
        <v>4.3</v>
      </c>
      <c r="O18" s="68" t="s">
        <v>3597</v>
      </c>
      <c r="P18" s="71">
        <v>10000</v>
      </c>
      <c r="Q18" s="68" t="s">
        <v>3598</v>
      </c>
      <c r="R18" s="71">
        <v>10000</v>
      </c>
      <c r="S18" s="68" t="s">
        <v>4561</v>
      </c>
      <c r="T18" s="68" t="s">
        <v>3318</v>
      </c>
    </row>
    <row r="19" spans="1:20" ht="35.25" thickTop="1" thickBot="1" x14ac:dyDescent="0.25">
      <c r="A19" s="67" t="s">
        <v>3423</v>
      </c>
      <c r="B19" s="69">
        <v>187365533</v>
      </c>
      <c r="C19" s="68"/>
      <c r="D19" s="68" t="s">
        <v>3564</v>
      </c>
      <c r="E19" s="68" t="s">
        <v>3076</v>
      </c>
      <c r="F19" s="68" t="s">
        <v>2123</v>
      </c>
      <c r="G19" s="68" t="s">
        <v>3061</v>
      </c>
      <c r="H19" s="67" t="s">
        <v>3925</v>
      </c>
      <c r="I19" s="67" t="s">
        <v>3925</v>
      </c>
      <c r="J19" s="68"/>
      <c r="K19" s="70"/>
      <c r="L19" s="68"/>
      <c r="M19" s="68" t="s">
        <v>3607</v>
      </c>
      <c r="N19" s="70">
        <v>-5.0000000000000001E-3</v>
      </c>
      <c r="O19" s="68" t="s">
        <v>3597</v>
      </c>
      <c r="P19" s="71">
        <v>10000</v>
      </c>
      <c r="Q19" s="68" t="s">
        <v>3598</v>
      </c>
      <c r="R19" s="71">
        <v>10000</v>
      </c>
      <c r="S19" s="68" t="s">
        <v>4561</v>
      </c>
      <c r="T19" s="68" t="s">
        <v>3318</v>
      </c>
    </row>
    <row r="20" spans="1:20" ht="35.25" thickTop="1" thickBot="1" x14ac:dyDescent="0.25">
      <c r="A20" s="67" t="s">
        <v>3423</v>
      </c>
      <c r="B20" s="69">
        <v>139668780</v>
      </c>
      <c r="C20" s="68"/>
      <c r="D20" s="68" t="s">
        <v>3596</v>
      </c>
      <c r="E20" s="68" t="s">
        <v>3076</v>
      </c>
      <c r="F20" s="68" t="s">
        <v>2124</v>
      </c>
      <c r="G20" s="68" t="s">
        <v>3061</v>
      </c>
      <c r="H20" s="67" t="s">
        <v>3925</v>
      </c>
      <c r="I20" s="67" t="s">
        <v>3925</v>
      </c>
      <c r="J20" s="68"/>
      <c r="K20" s="70"/>
      <c r="L20" s="68"/>
      <c r="M20" s="68" t="s">
        <v>3607</v>
      </c>
      <c r="N20" s="70">
        <v>0</v>
      </c>
      <c r="O20" s="68" t="s">
        <v>3597</v>
      </c>
      <c r="P20" s="71">
        <v>10000</v>
      </c>
      <c r="Q20" s="68" t="s">
        <v>3598</v>
      </c>
      <c r="R20" s="71">
        <v>10000</v>
      </c>
      <c r="S20" s="68" t="s">
        <v>4561</v>
      </c>
      <c r="T20" s="68" t="s">
        <v>3318</v>
      </c>
    </row>
    <row r="21" spans="1:20" ht="35.25" thickTop="1" thickBot="1" x14ac:dyDescent="0.25">
      <c r="A21" s="67" t="s">
        <v>3423</v>
      </c>
      <c r="B21" s="69">
        <v>541009997</v>
      </c>
      <c r="C21" s="68"/>
      <c r="D21" s="68" t="s">
        <v>3596</v>
      </c>
      <c r="E21" s="68" t="s">
        <v>3059</v>
      </c>
      <c r="F21" s="68" t="s">
        <v>2126</v>
      </c>
      <c r="G21" s="68" t="s">
        <v>3061</v>
      </c>
      <c r="H21" s="67" t="s">
        <v>3925</v>
      </c>
      <c r="I21" s="67" t="s">
        <v>3925</v>
      </c>
      <c r="J21" s="68"/>
      <c r="K21" s="70"/>
      <c r="L21" s="68"/>
      <c r="M21" s="68" t="s">
        <v>3606</v>
      </c>
      <c r="N21" s="70">
        <v>3.9550000000000001</v>
      </c>
      <c r="O21" s="68" t="s">
        <v>3597</v>
      </c>
      <c r="P21" s="71">
        <v>5000</v>
      </c>
      <c r="Q21" s="68" t="s">
        <v>3598</v>
      </c>
      <c r="R21" s="71">
        <v>5000</v>
      </c>
      <c r="S21" s="68" t="s">
        <v>4561</v>
      </c>
      <c r="T21" s="68" t="s">
        <v>2127</v>
      </c>
    </row>
    <row r="22" spans="1:20" ht="35.25" thickTop="1" thickBot="1" x14ac:dyDescent="0.25">
      <c r="A22" s="67" t="s">
        <v>3423</v>
      </c>
      <c r="B22" s="69">
        <v>400267562</v>
      </c>
      <c r="C22" s="68"/>
      <c r="D22" s="68" t="s">
        <v>3564</v>
      </c>
      <c r="E22" s="68" t="s">
        <v>3059</v>
      </c>
      <c r="F22" s="68" t="s">
        <v>2123</v>
      </c>
      <c r="G22" s="68" t="s">
        <v>3061</v>
      </c>
      <c r="H22" s="67" t="s">
        <v>3925</v>
      </c>
      <c r="I22" s="67" t="s">
        <v>3925</v>
      </c>
      <c r="J22" s="68"/>
      <c r="K22" s="70"/>
      <c r="L22" s="68"/>
      <c r="M22" s="68" t="s">
        <v>3607</v>
      </c>
      <c r="N22" s="70">
        <v>4.28</v>
      </c>
      <c r="O22" s="68" t="s">
        <v>3597</v>
      </c>
      <c r="P22" s="71">
        <v>10000</v>
      </c>
      <c r="Q22" s="68" t="s">
        <v>3598</v>
      </c>
      <c r="R22" s="71">
        <v>10000</v>
      </c>
      <c r="S22" s="68" t="s">
        <v>4561</v>
      </c>
      <c r="T22" s="68" t="s">
        <v>3318</v>
      </c>
    </row>
    <row r="23" spans="1:20" ht="24" thickTop="1" thickBot="1" x14ac:dyDescent="0.25">
      <c r="A23" s="67" t="s">
        <v>3423</v>
      </c>
      <c r="B23" s="69">
        <v>206343091</v>
      </c>
      <c r="C23" s="68"/>
      <c r="D23" s="68" t="s">
        <v>3564</v>
      </c>
      <c r="E23" s="68" t="s">
        <v>4757</v>
      </c>
      <c r="F23" s="68" t="s">
        <v>2128</v>
      </c>
      <c r="G23" s="68" t="s">
        <v>4245</v>
      </c>
      <c r="H23" s="67" t="s">
        <v>2129</v>
      </c>
      <c r="I23" s="67" t="s">
        <v>2130</v>
      </c>
      <c r="J23" s="68"/>
      <c r="K23" s="70"/>
      <c r="L23" s="68"/>
      <c r="M23" s="68" t="s">
        <v>3606</v>
      </c>
      <c r="N23" s="70">
        <v>0.115</v>
      </c>
      <c r="O23" s="68" t="s">
        <v>3597</v>
      </c>
      <c r="P23" s="71">
        <v>5000</v>
      </c>
      <c r="Q23" s="68" t="s">
        <v>3598</v>
      </c>
      <c r="R23" s="71">
        <v>615000</v>
      </c>
      <c r="S23" s="68" t="s">
        <v>4561</v>
      </c>
      <c r="T23" s="68" t="s">
        <v>2131</v>
      </c>
    </row>
    <row r="24" spans="1:20" ht="24" thickTop="1" thickBot="1" x14ac:dyDescent="0.25">
      <c r="A24" s="67" t="s">
        <v>3423</v>
      </c>
      <c r="B24" s="69">
        <v>539247282</v>
      </c>
      <c r="C24" s="68"/>
      <c r="D24" s="68" t="s">
        <v>3564</v>
      </c>
      <c r="E24" s="68" t="s">
        <v>1974</v>
      </c>
      <c r="F24" s="68" t="s">
        <v>2132</v>
      </c>
      <c r="G24" s="68" t="s">
        <v>4245</v>
      </c>
      <c r="H24" s="67" t="s">
        <v>2129</v>
      </c>
      <c r="I24" s="67" t="s">
        <v>2130</v>
      </c>
      <c r="J24" s="68"/>
      <c r="K24" s="70"/>
      <c r="L24" s="68"/>
      <c r="M24" s="68" t="s">
        <v>2133</v>
      </c>
      <c r="N24" s="70">
        <v>7.4999999999999997E-2</v>
      </c>
      <c r="O24" s="68" t="s">
        <v>3597</v>
      </c>
      <c r="P24" s="71">
        <v>5000</v>
      </c>
      <c r="Q24" s="68" t="s">
        <v>3598</v>
      </c>
      <c r="R24" s="71">
        <v>615000</v>
      </c>
      <c r="S24" s="68" t="s">
        <v>4561</v>
      </c>
      <c r="T24" s="68" t="s">
        <v>2131</v>
      </c>
    </row>
    <row r="25" spans="1:20" ht="24" thickTop="1" thickBot="1" x14ac:dyDescent="0.25">
      <c r="A25" s="67" t="s">
        <v>3423</v>
      </c>
      <c r="B25" s="69">
        <v>195851429</v>
      </c>
      <c r="C25" s="68"/>
      <c r="D25" s="68" t="s">
        <v>3564</v>
      </c>
      <c r="E25" s="68" t="s">
        <v>4757</v>
      </c>
      <c r="F25" s="68" t="s">
        <v>2128</v>
      </c>
      <c r="G25" s="180">
        <v>37165</v>
      </c>
      <c r="H25" s="67" t="s">
        <v>2134</v>
      </c>
      <c r="I25" s="67" t="s">
        <v>2130</v>
      </c>
      <c r="J25" s="68"/>
      <c r="K25" s="70"/>
      <c r="L25" s="68"/>
      <c r="M25" s="68" t="s">
        <v>3606</v>
      </c>
      <c r="N25" s="70">
        <v>0.1225</v>
      </c>
      <c r="O25" s="68" t="s">
        <v>3597</v>
      </c>
      <c r="P25" s="71">
        <v>10000</v>
      </c>
      <c r="Q25" s="68" t="s">
        <v>3598</v>
      </c>
      <c r="R25" s="71">
        <v>310000</v>
      </c>
      <c r="S25" s="68" t="s">
        <v>4561</v>
      </c>
      <c r="T25" s="68" t="s">
        <v>2131</v>
      </c>
    </row>
    <row r="26" spans="1:20" ht="35.25" thickTop="1" thickBot="1" x14ac:dyDescent="0.25">
      <c r="A26" s="67" t="s">
        <v>3423</v>
      </c>
      <c r="B26" s="69">
        <v>854083736</v>
      </c>
      <c r="C26" s="68"/>
      <c r="D26" s="68" t="s">
        <v>3564</v>
      </c>
      <c r="E26" s="68" t="s">
        <v>3059</v>
      </c>
      <c r="F26" s="68" t="s">
        <v>2123</v>
      </c>
      <c r="G26" s="68" t="s">
        <v>3061</v>
      </c>
      <c r="H26" s="67" t="s">
        <v>3925</v>
      </c>
      <c r="I26" s="67" t="s">
        <v>3925</v>
      </c>
      <c r="J26" s="68"/>
      <c r="K26" s="70"/>
      <c r="L26" s="68"/>
      <c r="M26" s="68" t="s">
        <v>2125</v>
      </c>
      <c r="N26" s="70">
        <v>4.25</v>
      </c>
      <c r="O26" s="68" t="s">
        <v>3597</v>
      </c>
      <c r="P26" s="71">
        <v>10000</v>
      </c>
      <c r="Q26" s="68" t="s">
        <v>3598</v>
      </c>
      <c r="R26" s="71">
        <v>10000</v>
      </c>
      <c r="S26" s="68" t="s">
        <v>4561</v>
      </c>
      <c r="T26" s="68" t="s">
        <v>3318</v>
      </c>
    </row>
    <row r="27" spans="1:20" ht="24" thickTop="1" thickBot="1" x14ac:dyDescent="0.25">
      <c r="A27" s="67" t="s">
        <v>3423</v>
      </c>
      <c r="B27" s="69">
        <v>943273545</v>
      </c>
      <c r="C27" s="68"/>
      <c r="D27" s="68" t="s">
        <v>3564</v>
      </c>
      <c r="E27" s="68" t="s">
        <v>4757</v>
      </c>
      <c r="F27" s="68" t="s">
        <v>2128</v>
      </c>
      <c r="G27" s="68" t="s">
        <v>4245</v>
      </c>
      <c r="H27" s="67" t="s">
        <v>2129</v>
      </c>
      <c r="I27" s="67" t="s">
        <v>2130</v>
      </c>
      <c r="J27" s="68"/>
      <c r="K27" s="70"/>
      <c r="L27" s="68"/>
      <c r="M27" s="68" t="s">
        <v>2125</v>
      </c>
      <c r="N27" s="70">
        <v>0.1125</v>
      </c>
      <c r="O27" s="68" t="s">
        <v>3597</v>
      </c>
      <c r="P27" s="71">
        <v>10000</v>
      </c>
      <c r="Q27" s="68" t="s">
        <v>3598</v>
      </c>
      <c r="R27" s="71">
        <v>1230000</v>
      </c>
      <c r="S27" s="68" t="s">
        <v>4561</v>
      </c>
      <c r="T27" s="68" t="s">
        <v>2131</v>
      </c>
    </row>
    <row r="28" spans="1:20" ht="24" thickTop="1" thickBot="1" x14ac:dyDescent="0.25">
      <c r="A28" s="67" t="s">
        <v>3423</v>
      </c>
      <c r="B28" s="69">
        <v>149233145</v>
      </c>
      <c r="C28" s="68"/>
      <c r="D28" s="68" t="s">
        <v>3564</v>
      </c>
      <c r="E28" s="68" t="s">
        <v>3315</v>
      </c>
      <c r="F28" s="68" t="s">
        <v>2135</v>
      </c>
      <c r="G28" s="180">
        <v>37104</v>
      </c>
      <c r="H28" s="67" t="s">
        <v>2136</v>
      </c>
      <c r="I28" s="67" t="s">
        <v>2137</v>
      </c>
      <c r="J28" s="68"/>
      <c r="K28" s="70"/>
      <c r="L28" s="68"/>
      <c r="M28" s="68" t="s">
        <v>4405</v>
      </c>
      <c r="N28" s="70">
        <v>-0.46</v>
      </c>
      <c r="O28" s="68" t="s">
        <v>3597</v>
      </c>
      <c r="P28" s="71">
        <v>5000</v>
      </c>
      <c r="Q28" s="68" t="s">
        <v>3598</v>
      </c>
      <c r="R28" s="71">
        <v>155000</v>
      </c>
      <c r="S28" s="68" t="s">
        <v>4561</v>
      </c>
      <c r="T28" s="68" t="s">
        <v>2131</v>
      </c>
    </row>
    <row r="29" spans="1:20" ht="14.25" thickTop="1" thickBot="1" x14ac:dyDescent="0.25">
      <c r="A29" s="284" t="s">
        <v>2138</v>
      </c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6"/>
    </row>
    <row r="30" spans="1:20" ht="13.5" thickTop="1" x14ac:dyDescent="0.2"/>
  </sheetData>
  <mergeCells count="1">
    <mergeCell ref="A29:T29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76237547&amp;dt=Jun-05-01"/>
    <hyperlink ref="B17" r:id="rId2" display="https://www.intcx.com/ReportServlet/any.class?operation=confirm&amp;dealID=145839595&amp;dt=Jun-05-01"/>
    <hyperlink ref="B18" r:id="rId3" display="https://www.intcx.com/ReportServlet/any.class?operation=confirm&amp;dealID=843001924&amp;dt=Jun-05-01"/>
    <hyperlink ref="B19" r:id="rId4" display="https://www.intcx.com/ReportServlet/any.class?operation=confirm&amp;dealID=187365533&amp;dt=Jun-05-01"/>
    <hyperlink ref="B20" r:id="rId5" display="https://www.intcx.com/ReportServlet/any.class?operation=confirm&amp;dealID=139668780&amp;dt=Jun-05-01"/>
    <hyperlink ref="B21" r:id="rId6" display="https://www.intcx.com/ReportServlet/any.class?operation=confirm&amp;dealID=541009997&amp;dt=Jun-05-01"/>
    <hyperlink ref="B22" r:id="rId7" display="https://www.intcx.com/ReportServlet/any.class?operation=confirm&amp;dealID=400267562&amp;dt=Jun-05-01"/>
    <hyperlink ref="B23" r:id="rId8" display="https://www.intcx.com/ReportServlet/any.class?operation=confirm&amp;dealID=206343091&amp;dt=Jun-05-01"/>
    <hyperlink ref="B24" r:id="rId9" display="https://www.intcx.com/ReportServlet/any.class?operation=confirm&amp;dealID=539247282&amp;dt=Jun-05-01"/>
    <hyperlink ref="B25" r:id="rId10" display="https://www.intcx.com/ReportServlet/any.class?operation=confirm&amp;dealID=195851429&amp;dt=Jun-04-01"/>
    <hyperlink ref="B26" r:id="rId11" display="https://www.intcx.com/ReportServlet/any.class?operation=confirm&amp;dealID=854083736&amp;dt=Jun-05-01"/>
    <hyperlink ref="B27" r:id="rId12" display="https://www.intcx.com/ReportServlet/any.class?operation=confirm&amp;dealID=943273545&amp;dt=Jun-05-01"/>
    <hyperlink ref="B28" r:id="rId13" display="https://www.intcx.com/ReportServlet/any.class?operation=confirm&amp;dealID=149233145&amp;dt=Jun-0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"/>
  <sheetViews>
    <sheetView topLeftCell="K1"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2811</v>
      </c>
    </row>
    <row r="2" spans="1:26" ht="15.75" x14ac:dyDescent="0.25">
      <c r="A2" s="47" t="s">
        <v>3035</v>
      </c>
    </row>
    <row r="3" spans="1:26" x14ac:dyDescent="0.2">
      <c r="A3" s="96">
        <f>'E-Mail'!$B$2</f>
        <v>37047</v>
      </c>
    </row>
    <row r="5" spans="1:26" ht="13.5" thickBot="1" x14ac:dyDescent="0.25">
      <c r="A5" s="18" t="s">
        <v>2815</v>
      </c>
      <c r="B5" s="18" t="s">
        <v>2814</v>
      </c>
      <c r="C5" s="18" t="s">
        <v>4553</v>
      </c>
    </row>
    <row r="6" spans="1:26" x14ac:dyDescent="0.2">
      <c r="A6" s="15" t="s">
        <v>4558</v>
      </c>
      <c r="B6" s="19">
        <f>COUNTIF($S$14:$S$10000,A6)</f>
        <v>18</v>
      </c>
      <c r="C6" s="19">
        <f>SUMIF($S$14:$S$10000,A6,$R$14:$R$10000)</f>
        <v>442600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3036</v>
      </c>
      <c r="I9" s="108" t="s">
        <v>3037</v>
      </c>
    </row>
    <row r="10" spans="1:26" ht="12.75" customHeight="1" thickTop="1" x14ac:dyDescent="0.2">
      <c r="A10" s="64" t="s">
        <v>3046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3360</v>
      </c>
      <c r="U11" s="51"/>
      <c r="V11" s="51"/>
      <c r="W11" s="51"/>
      <c r="X11" s="51"/>
      <c r="Y11" s="51"/>
      <c r="Z11" s="51"/>
    </row>
    <row r="12" spans="1:26" x14ac:dyDescent="0.2">
      <c r="A12" s="65" t="s">
        <v>3361</v>
      </c>
      <c r="U12" s="51"/>
      <c r="V12" s="51"/>
      <c r="W12" s="51"/>
      <c r="X12" s="51"/>
      <c r="Y12" s="51"/>
      <c r="Z12" s="51"/>
    </row>
    <row r="13" spans="1:26" x14ac:dyDescent="0.2">
      <c r="A13" s="65" t="s">
        <v>2122</v>
      </c>
      <c r="U13" s="51"/>
      <c r="V13" s="51"/>
      <c r="W13" s="51"/>
      <c r="X13" s="51"/>
      <c r="Y13" s="51"/>
      <c r="Z13" s="51"/>
    </row>
    <row r="14" spans="1:26" x14ac:dyDescent="0.2">
      <c r="U14" s="7"/>
      <c r="V14" s="51"/>
      <c r="W14" s="51"/>
      <c r="X14" s="51"/>
      <c r="Y14" s="51"/>
      <c r="Z14" s="51"/>
    </row>
    <row r="15" spans="1:26" ht="13.5" thickBot="1" x14ac:dyDescent="0.25">
      <c r="U15" s="7"/>
      <c r="V15" s="51"/>
      <c r="W15" s="51"/>
      <c r="X15" s="51"/>
      <c r="Y15" s="51"/>
      <c r="Z15" s="51"/>
    </row>
    <row r="16" spans="1:26" ht="22.5" thickTop="1" thickBot="1" x14ac:dyDescent="0.25">
      <c r="A16" s="66" t="s">
        <v>3362</v>
      </c>
      <c r="B16" s="66" t="s">
        <v>3363</v>
      </c>
      <c r="C16" s="66" t="s">
        <v>3364</v>
      </c>
      <c r="D16" s="66" t="s">
        <v>3365</v>
      </c>
      <c r="E16" s="66" t="s">
        <v>3366</v>
      </c>
      <c r="F16" s="66" t="s">
        <v>3367</v>
      </c>
      <c r="G16" s="66" t="s">
        <v>3368</v>
      </c>
      <c r="H16" s="108" t="s">
        <v>3036</v>
      </c>
      <c r="I16" s="108" t="s">
        <v>3037</v>
      </c>
      <c r="J16" s="66" t="s">
        <v>3369</v>
      </c>
      <c r="K16" s="66" t="s">
        <v>3370</v>
      </c>
      <c r="L16" s="66" t="s">
        <v>3371</v>
      </c>
      <c r="M16" s="66" t="s">
        <v>3372</v>
      </c>
      <c r="N16" s="66" t="s">
        <v>3022</v>
      </c>
      <c r="O16" s="66" t="s">
        <v>3373</v>
      </c>
      <c r="P16" s="66" t="s">
        <v>3374</v>
      </c>
      <c r="Q16" s="66" t="s">
        <v>3375</v>
      </c>
      <c r="R16" s="66" t="s">
        <v>3376</v>
      </c>
      <c r="S16" s="66" t="s">
        <v>3377</v>
      </c>
      <c r="T16" s="66" t="s">
        <v>3378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3423</v>
      </c>
      <c r="B17" s="69">
        <v>177141692</v>
      </c>
      <c r="C17" s="68"/>
      <c r="D17" s="68" t="s">
        <v>3596</v>
      </c>
      <c r="E17" s="68" t="s">
        <v>4555</v>
      </c>
      <c r="F17" s="68" t="s">
        <v>4733</v>
      </c>
      <c r="G17" s="68" t="s">
        <v>3406</v>
      </c>
      <c r="H17" s="67" t="s">
        <v>2139</v>
      </c>
      <c r="I17" s="67" t="s">
        <v>3926</v>
      </c>
      <c r="J17" s="68"/>
      <c r="K17" s="70"/>
      <c r="L17" s="68"/>
      <c r="M17" s="68" t="s">
        <v>2140</v>
      </c>
      <c r="N17" s="70">
        <v>54</v>
      </c>
      <c r="O17" s="68" t="s">
        <v>2809</v>
      </c>
      <c r="P17" s="70">
        <v>50</v>
      </c>
      <c r="Q17" s="68" t="s">
        <v>2810</v>
      </c>
      <c r="R17" s="71">
        <v>8000</v>
      </c>
      <c r="S17" s="68" t="s">
        <v>4558</v>
      </c>
      <c r="T17" s="68" t="s">
        <v>4732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3423</v>
      </c>
      <c r="B18" s="69">
        <v>31269431063</v>
      </c>
      <c r="C18" s="68"/>
      <c r="D18" s="68" t="s">
        <v>3596</v>
      </c>
      <c r="E18" s="68" t="s">
        <v>4555</v>
      </c>
      <c r="F18" s="68" t="s">
        <v>4733</v>
      </c>
      <c r="G18" s="68" t="s">
        <v>3602</v>
      </c>
      <c r="H18" s="67" t="s">
        <v>3424</v>
      </c>
      <c r="I18" s="67" t="s">
        <v>3425</v>
      </c>
      <c r="J18" s="68"/>
      <c r="K18" s="70"/>
      <c r="L18" s="68"/>
      <c r="M18" s="68" t="s">
        <v>4731</v>
      </c>
      <c r="N18" s="70">
        <v>39</v>
      </c>
      <c r="O18" s="68" t="s">
        <v>2809</v>
      </c>
      <c r="P18" s="70">
        <v>50</v>
      </c>
      <c r="Q18" s="68" t="s">
        <v>2810</v>
      </c>
      <c r="R18" s="71">
        <v>4000</v>
      </c>
      <c r="S18" s="68" t="s">
        <v>4558</v>
      </c>
      <c r="T18" s="68" t="s">
        <v>4732</v>
      </c>
      <c r="U18" s="51"/>
      <c r="V18" s="51"/>
      <c r="W18" s="51"/>
      <c r="X18" s="51"/>
      <c r="Y18" s="51"/>
      <c r="Z18" s="51"/>
    </row>
    <row r="19" spans="1:26" ht="14.25" thickTop="1" thickBot="1" x14ac:dyDescent="0.25">
      <c r="A19" s="67" t="s">
        <v>3423</v>
      </c>
      <c r="B19" s="69">
        <v>560156822</v>
      </c>
      <c r="C19" s="68"/>
      <c r="D19" s="68" t="s">
        <v>3564</v>
      </c>
      <c r="E19" s="68" t="s">
        <v>4555</v>
      </c>
      <c r="F19" s="68" t="s">
        <v>3923</v>
      </c>
      <c r="G19" s="68" t="s">
        <v>4557</v>
      </c>
      <c r="H19" s="67" t="s">
        <v>3925</v>
      </c>
      <c r="I19" s="67" t="s">
        <v>3925</v>
      </c>
      <c r="J19" s="68"/>
      <c r="K19" s="70"/>
      <c r="L19" s="68"/>
      <c r="M19" s="68" t="s">
        <v>3521</v>
      </c>
      <c r="N19" s="70">
        <v>24.25</v>
      </c>
      <c r="O19" s="68" t="s">
        <v>2809</v>
      </c>
      <c r="P19" s="70">
        <v>50</v>
      </c>
      <c r="Q19" s="68" t="s">
        <v>2810</v>
      </c>
      <c r="R19" s="70">
        <v>800</v>
      </c>
      <c r="S19" s="68" t="s">
        <v>4558</v>
      </c>
      <c r="T19" s="68" t="s">
        <v>3922</v>
      </c>
    </row>
    <row r="20" spans="1:26" ht="14.25" thickTop="1" thickBot="1" x14ac:dyDescent="0.25">
      <c r="A20" s="67" t="s">
        <v>3423</v>
      </c>
      <c r="B20" s="69">
        <v>717505897</v>
      </c>
      <c r="C20" s="68"/>
      <c r="D20" s="68" t="s">
        <v>3564</v>
      </c>
      <c r="E20" s="68" t="s">
        <v>4555</v>
      </c>
      <c r="F20" s="68" t="s">
        <v>3921</v>
      </c>
      <c r="G20" s="68" t="s">
        <v>4557</v>
      </c>
      <c r="H20" s="67" t="s">
        <v>3925</v>
      </c>
      <c r="I20" s="67" t="s">
        <v>3925</v>
      </c>
      <c r="J20" s="68"/>
      <c r="K20" s="70"/>
      <c r="L20" s="68"/>
      <c r="M20" s="68" t="s">
        <v>4731</v>
      </c>
      <c r="N20" s="70">
        <v>32.25</v>
      </c>
      <c r="O20" s="68" t="s">
        <v>2809</v>
      </c>
      <c r="P20" s="70">
        <v>50</v>
      </c>
      <c r="Q20" s="68" t="s">
        <v>2810</v>
      </c>
      <c r="R20" s="70">
        <v>800</v>
      </c>
      <c r="S20" s="68" t="s">
        <v>4558</v>
      </c>
      <c r="T20" s="68" t="s">
        <v>3922</v>
      </c>
    </row>
    <row r="21" spans="1:26" ht="15" customHeight="1" thickTop="1" thickBot="1" x14ac:dyDescent="0.25">
      <c r="A21" s="67" t="s">
        <v>3423</v>
      </c>
      <c r="B21" s="69">
        <v>183745489</v>
      </c>
      <c r="C21" s="68"/>
      <c r="D21" s="68" t="s">
        <v>3596</v>
      </c>
      <c r="E21" s="68" t="s">
        <v>4555</v>
      </c>
      <c r="F21" s="68" t="s">
        <v>4733</v>
      </c>
      <c r="G21" s="68" t="s">
        <v>4557</v>
      </c>
      <c r="H21" s="67" t="s">
        <v>3925</v>
      </c>
      <c r="I21" s="67" t="s">
        <v>3925</v>
      </c>
      <c r="J21" s="68"/>
      <c r="K21" s="70"/>
      <c r="L21" s="68"/>
      <c r="M21" s="68" t="s">
        <v>3521</v>
      </c>
      <c r="N21" s="70">
        <v>23.5</v>
      </c>
      <c r="O21" s="68" t="s">
        <v>2809</v>
      </c>
      <c r="P21" s="70">
        <v>50</v>
      </c>
      <c r="Q21" s="68" t="s">
        <v>2810</v>
      </c>
      <c r="R21" s="70">
        <v>800</v>
      </c>
      <c r="S21" s="68" t="s">
        <v>4558</v>
      </c>
      <c r="T21" s="68" t="s">
        <v>4732</v>
      </c>
    </row>
    <row r="22" spans="1:26" ht="14.25" thickTop="1" thickBot="1" x14ac:dyDescent="0.25">
      <c r="A22" s="67" t="s">
        <v>3423</v>
      </c>
      <c r="B22" s="69">
        <v>184682913</v>
      </c>
      <c r="C22" s="68"/>
      <c r="D22" s="68" t="s">
        <v>3596</v>
      </c>
      <c r="E22" s="68" t="s">
        <v>4555</v>
      </c>
      <c r="F22" s="68" t="s">
        <v>4733</v>
      </c>
      <c r="G22" s="68" t="s">
        <v>3602</v>
      </c>
      <c r="H22" s="67" t="s">
        <v>3424</v>
      </c>
      <c r="I22" s="67" t="s">
        <v>3425</v>
      </c>
      <c r="J22" s="68"/>
      <c r="K22" s="70"/>
      <c r="L22" s="68"/>
      <c r="M22" s="68" t="s">
        <v>4731</v>
      </c>
      <c r="N22" s="70">
        <v>39.75</v>
      </c>
      <c r="O22" s="68" t="s">
        <v>2809</v>
      </c>
      <c r="P22" s="70">
        <v>50</v>
      </c>
      <c r="Q22" s="68" t="s">
        <v>2810</v>
      </c>
      <c r="R22" s="71">
        <v>4000</v>
      </c>
      <c r="S22" s="68" t="s">
        <v>4558</v>
      </c>
      <c r="T22" s="68" t="s">
        <v>4732</v>
      </c>
    </row>
    <row r="23" spans="1:26" ht="14.25" thickTop="1" thickBot="1" x14ac:dyDescent="0.25">
      <c r="A23" s="67" t="s">
        <v>3423</v>
      </c>
      <c r="B23" s="69">
        <v>209024505</v>
      </c>
      <c r="C23" s="68"/>
      <c r="D23" s="68" t="s">
        <v>3564</v>
      </c>
      <c r="E23" s="68" t="s">
        <v>3591</v>
      </c>
      <c r="F23" s="68" t="s">
        <v>3422</v>
      </c>
      <c r="G23" s="180">
        <v>37073</v>
      </c>
      <c r="H23" s="67" t="s">
        <v>2129</v>
      </c>
      <c r="I23" s="67" t="s">
        <v>2141</v>
      </c>
      <c r="J23" s="68"/>
      <c r="K23" s="70"/>
      <c r="L23" s="68"/>
      <c r="M23" s="68" t="s">
        <v>2140</v>
      </c>
      <c r="N23" s="70">
        <v>75</v>
      </c>
      <c r="O23" s="68" t="s">
        <v>2809</v>
      </c>
      <c r="P23" s="70">
        <v>25</v>
      </c>
      <c r="Q23" s="68" t="s">
        <v>2810</v>
      </c>
      <c r="R23" s="71">
        <v>8600</v>
      </c>
      <c r="S23" s="68" t="s">
        <v>4558</v>
      </c>
      <c r="T23" s="68" t="s">
        <v>2142</v>
      </c>
    </row>
    <row r="24" spans="1:26" ht="14.25" thickTop="1" thickBot="1" x14ac:dyDescent="0.25">
      <c r="A24" s="67" t="s">
        <v>3423</v>
      </c>
      <c r="B24" s="69">
        <v>764546880</v>
      </c>
      <c r="C24" s="68"/>
      <c r="D24" s="68" t="s">
        <v>3596</v>
      </c>
      <c r="E24" s="68" t="s">
        <v>4555</v>
      </c>
      <c r="F24" s="68" t="s">
        <v>4733</v>
      </c>
      <c r="G24" s="68" t="s">
        <v>4557</v>
      </c>
      <c r="H24" s="67" t="s">
        <v>3925</v>
      </c>
      <c r="I24" s="67" t="s">
        <v>3925</v>
      </c>
      <c r="J24" s="68"/>
      <c r="K24" s="70"/>
      <c r="L24" s="68"/>
      <c r="M24" s="68" t="s">
        <v>4246</v>
      </c>
      <c r="N24" s="70">
        <v>25</v>
      </c>
      <c r="O24" s="68" t="s">
        <v>2809</v>
      </c>
      <c r="P24" s="70">
        <v>50</v>
      </c>
      <c r="Q24" s="68" t="s">
        <v>2810</v>
      </c>
      <c r="R24" s="70">
        <v>800</v>
      </c>
      <c r="S24" s="68" t="s">
        <v>4558</v>
      </c>
      <c r="T24" s="68" t="s">
        <v>4732</v>
      </c>
    </row>
    <row r="25" spans="1:26" ht="14.25" thickTop="1" thickBot="1" x14ac:dyDescent="0.25">
      <c r="A25" s="67" t="s">
        <v>3423</v>
      </c>
      <c r="B25" s="69">
        <v>197261931</v>
      </c>
      <c r="C25" s="68"/>
      <c r="D25" s="68" t="s">
        <v>3596</v>
      </c>
      <c r="E25" s="68" t="s">
        <v>4555</v>
      </c>
      <c r="F25" s="68" t="s">
        <v>3924</v>
      </c>
      <c r="G25" s="68" t="s">
        <v>4557</v>
      </c>
      <c r="H25" s="67" t="s">
        <v>3925</v>
      </c>
      <c r="I25" s="67" t="s">
        <v>3925</v>
      </c>
      <c r="J25" s="68"/>
      <c r="K25" s="70"/>
      <c r="L25" s="68"/>
      <c r="M25" s="68" t="s">
        <v>4770</v>
      </c>
      <c r="N25" s="70">
        <v>26</v>
      </c>
      <c r="O25" s="68" t="s">
        <v>2809</v>
      </c>
      <c r="P25" s="70">
        <v>50</v>
      </c>
      <c r="Q25" s="68" t="s">
        <v>2810</v>
      </c>
      <c r="R25" s="70">
        <v>800</v>
      </c>
      <c r="S25" s="68" t="s">
        <v>4558</v>
      </c>
      <c r="T25" s="68" t="s">
        <v>4732</v>
      </c>
    </row>
    <row r="26" spans="1:26" ht="14.25" thickTop="1" thickBot="1" x14ac:dyDescent="0.25">
      <c r="A26" s="67" t="s">
        <v>3423</v>
      </c>
      <c r="B26" s="69">
        <v>133492946</v>
      </c>
      <c r="C26" s="68"/>
      <c r="D26" s="68" t="s">
        <v>3564</v>
      </c>
      <c r="E26" s="68" t="s">
        <v>3591</v>
      </c>
      <c r="F26" s="68" t="s">
        <v>3422</v>
      </c>
      <c r="G26" s="180">
        <v>37135</v>
      </c>
      <c r="H26" s="67" t="s">
        <v>3319</v>
      </c>
      <c r="I26" s="67" t="s">
        <v>3320</v>
      </c>
      <c r="J26" s="68"/>
      <c r="K26" s="70"/>
      <c r="L26" s="68"/>
      <c r="M26" s="68" t="s">
        <v>2140</v>
      </c>
      <c r="N26" s="70">
        <v>65</v>
      </c>
      <c r="O26" s="68" t="s">
        <v>2809</v>
      </c>
      <c r="P26" s="70">
        <v>25</v>
      </c>
      <c r="Q26" s="68" t="s">
        <v>2810</v>
      </c>
      <c r="R26" s="71">
        <v>8400</v>
      </c>
      <c r="S26" s="68" t="s">
        <v>4558</v>
      </c>
      <c r="T26" s="68" t="s">
        <v>2142</v>
      </c>
    </row>
    <row r="27" spans="1:26" ht="14.25" thickTop="1" thickBot="1" x14ac:dyDescent="0.25">
      <c r="A27" s="67" t="s">
        <v>3423</v>
      </c>
      <c r="B27" s="69">
        <v>667583759</v>
      </c>
      <c r="C27" s="68"/>
      <c r="D27" s="68" t="s">
        <v>3596</v>
      </c>
      <c r="E27" s="68" t="s">
        <v>4555</v>
      </c>
      <c r="F27" s="68" t="s">
        <v>4733</v>
      </c>
      <c r="G27" s="68" t="s">
        <v>3404</v>
      </c>
      <c r="H27" s="67" t="s">
        <v>2143</v>
      </c>
      <c r="I27" s="67" t="s">
        <v>2144</v>
      </c>
      <c r="J27" s="68"/>
      <c r="K27" s="70"/>
      <c r="L27" s="68"/>
      <c r="M27" s="68" t="s">
        <v>4731</v>
      </c>
      <c r="N27" s="70">
        <v>24.25</v>
      </c>
      <c r="O27" s="68" t="s">
        <v>2809</v>
      </c>
      <c r="P27" s="70">
        <v>50</v>
      </c>
      <c r="Q27" s="68" t="s">
        <v>2810</v>
      </c>
      <c r="R27" s="71">
        <v>1600</v>
      </c>
      <c r="S27" s="68" t="s">
        <v>4558</v>
      </c>
      <c r="T27" s="68" t="s">
        <v>4732</v>
      </c>
    </row>
    <row r="28" spans="1:26" ht="14.25" thickTop="1" thickBot="1" x14ac:dyDescent="0.25">
      <c r="A28" s="67" t="s">
        <v>3423</v>
      </c>
      <c r="B28" s="69">
        <v>206657511</v>
      </c>
      <c r="C28" s="68"/>
      <c r="D28" s="68" t="s">
        <v>3596</v>
      </c>
      <c r="E28" s="68" t="s">
        <v>4555</v>
      </c>
      <c r="F28" s="68" t="s">
        <v>4733</v>
      </c>
      <c r="G28" s="68" t="s">
        <v>3404</v>
      </c>
      <c r="H28" s="67" t="s">
        <v>2143</v>
      </c>
      <c r="I28" s="67" t="s">
        <v>2144</v>
      </c>
      <c r="J28" s="68"/>
      <c r="K28" s="70"/>
      <c r="L28" s="68"/>
      <c r="M28" s="68" t="s">
        <v>4246</v>
      </c>
      <c r="N28" s="70">
        <v>25</v>
      </c>
      <c r="O28" s="68" t="s">
        <v>2809</v>
      </c>
      <c r="P28" s="70">
        <v>50</v>
      </c>
      <c r="Q28" s="68" t="s">
        <v>2810</v>
      </c>
      <c r="R28" s="71">
        <v>1600</v>
      </c>
      <c r="S28" s="68" t="s">
        <v>4558</v>
      </c>
      <c r="T28" s="68" t="s">
        <v>4732</v>
      </c>
    </row>
    <row r="29" spans="1:26" ht="14.25" thickTop="1" thickBot="1" x14ac:dyDescent="0.25">
      <c r="A29" s="67" t="s">
        <v>3423</v>
      </c>
      <c r="B29" s="69">
        <v>847445488</v>
      </c>
      <c r="C29" s="68"/>
      <c r="D29" s="68" t="s">
        <v>3564</v>
      </c>
      <c r="E29" s="68" t="s">
        <v>4555</v>
      </c>
      <c r="F29" s="68" t="s">
        <v>3921</v>
      </c>
      <c r="G29" s="68" t="s">
        <v>3602</v>
      </c>
      <c r="H29" s="67" t="s">
        <v>3424</v>
      </c>
      <c r="I29" s="67" t="s">
        <v>3425</v>
      </c>
      <c r="J29" s="68"/>
      <c r="K29" s="70"/>
      <c r="L29" s="68"/>
      <c r="M29" s="68" t="s">
        <v>4543</v>
      </c>
      <c r="N29" s="70">
        <v>47.5</v>
      </c>
      <c r="O29" s="68" t="s">
        <v>2809</v>
      </c>
      <c r="P29" s="70">
        <v>50</v>
      </c>
      <c r="Q29" s="68" t="s">
        <v>2810</v>
      </c>
      <c r="R29" s="71">
        <v>4000</v>
      </c>
      <c r="S29" s="68" t="s">
        <v>4558</v>
      </c>
      <c r="T29" s="68" t="s">
        <v>3922</v>
      </c>
    </row>
    <row r="30" spans="1:26" ht="14.25" thickTop="1" thickBot="1" x14ac:dyDescent="0.25">
      <c r="A30" s="67" t="s">
        <v>3423</v>
      </c>
      <c r="B30" s="69">
        <v>810719198</v>
      </c>
      <c r="C30" s="68"/>
      <c r="D30" s="68" t="s">
        <v>3564</v>
      </c>
      <c r="E30" s="68" t="s">
        <v>4555</v>
      </c>
      <c r="F30" s="68" t="s">
        <v>4733</v>
      </c>
      <c r="G30" s="68" t="s">
        <v>3307</v>
      </c>
      <c r="H30" s="67" t="s">
        <v>2143</v>
      </c>
      <c r="I30" s="67" t="s">
        <v>3926</v>
      </c>
      <c r="J30" s="68"/>
      <c r="K30" s="70"/>
      <c r="L30" s="68"/>
      <c r="M30" s="68" t="s">
        <v>2140</v>
      </c>
      <c r="N30" s="70">
        <v>44.45</v>
      </c>
      <c r="O30" s="68" t="s">
        <v>2809</v>
      </c>
      <c r="P30" s="70">
        <v>50</v>
      </c>
      <c r="Q30" s="68" t="s">
        <v>2810</v>
      </c>
      <c r="R30" s="71">
        <v>13600</v>
      </c>
      <c r="S30" s="68" t="s">
        <v>4558</v>
      </c>
      <c r="T30" s="68" t="s">
        <v>4732</v>
      </c>
    </row>
    <row r="31" spans="1:26" ht="14.25" thickTop="1" thickBot="1" x14ac:dyDescent="0.25">
      <c r="A31" s="67" t="s">
        <v>3423</v>
      </c>
      <c r="B31" s="69">
        <v>110109983</v>
      </c>
      <c r="C31" s="68"/>
      <c r="D31" s="68" t="s">
        <v>3564</v>
      </c>
      <c r="E31" s="68" t="s">
        <v>4555</v>
      </c>
      <c r="F31" s="68" t="s">
        <v>4733</v>
      </c>
      <c r="G31" s="68" t="s">
        <v>3307</v>
      </c>
      <c r="H31" s="67" t="s">
        <v>2143</v>
      </c>
      <c r="I31" s="67" t="s">
        <v>3926</v>
      </c>
      <c r="J31" s="68"/>
      <c r="K31" s="70"/>
      <c r="L31" s="68"/>
      <c r="M31" s="68" t="s">
        <v>4543</v>
      </c>
      <c r="N31" s="70">
        <v>44</v>
      </c>
      <c r="O31" s="68" t="s">
        <v>2809</v>
      </c>
      <c r="P31" s="70">
        <v>50</v>
      </c>
      <c r="Q31" s="68" t="s">
        <v>2810</v>
      </c>
      <c r="R31" s="71">
        <v>13600</v>
      </c>
      <c r="S31" s="68" t="s">
        <v>4558</v>
      </c>
      <c r="T31" s="68" t="s">
        <v>4732</v>
      </c>
    </row>
    <row r="32" spans="1:26" ht="14.25" thickTop="1" thickBot="1" x14ac:dyDescent="0.25">
      <c r="A32" s="67" t="s">
        <v>3423</v>
      </c>
      <c r="B32" s="69">
        <v>161124284</v>
      </c>
      <c r="C32" s="68"/>
      <c r="D32" s="68" t="s">
        <v>3596</v>
      </c>
      <c r="E32" s="68" t="s">
        <v>4555</v>
      </c>
      <c r="F32" s="68" t="s">
        <v>4733</v>
      </c>
      <c r="G32" s="68" t="s">
        <v>4559</v>
      </c>
      <c r="H32" s="67" t="s">
        <v>2129</v>
      </c>
      <c r="I32" s="67" t="s">
        <v>2137</v>
      </c>
      <c r="J32" s="68"/>
      <c r="K32" s="70"/>
      <c r="L32" s="68"/>
      <c r="M32" s="68" t="s">
        <v>2145</v>
      </c>
      <c r="N32" s="70">
        <v>77</v>
      </c>
      <c r="O32" s="68" t="s">
        <v>2809</v>
      </c>
      <c r="P32" s="70">
        <v>50</v>
      </c>
      <c r="Q32" s="68" t="s">
        <v>2810</v>
      </c>
      <c r="R32" s="71">
        <v>35200</v>
      </c>
      <c r="S32" s="68" t="s">
        <v>4558</v>
      </c>
      <c r="T32" s="68" t="s">
        <v>2146</v>
      </c>
    </row>
    <row r="33" spans="1:20" ht="14.25" thickTop="1" thickBot="1" x14ac:dyDescent="0.25">
      <c r="A33" s="67" t="s">
        <v>3423</v>
      </c>
      <c r="B33" s="69">
        <v>542027409</v>
      </c>
      <c r="C33" s="68"/>
      <c r="D33" s="68" t="s">
        <v>3564</v>
      </c>
      <c r="E33" s="68" t="s">
        <v>4555</v>
      </c>
      <c r="F33" s="68" t="s">
        <v>4733</v>
      </c>
      <c r="G33" s="180">
        <v>37073</v>
      </c>
      <c r="H33" s="67" t="s">
        <v>2129</v>
      </c>
      <c r="I33" s="67" t="s">
        <v>2141</v>
      </c>
      <c r="J33" s="68"/>
      <c r="K33" s="70"/>
      <c r="L33" s="68"/>
      <c r="M33" s="68" t="s">
        <v>2145</v>
      </c>
      <c r="N33" s="70">
        <v>79.5</v>
      </c>
      <c r="O33" s="68" t="s">
        <v>2809</v>
      </c>
      <c r="P33" s="70">
        <v>500</v>
      </c>
      <c r="Q33" s="68" t="s">
        <v>2810</v>
      </c>
      <c r="R33" s="71">
        <v>168000</v>
      </c>
      <c r="S33" s="68" t="s">
        <v>4558</v>
      </c>
      <c r="T33" s="68" t="s">
        <v>2146</v>
      </c>
    </row>
    <row r="34" spans="1:20" ht="14.25" thickTop="1" thickBot="1" x14ac:dyDescent="0.25">
      <c r="A34" s="67" t="s">
        <v>3423</v>
      </c>
      <c r="B34" s="69">
        <v>107535809</v>
      </c>
      <c r="C34" s="68"/>
      <c r="D34" s="68" t="s">
        <v>3564</v>
      </c>
      <c r="E34" s="68" t="s">
        <v>4555</v>
      </c>
      <c r="F34" s="68" t="s">
        <v>4733</v>
      </c>
      <c r="G34" s="180">
        <v>37073</v>
      </c>
      <c r="H34" s="67" t="s">
        <v>2129</v>
      </c>
      <c r="I34" s="67" t="s">
        <v>2141</v>
      </c>
      <c r="J34" s="68"/>
      <c r="K34" s="70"/>
      <c r="L34" s="68"/>
      <c r="M34" s="68" t="s">
        <v>4731</v>
      </c>
      <c r="N34" s="70">
        <v>79.5</v>
      </c>
      <c r="O34" s="68" t="s">
        <v>2809</v>
      </c>
      <c r="P34" s="70">
        <v>500</v>
      </c>
      <c r="Q34" s="68" t="s">
        <v>2810</v>
      </c>
      <c r="R34" s="71">
        <v>168000</v>
      </c>
      <c r="S34" s="68" t="s">
        <v>4558</v>
      </c>
      <c r="T34" s="68" t="s">
        <v>2146</v>
      </c>
    </row>
    <row r="35" spans="1:20" ht="14.25" thickTop="1" thickBot="1" x14ac:dyDescent="0.25">
      <c r="A35" s="284" t="s">
        <v>2138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6"/>
    </row>
    <row r="36" spans="1:20" ht="13.5" thickTop="1" x14ac:dyDescent="0.2"/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</sheetData>
  <mergeCells count="1">
    <mergeCell ref="A35:T35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7" r:id="rId1" display="https://www.intcx.com/ReportServlet/any.class?operation=confirm&amp;dealID=177141692&amp;dt=Jun-05-01"/>
    <hyperlink ref="B18" r:id="rId2" display="https://www.intcx.com/ReportServlet/any.class?operation=confirm&amp;dealID=31269431063&amp;dt=Jun-05-01"/>
    <hyperlink ref="B19" r:id="rId3" display="https://www.intcx.com/ReportServlet/any.class?operation=confirm&amp;dealID=560156822&amp;dt=Jun-05-01"/>
    <hyperlink ref="B20" r:id="rId4" display="https://www.intcx.com/ReportServlet/any.class?operation=confirm&amp;dealID=717505897&amp;dt=Jun-05-01"/>
    <hyperlink ref="B21" r:id="rId5" display="https://www.intcx.com/ReportServlet/any.class?operation=confirm&amp;dealID=183745489&amp;dt=Jun-05-01"/>
    <hyperlink ref="B22" r:id="rId6" display="https://www.intcx.com/ReportServlet/any.class?operation=confirm&amp;dealID=184682913&amp;dt=Jun-05-01"/>
    <hyperlink ref="B23" r:id="rId7" display="https://www.intcx.com/ReportServlet/any.class?operation=confirm&amp;dealID=209024505&amp;dt=May-31-01"/>
    <hyperlink ref="B24" r:id="rId8" display="https://www.intcx.com/ReportServlet/any.class?operation=confirm&amp;dealID=764546880&amp;dt=Jun-05-01"/>
    <hyperlink ref="B25" r:id="rId9" display="https://www.intcx.com/ReportServlet/any.class?operation=confirm&amp;dealID=197261931&amp;dt=Jun-05-01"/>
    <hyperlink ref="B26" r:id="rId10" display="https://www.intcx.com/ReportServlet/any.class?operation=confirm&amp;dealID=133492946&amp;dt=May-31-01"/>
    <hyperlink ref="B27" r:id="rId11" display="https://www.intcx.com/ReportServlet/any.class?operation=confirm&amp;dealID=667583759&amp;dt=Jun-05-01"/>
    <hyperlink ref="B28" r:id="rId12" display="https://www.intcx.com/ReportServlet/any.class?operation=confirm&amp;dealID=206657511&amp;dt=Jun-05-01"/>
    <hyperlink ref="B29" r:id="rId13" display="https://www.intcx.com/ReportServlet/any.class?operation=confirm&amp;dealID=847445488&amp;dt=Jun-05-01"/>
    <hyperlink ref="B30" r:id="rId14" display="https://www.intcx.com/ReportServlet/any.class?operation=confirm&amp;dealID=810719198&amp;dt=Jun-05-01"/>
    <hyperlink ref="B31" r:id="rId15" display="https://www.intcx.com/ReportServlet/any.class?operation=confirm&amp;dealID=110109983&amp;dt=Jun-05-01"/>
    <hyperlink ref="B32" r:id="rId16" display="https://www.intcx.com/ReportServlet/any.class?operation=confirm&amp;dealID=161124284&amp;dt=Jun-05-01"/>
    <hyperlink ref="B33" r:id="rId17" display="https://www.intcx.com/ReportServlet/any.class?operation=confirm&amp;dealID=542027409&amp;dt=Jun-05-01"/>
    <hyperlink ref="B34" r:id="rId18" display="https://www.intcx.com/ReportServlet/any.class?operation=confirm&amp;dealID=107535809&amp;dt=Jun-0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2812</v>
      </c>
    </row>
    <row r="2" spans="1:20" ht="15.75" x14ac:dyDescent="0.25">
      <c r="A2" s="47" t="s">
        <v>3035</v>
      </c>
    </row>
    <row r="3" spans="1:20" x14ac:dyDescent="0.2">
      <c r="A3" s="96">
        <f>'E-Mail'!$B$2</f>
        <v>37047</v>
      </c>
    </row>
    <row r="5" spans="1:20" ht="13.5" thickBot="1" x14ac:dyDescent="0.25">
      <c r="A5" s="18" t="s">
        <v>2815</v>
      </c>
      <c r="B5" s="18" t="s">
        <v>2814</v>
      </c>
      <c r="C5" s="18" t="s">
        <v>4553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3036</v>
      </c>
      <c r="I9" s="108" t="s">
        <v>3037</v>
      </c>
    </row>
    <row r="10" spans="1:20" x14ac:dyDescent="0.2">
      <c r="A10" s="64" t="s">
        <v>3052</v>
      </c>
    </row>
    <row r="11" spans="1:20" x14ac:dyDescent="0.2">
      <c r="A11" s="65" t="s">
        <v>3055</v>
      </c>
    </row>
    <row r="12" spans="1:20" x14ac:dyDescent="0.2">
      <c r="A12" s="65" t="s">
        <v>4568</v>
      </c>
    </row>
    <row r="13" spans="1:20" x14ac:dyDescent="0.2">
      <c r="A13" s="65" t="s">
        <v>2122</v>
      </c>
    </row>
    <row r="14" spans="1:20" ht="13.5" thickBot="1" x14ac:dyDescent="0.25"/>
    <row r="15" spans="1:20" ht="22.5" thickTop="1" thickBot="1" x14ac:dyDescent="0.25">
      <c r="A15" s="66" t="s">
        <v>4569</v>
      </c>
      <c r="B15" s="66" t="s">
        <v>4570</v>
      </c>
      <c r="C15" s="66" t="s">
        <v>4571</v>
      </c>
      <c r="D15" s="66" t="s">
        <v>4572</v>
      </c>
      <c r="E15" s="66" t="s">
        <v>4573</v>
      </c>
      <c r="F15" s="66" t="s">
        <v>4574</v>
      </c>
      <c r="G15" s="66" t="s">
        <v>4546</v>
      </c>
      <c r="H15" s="66" t="s">
        <v>3036</v>
      </c>
      <c r="I15" s="66" t="s">
        <v>3037</v>
      </c>
      <c r="J15" s="66" t="s">
        <v>4575</v>
      </c>
      <c r="K15" s="66" t="s">
        <v>4576</v>
      </c>
      <c r="L15" s="66" t="s">
        <v>4577</v>
      </c>
      <c r="M15" s="66" t="s">
        <v>4578</v>
      </c>
      <c r="N15" s="66" t="s">
        <v>4579</v>
      </c>
      <c r="O15" s="66" t="s">
        <v>2798</v>
      </c>
      <c r="P15" s="66" t="s">
        <v>2799</v>
      </c>
      <c r="Q15" s="66" t="s">
        <v>2800</v>
      </c>
      <c r="R15" s="66" t="s">
        <v>2801</v>
      </c>
      <c r="S15" s="66" t="s">
        <v>2802</v>
      </c>
      <c r="T15" s="66" t="s">
        <v>2803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2991</v>
      </c>
    </row>
    <row r="2" spans="1:25" x14ac:dyDescent="0.2">
      <c r="A2" s="97" t="s">
        <v>2808</v>
      </c>
    </row>
    <row r="3" spans="1:25" x14ac:dyDescent="0.2">
      <c r="A3" s="96">
        <f>'E-Mail'!$B$2</f>
        <v>37047</v>
      </c>
    </row>
    <row r="4" spans="1:25" x14ac:dyDescent="0.2">
      <c r="A4" s="97"/>
    </row>
    <row r="5" spans="1:25" ht="13.5" thickBot="1" x14ac:dyDescent="0.25">
      <c r="A5" s="18" t="s">
        <v>2815</v>
      </c>
      <c r="B5" s="18" t="s">
        <v>2814</v>
      </c>
      <c r="C5" s="18" t="s">
        <v>4553</v>
      </c>
      <c r="P5" s="115"/>
      <c r="Q5" s="115"/>
      <c r="R5" s="116"/>
    </row>
    <row r="6" spans="1:25" x14ac:dyDescent="0.2">
      <c r="A6" s="15" t="s">
        <v>3024</v>
      </c>
      <c r="B6" s="19">
        <f>COUNTIF($F$11:$F$10000,A6)</f>
        <v>0</v>
      </c>
      <c r="C6" s="19">
        <f>SUMIF($F$11:$F$4997,A6,$C$10:$C$4996)</f>
        <v>0</v>
      </c>
      <c r="D6" t="s">
        <v>3570</v>
      </c>
    </row>
    <row r="7" spans="1:25" x14ac:dyDescent="0.2">
      <c r="A7" s="15" t="s">
        <v>2820</v>
      </c>
      <c r="B7" s="19">
        <f>COUNTIF($F$11:$F$10000,A7)</f>
        <v>7</v>
      </c>
      <c r="C7" s="19">
        <f>SUMIF($F$11:$F$4997,A7,$C$11:$C$4996)</f>
        <v>35000</v>
      </c>
    </row>
    <row r="8" spans="1:25" x14ac:dyDescent="0.2">
      <c r="A8" s="15" t="s">
        <v>2818</v>
      </c>
      <c r="B8" s="19">
        <f>COUNTIF($F$11:$F$10000,A8)</f>
        <v>0</v>
      </c>
      <c r="C8" s="19">
        <f>SUMIF($F$11:$F$4997,A8,$C$11:$C$4996)</f>
        <v>0</v>
      </c>
    </row>
    <row r="9" spans="1:25" ht="13.5" thickBot="1" x14ac:dyDescent="0.25"/>
    <row r="10" spans="1:25" ht="26.25" thickBot="1" x14ac:dyDescent="0.25">
      <c r="A10" s="23" t="s">
        <v>2990</v>
      </c>
      <c r="B10" s="22" t="s">
        <v>2993</v>
      </c>
      <c r="C10" s="23" t="s">
        <v>2817</v>
      </c>
      <c r="D10" s="72" t="s">
        <v>3002</v>
      </c>
      <c r="E10" s="72" t="s">
        <v>3003</v>
      </c>
      <c r="F10" s="72" t="s">
        <v>3004</v>
      </c>
      <c r="G10" s="72" t="s">
        <v>3005</v>
      </c>
      <c r="H10" s="72" t="s">
        <v>3006</v>
      </c>
      <c r="I10" s="72" t="s">
        <v>3007</v>
      </c>
      <c r="J10" s="72" t="s">
        <v>3008</v>
      </c>
      <c r="K10" s="72" t="s">
        <v>3009</v>
      </c>
      <c r="L10" s="72" t="s">
        <v>3010</v>
      </c>
      <c r="M10" s="72" t="s">
        <v>3011</v>
      </c>
      <c r="N10" s="72" t="s">
        <v>3012</v>
      </c>
      <c r="O10" s="72" t="s">
        <v>3013</v>
      </c>
      <c r="P10" s="72" t="s">
        <v>3014</v>
      </c>
      <c r="Q10" s="72" t="s">
        <v>3015</v>
      </c>
      <c r="R10" s="72" t="s">
        <v>3016</v>
      </c>
      <c r="S10" s="72" t="s">
        <v>3017</v>
      </c>
      <c r="T10" s="72" t="s">
        <v>3018</v>
      </c>
      <c r="U10" s="72" t="s">
        <v>3019</v>
      </c>
      <c r="V10" s="72" t="s">
        <v>3020</v>
      </c>
      <c r="W10" s="72" t="s">
        <v>3021</v>
      </c>
      <c r="X10" s="72" t="s">
        <v>3022</v>
      </c>
      <c r="Y10" s="72" t="s">
        <v>3023</v>
      </c>
    </row>
    <row r="11" spans="1:25" ht="25.5" x14ac:dyDescent="0.2">
      <c r="A11" s="29" t="str">
        <f t="shared" ref="A11:A74" si="0">VLOOKUP(G11,DDENA_USERS,2,FALSE)</f>
        <v>Kelli Stevens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5000</v>
      </c>
      <c r="D11" s="73" t="s">
        <v>3082</v>
      </c>
      <c r="E11" s="73" t="s">
        <v>3083</v>
      </c>
      <c r="F11" s="73" t="s">
        <v>2820</v>
      </c>
      <c r="G11" s="73" t="s">
        <v>2828</v>
      </c>
      <c r="H11" s="73" t="s">
        <v>4330</v>
      </c>
      <c r="I11" s="73" t="s">
        <v>3557</v>
      </c>
      <c r="J11" s="73" t="s">
        <v>3558</v>
      </c>
      <c r="K11" s="73" t="s">
        <v>3559</v>
      </c>
      <c r="L11" s="73" t="s">
        <v>2147</v>
      </c>
      <c r="M11" s="73" t="s">
        <v>3560</v>
      </c>
      <c r="N11" s="73"/>
      <c r="O11" s="73" t="s">
        <v>3565</v>
      </c>
      <c r="P11" s="77">
        <v>37048</v>
      </c>
      <c r="Q11" s="77">
        <v>37048</v>
      </c>
      <c r="R11" s="73"/>
      <c r="S11" s="73"/>
      <c r="T11" s="74">
        <v>37047</v>
      </c>
      <c r="U11" s="73" t="s">
        <v>2148</v>
      </c>
      <c r="V11" s="73" t="s">
        <v>3566</v>
      </c>
      <c r="W11" s="73">
        <v>5000</v>
      </c>
      <c r="X11" s="73">
        <v>3.9024999999999999</v>
      </c>
      <c r="Y11" s="73">
        <v>34864</v>
      </c>
    </row>
    <row r="12" spans="1:25" ht="25.5" x14ac:dyDescent="0.2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3082</v>
      </c>
      <c r="E12" s="75" t="s">
        <v>3083</v>
      </c>
      <c r="F12" s="75" t="s">
        <v>2820</v>
      </c>
      <c r="G12" s="75" t="s">
        <v>2828</v>
      </c>
      <c r="H12" s="75" t="s">
        <v>4330</v>
      </c>
      <c r="I12" s="75" t="s">
        <v>3557</v>
      </c>
      <c r="J12" s="75" t="s">
        <v>3558</v>
      </c>
      <c r="K12" s="75" t="s">
        <v>3559</v>
      </c>
      <c r="L12" s="75" t="s">
        <v>2147</v>
      </c>
      <c r="M12" s="75" t="s">
        <v>3560</v>
      </c>
      <c r="N12" s="75"/>
      <c r="O12" s="75" t="s">
        <v>3565</v>
      </c>
      <c r="P12" s="78">
        <v>37048</v>
      </c>
      <c r="Q12" s="78">
        <v>37048</v>
      </c>
      <c r="R12" s="75"/>
      <c r="S12" s="75"/>
      <c r="T12" s="76">
        <v>37047</v>
      </c>
      <c r="U12" s="75" t="s">
        <v>2149</v>
      </c>
      <c r="V12" s="75" t="s">
        <v>3566</v>
      </c>
      <c r="W12" s="75">
        <v>5000</v>
      </c>
      <c r="X12" s="75">
        <v>3.9125000000000001</v>
      </c>
      <c r="Y12" s="75">
        <v>34899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5000</v>
      </c>
      <c r="D13" s="73" t="s">
        <v>3082</v>
      </c>
      <c r="E13" s="73" t="s">
        <v>3083</v>
      </c>
      <c r="F13" s="73" t="s">
        <v>2820</v>
      </c>
      <c r="G13" s="73" t="s">
        <v>2828</v>
      </c>
      <c r="H13" s="73" t="s">
        <v>4330</v>
      </c>
      <c r="I13" s="73" t="s">
        <v>3557</v>
      </c>
      <c r="J13" s="73" t="s">
        <v>3558</v>
      </c>
      <c r="K13" s="73" t="s">
        <v>3559</v>
      </c>
      <c r="L13" s="73" t="s">
        <v>3426</v>
      </c>
      <c r="M13" s="73" t="s">
        <v>3560</v>
      </c>
      <c r="N13" s="73"/>
      <c r="O13" s="73" t="s">
        <v>3565</v>
      </c>
      <c r="P13" s="77">
        <v>37048</v>
      </c>
      <c r="Q13" s="77">
        <v>37048</v>
      </c>
      <c r="R13" s="73"/>
      <c r="S13" s="73"/>
      <c r="T13" s="74">
        <v>37047</v>
      </c>
      <c r="U13" s="73" t="s">
        <v>2150</v>
      </c>
      <c r="V13" s="73" t="s">
        <v>3608</v>
      </c>
      <c r="W13" s="73">
        <v>5000</v>
      </c>
      <c r="X13" s="73">
        <v>3.835</v>
      </c>
      <c r="Y13" s="73">
        <v>34997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3082</v>
      </c>
      <c r="E14" s="75" t="s">
        <v>3083</v>
      </c>
      <c r="F14" s="75" t="s">
        <v>2820</v>
      </c>
      <c r="G14" s="75" t="s">
        <v>2828</v>
      </c>
      <c r="H14" s="75" t="s">
        <v>4330</v>
      </c>
      <c r="I14" s="75" t="s">
        <v>3557</v>
      </c>
      <c r="J14" s="75" t="s">
        <v>3558</v>
      </c>
      <c r="K14" s="75" t="s">
        <v>3559</v>
      </c>
      <c r="L14" s="75" t="s">
        <v>3426</v>
      </c>
      <c r="M14" s="75" t="s">
        <v>3560</v>
      </c>
      <c r="N14" s="75"/>
      <c r="O14" s="75" t="s">
        <v>3565</v>
      </c>
      <c r="P14" s="78">
        <v>37048</v>
      </c>
      <c r="Q14" s="78">
        <v>37048</v>
      </c>
      <c r="R14" s="75"/>
      <c r="S14" s="75"/>
      <c r="T14" s="76">
        <v>37047</v>
      </c>
      <c r="U14" s="75" t="s">
        <v>2151</v>
      </c>
      <c r="V14" s="75" t="s">
        <v>3608</v>
      </c>
      <c r="W14" s="75">
        <v>5000</v>
      </c>
      <c r="X14" s="75">
        <v>3.84</v>
      </c>
      <c r="Y14" s="75">
        <v>35017</v>
      </c>
    </row>
    <row r="15" spans="1:25" ht="25.5" x14ac:dyDescent="0.2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3082</v>
      </c>
      <c r="E15" s="73" t="s">
        <v>3083</v>
      </c>
      <c r="F15" s="73" t="s">
        <v>2820</v>
      </c>
      <c r="G15" s="73" t="s">
        <v>2828</v>
      </c>
      <c r="H15" s="73" t="s">
        <v>4330</v>
      </c>
      <c r="I15" s="73" t="s">
        <v>3557</v>
      </c>
      <c r="J15" s="73" t="s">
        <v>3558</v>
      </c>
      <c r="K15" s="73" t="s">
        <v>3559</v>
      </c>
      <c r="L15" s="73" t="s">
        <v>2152</v>
      </c>
      <c r="M15" s="73" t="s">
        <v>3560</v>
      </c>
      <c r="N15" s="73"/>
      <c r="O15" s="73" t="s">
        <v>3565</v>
      </c>
      <c r="P15" s="77">
        <v>37048</v>
      </c>
      <c r="Q15" s="77">
        <v>37048</v>
      </c>
      <c r="R15" s="73"/>
      <c r="S15" s="73"/>
      <c r="T15" s="74">
        <v>37047</v>
      </c>
      <c r="U15" s="73" t="s">
        <v>2153</v>
      </c>
      <c r="V15" s="73" t="s">
        <v>3608</v>
      </c>
      <c r="W15" s="73">
        <v>5000</v>
      </c>
      <c r="X15" s="73">
        <v>3.89</v>
      </c>
      <c r="Y15" s="73">
        <v>34965</v>
      </c>
    </row>
    <row r="16" spans="1:25" ht="25.5" x14ac:dyDescent="0.2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3082</v>
      </c>
      <c r="E16" s="75" t="s">
        <v>3083</v>
      </c>
      <c r="F16" s="75" t="s">
        <v>2820</v>
      </c>
      <c r="G16" s="75" t="s">
        <v>2828</v>
      </c>
      <c r="H16" s="75" t="s">
        <v>4330</v>
      </c>
      <c r="I16" s="75" t="s">
        <v>3557</v>
      </c>
      <c r="J16" s="75" t="s">
        <v>3558</v>
      </c>
      <c r="K16" s="75" t="s">
        <v>3559</v>
      </c>
      <c r="L16" s="75" t="s">
        <v>2152</v>
      </c>
      <c r="M16" s="75" t="s">
        <v>3560</v>
      </c>
      <c r="N16" s="75"/>
      <c r="O16" s="75" t="s">
        <v>3565</v>
      </c>
      <c r="P16" s="78">
        <v>37048</v>
      </c>
      <c r="Q16" s="78">
        <v>37048</v>
      </c>
      <c r="R16" s="75"/>
      <c r="S16" s="75"/>
      <c r="T16" s="76">
        <v>37047</v>
      </c>
      <c r="U16" s="75" t="s">
        <v>2150</v>
      </c>
      <c r="V16" s="75" t="s">
        <v>3608</v>
      </c>
      <c r="W16" s="75">
        <v>5000</v>
      </c>
      <c r="X16" s="75">
        <v>3.8875000000000002</v>
      </c>
      <c r="Y16" s="75">
        <v>34998</v>
      </c>
    </row>
    <row r="17" spans="1:25" ht="25.5" x14ac:dyDescent="0.2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3082</v>
      </c>
      <c r="E17" s="73" t="s">
        <v>3083</v>
      </c>
      <c r="F17" s="73" t="s">
        <v>2820</v>
      </c>
      <c r="G17" s="73" t="s">
        <v>2828</v>
      </c>
      <c r="H17" s="73" t="s">
        <v>4330</v>
      </c>
      <c r="I17" s="73" t="s">
        <v>3557</v>
      </c>
      <c r="J17" s="73" t="s">
        <v>3558</v>
      </c>
      <c r="K17" s="73" t="s">
        <v>3559</v>
      </c>
      <c r="L17" s="73" t="s">
        <v>2152</v>
      </c>
      <c r="M17" s="73" t="s">
        <v>3560</v>
      </c>
      <c r="N17" s="73"/>
      <c r="O17" s="73" t="s">
        <v>3565</v>
      </c>
      <c r="P17" s="77">
        <v>37048</v>
      </c>
      <c r="Q17" s="77">
        <v>37048</v>
      </c>
      <c r="R17" s="73"/>
      <c r="S17" s="73"/>
      <c r="T17" s="74">
        <v>37047</v>
      </c>
      <c r="U17" s="73" t="s">
        <v>2154</v>
      </c>
      <c r="V17" s="73" t="s">
        <v>3608</v>
      </c>
      <c r="W17" s="73">
        <v>5000</v>
      </c>
      <c r="X17" s="73">
        <v>3.8824999999999998</v>
      </c>
      <c r="Y17" s="73">
        <v>35036</v>
      </c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2991</v>
      </c>
      <c r="B1" s="247" t="str">
        <f>IF(B6=0,"No Activity","")</f>
        <v/>
      </c>
      <c r="AI1" s="287" t="s">
        <v>3578</v>
      </c>
      <c r="AJ1" s="288"/>
    </row>
    <row r="2" spans="1:37" ht="13.5" thickBot="1" x14ac:dyDescent="0.25">
      <c r="A2" s="97" t="s">
        <v>2811</v>
      </c>
      <c r="AI2" s="157" t="s">
        <v>3576</v>
      </c>
      <c r="AJ2" s="158"/>
      <c r="AK2" s="159" t="s">
        <v>3579</v>
      </c>
    </row>
    <row r="3" spans="1:37" ht="13.5" thickBot="1" x14ac:dyDescent="0.25">
      <c r="A3" s="96">
        <f>'E-Mail'!$B$2</f>
        <v>37047</v>
      </c>
      <c r="AI3" s="79" t="s">
        <v>3016</v>
      </c>
      <c r="AJ3" s="154" t="s">
        <v>3577</v>
      </c>
      <c r="AK3" s="160"/>
    </row>
    <row r="4" spans="1:37" x14ac:dyDescent="0.2">
      <c r="A4" s="97"/>
      <c r="AI4" s="8" t="s">
        <v>3574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2815</v>
      </c>
      <c r="B5" s="18" t="s">
        <v>2814</v>
      </c>
      <c r="C5" s="18" t="s">
        <v>4553</v>
      </c>
      <c r="AI5" s="150" t="s">
        <v>3561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2818</v>
      </c>
      <c r="B6" s="19">
        <f>COUNTIF($H$9:$H$4989,A6)</f>
        <v>6</v>
      </c>
      <c r="C6" s="19">
        <f>SUMIF($H$9:$H$10000,A6,$D$9:$D$10000)</f>
        <v>121950</v>
      </c>
      <c r="AI6" s="150" t="s">
        <v>3571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2805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2990</v>
      </c>
      <c r="B9" s="6" t="s">
        <v>3575</v>
      </c>
      <c r="C9" s="33" t="s">
        <v>2993</v>
      </c>
      <c r="D9" s="33" t="s">
        <v>2817</v>
      </c>
      <c r="E9" s="34" t="s">
        <v>4202</v>
      </c>
      <c r="F9" s="72" t="s">
        <v>3002</v>
      </c>
      <c r="G9" s="72" t="s">
        <v>3003</v>
      </c>
      <c r="H9" s="72" t="s">
        <v>3004</v>
      </c>
      <c r="I9" s="72" t="s">
        <v>3005</v>
      </c>
      <c r="J9" s="72" t="s">
        <v>3006</v>
      </c>
      <c r="K9" s="72" t="s">
        <v>3007</v>
      </c>
      <c r="L9" s="72" t="s">
        <v>3008</v>
      </c>
      <c r="M9" s="72" t="s">
        <v>3009</v>
      </c>
      <c r="N9" s="72" t="s">
        <v>3010</v>
      </c>
      <c r="O9" s="72" t="s">
        <v>3011</v>
      </c>
      <c r="P9" s="72" t="s">
        <v>3012</v>
      </c>
      <c r="Q9" s="72" t="s">
        <v>3013</v>
      </c>
      <c r="R9" s="72" t="s">
        <v>3014</v>
      </c>
      <c r="S9" s="72" t="s">
        <v>3015</v>
      </c>
      <c r="T9" s="72" t="s">
        <v>3016</v>
      </c>
      <c r="U9" s="72" t="s">
        <v>3017</v>
      </c>
      <c r="V9" s="72" t="s">
        <v>3018</v>
      </c>
      <c r="W9" s="72" t="s">
        <v>3019</v>
      </c>
      <c r="X9" s="72" t="s">
        <v>3020</v>
      </c>
      <c r="Y9" s="72" t="s">
        <v>3021</v>
      </c>
      <c r="Z9" s="72" t="s">
        <v>3022</v>
      </c>
      <c r="AA9" s="72" t="s">
        <v>3023</v>
      </c>
      <c r="AF9" s="151" t="s">
        <v>3016</v>
      </c>
      <c r="AG9" s="152" t="s">
        <v>3575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1829000</v>
      </c>
      <c r="F10" s="73" t="s">
        <v>3082</v>
      </c>
      <c r="G10" s="73" t="s">
        <v>4759</v>
      </c>
      <c r="H10" s="73" t="s">
        <v>2818</v>
      </c>
      <c r="I10" s="73" t="s">
        <v>4203</v>
      </c>
      <c r="J10" s="73" t="s">
        <v>2155</v>
      </c>
      <c r="K10" s="73" t="s">
        <v>4758</v>
      </c>
      <c r="L10" s="73" t="s">
        <v>3558</v>
      </c>
      <c r="M10" s="73" t="s">
        <v>3559</v>
      </c>
      <c r="N10" s="73" t="s">
        <v>4760</v>
      </c>
      <c r="O10" s="73" t="s">
        <v>3560</v>
      </c>
      <c r="P10" s="73"/>
      <c r="Q10" s="73" t="s">
        <v>3427</v>
      </c>
      <c r="R10" s="77">
        <v>37257</v>
      </c>
      <c r="S10" s="77">
        <v>37315</v>
      </c>
      <c r="T10" s="73" t="s">
        <v>3561</v>
      </c>
      <c r="U10" s="73"/>
      <c r="V10" s="74">
        <v>37047</v>
      </c>
      <c r="W10" s="73" t="s">
        <v>2156</v>
      </c>
      <c r="X10" s="73" t="s">
        <v>3566</v>
      </c>
      <c r="Y10" s="73">
        <v>50</v>
      </c>
      <c r="Z10" s="73">
        <v>38.75</v>
      </c>
      <c r="AA10" s="73">
        <v>34882</v>
      </c>
      <c r="AF10" s="73" t="s">
        <v>3561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30</v>
      </c>
      <c r="D11" s="38">
        <f t="shared" si="4"/>
        <v>24000</v>
      </c>
      <c r="E11" s="39">
        <f t="shared" si="5"/>
        <v>1014000</v>
      </c>
      <c r="F11" s="75" t="s">
        <v>3082</v>
      </c>
      <c r="G11" s="75" t="s">
        <v>4759</v>
      </c>
      <c r="H11" s="75" t="s">
        <v>2818</v>
      </c>
      <c r="I11" s="75" t="s">
        <v>4203</v>
      </c>
      <c r="J11" s="75" t="s">
        <v>2155</v>
      </c>
      <c r="K11" s="75" t="s">
        <v>4758</v>
      </c>
      <c r="L11" s="75" t="s">
        <v>3558</v>
      </c>
      <c r="M11" s="75" t="s">
        <v>3559</v>
      </c>
      <c r="N11" s="75" t="s">
        <v>4760</v>
      </c>
      <c r="O11" s="75" t="s">
        <v>3560</v>
      </c>
      <c r="P11" s="75"/>
      <c r="Q11" s="75" t="s">
        <v>2157</v>
      </c>
      <c r="R11" s="78">
        <v>37408</v>
      </c>
      <c r="S11" s="78">
        <v>37437</v>
      </c>
      <c r="T11" s="75" t="s">
        <v>3561</v>
      </c>
      <c r="U11" s="75"/>
      <c r="V11" s="76">
        <v>37047</v>
      </c>
      <c r="W11" s="75" t="s">
        <v>2158</v>
      </c>
      <c r="X11" s="75" t="s">
        <v>3608</v>
      </c>
      <c r="Y11" s="75">
        <v>50</v>
      </c>
      <c r="Z11" s="75">
        <v>42.25</v>
      </c>
      <c r="AA11" s="75">
        <v>35081</v>
      </c>
      <c r="AF11" s="73" t="s">
        <v>4544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61</v>
      </c>
      <c r="D12" s="38">
        <f t="shared" si="4"/>
        <v>48800</v>
      </c>
      <c r="E12" s="39">
        <f t="shared" si="5"/>
        <v>1683600</v>
      </c>
      <c r="F12" s="73" t="s">
        <v>3082</v>
      </c>
      <c r="G12" s="73" t="s">
        <v>4759</v>
      </c>
      <c r="H12" s="73" t="s">
        <v>2818</v>
      </c>
      <c r="I12" s="73" t="s">
        <v>4203</v>
      </c>
      <c r="J12" s="73" t="s">
        <v>2155</v>
      </c>
      <c r="K12" s="73" t="s">
        <v>4758</v>
      </c>
      <c r="L12" s="73" t="s">
        <v>3558</v>
      </c>
      <c r="M12" s="73" t="s">
        <v>3559</v>
      </c>
      <c r="N12" s="73" t="s">
        <v>4760</v>
      </c>
      <c r="O12" s="73" t="s">
        <v>3560</v>
      </c>
      <c r="P12" s="73"/>
      <c r="Q12" s="73" t="s">
        <v>2159</v>
      </c>
      <c r="R12" s="77">
        <v>37316</v>
      </c>
      <c r="S12" s="77">
        <v>37376</v>
      </c>
      <c r="T12" s="73" t="s">
        <v>3561</v>
      </c>
      <c r="U12" s="73"/>
      <c r="V12" s="74">
        <v>37047</v>
      </c>
      <c r="W12" s="73" t="s">
        <v>2158</v>
      </c>
      <c r="X12" s="73" t="s">
        <v>3608</v>
      </c>
      <c r="Y12" s="73">
        <v>50</v>
      </c>
      <c r="Z12" s="73">
        <v>34.5</v>
      </c>
      <c r="AA12" s="73">
        <v>35082</v>
      </c>
      <c r="AF12" s="73" t="s">
        <v>3574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Don Baughman</v>
      </c>
      <c r="B13" s="36">
        <f t="shared" si="2"/>
        <v>12</v>
      </c>
      <c r="C13" s="37">
        <f t="shared" si="3"/>
        <v>1</v>
      </c>
      <c r="D13" s="38">
        <f t="shared" si="4"/>
        <v>600</v>
      </c>
      <c r="E13" s="39">
        <f t="shared" si="5"/>
        <v>15000</v>
      </c>
      <c r="F13" s="75" t="s">
        <v>3082</v>
      </c>
      <c r="G13" s="75" t="s">
        <v>4759</v>
      </c>
      <c r="H13" s="75" t="s">
        <v>2818</v>
      </c>
      <c r="I13" s="75" t="s">
        <v>2969</v>
      </c>
      <c r="J13" s="75" t="s">
        <v>2160</v>
      </c>
      <c r="K13" s="75" t="s">
        <v>4758</v>
      </c>
      <c r="L13" s="75" t="s">
        <v>2161</v>
      </c>
      <c r="M13" s="75" t="s">
        <v>3559</v>
      </c>
      <c r="N13" s="75" t="s">
        <v>2162</v>
      </c>
      <c r="O13" s="75" t="s">
        <v>3560</v>
      </c>
      <c r="P13" s="75"/>
      <c r="Q13" s="75" t="s">
        <v>2163</v>
      </c>
      <c r="R13" s="78">
        <v>37047</v>
      </c>
      <c r="S13" s="78">
        <v>37047</v>
      </c>
      <c r="T13" s="75" t="s">
        <v>3574</v>
      </c>
      <c r="U13" s="75"/>
      <c r="V13" s="76">
        <v>37047</v>
      </c>
      <c r="W13" s="75" t="s">
        <v>2164</v>
      </c>
      <c r="X13" s="75" t="s">
        <v>3566</v>
      </c>
      <c r="Y13" s="75">
        <v>50</v>
      </c>
      <c r="Z13" s="75">
        <v>25</v>
      </c>
      <c r="AA13" s="75">
        <v>35071</v>
      </c>
      <c r="AF13" s="73" t="s">
        <v>4331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Don Baughman</v>
      </c>
      <c r="B14" s="36">
        <f t="shared" si="2"/>
        <v>13</v>
      </c>
      <c r="C14" s="37">
        <f t="shared" si="3"/>
        <v>1</v>
      </c>
      <c r="D14" s="38">
        <f t="shared" si="4"/>
        <v>650</v>
      </c>
      <c r="E14" s="39">
        <f t="shared" si="5"/>
        <v>22750</v>
      </c>
      <c r="F14" s="73" t="s">
        <v>3082</v>
      </c>
      <c r="G14" s="73" t="s">
        <v>4759</v>
      </c>
      <c r="H14" s="73" t="s">
        <v>2818</v>
      </c>
      <c r="I14" s="73" t="s">
        <v>2969</v>
      </c>
      <c r="J14" s="73" t="s">
        <v>2160</v>
      </c>
      <c r="K14" s="73" t="s">
        <v>4758</v>
      </c>
      <c r="L14" s="73" t="s">
        <v>2161</v>
      </c>
      <c r="M14" s="73" t="s">
        <v>3559</v>
      </c>
      <c r="N14" s="73" t="s">
        <v>2162</v>
      </c>
      <c r="O14" s="73" t="s">
        <v>3560</v>
      </c>
      <c r="P14" s="73"/>
      <c r="Q14" s="73" t="s">
        <v>2163</v>
      </c>
      <c r="R14" s="77">
        <v>37047</v>
      </c>
      <c r="S14" s="77">
        <v>37047</v>
      </c>
      <c r="T14" s="73" t="s">
        <v>2165</v>
      </c>
      <c r="U14" s="73"/>
      <c r="V14" s="74">
        <v>37047</v>
      </c>
      <c r="W14" s="73" t="s">
        <v>2166</v>
      </c>
      <c r="X14" s="73" t="s">
        <v>3566</v>
      </c>
      <c r="Y14" s="73">
        <v>50</v>
      </c>
      <c r="Z14" s="73">
        <v>35</v>
      </c>
      <c r="AA14" s="73">
        <v>35114</v>
      </c>
      <c r="AF14" s="75" t="s">
        <v>4761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Don Baughman</v>
      </c>
      <c r="B15" s="36">
        <f t="shared" si="2"/>
        <v>14</v>
      </c>
      <c r="C15" s="37">
        <f t="shared" si="3"/>
        <v>1</v>
      </c>
      <c r="D15" s="38">
        <f t="shared" si="4"/>
        <v>700</v>
      </c>
      <c r="E15" s="39">
        <f t="shared" si="5"/>
        <v>26600</v>
      </c>
      <c r="F15" s="75" t="s">
        <v>3082</v>
      </c>
      <c r="G15" s="75" t="s">
        <v>4759</v>
      </c>
      <c r="H15" s="75" t="s">
        <v>2818</v>
      </c>
      <c r="I15" s="75" t="s">
        <v>2969</v>
      </c>
      <c r="J15" s="75" t="s">
        <v>2160</v>
      </c>
      <c r="K15" s="75" t="s">
        <v>4758</v>
      </c>
      <c r="L15" s="75" t="s">
        <v>2161</v>
      </c>
      <c r="M15" s="75" t="s">
        <v>3559</v>
      </c>
      <c r="N15" s="75" t="s">
        <v>2162</v>
      </c>
      <c r="O15" s="75" t="s">
        <v>3560</v>
      </c>
      <c r="P15" s="75"/>
      <c r="Q15" s="75" t="s">
        <v>2163</v>
      </c>
      <c r="R15" s="78">
        <v>37047</v>
      </c>
      <c r="S15" s="78">
        <v>37047</v>
      </c>
      <c r="T15" s="75" t="s">
        <v>4544</v>
      </c>
      <c r="U15" s="75"/>
      <c r="V15" s="76">
        <v>37047</v>
      </c>
      <c r="W15" s="75" t="s">
        <v>2167</v>
      </c>
      <c r="X15" s="75" t="s">
        <v>3566</v>
      </c>
      <c r="Y15" s="75">
        <v>50</v>
      </c>
      <c r="Z15" s="75">
        <v>38</v>
      </c>
      <c r="AA15" s="75">
        <v>35124</v>
      </c>
      <c r="AF15" s="73" t="s">
        <v>2165</v>
      </c>
      <c r="AG15" s="153">
        <v>13</v>
      </c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2991</v>
      </c>
      <c r="B1" s="177" t="str">
        <f>IF(B6=0,"No Activity","")</f>
        <v>No Activity</v>
      </c>
      <c r="C1" s="49"/>
    </row>
    <row r="2" spans="1:25" x14ac:dyDescent="0.2">
      <c r="A2" s="97" t="s">
        <v>2992</v>
      </c>
      <c r="B2" s="49"/>
      <c r="C2" s="49"/>
    </row>
    <row r="3" spans="1:25" x14ac:dyDescent="0.2">
      <c r="A3" s="96">
        <f>'E-Mail'!$B$2</f>
        <v>37047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2815</v>
      </c>
      <c r="B5" s="18" t="s">
        <v>2814</v>
      </c>
      <c r="C5" s="18" t="s">
        <v>4553</v>
      </c>
    </row>
    <row r="6" spans="1:25" x14ac:dyDescent="0.2">
      <c r="A6" s="15" t="s">
        <v>4206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2990</v>
      </c>
      <c r="B9" s="41" t="s">
        <v>2994</v>
      </c>
      <c r="C9" s="42" t="s">
        <v>2817</v>
      </c>
      <c r="D9" s="72" t="s">
        <v>3002</v>
      </c>
      <c r="E9" s="72" t="s">
        <v>3003</v>
      </c>
      <c r="F9" s="72" t="s">
        <v>3004</v>
      </c>
      <c r="G9" s="72" t="s">
        <v>3005</v>
      </c>
      <c r="H9" s="72" t="s">
        <v>3006</v>
      </c>
      <c r="I9" s="72" t="s">
        <v>3007</v>
      </c>
      <c r="J9" s="72" t="s">
        <v>3008</v>
      </c>
      <c r="K9" s="72" t="s">
        <v>3009</v>
      </c>
      <c r="L9" s="72" t="s">
        <v>3010</v>
      </c>
      <c r="M9" s="72" t="s">
        <v>3011</v>
      </c>
      <c r="N9" s="72" t="s">
        <v>3012</v>
      </c>
      <c r="O9" s="72" t="s">
        <v>3013</v>
      </c>
      <c r="P9" s="72" t="s">
        <v>3014</v>
      </c>
      <c r="Q9" s="72" t="s">
        <v>3015</v>
      </c>
      <c r="R9" s="72" t="s">
        <v>3016</v>
      </c>
      <c r="S9" s="72" t="s">
        <v>3017</v>
      </c>
      <c r="T9" s="72" t="s">
        <v>3018</v>
      </c>
      <c r="U9" s="72" t="s">
        <v>3019</v>
      </c>
      <c r="V9" s="72" t="s">
        <v>3020</v>
      </c>
      <c r="W9" s="72" t="s">
        <v>3021</v>
      </c>
      <c r="X9" s="72" t="s">
        <v>3022</v>
      </c>
      <c r="Y9" s="72" t="s">
        <v>3023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4316</v>
      </c>
      <c r="B1" s="221">
        <v>9652340</v>
      </c>
      <c r="C1" s="17" t="s">
        <v>4317</v>
      </c>
    </row>
    <row r="2" spans="1:29" x14ac:dyDescent="0.2">
      <c r="A2" s="196" t="s">
        <v>4306</v>
      </c>
      <c r="B2" s="215">
        <f t="shared" ref="B2:B7" si="0">SUMIF($A$11:$A$10002,A2,$F$11:$F$10002)</f>
        <v>25982799</v>
      </c>
      <c r="G2" s="197" t="s">
        <v>3704</v>
      </c>
    </row>
    <row r="3" spans="1:29" ht="18.75" thickBot="1" x14ac:dyDescent="0.3">
      <c r="A3" s="219" t="s">
        <v>4307</v>
      </c>
      <c r="B3" s="217">
        <f t="shared" si="0"/>
        <v>654809520</v>
      </c>
      <c r="G3" s="203" t="s">
        <v>3705</v>
      </c>
    </row>
    <row r="4" spans="1:29" ht="15.75" x14ac:dyDescent="0.25">
      <c r="A4" s="218" t="s">
        <v>4308</v>
      </c>
      <c r="B4" s="216">
        <f t="shared" si="0"/>
        <v>279000</v>
      </c>
      <c r="H4" s="204"/>
    </row>
    <row r="5" spans="1:29" ht="15.75" x14ac:dyDescent="0.25">
      <c r="A5" s="218" t="s">
        <v>4310</v>
      </c>
      <c r="B5" s="216">
        <f t="shared" si="0"/>
        <v>0</v>
      </c>
      <c r="H5" s="204"/>
    </row>
    <row r="6" spans="1:29" ht="15.75" x14ac:dyDescent="0.25">
      <c r="A6" s="218" t="s">
        <v>4309</v>
      </c>
      <c r="B6" s="216">
        <f t="shared" si="0"/>
        <v>12490000</v>
      </c>
      <c r="H6" s="204"/>
    </row>
    <row r="7" spans="1:29" ht="13.5" thickBot="1" x14ac:dyDescent="0.25">
      <c r="A7" s="219" t="s">
        <v>4311</v>
      </c>
      <c r="B7" s="217">
        <f t="shared" si="0"/>
        <v>575000</v>
      </c>
    </row>
    <row r="8" spans="1:29" x14ac:dyDescent="0.2">
      <c r="A8" s="220" t="s">
        <v>4315</v>
      </c>
      <c r="B8" s="19"/>
      <c r="G8" s="222" t="s">
        <v>4318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4312</v>
      </c>
      <c r="B10" s="214" t="s">
        <v>4302</v>
      </c>
      <c r="C10" s="214" t="s">
        <v>4301</v>
      </c>
      <c r="D10" s="214" t="s">
        <v>4303</v>
      </c>
      <c r="E10" s="214" t="s">
        <v>4305</v>
      </c>
      <c r="F10" s="42" t="s">
        <v>4553</v>
      </c>
      <c r="G10" s="205" t="s">
        <v>3706</v>
      </c>
      <c r="H10" s="206" t="s">
        <v>3707</v>
      </c>
      <c r="I10" s="207" t="s">
        <v>3708</v>
      </c>
      <c r="J10" s="207" t="s">
        <v>3709</v>
      </c>
      <c r="K10" s="207" t="s">
        <v>3710</v>
      </c>
      <c r="L10" s="207" t="s">
        <v>3711</v>
      </c>
      <c r="M10" s="207" t="s">
        <v>3712</v>
      </c>
      <c r="N10" s="207" t="s">
        <v>3713</v>
      </c>
      <c r="O10" s="207" t="s">
        <v>3714</v>
      </c>
      <c r="P10" s="208" t="s">
        <v>3715</v>
      </c>
      <c r="Q10" s="208" t="s">
        <v>3716</v>
      </c>
      <c r="R10" s="209" t="s">
        <v>3717</v>
      </c>
      <c r="S10" s="207" t="s">
        <v>3718</v>
      </c>
      <c r="T10" s="207" t="s">
        <v>3719</v>
      </c>
      <c r="U10" s="210" t="s">
        <v>4579</v>
      </c>
      <c r="V10" s="207" t="s">
        <v>3720</v>
      </c>
      <c r="W10" s="207" t="s">
        <v>3721</v>
      </c>
      <c r="X10" s="207" t="s">
        <v>3722</v>
      </c>
      <c r="Y10" s="207" t="s">
        <v>3723</v>
      </c>
      <c r="Z10" s="207" t="s">
        <v>3042</v>
      </c>
      <c r="AA10" s="207" t="s">
        <v>4570</v>
      </c>
      <c r="AB10" s="206" t="s">
        <v>3724</v>
      </c>
      <c r="AC10" s="206" t="s">
        <v>3725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1336027</v>
      </c>
      <c r="H11" s="198">
        <v>37046.751550925925</v>
      </c>
      <c r="I11" t="s">
        <v>3223</v>
      </c>
      <c r="M11" t="s">
        <v>3499</v>
      </c>
      <c r="N11" t="s">
        <v>3739</v>
      </c>
      <c r="O11" t="s">
        <v>3740</v>
      </c>
      <c r="P11" s="199">
        <v>20</v>
      </c>
      <c r="S11" t="s">
        <v>3729</v>
      </c>
      <c r="T11" t="s">
        <v>3730</v>
      </c>
      <c r="U11" s="201">
        <v>1508</v>
      </c>
      <c r="V11" t="s">
        <v>3379</v>
      </c>
      <c r="W11" t="s">
        <v>4296</v>
      </c>
      <c r="X11" t="s">
        <v>3732</v>
      </c>
      <c r="Y11" t="s">
        <v>3733</v>
      </c>
      <c r="Z11" t="s">
        <v>3734</v>
      </c>
      <c r="AA11">
        <v>2167317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1336034</v>
      </c>
      <c r="H12" s="198">
        <v>37046.838958333334</v>
      </c>
      <c r="I12" t="s">
        <v>3752</v>
      </c>
      <c r="M12" t="s">
        <v>3499</v>
      </c>
      <c r="N12" t="s">
        <v>3727</v>
      </c>
      <c r="O12" t="s">
        <v>3728</v>
      </c>
      <c r="Q12" s="199">
        <v>20</v>
      </c>
      <c r="S12" t="s">
        <v>3729</v>
      </c>
      <c r="T12" t="s">
        <v>3730</v>
      </c>
      <c r="U12" s="201">
        <v>1671</v>
      </c>
      <c r="V12" t="s">
        <v>3935</v>
      </c>
      <c r="W12" t="s">
        <v>3731</v>
      </c>
      <c r="X12" t="s">
        <v>3732</v>
      </c>
      <c r="Y12" t="s">
        <v>3733</v>
      </c>
      <c r="Z12" t="s">
        <v>3734</v>
      </c>
      <c r="AA12">
        <v>2167315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1336050</v>
      </c>
      <c r="H13" s="198">
        <v>37046.913541666669</v>
      </c>
      <c r="I13" t="s">
        <v>4734</v>
      </c>
      <c r="M13" t="s">
        <v>3499</v>
      </c>
      <c r="N13" t="s">
        <v>3727</v>
      </c>
      <c r="O13" t="s">
        <v>3728</v>
      </c>
      <c r="Q13" s="199">
        <v>20</v>
      </c>
      <c r="S13" t="s">
        <v>3729</v>
      </c>
      <c r="T13" t="s">
        <v>3730</v>
      </c>
      <c r="U13" s="201">
        <v>1673</v>
      </c>
      <c r="V13" t="s">
        <v>3384</v>
      </c>
      <c r="W13" t="s">
        <v>3731</v>
      </c>
      <c r="X13" t="s">
        <v>3732</v>
      </c>
      <c r="Y13" t="s">
        <v>3733</v>
      </c>
      <c r="Z13" t="s">
        <v>3734</v>
      </c>
      <c r="AA13">
        <v>2167313</v>
      </c>
    </row>
    <row r="14" spans="1:29" x14ac:dyDescent="0.2">
      <c r="A14" s="44" t="str">
        <f t="shared" si="1"/>
        <v xml:space="preserve"> Oil Products Financial</v>
      </c>
      <c r="B14" s="44" t="str">
        <f t="shared" si="2"/>
        <v/>
      </c>
      <c r="C14" s="44" t="str">
        <f t="shared" si="3"/>
        <v>Oil Products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31</v>
      </c>
      <c r="F14" s="213">
        <f t="shared" si="5"/>
        <v>155000</v>
      </c>
      <c r="G14" s="202">
        <v>1336051</v>
      </c>
      <c r="H14" s="198">
        <v>37046.913703703707</v>
      </c>
      <c r="I14" t="s">
        <v>3492</v>
      </c>
      <c r="M14" t="s">
        <v>3497</v>
      </c>
      <c r="N14" t="s">
        <v>2168</v>
      </c>
      <c r="O14" t="s">
        <v>2169</v>
      </c>
      <c r="P14" s="199">
        <v>5000</v>
      </c>
      <c r="S14" t="s">
        <v>3610</v>
      </c>
      <c r="T14" t="s">
        <v>3730</v>
      </c>
      <c r="U14" s="201">
        <v>6</v>
      </c>
      <c r="V14" t="s">
        <v>3933</v>
      </c>
      <c r="W14" t="s">
        <v>3440</v>
      </c>
      <c r="X14" t="s">
        <v>3441</v>
      </c>
      <c r="Y14" t="s">
        <v>3748</v>
      </c>
      <c r="Z14" t="s">
        <v>3749</v>
      </c>
      <c r="AA14" t="s">
        <v>2170</v>
      </c>
      <c r="AB14" s="198">
        <v>37073</v>
      </c>
      <c r="AC14" s="198">
        <v>37103</v>
      </c>
    </row>
    <row r="15" spans="1:29" x14ac:dyDescent="0.2">
      <c r="A15" s="44" t="str">
        <f t="shared" si="1"/>
        <v xml:space="preserve"> Oil Products Financial</v>
      </c>
      <c r="B15" s="44" t="str">
        <f t="shared" si="2"/>
        <v/>
      </c>
      <c r="C15" s="44" t="str">
        <f t="shared" si="3"/>
        <v>Oil Products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31</v>
      </c>
      <c r="F15" s="213">
        <f t="shared" si="5"/>
        <v>155000</v>
      </c>
      <c r="G15" s="202">
        <v>1336053</v>
      </c>
      <c r="H15" s="198">
        <v>37046.924571759257</v>
      </c>
      <c r="I15" t="s">
        <v>3436</v>
      </c>
      <c r="M15" t="s">
        <v>3497</v>
      </c>
      <c r="N15" t="s">
        <v>3437</v>
      </c>
      <c r="O15" t="s">
        <v>3438</v>
      </c>
      <c r="P15" s="199">
        <v>5000</v>
      </c>
      <c r="S15" t="s">
        <v>3610</v>
      </c>
      <c r="T15" t="s">
        <v>3730</v>
      </c>
      <c r="U15" s="201">
        <v>140</v>
      </c>
      <c r="V15" t="s">
        <v>3439</v>
      </c>
      <c r="W15" t="s">
        <v>3440</v>
      </c>
      <c r="X15" t="s">
        <v>3441</v>
      </c>
      <c r="Y15" t="s">
        <v>2830</v>
      </c>
      <c r="Z15" t="s">
        <v>3749</v>
      </c>
      <c r="AA15">
        <v>113471</v>
      </c>
      <c r="AB15" s="198">
        <v>37073</v>
      </c>
      <c r="AC15" s="198">
        <v>37103</v>
      </c>
    </row>
    <row r="16" spans="1:29" x14ac:dyDescent="0.2">
      <c r="A16" s="44" t="str">
        <f t="shared" si="1"/>
        <v xml:space="preserve"> Power Financial</v>
      </c>
      <c r="B16" s="44" t="str">
        <f t="shared" si="2"/>
        <v/>
      </c>
      <c r="C16" s="44" t="str">
        <f t="shared" si="3"/>
        <v>Power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93</v>
      </c>
      <c r="F16" s="213">
        <f t="shared" si="5"/>
        <v>930</v>
      </c>
      <c r="G16" s="202">
        <v>1336057</v>
      </c>
      <c r="H16" s="198">
        <v>37047.031678240739</v>
      </c>
      <c r="I16" t="s">
        <v>2171</v>
      </c>
      <c r="M16" t="s">
        <v>2818</v>
      </c>
      <c r="N16" t="s">
        <v>2172</v>
      </c>
      <c r="O16" t="s">
        <v>2173</v>
      </c>
      <c r="P16" s="199">
        <v>10</v>
      </c>
      <c r="S16" t="s">
        <v>3493</v>
      </c>
      <c r="T16" t="s">
        <v>2174</v>
      </c>
      <c r="U16" s="201">
        <v>219.75</v>
      </c>
      <c r="V16" t="s">
        <v>2175</v>
      </c>
      <c r="W16" t="s">
        <v>2176</v>
      </c>
      <c r="X16" t="s">
        <v>2177</v>
      </c>
      <c r="Y16" t="s">
        <v>2178</v>
      </c>
      <c r="Z16" t="s">
        <v>2179</v>
      </c>
      <c r="AA16">
        <v>1336057</v>
      </c>
      <c r="AB16" s="198">
        <v>37165</v>
      </c>
      <c r="AC16" s="198">
        <v>37257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1336058</v>
      </c>
      <c r="H17" s="198">
        <v>37047.042893518519</v>
      </c>
      <c r="I17" t="s">
        <v>2180</v>
      </c>
      <c r="M17" t="s">
        <v>2818</v>
      </c>
      <c r="N17" t="s">
        <v>2181</v>
      </c>
      <c r="O17" t="s">
        <v>2182</v>
      </c>
      <c r="P17" s="199">
        <v>25</v>
      </c>
      <c r="S17" t="s">
        <v>3493</v>
      </c>
      <c r="T17" t="s">
        <v>2183</v>
      </c>
      <c r="U17" s="201">
        <v>32.5</v>
      </c>
      <c r="V17" t="s">
        <v>2184</v>
      </c>
      <c r="W17" t="s">
        <v>2185</v>
      </c>
      <c r="X17" t="s">
        <v>2186</v>
      </c>
      <c r="Y17" t="s">
        <v>2187</v>
      </c>
      <c r="Z17" t="s">
        <v>3735</v>
      </c>
      <c r="AA17">
        <v>110320.1</v>
      </c>
      <c r="AB17" s="198">
        <v>37048.875011574077</v>
      </c>
      <c r="AC17" s="198">
        <v>37048.875011574077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1336059</v>
      </c>
      <c r="H18" s="198">
        <v>37047.042986111112</v>
      </c>
      <c r="I18" t="s">
        <v>2188</v>
      </c>
      <c r="M18" t="s">
        <v>2818</v>
      </c>
      <c r="N18" t="s">
        <v>2181</v>
      </c>
      <c r="O18" t="s">
        <v>2189</v>
      </c>
      <c r="P18" s="199">
        <v>25</v>
      </c>
      <c r="S18" t="s">
        <v>3493</v>
      </c>
      <c r="T18" t="s">
        <v>2183</v>
      </c>
      <c r="U18" s="201">
        <v>24</v>
      </c>
      <c r="V18" t="s">
        <v>2190</v>
      </c>
      <c r="W18" t="s">
        <v>2185</v>
      </c>
      <c r="X18" t="s">
        <v>2186</v>
      </c>
      <c r="Y18" t="s">
        <v>2187</v>
      </c>
      <c r="Z18" t="s">
        <v>3735</v>
      </c>
      <c r="AA18">
        <v>110321.1</v>
      </c>
      <c r="AB18" s="198">
        <v>37048.875011574077</v>
      </c>
      <c r="AC18" s="198">
        <v>37048.875011574077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1336060</v>
      </c>
      <c r="H19" s="198">
        <v>37047.044016203705</v>
      </c>
      <c r="I19" t="s">
        <v>2191</v>
      </c>
      <c r="M19" t="s">
        <v>2818</v>
      </c>
      <c r="N19" t="s">
        <v>2181</v>
      </c>
      <c r="O19" t="s">
        <v>2182</v>
      </c>
      <c r="P19" s="199">
        <v>25</v>
      </c>
      <c r="S19" t="s">
        <v>3493</v>
      </c>
      <c r="T19" t="s">
        <v>2183</v>
      </c>
      <c r="U19" s="201">
        <v>31.75</v>
      </c>
      <c r="V19" t="s">
        <v>2192</v>
      </c>
      <c r="W19" t="s">
        <v>2185</v>
      </c>
      <c r="X19" t="s">
        <v>2186</v>
      </c>
      <c r="Y19" t="s">
        <v>2187</v>
      </c>
      <c r="Z19" t="s">
        <v>3735</v>
      </c>
      <c r="AA19">
        <v>110322.1</v>
      </c>
      <c r="AB19" s="198">
        <v>37048.875011574077</v>
      </c>
      <c r="AC19" s="198">
        <v>37048.875011574077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1336061</v>
      </c>
      <c r="H20" s="198">
        <v>37047.044999999998</v>
      </c>
      <c r="I20" t="s">
        <v>2193</v>
      </c>
      <c r="M20" t="s">
        <v>2818</v>
      </c>
      <c r="N20" t="s">
        <v>2181</v>
      </c>
      <c r="O20" t="s">
        <v>2182</v>
      </c>
      <c r="Q20" s="199">
        <v>25</v>
      </c>
      <c r="S20" t="s">
        <v>3493</v>
      </c>
      <c r="T20" t="s">
        <v>2183</v>
      </c>
      <c r="U20" s="201">
        <v>32</v>
      </c>
      <c r="V20" t="s">
        <v>2194</v>
      </c>
      <c r="W20" t="s">
        <v>2185</v>
      </c>
      <c r="X20" t="s">
        <v>2186</v>
      </c>
      <c r="Y20" t="s">
        <v>2187</v>
      </c>
      <c r="Z20" t="s">
        <v>3735</v>
      </c>
      <c r="AA20">
        <v>110323.1</v>
      </c>
      <c r="AB20" s="198">
        <v>37048.875011574077</v>
      </c>
      <c r="AC20" s="198">
        <v>37048.875011574077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1336062</v>
      </c>
      <c r="H21" s="198">
        <v>37047.045416666668</v>
      </c>
      <c r="I21" t="s">
        <v>2195</v>
      </c>
      <c r="M21" t="s">
        <v>2818</v>
      </c>
      <c r="N21" t="s">
        <v>2196</v>
      </c>
      <c r="O21" t="s">
        <v>2197</v>
      </c>
      <c r="P21" s="199">
        <v>25</v>
      </c>
      <c r="S21" t="s">
        <v>3493</v>
      </c>
      <c r="T21" t="s">
        <v>2183</v>
      </c>
      <c r="U21" s="201">
        <v>23.2</v>
      </c>
      <c r="V21" t="s">
        <v>2198</v>
      </c>
      <c r="W21" t="s">
        <v>2199</v>
      </c>
      <c r="X21" t="s">
        <v>2186</v>
      </c>
      <c r="Y21" t="s">
        <v>2187</v>
      </c>
      <c r="Z21" t="s">
        <v>3735</v>
      </c>
      <c r="AA21">
        <v>110324.1</v>
      </c>
      <c r="AB21" s="198">
        <v>37048.875011574077</v>
      </c>
      <c r="AC21" s="198">
        <v>37048.875011574077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1336063</v>
      </c>
      <c r="H22" s="198">
        <v>37047.045428240737</v>
      </c>
      <c r="I22" t="s">
        <v>2200</v>
      </c>
      <c r="M22" t="s">
        <v>2818</v>
      </c>
      <c r="N22" t="s">
        <v>2181</v>
      </c>
      <c r="O22" t="s">
        <v>2182</v>
      </c>
      <c r="Q22" s="199">
        <v>20</v>
      </c>
      <c r="S22" t="s">
        <v>3493</v>
      </c>
      <c r="T22" t="s">
        <v>2183</v>
      </c>
      <c r="U22" s="201">
        <v>32.700000000000003</v>
      </c>
      <c r="V22" t="s">
        <v>2201</v>
      </c>
      <c r="W22" t="s">
        <v>2185</v>
      </c>
      <c r="X22" t="s">
        <v>2186</v>
      </c>
      <c r="Y22" t="s">
        <v>2187</v>
      </c>
      <c r="Z22" t="s">
        <v>3735</v>
      </c>
      <c r="AA22">
        <v>110325.1</v>
      </c>
      <c r="AB22" s="198">
        <v>37048.875011574077</v>
      </c>
      <c r="AC22" s="198">
        <v>37048.875011574077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15</v>
      </c>
      <c r="G23" s="202">
        <v>1336064</v>
      </c>
      <c r="H23" s="198">
        <v>37047.047129629631</v>
      </c>
      <c r="I23" t="s">
        <v>2202</v>
      </c>
      <c r="M23" t="s">
        <v>2818</v>
      </c>
      <c r="N23" t="s">
        <v>2181</v>
      </c>
      <c r="O23" t="s">
        <v>2189</v>
      </c>
      <c r="Q23" s="199">
        <v>15</v>
      </c>
      <c r="S23" t="s">
        <v>3493</v>
      </c>
      <c r="T23" t="s">
        <v>2183</v>
      </c>
      <c r="U23" s="201">
        <v>24</v>
      </c>
      <c r="V23" t="s">
        <v>2203</v>
      </c>
      <c r="W23" t="s">
        <v>2185</v>
      </c>
      <c r="X23" t="s">
        <v>2186</v>
      </c>
      <c r="Y23" t="s">
        <v>2187</v>
      </c>
      <c r="Z23" t="s">
        <v>3735</v>
      </c>
      <c r="AA23">
        <v>110326.1</v>
      </c>
      <c r="AB23" s="198">
        <v>37048.875011574077</v>
      </c>
      <c r="AC23" s="198">
        <v>37048.875011574077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1336065</v>
      </c>
      <c r="H24" s="198">
        <v>37047.047407407408</v>
      </c>
      <c r="I24" t="s">
        <v>3737</v>
      </c>
      <c r="M24" t="s">
        <v>2818</v>
      </c>
      <c r="N24" t="s">
        <v>2181</v>
      </c>
      <c r="O24" t="s">
        <v>2182</v>
      </c>
      <c r="Q24" s="199">
        <v>25</v>
      </c>
      <c r="S24" t="s">
        <v>3493</v>
      </c>
      <c r="T24" t="s">
        <v>2183</v>
      </c>
      <c r="U24" s="201">
        <v>33</v>
      </c>
      <c r="V24" t="s">
        <v>2204</v>
      </c>
      <c r="W24" t="s">
        <v>2185</v>
      </c>
      <c r="X24" t="s">
        <v>2186</v>
      </c>
      <c r="Y24" t="s">
        <v>2187</v>
      </c>
      <c r="Z24" t="s">
        <v>3735</v>
      </c>
      <c r="AA24">
        <v>110327.1</v>
      </c>
      <c r="AB24" s="198">
        <v>37048.875011574077</v>
      </c>
      <c r="AC24" s="198">
        <v>37048.875011574077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1336066</v>
      </c>
      <c r="H25" s="198">
        <v>37047.047858796293</v>
      </c>
      <c r="I25" t="s">
        <v>2193</v>
      </c>
      <c r="M25" t="s">
        <v>2818</v>
      </c>
      <c r="N25" t="s">
        <v>2181</v>
      </c>
      <c r="O25" t="s">
        <v>2189</v>
      </c>
      <c r="Q25" s="199">
        <v>25</v>
      </c>
      <c r="S25" t="s">
        <v>3493</v>
      </c>
      <c r="T25" t="s">
        <v>2183</v>
      </c>
      <c r="U25" s="201">
        <v>24.25</v>
      </c>
      <c r="V25" t="s">
        <v>2194</v>
      </c>
      <c r="W25" t="s">
        <v>2185</v>
      </c>
      <c r="X25" t="s">
        <v>2186</v>
      </c>
      <c r="Y25" t="s">
        <v>2187</v>
      </c>
      <c r="Z25" t="s">
        <v>3735</v>
      </c>
      <c r="AA25">
        <v>110328.1</v>
      </c>
      <c r="AB25" s="198">
        <v>37048.875011574077</v>
      </c>
      <c r="AC25" s="198">
        <v>37048.875011574077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1336067</v>
      </c>
      <c r="H26" s="198">
        <v>37047.047951388886</v>
      </c>
      <c r="I26" t="s">
        <v>3737</v>
      </c>
      <c r="M26" t="s">
        <v>2818</v>
      </c>
      <c r="N26" t="s">
        <v>2196</v>
      </c>
      <c r="O26" t="s">
        <v>2205</v>
      </c>
      <c r="Q26" s="199">
        <v>25</v>
      </c>
      <c r="S26" t="s">
        <v>3493</v>
      </c>
      <c r="T26" t="s">
        <v>2183</v>
      </c>
      <c r="U26" s="201">
        <v>33.4</v>
      </c>
      <c r="V26" t="s">
        <v>2206</v>
      </c>
      <c r="W26" t="s">
        <v>2199</v>
      </c>
      <c r="X26" t="s">
        <v>2186</v>
      </c>
      <c r="Y26" t="s">
        <v>2187</v>
      </c>
      <c r="Z26" t="s">
        <v>3735</v>
      </c>
      <c r="AA26">
        <v>110329.1</v>
      </c>
      <c r="AB26" s="198">
        <v>37048.875011574077</v>
      </c>
      <c r="AC26" s="198">
        <v>37048.875011574077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1336068</v>
      </c>
      <c r="H27" s="198">
        <v>37047.048136574071</v>
      </c>
      <c r="I27" t="s">
        <v>3737</v>
      </c>
      <c r="M27" t="s">
        <v>2818</v>
      </c>
      <c r="N27" t="s">
        <v>2181</v>
      </c>
      <c r="O27" t="s">
        <v>2182</v>
      </c>
      <c r="Q27" s="199">
        <v>25</v>
      </c>
      <c r="S27" t="s">
        <v>3493</v>
      </c>
      <c r="T27" t="s">
        <v>2183</v>
      </c>
      <c r="U27" s="201">
        <v>33.5</v>
      </c>
      <c r="V27" t="s">
        <v>2204</v>
      </c>
      <c r="W27" t="s">
        <v>2185</v>
      </c>
      <c r="X27" t="s">
        <v>2186</v>
      </c>
      <c r="Y27" t="s">
        <v>2187</v>
      </c>
      <c r="Z27" t="s">
        <v>3735</v>
      </c>
      <c r="AA27">
        <v>110330.1</v>
      </c>
      <c r="AB27" s="198">
        <v>37048.875011574077</v>
      </c>
      <c r="AC27" s="198">
        <v>37048.875011574077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50</v>
      </c>
      <c r="G28" s="202">
        <v>1336069</v>
      </c>
      <c r="H28" s="198">
        <v>37047.048182870371</v>
      </c>
      <c r="I28" t="s">
        <v>2207</v>
      </c>
      <c r="M28" t="s">
        <v>2818</v>
      </c>
      <c r="N28" t="s">
        <v>2208</v>
      </c>
      <c r="O28" t="s">
        <v>2209</v>
      </c>
      <c r="Q28" s="199">
        <v>50</v>
      </c>
      <c r="S28" t="s">
        <v>3493</v>
      </c>
      <c r="T28" t="s">
        <v>2183</v>
      </c>
      <c r="U28" s="201">
        <v>10.5</v>
      </c>
      <c r="V28" t="s">
        <v>2210</v>
      </c>
      <c r="W28" t="s">
        <v>2211</v>
      </c>
      <c r="X28" t="s">
        <v>2186</v>
      </c>
      <c r="Y28" t="s">
        <v>2187</v>
      </c>
      <c r="Z28" t="s">
        <v>3735</v>
      </c>
      <c r="AA28">
        <v>110331.1</v>
      </c>
      <c r="AB28" s="198">
        <v>37048.875011574077</v>
      </c>
      <c r="AC28" s="198">
        <v>37048.875011574077</v>
      </c>
    </row>
    <row r="29" spans="1:29" x14ac:dyDescent="0.2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20</v>
      </c>
      <c r="G29" s="202">
        <v>1336070</v>
      </c>
      <c r="H29" s="198">
        <v>37047.048437500001</v>
      </c>
      <c r="I29" t="s">
        <v>3700</v>
      </c>
      <c r="M29" t="s">
        <v>3499</v>
      </c>
      <c r="N29" t="s">
        <v>3739</v>
      </c>
      <c r="O29" t="s">
        <v>3740</v>
      </c>
      <c r="Q29" s="199">
        <v>20</v>
      </c>
      <c r="S29" t="s">
        <v>3729</v>
      </c>
      <c r="T29" t="s">
        <v>3730</v>
      </c>
      <c r="U29" s="201">
        <v>1511</v>
      </c>
      <c r="V29" t="s">
        <v>3742</v>
      </c>
      <c r="W29" t="s">
        <v>3736</v>
      </c>
      <c r="X29" t="s">
        <v>3732</v>
      </c>
      <c r="Y29" t="s">
        <v>3733</v>
      </c>
      <c r="Z29" t="s">
        <v>3734</v>
      </c>
      <c r="AA29">
        <v>2167311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1336071</v>
      </c>
      <c r="H30" s="198">
        <v>37047.049039351848</v>
      </c>
      <c r="I30" t="s">
        <v>2212</v>
      </c>
      <c r="M30" t="s">
        <v>2818</v>
      </c>
      <c r="N30" t="s">
        <v>2213</v>
      </c>
      <c r="O30" t="s">
        <v>2214</v>
      </c>
      <c r="P30" s="199">
        <v>25</v>
      </c>
      <c r="S30" t="s">
        <v>3493</v>
      </c>
      <c r="T30" t="s">
        <v>2183</v>
      </c>
      <c r="U30" s="201">
        <v>33.299999999999997</v>
      </c>
      <c r="V30" t="s">
        <v>2215</v>
      </c>
      <c r="W30" t="s">
        <v>2216</v>
      </c>
      <c r="X30" t="s">
        <v>2186</v>
      </c>
      <c r="Y30" t="s">
        <v>2187</v>
      </c>
      <c r="Z30" t="s">
        <v>3735</v>
      </c>
      <c r="AA30">
        <v>110332.1</v>
      </c>
      <c r="AB30" s="198">
        <v>37048.875011574077</v>
      </c>
      <c r="AC30" s="198">
        <v>37048.875011574077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1336072</v>
      </c>
      <c r="H31" s="198">
        <v>37047.049062500002</v>
      </c>
      <c r="I31" t="s">
        <v>2217</v>
      </c>
      <c r="M31" t="s">
        <v>2818</v>
      </c>
      <c r="N31" t="s">
        <v>2213</v>
      </c>
      <c r="O31" t="s">
        <v>2218</v>
      </c>
      <c r="P31" s="199">
        <v>25</v>
      </c>
      <c r="S31" t="s">
        <v>3493</v>
      </c>
      <c r="T31" t="s">
        <v>2183</v>
      </c>
      <c r="U31" s="201">
        <v>24.35</v>
      </c>
      <c r="V31" t="s">
        <v>2219</v>
      </c>
      <c r="W31" t="s">
        <v>2216</v>
      </c>
      <c r="X31" t="s">
        <v>2186</v>
      </c>
      <c r="Y31" t="s">
        <v>2187</v>
      </c>
      <c r="Z31" t="s">
        <v>3735</v>
      </c>
      <c r="AA31">
        <v>110333.1</v>
      </c>
      <c r="AB31" s="198">
        <v>37048.875011574077</v>
      </c>
      <c r="AC31" s="198">
        <v>37048.875011574077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92</v>
      </c>
      <c r="F32" s="213">
        <f t="shared" si="5"/>
        <v>2300</v>
      </c>
      <c r="G32" s="202">
        <v>1336073</v>
      </c>
      <c r="H32" s="198">
        <v>37047.049293981479</v>
      </c>
      <c r="I32" t="s">
        <v>2220</v>
      </c>
      <c r="M32" t="s">
        <v>2818</v>
      </c>
      <c r="N32" t="s">
        <v>2181</v>
      </c>
      <c r="O32" t="s">
        <v>2221</v>
      </c>
      <c r="Q32" s="199">
        <v>25</v>
      </c>
      <c r="S32" t="s">
        <v>3493</v>
      </c>
      <c r="T32" t="s">
        <v>2183</v>
      </c>
      <c r="U32" s="201">
        <v>33.700000000000003</v>
      </c>
      <c r="V32" t="s">
        <v>2222</v>
      </c>
      <c r="W32" t="s">
        <v>2223</v>
      </c>
      <c r="X32" t="s">
        <v>2186</v>
      </c>
      <c r="Y32" t="s">
        <v>2187</v>
      </c>
      <c r="Z32" t="s">
        <v>3735</v>
      </c>
      <c r="AA32">
        <v>110334.1</v>
      </c>
      <c r="AB32" s="198">
        <v>37165</v>
      </c>
      <c r="AC32" s="198">
        <v>37256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30</v>
      </c>
      <c r="F33" s="213">
        <f t="shared" si="5"/>
        <v>750</v>
      </c>
      <c r="G33" s="202">
        <v>1336074</v>
      </c>
      <c r="H33" s="198">
        <v>37047.049351851849</v>
      </c>
      <c r="I33" t="s">
        <v>2220</v>
      </c>
      <c r="M33" t="s">
        <v>2818</v>
      </c>
      <c r="N33" t="s">
        <v>2181</v>
      </c>
      <c r="O33" t="s">
        <v>2224</v>
      </c>
      <c r="Q33" s="199">
        <v>25</v>
      </c>
      <c r="S33" t="s">
        <v>3493</v>
      </c>
      <c r="T33" t="s">
        <v>2183</v>
      </c>
      <c r="U33" s="201">
        <v>26.8</v>
      </c>
      <c r="V33" t="s">
        <v>2222</v>
      </c>
      <c r="W33" t="s">
        <v>2223</v>
      </c>
      <c r="X33" t="s">
        <v>2186</v>
      </c>
      <c r="Y33" t="s">
        <v>2187</v>
      </c>
      <c r="Z33" t="s">
        <v>3735</v>
      </c>
      <c r="AA33">
        <v>110335.1</v>
      </c>
      <c r="AB33" s="198">
        <v>37196</v>
      </c>
      <c r="AC33" s="198">
        <v>37225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1336075</v>
      </c>
      <c r="H34" s="198">
        <v>37047.049930555557</v>
      </c>
      <c r="I34" t="s">
        <v>2225</v>
      </c>
      <c r="M34" t="s">
        <v>2818</v>
      </c>
      <c r="N34" t="s">
        <v>2213</v>
      </c>
      <c r="O34" t="s">
        <v>2218</v>
      </c>
      <c r="P34" s="199">
        <v>25</v>
      </c>
      <c r="S34" t="s">
        <v>3493</v>
      </c>
      <c r="T34" t="s">
        <v>2183</v>
      </c>
      <c r="U34" s="201">
        <v>24.3</v>
      </c>
      <c r="V34" t="s">
        <v>2226</v>
      </c>
      <c r="W34" t="s">
        <v>2216</v>
      </c>
      <c r="X34" t="s">
        <v>2186</v>
      </c>
      <c r="Y34" t="s">
        <v>2187</v>
      </c>
      <c r="Z34" t="s">
        <v>3735</v>
      </c>
      <c r="AA34">
        <v>110336.1</v>
      </c>
      <c r="AB34" s="198">
        <v>37048.875011574077</v>
      </c>
      <c r="AC34" s="198">
        <v>37048.875011574077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1336076</v>
      </c>
      <c r="H35" s="198">
        <v>37047.050381944442</v>
      </c>
      <c r="I35" t="s">
        <v>2227</v>
      </c>
      <c r="M35" t="s">
        <v>2818</v>
      </c>
      <c r="N35" t="s">
        <v>2181</v>
      </c>
      <c r="O35" t="s">
        <v>2182</v>
      </c>
      <c r="Q35" s="199">
        <v>25</v>
      </c>
      <c r="S35" t="s">
        <v>3493</v>
      </c>
      <c r="T35" t="s">
        <v>2183</v>
      </c>
      <c r="U35" s="201">
        <v>33.9</v>
      </c>
      <c r="V35" t="s">
        <v>2228</v>
      </c>
      <c r="W35" t="s">
        <v>2185</v>
      </c>
      <c r="X35" t="s">
        <v>2186</v>
      </c>
      <c r="Y35" t="s">
        <v>2187</v>
      </c>
      <c r="Z35" t="s">
        <v>3735</v>
      </c>
      <c r="AA35">
        <v>110337.1</v>
      </c>
      <c r="AB35" s="198">
        <v>37048.875011574077</v>
      </c>
      <c r="AC35" s="198">
        <v>37048.875011574077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1336077</v>
      </c>
      <c r="H36" s="198">
        <v>37047.05332175926</v>
      </c>
      <c r="I36" t="s">
        <v>2193</v>
      </c>
      <c r="M36" t="s">
        <v>2818</v>
      </c>
      <c r="N36" t="s">
        <v>2181</v>
      </c>
      <c r="O36" t="s">
        <v>2182</v>
      </c>
      <c r="P36" s="199">
        <v>25</v>
      </c>
      <c r="S36" t="s">
        <v>3493</v>
      </c>
      <c r="T36" t="s">
        <v>2183</v>
      </c>
      <c r="U36" s="201">
        <v>33.799999999999997</v>
      </c>
      <c r="V36" t="s">
        <v>2194</v>
      </c>
      <c r="W36" t="s">
        <v>2185</v>
      </c>
      <c r="X36" t="s">
        <v>2186</v>
      </c>
      <c r="Y36" t="s">
        <v>2187</v>
      </c>
      <c r="Z36" t="s">
        <v>3735</v>
      </c>
      <c r="AA36">
        <v>110338.1</v>
      </c>
      <c r="AB36" s="198">
        <v>37048.875011574077</v>
      </c>
      <c r="AC36" s="198">
        <v>37048.875011574077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1336078</v>
      </c>
      <c r="H37" s="198">
        <v>37047.054062499999</v>
      </c>
      <c r="I37" t="s">
        <v>2191</v>
      </c>
      <c r="M37" t="s">
        <v>2818</v>
      </c>
      <c r="N37" t="s">
        <v>2181</v>
      </c>
      <c r="O37" t="s">
        <v>2182</v>
      </c>
      <c r="P37" s="199">
        <v>25</v>
      </c>
      <c r="S37" t="s">
        <v>3493</v>
      </c>
      <c r="T37" t="s">
        <v>2183</v>
      </c>
      <c r="U37" s="201">
        <v>33.5</v>
      </c>
      <c r="V37" t="s">
        <v>2192</v>
      </c>
      <c r="W37" t="s">
        <v>2185</v>
      </c>
      <c r="X37" t="s">
        <v>2186</v>
      </c>
      <c r="Y37" t="s">
        <v>2187</v>
      </c>
      <c r="Z37" t="s">
        <v>3735</v>
      </c>
      <c r="AA37">
        <v>110339.1</v>
      </c>
      <c r="AB37" s="198">
        <v>37048.875011574077</v>
      </c>
      <c r="AC37" s="198">
        <v>37048.875011574077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1336079</v>
      </c>
      <c r="H38" s="198">
        <v>37047.054270833331</v>
      </c>
      <c r="I38" t="s">
        <v>3737</v>
      </c>
      <c r="M38" t="s">
        <v>2818</v>
      </c>
      <c r="N38" t="s">
        <v>2181</v>
      </c>
      <c r="O38" t="s">
        <v>2182</v>
      </c>
      <c r="Q38" s="199">
        <v>25</v>
      </c>
      <c r="S38" t="s">
        <v>3493</v>
      </c>
      <c r="T38" t="s">
        <v>2183</v>
      </c>
      <c r="U38" s="201">
        <v>33.700000000000003</v>
      </c>
      <c r="V38" t="s">
        <v>2204</v>
      </c>
      <c r="W38" t="s">
        <v>2185</v>
      </c>
      <c r="X38" t="s">
        <v>2186</v>
      </c>
      <c r="Y38" t="s">
        <v>2187</v>
      </c>
      <c r="Z38" t="s">
        <v>3735</v>
      </c>
      <c r="AA38">
        <v>110340.1</v>
      </c>
      <c r="AB38" s="198">
        <v>37048.875011574077</v>
      </c>
      <c r="AC38" s="198">
        <v>37048.875011574077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1336080</v>
      </c>
      <c r="H39" s="198">
        <v>37047.054606481484</v>
      </c>
      <c r="I39" t="s">
        <v>2229</v>
      </c>
      <c r="M39" t="s">
        <v>2818</v>
      </c>
      <c r="N39" t="s">
        <v>2208</v>
      </c>
      <c r="O39" t="s">
        <v>2209</v>
      </c>
      <c r="Q39" s="199">
        <v>25</v>
      </c>
      <c r="S39" t="s">
        <v>3493</v>
      </c>
      <c r="T39" t="s">
        <v>2183</v>
      </c>
      <c r="U39" s="201">
        <v>10.8</v>
      </c>
      <c r="V39" t="s">
        <v>2230</v>
      </c>
      <c r="W39" t="s">
        <v>2211</v>
      </c>
      <c r="X39" t="s">
        <v>2186</v>
      </c>
      <c r="Y39" t="s">
        <v>2187</v>
      </c>
      <c r="Z39" t="s">
        <v>3735</v>
      </c>
      <c r="AA39">
        <v>110342.1</v>
      </c>
      <c r="AB39" s="198">
        <v>37048.875011574077</v>
      </c>
      <c r="AC39" s="198">
        <v>37048.875011574077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1336081</v>
      </c>
      <c r="H40" s="198">
        <v>37047.054872685185</v>
      </c>
      <c r="I40" t="s">
        <v>2231</v>
      </c>
      <c r="M40" t="s">
        <v>2818</v>
      </c>
      <c r="N40" t="s">
        <v>2181</v>
      </c>
      <c r="O40" t="s">
        <v>2182</v>
      </c>
      <c r="Q40" s="199">
        <v>25</v>
      </c>
      <c r="S40" t="s">
        <v>3493</v>
      </c>
      <c r="T40" t="s">
        <v>2183</v>
      </c>
      <c r="U40" s="201">
        <v>33.9</v>
      </c>
      <c r="V40" t="s">
        <v>2232</v>
      </c>
      <c r="W40" t="s">
        <v>2185</v>
      </c>
      <c r="X40" t="s">
        <v>2186</v>
      </c>
      <c r="Y40" t="s">
        <v>2187</v>
      </c>
      <c r="Z40" t="s">
        <v>3735</v>
      </c>
      <c r="AA40">
        <v>110344.1</v>
      </c>
      <c r="AB40" s="198">
        <v>37048.875011574077</v>
      </c>
      <c r="AC40" s="198">
        <v>37048.875011574077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20</v>
      </c>
      <c r="G41" s="202">
        <v>1336082</v>
      </c>
      <c r="H41" s="198">
        <v>37047.055277777778</v>
      </c>
      <c r="I41" t="s">
        <v>3750</v>
      </c>
      <c r="M41" t="s">
        <v>3499</v>
      </c>
      <c r="N41" t="s">
        <v>3739</v>
      </c>
      <c r="O41" t="s">
        <v>3740</v>
      </c>
      <c r="P41" s="199">
        <v>20</v>
      </c>
      <c r="S41" t="s">
        <v>3729</v>
      </c>
      <c r="T41" t="s">
        <v>3730</v>
      </c>
      <c r="U41" s="201">
        <v>1510</v>
      </c>
      <c r="V41" t="s">
        <v>2233</v>
      </c>
      <c r="W41" t="s">
        <v>3736</v>
      </c>
      <c r="X41" t="s">
        <v>3732</v>
      </c>
      <c r="Y41" t="s">
        <v>3733</v>
      </c>
      <c r="Z41" t="s">
        <v>3734</v>
      </c>
      <c r="AA41">
        <v>2167309</v>
      </c>
    </row>
    <row r="42" spans="1:29" x14ac:dyDescent="0.2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20</v>
      </c>
      <c r="G42" s="202">
        <v>1336083</v>
      </c>
      <c r="H42" s="198">
        <v>37047.055358796293</v>
      </c>
      <c r="I42" t="s">
        <v>3700</v>
      </c>
      <c r="M42" t="s">
        <v>3499</v>
      </c>
      <c r="N42" t="s">
        <v>3739</v>
      </c>
      <c r="O42" t="s">
        <v>3740</v>
      </c>
      <c r="Q42" s="199">
        <v>20</v>
      </c>
      <c r="S42" t="s">
        <v>3729</v>
      </c>
      <c r="T42" t="s">
        <v>3730</v>
      </c>
      <c r="U42" s="201">
        <v>1511</v>
      </c>
      <c r="V42" t="s">
        <v>3742</v>
      </c>
      <c r="W42" t="s">
        <v>3736</v>
      </c>
      <c r="X42" t="s">
        <v>3732</v>
      </c>
      <c r="Y42" t="s">
        <v>3733</v>
      </c>
      <c r="Z42" t="s">
        <v>3734</v>
      </c>
      <c r="AA42">
        <v>2167307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1336084</v>
      </c>
      <c r="H43" s="198">
        <v>37047.057071759256</v>
      </c>
      <c r="I43" t="s">
        <v>2234</v>
      </c>
      <c r="M43" t="s">
        <v>2818</v>
      </c>
      <c r="N43" t="s">
        <v>2181</v>
      </c>
      <c r="O43" t="s">
        <v>2182</v>
      </c>
      <c r="Q43" s="199">
        <v>25</v>
      </c>
      <c r="S43" t="s">
        <v>3493</v>
      </c>
      <c r="T43" t="s">
        <v>2183</v>
      </c>
      <c r="U43" s="201">
        <v>33.9</v>
      </c>
      <c r="V43" t="s">
        <v>2235</v>
      </c>
      <c r="W43" t="s">
        <v>2185</v>
      </c>
      <c r="X43" t="s">
        <v>2186</v>
      </c>
      <c r="Y43" t="s">
        <v>2187</v>
      </c>
      <c r="Z43" t="s">
        <v>3735</v>
      </c>
      <c r="AA43">
        <v>110347.1</v>
      </c>
      <c r="AB43" s="198">
        <v>37048.875011574077</v>
      </c>
      <c r="AC43" s="198">
        <v>37048.875011574077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1336085</v>
      </c>
      <c r="H44" s="198">
        <v>37047.05741898148</v>
      </c>
      <c r="I44" t="s">
        <v>2234</v>
      </c>
      <c r="M44" t="s">
        <v>2818</v>
      </c>
      <c r="N44" t="s">
        <v>2181</v>
      </c>
      <c r="O44" t="s">
        <v>2189</v>
      </c>
      <c r="P44" s="199">
        <v>25</v>
      </c>
      <c r="S44" t="s">
        <v>3493</v>
      </c>
      <c r="T44" t="s">
        <v>2183</v>
      </c>
      <c r="U44" s="201">
        <v>24.4</v>
      </c>
      <c r="V44" t="s">
        <v>2235</v>
      </c>
      <c r="W44" t="s">
        <v>2185</v>
      </c>
      <c r="X44" t="s">
        <v>2186</v>
      </c>
      <c r="Y44" t="s">
        <v>2187</v>
      </c>
      <c r="Z44" t="s">
        <v>3735</v>
      </c>
      <c r="AA44">
        <v>110348.1</v>
      </c>
      <c r="AB44" s="198">
        <v>37048.875011574077</v>
      </c>
      <c r="AC44" s="198">
        <v>37048.875011574077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1336086</v>
      </c>
      <c r="H45" s="198">
        <v>37047.05746527778</v>
      </c>
      <c r="I45" t="s">
        <v>2207</v>
      </c>
      <c r="M45" t="s">
        <v>2818</v>
      </c>
      <c r="N45" t="s">
        <v>2208</v>
      </c>
      <c r="O45" t="s">
        <v>2236</v>
      </c>
      <c r="P45" s="199">
        <v>50</v>
      </c>
      <c r="S45" t="s">
        <v>3493</v>
      </c>
      <c r="T45" t="s">
        <v>2183</v>
      </c>
      <c r="U45" s="201">
        <v>33.700000000000003</v>
      </c>
      <c r="V45" t="s">
        <v>2237</v>
      </c>
      <c r="W45" t="s">
        <v>2211</v>
      </c>
      <c r="X45" t="s">
        <v>2186</v>
      </c>
      <c r="Y45" t="s">
        <v>2187</v>
      </c>
      <c r="Z45" t="s">
        <v>3735</v>
      </c>
      <c r="AA45">
        <v>110349.1</v>
      </c>
      <c r="AB45" s="198">
        <v>37048.875011574077</v>
      </c>
      <c r="AC45" s="198">
        <v>37048.875011574077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1336087</v>
      </c>
      <c r="H46" s="198">
        <v>37047.058819444443</v>
      </c>
      <c r="I46" t="s">
        <v>2229</v>
      </c>
      <c r="M46" t="s">
        <v>2818</v>
      </c>
      <c r="N46" t="s">
        <v>2208</v>
      </c>
      <c r="O46" t="s">
        <v>2236</v>
      </c>
      <c r="P46" s="199">
        <v>25</v>
      </c>
      <c r="S46" t="s">
        <v>3493</v>
      </c>
      <c r="T46" t="s">
        <v>2183</v>
      </c>
      <c r="U46" s="201">
        <v>33.6</v>
      </c>
      <c r="V46" t="s">
        <v>2230</v>
      </c>
      <c r="W46" t="s">
        <v>2211</v>
      </c>
      <c r="X46" t="s">
        <v>2186</v>
      </c>
      <c r="Y46" t="s">
        <v>2187</v>
      </c>
      <c r="Z46" t="s">
        <v>3735</v>
      </c>
      <c r="AA46">
        <v>110350.1</v>
      </c>
      <c r="AB46" s="198">
        <v>37048.875011574077</v>
      </c>
      <c r="AC46" s="198">
        <v>37048.875011574077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1336088</v>
      </c>
      <c r="H47" s="198">
        <v>37047.059479166666</v>
      </c>
      <c r="I47" t="s">
        <v>2234</v>
      </c>
      <c r="M47" t="s">
        <v>2818</v>
      </c>
      <c r="N47" t="s">
        <v>2181</v>
      </c>
      <c r="O47" t="s">
        <v>2182</v>
      </c>
      <c r="Q47" s="199">
        <v>25</v>
      </c>
      <c r="S47" t="s">
        <v>3493</v>
      </c>
      <c r="T47" t="s">
        <v>2183</v>
      </c>
      <c r="U47" s="201">
        <v>34</v>
      </c>
      <c r="V47" t="s">
        <v>2235</v>
      </c>
      <c r="W47" t="s">
        <v>2185</v>
      </c>
      <c r="X47" t="s">
        <v>2186</v>
      </c>
      <c r="Y47" t="s">
        <v>2187</v>
      </c>
      <c r="Z47" t="s">
        <v>3735</v>
      </c>
      <c r="AA47">
        <v>110351.1</v>
      </c>
      <c r="AB47" s="198">
        <v>37048.875011574077</v>
      </c>
      <c r="AC47" s="198">
        <v>37048.875011574077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20</v>
      </c>
      <c r="G48" s="202">
        <v>1336089</v>
      </c>
      <c r="H48" s="198">
        <v>37047.06144675926</v>
      </c>
      <c r="I48" t="s">
        <v>3791</v>
      </c>
      <c r="M48" t="s">
        <v>3499</v>
      </c>
      <c r="N48" t="s">
        <v>3739</v>
      </c>
      <c r="O48" t="s">
        <v>3740</v>
      </c>
      <c r="P48" s="199">
        <v>20</v>
      </c>
      <c r="S48" t="s">
        <v>3729</v>
      </c>
      <c r="T48" t="s">
        <v>3730</v>
      </c>
      <c r="U48" s="201">
        <v>1510</v>
      </c>
      <c r="V48" t="s">
        <v>4290</v>
      </c>
      <c r="W48" t="s">
        <v>3736</v>
      </c>
      <c r="X48" t="s">
        <v>3732</v>
      </c>
      <c r="Y48" t="s">
        <v>3733</v>
      </c>
      <c r="Z48" t="s">
        <v>3734</v>
      </c>
      <c r="AA48">
        <v>2167305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1336090</v>
      </c>
      <c r="H49" s="198">
        <v>37047.061550925922</v>
      </c>
      <c r="I49" t="s">
        <v>3700</v>
      </c>
      <c r="M49" t="s">
        <v>3499</v>
      </c>
      <c r="N49" t="s">
        <v>3739</v>
      </c>
      <c r="O49" t="s">
        <v>3740</v>
      </c>
      <c r="Q49" s="199">
        <v>20</v>
      </c>
      <c r="S49" t="s">
        <v>3729</v>
      </c>
      <c r="T49" t="s">
        <v>3730</v>
      </c>
      <c r="U49" s="201">
        <v>1511</v>
      </c>
      <c r="V49" t="s">
        <v>3742</v>
      </c>
      <c r="W49" t="s">
        <v>3736</v>
      </c>
      <c r="X49" t="s">
        <v>3732</v>
      </c>
      <c r="Y49" t="s">
        <v>3733</v>
      </c>
      <c r="Z49" t="s">
        <v>3734</v>
      </c>
      <c r="AA49">
        <v>2167303</v>
      </c>
    </row>
    <row r="50" spans="1:29" x14ac:dyDescent="0.2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1336092</v>
      </c>
      <c r="H50" s="198">
        <v>37047.061643518522</v>
      </c>
      <c r="I50" t="s">
        <v>3784</v>
      </c>
      <c r="M50" t="s">
        <v>3499</v>
      </c>
      <c r="N50" t="s">
        <v>3727</v>
      </c>
      <c r="O50" t="s">
        <v>3728</v>
      </c>
      <c r="Q50" s="199">
        <v>20</v>
      </c>
      <c r="S50" t="s">
        <v>3729</v>
      </c>
      <c r="T50" t="s">
        <v>3730</v>
      </c>
      <c r="U50" s="201">
        <v>1672</v>
      </c>
      <c r="V50" t="s">
        <v>3786</v>
      </c>
      <c r="W50" t="s">
        <v>3736</v>
      </c>
      <c r="X50" t="s">
        <v>3732</v>
      </c>
      <c r="Y50" t="s">
        <v>3733</v>
      </c>
      <c r="Z50" t="s">
        <v>3734</v>
      </c>
      <c r="AA50">
        <v>2167299</v>
      </c>
    </row>
    <row r="51" spans="1:29" x14ac:dyDescent="0.2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1336091</v>
      </c>
      <c r="H51" s="198">
        <v>37047.061643518522</v>
      </c>
      <c r="I51" t="s">
        <v>3791</v>
      </c>
      <c r="M51" t="s">
        <v>3499</v>
      </c>
      <c r="N51" t="s">
        <v>3739</v>
      </c>
      <c r="O51" t="s">
        <v>3740</v>
      </c>
      <c r="P51" s="199">
        <v>20</v>
      </c>
      <c r="S51" t="s">
        <v>3729</v>
      </c>
      <c r="T51" t="s">
        <v>3730</v>
      </c>
      <c r="U51" s="201">
        <v>1510</v>
      </c>
      <c r="V51" t="s">
        <v>4290</v>
      </c>
      <c r="W51" t="s">
        <v>3736</v>
      </c>
      <c r="X51" t="s">
        <v>3732</v>
      </c>
      <c r="Y51" t="s">
        <v>3733</v>
      </c>
      <c r="Z51" t="s">
        <v>3734</v>
      </c>
      <c r="AA51">
        <v>2167301</v>
      </c>
    </row>
    <row r="52" spans="1:29" x14ac:dyDescent="0.2">
      <c r="A52" s="44" t="str">
        <f t="shared" si="1"/>
        <v xml:space="preserve"> Metals Financial</v>
      </c>
      <c r="B52" s="44" t="str">
        <f t="shared" si="2"/>
        <v/>
      </c>
      <c r="C52" s="44" t="str">
        <f t="shared" si="3"/>
        <v>Metals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20</v>
      </c>
      <c r="G52" s="202">
        <v>1336093</v>
      </c>
      <c r="H52" s="198">
        <v>37047.061759259261</v>
      </c>
      <c r="I52" t="s">
        <v>3700</v>
      </c>
      <c r="M52" t="s">
        <v>3499</v>
      </c>
      <c r="N52" t="s">
        <v>3739</v>
      </c>
      <c r="O52" t="s">
        <v>3740</v>
      </c>
      <c r="Q52" s="199">
        <v>20</v>
      </c>
      <c r="S52" t="s">
        <v>3729</v>
      </c>
      <c r="T52" t="s">
        <v>3730</v>
      </c>
      <c r="U52" s="201">
        <v>1511</v>
      </c>
      <c r="V52" t="s">
        <v>3742</v>
      </c>
      <c r="W52" t="s">
        <v>3736</v>
      </c>
      <c r="X52" t="s">
        <v>3732</v>
      </c>
      <c r="Y52" t="s">
        <v>3733</v>
      </c>
      <c r="Z52" t="s">
        <v>3734</v>
      </c>
      <c r="AA52">
        <v>2167297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50</v>
      </c>
      <c r="G53" s="202">
        <v>1336094</v>
      </c>
      <c r="H53" s="198">
        <v>37047.063946759263</v>
      </c>
      <c r="I53" t="s">
        <v>2195</v>
      </c>
      <c r="M53" t="s">
        <v>2818</v>
      </c>
      <c r="N53" t="s">
        <v>2208</v>
      </c>
      <c r="O53" t="s">
        <v>2209</v>
      </c>
      <c r="P53" s="199">
        <v>50</v>
      </c>
      <c r="S53" t="s">
        <v>3493</v>
      </c>
      <c r="T53" t="s">
        <v>2183</v>
      </c>
      <c r="U53" s="201">
        <v>10.6</v>
      </c>
      <c r="V53" t="s">
        <v>2198</v>
      </c>
      <c r="W53" t="s">
        <v>2211</v>
      </c>
      <c r="X53" t="s">
        <v>2186</v>
      </c>
      <c r="Y53" t="s">
        <v>2187</v>
      </c>
      <c r="Z53" t="s">
        <v>3735</v>
      </c>
      <c r="AA53">
        <v>110355.1</v>
      </c>
      <c r="AB53" s="198">
        <v>37048.875011574077</v>
      </c>
      <c r="AC53" s="198">
        <v>37048.875011574077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50</v>
      </c>
      <c r="G54" s="202">
        <v>1336095</v>
      </c>
      <c r="H54" s="198">
        <v>37047.065023148149</v>
      </c>
      <c r="I54" t="s">
        <v>2207</v>
      </c>
      <c r="M54" t="s">
        <v>2818</v>
      </c>
      <c r="N54" t="s">
        <v>2208</v>
      </c>
      <c r="O54" t="s">
        <v>2238</v>
      </c>
      <c r="P54" s="199">
        <v>50</v>
      </c>
      <c r="S54" t="s">
        <v>3493</v>
      </c>
      <c r="T54" t="s">
        <v>2183</v>
      </c>
      <c r="U54" s="201">
        <v>24.1</v>
      </c>
      <c r="V54" t="s">
        <v>2210</v>
      </c>
      <c r="W54" t="s">
        <v>2211</v>
      </c>
      <c r="X54" t="s">
        <v>2186</v>
      </c>
      <c r="Y54" t="s">
        <v>2187</v>
      </c>
      <c r="Z54" t="s">
        <v>3735</v>
      </c>
      <c r="AA54">
        <v>110356.1</v>
      </c>
      <c r="AB54" s="198">
        <v>37048.875011574077</v>
      </c>
      <c r="AC54" s="198">
        <v>37048.875011574077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1336096</v>
      </c>
      <c r="H55" s="198">
        <v>37047.065034722225</v>
      </c>
      <c r="I55" t="s">
        <v>2217</v>
      </c>
      <c r="M55" t="s">
        <v>2818</v>
      </c>
      <c r="N55" t="s">
        <v>2213</v>
      </c>
      <c r="O55" t="s">
        <v>2218</v>
      </c>
      <c r="P55" s="199">
        <v>25</v>
      </c>
      <c r="S55" t="s">
        <v>3493</v>
      </c>
      <c r="T55" t="s">
        <v>2183</v>
      </c>
      <c r="U55" s="201">
        <v>24.15</v>
      </c>
      <c r="V55" t="s">
        <v>2239</v>
      </c>
      <c r="W55" t="s">
        <v>2216</v>
      </c>
      <c r="X55" t="s">
        <v>2186</v>
      </c>
      <c r="Y55" t="s">
        <v>2187</v>
      </c>
      <c r="Z55" t="s">
        <v>3735</v>
      </c>
      <c r="AA55">
        <v>110357.1</v>
      </c>
      <c r="AB55" s="198">
        <v>37048.875011574077</v>
      </c>
      <c r="AC55" s="198">
        <v>37048.875011574077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1336097</v>
      </c>
      <c r="H56" s="198">
        <v>37047.06521990741</v>
      </c>
      <c r="I56" t="s">
        <v>3782</v>
      </c>
      <c r="M56" t="s">
        <v>2818</v>
      </c>
      <c r="N56" t="s">
        <v>2181</v>
      </c>
      <c r="O56" t="s">
        <v>2189</v>
      </c>
      <c r="P56" s="199">
        <v>25</v>
      </c>
      <c r="S56" t="s">
        <v>3493</v>
      </c>
      <c r="T56" t="s">
        <v>2183</v>
      </c>
      <c r="U56" s="201">
        <v>24</v>
      </c>
      <c r="V56" t="s">
        <v>2240</v>
      </c>
      <c r="W56" t="s">
        <v>2185</v>
      </c>
      <c r="X56" t="s">
        <v>2186</v>
      </c>
      <c r="Y56" t="s">
        <v>2187</v>
      </c>
      <c r="Z56" t="s">
        <v>3735</v>
      </c>
      <c r="AA56">
        <v>110358.1</v>
      </c>
      <c r="AB56" s="198">
        <v>37048.875011574077</v>
      </c>
      <c r="AC56" s="198">
        <v>37048.875011574077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10</v>
      </c>
      <c r="G57" s="202">
        <v>1336098</v>
      </c>
      <c r="H57" s="198">
        <v>37047.065520833334</v>
      </c>
      <c r="I57" t="s">
        <v>2241</v>
      </c>
      <c r="M57" t="s">
        <v>2818</v>
      </c>
      <c r="N57" t="s">
        <v>2181</v>
      </c>
      <c r="O57" t="s">
        <v>2182</v>
      </c>
      <c r="P57" s="199">
        <v>10</v>
      </c>
      <c r="S57" t="s">
        <v>3493</v>
      </c>
      <c r="T57" t="s">
        <v>2183</v>
      </c>
      <c r="U57" s="201">
        <v>33.799999999999997</v>
      </c>
      <c r="V57" t="s">
        <v>2242</v>
      </c>
      <c r="W57" t="s">
        <v>2185</v>
      </c>
      <c r="X57" t="s">
        <v>2186</v>
      </c>
      <c r="Y57" t="s">
        <v>2187</v>
      </c>
      <c r="Z57" t="s">
        <v>3735</v>
      </c>
      <c r="AA57">
        <v>110359.1</v>
      </c>
      <c r="AB57" s="198">
        <v>37048.875011574077</v>
      </c>
      <c r="AC57" s="198">
        <v>37048.875011574077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1336099</v>
      </c>
      <c r="H58" s="198">
        <v>37047.066122685188</v>
      </c>
      <c r="I58" t="s">
        <v>2225</v>
      </c>
      <c r="M58" t="s">
        <v>2818</v>
      </c>
      <c r="N58" t="s">
        <v>2213</v>
      </c>
      <c r="O58" t="s">
        <v>2214</v>
      </c>
      <c r="P58" s="199">
        <v>25</v>
      </c>
      <c r="S58" t="s">
        <v>3493</v>
      </c>
      <c r="T58" t="s">
        <v>2183</v>
      </c>
      <c r="U58" s="201">
        <v>33.799999999999997</v>
      </c>
      <c r="V58" t="s">
        <v>2226</v>
      </c>
      <c r="W58" t="s">
        <v>2216</v>
      </c>
      <c r="X58" t="s">
        <v>2186</v>
      </c>
      <c r="Y58" t="s">
        <v>2187</v>
      </c>
      <c r="Z58" t="s">
        <v>3735</v>
      </c>
      <c r="AA58">
        <v>110360.1</v>
      </c>
      <c r="AB58" s="198">
        <v>37048.875011574077</v>
      </c>
      <c r="AC58" s="198">
        <v>37048.875011574077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31</v>
      </c>
      <c r="F59" s="213">
        <f t="shared" si="5"/>
        <v>775</v>
      </c>
      <c r="G59" s="202">
        <v>1336100</v>
      </c>
      <c r="H59" s="198">
        <v>37047.066689814812</v>
      </c>
      <c r="I59" t="s">
        <v>2180</v>
      </c>
      <c r="M59" t="s">
        <v>2818</v>
      </c>
      <c r="N59" t="s">
        <v>2181</v>
      </c>
      <c r="O59" t="s">
        <v>2243</v>
      </c>
      <c r="Q59" s="199">
        <v>25</v>
      </c>
      <c r="S59" t="s">
        <v>3493</v>
      </c>
      <c r="T59" t="s">
        <v>2183</v>
      </c>
      <c r="U59" s="201">
        <v>19.5</v>
      </c>
      <c r="V59" t="s">
        <v>2244</v>
      </c>
      <c r="W59" t="s">
        <v>2185</v>
      </c>
      <c r="X59" t="s">
        <v>2186</v>
      </c>
      <c r="Y59" t="s">
        <v>2187</v>
      </c>
      <c r="Z59" t="s">
        <v>3735</v>
      </c>
      <c r="AA59">
        <v>110361.1</v>
      </c>
      <c r="AB59" s="198">
        <v>37104</v>
      </c>
      <c r="AC59" s="198">
        <v>37134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20</v>
      </c>
      <c r="G60" s="202">
        <v>1336101</v>
      </c>
      <c r="H60" s="198">
        <v>37047.066921296297</v>
      </c>
      <c r="I60" t="s">
        <v>2245</v>
      </c>
      <c r="M60" t="s">
        <v>2818</v>
      </c>
      <c r="N60" t="s">
        <v>2208</v>
      </c>
      <c r="O60" t="s">
        <v>2236</v>
      </c>
      <c r="P60" s="199">
        <v>20</v>
      </c>
      <c r="S60" t="s">
        <v>3493</v>
      </c>
      <c r="T60" t="s">
        <v>2183</v>
      </c>
      <c r="U60" s="201">
        <v>33.6</v>
      </c>
      <c r="V60" t="s">
        <v>2246</v>
      </c>
      <c r="W60" t="s">
        <v>2211</v>
      </c>
      <c r="X60" t="s">
        <v>2186</v>
      </c>
      <c r="Y60" t="s">
        <v>2187</v>
      </c>
      <c r="Z60" t="s">
        <v>3735</v>
      </c>
      <c r="AA60">
        <v>110362.1</v>
      </c>
      <c r="AB60" s="198">
        <v>37048.875011574077</v>
      </c>
      <c r="AC60" s="198">
        <v>37048.875011574077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92</v>
      </c>
      <c r="F61" s="213">
        <f t="shared" si="5"/>
        <v>2300</v>
      </c>
      <c r="G61" s="202">
        <v>1336102</v>
      </c>
      <c r="H61" s="198">
        <v>37047.066967592589</v>
      </c>
      <c r="I61" t="s">
        <v>2220</v>
      </c>
      <c r="M61" t="s">
        <v>2818</v>
      </c>
      <c r="N61" t="s">
        <v>2181</v>
      </c>
      <c r="O61" t="s">
        <v>2247</v>
      </c>
      <c r="Q61" s="199">
        <v>25</v>
      </c>
      <c r="S61" t="s">
        <v>3493</v>
      </c>
      <c r="T61" t="s">
        <v>2183</v>
      </c>
      <c r="U61" s="201">
        <v>20.399999999999999</v>
      </c>
      <c r="V61" t="s">
        <v>2222</v>
      </c>
      <c r="W61" t="s">
        <v>2185</v>
      </c>
      <c r="X61" t="s">
        <v>2186</v>
      </c>
      <c r="Y61" t="s">
        <v>2187</v>
      </c>
      <c r="Z61" t="s">
        <v>3735</v>
      </c>
      <c r="AA61">
        <v>110363.1</v>
      </c>
      <c r="AB61" s="198">
        <v>37073</v>
      </c>
      <c r="AC61" s="198">
        <v>37164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30</v>
      </c>
      <c r="F62" s="213">
        <f t="shared" si="5"/>
        <v>750</v>
      </c>
      <c r="G62" s="202">
        <v>1336103</v>
      </c>
      <c r="H62" s="198">
        <v>37047.067326388889</v>
      </c>
      <c r="I62" t="s">
        <v>3737</v>
      </c>
      <c r="M62" t="s">
        <v>2818</v>
      </c>
      <c r="N62" t="s">
        <v>2181</v>
      </c>
      <c r="O62" t="s">
        <v>2248</v>
      </c>
      <c r="Q62" s="199">
        <v>25</v>
      </c>
      <c r="S62" t="s">
        <v>3493</v>
      </c>
      <c r="T62" t="s">
        <v>2183</v>
      </c>
      <c r="U62" s="201">
        <v>30.8</v>
      </c>
      <c r="V62" t="s">
        <v>2206</v>
      </c>
      <c r="W62" t="s">
        <v>2185</v>
      </c>
      <c r="X62" t="s">
        <v>2186</v>
      </c>
      <c r="Y62" t="s">
        <v>2187</v>
      </c>
      <c r="Z62" t="s">
        <v>3735</v>
      </c>
      <c r="AA62">
        <v>110364.1</v>
      </c>
      <c r="AB62" s="198">
        <v>37135</v>
      </c>
      <c r="AC62" s="198">
        <v>37164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30</v>
      </c>
      <c r="F63" s="213">
        <f t="shared" si="5"/>
        <v>750</v>
      </c>
      <c r="G63" s="202">
        <v>1336104</v>
      </c>
      <c r="H63" s="198">
        <v>37047.067465277774</v>
      </c>
      <c r="I63" t="s">
        <v>2180</v>
      </c>
      <c r="M63" t="s">
        <v>2818</v>
      </c>
      <c r="N63" t="s">
        <v>2181</v>
      </c>
      <c r="O63" t="s">
        <v>2249</v>
      </c>
      <c r="Q63" s="199">
        <v>25</v>
      </c>
      <c r="S63" t="s">
        <v>3493</v>
      </c>
      <c r="T63" t="s">
        <v>2183</v>
      </c>
      <c r="U63" s="201">
        <v>22.3</v>
      </c>
      <c r="V63" t="s">
        <v>2250</v>
      </c>
      <c r="W63" t="s">
        <v>2185</v>
      </c>
      <c r="X63" t="s">
        <v>2186</v>
      </c>
      <c r="Y63" t="s">
        <v>2187</v>
      </c>
      <c r="Z63" t="s">
        <v>3735</v>
      </c>
      <c r="AA63">
        <v>110365.1</v>
      </c>
      <c r="AB63" s="198">
        <v>37135</v>
      </c>
      <c r="AC63" s="198">
        <v>37164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31</v>
      </c>
      <c r="F64" s="213">
        <f t="shared" si="5"/>
        <v>775</v>
      </c>
      <c r="G64" s="202">
        <v>1336105</v>
      </c>
      <c r="H64" s="198">
        <v>37047.067557870374</v>
      </c>
      <c r="I64" t="s">
        <v>2234</v>
      </c>
      <c r="M64" t="s">
        <v>2818</v>
      </c>
      <c r="N64" t="s">
        <v>2181</v>
      </c>
      <c r="O64" t="s">
        <v>2251</v>
      </c>
      <c r="Q64" s="199">
        <v>25</v>
      </c>
      <c r="S64" t="s">
        <v>3493</v>
      </c>
      <c r="T64" t="s">
        <v>2183</v>
      </c>
      <c r="U64" s="201">
        <v>28.15</v>
      </c>
      <c r="V64" t="s">
        <v>2235</v>
      </c>
      <c r="W64" t="s">
        <v>2185</v>
      </c>
      <c r="X64" t="s">
        <v>2186</v>
      </c>
      <c r="Y64" t="s">
        <v>2187</v>
      </c>
      <c r="Z64" t="s">
        <v>3735</v>
      </c>
      <c r="AA64">
        <v>110366.1</v>
      </c>
      <c r="AB64" s="198">
        <v>37073</v>
      </c>
      <c r="AC64" s="198">
        <v>37103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10</v>
      </c>
      <c r="G65" s="202">
        <v>1336106</v>
      </c>
      <c r="H65" s="198">
        <v>37047.06759259259</v>
      </c>
      <c r="I65" t="s">
        <v>4779</v>
      </c>
      <c r="M65" t="s">
        <v>3499</v>
      </c>
      <c r="N65" t="s">
        <v>3727</v>
      </c>
      <c r="O65" t="s">
        <v>3728</v>
      </c>
      <c r="Q65" s="199">
        <v>10</v>
      </c>
      <c r="S65" t="s">
        <v>3729</v>
      </c>
      <c r="T65" t="s">
        <v>3730</v>
      </c>
      <c r="U65" s="201">
        <v>1673</v>
      </c>
      <c r="V65" t="s">
        <v>4689</v>
      </c>
      <c r="W65" t="s">
        <v>3736</v>
      </c>
      <c r="X65" t="s">
        <v>3732</v>
      </c>
      <c r="Y65" t="s">
        <v>3733</v>
      </c>
      <c r="Z65" t="s">
        <v>3734</v>
      </c>
      <c r="AA65">
        <v>2167295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20</v>
      </c>
      <c r="G66" s="202">
        <v>1336107</v>
      </c>
      <c r="H66" s="198">
        <v>37047.068032407406</v>
      </c>
      <c r="I66" t="s">
        <v>4734</v>
      </c>
      <c r="M66" t="s">
        <v>3499</v>
      </c>
      <c r="N66" t="s">
        <v>3727</v>
      </c>
      <c r="O66" t="s">
        <v>3728</v>
      </c>
      <c r="P66" s="199">
        <v>20</v>
      </c>
      <c r="S66" t="s">
        <v>3729</v>
      </c>
      <c r="T66" t="s">
        <v>3730</v>
      </c>
      <c r="U66" s="201">
        <v>1672</v>
      </c>
      <c r="V66" t="s">
        <v>3384</v>
      </c>
      <c r="W66" t="s">
        <v>3736</v>
      </c>
      <c r="X66" t="s">
        <v>3732</v>
      </c>
      <c r="Y66" t="s">
        <v>3733</v>
      </c>
      <c r="Z66" t="s">
        <v>3734</v>
      </c>
      <c r="AA66">
        <v>2167293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10</v>
      </c>
      <c r="G67" s="202">
        <v>1336108</v>
      </c>
      <c r="H67" s="198">
        <v>37047.068182870367</v>
      </c>
      <c r="I67" t="s">
        <v>3743</v>
      </c>
      <c r="M67" t="s">
        <v>3499</v>
      </c>
      <c r="N67" t="s">
        <v>3727</v>
      </c>
      <c r="O67" t="s">
        <v>3728</v>
      </c>
      <c r="Q67" s="199">
        <v>10</v>
      </c>
      <c r="S67" t="s">
        <v>3729</v>
      </c>
      <c r="T67" t="s">
        <v>3730</v>
      </c>
      <c r="U67" s="201">
        <v>1673</v>
      </c>
      <c r="V67" t="s">
        <v>2252</v>
      </c>
      <c r="W67" t="s">
        <v>3736</v>
      </c>
      <c r="X67" t="s">
        <v>3732</v>
      </c>
      <c r="Y67" t="s">
        <v>3733</v>
      </c>
      <c r="Z67" t="s">
        <v>3734</v>
      </c>
      <c r="AA67">
        <v>2167291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1336109</v>
      </c>
      <c r="H68" s="198">
        <v>37047.06826388889</v>
      </c>
      <c r="I68" t="s">
        <v>2253</v>
      </c>
      <c r="M68" t="s">
        <v>2818</v>
      </c>
      <c r="N68" t="s">
        <v>2208</v>
      </c>
      <c r="O68" t="s">
        <v>2236</v>
      </c>
      <c r="P68" s="199">
        <v>40</v>
      </c>
      <c r="S68" t="s">
        <v>3493</v>
      </c>
      <c r="T68" t="s">
        <v>2183</v>
      </c>
      <c r="U68" s="201">
        <v>33.6</v>
      </c>
      <c r="V68" t="s">
        <v>2254</v>
      </c>
      <c r="W68" t="s">
        <v>2211</v>
      </c>
      <c r="X68" t="s">
        <v>2186</v>
      </c>
      <c r="Y68" t="s">
        <v>2187</v>
      </c>
      <c r="Z68" t="s">
        <v>3735</v>
      </c>
      <c r="AA68">
        <v>110367.1</v>
      </c>
      <c r="AB68" s="198">
        <v>37048.875011574077</v>
      </c>
      <c r="AC68" s="198">
        <v>37048.875011574077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1336110</v>
      </c>
      <c r="H69" s="198">
        <v>37047.068310185183</v>
      </c>
      <c r="I69" t="s">
        <v>2180</v>
      </c>
      <c r="M69" t="s">
        <v>2818</v>
      </c>
      <c r="N69" t="s">
        <v>2181</v>
      </c>
      <c r="O69" t="s">
        <v>2182</v>
      </c>
      <c r="Q69" s="199">
        <v>25</v>
      </c>
      <c r="S69" t="s">
        <v>3493</v>
      </c>
      <c r="T69" t="s">
        <v>2183</v>
      </c>
      <c r="U69" s="201">
        <v>33.9</v>
      </c>
      <c r="V69" t="s">
        <v>2184</v>
      </c>
      <c r="W69" t="s">
        <v>2185</v>
      </c>
      <c r="X69" t="s">
        <v>2186</v>
      </c>
      <c r="Y69" t="s">
        <v>2187</v>
      </c>
      <c r="Z69" t="s">
        <v>3735</v>
      </c>
      <c r="AA69">
        <v>110368.1</v>
      </c>
      <c r="AB69" s="198">
        <v>37048.875011574077</v>
      </c>
      <c r="AC69" s="198">
        <v>37048.875011574077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50</v>
      </c>
      <c r="G70" s="202">
        <v>1336111</v>
      </c>
      <c r="H70" s="198">
        <v>37047.068391203706</v>
      </c>
      <c r="I70" t="s">
        <v>2195</v>
      </c>
      <c r="M70" t="s">
        <v>2818</v>
      </c>
      <c r="N70" t="s">
        <v>2208</v>
      </c>
      <c r="O70" t="s">
        <v>2238</v>
      </c>
      <c r="P70" s="199">
        <v>50</v>
      </c>
      <c r="S70" t="s">
        <v>3493</v>
      </c>
      <c r="T70" t="s">
        <v>2183</v>
      </c>
      <c r="U70" s="201">
        <v>23.75</v>
      </c>
      <c r="V70" t="s">
        <v>2198</v>
      </c>
      <c r="W70" t="s">
        <v>2211</v>
      </c>
      <c r="X70" t="s">
        <v>2186</v>
      </c>
      <c r="Y70" t="s">
        <v>2187</v>
      </c>
      <c r="Z70" t="s">
        <v>3735</v>
      </c>
      <c r="AA70">
        <v>110369.1</v>
      </c>
      <c r="AB70" s="198">
        <v>37048.875011574077</v>
      </c>
      <c r="AC70" s="198">
        <v>37048.875011574077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1336112</v>
      </c>
      <c r="H71" s="198">
        <v>37047.070162037038</v>
      </c>
      <c r="I71" t="s">
        <v>4131</v>
      </c>
      <c r="M71" t="s">
        <v>2818</v>
      </c>
      <c r="N71" t="s">
        <v>2196</v>
      </c>
      <c r="O71" t="s">
        <v>2197</v>
      </c>
      <c r="Q71" s="199">
        <v>25</v>
      </c>
      <c r="S71" t="s">
        <v>3493</v>
      </c>
      <c r="T71" t="s">
        <v>2183</v>
      </c>
      <c r="U71" s="201">
        <v>24.3</v>
      </c>
      <c r="V71" t="s">
        <v>2255</v>
      </c>
      <c r="W71" t="s">
        <v>2199</v>
      </c>
      <c r="X71" t="s">
        <v>2186</v>
      </c>
      <c r="Y71" t="s">
        <v>2187</v>
      </c>
      <c r="Z71" t="s">
        <v>3735</v>
      </c>
      <c r="AA71">
        <v>110370.1</v>
      </c>
      <c r="AB71" s="198">
        <v>37048.875011574077</v>
      </c>
      <c r="AC71" s="198">
        <v>37048.875011574077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1336113</v>
      </c>
      <c r="H72" s="198">
        <v>37047.070972222224</v>
      </c>
      <c r="I72" t="s">
        <v>2256</v>
      </c>
      <c r="M72" t="s">
        <v>2818</v>
      </c>
      <c r="N72" t="s">
        <v>2181</v>
      </c>
      <c r="O72" t="s">
        <v>2189</v>
      </c>
      <c r="Q72" s="199">
        <v>25</v>
      </c>
      <c r="S72" t="s">
        <v>3493</v>
      </c>
      <c r="T72" t="s">
        <v>2183</v>
      </c>
      <c r="U72" s="201">
        <v>24.15</v>
      </c>
      <c r="V72" t="s">
        <v>2257</v>
      </c>
      <c r="W72" t="s">
        <v>2185</v>
      </c>
      <c r="X72" t="s">
        <v>2186</v>
      </c>
      <c r="Y72" t="s">
        <v>2187</v>
      </c>
      <c r="Z72" t="s">
        <v>3735</v>
      </c>
      <c r="AA72">
        <v>110371.1</v>
      </c>
      <c r="AB72" s="198">
        <v>37048.875011574077</v>
      </c>
      <c r="AC72" s="198">
        <v>37048.875011574077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30</v>
      </c>
      <c r="F73" s="213">
        <f t="shared" si="5"/>
        <v>750</v>
      </c>
      <c r="G73" s="202">
        <v>1336114</v>
      </c>
      <c r="H73" s="198">
        <v>37047.071064814816</v>
      </c>
      <c r="I73" t="s">
        <v>2220</v>
      </c>
      <c r="M73" t="s">
        <v>2818</v>
      </c>
      <c r="N73" t="s">
        <v>2181</v>
      </c>
      <c r="O73" t="s">
        <v>2248</v>
      </c>
      <c r="Q73" s="199">
        <v>25</v>
      </c>
      <c r="S73" t="s">
        <v>3493</v>
      </c>
      <c r="T73" t="s">
        <v>2183</v>
      </c>
      <c r="U73" s="201">
        <v>31</v>
      </c>
      <c r="V73" t="s">
        <v>2222</v>
      </c>
      <c r="W73" t="s">
        <v>2185</v>
      </c>
      <c r="X73" t="s">
        <v>2186</v>
      </c>
      <c r="Y73" t="s">
        <v>2187</v>
      </c>
      <c r="Z73" t="s">
        <v>3735</v>
      </c>
      <c r="AA73">
        <v>110372.1</v>
      </c>
      <c r="AB73" s="198">
        <v>37135</v>
      </c>
      <c r="AC73" s="198">
        <v>37164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4</v>
      </c>
      <c r="G74" s="202">
        <v>1336116</v>
      </c>
      <c r="H74" s="198">
        <v>37047.071273148147</v>
      </c>
      <c r="I74" t="s">
        <v>3219</v>
      </c>
      <c r="M74" t="s">
        <v>3499</v>
      </c>
      <c r="N74" t="s">
        <v>3727</v>
      </c>
      <c r="O74" t="s">
        <v>3728</v>
      </c>
      <c r="P74" s="199">
        <v>4</v>
      </c>
      <c r="S74" t="s">
        <v>3729</v>
      </c>
      <c r="T74" t="s">
        <v>3730</v>
      </c>
      <c r="U74" s="201">
        <v>1672</v>
      </c>
      <c r="V74" t="s">
        <v>3837</v>
      </c>
      <c r="W74" t="s">
        <v>3736</v>
      </c>
      <c r="X74" t="s">
        <v>3732</v>
      </c>
      <c r="Y74" t="s">
        <v>3733</v>
      </c>
      <c r="Z74" t="s">
        <v>3734</v>
      </c>
      <c r="AA74">
        <v>2167287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20</v>
      </c>
      <c r="G75" s="202">
        <v>1336115</v>
      </c>
      <c r="H75" s="198">
        <v>37047.071273148147</v>
      </c>
      <c r="I75" t="s">
        <v>3792</v>
      </c>
      <c r="M75" t="s">
        <v>3499</v>
      </c>
      <c r="N75" t="s">
        <v>3789</v>
      </c>
      <c r="O75" t="s">
        <v>3790</v>
      </c>
      <c r="Q75" s="199">
        <v>20</v>
      </c>
      <c r="S75" t="s">
        <v>3729</v>
      </c>
      <c r="T75" t="s">
        <v>3730</v>
      </c>
      <c r="U75" s="201">
        <v>929</v>
      </c>
      <c r="V75" t="s">
        <v>2258</v>
      </c>
      <c r="W75" t="s">
        <v>3756</v>
      </c>
      <c r="X75" t="s">
        <v>3732</v>
      </c>
      <c r="Y75" t="s">
        <v>3733</v>
      </c>
      <c r="Z75" t="s">
        <v>3734</v>
      </c>
      <c r="AA75">
        <v>2167289</v>
      </c>
    </row>
    <row r="76" spans="1:29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16</v>
      </c>
      <c r="G76" s="202">
        <v>1336117</v>
      </c>
      <c r="H76" s="198">
        <v>37047.071666666663</v>
      </c>
      <c r="I76" t="s">
        <v>3700</v>
      </c>
      <c r="M76" t="s">
        <v>3499</v>
      </c>
      <c r="N76" t="s">
        <v>3727</v>
      </c>
      <c r="O76" t="s">
        <v>3728</v>
      </c>
      <c r="P76" s="199">
        <v>16</v>
      </c>
      <c r="S76" t="s">
        <v>3729</v>
      </c>
      <c r="T76" t="s">
        <v>3730</v>
      </c>
      <c r="U76" s="201">
        <v>1672</v>
      </c>
      <c r="V76" t="s">
        <v>3940</v>
      </c>
      <c r="W76" t="s">
        <v>3736</v>
      </c>
      <c r="X76" t="s">
        <v>3732</v>
      </c>
      <c r="Y76" t="s">
        <v>3733</v>
      </c>
      <c r="Z76" t="s">
        <v>3734</v>
      </c>
      <c r="AA76">
        <v>2167285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14</v>
      </c>
      <c r="G77" s="202">
        <v>1336118</v>
      </c>
      <c r="H77" s="198">
        <v>37047.072314814817</v>
      </c>
      <c r="I77" t="s">
        <v>3743</v>
      </c>
      <c r="M77" t="s">
        <v>3499</v>
      </c>
      <c r="N77" t="s">
        <v>3727</v>
      </c>
      <c r="O77" t="s">
        <v>3728</v>
      </c>
      <c r="Q77" s="199">
        <v>14</v>
      </c>
      <c r="S77" t="s">
        <v>3729</v>
      </c>
      <c r="T77" t="s">
        <v>3730</v>
      </c>
      <c r="U77" s="201">
        <v>1673</v>
      </c>
      <c r="V77" t="s">
        <v>2252</v>
      </c>
      <c r="W77" t="s">
        <v>3736</v>
      </c>
      <c r="X77" t="s">
        <v>3732</v>
      </c>
      <c r="Y77" t="s">
        <v>3733</v>
      </c>
      <c r="Z77" t="s">
        <v>3734</v>
      </c>
      <c r="AA77">
        <v>2167283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5</v>
      </c>
      <c r="G78" s="202">
        <v>1336119</v>
      </c>
      <c r="H78" s="198">
        <v>37047.072337962964</v>
      </c>
      <c r="I78" t="s">
        <v>4128</v>
      </c>
      <c r="M78" t="s">
        <v>3499</v>
      </c>
      <c r="N78" t="s">
        <v>3789</v>
      </c>
      <c r="O78" t="s">
        <v>3790</v>
      </c>
      <c r="P78" s="199">
        <v>5</v>
      </c>
      <c r="S78" t="s">
        <v>3729</v>
      </c>
      <c r="T78" t="s">
        <v>3730</v>
      </c>
      <c r="U78" s="201">
        <v>928</v>
      </c>
      <c r="V78" t="s">
        <v>4129</v>
      </c>
      <c r="W78" t="s">
        <v>3756</v>
      </c>
      <c r="X78" t="s">
        <v>3732</v>
      </c>
      <c r="Y78" t="s">
        <v>3733</v>
      </c>
      <c r="Z78" t="s">
        <v>3734</v>
      </c>
      <c r="AA78">
        <v>2167281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20</v>
      </c>
      <c r="G79" s="202">
        <v>1336120</v>
      </c>
      <c r="H79" s="198">
        <v>37047.073576388888</v>
      </c>
      <c r="I79" t="s">
        <v>3791</v>
      </c>
      <c r="M79" t="s">
        <v>3499</v>
      </c>
      <c r="N79" t="s">
        <v>3739</v>
      </c>
      <c r="O79" t="s">
        <v>3740</v>
      </c>
      <c r="P79" s="199">
        <v>20</v>
      </c>
      <c r="S79" t="s">
        <v>3729</v>
      </c>
      <c r="T79" t="s">
        <v>3730</v>
      </c>
      <c r="U79" s="201">
        <v>1510</v>
      </c>
      <c r="V79" t="s">
        <v>4290</v>
      </c>
      <c r="W79" t="s">
        <v>3736</v>
      </c>
      <c r="X79" t="s">
        <v>3732</v>
      </c>
      <c r="Y79" t="s">
        <v>3733</v>
      </c>
      <c r="Z79" t="s">
        <v>3734</v>
      </c>
      <c r="AA79">
        <v>2167279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20</v>
      </c>
      <c r="G80" s="202">
        <v>1336121</v>
      </c>
      <c r="H80" s="198">
        <v>37047.073842592596</v>
      </c>
      <c r="I80" t="s">
        <v>2253</v>
      </c>
      <c r="M80" t="s">
        <v>2818</v>
      </c>
      <c r="N80" t="s">
        <v>2208</v>
      </c>
      <c r="O80" t="s">
        <v>2209</v>
      </c>
      <c r="P80" s="199">
        <v>20</v>
      </c>
      <c r="S80" t="s">
        <v>3493</v>
      </c>
      <c r="T80" t="s">
        <v>2183</v>
      </c>
      <c r="U80" s="201">
        <v>10.5</v>
      </c>
      <c r="V80" t="s">
        <v>2254</v>
      </c>
      <c r="W80" t="s">
        <v>2211</v>
      </c>
      <c r="X80" t="s">
        <v>2186</v>
      </c>
      <c r="Y80" t="s">
        <v>2187</v>
      </c>
      <c r="Z80" t="s">
        <v>3735</v>
      </c>
      <c r="AA80">
        <v>110377.1</v>
      </c>
      <c r="AB80" s="198">
        <v>37048.875011574077</v>
      </c>
      <c r="AC80" s="198">
        <v>37048.875011574077</v>
      </c>
    </row>
    <row r="81" spans="1:29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20</v>
      </c>
      <c r="G81" s="202">
        <v>1336122</v>
      </c>
      <c r="H81" s="198">
        <v>37047.075439814813</v>
      </c>
      <c r="I81" t="s">
        <v>3700</v>
      </c>
      <c r="M81" t="s">
        <v>3499</v>
      </c>
      <c r="N81" t="s">
        <v>3727</v>
      </c>
      <c r="O81" t="s">
        <v>3728</v>
      </c>
      <c r="P81" s="199">
        <v>20</v>
      </c>
      <c r="S81" t="s">
        <v>3729</v>
      </c>
      <c r="T81" t="s">
        <v>3730</v>
      </c>
      <c r="U81" s="201">
        <v>1671</v>
      </c>
      <c r="V81" t="s">
        <v>3940</v>
      </c>
      <c r="W81" t="s">
        <v>3736</v>
      </c>
      <c r="X81" t="s">
        <v>3732</v>
      </c>
      <c r="Y81" t="s">
        <v>3733</v>
      </c>
      <c r="Z81" t="s">
        <v>3734</v>
      </c>
      <c r="AA81">
        <v>2167327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1336123</v>
      </c>
      <c r="H82" s="198">
        <v>37047.075497685182</v>
      </c>
      <c r="I82" t="s">
        <v>2180</v>
      </c>
      <c r="M82" t="s">
        <v>2818</v>
      </c>
      <c r="N82" t="s">
        <v>2181</v>
      </c>
      <c r="O82" t="s">
        <v>2189</v>
      </c>
      <c r="P82" s="199">
        <v>25</v>
      </c>
      <c r="S82" t="s">
        <v>3493</v>
      </c>
      <c r="T82" t="s">
        <v>2183</v>
      </c>
      <c r="U82" s="201">
        <v>24</v>
      </c>
      <c r="V82" t="s">
        <v>2184</v>
      </c>
      <c r="W82" t="s">
        <v>2185</v>
      </c>
      <c r="X82" t="s">
        <v>2186</v>
      </c>
      <c r="Y82" t="s">
        <v>2187</v>
      </c>
      <c r="Z82" t="s">
        <v>3735</v>
      </c>
      <c r="AA82">
        <v>110381.1</v>
      </c>
      <c r="AB82" s="198">
        <v>37048.875011574077</v>
      </c>
      <c r="AC82" s="198">
        <v>37048.875011574077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100</v>
      </c>
      <c r="G83" s="202">
        <v>1336124</v>
      </c>
      <c r="H83" s="198">
        <v>37047.07571759259</v>
      </c>
      <c r="I83" t="s">
        <v>2259</v>
      </c>
      <c r="M83" t="s">
        <v>2818</v>
      </c>
      <c r="N83" t="s">
        <v>2208</v>
      </c>
      <c r="O83" t="s">
        <v>2209</v>
      </c>
      <c r="P83" s="199">
        <v>100</v>
      </c>
      <c r="S83" t="s">
        <v>3493</v>
      </c>
      <c r="T83" t="s">
        <v>2183</v>
      </c>
      <c r="U83" s="201">
        <v>10.3</v>
      </c>
      <c r="V83" t="s">
        <v>2260</v>
      </c>
      <c r="W83" t="s">
        <v>2211</v>
      </c>
      <c r="X83" t="s">
        <v>2186</v>
      </c>
      <c r="Y83" t="s">
        <v>2187</v>
      </c>
      <c r="Z83" t="s">
        <v>3735</v>
      </c>
      <c r="AA83">
        <v>110382.1</v>
      </c>
      <c r="AB83" s="198">
        <v>37048.875011574077</v>
      </c>
      <c r="AC83" s="198">
        <v>37048.875011574077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4</v>
      </c>
      <c r="G84" s="202">
        <v>1336125</v>
      </c>
      <c r="H84" s="198">
        <v>37047.075752314813</v>
      </c>
      <c r="I84" t="s">
        <v>4124</v>
      </c>
      <c r="M84" t="s">
        <v>3499</v>
      </c>
      <c r="N84" t="s">
        <v>3727</v>
      </c>
      <c r="O84" t="s">
        <v>3728</v>
      </c>
      <c r="P84" s="199">
        <v>4</v>
      </c>
      <c r="S84" t="s">
        <v>3729</v>
      </c>
      <c r="T84" t="s">
        <v>3730</v>
      </c>
      <c r="U84" s="201">
        <v>1670</v>
      </c>
      <c r="V84" t="s">
        <v>4475</v>
      </c>
      <c r="W84" t="s">
        <v>3736</v>
      </c>
      <c r="X84" t="s">
        <v>3732</v>
      </c>
      <c r="Y84" t="s">
        <v>3733</v>
      </c>
      <c r="Z84" t="s">
        <v>3734</v>
      </c>
      <c r="AA84">
        <v>2167351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1336126</v>
      </c>
      <c r="H85" s="198">
        <v>37047.076192129629</v>
      </c>
      <c r="I85" t="s">
        <v>2195</v>
      </c>
      <c r="M85" t="s">
        <v>2818</v>
      </c>
      <c r="N85" t="s">
        <v>2196</v>
      </c>
      <c r="O85" t="s">
        <v>2197</v>
      </c>
      <c r="P85" s="199">
        <v>25</v>
      </c>
      <c r="S85" t="s">
        <v>3493</v>
      </c>
      <c r="T85" t="s">
        <v>2183</v>
      </c>
      <c r="U85" s="201">
        <v>23.9</v>
      </c>
      <c r="V85" t="s">
        <v>2198</v>
      </c>
      <c r="W85" t="s">
        <v>2199</v>
      </c>
      <c r="X85" t="s">
        <v>2186</v>
      </c>
      <c r="Y85" t="s">
        <v>2187</v>
      </c>
      <c r="Z85" t="s">
        <v>3735</v>
      </c>
      <c r="AA85">
        <v>110384.1</v>
      </c>
      <c r="AB85" s="198">
        <v>37048.875011574077</v>
      </c>
      <c r="AC85" s="198">
        <v>37048.875011574077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1336127</v>
      </c>
      <c r="H86" s="198">
        <v>37047.077766203707</v>
      </c>
      <c r="I86" t="s">
        <v>4131</v>
      </c>
      <c r="M86" t="s">
        <v>2818</v>
      </c>
      <c r="N86" t="s">
        <v>2181</v>
      </c>
      <c r="O86" t="s">
        <v>2189</v>
      </c>
      <c r="P86" s="199">
        <v>25</v>
      </c>
      <c r="S86" t="s">
        <v>3493</v>
      </c>
      <c r="T86" t="s">
        <v>2183</v>
      </c>
      <c r="U86" s="201">
        <v>24</v>
      </c>
      <c r="V86" t="s">
        <v>2255</v>
      </c>
      <c r="W86" t="s">
        <v>2185</v>
      </c>
      <c r="X86" t="s">
        <v>2186</v>
      </c>
      <c r="Y86" t="s">
        <v>2187</v>
      </c>
      <c r="Z86" t="s">
        <v>3735</v>
      </c>
      <c r="AA86">
        <v>110395.1</v>
      </c>
      <c r="AB86" s="198">
        <v>37048.875011574077</v>
      </c>
      <c r="AC86" s="198">
        <v>37048.875011574077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1336128</v>
      </c>
      <c r="H87" s="198">
        <v>37047.077835648146</v>
      </c>
      <c r="I87" t="s">
        <v>4131</v>
      </c>
      <c r="M87" t="s">
        <v>2818</v>
      </c>
      <c r="N87" t="s">
        <v>2196</v>
      </c>
      <c r="O87" t="s">
        <v>2197</v>
      </c>
      <c r="Q87" s="199">
        <v>25</v>
      </c>
      <c r="S87" t="s">
        <v>3493</v>
      </c>
      <c r="T87" t="s">
        <v>2183</v>
      </c>
      <c r="U87" s="201">
        <v>24.3</v>
      </c>
      <c r="V87" t="s">
        <v>2255</v>
      </c>
      <c r="W87" t="s">
        <v>2199</v>
      </c>
      <c r="X87" t="s">
        <v>2186</v>
      </c>
      <c r="Y87" t="s">
        <v>2187</v>
      </c>
      <c r="Z87" t="s">
        <v>3735</v>
      </c>
      <c r="AA87">
        <v>110396.1</v>
      </c>
      <c r="AB87" s="198">
        <v>37048.875011574077</v>
      </c>
      <c r="AC87" s="198">
        <v>37048.875011574077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1336129</v>
      </c>
      <c r="H88" s="198">
        <v>37047.078483796293</v>
      </c>
      <c r="I88" t="s">
        <v>2253</v>
      </c>
      <c r="M88" t="s">
        <v>2818</v>
      </c>
      <c r="N88" t="s">
        <v>2208</v>
      </c>
      <c r="O88" t="s">
        <v>2236</v>
      </c>
      <c r="P88" s="199">
        <v>20</v>
      </c>
      <c r="S88" t="s">
        <v>3493</v>
      </c>
      <c r="T88" t="s">
        <v>2183</v>
      </c>
      <c r="U88" s="201">
        <v>33.6</v>
      </c>
      <c r="V88" t="s">
        <v>2254</v>
      </c>
      <c r="W88" t="s">
        <v>2211</v>
      </c>
      <c r="X88" t="s">
        <v>2186</v>
      </c>
      <c r="Y88" t="s">
        <v>2187</v>
      </c>
      <c r="Z88" t="s">
        <v>3735</v>
      </c>
      <c r="AA88">
        <v>110397.1</v>
      </c>
      <c r="AB88" s="198">
        <v>37048.875011574077</v>
      </c>
      <c r="AC88" s="198">
        <v>37048.875011574077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25</v>
      </c>
      <c r="G89" s="202">
        <v>1336130</v>
      </c>
      <c r="H89" s="198">
        <v>37047.078703703701</v>
      </c>
      <c r="I89" t="s">
        <v>2261</v>
      </c>
      <c r="M89" t="s">
        <v>2818</v>
      </c>
      <c r="N89" t="s">
        <v>2181</v>
      </c>
      <c r="O89" t="s">
        <v>2182</v>
      </c>
      <c r="P89" s="199">
        <v>25</v>
      </c>
      <c r="S89" t="s">
        <v>3493</v>
      </c>
      <c r="T89" t="s">
        <v>2183</v>
      </c>
      <c r="U89" s="201">
        <v>33.85</v>
      </c>
      <c r="V89" t="s">
        <v>2262</v>
      </c>
      <c r="W89" t="s">
        <v>2185</v>
      </c>
      <c r="X89" t="s">
        <v>2186</v>
      </c>
      <c r="Y89" t="s">
        <v>2187</v>
      </c>
      <c r="Z89" t="s">
        <v>3735</v>
      </c>
      <c r="AA89">
        <v>110398.1</v>
      </c>
      <c r="AB89" s="198">
        <v>37048.875011574077</v>
      </c>
      <c r="AC89" s="198">
        <v>37048.875011574077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10</v>
      </c>
      <c r="G90" s="202">
        <v>1336131</v>
      </c>
      <c r="H90" s="198">
        <v>37047.078935185185</v>
      </c>
      <c r="I90" t="s">
        <v>3975</v>
      </c>
      <c r="M90" t="s">
        <v>3499</v>
      </c>
      <c r="N90" t="s">
        <v>3739</v>
      </c>
      <c r="O90" t="s">
        <v>3740</v>
      </c>
      <c r="Q90" s="199">
        <v>10</v>
      </c>
      <c r="S90" t="s">
        <v>3729</v>
      </c>
      <c r="T90" t="s">
        <v>3730</v>
      </c>
      <c r="U90" s="201">
        <v>1511</v>
      </c>
      <c r="V90" t="s">
        <v>2263</v>
      </c>
      <c r="W90" t="s">
        <v>3736</v>
      </c>
      <c r="X90" t="s">
        <v>3732</v>
      </c>
      <c r="Y90" t="s">
        <v>3733</v>
      </c>
      <c r="Z90" t="s">
        <v>3734</v>
      </c>
      <c r="AA90">
        <v>2167437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6</v>
      </c>
      <c r="G91" s="202">
        <v>1336132</v>
      </c>
      <c r="H91" s="198">
        <v>37047.07912037037</v>
      </c>
      <c r="I91" t="s">
        <v>3975</v>
      </c>
      <c r="M91" t="s">
        <v>3499</v>
      </c>
      <c r="N91" t="s">
        <v>3727</v>
      </c>
      <c r="O91" t="s">
        <v>3728</v>
      </c>
      <c r="Q91" s="199">
        <v>6</v>
      </c>
      <c r="S91" t="s">
        <v>3729</v>
      </c>
      <c r="T91" t="s">
        <v>3730</v>
      </c>
      <c r="U91" s="201">
        <v>1672</v>
      </c>
      <c r="V91" t="s">
        <v>2263</v>
      </c>
      <c r="W91" t="s">
        <v>3736</v>
      </c>
      <c r="X91" t="s">
        <v>3732</v>
      </c>
      <c r="Y91" t="s">
        <v>3733</v>
      </c>
      <c r="Z91" t="s">
        <v>3734</v>
      </c>
      <c r="AA91">
        <v>2167441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1336133</v>
      </c>
      <c r="H92" s="198">
        <v>37047.080277777779</v>
      </c>
      <c r="I92" t="s">
        <v>2264</v>
      </c>
      <c r="M92" t="s">
        <v>2818</v>
      </c>
      <c r="N92" t="s">
        <v>2181</v>
      </c>
      <c r="O92" t="s">
        <v>2189</v>
      </c>
      <c r="P92" s="199">
        <v>25</v>
      </c>
      <c r="S92" t="s">
        <v>3493</v>
      </c>
      <c r="T92" t="s">
        <v>2183</v>
      </c>
      <c r="U92" s="201">
        <v>23.9</v>
      </c>
      <c r="V92" t="s">
        <v>2265</v>
      </c>
      <c r="W92" t="s">
        <v>2185</v>
      </c>
      <c r="X92" t="s">
        <v>2186</v>
      </c>
      <c r="Y92" t="s">
        <v>2187</v>
      </c>
      <c r="Z92" t="s">
        <v>3735</v>
      </c>
      <c r="AA92">
        <v>110399.1</v>
      </c>
      <c r="AB92" s="198">
        <v>37048.875011574077</v>
      </c>
      <c r="AC92" s="198">
        <v>37048.875011574077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31</v>
      </c>
      <c r="F93" s="213">
        <f t="shared" si="10"/>
        <v>775</v>
      </c>
      <c r="G93" s="202">
        <v>1336134</v>
      </c>
      <c r="H93" s="198">
        <v>37047.081145833334</v>
      </c>
      <c r="I93" t="s">
        <v>3782</v>
      </c>
      <c r="M93" t="s">
        <v>2818</v>
      </c>
      <c r="N93" t="s">
        <v>2181</v>
      </c>
      <c r="O93" t="s">
        <v>2266</v>
      </c>
      <c r="Q93" s="199">
        <v>25</v>
      </c>
      <c r="S93" t="s">
        <v>3493</v>
      </c>
      <c r="T93" t="s">
        <v>2183</v>
      </c>
      <c r="U93" s="201">
        <v>27.45</v>
      </c>
      <c r="V93" t="s">
        <v>2267</v>
      </c>
      <c r="W93" t="s">
        <v>2185</v>
      </c>
      <c r="X93" t="s">
        <v>2186</v>
      </c>
      <c r="Y93" t="s">
        <v>2187</v>
      </c>
      <c r="Z93" t="s">
        <v>3735</v>
      </c>
      <c r="AA93">
        <v>110400.1</v>
      </c>
      <c r="AB93" s="198">
        <v>37104</v>
      </c>
      <c r="AC93" s="198">
        <v>37134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10</v>
      </c>
      <c r="G94" s="202">
        <v>1336135</v>
      </c>
      <c r="H94" s="198">
        <v>37047.081296296295</v>
      </c>
      <c r="I94" t="s">
        <v>2229</v>
      </c>
      <c r="M94" t="s">
        <v>2818</v>
      </c>
      <c r="N94" t="s">
        <v>2208</v>
      </c>
      <c r="O94" t="s">
        <v>2238</v>
      </c>
      <c r="P94" s="199">
        <v>10</v>
      </c>
      <c r="S94" t="s">
        <v>3493</v>
      </c>
      <c r="T94" t="s">
        <v>2183</v>
      </c>
      <c r="U94" s="201">
        <v>23.6</v>
      </c>
      <c r="V94" t="s">
        <v>2230</v>
      </c>
      <c r="W94" t="s">
        <v>2211</v>
      </c>
      <c r="X94" t="s">
        <v>2186</v>
      </c>
      <c r="Y94" t="s">
        <v>2187</v>
      </c>
      <c r="Z94" t="s">
        <v>3735</v>
      </c>
      <c r="AA94">
        <v>110401.1</v>
      </c>
      <c r="AB94" s="198">
        <v>37048.875011574077</v>
      </c>
      <c r="AC94" s="198">
        <v>37048.875011574077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14</v>
      </c>
      <c r="G95" s="202">
        <v>1336136</v>
      </c>
      <c r="H95" s="198">
        <v>37047.081377314818</v>
      </c>
      <c r="I95" t="s">
        <v>3700</v>
      </c>
      <c r="M95" t="s">
        <v>3499</v>
      </c>
      <c r="N95" t="s">
        <v>3727</v>
      </c>
      <c r="O95" t="s">
        <v>3728</v>
      </c>
      <c r="P95" s="199">
        <v>14</v>
      </c>
      <c r="S95" t="s">
        <v>3729</v>
      </c>
      <c r="T95" t="s">
        <v>3730</v>
      </c>
      <c r="U95" s="201">
        <v>1671</v>
      </c>
      <c r="V95" t="s">
        <v>3940</v>
      </c>
      <c r="W95" t="s">
        <v>3736</v>
      </c>
      <c r="X95" t="s">
        <v>3732</v>
      </c>
      <c r="Y95" t="s">
        <v>3733</v>
      </c>
      <c r="Z95" t="s">
        <v>3734</v>
      </c>
      <c r="AA95">
        <v>2167443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50</v>
      </c>
      <c r="G96" s="202">
        <v>1336137</v>
      </c>
      <c r="H96" s="198">
        <v>37047.083194444444</v>
      </c>
      <c r="I96" t="s">
        <v>2259</v>
      </c>
      <c r="M96" t="s">
        <v>2818</v>
      </c>
      <c r="N96" t="s">
        <v>2208</v>
      </c>
      <c r="O96" t="s">
        <v>2236</v>
      </c>
      <c r="P96" s="199">
        <v>50</v>
      </c>
      <c r="S96" t="s">
        <v>3493</v>
      </c>
      <c r="T96" t="s">
        <v>2183</v>
      </c>
      <c r="U96" s="201">
        <v>33.6</v>
      </c>
      <c r="V96" t="s">
        <v>2260</v>
      </c>
      <c r="W96" t="s">
        <v>2211</v>
      </c>
      <c r="X96" t="s">
        <v>2186</v>
      </c>
      <c r="Y96" t="s">
        <v>2187</v>
      </c>
      <c r="Z96" t="s">
        <v>3735</v>
      </c>
      <c r="AA96">
        <v>110403.1</v>
      </c>
      <c r="AB96" s="198">
        <v>37048.875011574077</v>
      </c>
      <c r="AC96" s="198">
        <v>37048.875011574077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25</v>
      </c>
      <c r="G97" s="202">
        <v>1336138</v>
      </c>
      <c r="H97" s="198">
        <v>37047.083773148152</v>
      </c>
      <c r="I97" t="s">
        <v>2225</v>
      </c>
      <c r="M97" t="s">
        <v>2818</v>
      </c>
      <c r="N97" t="s">
        <v>2213</v>
      </c>
      <c r="O97" t="s">
        <v>2268</v>
      </c>
      <c r="Q97" s="199">
        <v>25</v>
      </c>
      <c r="S97" t="s">
        <v>3493</v>
      </c>
      <c r="T97" t="s">
        <v>2183</v>
      </c>
      <c r="U97" s="201">
        <v>11.2</v>
      </c>
      <c r="V97" t="s">
        <v>2226</v>
      </c>
      <c r="W97" t="s">
        <v>2216</v>
      </c>
      <c r="X97" t="s">
        <v>2186</v>
      </c>
      <c r="Y97" t="s">
        <v>2187</v>
      </c>
      <c r="Z97" t="s">
        <v>3735</v>
      </c>
      <c r="AA97">
        <v>110404.1</v>
      </c>
      <c r="AB97" s="198">
        <v>37048.875011574077</v>
      </c>
      <c r="AC97" s="198">
        <v>37048.875011574077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1336139</v>
      </c>
      <c r="H98" s="198">
        <v>37047.084328703706</v>
      </c>
      <c r="I98" t="s">
        <v>3743</v>
      </c>
      <c r="M98" t="s">
        <v>3499</v>
      </c>
      <c r="N98" t="s">
        <v>3727</v>
      </c>
      <c r="O98" t="s">
        <v>3728</v>
      </c>
      <c r="Q98" s="199">
        <v>20</v>
      </c>
      <c r="S98" t="s">
        <v>3729</v>
      </c>
      <c r="T98" t="s">
        <v>3730</v>
      </c>
      <c r="U98" s="201">
        <v>1673</v>
      </c>
      <c r="V98" t="s">
        <v>3937</v>
      </c>
      <c r="W98" t="s">
        <v>3736</v>
      </c>
      <c r="X98" t="s">
        <v>3732</v>
      </c>
      <c r="Y98" t="s">
        <v>3733</v>
      </c>
      <c r="Z98" t="s">
        <v>3734</v>
      </c>
      <c r="AA98">
        <v>2167445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1336142</v>
      </c>
      <c r="H99" s="198">
        <v>37047.085462962961</v>
      </c>
      <c r="I99" t="s">
        <v>3787</v>
      </c>
      <c r="M99" t="s">
        <v>3499</v>
      </c>
      <c r="N99" t="s">
        <v>3727</v>
      </c>
      <c r="O99" t="s">
        <v>3728</v>
      </c>
      <c r="Q99" s="199">
        <v>20</v>
      </c>
      <c r="S99" t="s">
        <v>3729</v>
      </c>
      <c r="T99" t="s">
        <v>3730</v>
      </c>
      <c r="U99" s="201">
        <v>1672</v>
      </c>
      <c r="V99" t="s">
        <v>3200</v>
      </c>
      <c r="W99" t="s">
        <v>3736</v>
      </c>
      <c r="X99" t="s">
        <v>3732</v>
      </c>
      <c r="Y99" t="s">
        <v>3733</v>
      </c>
      <c r="Z99" t="s">
        <v>3734</v>
      </c>
      <c r="AA99">
        <v>2167453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10</v>
      </c>
      <c r="G100" s="202">
        <v>1336144</v>
      </c>
      <c r="H100" s="198">
        <v>37047.085763888892</v>
      </c>
      <c r="I100" t="s">
        <v>3777</v>
      </c>
      <c r="M100" t="s">
        <v>3499</v>
      </c>
      <c r="N100" t="s">
        <v>3770</v>
      </c>
      <c r="O100" t="s">
        <v>3771</v>
      </c>
      <c r="P100" s="199">
        <v>10</v>
      </c>
      <c r="S100" t="s">
        <v>3772</v>
      </c>
      <c r="T100" t="s">
        <v>3730</v>
      </c>
      <c r="U100" s="201">
        <v>4930</v>
      </c>
      <c r="V100" t="s">
        <v>4139</v>
      </c>
      <c r="W100" t="s">
        <v>3747</v>
      </c>
      <c r="X100" t="s">
        <v>3732</v>
      </c>
      <c r="Y100" t="s">
        <v>3733</v>
      </c>
      <c r="Z100" t="s">
        <v>3734</v>
      </c>
      <c r="AA100">
        <v>2167455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1336145</v>
      </c>
      <c r="H101" s="198">
        <v>37047.086817129632</v>
      </c>
      <c r="I101" t="s">
        <v>3784</v>
      </c>
      <c r="M101" t="s">
        <v>3499</v>
      </c>
      <c r="N101" t="s">
        <v>3739</v>
      </c>
      <c r="O101" t="s">
        <v>3740</v>
      </c>
      <c r="P101" s="199">
        <v>20</v>
      </c>
      <c r="S101" t="s">
        <v>3729</v>
      </c>
      <c r="T101" t="s">
        <v>3730</v>
      </c>
      <c r="U101" s="201">
        <v>1508</v>
      </c>
      <c r="V101" t="s">
        <v>3786</v>
      </c>
      <c r="W101" t="s">
        <v>3736</v>
      </c>
      <c r="X101" t="s">
        <v>3732</v>
      </c>
      <c r="Y101" t="s">
        <v>3733</v>
      </c>
      <c r="Z101" t="s">
        <v>3734</v>
      </c>
      <c r="AA101">
        <v>2167457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12</v>
      </c>
      <c r="G102" s="202">
        <v>1336146</v>
      </c>
      <c r="H102" s="198">
        <v>37047.087094907409</v>
      </c>
      <c r="I102" t="s">
        <v>3432</v>
      </c>
      <c r="M102" t="s">
        <v>3499</v>
      </c>
      <c r="N102" t="s">
        <v>3727</v>
      </c>
      <c r="O102" t="s">
        <v>3728</v>
      </c>
      <c r="P102" s="199">
        <v>12</v>
      </c>
      <c r="S102" t="s">
        <v>3729</v>
      </c>
      <c r="T102" t="s">
        <v>3730</v>
      </c>
      <c r="U102" s="201">
        <v>1671</v>
      </c>
      <c r="V102" t="s">
        <v>3433</v>
      </c>
      <c r="W102" t="s">
        <v>3736</v>
      </c>
      <c r="X102" t="s">
        <v>3732</v>
      </c>
      <c r="Y102" t="s">
        <v>3733</v>
      </c>
      <c r="Z102" t="s">
        <v>3734</v>
      </c>
      <c r="AA102">
        <v>2167459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1336147</v>
      </c>
      <c r="H103" s="198">
        <v>37047.087268518517</v>
      </c>
      <c r="I103" t="s">
        <v>3700</v>
      </c>
      <c r="M103" t="s">
        <v>3499</v>
      </c>
      <c r="N103" t="s">
        <v>3727</v>
      </c>
      <c r="O103" t="s">
        <v>3728</v>
      </c>
      <c r="P103" s="199">
        <v>8</v>
      </c>
      <c r="S103" t="s">
        <v>3729</v>
      </c>
      <c r="T103" t="s">
        <v>3730</v>
      </c>
      <c r="U103" s="201">
        <v>1671</v>
      </c>
      <c r="V103" t="s">
        <v>3940</v>
      </c>
      <c r="W103" t="s">
        <v>3736</v>
      </c>
      <c r="X103" t="s">
        <v>3732</v>
      </c>
      <c r="Y103" t="s">
        <v>3733</v>
      </c>
      <c r="Z103" t="s">
        <v>3734</v>
      </c>
      <c r="AA103">
        <v>2167461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1336148</v>
      </c>
      <c r="H104" s="198">
        <v>37047.087395833332</v>
      </c>
      <c r="I104" t="s">
        <v>3700</v>
      </c>
      <c r="M104" t="s">
        <v>3499</v>
      </c>
      <c r="N104" t="s">
        <v>3727</v>
      </c>
      <c r="O104" t="s">
        <v>3728</v>
      </c>
      <c r="P104" s="199">
        <v>20</v>
      </c>
      <c r="S104" t="s">
        <v>3729</v>
      </c>
      <c r="T104" t="s">
        <v>3730</v>
      </c>
      <c r="U104" s="201">
        <v>1670</v>
      </c>
      <c r="V104" t="s">
        <v>3940</v>
      </c>
      <c r="W104" t="s">
        <v>3736</v>
      </c>
      <c r="X104" t="s">
        <v>3732</v>
      </c>
      <c r="Y104" t="s">
        <v>3733</v>
      </c>
      <c r="Z104" t="s">
        <v>3734</v>
      </c>
      <c r="AA104">
        <v>2167465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5</v>
      </c>
      <c r="G105" s="202">
        <v>1336149</v>
      </c>
      <c r="H105" s="198">
        <v>37047.087407407409</v>
      </c>
      <c r="I105" t="s">
        <v>3432</v>
      </c>
      <c r="M105" t="s">
        <v>3499</v>
      </c>
      <c r="N105" t="s">
        <v>3739</v>
      </c>
      <c r="O105" t="s">
        <v>3740</v>
      </c>
      <c r="Q105" s="199">
        <v>5</v>
      </c>
      <c r="S105" t="s">
        <v>3729</v>
      </c>
      <c r="T105" t="s">
        <v>3730</v>
      </c>
      <c r="U105" s="201">
        <v>1508</v>
      </c>
      <c r="V105" t="s">
        <v>3945</v>
      </c>
      <c r="W105" t="s">
        <v>3736</v>
      </c>
      <c r="X105" t="s">
        <v>3732</v>
      </c>
      <c r="Y105" t="s">
        <v>3733</v>
      </c>
      <c r="Z105" t="s">
        <v>3734</v>
      </c>
      <c r="AA105">
        <v>2167463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50</v>
      </c>
      <c r="G106" s="202">
        <v>1336150</v>
      </c>
      <c r="H106" s="198">
        <v>37047.087627314817</v>
      </c>
      <c r="I106" t="s">
        <v>2207</v>
      </c>
      <c r="M106" t="s">
        <v>2818</v>
      </c>
      <c r="N106" t="s">
        <v>2208</v>
      </c>
      <c r="O106" t="s">
        <v>2209</v>
      </c>
      <c r="Q106" s="199">
        <v>50</v>
      </c>
      <c r="S106" t="s">
        <v>3493</v>
      </c>
      <c r="T106" t="s">
        <v>2183</v>
      </c>
      <c r="U106" s="201">
        <v>10.6</v>
      </c>
      <c r="V106" t="s">
        <v>2237</v>
      </c>
      <c r="W106" t="s">
        <v>2211</v>
      </c>
      <c r="X106" t="s">
        <v>2186</v>
      </c>
      <c r="Y106" t="s">
        <v>2187</v>
      </c>
      <c r="Z106" t="s">
        <v>3735</v>
      </c>
      <c r="AA106">
        <v>110405.1</v>
      </c>
      <c r="AB106" s="198">
        <v>37048.875011574077</v>
      </c>
      <c r="AC106" s="198">
        <v>37048.875011574077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1336151</v>
      </c>
      <c r="H107" s="198">
        <v>37047.088460648149</v>
      </c>
      <c r="I107" t="s">
        <v>3743</v>
      </c>
      <c r="M107" t="s">
        <v>3499</v>
      </c>
      <c r="N107" t="s">
        <v>3739</v>
      </c>
      <c r="O107" t="s">
        <v>3740</v>
      </c>
      <c r="P107" s="199">
        <v>20</v>
      </c>
      <c r="S107" t="s">
        <v>3729</v>
      </c>
      <c r="T107" t="s">
        <v>3730</v>
      </c>
      <c r="U107" s="201">
        <v>1506</v>
      </c>
      <c r="V107" t="s">
        <v>3937</v>
      </c>
      <c r="W107" t="s">
        <v>3736</v>
      </c>
      <c r="X107" t="s">
        <v>3732</v>
      </c>
      <c r="Y107" t="s">
        <v>3733</v>
      </c>
      <c r="Z107" t="s">
        <v>3734</v>
      </c>
      <c r="AA107">
        <v>2167467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30</v>
      </c>
      <c r="F108" s="213">
        <f t="shared" si="10"/>
        <v>750</v>
      </c>
      <c r="G108" s="202">
        <v>1336152</v>
      </c>
      <c r="H108" s="198">
        <v>37047.088564814818</v>
      </c>
      <c r="I108" t="s">
        <v>2202</v>
      </c>
      <c r="M108" t="s">
        <v>2818</v>
      </c>
      <c r="N108" t="s">
        <v>2181</v>
      </c>
      <c r="O108" t="s">
        <v>2249</v>
      </c>
      <c r="P108" s="199">
        <v>25</v>
      </c>
      <c r="S108" t="s">
        <v>3493</v>
      </c>
      <c r="T108" t="s">
        <v>2183</v>
      </c>
      <c r="U108" s="201">
        <v>22.2</v>
      </c>
      <c r="V108" t="s">
        <v>2269</v>
      </c>
      <c r="W108" t="s">
        <v>2185</v>
      </c>
      <c r="X108" t="s">
        <v>2186</v>
      </c>
      <c r="Y108" t="s">
        <v>2187</v>
      </c>
      <c r="Z108" t="s">
        <v>3735</v>
      </c>
      <c r="AA108">
        <v>110406.1</v>
      </c>
      <c r="AB108" s="198">
        <v>37135</v>
      </c>
      <c r="AC108" s="198">
        <v>37164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</v>
      </c>
      <c r="G109" s="202">
        <v>1336153</v>
      </c>
      <c r="H109" s="198">
        <v>37047.088842592595</v>
      </c>
      <c r="I109" t="s">
        <v>3759</v>
      </c>
      <c r="M109" t="s">
        <v>3499</v>
      </c>
      <c r="N109" t="s">
        <v>3739</v>
      </c>
      <c r="O109" t="s">
        <v>3740</v>
      </c>
      <c r="Q109" s="199">
        <v>1</v>
      </c>
      <c r="S109" t="s">
        <v>3729</v>
      </c>
      <c r="T109" t="s">
        <v>3730</v>
      </c>
      <c r="U109" s="201">
        <v>1507</v>
      </c>
      <c r="V109" t="s">
        <v>3134</v>
      </c>
      <c r="W109" t="s">
        <v>3736</v>
      </c>
      <c r="X109" t="s">
        <v>3732</v>
      </c>
      <c r="Y109" t="s">
        <v>3733</v>
      </c>
      <c r="Z109" t="s">
        <v>3734</v>
      </c>
      <c r="AA109">
        <v>2167469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4</v>
      </c>
      <c r="G110" s="202">
        <v>1336154</v>
      </c>
      <c r="H110" s="198">
        <v>37047.08898148148</v>
      </c>
      <c r="I110" t="s">
        <v>3700</v>
      </c>
      <c r="M110" t="s">
        <v>3499</v>
      </c>
      <c r="N110" t="s">
        <v>3739</v>
      </c>
      <c r="O110" t="s">
        <v>3740</v>
      </c>
      <c r="Q110" s="199">
        <v>4</v>
      </c>
      <c r="S110" t="s">
        <v>3729</v>
      </c>
      <c r="T110" t="s">
        <v>3730</v>
      </c>
      <c r="U110" s="201">
        <v>1507</v>
      </c>
      <c r="V110" t="s">
        <v>3742</v>
      </c>
      <c r="W110" t="s">
        <v>3736</v>
      </c>
      <c r="X110" t="s">
        <v>3732</v>
      </c>
      <c r="Y110" t="s">
        <v>3733</v>
      </c>
      <c r="Z110" t="s">
        <v>3734</v>
      </c>
      <c r="AA110">
        <v>2167471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1336155</v>
      </c>
      <c r="H111" s="198">
        <v>37047.089039351849</v>
      </c>
      <c r="I111" t="s">
        <v>3743</v>
      </c>
      <c r="M111" t="s">
        <v>3499</v>
      </c>
      <c r="N111" t="s">
        <v>3739</v>
      </c>
      <c r="O111" t="s">
        <v>3740</v>
      </c>
      <c r="P111" s="199">
        <v>20</v>
      </c>
      <c r="S111" t="s">
        <v>3729</v>
      </c>
      <c r="T111" t="s">
        <v>3730</v>
      </c>
      <c r="U111" s="201">
        <v>1506</v>
      </c>
      <c r="V111" t="s">
        <v>3937</v>
      </c>
      <c r="W111" t="s">
        <v>3736</v>
      </c>
      <c r="X111" t="s">
        <v>3732</v>
      </c>
      <c r="Y111" t="s">
        <v>3733</v>
      </c>
      <c r="Z111" t="s">
        <v>3734</v>
      </c>
      <c r="AA111">
        <v>2167473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60</v>
      </c>
      <c r="G112" s="202">
        <v>1336156</v>
      </c>
      <c r="H112" s="198">
        <v>37047.089074074072</v>
      </c>
      <c r="I112" t="s">
        <v>2259</v>
      </c>
      <c r="M112" t="s">
        <v>2818</v>
      </c>
      <c r="N112" t="s">
        <v>2208</v>
      </c>
      <c r="O112" t="s">
        <v>2236</v>
      </c>
      <c r="P112" s="199">
        <v>60</v>
      </c>
      <c r="S112" t="s">
        <v>3493</v>
      </c>
      <c r="T112" t="s">
        <v>2183</v>
      </c>
      <c r="U112" s="201">
        <v>33.4</v>
      </c>
      <c r="V112" t="s">
        <v>2260</v>
      </c>
      <c r="W112" t="s">
        <v>2211</v>
      </c>
      <c r="X112" t="s">
        <v>2186</v>
      </c>
      <c r="Y112" t="s">
        <v>2187</v>
      </c>
      <c r="Z112" t="s">
        <v>3735</v>
      </c>
      <c r="AA112">
        <v>110407.1</v>
      </c>
      <c r="AB112" s="198">
        <v>37048.875011574077</v>
      </c>
      <c r="AC112" s="198">
        <v>37048.875011574077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1336157</v>
      </c>
      <c r="H113" s="198">
        <v>37047.089178240742</v>
      </c>
      <c r="I113" t="s">
        <v>3700</v>
      </c>
      <c r="M113" t="s">
        <v>3499</v>
      </c>
      <c r="N113" t="s">
        <v>3739</v>
      </c>
      <c r="O113" t="s">
        <v>3740</v>
      </c>
      <c r="Q113" s="199">
        <v>20</v>
      </c>
      <c r="S113" t="s">
        <v>3729</v>
      </c>
      <c r="T113" t="s">
        <v>3730</v>
      </c>
      <c r="U113" s="201">
        <v>1506</v>
      </c>
      <c r="V113" t="s">
        <v>3742</v>
      </c>
      <c r="W113" t="s">
        <v>3736</v>
      </c>
      <c r="X113" t="s">
        <v>3732</v>
      </c>
      <c r="Y113" t="s">
        <v>3733</v>
      </c>
      <c r="Z113" t="s">
        <v>3734</v>
      </c>
      <c r="AA113">
        <v>2167475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15</v>
      </c>
      <c r="G114" s="202">
        <v>1336158</v>
      </c>
      <c r="H114" s="198">
        <v>37047.089629629627</v>
      </c>
      <c r="I114" t="s">
        <v>3700</v>
      </c>
      <c r="M114" t="s">
        <v>3499</v>
      </c>
      <c r="N114" t="s">
        <v>3789</v>
      </c>
      <c r="O114" t="s">
        <v>3790</v>
      </c>
      <c r="P114" s="199">
        <v>15</v>
      </c>
      <c r="S114" t="s">
        <v>3729</v>
      </c>
      <c r="T114" t="s">
        <v>3730</v>
      </c>
      <c r="U114" s="201">
        <v>928</v>
      </c>
      <c r="V114" t="s">
        <v>3940</v>
      </c>
      <c r="W114" t="s">
        <v>3756</v>
      </c>
      <c r="X114" t="s">
        <v>3732</v>
      </c>
      <c r="Y114" t="s">
        <v>3733</v>
      </c>
      <c r="Z114" t="s">
        <v>3734</v>
      </c>
      <c r="AA114">
        <v>2167477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10</v>
      </c>
      <c r="G115" s="202">
        <v>1336159</v>
      </c>
      <c r="H115" s="198">
        <v>37047.089699074073</v>
      </c>
      <c r="I115" t="s">
        <v>3700</v>
      </c>
      <c r="M115" t="s">
        <v>3499</v>
      </c>
      <c r="N115" t="s">
        <v>3753</v>
      </c>
      <c r="O115" t="s">
        <v>3754</v>
      </c>
      <c r="P115" s="199">
        <v>10</v>
      </c>
      <c r="S115" t="s">
        <v>3755</v>
      </c>
      <c r="T115" t="s">
        <v>3730</v>
      </c>
      <c r="U115" s="201">
        <v>6975</v>
      </c>
      <c r="V115" t="s">
        <v>3742</v>
      </c>
      <c r="W115" t="s">
        <v>3756</v>
      </c>
      <c r="X115" t="s">
        <v>3732</v>
      </c>
      <c r="Y115" t="s">
        <v>3733</v>
      </c>
      <c r="Z115" t="s">
        <v>3734</v>
      </c>
      <c r="AA115">
        <v>2167479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10</v>
      </c>
      <c r="G116" s="202">
        <v>1336160</v>
      </c>
      <c r="H116" s="198">
        <v>37047.089884259258</v>
      </c>
      <c r="I116" t="s">
        <v>3700</v>
      </c>
      <c r="M116" t="s">
        <v>3499</v>
      </c>
      <c r="N116" t="s">
        <v>3753</v>
      </c>
      <c r="O116" t="s">
        <v>3754</v>
      </c>
      <c r="P116" s="199">
        <v>10</v>
      </c>
      <c r="S116" t="s">
        <v>3755</v>
      </c>
      <c r="T116" t="s">
        <v>3730</v>
      </c>
      <c r="U116" s="201">
        <v>6960</v>
      </c>
      <c r="V116" t="s">
        <v>3742</v>
      </c>
      <c r="W116" t="s">
        <v>3756</v>
      </c>
      <c r="X116" t="s">
        <v>3732</v>
      </c>
      <c r="Y116" t="s">
        <v>3733</v>
      </c>
      <c r="Z116" t="s">
        <v>3734</v>
      </c>
      <c r="AA116">
        <v>2167481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10</v>
      </c>
      <c r="G117" s="202">
        <v>1336162</v>
      </c>
      <c r="H117" s="198">
        <v>37047.093333333331</v>
      </c>
      <c r="I117" t="s">
        <v>3751</v>
      </c>
      <c r="M117" t="s">
        <v>3499</v>
      </c>
      <c r="N117" t="s">
        <v>3753</v>
      </c>
      <c r="O117" t="s">
        <v>3754</v>
      </c>
      <c r="Q117" s="199">
        <v>10</v>
      </c>
      <c r="S117" t="s">
        <v>3755</v>
      </c>
      <c r="T117" t="s">
        <v>3730</v>
      </c>
      <c r="U117" s="201">
        <v>6970</v>
      </c>
      <c r="V117" t="s">
        <v>3760</v>
      </c>
      <c r="W117" t="s">
        <v>3756</v>
      </c>
      <c r="X117" t="s">
        <v>3732</v>
      </c>
      <c r="Y117" t="s">
        <v>3733</v>
      </c>
      <c r="Z117" t="s">
        <v>3734</v>
      </c>
      <c r="AA117">
        <v>2167489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1336163</v>
      </c>
      <c r="H118" s="198">
        <v>37047.094872685186</v>
      </c>
      <c r="I118" t="s">
        <v>3726</v>
      </c>
      <c r="M118" t="s">
        <v>3499</v>
      </c>
      <c r="N118" t="s">
        <v>3727</v>
      </c>
      <c r="O118" t="s">
        <v>3728</v>
      </c>
      <c r="Q118" s="199">
        <v>20</v>
      </c>
      <c r="S118" t="s">
        <v>3729</v>
      </c>
      <c r="T118" t="s">
        <v>3730</v>
      </c>
      <c r="U118" s="201">
        <v>1670</v>
      </c>
      <c r="V118" t="s">
        <v>3198</v>
      </c>
      <c r="W118" t="s">
        <v>3736</v>
      </c>
      <c r="X118" t="s">
        <v>3732</v>
      </c>
      <c r="Y118" t="s">
        <v>3733</v>
      </c>
      <c r="Z118" t="s">
        <v>3734</v>
      </c>
      <c r="AA118">
        <v>2167495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20</v>
      </c>
      <c r="G119" s="202">
        <v>1336164</v>
      </c>
      <c r="H119" s="198">
        <v>37047.095752314817</v>
      </c>
      <c r="I119" t="s">
        <v>3750</v>
      </c>
      <c r="M119" t="s">
        <v>3499</v>
      </c>
      <c r="N119" t="s">
        <v>3739</v>
      </c>
      <c r="O119" t="s">
        <v>3740</v>
      </c>
      <c r="Q119" s="199">
        <v>20</v>
      </c>
      <c r="S119" t="s">
        <v>3729</v>
      </c>
      <c r="T119" t="s">
        <v>3730</v>
      </c>
      <c r="U119" s="201">
        <v>1507</v>
      </c>
      <c r="V119" t="s">
        <v>3941</v>
      </c>
      <c r="W119" t="s">
        <v>3736</v>
      </c>
      <c r="X119" t="s">
        <v>3732</v>
      </c>
      <c r="Y119" t="s">
        <v>3733</v>
      </c>
      <c r="Z119" t="s">
        <v>3734</v>
      </c>
      <c r="AA119">
        <v>2167499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</v>
      </c>
      <c r="G120" s="202">
        <v>1336165</v>
      </c>
      <c r="H120" s="198">
        <v>37047.095949074072</v>
      </c>
      <c r="I120" t="s">
        <v>3726</v>
      </c>
      <c r="M120" t="s">
        <v>3499</v>
      </c>
      <c r="N120" t="s">
        <v>3727</v>
      </c>
      <c r="O120" t="s">
        <v>3728</v>
      </c>
      <c r="Q120" s="199">
        <v>1</v>
      </c>
      <c r="S120" t="s">
        <v>3729</v>
      </c>
      <c r="T120" t="s">
        <v>3730</v>
      </c>
      <c r="U120" s="201">
        <v>1671</v>
      </c>
      <c r="V120" t="s">
        <v>3198</v>
      </c>
      <c r="W120" t="s">
        <v>3736</v>
      </c>
      <c r="X120" t="s">
        <v>3732</v>
      </c>
      <c r="Y120" t="s">
        <v>3733</v>
      </c>
      <c r="Z120" t="s">
        <v>3734</v>
      </c>
      <c r="AA120">
        <v>2167501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1336166</v>
      </c>
      <c r="H121" s="198">
        <v>37047.09679398148</v>
      </c>
      <c r="I121" t="s">
        <v>3791</v>
      </c>
      <c r="M121" t="s">
        <v>3499</v>
      </c>
      <c r="N121" t="s">
        <v>3739</v>
      </c>
      <c r="O121" t="s">
        <v>3740</v>
      </c>
      <c r="P121" s="199">
        <v>20</v>
      </c>
      <c r="S121" t="s">
        <v>3729</v>
      </c>
      <c r="T121" t="s">
        <v>3730</v>
      </c>
      <c r="U121" s="201">
        <v>1506</v>
      </c>
      <c r="V121" t="s">
        <v>4290</v>
      </c>
      <c r="W121" t="s">
        <v>3736</v>
      </c>
      <c r="X121" t="s">
        <v>3732</v>
      </c>
      <c r="Y121" t="s">
        <v>3733</v>
      </c>
      <c r="Z121" t="s">
        <v>3734</v>
      </c>
      <c r="AA121">
        <v>2167508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1336167</v>
      </c>
      <c r="H122" s="198">
        <v>37047.098449074074</v>
      </c>
      <c r="I122" t="s">
        <v>3743</v>
      </c>
      <c r="M122" t="s">
        <v>3499</v>
      </c>
      <c r="N122" t="s">
        <v>3753</v>
      </c>
      <c r="O122" t="s">
        <v>3754</v>
      </c>
      <c r="Q122" s="199">
        <v>10</v>
      </c>
      <c r="S122" t="s">
        <v>3755</v>
      </c>
      <c r="T122" t="s">
        <v>3730</v>
      </c>
      <c r="U122" s="201">
        <v>6985</v>
      </c>
      <c r="V122" t="s">
        <v>2270</v>
      </c>
      <c r="W122" t="s">
        <v>3756</v>
      </c>
      <c r="X122" t="s">
        <v>3732</v>
      </c>
      <c r="Y122" t="s">
        <v>3733</v>
      </c>
      <c r="Z122" t="s">
        <v>3734</v>
      </c>
      <c r="AA122">
        <v>2167518</v>
      </c>
    </row>
    <row r="123" spans="1:29" x14ac:dyDescent="0.2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</v>
      </c>
      <c r="G123" s="202">
        <v>1336168</v>
      </c>
      <c r="H123" s="198">
        <v>37047.098993055559</v>
      </c>
      <c r="I123" t="s">
        <v>2271</v>
      </c>
      <c r="M123" t="s">
        <v>2818</v>
      </c>
      <c r="N123" t="s">
        <v>2181</v>
      </c>
      <c r="O123" t="s">
        <v>2182</v>
      </c>
      <c r="Q123" s="199">
        <v>10</v>
      </c>
      <c r="S123" t="s">
        <v>3493</v>
      </c>
      <c r="T123" t="s">
        <v>2183</v>
      </c>
      <c r="U123" s="201">
        <v>34.15</v>
      </c>
      <c r="V123" t="s">
        <v>2272</v>
      </c>
      <c r="W123" t="s">
        <v>2185</v>
      </c>
      <c r="X123" t="s">
        <v>2186</v>
      </c>
      <c r="Y123" t="s">
        <v>2187</v>
      </c>
      <c r="Z123" t="s">
        <v>3735</v>
      </c>
      <c r="AA123">
        <v>110418.1</v>
      </c>
      <c r="AB123" s="198">
        <v>37048.875011574077</v>
      </c>
      <c r="AC123" s="198">
        <v>37048.875011574077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10</v>
      </c>
      <c r="G124" s="202">
        <v>1336169</v>
      </c>
      <c r="H124" s="198">
        <v>37047.099502314813</v>
      </c>
      <c r="I124" t="s">
        <v>3750</v>
      </c>
      <c r="M124" t="s">
        <v>3499</v>
      </c>
      <c r="N124" t="s">
        <v>3753</v>
      </c>
      <c r="O124" t="s">
        <v>3754</v>
      </c>
      <c r="P124" s="199">
        <v>10</v>
      </c>
      <c r="S124" t="s">
        <v>3755</v>
      </c>
      <c r="T124" t="s">
        <v>3730</v>
      </c>
      <c r="U124" s="201">
        <v>6970</v>
      </c>
      <c r="V124" t="s">
        <v>3941</v>
      </c>
      <c r="W124" t="s">
        <v>3756</v>
      </c>
      <c r="X124" t="s">
        <v>3732</v>
      </c>
      <c r="Y124" t="s">
        <v>3733</v>
      </c>
      <c r="Z124" t="s">
        <v>3734</v>
      </c>
      <c r="AA124">
        <v>2167527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</v>
      </c>
      <c r="G125" s="202">
        <v>1336170</v>
      </c>
      <c r="H125" s="198">
        <v>37047.100775462961</v>
      </c>
      <c r="I125" t="s">
        <v>3777</v>
      </c>
      <c r="M125" t="s">
        <v>3499</v>
      </c>
      <c r="N125" t="s">
        <v>3770</v>
      </c>
      <c r="O125" t="s">
        <v>3771</v>
      </c>
      <c r="P125" s="199">
        <v>5</v>
      </c>
      <c r="S125" t="s">
        <v>3772</v>
      </c>
      <c r="T125" t="s">
        <v>3730</v>
      </c>
      <c r="U125" s="201">
        <v>4925</v>
      </c>
      <c r="V125" t="s">
        <v>4139</v>
      </c>
      <c r="W125" t="s">
        <v>3747</v>
      </c>
      <c r="X125" t="s">
        <v>3732</v>
      </c>
      <c r="Y125" t="s">
        <v>3733</v>
      </c>
      <c r="Z125" t="s">
        <v>3734</v>
      </c>
      <c r="AA125">
        <v>2167529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1336171</v>
      </c>
      <c r="H126" s="198">
        <v>37047.103136574071</v>
      </c>
      <c r="I126" t="s">
        <v>3791</v>
      </c>
      <c r="M126" t="s">
        <v>3499</v>
      </c>
      <c r="N126" t="s">
        <v>3739</v>
      </c>
      <c r="O126" t="s">
        <v>3740</v>
      </c>
      <c r="P126" s="199">
        <v>20</v>
      </c>
      <c r="S126" t="s">
        <v>3729</v>
      </c>
      <c r="T126" t="s">
        <v>3730</v>
      </c>
      <c r="U126" s="201">
        <v>1505</v>
      </c>
      <c r="V126" t="s">
        <v>4290</v>
      </c>
      <c r="W126" t="s">
        <v>3736</v>
      </c>
      <c r="X126" t="s">
        <v>3732</v>
      </c>
      <c r="Y126" t="s">
        <v>3733</v>
      </c>
      <c r="Z126" t="s">
        <v>3734</v>
      </c>
      <c r="AA126">
        <v>2167540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10</v>
      </c>
      <c r="G127" s="202">
        <v>1336172</v>
      </c>
      <c r="H127" s="198">
        <v>37047.103182870371</v>
      </c>
      <c r="I127" t="s">
        <v>3743</v>
      </c>
      <c r="M127" t="s">
        <v>3499</v>
      </c>
      <c r="N127" t="s">
        <v>3753</v>
      </c>
      <c r="O127" t="s">
        <v>3754</v>
      </c>
      <c r="Q127" s="199">
        <v>10</v>
      </c>
      <c r="S127" t="s">
        <v>3755</v>
      </c>
      <c r="T127" t="s">
        <v>3730</v>
      </c>
      <c r="U127" s="201">
        <v>6985</v>
      </c>
      <c r="V127" t="s">
        <v>2270</v>
      </c>
      <c r="W127" t="s">
        <v>3756</v>
      </c>
      <c r="X127" t="s">
        <v>3732</v>
      </c>
      <c r="Y127" t="s">
        <v>3733</v>
      </c>
      <c r="Z127" t="s">
        <v>3734</v>
      </c>
      <c r="AA127">
        <v>2167542</v>
      </c>
    </row>
    <row r="128" spans="1:29" x14ac:dyDescent="0.2">
      <c r="A128" s="44" t="str">
        <f t="shared" si="6"/>
        <v xml:space="preserve"> Power Financial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8</v>
      </c>
      <c r="F128" s="213">
        <f t="shared" si="10"/>
        <v>400</v>
      </c>
      <c r="G128" s="202">
        <v>1336173</v>
      </c>
      <c r="H128" s="198">
        <v>37047.103437500002</v>
      </c>
      <c r="I128" t="s">
        <v>2273</v>
      </c>
      <c r="M128" t="s">
        <v>2818</v>
      </c>
      <c r="N128" t="s">
        <v>2172</v>
      </c>
      <c r="O128" t="s">
        <v>2274</v>
      </c>
      <c r="P128" s="199">
        <v>50</v>
      </c>
      <c r="S128" t="s">
        <v>3493</v>
      </c>
      <c r="T128" t="s">
        <v>2174</v>
      </c>
      <c r="U128" s="201">
        <v>205</v>
      </c>
      <c r="V128" t="s">
        <v>2275</v>
      </c>
      <c r="W128" t="s">
        <v>2276</v>
      </c>
      <c r="X128" t="s">
        <v>2177</v>
      </c>
      <c r="Y128" t="s">
        <v>2178</v>
      </c>
      <c r="Z128" t="s">
        <v>2179</v>
      </c>
      <c r="AA128">
        <v>1336173</v>
      </c>
      <c r="AB128" s="198">
        <v>37060</v>
      </c>
      <c r="AC128" s="198">
        <v>37067</v>
      </c>
    </row>
    <row r="129" spans="1:29" x14ac:dyDescent="0.2">
      <c r="A129" s="44" t="str">
        <f t="shared" si="6"/>
        <v xml:space="preserve"> Power Financial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8</v>
      </c>
      <c r="F129" s="213">
        <f t="shared" si="10"/>
        <v>400</v>
      </c>
      <c r="G129" s="202">
        <v>1336174</v>
      </c>
      <c r="H129" s="198">
        <v>37047.103472222225</v>
      </c>
      <c r="I129" t="s">
        <v>2273</v>
      </c>
      <c r="M129" t="s">
        <v>2818</v>
      </c>
      <c r="N129" t="s">
        <v>2172</v>
      </c>
      <c r="O129" t="s">
        <v>2277</v>
      </c>
      <c r="P129" s="199">
        <v>50</v>
      </c>
      <c r="S129" t="s">
        <v>3493</v>
      </c>
      <c r="T129" t="s">
        <v>2174</v>
      </c>
      <c r="U129" s="201">
        <v>205</v>
      </c>
      <c r="V129" t="s">
        <v>2275</v>
      </c>
      <c r="W129" t="s">
        <v>2276</v>
      </c>
      <c r="X129" t="s">
        <v>2177</v>
      </c>
      <c r="Y129" t="s">
        <v>2178</v>
      </c>
      <c r="Z129" t="s">
        <v>2179</v>
      </c>
      <c r="AA129">
        <v>1336174</v>
      </c>
      <c r="AB129" s="198">
        <v>37067</v>
      </c>
      <c r="AC129" s="198">
        <v>37074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1336175</v>
      </c>
      <c r="H130" s="198">
        <v>37047.103541666664</v>
      </c>
      <c r="I130" t="s">
        <v>3784</v>
      </c>
      <c r="M130" t="s">
        <v>3499</v>
      </c>
      <c r="N130" t="s">
        <v>3727</v>
      </c>
      <c r="O130" t="s">
        <v>3728</v>
      </c>
      <c r="P130" s="199">
        <v>20</v>
      </c>
      <c r="S130" t="s">
        <v>3729</v>
      </c>
      <c r="T130" t="s">
        <v>3730</v>
      </c>
      <c r="U130" s="201">
        <v>1669</v>
      </c>
      <c r="V130" t="s">
        <v>3786</v>
      </c>
      <c r="W130" t="s">
        <v>3736</v>
      </c>
      <c r="X130" t="s">
        <v>3732</v>
      </c>
      <c r="Y130" t="s">
        <v>3733</v>
      </c>
      <c r="Z130" t="s">
        <v>3734</v>
      </c>
      <c r="AA130">
        <v>2167544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90</v>
      </c>
      <c r="F131" s="213">
        <f t="shared" si="10"/>
        <v>2250000</v>
      </c>
      <c r="G131" s="202">
        <v>1336176</v>
      </c>
      <c r="H131" s="198">
        <v>37047.103784722225</v>
      </c>
      <c r="I131" t="s">
        <v>3768</v>
      </c>
      <c r="M131" t="s">
        <v>3494</v>
      </c>
      <c r="N131" t="s">
        <v>3761</v>
      </c>
      <c r="O131" t="s">
        <v>3762</v>
      </c>
      <c r="Q131" s="199">
        <v>25000</v>
      </c>
      <c r="S131" t="s">
        <v>3763</v>
      </c>
      <c r="T131" t="s">
        <v>3764</v>
      </c>
      <c r="U131" s="201">
        <v>26.5</v>
      </c>
      <c r="V131" t="s">
        <v>2278</v>
      </c>
      <c r="W131" t="s">
        <v>3765</v>
      </c>
      <c r="X131" t="s">
        <v>3766</v>
      </c>
      <c r="Y131" t="s">
        <v>3767</v>
      </c>
      <c r="Z131" t="s">
        <v>3735</v>
      </c>
      <c r="AA131">
        <v>106305</v>
      </c>
      <c r="AB131" s="198">
        <v>37257</v>
      </c>
      <c r="AC131" s="198">
        <v>37346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92</v>
      </c>
      <c r="F132" s="213">
        <f t="shared" si="10"/>
        <v>2300000</v>
      </c>
      <c r="G132" s="202">
        <v>1336177</v>
      </c>
      <c r="H132" s="198">
        <v>37047.10429398148</v>
      </c>
      <c r="I132" t="s">
        <v>3782</v>
      </c>
      <c r="M132" t="s">
        <v>3494</v>
      </c>
      <c r="N132" t="s">
        <v>3761</v>
      </c>
      <c r="O132" t="s">
        <v>3783</v>
      </c>
      <c r="Q132" s="199">
        <v>25000</v>
      </c>
      <c r="S132" t="s">
        <v>3763</v>
      </c>
      <c r="T132" t="s">
        <v>3764</v>
      </c>
      <c r="U132" s="201">
        <v>24.6</v>
      </c>
      <c r="V132" t="s">
        <v>4651</v>
      </c>
      <c r="W132" t="s">
        <v>3765</v>
      </c>
      <c r="X132" t="s">
        <v>3766</v>
      </c>
      <c r="Y132" t="s">
        <v>3767</v>
      </c>
      <c r="Z132" t="s">
        <v>3735</v>
      </c>
      <c r="AA132">
        <v>106306</v>
      </c>
      <c r="AB132" s="198">
        <v>37165</v>
      </c>
      <c r="AC132" s="198">
        <v>37256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31</v>
      </c>
      <c r="F133" s="213">
        <f t="shared" si="10"/>
        <v>775000</v>
      </c>
      <c r="G133" s="202">
        <v>1336178</v>
      </c>
      <c r="H133" s="198">
        <v>37047.104479166665</v>
      </c>
      <c r="I133" t="s">
        <v>3775</v>
      </c>
      <c r="M133" t="s">
        <v>3494</v>
      </c>
      <c r="N133" t="s">
        <v>3761</v>
      </c>
      <c r="O133" t="s">
        <v>3876</v>
      </c>
      <c r="Q133" s="199">
        <v>25000</v>
      </c>
      <c r="S133" t="s">
        <v>3763</v>
      </c>
      <c r="T133" t="s">
        <v>3764</v>
      </c>
      <c r="U133" s="201">
        <v>21.15</v>
      </c>
      <c r="V133" t="s">
        <v>3776</v>
      </c>
      <c r="W133" t="s">
        <v>3765</v>
      </c>
      <c r="X133" t="s">
        <v>3766</v>
      </c>
      <c r="Y133" t="s">
        <v>3767</v>
      </c>
      <c r="Z133" t="s">
        <v>3735</v>
      </c>
      <c r="AA133">
        <v>106307</v>
      </c>
      <c r="AB133" s="198">
        <v>37073.875011574077</v>
      </c>
      <c r="AC133" s="198">
        <v>37103.875011574077</v>
      </c>
    </row>
    <row r="134" spans="1:29" x14ac:dyDescent="0.2">
      <c r="A134" s="44" t="str">
        <f t="shared" si="6"/>
        <v xml:space="preserve"> Natural Gas Physical</v>
      </c>
      <c r="B134" s="44" t="str">
        <f t="shared" si="7"/>
        <v/>
      </c>
      <c r="C134" s="44" t="str">
        <f t="shared" si="8"/>
        <v>Natural Gas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92</v>
      </c>
      <c r="F134" s="213">
        <f t="shared" si="10"/>
        <v>2300000</v>
      </c>
      <c r="G134" s="202">
        <v>1336179</v>
      </c>
      <c r="H134" s="198">
        <v>37047.104525462964</v>
      </c>
      <c r="I134" t="s">
        <v>3737</v>
      </c>
      <c r="M134" t="s">
        <v>3494</v>
      </c>
      <c r="N134" t="s">
        <v>3761</v>
      </c>
      <c r="O134" t="s">
        <v>3429</v>
      </c>
      <c r="Q134" s="199">
        <v>25000</v>
      </c>
      <c r="S134" t="s">
        <v>3763</v>
      </c>
      <c r="T134" t="s">
        <v>3764</v>
      </c>
      <c r="U134" s="201">
        <v>20.95</v>
      </c>
      <c r="V134" t="s">
        <v>3434</v>
      </c>
      <c r="W134" t="s">
        <v>3765</v>
      </c>
      <c r="X134" t="s">
        <v>3766</v>
      </c>
      <c r="Y134" t="s">
        <v>3767</v>
      </c>
      <c r="Z134" t="s">
        <v>3735</v>
      </c>
      <c r="AA134">
        <v>106308</v>
      </c>
      <c r="AB134" s="198">
        <v>37073</v>
      </c>
      <c r="AC134" s="198">
        <v>37164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1336180</v>
      </c>
      <c r="H135" s="198">
        <v>37047.105324074073</v>
      </c>
      <c r="I135" t="s">
        <v>3975</v>
      </c>
      <c r="M135" t="s">
        <v>3499</v>
      </c>
      <c r="N135" t="s">
        <v>3739</v>
      </c>
      <c r="O135" t="s">
        <v>3740</v>
      </c>
      <c r="Q135" s="199">
        <v>20</v>
      </c>
      <c r="S135" t="s">
        <v>3729</v>
      </c>
      <c r="T135" t="s">
        <v>3730</v>
      </c>
      <c r="U135" s="201">
        <v>1506</v>
      </c>
      <c r="V135" t="s">
        <v>2263</v>
      </c>
      <c r="W135" t="s">
        <v>3736</v>
      </c>
      <c r="X135" t="s">
        <v>3732</v>
      </c>
      <c r="Y135" t="s">
        <v>3733</v>
      </c>
      <c r="Z135" t="s">
        <v>3734</v>
      </c>
      <c r="AA135">
        <v>2167546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</v>
      </c>
      <c r="G136" s="202">
        <v>1336181</v>
      </c>
      <c r="H136" s="198">
        <v>37047.106527777774</v>
      </c>
      <c r="I136" t="s">
        <v>3750</v>
      </c>
      <c r="M136" t="s">
        <v>3499</v>
      </c>
      <c r="N136" t="s">
        <v>3753</v>
      </c>
      <c r="O136" t="s">
        <v>3754</v>
      </c>
      <c r="P136" s="199">
        <v>10</v>
      </c>
      <c r="S136" t="s">
        <v>3755</v>
      </c>
      <c r="T136" t="s">
        <v>3730</v>
      </c>
      <c r="U136" s="201">
        <v>6970</v>
      </c>
      <c r="V136" t="s">
        <v>3941</v>
      </c>
      <c r="W136" t="s">
        <v>3756</v>
      </c>
      <c r="X136" t="s">
        <v>3732</v>
      </c>
      <c r="Y136" t="s">
        <v>3733</v>
      </c>
      <c r="Z136" t="s">
        <v>3734</v>
      </c>
      <c r="AA136">
        <v>2167548</v>
      </c>
    </row>
    <row r="137" spans="1:29" x14ac:dyDescent="0.2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50000</v>
      </c>
      <c r="G137" s="202">
        <v>1336183</v>
      </c>
      <c r="H137" s="198">
        <v>37047.10738425926</v>
      </c>
      <c r="I137" t="s">
        <v>3737</v>
      </c>
      <c r="M137" t="s">
        <v>3494</v>
      </c>
      <c r="N137" t="s">
        <v>3761</v>
      </c>
      <c r="O137" t="s">
        <v>4006</v>
      </c>
      <c r="P137" s="199">
        <v>50000</v>
      </c>
      <c r="S137" t="s">
        <v>3763</v>
      </c>
      <c r="T137" t="s">
        <v>3764</v>
      </c>
      <c r="U137" s="201">
        <v>21.35</v>
      </c>
      <c r="V137" t="s">
        <v>4340</v>
      </c>
      <c r="W137" t="s">
        <v>3773</v>
      </c>
      <c r="X137" t="s">
        <v>3766</v>
      </c>
      <c r="Y137" t="s">
        <v>3767</v>
      </c>
      <c r="Z137" t="s">
        <v>3735</v>
      </c>
      <c r="AA137">
        <v>106309</v>
      </c>
      <c r="AB137" s="198">
        <v>37047.875011574077</v>
      </c>
      <c r="AC137" s="198">
        <v>37047.875011574077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</v>
      </c>
      <c r="G138" s="202">
        <v>1336182</v>
      </c>
      <c r="H138" s="198">
        <v>37047.10738425926</v>
      </c>
      <c r="I138" t="s">
        <v>3751</v>
      </c>
      <c r="M138" t="s">
        <v>3499</v>
      </c>
      <c r="N138" t="s">
        <v>3753</v>
      </c>
      <c r="O138" t="s">
        <v>3754</v>
      </c>
      <c r="Q138" s="199">
        <v>10</v>
      </c>
      <c r="S138" t="s">
        <v>3755</v>
      </c>
      <c r="T138" t="s">
        <v>3730</v>
      </c>
      <c r="U138" s="201">
        <v>6980</v>
      </c>
      <c r="V138" t="s">
        <v>3760</v>
      </c>
      <c r="W138" t="s">
        <v>3756</v>
      </c>
      <c r="X138" t="s">
        <v>3732</v>
      </c>
      <c r="Y138" t="s">
        <v>3733</v>
      </c>
      <c r="Z138" t="s">
        <v>3734</v>
      </c>
      <c r="AA138">
        <v>2167550</v>
      </c>
    </row>
    <row r="139" spans="1:29" x14ac:dyDescent="0.2">
      <c r="A139" s="44" t="str">
        <f t="shared" ref="A139:A202" si="11">B139&amp;" "&amp;C139&amp;" "&amp;D139</f>
        <v xml:space="preserve"> Natural Gas Physical</v>
      </c>
      <c r="B139" s="44" t="str">
        <f t="shared" ref="B139:B202" si="12">IF((LEFT(N139,2)="US"),"US","")</f>
        <v/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3</v>
      </c>
      <c r="F139" s="213">
        <f t="shared" ref="F139:F202" si="15">E139*SUM(P139:Q139)</f>
        <v>150000</v>
      </c>
      <c r="G139" s="202">
        <v>1336184</v>
      </c>
      <c r="H139" s="198">
        <v>37047.108159722222</v>
      </c>
      <c r="I139" t="s">
        <v>3775</v>
      </c>
      <c r="M139" t="s">
        <v>3494</v>
      </c>
      <c r="N139" t="s">
        <v>3761</v>
      </c>
      <c r="O139" t="s">
        <v>2279</v>
      </c>
      <c r="Q139" s="199">
        <v>50000</v>
      </c>
      <c r="S139" t="s">
        <v>3763</v>
      </c>
      <c r="T139" t="s">
        <v>3764</v>
      </c>
      <c r="U139" s="201">
        <v>21.4</v>
      </c>
      <c r="V139" t="s">
        <v>3776</v>
      </c>
      <c r="W139" t="s">
        <v>3773</v>
      </c>
      <c r="X139" t="s">
        <v>3766</v>
      </c>
      <c r="Y139" t="s">
        <v>3767</v>
      </c>
      <c r="Z139" t="s">
        <v>3735</v>
      </c>
      <c r="AA139">
        <v>106310</v>
      </c>
      <c r="AB139" s="198">
        <v>37048.875011574077</v>
      </c>
      <c r="AC139" s="198">
        <v>37050.875011574077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1336185</v>
      </c>
      <c r="H140" s="198">
        <v>37047.108576388891</v>
      </c>
      <c r="I140" t="s">
        <v>3700</v>
      </c>
      <c r="M140" t="s">
        <v>3499</v>
      </c>
      <c r="N140" t="s">
        <v>3789</v>
      </c>
      <c r="O140" t="s">
        <v>3790</v>
      </c>
      <c r="P140" s="199">
        <v>20</v>
      </c>
      <c r="S140" t="s">
        <v>3729</v>
      </c>
      <c r="T140" t="s">
        <v>3730</v>
      </c>
      <c r="U140" s="201">
        <v>927</v>
      </c>
      <c r="V140" t="s">
        <v>3940</v>
      </c>
      <c r="W140" t="s">
        <v>3756</v>
      </c>
      <c r="X140" t="s">
        <v>3732</v>
      </c>
      <c r="Y140" t="s">
        <v>3733</v>
      </c>
      <c r="Z140" t="s">
        <v>3734</v>
      </c>
      <c r="AA140">
        <v>2167560</v>
      </c>
    </row>
    <row r="141" spans="1:29" x14ac:dyDescent="0.2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1336186</v>
      </c>
      <c r="H141" s="198">
        <v>37047.108993055554</v>
      </c>
      <c r="I141" t="s">
        <v>2253</v>
      </c>
      <c r="M141" t="s">
        <v>2818</v>
      </c>
      <c r="N141" t="s">
        <v>2208</v>
      </c>
      <c r="O141" t="s">
        <v>2209</v>
      </c>
      <c r="P141" s="199">
        <v>10</v>
      </c>
      <c r="S141" t="s">
        <v>3493</v>
      </c>
      <c r="T141" t="s">
        <v>2183</v>
      </c>
      <c r="U141" s="201">
        <v>10.4</v>
      </c>
      <c r="V141" t="s">
        <v>2254</v>
      </c>
      <c r="W141" t="s">
        <v>2211</v>
      </c>
      <c r="X141" t="s">
        <v>2186</v>
      </c>
      <c r="Y141" t="s">
        <v>2187</v>
      </c>
      <c r="Z141" t="s">
        <v>3735</v>
      </c>
      <c r="AA141">
        <v>110432.1</v>
      </c>
      <c r="AB141" s="198">
        <v>37048.875011574077</v>
      </c>
      <c r="AC141" s="198">
        <v>37048.875011574077</v>
      </c>
    </row>
    <row r="142" spans="1:29" x14ac:dyDescent="0.2">
      <c r="A142" s="44" t="str">
        <f t="shared" si="11"/>
        <v xml:space="preserve"> Power Physical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15</v>
      </c>
      <c r="G142" s="202">
        <v>1336187</v>
      </c>
      <c r="H142" s="198">
        <v>37047.109525462962</v>
      </c>
      <c r="I142" t="s">
        <v>2253</v>
      </c>
      <c r="M142" t="s">
        <v>2818</v>
      </c>
      <c r="N142" t="s">
        <v>2208</v>
      </c>
      <c r="O142" t="s">
        <v>2280</v>
      </c>
      <c r="P142" s="199">
        <v>15</v>
      </c>
      <c r="S142" t="s">
        <v>3493</v>
      </c>
      <c r="T142" t="s">
        <v>2183</v>
      </c>
      <c r="U142" s="201">
        <v>18.850000000000001</v>
      </c>
      <c r="V142" t="s">
        <v>2254</v>
      </c>
      <c r="W142" t="s">
        <v>2211</v>
      </c>
      <c r="X142" t="s">
        <v>2186</v>
      </c>
      <c r="Y142" t="s">
        <v>2187</v>
      </c>
      <c r="Z142" t="s">
        <v>3735</v>
      </c>
      <c r="AA142">
        <v>110433.1</v>
      </c>
      <c r="AB142" s="198">
        <v>37048.875011574077</v>
      </c>
      <c r="AC142" s="198">
        <v>37048.875011574077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4</v>
      </c>
      <c r="G143" s="202">
        <v>1336188</v>
      </c>
      <c r="H143" s="198">
        <v>37047.109652777777</v>
      </c>
      <c r="I143" t="s">
        <v>3750</v>
      </c>
      <c r="M143" t="s">
        <v>3499</v>
      </c>
      <c r="N143" t="s">
        <v>3739</v>
      </c>
      <c r="O143" t="s">
        <v>3740</v>
      </c>
      <c r="P143" s="199">
        <v>4</v>
      </c>
      <c r="S143" t="s">
        <v>3729</v>
      </c>
      <c r="T143" t="s">
        <v>3730</v>
      </c>
      <c r="U143" s="201">
        <v>1505</v>
      </c>
      <c r="V143" t="s">
        <v>3788</v>
      </c>
      <c r="W143" t="s">
        <v>3736</v>
      </c>
      <c r="X143" t="s">
        <v>3732</v>
      </c>
      <c r="Y143" t="s">
        <v>3733</v>
      </c>
      <c r="Z143" t="s">
        <v>3734</v>
      </c>
      <c r="AA143">
        <v>2167562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50000</v>
      </c>
      <c r="G144" s="202">
        <v>1336189</v>
      </c>
      <c r="H144" s="198">
        <v>37047.109722222223</v>
      </c>
      <c r="I144" t="s">
        <v>3737</v>
      </c>
      <c r="M144" t="s">
        <v>3494</v>
      </c>
      <c r="N144" t="s">
        <v>3761</v>
      </c>
      <c r="O144" t="s">
        <v>4006</v>
      </c>
      <c r="P144" s="199">
        <v>50000</v>
      </c>
      <c r="S144" t="s">
        <v>3763</v>
      </c>
      <c r="T144" t="s">
        <v>3764</v>
      </c>
      <c r="U144" s="201">
        <v>21.05</v>
      </c>
      <c r="V144" t="s">
        <v>4340</v>
      </c>
      <c r="W144" t="s">
        <v>3773</v>
      </c>
      <c r="X144" t="s">
        <v>3766</v>
      </c>
      <c r="Y144" t="s">
        <v>3767</v>
      </c>
      <c r="Z144" t="s">
        <v>3735</v>
      </c>
      <c r="AA144">
        <v>106311</v>
      </c>
      <c r="AB144" s="198">
        <v>37047.875011574077</v>
      </c>
      <c r="AC144" s="198">
        <v>37047.875011574077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5</v>
      </c>
      <c r="G145" s="202">
        <v>1336190</v>
      </c>
      <c r="H145" s="198">
        <v>37047.109722222223</v>
      </c>
      <c r="I145" t="s">
        <v>3759</v>
      </c>
      <c r="M145" t="s">
        <v>3499</v>
      </c>
      <c r="N145" t="s">
        <v>3770</v>
      </c>
      <c r="O145" t="s">
        <v>3771</v>
      </c>
      <c r="P145" s="199">
        <v>5</v>
      </c>
      <c r="S145" t="s">
        <v>3772</v>
      </c>
      <c r="T145" t="s">
        <v>3730</v>
      </c>
      <c r="U145" s="201">
        <v>4925</v>
      </c>
      <c r="V145" t="s">
        <v>3430</v>
      </c>
      <c r="W145" t="s">
        <v>3747</v>
      </c>
      <c r="X145" t="s">
        <v>3732</v>
      </c>
      <c r="Y145" t="s">
        <v>3733</v>
      </c>
      <c r="Z145" t="s">
        <v>3734</v>
      </c>
      <c r="AA145">
        <v>2167564</v>
      </c>
    </row>
    <row r="146" spans="1:29" x14ac:dyDescent="0.2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25</v>
      </c>
      <c r="G146" s="202">
        <v>1336191</v>
      </c>
      <c r="H146" s="198">
        <v>37047.110277777778</v>
      </c>
      <c r="I146" t="s">
        <v>2227</v>
      </c>
      <c r="M146" t="s">
        <v>2818</v>
      </c>
      <c r="N146" t="s">
        <v>2181</v>
      </c>
      <c r="O146" t="s">
        <v>2189</v>
      </c>
      <c r="Q146" s="199">
        <v>25</v>
      </c>
      <c r="S146" t="s">
        <v>3493</v>
      </c>
      <c r="T146" t="s">
        <v>2183</v>
      </c>
      <c r="U146" s="201">
        <v>24.45</v>
      </c>
      <c r="V146" t="s">
        <v>2228</v>
      </c>
      <c r="W146" t="s">
        <v>2185</v>
      </c>
      <c r="X146" t="s">
        <v>2186</v>
      </c>
      <c r="Y146" t="s">
        <v>2187</v>
      </c>
      <c r="Z146" t="s">
        <v>3735</v>
      </c>
      <c r="AA146">
        <v>110437.1</v>
      </c>
      <c r="AB146" s="198">
        <v>37048.875011574077</v>
      </c>
      <c r="AC146" s="198">
        <v>37048.875011574077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1336192</v>
      </c>
      <c r="H147" s="198">
        <v>37047.110578703701</v>
      </c>
      <c r="I147" t="s">
        <v>3779</v>
      </c>
      <c r="M147" t="s">
        <v>3499</v>
      </c>
      <c r="N147" t="s">
        <v>3757</v>
      </c>
      <c r="O147" t="s">
        <v>3758</v>
      </c>
      <c r="P147" s="199">
        <v>20</v>
      </c>
      <c r="S147" t="s">
        <v>3729</v>
      </c>
      <c r="T147" t="s">
        <v>3730</v>
      </c>
      <c r="U147" s="201">
        <v>461</v>
      </c>
      <c r="V147" t="s">
        <v>4337</v>
      </c>
      <c r="W147" t="s">
        <v>3747</v>
      </c>
      <c r="X147" t="s">
        <v>3732</v>
      </c>
      <c r="Y147" t="s">
        <v>3733</v>
      </c>
      <c r="Z147" t="s">
        <v>3734</v>
      </c>
      <c r="AA147">
        <v>2167566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10</v>
      </c>
      <c r="G148" s="202">
        <v>1336193</v>
      </c>
      <c r="H148" s="198">
        <v>37047.110925925925</v>
      </c>
      <c r="I148" t="s">
        <v>3791</v>
      </c>
      <c r="M148" t="s">
        <v>3499</v>
      </c>
      <c r="N148" t="s">
        <v>3770</v>
      </c>
      <c r="O148" t="s">
        <v>3771</v>
      </c>
      <c r="P148" s="199">
        <v>10</v>
      </c>
      <c r="S148" t="s">
        <v>3772</v>
      </c>
      <c r="T148" t="s">
        <v>3730</v>
      </c>
      <c r="U148" s="201">
        <v>4915</v>
      </c>
      <c r="V148" t="s">
        <v>4290</v>
      </c>
      <c r="W148" t="s">
        <v>3747</v>
      </c>
      <c r="X148" t="s">
        <v>3732</v>
      </c>
      <c r="Y148" t="s">
        <v>3733</v>
      </c>
      <c r="Z148" t="s">
        <v>3734</v>
      </c>
      <c r="AA148">
        <v>2167568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16</v>
      </c>
      <c r="G149" s="202">
        <v>1336194</v>
      </c>
      <c r="H149" s="198">
        <v>37047.111712962964</v>
      </c>
      <c r="I149" t="s">
        <v>3750</v>
      </c>
      <c r="M149" t="s">
        <v>3499</v>
      </c>
      <c r="N149" t="s">
        <v>3739</v>
      </c>
      <c r="O149" t="s">
        <v>3740</v>
      </c>
      <c r="P149" s="199">
        <v>16</v>
      </c>
      <c r="S149" t="s">
        <v>3729</v>
      </c>
      <c r="T149" t="s">
        <v>3730</v>
      </c>
      <c r="U149" s="201">
        <v>1505</v>
      </c>
      <c r="V149" t="s">
        <v>3941</v>
      </c>
      <c r="W149" t="s">
        <v>3736</v>
      </c>
      <c r="X149" t="s">
        <v>3732</v>
      </c>
      <c r="Y149" t="s">
        <v>3733</v>
      </c>
      <c r="Z149" t="s">
        <v>3734</v>
      </c>
      <c r="AA149">
        <v>2167570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</v>
      </c>
      <c r="G150" s="202">
        <v>1336195</v>
      </c>
      <c r="H150" s="198">
        <v>37047.112395833334</v>
      </c>
      <c r="I150" t="s">
        <v>3750</v>
      </c>
      <c r="M150" t="s">
        <v>3499</v>
      </c>
      <c r="N150" t="s">
        <v>3753</v>
      </c>
      <c r="O150" t="s">
        <v>3754</v>
      </c>
      <c r="P150" s="199">
        <v>1</v>
      </c>
      <c r="S150" t="s">
        <v>3755</v>
      </c>
      <c r="T150" t="s">
        <v>3730</v>
      </c>
      <c r="U150" s="201">
        <v>6970</v>
      </c>
      <c r="V150" t="s">
        <v>3788</v>
      </c>
      <c r="W150" t="s">
        <v>3756</v>
      </c>
      <c r="X150" t="s">
        <v>3732</v>
      </c>
      <c r="Y150" t="s">
        <v>3733</v>
      </c>
      <c r="Z150" t="s">
        <v>3734</v>
      </c>
      <c r="AA150">
        <v>2167572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1336196</v>
      </c>
      <c r="H151" s="198">
        <v>37047.112939814811</v>
      </c>
      <c r="I151" t="s">
        <v>3208</v>
      </c>
      <c r="M151" t="s">
        <v>3499</v>
      </c>
      <c r="N151" t="s">
        <v>3757</v>
      </c>
      <c r="O151" t="s">
        <v>3758</v>
      </c>
      <c r="Q151" s="199">
        <v>20</v>
      </c>
      <c r="S151" t="s">
        <v>3729</v>
      </c>
      <c r="T151" t="s">
        <v>3730</v>
      </c>
      <c r="U151" s="201">
        <v>462</v>
      </c>
      <c r="V151" t="s">
        <v>3209</v>
      </c>
      <c r="W151" t="s">
        <v>3747</v>
      </c>
      <c r="X151" t="s">
        <v>3732</v>
      </c>
      <c r="Y151" t="s">
        <v>3733</v>
      </c>
      <c r="Z151" t="s">
        <v>3734</v>
      </c>
      <c r="AA151">
        <v>2167574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1336197</v>
      </c>
      <c r="H152" s="198">
        <v>37047.114166666666</v>
      </c>
      <c r="I152" t="s">
        <v>3208</v>
      </c>
      <c r="M152" t="s">
        <v>3499</v>
      </c>
      <c r="N152" t="s">
        <v>3757</v>
      </c>
      <c r="O152" t="s">
        <v>3758</v>
      </c>
      <c r="Q152" s="199">
        <v>20</v>
      </c>
      <c r="S152" t="s">
        <v>3729</v>
      </c>
      <c r="T152" t="s">
        <v>3730</v>
      </c>
      <c r="U152" s="201">
        <v>463</v>
      </c>
      <c r="V152" t="s">
        <v>3209</v>
      </c>
      <c r="W152" t="s">
        <v>3747</v>
      </c>
      <c r="X152" t="s">
        <v>3732</v>
      </c>
      <c r="Y152" t="s">
        <v>3733</v>
      </c>
      <c r="Z152" t="s">
        <v>3734</v>
      </c>
      <c r="AA152">
        <v>2167576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2</v>
      </c>
      <c r="G153" s="202">
        <v>1336198</v>
      </c>
      <c r="H153" s="198">
        <v>37047.114444444444</v>
      </c>
      <c r="I153" t="s">
        <v>3432</v>
      </c>
      <c r="M153" t="s">
        <v>3499</v>
      </c>
      <c r="N153" t="s">
        <v>3753</v>
      </c>
      <c r="O153" t="s">
        <v>3754</v>
      </c>
      <c r="P153" s="199">
        <v>2</v>
      </c>
      <c r="S153" t="s">
        <v>3755</v>
      </c>
      <c r="T153" t="s">
        <v>3730</v>
      </c>
      <c r="U153" s="201">
        <v>6970</v>
      </c>
      <c r="V153" t="s">
        <v>3945</v>
      </c>
      <c r="W153" t="s">
        <v>3756</v>
      </c>
      <c r="X153" t="s">
        <v>3732</v>
      </c>
      <c r="Y153" t="s">
        <v>3733</v>
      </c>
      <c r="Z153" t="s">
        <v>3734</v>
      </c>
      <c r="AA153">
        <v>2167578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3</v>
      </c>
      <c r="G154" s="202">
        <v>1336199</v>
      </c>
      <c r="H154" s="198">
        <v>37047.114699074074</v>
      </c>
      <c r="I154" t="s">
        <v>3779</v>
      </c>
      <c r="M154" t="s">
        <v>3499</v>
      </c>
      <c r="N154" t="s">
        <v>3757</v>
      </c>
      <c r="O154" t="s">
        <v>3758</v>
      </c>
      <c r="P154" s="199">
        <v>3</v>
      </c>
      <c r="S154" t="s">
        <v>3729</v>
      </c>
      <c r="T154" t="s">
        <v>3730</v>
      </c>
      <c r="U154" s="201">
        <v>462</v>
      </c>
      <c r="V154" t="s">
        <v>4337</v>
      </c>
      <c r="W154" t="s">
        <v>3747</v>
      </c>
      <c r="X154" t="s">
        <v>3732</v>
      </c>
      <c r="Y154" t="s">
        <v>3733</v>
      </c>
      <c r="Z154" t="s">
        <v>3734</v>
      </c>
      <c r="AA154">
        <v>2167580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7</v>
      </c>
      <c r="G155" s="202">
        <v>1336200</v>
      </c>
      <c r="H155" s="198">
        <v>37047.115370370368</v>
      </c>
      <c r="I155" t="s">
        <v>3700</v>
      </c>
      <c r="M155" t="s">
        <v>3499</v>
      </c>
      <c r="N155" t="s">
        <v>3753</v>
      </c>
      <c r="O155" t="s">
        <v>3754</v>
      </c>
      <c r="P155" s="199">
        <v>7</v>
      </c>
      <c r="S155" t="s">
        <v>3755</v>
      </c>
      <c r="T155" t="s">
        <v>3730</v>
      </c>
      <c r="U155" s="201">
        <v>6970</v>
      </c>
      <c r="V155" t="s">
        <v>3742</v>
      </c>
      <c r="W155" t="s">
        <v>3756</v>
      </c>
      <c r="X155" t="s">
        <v>3732</v>
      </c>
      <c r="Y155" t="s">
        <v>3733</v>
      </c>
      <c r="Z155" t="s">
        <v>3734</v>
      </c>
      <c r="AA155">
        <v>2167582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17</v>
      </c>
      <c r="G156" s="202">
        <v>1336201</v>
      </c>
      <c r="H156" s="198">
        <v>37047.116585648146</v>
      </c>
      <c r="I156" t="s">
        <v>3750</v>
      </c>
      <c r="M156" t="s">
        <v>3499</v>
      </c>
      <c r="N156" t="s">
        <v>3757</v>
      </c>
      <c r="O156" t="s">
        <v>3758</v>
      </c>
      <c r="P156" s="199">
        <v>17</v>
      </c>
      <c r="S156" t="s">
        <v>3729</v>
      </c>
      <c r="T156" t="s">
        <v>3730</v>
      </c>
      <c r="U156" s="201">
        <v>462</v>
      </c>
      <c r="V156" t="s">
        <v>3443</v>
      </c>
      <c r="W156" t="s">
        <v>3747</v>
      </c>
      <c r="X156" t="s">
        <v>3732</v>
      </c>
      <c r="Y156" t="s">
        <v>3733</v>
      </c>
      <c r="Z156" t="s">
        <v>3734</v>
      </c>
      <c r="AA156">
        <v>2167584</v>
      </c>
    </row>
    <row r="157" spans="1:29" x14ac:dyDescent="0.2">
      <c r="A157" s="44" t="str">
        <f t="shared" si="11"/>
        <v xml:space="preserve"> Power Physical</v>
      </c>
      <c r="B157" s="44" t="str">
        <f t="shared" si="12"/>
        <v/>
      </c>
      <c r="C157" s="44" t="str">
        <f t="shared" si="13"/>
        <v>Power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50</v>
      </c>
      <c r="G157" s="202">
        <v>1336203</v>
      </c>
      <c r="H157" s="198">
        <v>37047.116932870369</v>
      </c>
      <c r="I157" t="s">
        <v>2281</v>
      </c>
      <c r="M157" t="s">
        <v>2818</v>
      </c>
      <c r="N157" t="s">
        <v>2208</v>
      </c>
      <c r="O157" t="s">
        <v>2280</v>
      </c>
      <c r="Q157" s="199">
        <v>50</v>
      </c>
      <c r="S157" t="s">
        <v>3493</v>
      </c>
      <c r="T157" t="s">
        <v>2183</v>
      </c>
      <c r="U157" s="201">
        <v>19.25</v>
      </c>
      <c r="V157" t="s">
        <v>2282</v>
      </c>
      <c r="W157" t="s">
        <v>2211</v>
      </c>
      <c r="X157" t="s">
        <v>2186</v>
      </c>
      <c r="Y157" t="s">
        <v>2187</v>
      </c>
      <c r="Z157" t="s">
        <v>3735</v>
      </c>
      <c r="AA157">
        <v>110458.1</v>
      </c>
      <c r="AB157" s="198">
        <v>37048.875011574077</v>
      </c>
      <c r="AC157" s="198">
        <v>37048.875011574077</v>
      </c>
    </row>
    <row r="158" spans="1:29" x14ac:dyDescent="0.2">
      <c r="A158" s="44" t="str">
        <f t="shared" si="11"/>
        <v xml:space="preserve"> Power Physical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5</v>
      </c>
      <c r="F158" s="213">
        <f t="shared" si="15"/>
        <v>125</v>
      </c>
      <c r="G158" s="202">
        <v>1336204</v>
      </c>
      <c r="H158" s="198">
        <v>37047.118078703701</v>
      </c>
      <c r="I158" t="s">
        <v>3383</v>
      </c>
      <c r="M158" t="s">
        <v>2818</v>
      </c>
      <c r="N158" t="s">
        <v>2181</v>
      </c>
      <c r="O158" t="s">
        <v>2283</v>
      </c>
      <c r="Q158" s="199">
        <v>25</v>
      </c>
      <c r="S158" t="s">
        <v>3493</v>
      </c>
      <c r="T158" t="s">
        <v>2183</v>
      </c>
      <c r="U158" s="201">
        <v>30.25</v>
      </c>
      <c r="V158" t="s">
        <v>2284</v>
      </c>
      <c r="W158" t="s">
        <v>2185</v>
      </c>
      <c r="X158" t="s">
        <v>2186</v>
      </c>
      <c r="Y158" t="s">
        <v>2187</v>
      </c>
      <c r="Z158" t="s">
        <v>3735</v>
      </c>
      <c r="AA158">
        <v>110462.1</v>
      </c>
      <c r="AB158" s="198">
        <v>37053.875</v>
      </c>
      <c r="AC158" s="198">
        <v>37057.875</v>
      </c>
    </row>
    <row r="159" spans="1:29" x14ac:dyDescent="0.2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50</v>
      </c>
      <c r="G159" s="202">
        <v>1336205</v>
      </c>
      <c r="H159" s="198">
        <v>37047.120324074072</v>
      </c>
      <c r="I159" t="s">
        <v>2281</v>
      </c>
      <c r="M159" t="s">
        <v>2818</v>
      </c>
      <c r="N159" t="s">
        <v>2208</v>
      </c>
      <c r="O159" t="s">
        <v>2209</v>
      </c>
      <c r="Q159" s="199">
        <v>50</v>
      </c>
      <c r="S159" t="s">
        <v>3493</v>
      </c>
      <c r="T159" t="s">
        <v>2183</v>
      </c>
      <c r="U159" s="201">
        <v>10.75</v>
      </c>
      <c r="V159" t="s">
        <v>2285</v>
      </c>
      <c r="W159" t="s">
        <v>2211</v>
      </c>
      <c r="X159" t="s">
        <v>2186</v>
      </c>
      <c r="Y159" t="s">
        <v>2187</v>
      </c>
      <c r="Z159" t="s">
        <v>3735</v>
      </c>
      <c r="AA159">
        <v>110465.1</v>
      </c>
      <c r="AB159" s="198">
        <v>37048.875011574077</v>
      </c>
      <c r="AC159" s="198">
        <v>37048.875011574077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20</v>
      </c>
      <c r="G160" s="202">
        <v>1336206</v>
      </c>
      <c r="H160" s="198">
        <v>37047.120335648149</v>
      </c>
      <c r="I160" t="s">
        <v>3777</v>
      </c>
      <c r="M160" t="s">
        <v>3499</v>
      </c>
      <c r="N160" t="s">
        <v>3739</v>
      </c>
      <c r="O160" t="s">
        <v>3740</v>
      </c>
      <c r="Q160" s="199">
        <v>20</v>
      </c>
      <c r="S160" t="s">
        <v>3729</v>
      </c>
      <c r="T160" t="s">
        <v>3730</v>
      </c>
      <c r="U160" s="201">
        <v>1504</v>
      </c>
      <c r="V160" t="s">
        <v>3199</v>
      </c>
      <c r="W160" t="s">
        <v>3736</v>
      </c>
      <c r="X160" t="s">
        <v>3732</v>
      </c>
      <c r="Y160" t="s">
        <v>3733</v>
      </c>
      <c r="Z160" t="s">
        <v>3734</v>
      </c>
      <c r="AA160">
        <v>2167601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20</v>
      </c>
      <c r="G161" s="202">
        <v>1336207</v>
      </c>
      <c r="H161" s="198">
        <v>37047.120451388888</v>
      </c>
      <c r="I161" t="s">
        <v>3743</v>
      </c>
      <c r="M161" t="s">
        <v>3499</v>
      </c>
      <c r="N161" t="s">
        <v>3739</v>
      </c>
      <c r="O161" t="s">
        <v>3740</v>
      </c>
      <c r="P161" s="199">
        <v>20</v>
      </c>
      <c r="S161" t="s">
        <v>3729</v>
      </c>
      <c r="T161" t="s">
        <v>3730</v>
      </c>
      <c r="U161" s="201">
        <v>1503</v>
      </c>
      <c r="V161" t="s">
        <v>3688</v>
      </c>
      <c r="W161" t="s">
        <v>3736</v>
      </c>
      <c r="X161" t="s">
        <v>3732</v>
      </c>
      <c r="Y161" t="s">
        <v>3733</v>
      </c>
      <c r="Z161" t="s">
        <v>3734</v>
      </c>
      <c r="AA161">
        <v>2167605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1336208</v>
      </c>
      <c r="H162" s="198">
        <v>37047.120995370373</v>
      </c>
      <c r="I162" t="s">
        <v>3743</v>
      </c>
      <c r="M162" t="s">
        <v>3499</v>
      </c>
      <c r="N162" t="s">
        <v>3739</v>
      </c>
      <c r="O162" t="s">
        <v>3740</v>
      </c>
      <c r="Q162" s="199">
        <v>20</v>
      </c>
      <c r="S162" t="s">
        <v>3729</v>
      </c>
      <c r="T162" t="s">
        <v>3730</v>
      </c>
      <c r="U162" s="201">
        <v>1503</v>
      </c>
      <c r="V162" t="s">
        <v>2270</v>
      </c>
      <c r="W162" t="s">
        <v>3736</v>
      </c>
      <c r="X162" t="s">
        <v>3732</v>
      </c>
      <c r="Y162" t="s">
        <v>3733</v>
      </c>
      <c r="Z162" t="s">
        <v>3734</v>
      </c>
      <c r="AA162">
        <v>2167608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19</v>
      </c>
      <c r="G163" s="202">
        <v>1336209</v>
      </c>
      <c r="H163" s="198">
        <v>37047.121006944442</v>
      </c>
      <c r="I163" t="s">
        <v>3700</v>
      </c>
      <c r="M163" t="s">
        <v>3499</v>
      </c>
      <c r="N163" t="s">
        <v>3727</v>
      </c>
      <c r="O163" t="s">
        <v>3728</v>
      </c>
      <c r="Q163" s="199">
        <v>19</v>
      </c>
      <c r="S163" t="s">
        <v>3729</v>
      </c>
      <c r="T163" t="s">
        <v>3730</v>
      </c>
      <c r="U163" s="201">
        <v>1667</v>
      </c>
      <c r="V163" t="s">
        <v>3940</v>
      </c>
      <c r="W163" t="s">
        <v>3736</v>
      </c>
      <c r="X163" t="s">
        <v>3732</v>
      </c>
      <c r="Y163" t="s">
        <v>3733</v>
      </c>
      <c r="Z163" t="s">
        <v>3734</v>
      </c>
      <c r="AA163">
        <v>2167610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1336210</v>
      </c>
      <c r="H164" s="198">
        <v>37047.121053240742</v>
      </c>
      <c r="I164" t="s">
        <v>3432</v>
      </c>
      <c r="M164" t="s">
        <v>3499</v>
      </c>
      <c r="N164" t="s">
        <v>3739</v>
      </c>
      <c r="O164" t="s">
        <v>3740</v>
      </c>
      <c r="P164" s="199">
        <v>20</v>
      </c>
      <c r="S164" t="s">
        <v>3729</v>
      </c>
      <c r="T164" t="s">
        <v>3730</v>
      </c>
      <c r="U164" s="201">
        <v>1502</v>
      </c>
      <c r="V164" t="s">
        <v>3433</v>
      </c>
      <c r="W164" t="s">
        <v>3736</v>
      </c>
      <c r="X164" t="s">
        <v>3732</v>
      </c>
      <c r="Y164" t="s">
        <v>3733</v>
      </c>
      <c r="Z164" t="s">
        <v>3734</v>
      </c>
      <c r="AA164">
        <v>2167612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90</v>
      </c>
      <c r="F165" s="213">
        <f t="shared" si="15"/>
        <v>2250000</v>
      </c>
      <c r="G165" s="202">
        <v>1336211</v>
      </c>
      <c r="H165" s="198">
        <v>37047.121087962965</v>
      </c>
      <c r="I165" t="s">
        <v>2220</v>
      </c>
      <c r="M165" t="s">
        <v>3494</v>
      </c>
      <c r="N165" t="s">
        <v>3761</v>
      </c>
      <c r="O165" t="s">
        <v>3762</v>
      </c>
      <c r="Q165" s="199">
        <v>25000</v>
      </c>
      <c r="S165" t="s">
        <v>3763</v>
      </c>
      <c r="T165" t="s">
        <v>3764</v>
      </c>
      <c r="U165" s="201">
        <v>26.45</v>
      </c>
      <c r="V165" t="s">
        <v>2286</v>
      </c>
      <c r="W165" t="s">
        <v>3765</v>
      </c>
      <c r="X165" t="s">
        <v>3766</v>
      </c>
      <c r="Y165" t="s">
        <v>3767</v>
      </c>
      <c r="Z165" t="s">
        <v>3735</v>
      </c>
      <c r="AA165">
        <v>106312</v>
      </c>
      <c r="AB165" s="198">
        <v>37257</v>
      </c>
      <c r="AC165" s="198">
        <v>37346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1336212</v>
      </c>
      <c r="H166" s="198">
        <v>37047.121157407404</v>
      </c>
      <c r="I166" t="s">
        <v>3700</v>
      </c>
      <c r="M166" t="s">
        <v>3499</v>
      </c>
      <c r="N166" t="s">
        <v>3739</v>
      </c>
      <c r="O166" t="s">
        <v>3740</v>
      </c>
      <c r="Q166" s="199">
        <v>20</v>
      </c>
      <c r="S166" t="s">
        <v>3729</v>
      </c>
      <c r="T166" t="s">
        <v>3730</v>
      </c>
      <c r="U166" s="201">
        <v>1503</v>
      </c>
      <c r="V166" t="s">
        <v>3742</v>
      </c>
      <c r="W166" t="s">
        <v>3736</v>
      </c>
      <c r="X166" t="s">
        <v>3732</v>
      </c>
      <c r="Y166" t="s">
        <v>3733</v>
      </c>
      <c r="Z166" t="s">
        <v>3734</v>
      </c>
      <c r="AA166">
        <v>2167615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5</v>
      </c>
      <c r="G167" s="202">
        <v>1336213</v>
      </c>
      <c r="H167" s="198">
        <v>37047.121261574073</v>
      </c>
      <c r="I167" t="s">
        <v>3750</v>
      </c>
      <c r="M167" t="s">
        <v>3499</v>
      </c>
      <c r="N167" t="s">
        <v>3739</v>
      </c>
      <c r="O167" t="s">
        <v>3740</v>
      </c>
      <c r="P167" s="199">
        <v>5</v>
      </c>
      <c r="S167" t="s">
        <v>3729</v>
      </c>
      <c r="T167" t="s">
        <v>3730</v>
      </c>
      <c r="U167" s="201">
        <v>1502</v>
      </c>
      <c r="V167" t="s">
        <v>3788</v>
      </c>
      <c r="W167" t="s">
        <v>3736</v>
      </c>
      <c r="X167" t="s">
        <v>3732</v>
      </c>
      <c r="Y167" t="s">
        <v>3733</v>
      </c>
      <c r="Z167" t="s">
        <v>3734</v>
      </c>
      <c r="AA167">
        <v>2167617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5</v>
      </c>
      <c r="G168" s="202">
        <v>1336214</v>
      </c>
      <c r="H168" s="198">
        <v>37047.122627314813</v>
      </c>
      <c r="I168" t="s">
        <v>3432</v>
      </c>
      <c r="M168" t="s">
        <v>3499</v>
      </c>
      <c r="N168" t="s">
        <v>3739</v>
      </c>
      <c r="O168" t="s">
        <v>3740</v>
      </c>
      <c r="P168" s="199">
        <v>5</v>
      </c>
      <c r="S168" t="s">
        <v>3729</v>
      </c>
      <c r="T168" t="s">
        <v>3730</v>
      </c>
      <c r="U168" s="201">
        <v>1502</v>
      </c>
      <c r="V168" t="s">
        <v>3945</v>
      </c>
      <c r="W168" t="s">
        <v>3736</v>
      </c>
      <c r="X168" t="s">
        <v>3732</v>
      </c>
      <c r="Y168" t="s">
        <v>3733</v>
      </c>
      <c r="Z168" t="s">
        <v>3734</v>
      </c>
      <c r="AA168">
        <v>2167625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10</v>
      </c>
      <c r="G169" s="202">
        <v>1336215</v>
      </c>
      <c r="H169" s="198">
        <v>37047.122835648152</v>
      </c>
      <c r="I169" t="s">
        <v>3743</v>
      </c>
      <c r="M169" t="s">
        <v>3499</v>
      </c>
      <c r="N169" t="s">
        <v>3753</v>
      </c>
      <c r="O169" t="s">
        <v>3754</v>
      </c>
      <c r="Q169" s="199">
        <v>10</v>
      </c>
      <c r="S169" t="s">
        <v>3755</v>
      </c>
      <c r="T169" t="s">
        <v>3730</v>
      </c>
      <c r="U169" s="201">
        <v>6975</v>
      </c>
      <c r="V169" t="s">
        <v>2270</v>
      </c>
      <c r="W169" t="s">
        <v>3756</v>
      </c>
      <c r="X169" t="s">
        <v>3732</v>
      </c>
      <c r="Y169" t="s">
        <v>3733</v>
      </c>
      <c r="Z169" t="s">
        <v>3734</v>
      </c>
      <c r="AA169">
        <v>2167629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92</v>
      </c>
      <c r="F170" s="213">
        <f t="shared" si="15"/>
        <v>2300000</v>
      </c>
      <c r="G170" s="202">
        <v>1336216</v>
      </c>
      <c r="H170" s="198">
        <v>37047.124224537038</v>
      </c>
      <c r="I170" t="s">
        <v>2220</v>
      </c>
      <c r="M170" t="s">
        <v>3494</v>
      </c>
      <c r="N170" t="s">
        <v>3761</v>
      </c>
      <c r="O170" t="s">
        <v>3783</v>
      </c>
      <c r="Q170" s="199">
        <v>25000</v>
      </c>
      <c r="S170" t="s">
        <v>3763</v>
      </c>
      <c r="T170" t="s">
        <v>3764</v>
      </c>
      <c r="U170" s="201">
        <v>24.65</v>
      </c>
      <c r="V170" t="s">
        <v>2286</v>
      </c>
      <c r="W170" t="s">
        <v>3765</v>
      </c>
      <c r="X170" t="s">
        <v>3766</v>
      </c>
      <c r="Y170" t="s">
        <v>3767</v>
      </c>
      <c r="Z170" t="s">
        <v>3735</v>
      </c>
      <c r="AA170">
        <v>106315</v>
      </c>
      <c r="AB170" s="198">
        <v>37165</v>
      </c>
      <c r="AC170" s="198">
        <v>37256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</v>
      </c>
      <c r="G171" s="202">
        <v>1336217</v>
      </c>
      <c r="H171" s="198">
        <v>37047.125277777777</v>
      </c>
      <c r="I171" t="s">
        <v>3432</v>
      </c>
      <c r="M171" t="s">
        <v>3499</v>
      </c>
      <c r="N171" t="s">
        <v>3739</v>
      </c>
      <c r="O171" t="s">
        <v>3740</v>
      </c>
      <c r="P171" s="199">
        <v>10</v>
      </c>
      <c r="S171" t="s">
        <v>3729</v>
      </c>
      <c r="T171" t="s">
        <v>3730</v>
      </c>
      <c r="U171" s="201">
        <v>1502</v>
      </c>
      <c r="V171" t="s">
        <v>3433</v>
      </c>
      <c r="W171" t="s">
        <v>3736</v>
      </c>
      <c r="X171" t="s">
        <v>3732</v>
      </c>
      <c r="Y171" t="s">
        <v>3733</v>
      </c>
      <c r="Z171" t="s">
        <v>3734</v>
      </c>
      <c r="AA171">
        <v>2167631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1336218</v>
      </c>
      <c r="H172" s="198">
        <v>37047.125486111108</v>
      </c>
      <c r="I172" t="s">
        <v>3793</v>
      </c>
      <c r="M172" t="s">
        <v>3499</v>
      </c>
      <c r="N172" t="s">
        <v>3739</v>
      </c>
      <c r="O172" t="s">
        <v>3740</v>
      </c>
      <c r="Q172" s="199">
        <v>20</v>
      </c>
      <c r="S172" t="s">
        <v>3729</v>
      </c>
      <c r="T172" t="s">
        <v>3730</v>
      </c>
      <c r="U172" s="201">
        <v>1503</v>
      </c>
      <c r="V172" t="s">
        <v>3210</v>
      </c>
      <c r="W172" t="s">
        <v>3736</v>
      </c>
      <c r="X172" t="s">
        <v>3732</v>
      </c>
      <c r="Y172" t="s">
        <v>3733</v>
      </c>
      <c r="Z172" t="s">
        <v>3734</v>
      </c>
      <c r="AA172">
        <v>2167633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20</v>
      </c>
      <c r="G173" s="202">
        <v>1336220</v>
      </c>
      <c r="H173" s="198">
        <v>37047.126435185186</v>
      </c>
      <c r="I173" t="s">
        <v>3743</v>
      </c>
      <c r="M173" t="s">
        <v>3499</v>
      </c>
      <c r="N173" t="s">
        <v>3727</v>
      </c>
      <c r="O173" t="s">
        <v>3728</v>
      </c>
      <c r="P173" s="199">
        <v>20</v>
      </c>
      <c r="S173" t="s">
        <v>3729</v>
      </c>
      <c r="T173" t="s">
        <v>3730</v>
      </c>
      <c r="U173" s="201">
        <v>1667</v>
      </c>
      <c r="V173" t="s">
        <v>3937</v>
      </c>
      <c r="W173" t="s">
        <v>3736</v>
      </c>
      <c r="X173" t="s">
        <v>3732</v>
      </c>
      <c r="Y173" t="s">
        <v>3733</v>
      </c>
      <c r="Z173" t="s">
        <v>3734</v>
      </c>
      <c r="AA173">
        <v>2167639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20</v>
      </c>
      <c r="G174" s="202">
        <v>1336221</v>
      </c>
      <c r="H174" s="198">
        <v>37047.126539351855</v>
      </c>
      <c r="I174" t="s">
        <v>3793</v>
      </c>
      <c r="M174" t="s">
        <v>3499</v>
      </c>
      <c r="N174" t="s">
        <v>3739</v>
      </c>
      <c r="O174" t="s">
        <v>3740</v>
      </c>
      <c r="Q174" s="199">
        <v>20</v>
      </c>
      <c r="S174" t="s">
        <v>3729</v>
      </c>
      <c r="T174" t="s">
        <v>3730</v>
      </c>
      <c r="U174" s="201">
        <v>1504</v>
      </c>
      <c r="V174" t="s">
        <v>3210</v>
      </c>
      <c r="W174" t="s">
        <v>3736</v>
      </c>
      <c r="X174" t="s">
        <v>3732</v>
      </c>
      <c r="Y174" t="s">
        <v>3733</v>
      </c>
      <c r="Z174" t="s">
        <v>3734</v>
      </c>
      <c r="AA174">
        <v>2167641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20</v>
      </c>
      <c r="G175" s="202">
        <v>1336223</v>
      </c>
      <c r="H175" s="198">
        <v>37047.126643518517</v>
      </c>
      <c r="I175" t="s">
        <v>3750</v>
      </c>
      <c r="M175" t="s">
        <v>3499</v>
      </c>
      <c r="N175" t="s">
        <v>3739</v>
      </c>
      <c r="O175" t="s">
        <v>3740</v>
      </c>
      <c r="P175" s="199">
        <v>20</v>
      </c>
      <c r="S175" t="s">
        <v>3729</v>
      </c>
      <c r="T175" t="s">
        <v>3730</v>
      </c>
      <c r="U175" s="201">
        <v>1503</v>
      </c>
      <c r="V175" t="s">
        <v>3941</v>
      </c>
      <c r="W175" t="s">
        <v>3736</v>
      </c>
      <c r="X175" t="s">
        <v>3732</v>
      </c>
      <c r="Y175" t="s">
        <v>3733</v>
      </c>
      <c r="Z175" t="s">
        <v>3734</v>
      </c>
      <c r="AA175">
        <v>2167647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2</v>
      </c>
      <c r="F176" s="213">
        <f t="shared" si="15"/>
        <v>100000</v>
      </c>
      <c r="G176" s="202">
        <v>1336224</v>
      </c>
      <c r="H176" s="198">
        <v>37047.126921296294</v>
      </c>
      <c r="I176" t="s">
        <v>3381</v>
      </c>
      <c r="M176" t="s">
        <v>3494</v>
      </c>
      <c r="N176" t="s">
        <v>3761</v>
      </c>
      <c r="O176" t="s">
        <v>3944</v>
      </c>
      <c r="Q176" s="199">
        <v>50000</v>
      </c>
      <c r="S176" t="s">
        <v>3763</v>
      </c>
      <c r="T176" t="s">
        <v>3764</v>
      </c>
      <c r="U176" s="201">
        <v>20.399999999999999</v>
      </c>
      <c r="V176" t="s">
        <v>3382</v>
      </c>
      <c r="W176" t="s">
        <v>3773</v>
      </c>
      <c r="X176" t="s">
        <v>3766</v>
      </c>
      <c r="Y176" t="s">
        <v>3767</v>
      </c>
      <c r="Z176" t="s">
        <v>3735</v>
      </c>
      <c r="AA176">
        <v>106317</v>
      </c>
      <c r="AB176" s="198">
        <v>37051.875011574077</v>
      </c>
      <c r="AC176" s="198">
        <v>37052.875011574077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90</v>
      </c>
      <c r="F177" s="213">
        <f t="shared" si="15"/>
        <v>2250000</v>
      </c>
      <c r="G177" s="202">
        <v>1336225</v>
      </c>
      <c r="H177" s="198">
        <v>37047.127118055556</v>
      </c>
      <c r="I177" t="s">
        <v>3785</v>
      </c>
      <c r="M177" t="s">
        <v>3494</v>
      </c>
      <c r="N177" t="s">
        <v>3761</v>
      </c>
      <c r="O177" t="s">
        <v>3769</v>
      </c>
      <c r="Q177" s="199">
        <v>25000</v>
      </c>
      <c r="S177" t="s">
        <v>3763</v>
      </c>
      <c r="T177" t="s">
        <v>3764</v>
      </c>
      <c r="U177" s="201">
        <v>25.35</v>
      </c>
      <c r="V177" t="s">
        <v>4372</v>
      </c>
      <c r="W177" t="s">
        <v>3765</v>
      </c>
      <c r="X177" t="s">
        <v>3766</v>
      </c>
      <c r="Y177" t="s">
        <v>3767</v>
      </c>
      <c r="Z177" t="s">
        <v>3735</v>
      </c>
      <c r="AA177">
        <v>106318</v>
      </c>
      <c r="AB177" s="198">
        <v>37622</v>
      </c>
      <c r="AC177" s="198">
        <v>37711</v>
      </c>
    </row>
    <row r="178" spans="1:29" x14ac:dyDescent="0.2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31</v>
      </c>
      <c r="F178" s="213">
        <f t="shared" si="15"/>
        <v>775000</v>
      </c>
      <c r="G178" s="202">
        <v>1336226</v>
      </c>
      <c r="H178" s="198">
        <v>37047.12740740741</v>
      </c>
      <c r="I178" t="s">
        <v>3768</v>
      </c>
      <c r="M178" t="s">
        <v>3494</v>
      </c>
      <c r="N178" t="s">
        <v>3761</v>
      </c>
      <c r="O178" t="s">
        <v>3876</v>
      </c>
      <c r="Q178" s="199">
        <v>25000</v>
      </c>
      <c r="S178" t="s">
        <v>3763</v>
      </c>
      <c r="T178" t="s">
        <v>3764</v>
      </c>
      <c r="U178" s="201">
        <v>21.2</v>
      </c>
      <c r="V178" t="s">
        <v>2287</v>
      </c>
      <c r="W178" t="s">
        <v>3765</v>
      </c>
      <c r="X178" t="s">
        <v>3766</v>
      </c>
      <c r="Y178" t="s">
        <v>3767</v>
      </c>
      <c r="Z178" t="s">
        <v>3735</v>
      </c>
      <c r="AA178">
        <v>106319</v>
      </c>
      <c r="AB178" s="198">
        <v>37073.875011574077</v>
      </c>
      <c r="AC178" s="198">
        <v>37103.875011574077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20</v>
      </c>
      <c r="G179" s="202">
        <v>1336227</v>
      </c>
      <c r="H179" s="198">
        <v>37047.127546296295</v>
      </c>
      <c r="I179" t="s">
        <v>3700</v>
      </c>
      <c r="M179" t="s">
        <v>3499</v>
      </c>
      <c r="N179" t="s">
        <v>3739</v>
      </c>
      <c r="O179" t="s">
        <v>3740</v>
      </c>
      <c r="P179" s="199">
        <v>20</v>
      </c>
      <c r="S179" t="s">
        <v>3729</v>
      </c>
      <c r="T179" t="s">
        <v>3730</v>
      </c>
      <c r="U179" s="201">
        <v>1502</v>
      </c>
      <c r="V179" t="s">
        <v>3742</v>
      </c>
      <c r="W179" t="s">
        <v>3736</v>
      </c>
      <c r="X179" t="s">
        <v>3732</v>
      </c>
      <c r="Y179" t="s">
        <v>3733</v>
      </c>
      <c r="Z179" t="s">
        <v>3734</v>
      </c>
      <c r="AA179">
        <v>2167649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1336228</v>
      </c>
      <c r="H180" s="198">
        <v>37047.127638888887</v>
      </c>
      <c r="I180" t="s">
        <v>3793</v>
      </c>
      <c r="M180" t="s">
        <v>3499</v>
      </c>
      <c r="N180" t="s">
        <v>3739</v>
      </c>
      <c r="O180" t="s">
        <v>3740</v>
      </c>
      <c r="Q180" s="199">
        <v>20</v>
      </c>
      <c r="S180" t="s">
        <v>3729</v>
      </c>
      <c r="T180" t="s">
        <v>3730</v>
      </c>
      <c r="U180" s="201">
        <v>1503</v>
      </c>
      <c r="V180" t="s">
        <v>3210</v>
      </c>
      <c r="W180" t="s">
        <v>3736</v>
      </c>
      <c r="X180" t="s">
        <v>3732</v>
      </c>
      <c r="Y180" t="s">
        <v>3733</v>
      </c>
      <c r="Z180" t="s">
        <v>3734</v>
      </c>
      <c r="AA180">
        <v>2167651</v>
      </c>
    </row>
    <row r="181" spans="1:29" x14ac:dyDescent="0.2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2</v>
      </c>
      <c r="F181" s="213">
        <f t="shared" si="15"/>
        <v>100000</v>
      </c>
      <c r="G181" s="202">
        <v>1336229</v>
      </c>
      <c r="H181" s="198">
        <v>37047.128263888888</v>
      </c>
      <c r="I181" t="s">
        <v>3768</v>
      </c>
      <c r="M181" t="s">
        <v>3494</v>
      </c>
      <c r="N181" t="s">
        <v>3761</v>
      </c>
      <c r="O181" t="s">
        <v>3944</v>
      </c>
      <c r="Q181" s="199">
        <v>50000</v>
      </c>
      <c r="S181" t="s">
        <v>3763</v>
      </c>
      <c r="T181" t="s">
        <v>3764</v>
      </c>
      <c r="U181" s="201">
        <v>20.55</v>
      </c>
      <c r="V181" t="s">
        <v>4766</v>
      </c>
      <c r="W181" t="s">
        <v>3773</v>
      </c>
      <c r="X181" t="s">
        <v>3766</v>
      </c>
      <c r="Y181" t="s">
        <v>3767</v>
      </c>
      <c r="Z181" t="s">
        <v>3735</v>
      </c>
      <c r="AA181">
        <v>106320</v>
      </c>
      <c r="AB181" s="198">
        <v>37051.875011574077</v>
      </c>
      <c r="AC181" s="198">
        <v>37052.875011574077</v>
      </c>
    </row>
    <row r="182" spans="1:29" x14ac:dyDescent="0.2">
      <c r="A182" s="44" t="str">
        <f t="shared" si="11"/>
        <v xml:space="preserve"> Natural Gas Physical</v>
      </c>
      <c r="B182" s="44" t="str">
        <f t="shared" si="12"/>
        <v/>
      </c>
      <c r="C182" s="44" t="str">
        <f t="shared" si="13"/>
        <v>Natural Gas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24</v>
      </c>
      <c r="F182" s="213">
        <f t="shared" si="15"/>
        <v>1200000</v>
      </c>
      <c r="G182" s="202">
        <v>1336230</v>
      </c>
      <c r="H182" s="198">
        <v>37047.128437500003</v>
      </c>
      <c r="I182" t="s">
        <v>3737</v>
      </c>
      <c r="M182" t="s">
        <v>3494</v>
      </c>
      <c r="N182" t="s">
        <v>3761</v>
      </c>
      <c r="O182" t="s">
        <v>2288</v>
      </c>
      <c r="Q182" s="199">
        <v>50000</v>
      </c>
      <c r="S182" t="s">
        <v>3763</v>
      </c>
      <c r="T182" t="s">
        <v>3764</v>
      </c>
      <c r="U182" s="201">
        <v>21.35</v>
      </c>
      <c r="V182" t="s">
        <v>4340</v>
      </c>
      <c r="W182" t="s">
        <v>3773</v>
      </c>
      <c r="X182" t="s">
        <v>3766</v>
      </c>
      <c r="Y182" t="s">
        <v>3767</v>
      </c>
      <c r="Z182" t="s">
        <v>3735</v>
      </c>
      <c r="AA182">
        <v>106321</v>
      </c>
      <c r="AB182" s="198">
        <v>37049.875011574077</v>
      </c>
      <c r="AC182" s="198">
        <v>37072.875011574077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20</v>
      </c>
      <c r="G183" s="202">
        <v>1336231</v>
      </c>
      <c r="H183" s="198">
        <v>37047.128541666665</v>
      </c>
      <c r="I183" t="s">
        <v>3219</v>
      </c>
      <c r="M183" t="s">
        <v>3499</v>
      </c>
      <c r="N183" t="s">
        <v>3739</v>
      </c>
      <c r="O183" t="s">
        <v>3740</v>
      </c>
      <c r="Q183" s="199">
        <v>20</v>
      </c>
      <c r="S183" t="s">
        <v>3729</v>
      </c>
      <c r="T183" t="s">
        <v>3730</v>
      </c>
      <c r="U183" s="201">
        <v>1504</v>
      </c>
      <c r="V183" t="s">
        <v>3837</v>
      </c>
      <c r="W183" t="s">
        <v>3736</v>
      </c>
      <c r="X183" t="s">
        <v>3732</v>
      </c>
      <c r="Y183" t="s">
        <v>3733</v>
      </c>
      <c r="Z183" t="s">
        <v>3734</v>
      </c>
      <c r="AA183">
        <v>2167653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92</v>
      </c>
      <c r="F184" s="213">
        <f t="shared" si="15"/>
        <v>2300000</v>
      </c>
      <c r="G184" s="202">
        <v>1336232</v>
      </c>
      <c r="H184" s="198">
        <v>37047.130057870374</v>
      </c>
      <c r="I184" t="s">
        <v>2289</v>
      </c>
      <c r="M184" t="s">
        <v>3494</v>
      </c>
      <c r="N184" t="s">
        <v>3761</v>
      </c>
      <c r="O184" t="s">
        <v>2290</v>
      </c>
      <c r="Q184" s="199">
        <v>25000</v>
      </c>
      <c r="S184" t="s">
        <v>3763</v>
      </c>
      <c r="T184" t="s">
        <v>3764</v>
      </c>
      <c r="U184" s="201">
        <v>24.125</v>
      </c>
      <c r="V184" t="s">
        <v>2291</v>
      </c>
      <c r="W184" t="s">
        <v>3765</v>
      </c>
      <c r="X184" t="s">
        <v>3766</v>
      </c>
      <c r="Y184" t="s">
        <v>3767</v>
      </c>
      <c r="Z184" t="s">
        <v>3735</v>
      </c>
      <c r="AA184">
        <v>106322</v>
      </c>
      <c r="AB184" s="198">
        <v>37530</v>
      </c>
      <c r="AC184" s="198">
        <v>37621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4</v>
      </c>
      <c r="G185" s="202">
        <v>1336233</v>
      </c>
      <c r="H185" s="198">
        <v>37047.130740740744</v>
      </c>
      <c r="I185" t="s">
        <v>2292</v>
      </c>
      <c r="M185" t="s">
        <v>3499</v>
      </c>
      <c r="N185" t="s">
        <v>3739</v>
      </c>
      <c r="O185" t="s">
        <v>2293</v>
      </c>
      <c r="P185" s="199">
        <v>4</v>
      </c>
      <c r="S185" t="s">
        <v>3729</v>
      </c>
      <c r="T185" t="s">
        <v>3730</v>
      </c>
      <c r="U185" s="201">
        <v>1499</v>
      </c>
      <c r="V185" t="s">
        <v>2294</v>
      </c>
      <c r="W185" t="s">
        <v>3736</v>
      </c>
      <c r="X185" t="s">
        <v>3732</v>
      </c>
      <c r="Y185" t="s">
        <v>3733</v>
      </c>
      <c r="Z185" t="s">
        <v>3734</v>
      </c>
      <c r="AA185">
        <v>2167662</v>
      </c>
      <c r="AB185" s="198">
        <v>37118</v>
      </c>
      <c r="AC185" s="198">
        <v>37118</v>
      </c>
    </row>
    <row r="186" spans="1:29" x14ac:dyDescent="0.2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3</v>
      </c>
      <c r="F186" s="213">
        <f t="shared" si="15"/>
        <v>150000</v>
      </c>
      <c r="G186" s="202">
        <v>1336234</v>
      </c>
      <c r="H186" s="198">
        <v>37047.130995370368</v>
      </c>
      <c r="I186" t="s">
        <v>3768</v>
      </c>
      <c r="M186" t="s">
        <v>3494</v>
      </c>
      <c r="N186" t="s">
        <v>3761</v>
      </c>
      <c r="O186" t="s">
        <v>2279</v>
      </c>
      <c r="Q186" s="199">
        <v>50000</v>
      </c>
      <c r="S186" t="s">
        <v>3763</v>
      </c>
      <c r="T186" t="s">
        <v>3764</v>
      </c>
      <c r="U186" s="201">
        <v>21.55</v>
      </c>
      <c r="V186" t="s">
        <v>4766</v>
      </c>
      <c r="W186" t="s">
        <v>3773</v>
      </c>
      <c r="X186" t="s">
        <v>3766</v>
      </c>
      <c r="Y186" t="s">
        <v>3767</v>
      </c>
      <c r="Z186" t="s">
        <v>3735</v>
      </c>
      <c r="AA186">
        <v>106323</v>
      </c>
      <c r="AB186" s="198">
        <v>37048.875011574077</v>
      </c>
      <c r="AC186" s="198">
        <v>37050.875011574077</v>
      </c>
    </row>
    <row r="187" spans="1:29" x14ac:dyDescent="0.2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50000</v>
      </c>
      <c r="G187" s="202">
        <v>1336235</v>
      </c>
      <c r="H187" s="198">
        <v>37047.131203703706</v>
      </c>
      <c r="I187" t="s">
        <v>2202</v>
      </c>
      <c r="M187" t="s">
        <v>3494</v>
      </c>
      <c r="N187" t="s">
        <v>3761</v>
      </c>
      <c r="O187" t="s">
        <v>4006</v>
      </c>
      <c r="Q187" s="199">
        <v>50000</v>
      </c>
      <c r="S187" t="s">
        <v>3763</v>
      </c>
      <c r="T187" t="s">
        <v>3764</v>
      </c>
      <c r="U187" s="201">
        <v>21</v>
      </c>
      <c r="V187" t="s">
        <v>2295</v>
      </c>
      <c r="W187" t="s">
        <v>3773</v>
      </c>
      <c r="X187" t="s">
        <v>3766</v>
      </c>
      <c r="Y187" t="s">
        <v>3767</v>
      </c>
      <c r="Z187" t="s">
        <v>3735</v>
      </c>
      <c r="AA187">
        <v>106325</v>
      </c>
      <c r="AB187" s="198">
        <v>37047.875011574077</v>
      </c>
      <c r="AC187" s="198">
        <v>37047.875011574077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50000</v>
      </c>
      <c r="G188" s="202">
        <v>1336236</v>
      </c>
      <c r="H188" s="198">
        <v>37047.131597222222</v>
      </c>
      <c r="I188" t="s">
        <v>2202</v>
      </c>
      <c r="M188" t="s">
        <v>3494</v>
      </c>
      <c r="N188" t="s">
        <v>3761</v>
      </c>
      <c r="O188" t="s">
        <v>2296</v>
      </c>
      <c r="Q188" s="199">
        <v>50000</v>
      </c>
      <c r="S188" t="s">
        <v>3763</v>
      </c>
      <c r="T188" t="s">
        <v>3764</v>
      </c>
      <c r="U188" s="201">
        <v>21.5</v>
      </c>
      <c r="V188" t="s">
        <v>2295</v>
      </c>
      <c r="W188" t="s">
        <v>3773</v>
      </c>
      <c r="X188" t="s">
        <v>3766</v>
      </c>
      <c r="Y188" t="s">
        <v>3767</v>
      </c>
      <c r="Z188" t="s">
        <v>3735</v>
      </c>
      <c r="AA188">
        <v>106326</v>
      </c>
      <c r="AB188" s="198">
        <v>37048.875011574077</v>
      </c>
      <c r="AC188" s="198">
        <v>37048.875011574077</v>
      </c>
    </row>
    <row r="189" spans="1:29" x14ac:dyDescent="0.2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1336237</v>
      </c>
      <c r="H189" s="198">
        <v>37047.131655092591</v>
      </c>
      <c r="I189" t="s">
        <v>3782</v>
      </c>
      <c r="M189" t="s">
        <v>2818</v>
      </c>
      <c r="N189" t="s">
        <v>2181</v>
      </c>
      <c r="O189" t="s">
        <v>2283</v>
      </c>
      <c r="Q189" s="199">
        <v>25</v>
      </c>
      <c r="S189" t="s">
        <v>3493</v>
      </c>
      <c r="T189" t="s">
        <v>2183</v>
      </c>
      <c r="U189" s="201">
        <v>31</v>
      </c>
      <c r="V189" t="s">
        <v>2240</v>
      </c>
      <c r="W189" t="s">
        <v>2185</v>
      </c>
      <c r="X189" t="s">
        <v>2186</v>
      </c>
      <c r="Y189" t="s">
        <v>2187</v>
      </c>
      <c r="Z189" t="s">
        <v>3735</v>
      </c>
      <c r="AA189">
        <v>110467.1</v>
      </c>
      <c r="AB189" s="198">
        <v>37053.875</v>
      </c>
      <c r="AC189" s="198">
        <v>37057.875</v>
      </c>
    </row>
    <row r="190" spans="1:29" x14ac:dyDescent="0.2">
      <c r="A190" s="44" t="str">
        <f t="shared" si="11"/>
        <v xml:space="preserve"> Natural Gas Physical</v>
      </c>
      <c r="B190" s="44" t="str">
        <f t="shared" si="12"/>
        <v/>
      </c>
      <c r="C190" s="44" t="str">
        <f t="shared" si="13"/>
        <v>Natural Gas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92</v>
      </c>
      <c r="F190" s="213">
        <f t="shared" si="15"/>
        <v>2300000</v>
      </c>
      <c r="G190" s="202">
        <v>1336238</v>
      </c>
      <c r="H190" s="198">
        <v>37047.131898148145</v>
      </c>
      <c r="I190" t="s">
        <v>3768</v>
      </c>
      <c r="M190" t="s">
        <v>3494</v>
      </c>
      <c r="N190" t="s">
        <v>3761</v>
      </c>
      <c r="O190" t="s">
        <v>3783</v>
      </c>
      <c r="P190" s="199">
        <v>25000</v>
      </c>
      <c r="S190" t="s">
        <v>3763</v>
      </c>
      <c r="T190" t="s">
        <v>3764</v>
      </c>
      <c r="U190" s="201">
        <v>24.625</v>
      </c>
      <c r="V190" t="s">
        <v>2278</v>
      </c>
      <c r="W190" t="s">
        <v>3765</v>
      </c>
      <c r="X190" t="s">
        <v>3766</v>
      </c>
      <c r="Y190" t="s">
        <v>3767</v>
      </c>
      <c r="Z190" t="s">
        <v>3735</v>
      </c>
      <c r="AA190">
        <v>106328</v>
      </c>
      <c r="AB190" s="198">
        <v>37165</v>
      </c>
      <c r="AC190" s="198">
        <v>37256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1336239</v>
      </c>
      <c r="H191" s="198">
        <v>37047.132152777776</v>
      </c>
      <c r="I191" t="s">
        <v>3774</v>
      </c>
      <c r="M191" t="s">
        <v>3494</v>
      </c>
      <c r="N191" t="s">
        <v>3761</v>
      </c>
      <c r="O191" t="s">
        <v>3783</v>
      </c>
      <c r="Q191" s="199">
        <v>25000</v>
      </c>
      <c r="S191" t="s">
        <v>3763</v>
      </c>
      <c r="T191" t="s">
        <v>3764</v>
      </c>
      <c r="U191" s="201">
        <v>24.625</v>
      </c>
      <c r="V191" t="s">
        <v>2297</v>
      </c>
      <c r="W191" t="s">
        <v>3765</v>
      </c>
      <c r="X191" t="s">
        <v>3766</v>
      </c>
      <c r="Y191" t="s">
        <v>3767</v>
      </c>
      <c r="Z191" t="s">
        <v>3735</v>
      </c>
      <c r="AA191">
        <v>106329</v>
      </c>
      <c r="AB191" s="198">
        <v>37165</v>
      </c>
      <c r="AC191" s="198">
        <v>37256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1336240</v>
      </c>
      <c r="H192" s="198">
        <v>37047.132395833331</v>
      </c>
      <c r="I192" t="s">
        <v>3793</v>
      </c>
      <c r="M192" t="s">
        <v>3499</v>
      </c>
      <c r="N192" t="s">
        <v>3739</v>
      </c>
      <c r="O192" t="s">
        <v>3740</v>
      </c>
      <c r="Q192" s="199">
        <v>20</v>
      </c>
      <c r="S192" t="s">
        <v>3729</v>
      </c>
      <c r="T192" t="s">
        <v>3730</v>
      </c>
      <c r="U192" s="201">
        <v>1505</v>
      </c>
      <c r="V192" t="s">
        <v>3210</v>
      </c>
      <c r="W192" t="s">
        <v>3736</v>
      </c>
      <c r="X192" t="s">
        <v>3732</v>
      </c>
      <c r="Y192" t="s">
        <v>3733</v>
      </c>
      <c r="Z192" t="s">
        <v>3734</v>
      </c>
      <c r="AA192">
        <v>2167675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16</v>
      </c>
      <c r="G193" s="202">
        <v>1336241</v>
      </c>
      <c r="H193" s="198">
        <v>37047.132511574076</v>
      </c>
      <c r="I193" t="s">
        <v>3432</v>
      </c>
      <c r="M193" t="s">
        <v>3499</v>
      </c>
      <c r="N193" t="s">
        <v>3739</v>
      </c>
      <c r="O193" t="s">
        <v>3740</v>
      </c>
      <c r="P193" s="199">
        <v>16</v>
      </c>
      <c r="S193" t="s">
        <v>3729</v>
      </c>
      <c r="T193" t="s">
        <v>3730</v>
      </c>
      <c r="U193" s="201">
        <v>1504</v>
      </c>
      <c r="V193" t="s">
        <v>3433</v>
      </c>
      <c r="W193" t="s">
        <v>3736</v>
      </c>
      <c r="X193" t="s">
        <v>3732</v>
      </c>
      <c r="Y193" t="s">
        <v>3733</v>
      </c>
      <c r="Z193" t="s">
        <v>3734</v>
      </c>
      <c r="AA193">
        <v>2167677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1336242</v>
      </c>
      <c r="H194" s="198">
        <v>37047.132662037038</v>
      </c>
      <c r="I194" t="s">
        <v>3793</v>
      </c>
      <c r="M194" t="s">
        <v>3499</v>
      </c>
      <c r="N194" t="s">
        <v>3739</v>
      </c>
      <c r="O194" t="s">
        <v>3740</v>
      </c>
      <c r="Q194" s="199">
        <v>20</v>
      </c>
      <c r="S194" t="s">
        <v>3729</v>
      </c>
      <c r="T194" t="s">
        <v>3730</v>
      </c>
      <c r="U194" s="201">
        <v>1505</v>
      </c>
      <c r="V194" t="s">
        <v>3210</v>
      </c>
      <c r="W194" t="s">
        <v>3736</v>
      </c>
      <c r="X194" t="s">
        <v>3732</v>
      </c>
      <c r="Y194" t="s">
        <v>3733</v>
      </c>
      <c r="Z194" t="s">
        <v>3734</v>
      </c>
      <c r="AA194">
        <v>2167679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2</v>
      </c>
      <c r="F195" s="213">
        <f t="shared" si="15"/>
        <v>100000</v>
      </c>
      <c r="G195" s="202">
        <v>1336243</v>
      </c>
      <c r="H195" s="198">
        <v>37047.132881944446</v>
      </c>
      <c r="I195" t="s">
        <v>3381</v>
      </c>
      <c r="M195" t="s">
        <v>3494</v>
      </c>
      <c r="N195" t="s">
        <v>3761</v>
      </c>
      <c r="O195" t="s">
        <v>3944</v>
      </c>
      <c r="P195" s="199">
        <v>50000</v>
      </c>
      <c r="S195" t="s">
        <v>3763</v>
      </c>
      <c r="T195" t="s">
        <v>3764</v>
      </c>
      <c r="U195" s="201">
        <v>20.5</v>
      </c>
      <c r="V195" t="s">
        <v>3382</v>
      </c>
      <c r="W195" t="s">
        <v>3773</v>
      </c>
      <c r="X195" t="s">
        <v>3766</v>
      </c>
      <c r="Y195" t="s">
        <v>3767</v>
      </c>
      <c r="Z195" t="s">
        <v>3735</v>
      </c>
      <c r="AA195">
        <v>106331</v>
      </c>
      <c r="AB195" s="198">
        <v>37051.875011574077</v>
      </c>
      <c r="AC195" s="198">
        <v>37052.875011574077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14</v>
      </c>
      <c r="G196" s="202">
        <v>1336244</v>
      </c>
      <c r="H196" s="198">
        <v>37047.132939814815</v>
      </c>
      <c r="I196" t="s">
        <v>3432</v>
      </c>
      <c r="M196" t="s">
        <v>3499</v>
      </c>
      <c r="N196" t="s">
        <v>3739</v>
      </c>
      <c r="O196" t="s">
        <v>3740</v>
      </c>
      <c r="P196" s="199">
        <v>14</v>
      </c>
      <c r="S196" t="s">
        <v>3729</v>
      </c>
      <c r="T196" t="s">
        <v>3730</v>
      </c>
      <c r="U196" s="201">
        <v>1504</v>
      </c>
      <c r="V196" t="s">
        <v>3433</v>
      </c>
      <c r="W196" t="s">
        <v>3736</v>
      </c>
      <c r="X196" t="s">
        <v>3732</v>
      </c>
      <c r="Y196" t="s">
        <v>3733</v>
      </c>
      <c r="Z196" t="s">
        <v>3734</v>
      </c>
      <c r="AA196">
        <v>2167681</v>
      </c>
    </row>
    <row r="197" spans="1:29" x14ac:dyDescent="0.2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5</v>
      </c>
      <c r="F197" s="213">
        <f t="shared" si="15"/>
        <v>125</v>
      </c>
      <c r="G197" s="202">
        <v>1336245</v>
      </c>
      <c r="H197" s="198">
        <v>37047.132986111108</v>
      </c>
      <c r="I197" t="s">
        <v>4131</v>
      </c>
      <c r="M197" t="s">
        <v>2818</v>
      </c>
      <c r="N197" t="s">
        <v>2181</v>
      </c>
      <c r="O197" t="s">
        <v>2283</v>
      </c>
      <c r="Q197" s="199">
        <v>25</v>
      </c>
      <c r="S197" t="s">
        <v>3493</v>
      </c>
      <c r="T197" t="s">
        <v>2183</v>
      </c>
      <c r="U197" s="201">
        <v>31.5</v>
      </c>
      <c r="V197" t="s">
        <v>2298</v>
      </c>
      <c r="W197" t="s">
        <v>2185</v>
      </c>
      <c r="X197" t="s">
        <v>2186</v>
      </c>
      <c r="Y197" t="s">
        <v>2187</v>
      </c>
      <c r="Z197" t="s">
        <v>3735</v>
      </c>
      <c r="AA197">
        <v>110471.1</v>
      </c>
      <c r="AB197" s="198">
        <v>37053.875</v>
      </c>
      <c r="AC197" s="198">
        <v>37057.875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10</v>
      </c>
      <c r="G198" s="202">
        <v>1336246</v>
      </c>
      <c r="H198" s="198">
        <v>37047.133425925924</v>
      </c>
      <c r="I198" t="s">
        <v>3750</v>
      </c>
      <c r="M198" t="s">
        <v>3499</v>
      </c>
      <c r="N198" t="s">
        <v>3753</v>
      </c>
      <c r="O198" t="s">
        <v>3754</v>
      </c>
      <c r="Q198" s="199">
        <v>10</v>
      </c>
      <c r="S198" t="s">
        <v>3755</v>
      </c>
      <c r="T198" t="s">
        <v>3730</v>
      </c>
      <c r="U198" s="201">
        <v>6990</v>
      </c>
      <c r="V198" t="s">
        <v>3941</v>
      </c>
      <c r="W198" t="s">
        <v>3756</v>
      </c>
      <c r="X198" t="s">
        <v>3732</v>
      </c>
      <c r="Y198" t="s">
        <v>3733</v>
      </c>
      <c r="Z198" t="s">
        <v>3734</v>
      </c>
      <c r="AA198">
        <v>2167689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6</v>
      </c>
      <c r="G199" s="202">
        <v>1336247</v>
      </c>
      <c r="H199" s="198">
        <v>37047.13349537037</v>
      </c>
      <c r="I199" t="s">
        <v>3777</v>
      </c>
      <c r="M199" t="s">
        <v>3499</v>
      </c>
      <c r="N199" t="s">
        <v>3739</v>
      </c>
      <c r="O199" t="s">
        <v>3740</v>
      </c>
      <c r="P199" s="199">
        <v>6</v>
      </c>
      <c r="S199" t="s">
        <v>3729</v>
      </c>
      <c r="T199" t="s">
        <v>3730</v>
      </c>
      <c r="U199" s="201">
        <v>1504</v>
      </c>
      <c r="V199" t="s">
        <v>3199</v>
      </c>
      <c r="W199" t="s">
        <v>3736</v>
      </c>
      <c r="X199" t="s">
        <v>3732</v>
      </c>
      <c r="Y199" t="s">
        <v>3733</v>
      </c>
      <c r="Z199" t="s">
        <v>3734</v>
      </c>
      <c r="AA199">
        <v>2167691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20</v>
      </c>
      <c r="G200" s="202">
        <v>1336248</v>
      </c>
      <c r="H200" s="198">
        <v>37047.13354166667</v>
      </c>
      <c r="I200" t="s">
        <v>3777</v>
      </c>
      <c r="M200" t="s">
        <v>3499</v>
      </c>
      <c r="N200" t="s">
        <v>3739</v>
      </c>
      <c r="O200" t="s">
        <v>3740</v>
      </c>
      <c r="Q200" s="199">
        <v>20</v>
      </c>
      <c r="S200" t="s">
        <v>3729</v>
      </c>
      <c r="T200" t="s">
        <v>3730</v>
      </c>
      <c r="U200" s="201">
        <v>1505</v>
      </c>
      <c r="V200" t="s">
        <v>3199</v>
      </c>
      <c r="W200" t="s">
        <v>3736</v>
      </c>
      <c r="X200" t="s">
        <v>3732</v>
      </c>
      <c r="Y200" t="s">
        <v>3733</v>
      </c>
      <c r="Z200" t="s">
        <v>3734</v>
      </c>
      <c r="AA200">
        <v>2167693</v>
      </c>
    </row>
    <row r="201" spans="1:29" x14ac:dyDescent="0.2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</v>
      </c>
      <c r="F201" s="213">
        <f t="shared" si="15"/>
        <v>150000</v>
      </c>
      <c r="G201" s="202">
        <v>1336249</v>
      </c>
      <c r="H201" s="198">
        <v>37047.13380787037</v>
      </c>
      <c r="I201" t="s">
        <v>4125</v>
      </c>
      <c r="M201" t="s">
        <v>3494</v>
      </c>
      <c r="N201" t="s">
        <v>3761</v>
      </c>
      <c r="O201" t="s">
        <v>2279</v>
      </c>
      <c r="Q201" s="199">
        <v>50000</v>
      </c>
      <c r="S201" t="s">
        <v>3763</v>
      </c>
      <c r="T201" t="s">
        <v>3764</v>
      </c>
      <c r="U201" s="201">
        <v>21.65</v>
      </c>
      <c r="V201" t="s">
        <v>3442</v>
      </c>
      <c r="W201" t="s">
        <v>3773</v>
      </c>
      <c r="X201" t="s">
        <v>3766</v>
      </c>
      <c r="Y201" t="s">
        <v>3767</v>
      </c>
      <c r="Z201" t="s">
        <v>3735</v>
      </c>
      <c r="AA201">
        <v>106332</v>
      </c>
      <c r="AB201" s="198">
        <v>37048.875011574077</v>
      </c>
      <c r="AC201" s="198">
        <v>37050.875011574077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10</v>
      </c>
      <c r="G202" s="202">
        <v>1336252</v>
      </c>
      <c r="H202" s="198">
        <v>37047.134699074071</v>
      </c>
      <c r="I202" t="s">
        <v>3432</v>
      </c>
      <c r="M202" t="s">
        <v>3499</v>
      </c>
      <c r="N202" t="s">
        <v>3727</v>
      </c>
      <c r="O202" t="s">
        <v>3728</v>
      </c>
      <c r="Q202" s="199">
        <v>10</v>
      </c>
      <c r="S202" t="s">
        <v>3729</v>
      </c>
      <c r="T202" t="s">
        <v>3730</v>
      </c>
      <c r="U202" s="201">
        <v>1670</v>
      </c>
      <c r="V202" t="s">
        <v>3433</v>
      </c>
      <c r="W202" t="s">
        <v>3736</v>
      </c>
      <c r="X202" t="s">
        <v>3732</v>
      </c>
      <c r="Y202" t="s">
        <v>3733</v>
      </c>
      <c r="Z202" t="s">
        <v>3734</v>
      </c>
      <c r="AA202">
        <v>2167705</v>
      </c>
    </row>
    <row r="203" spans="1:29" x14ac:dyDescent="0.2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31</v>
      </c>
      <c r="F203" s="213">
        <f t="shared" ref="F203:F266" si="20">E203*SUM(P203:Q203)</f>
        <v>775000</v>
      </c>
      <c r="G203" s="202">
        <v>1336256</v>
      </c>
      <c r="H203" s="198">
        <v>37047.135277777779</v>
      </c>
      <c r="I203" t="s">
        <v>3737</v>
      </c>
      <c r="M203" t="s">
        <v>3494</v>
      </c>
      <c r="N203" t="s">
        <v>3761</v>
      </c>
      <c r="O203" t="s">
        <v>3876</v>
      </c>
      <c r="Q203" s="199">
        <v>25000</v>
      </c>
      <c r="S203" t="s">
        <v>3763</v>
      </c>
      <c r="T203" t="s">
        <v>3764</v>
      </c>
      <c r="U203" s="201">
        <v>21.225000000000001</v>
      </c>
      <c r="V203" t="s">
        <v>3434</v>
      </c>
      <c r="W203" t="s">
        <v>3765</v>
      </c>
      <c r="X203" t="s">
        <v>3766</v>
      </c>
      <c r="Y203" t="s">
        <v>3767</v>
      </c>
      <c r="Z203" t="s">
        <v>3735</v>
      </c>
      <c r="AA203">
        <v>106334</v>
      </c>
      <c r="AB203" s="198">
        <v>37073.875011574077</v>
      </c>
      <c r="AC203" s="198">
        <v>37103.875011574077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10</v>
      </c>
      <c r="G204" s="202">
        <v>1336257</v>
      </c>
      <c r="H204" s="198">
        <v>37047.135289351849</v>
      </c>
      <c r="I204" t="s">
        <v>2299</v>
      </c>
      <c r="M204" t="s">
        <v>3499</v>
      </c>
      <c r="N204" t="s">
        <v>3770</v>
      </c>
      <c r="O204" t="s">
        <v>3771</v>
      </c>
      <c r="Q204" s="199">
        <v>10</v>
      </c>
      <c r="S204" t="s">
        <v>3772</v>
      </c>
      <c r="T204" t="s">
        <v>3730</v>
      </c>
      <c r="U204" s="201">
        <v>4925</v>
      </c>
      <c r="V204" t="s">
        <v>2300</v>
      </c>
      <c r="W204" t="s">
        <v>3747</v>
      </c>
      <c r="X204" t="s">
        <v>3732</v>
      </c>
      <c r="Y204" t="s">
        <v>3733</v>
      </c>
      <c r="Z204" t="s">
        <v>3734</v>
      </c>
      <c r="AA204">
        <v>2167718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10</v>
      </c>
      <c r="G205" s="202">
        <v>1336258</v>
      </c>
      <c r="H205" s="198">
        <v>37047.135324074072</v>
      </c>
      <c r="I205" t="s">
        <v>4126</v>
      </c>
      <c r="M205" t="s">
        <v>3499</v>
      </c>
      <c r="N205" t="s">
        <v>3727</v>
      </c>
      <c r="O205" t="s">
        <v>3728</v>
      </c>
      <c r="Q205" s="199">
        <v>10</v>
      </c>
      <c r="S205" t="s">
        <v>3729</v>
      </c>
      <c r="T205" t="s">
        <v>3730</v>
      </c>
      <c r="U205" s="201">
        <v>1670</v>
      </c>
      <c r="V205" t="s">
        <v>4127</v>
      </c>
      <c r="W205" t="s">
        <v>3736</v>
      </c>
      <c r="X205" t="s">
        <v>3732</v>
      </c>
      <c r="Y205" t="s">
        <v>3733</v>
      </c>
      <c r="Z205" t="s">
        <v>3734</v>
      </c>
      <c r="AA205">
        <v>2167720</v>
      </c>
    </row>
    <row r="206" spans="1:29" x14ac:dyDescent="0.2">
      <c r="A206" s="44" t="str">
        <f t="shared" si="16"/>
        <v xml:space="preserve"> Power Physical</v>
      </c>
      <c r="B206" s="44" t="str">
        <f t="shared" si="17"/>
        <v/>
      </c>
      <c r="C206" s="44" t="str">
        <f t="shared" si="18"/>
        <v>Power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31</v>
      </c>
      <c r="F206" s="213">
        <f t="shared" si="20"/>
        <v>775</v>
      </c>
      <c r="G206" s="202">
        <v>1336260</v>
      </c>
      <c r="H206" s="198">
        <v>37047.135462962964</v>
      </c>
      <c r="I206" t="s">
        <v>2193</v>
      </c>
      <c r="M206" t="s">
        <v>2818</v>
      </c>
      <c r="N206" t="s">
        <v>2181</v>
      </c>
      <c r="O206" t="s">
        <v>2301</v>
      </c>
      <c r="Q206" s="199">
        <v>25</v>
      </c>
      <c r="S206" t="s">
        <v>3493</v>
      </c>
      <c r="T206" t="s">
        <v>2183</v>
      </c>
      <c r="U206" s="201">
        <v>20</v>
      </c>
      <c r="V206" t="s">
        <v>2302</v>
      </c>
      <c r="W206" t="s">
        <v>2185</v>
      </c>
      <c r="X206" t="s">
        <v>2186</v>
      </c>
      <c r="Y206" t="s">
        <v>2187</v>
      </c>
      <c r="Z206" t="s">
        <v>3735</v>
      </c>
      <c r="AA206">
        <v>110479.1</v>
      </c>
      <c r="AB206" s="198">
        <v>37073</v>
      </c>
      <c r="AC206" s="198">
        <v>37103</v>
      </c>
    </row>
    <row r="207" spans="1:29" x14ac:dyDescent="0.2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30</v>
      </c>
      <c r="F207" s="213">
        <f t="shared" si="20"/>
        <v>750000</v>
      </c>
      <c r="G207" s="202">
        <v>1336261</v>
      </c>
      <c r="H207" s="198">
        <v>37047.135613425926</v>
      </c>
      <c r="I207" t="s">
        <v>4125</v>
      </c>
      <c r="M207" t="s">
        <v>3494</v>
      </c>
      <c r="N207" t="s">
        <v>3761</v>
      </c>
      <c r="O207" t="s">
        <v>3428</v>
      </c>
      <c r="Q207" s="199">
        <v>25000</v>
      </c>
      <c r="S207" t="s">
        <v>3763</v>
      </c>
      <c r="T207" t="s">
        <v>3764</v>
      </c>
      <c r="U207" s="201">
        <v>20.375</v>
      </c>
      <c r="V207" t="s">
        <v>3442</v>
      </c>
      <c r="W207" t="s">
        <v>3765</v>
      </c>
      <c r="X207" t="s">
        <v>3766</v>
      </c>
      <c r="Y207" t="s">
        <v>3767</v>
      </c>
      <c r="Z207" t="s">
        <v>3735</v>
      </c>
      <c r="AA207">
        <v>106335</v>
      </c>
      <c r="AB207" s="198">
        <v>37135.875011574077</v>
      </c>
      <c r="AC207" s="198">
        <v>37164.875011574077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1336263</v>
      </c>
      <c r="H208" s="198">
        <v>37047.135798611111</v>
      </c>
      <c r="I208" t="s">
        <v>3743</v>
      </c>
      <c r="M208" t="s">
        <v>3499</v>
      </c>
      <c r="N208" t="s">
        <v>3739</v>
      </c>
      <c r="O208" t="s">
        <v>3740</v>
      </c>
      <c r="Q208" s="199">
        <v>10</v>
      </c>
      <c r="S208" t="s">
        <v>3729</v>
      </c>
      <c r="T208" t="s">
        <v>3730</v>
      </c>
      <c r="U208" s="201">
        <v>1509</v>
      </c>
      <c r="V208" t="s">
        <v>3937</v>
      </c>
      <c r="W208" t="s">
        <v>3736</v>
      </c>
      <c r="X208" t="s">
        <v>3732</v>
      </c>
      <c r="Y208" t="s">
        <v>3733</v>
      </c>
      <c r="Z208" t="s">
        <v>3734</v>
      </c>
      <c r="AA208">
        <v>2167729</v>
      </c>
    </row>
    <row r="209" spans="1:27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1336264</v>
      </c>
      <c r="H209" s="198">
        <v>37047.136030092595</v>
      </c>
      <c r="I209" t="s">
        <v>3743</v>
      </c>
      <c r="M209" t="s">
        <v>3499</v>
      </c>
      <c r="N209" t="s">
        <v>3739</v>
      </c>
      <c r="O209" t="s">
        <v>3740</v>
      </c>
      <c r="Q209" s="199">
        <v>10</v>
      </c>
      <c r="S209" t="s">
        <v>3729</v>
      </c>
      <c r="T209" t="s">
        <v>3730</v>
      </c>
      <c r="U209" s="201">
        <v>1509</v>
      </c>
      <c r="V209" t="s">
        <v>3688</v>
      </c>
      <c r="W209" t="s">
        <v>3736</v>
      </c>
      <c r="X209" t="s">
        <v>3732</v>
      </c>
      <c r="Y209" t="s">
        <v>3733</v>
      </c>
      <c r="Z209" t="s">
        <v>3734</v>
      </c>
      <c r="AA209">
        <v>2167731</v>
      </c>
    </row>
    <row r="210" spans="1:27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10</v>
      </c>
      <c r="G210" s="202">
        <v>1336265</v>
      </c>
      <c r="H210" s="198">
        <v>37047.136192129627</v>
      </c>
      <c r="I210" t="s">
        <v>3700</v>
      </c>
      <c r="M210" t="s">
        <v>3499</v>
      </c>
      <c r="N210" t="s">
        <v>3753</v>
      </c>
      <c r="O210" t="s">
        <v>3754</v>
      </c>
      <c r="Q210" s="199">
        <v>10</v>
      </c>
      <c r="S210" t="s">
        <v>3755</v>
      </c>
      <c r="T210" t="s">
        <v>3730</v>
      </c>
      <c r="U210" s="201">
        <v>7030</v>
      </c>
      <c r="V210" t="s">
        <v>3742</v>
      </c>
      <c r="W210" t="s">
        <v>3756</v>
      </c>
      <c r="X210" t="s">
        <v>3732</v>
      </c>
      <c r="Y210" t="s">
        <v>3733</v>
      </c>
      <c r="Z210" t="s">
        <v>3734</v>
      </c>
      <c r="AA210">
        <v>2167733</v>
      </c>
    </row>
    <row r="211" spans="1:27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1336266</v>
      </c>
      <c r="H211" s="198">
        <v>37047.136261574073</v>
      </c>
      <c r="I211" t="s">
        <v>3700</v>
      </c>
      <c r="M211" t="s">
        <v>3499</v>
      </c>
      <c r="N211" t="s">
        <v>3753</v>
      </c>
      <c r="O211" t="s">
        <v>3754</v>
      </c>
      <c r="Q211" s="199">
        <v>10</v>
      </c>
      <c r="S211" t="s">
        <v>3755</v>
      </c>
      <c r="T211" t="s">
        <v>3730</v>
      </c>
      <c r="U211" s="201">
        <v>7045</v>
      </c>
      <c r="V211" t="s">
        <v>3742</v>
      </c>
      <c r="W211" t="s">
        <v>3756</v>
      </c>
      <c r="X211" t="s">
        <v>3732</v>
      </c>
      <c r="Y211" t="s">
        <v>3733</v>
      </c>
      <c r="Z211" t="s">
        <v>3734</v>
      </c>
      <c r="AA211">
        <v>2167735</v>
      </c>
    </row>
    <row r="212" spans="1:27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20</v>
      </c>
      <c r="G212" s="202">
        <v>1336267</v>
      </c>
      <c r="H212" s="198">
        <v>37047.136342592596</v>
      </c>
      <c r="I212" t="s">
        <v>3752</v>
      </c>
      <c r="M212" t="s">
        <v>3499</v>
      </c>
      <c r="N212" t="s">
        <v>3739</v>
      </c>
      <c r="O212" t="s">
        <v>3740</v>
      </c>
      <c r="P212" s="199">
        <v>20</v>
      </c>
      <c r="S212" t="s">
        <v>3729</v>
      </c>
      <c r="T212" t="s">
        <v>3730</v>
      </c>
      <c r="U212" s="201">
        <v>1508</v>
      </c>
      <c r="V212" t="s">
        <v>2303</v>
      </c>
      <c r="W212" t="s">
        <v>3736</v>
      </c>
      <c r="X212" t="s">
        <v>3732</v>
      </c>
      <c r="Y212" t="s">
        <v>3733</v>
      </c>
      <c r="Z212" t="s">
        <v>3734</v>
      </c>
      <c r="AA212">
        <v>2167737</v>
      </c>
    </row>
    <row r="213" spans="1:27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20</v>
      </c>
      <c r="G213" s="202">
        <v>1336268</v>
      </c>
      <c r="H213" s="198">
        <v>37047.136412037034</v>
      </c>
      <c r="I213" t="s">
        <v>3700</v>
      </c>
      <c r="M213" t="s">
        <v>3499</v>
      </c>
      <c r="N213" t="s">
        <v>3739</v>
      </c>
      <c r="O213" t="s">
        <v>3740</v>
      </c>
      <c r="Q213" s="199">
        <v>20</v>
      </c>
      <c r="S213" t="s">
        <v>3729</v>
      </c>
      <c r="T213" t="s">
        <v>3730</v>
      </c>
      <c r="U213" s="201">
        <v>1509</v>
      </c>
      <c r="V213" t="s">
        <v>3742</v>
      </c>
      <c r="W213" t="s">
        <v>3736</v>
      </c>
      <c r="X213" t="s">
        <v>3732</v>
      </c>
      <c r="Y213" t="s">
        <v>3733</v>
      </c>
      <c r="Z213" t="s">
        <v>3734</v>
      </c>
      <c r="AA213">
        <v>2167739</v>
      </c>
    </row>
    <row r="214" spans="1:27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1336269</v>
      </c>
      <c r="H214" s="198">
        <v>37047.136469907404</v>
      </c>
      <c r="I214" t="s">
        <v>3700</v>
      </c>
      <c r="M214" t="s">
        <v>3499</v>
      </c>
      <c r="N214" t="s">
        <v>3739</v>
      </c>
      <c r="O214" t="s">
        <v>3740</v>
      </c>
      <c r="Q214" s="199">
        <v>20</v>
      </c>
      <c r="S214" t="s">
        <v>3729</v>
      </c>
      <c r="T214" t="s">
        <v>3730</v>
      </c>
      <c r="U214" s="201">
        <v>1510</v>
      </c>
      <c r="V214" t="s">
        <v>3742</v>
      </c>
      <c r="W214" t="s">
        <v>3736</v>
      </c>
      <c r="X214" t="s">
        <v>3732</v>
      </c>
      <c r="Y214" t="s">
        <v>3733</v>
      </c>
      <c r="Z214" t="s">
        <v>3734</v>
      </c>
      <c r="AA214">
        <v>2167743</v>
      </c>
    </row>
    <row r="215" spans="1:27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1336270</v>
      </c>
      <c r="H215" s="198">
        <v>37047.13652777778</v>
      </c>
      <c r="I215" t="s">
        <v>3700</v>
      </c>
      <c r="M215" t="s">
        <v>3499</v>
      </c>
      <c r="N215" t="s">
        <v>3739</v>
      </c>
      <c r="O215" t="s">
        <v>3740</v>
      </c>
      <c r="Q215" s="199">
        <v>20</v>
      </c>
      <c r="S215" t="s">
        <v>3729</v>
      </c>
      <c r="T215" t="s">
        <v>3730</v>
      </c>
      <c r="U215" s="201">
        <v>1511</v>
      </c>
      <c r="V215" t="s">
        <v>3742</v>
      </c>
      <c r="W215" t="s">
        <v>3736</v>
      </c>
      <c r="X215" t="s">
        <v>3732</v>
      </c>
      <c r="Y215" t="s">
        <v>3733</v>
      </c>
      <c r="Z215" t="s">
        <v>3734</v>
      </c>
      <c r="AA215">
        <v>2167745</v>
      </c>
    </row>
    <row r="216" spans="1:27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20</v>
      </c>
      <c r="G216" s="202">
        <v>1336271</v>
      </c>
      <c r="H216" s="198">
        <v>37047.136666666665</v>
      </c>
      <c r="I216" t="s">
        <v>4126</v>
      </c>
      <c r="M216" t="s">
        <v>3499</v>
      </c>
      <c r="N216" t="s">
        <v>3727</v>
      </c>
      <c r="O216" t="s">
        <v>3728</v>
      </c>
      <c r="Q216" s="199">
        <v>20</v>
      </c>
      <c r="S216" t="s">
        <v>3729</v>
      </c>
      <c r="T216" t="s">
        <v>3730</v>
      </c>
      <c r="U216" s="201">
        <v>1672</v>
      </c>
      <c r="V216" t="s">
        <v>4127</v>
      </c>
      <c r="W216" t="s">
        <v>3736</v>
      </c>
      <c r="X216" t="s">
        <v>3732</v>
      </c>
      <c r="Y216" t="s">
        <v>3733</v>
      </c>
      <c r="Z216" t="s">
        <v>3734</v>
      </c>
      <c r="AA216">
        <v>2167747</v>
      </c>
    </row>
    <row r="217" spans="1:27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1336272</v>
      </c>
      <c r="H217" s="198">
        <v>37047.136793981481</v>
      </c>
      <c r="I217" t="s">
        <v>4126</v>
      </c>
      <c r="M217" t="s">
        <v>3499</v>
      </c>
      <c r="N217" t="s">
        <v>3739</v>
      </c>
      <c r="O217" t="s">
        <v>3740</v>
      </c>
      <c r="P217" s="199">
        <v>20</v>
      </c>
      <c r="S217" t="s">
        <v>3729</v>
      </c>
      <c r="T217" t="s">
        <v>3730</v>
      </c>
      <c r="U217" s="201">
        <v>1510</v>
      </c>
      <c r="V217" t="s">
        <v>4127</v>
      </c>
      <c r="W217" t="s">
        <v>3736</v>
      </c>
      <c r="X217" t="s">
        <v>3732</v>
      </c>
      <c r="Y217" t="s">
        <v>3733</v>
      </c>
      <c r="Z217" t="s">
        <v>3734</v>
      </c>
      <c r="AA217">
        <v>2167749</v>
      </c>
    </row>
    <row r="218" spans="1:27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1336273</v>
      </c>
      <c r="H218" s="198">
        <v>37047.136793981481</v>
      </c>
      <c r="I218" t="s">
        <v>3750</v>
      </c>
      <c r="M218" t="s">
        <v>3499</v>
      </c>
      <c r="N218" t="s">
        <v>3744</v>
      </c>
      <c r="O218" t="s">
        <v>3745</v>
      </c>
      <c r="Q218" s="199">
        <v>10</v>
      </c>
      <c r="S218" t="s">
        <v>3746</v>
      </c>
      <c r="T218" t="s">
        <v>3730</v>
      </c>
      <c r="U218" s="201">
        <v>1252</v>
      </c>
      <c r="V218" t="s">
        <v>3443</v>
      </c>
      <c r="W218" t="s">
        <v>3747</v>
      </c>
      <c r="X218" t="s">
        <v>3732</v>
      </c>
      <c r="Y218" t="s">
        <v>3733</v>
      </c>
      <c r="Z218" t="s">
        <v>3734</v>
      </c>
      <c r="AA218">
        <v>2167751</v>
      </c>
    </row>
    <row r="219" spans="1:27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20</v>
      </c>
      <c r="G219" s="202">
        <v>1336274</v>
      </c>
      <c r="H219" s="198">
        <v>37047.137199074074</v>
      </c>
      <c r="I219" t="s">
        <v>3700</v>
      </c>
      <c r="M219" t="s">
        <v>3499</v>
      </c>
      <c r="N219" t="s">
        <v>3739</v>
      </c>
      <c r="O219" t="s">
        <v>3740</v>
      </c>
      <c r="Q219" s="199">
        <v>20</v>
      </c>
      <c r="S219" t="s">
        <v>3729</v>
      </c>
      <c r="T219" t="s">
        <v>3730</v>
      </c>
      <c r="U219" s="201">
        <v>1511</v>
      </c>
      <c r="V219" t="s">
        <v>3742</v>
      </c>
      <c r="W219" t="s">
        <v>3736</v>
      </c>
      <c r="X219" t="s">
        <v>3732</v>
      </c>
      <c r="Y219" t="s">
        <v>3733</v>
      </c>
      <c r="Z219" t="s">
        <v>3734</v>
      </c>
      <c r="AA219">
        <v>2167753</v>
      </c>
    </row>
    <row r="220" spans="1:27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1336275</v>
      </c>
      <c r="H220" s="198">
        <v>37047.137233796297</v>
      </c>
      <c r="I220" t="s">
        <v>3743</v>
      </c>
      <c r="M220" t="s">
        <v>3499</v>
      </c>
      <c r="N220" t="s">
        <v>3739</v>
      </c>
      <c r="O220" t="s">
        <v>3740</v>
      </c>
      <c r="P220" s="199">
        <v>20</v>
      </c>
      <c r="S220" t="s">
        <v>3729</v>
      </c>
      <c r="T220" t="s">
        <v>3730</v>
      </c>
      <c r="U220" s="201">
        <v>1510</v>
      </c>
      <c r="V220" t="s">
        <v>3937</v>
      </c>
      <c r="W220" t="s">
        <v>3736</v>
      </c>
      <c r="X220" t="s">
        <v>3732</v>
      </c>
      <c r="Y220" t="s">
        <v>3733</v>
      </c>
      <c r="Z220" t="s">
        <v>3734</v>
      </c>
      <c r="AA220">
        <v>2167755</v>
      </c>
    </row>
    <row r="221" spans="1:27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1336276</v>
      </c>
      <c r="H221" s="198">
        <v>37047.137256944443</v>
      </c>
      <c r="I221" t="s">
        <v>3743</v>
      </c>
      <c r="M221" t="s">
        <v>3499</v>
      </c>
      <c r="N221" t="s">
        <v>3739</v>
      </c>
      <c r="O221" t="s">
        <v>3740</v>
      </c>
      <c r="P221" s="199">
        <v>20</v>
      </c>
      <c r="S221" t="s">
        <v>3729</v>
      </c>
      <c r="T221" t="s">
        <v>3730</v>
      </c>
      <c r="U221" s="201">
        <v>1509</v>
      </c>
      <c r="V221" t="s">
        <v>3937</v>
      </c>
      <c r="W221" t="s">
        <v>3736</v>
      </c>
      <c r="X221" t="s">
        <v>3732</v>
      </c>
      <c r="Y221" t="s">
        <v>3733</v>
      </c>
      <c r="Z221" t="s">
        <v>3734</v>
      </c>
      <c r="AA221">
        <v>2167757</v>
      </c>
    </row>
    <row r="222" spans="1:27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6</v>
      </c>
      <c r="G222" s="202">
        <v>1336277</v>
      </c>
      <c r="H222" s="198">
        <v>37047.137361111112</v>
      </c>
      <c r="I222" t="s">
        <v>4128</v>
      </c>
      <c r="M222" t="s">
        <v>3499</v>
      </c>
      <c r="N222" t="s">
        <v>3727</v>
      </c>
      <c r="O222" t="s">
        <v>3728</v>
      </c>
      <c r="P222" s="199">
        <v>6</v>
      </c>
      <c r="S222" t="s">
        <v>3729</v>
      </c>
      <c r="T222" t="s">
        <v>3730</v>
      </c>
      <c r="U222" s="201">
        <v>1672</v>
      </c>
      <c r="V222" t="s">
        <v>4129</v>
      </c>
      <c r="W222" t="s">
        <v>3736</v>
      </c>
      <c r="X222" t="s">
        <v>3732</v>
      </c>
      <c r="Y222" t="s">
        <v>3733</v>
      </c>
      <c r="Z222" t="s">
        <v>3734</v>
      </c>
      <c r="AA222">
        <v>2167761</v>
      </c>
    </row>
    <row r="223" spans="1:27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1336278</v>
      </c>
      <c r="H223" s="198">
        <v>37047.137361111112</v>
      </c>
      <c r="I223" t="s">
        <v>3743</v>
      </c>
      <c r="M223" t="s">
        <v>3499</v>
      </c>
      <c r="N223" t="s">
        <v>3739</v>
      </c>
      <c r="O223" t="s">
        <v>3740</v>
      </c>
      <c r="Q223" s="199">
        <v>20</v>
      </c>
      <c r="S223" t="s">
        <v>3729</v>
      </c>
      <c r="T223" t="s">
        <v>3730</v>
      </c>
      <c r="U223" s="201">
        <v>1510</v>
      </c>
      <c r="V223" t="s">
        <v>2270</v>
      </c>
      <c r="W223" t="s">
        <v>3736</v>
      </c>
      <c r="X223" t="s">
        <v>3732</v>
      </c>
      <c r="Y223" t="s">
        <v>3733</v>
      </c>
      <c r="Z223" t="s">
        <v>3734</v>
      </c>
      <c r="AA223">
        <v>2167759</v>
      </c>
    </row>
    <row r="224" spans="1:27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1336279</v>
      </c>
      <c r="H224" s="198">
        <v>37047.13753472222</v>
      </c>
      <c r="I224" t="s">
        <v>3751</v>
      </c>
      <c r="M224" t="s">
        <v>3499</v>
      </c>
      <c r="N224" t="s">
        <v>3739</v>
      </c>
      <c r="O224" t="s">
        <v>3740</v>
      </c>
      <c r="P224" s="199">
        <v>20</v>
      </c>
      <c r="S224" t="s">
        <v>3729</v>
      </c>
      <c r="T224" t="s">
        <v>3730</v>
      </c>
      <c r="U224" s="201">
        <v>1509</v>
      </c>
      <c r="V224" t="s">
        <v>3760</v>
      </c>
      <c r="W224" t="s">
        <v>3736</v>
      </c>
      <c r="X224" t="s">
        <v>3732</v>
      </c>
      <c r="Y224" t="s">
        <v>3733</v>
      </c>
      <c r="Z224" t="s">
        <v>3734</v>
      </c>
      <c r="AA224">
        <v>2167763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4</v>
      </c>
      <c r="G225" s="202">
        <v>1336280</v>
      </c>
      <c r="H225" s="198">
        <v>37047.13758101852</v>
      </c>
      <c r="I225" t="s">
        <v>3750</v>
      </c>
      <c r="M225" t="s">
        <v>3499</v>
      </c>
      <c r="N225" t="s">
        <v>3727</v>
      </c>
      <c r="O225" t="s">
        <v>3728</v>
      </c>
      <c r="P225" s="199">
        <v>4</v>
      </c>
      <c r="S225" t="s">
        <v>3729</v>
      </c>
      <c r="T225" t="s">
        <v>3730</v>
      </c>
      <c r="U225" s="201">
        <v>1672</v>
      </c>
      <c r="V225" t="s">
        <v>3788</v>
      </c>
      <c r="W225" t="s">
        <v>3736</v>
      </c>
      <c r="X225" t="s">
        <v>3732</v>
      </c>
      <c r="Y225" t="s">
        <v>3733</v>
      </c>
      <c r="Z225" t="s">
        <v>3734</v>
      </c>
      <c r="AA225">
        <v>2167765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20</v>
      </c>
      <c r="G226" s="202">
        <v>1336281</v>
      </c>
      <c r="H226" s="198">
        <v>37047.137673611112</v>
      </c>
      <c r="I226" t="s">
        <v>3700</v>
      </c>
      <c r="M226" t="s">
        <v>3499</v>
      </c>
      <c r="N226" t="s">
        <v>3739</v>
      </c>
      <c r="O226" t="s">
        <v>3740</v>
      </c>
      <c r="Q226" s="199">
        <v>20</v>
      </c>
      <c r="S226" t="s">
        <v>3729</v>
      </c>
      <c r="T226" t="s">
        <v>3730</v>
      </c>
      <c r="U226" s="201">
        <v>1510</v>
      </c>
      <c r="V226" t="s">
        <v>3742</v>
      </c>
      <c r="W226" t="s">
        <v>3736</v>
      </c>
      <c r="X226" t="s">
        <v>3732</v>
      </c>
      <c r="Y226" t="s">
        <v>3733</v>
      </c>
      <c r="Z226" t="s">
        <v>3734</v>
      </c>
      <c r="AA226">
        <v>2167767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5</v>
      </c>
      <c r="G227" s="202">
        <v>1336282</v>
      </c>
      <c r="H227" s="198">
        <v>37047.13784722222</v>
      </c>
      <c r="I227" t="s">
        <v>4124</v>
      </c>
      <c r="M227" t="s">
        <v>3499</v>
      </c>
      <c r="N227" t="s">
        <v>3727</v>
      </c>
      <c r="O227" t="s">
        <v>3728</v>
      </c>
      <c r="P227" s="199">
        <v>5</v>
      </c>
      <c r="S227" t="s">
        <v>3729</v>
      </c>
      <c r="T227" t="s">
        <v>3730</v>
      </c>
      <c r="U227" s="201">
        <v>1672</v>
      </c>
      <c r="V227" t="s">
        <v>2304</v>
      </c>
      <c r="W227" t="s">
        <v>3736</v>
      </c>
      <c r="X227" t="s">
        <v>3732</v>
      </c>
      <c r="Y227" t="s">
        <v>3733</v>
      </c>
      <c r="Z227" t="s">
        <v>3734</v>
      </c>
      <c r="AA227">
        <v>2167769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1336283</v>
      </c>
      <c r="H228" s="198">
        <v>37047.13789351852</v>
      </c>
      <c r="I228" t="s">
        <v>3792</v>
      </c>
      <c r="M228" t="s">
        <v>3499</v>
      </c>
      <c r="N228" t="s">
        <v>3753</v>
      </c>
      <c r="O228" t="s">
        <v>3754</v>
      </c>
      <c r="P228" s="199">
        <v>10</v>
      </c>
      <c r="S228" t="s">
        <v>3755</v>
      </c>
      <c r="T228" t="s">
        <v>3730</v>
      </c>
      <c r="U228" s="201">
        <v>7040</v>
      </c>
      <c r="V228" t="s">
        <v>3942</v>
      </c>
      <c r="W228" t="s">
        <v>3756</v>
      </c>
      <c r="X228" t="s">
        <v>3732</v>
      </c>
      <c r="Y228" t="s">
        <v>3733</v>
      </c>
      <c r="Z228" t="s">
        <v>3734</v>
      </c>
      <c r="AA228">
        <v>2167771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</v>
      </c>
      <c r="G229" s="202">
        <v>1336284</v>
      </c>
      <c r="H229" s="198">
        <v>37047.138159722221</v>
      </c>
      <c r="I229" t="s">
        <v>3743</v>
      </c>
      <c r="M229" t="s">
        <v>3499</v>
      </c>
      <c r="N229" t="s">
        <v>3727</v>
      </c>
      <c r="O229" t="s">
        <v>3728</v>
      </c>
      <c r="P229" s="199">
        <v>2</v>
      </c>
      <c r="S229" t="s">
        <v>3729</v>
      </c>
      <c r="T229" t="s">
        <v>3730</v>
      </c>
      <c r="U229" s="201">
        <v>1672</v>
      </c>
      <c r="V229" t="s">
        <v>3688</v>
      </c>
      <c r="W229" t="s">
        <v>3736</v>
      </c>
      <c r="X229" t="s">
        <v>3732</v>
      </c>
      <c r="Y229" t="s">
        <v>3733</v>
      </c>
      <c r="Z229" t="s">
        <v>3734</v>
      </c>
      <c r="AA229">
        <v>2167773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3</v>
      </c>
      <c r="G230" s="202">
        <v>1336285</v>
      </c>
      <c r="H230" s="198">
        <v>37047.138287037036</v>
      </c>
      <c r="I230" t="s">
        <v>4124</v>
      </c>
      <c r="M230" t="s">
        <v>3499</v>
      </c>
      <c r="N230" t="s">
        <v>3727</v>
      </c>
      <c r="O230" t="s">
        <v>3728</v>
      </c>
      <c r="P230" s="199">
        <v>3</v>
      </c>
      <c r="S230" t="s">
        <v>3729</v>
      </c>
      <c r="T230" t="s">
        <v>3730</v>
      </c>
      <c r="U230" s="201">
        <v>1672</v>
      </c>
      <c r="V230" t="s">
        <v>4475</v>
      </c>
      <c r="W230" t="s">
        <v>3736</v>
      </c>
      <c r="X230" t="s">
        <v>3732</v>
      </c>
      <c r="Y230" t="s">
        <v>3733</v>
      </c>
      <c r="Z230" t="s">
        <v>3734</v>
      </c>
      <c r="AA230">
        <v>2167775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1336286</v>
      </c>
      <c r="H231" s="198">
        <v>37047.138715277775</v>
      </c>
      <c r="I231" t="s">
        <v>3743</v>
      </c>
      <c r="M231" t="s">
        <v>3499</v>
      </c>
      <c r="N231" t="s">
        <v>3739</v>
      </c>
      <c r="O231" t="s">
        <v>3740</v>
      </c>
      <c r="P231" s="199">
        <v>20</v>
      </c>
      <c r="S231" t="s">
        <v>3729</v>
      </c>
      <c r="T231" t="s">
        <v>3730</v>
      </c>
      <c r="U231" s="201">
        <v>1509</v>
      </c>
      <c r="V231" t="s">
        <v>3937</v>
      </c>
      <c r="W231" t="s">
        <v>3736</v>
      </c>
      <c r="X231" t="s">
        <v>3732</v>
      </c>
      <c r="Y231" t="s">
        <v>3733</v>
      </c>
      <c r="Z231" t="s">
        <v>3734</v>
      </c>
      <c r="AA231">
        <v>2167777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20</v>
      </c>
      <c r="G232" s="202">
        <v>1336287</v>
      </c>
      <c r="H232" s="198">
        <v>37047.139155092591</v>
      </c>
      <c r="I232" t="s">
        <v>3751</v>
      </c>
      <c r="M232" t="s">
        <v>3499</v>
      </c>
      <c r="N232" t="s">
        <v>3739</v>
      </c>
      <c r="O232" t="s">
        <v>3740</v>
      </c>
      <c r="P232" s="199">
        <v>20</v>
      </c>
      <c r="S232" t="s">
        <v>3729</v>
      </c>
      <c r="T232" t="s">
        <v>3730</v>
      </c>
      <c r="U232" s="201">
        <v>1508</v>
      </c>
      <c r="V232" t="s">
        <v>3760</v>
      </c>
      <c r="W232" t="s">
        <v>3736</v>
      </c>
      <c r="X232" t="s">
        <v>3732</v>
      </c>
      <c r="Y232" t="s">
        <v>3733</v>
      </c>
      <c r="Z232" t="s">
        <v>3734</v>
      </c>
      <c r="AA232">
        <v>2167781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1336288</v>
      </c>
      <c r="H233" s="198">
        <v>37047.139293981483</v>
      </c>
      <c r="I233" t="s">
        <v>3700</v>
      </c>
      <c r="M233" t="s">
        <v>3499</v>
      </c>
      <c r="N233" t="s">
        <v>3727</v>
      </c>
      <c r="O233" t="s">
        <v>3728</v>
      </c>
      <c r="P233" s="199">
        <v>20</v>
      </c>
      <c r="S233" t="s">
        <v>3729</v>
      </c>
      <c r="T233" t="s">
        <v>3730</v>
      </c>
      <c r="U233" s="201">
        <v>1671</v>
      </c>
      <c r="V233" t="s">
        <v>3940</v>
      </c>
      <c r="W233" t="s">
        <v>3736</v>
      </c>
      <c r="X233" t="s">
        <v>3732</v>
      </c>
      <c r="Y233" t="s">
        <v>3733</v>
      </c>
      <c r="Z233" t="s">
        <v>3734</v>
      </c>
      <c r="AA233">
        <v>2167783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10</v>
      </c>
      <c r="G234" s="202">
        <v>1336289</v>
      </c>
      <c r="H234" s="198">
        <v>37047.14025462963</v>
      </c>
      <c r="I234" t="s">
        <v>3779</v>
      </c>
      <c r="M234" t="s">
        <v>3499</v>
      </c>
      <c r="N234" t="s">
        <v>3744</v>
      </c>
      <c r="O234" t="s">
        <v>3745</v>
      </c>
      <c r="P234" s="199">
        <v>10</v>
      </c>
      <c r="S234" t="s">
        <v>3746</v>
      </c>
      <c r="T234" t="s">
        <v>3730</v>
      </c>
      <c r="U234" s="201">
        <v>1251</v>
      </c>
      <c r="V234" t="s">
        <v>4337</v>
      </c>
      <c r="W234" t="s">
        <v>3747</v>
      </c>
      <c r="X234" t="s">
        <v>3732</v>
      </c>
      <c r="Y234" t="s">
        <v>3733</v>
      </c>
      <c r="Z234" t="s">
        <v>3734</v>
      </c>
      <c r="AA234">
        <v>2167785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5</v>
      </c>
      <c r="G235" s="202">
        <v>1336290</v>
      </c>
      <c r="H235" s="198">
        <v>37047.141400462962</v>
      </c>
      <c r="I235" t="s">
        <v>3793</v>
      </c>
      <c r="M235" t="s">
        <v>3499</v>
      </c>
      <c r="N235" t="s">
        <v>3753</v>
      </c>
      <c r="O235" t="s">
        <v>3754</v>
      </c>
      <c r="P235" s="199">
        <v>5</v>
      </c>
      <c r="S235" t="s">
        <v>3755</v>
      </c>
      <c r="T235" t="s">
        <v>3730</v>
      </c>
      <c r="U235" s="201">
        <v>7040</v>
      </c>
      <c r="V235" t="s">
        <v>2305</v>
      </c>
      <c r="W235" t="s">
        <v>3756</v>
      </c>
      <c r="X235" t="s">
        <v>3732</v>
      </c>
      <c r="Y235" t="s">
        <v>3733</v>
      </c>
      <c r="Z235" t="s">
        <v>3734</v>
      </c>
      <c r="AA235">
        <v>2167787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5</v>
      </c>
      <c r="G236" s="202">
        <v>1336291</v>
      </c>
      <c r="H236" s="198">
        <v>37047.141469907408</v>
      </c>
      <c r="I236" t="s">
        <v>3743</v>
      </c>
      <c r="M236" t="s">
        <v>3499</v>
      </c>
      <c r="N236" t="s">
        <v>3753</v>
      </c>
      <c r="O236" t="s">
        <v>3754</v>
      </c>
      <c r="P236" s="199">
        <v>5</v>
      </c>
      <c r="S236" t="s">
        <v>3755</v>
      </c>
      <c r="T236" t="s">
        <v>3730</v>
      </c>
      <c r="U236" s="201">
        <v>7040</v>
      </c>
      <c r="V236" t="s">
        <v>2270</v>
      </c>
      <c r="W236" t="s">
        <v>3756</v>
      </c>
      <c r="X236" t="s">
        <v>3732</v>
      </c>
      <c r="Y236" t="s">
        <v>3733</v>
      </c>
      <c r="Z236" t="s">
        <v>3734</v>
      </c>
      <c r="AA236">
        <v>2167789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16</v>
      </c>
      <c r="G237" s="202">
        <v>1336292</v>
      </c>
      <c r="H237" s="198">
        <v>37047.14234953704</v>
      </c>
      <c r="I237" t="s">
        <v>3777</v>
      </c>
      <c r="M237" t="s">
        <v>3499</v>
      </c>
      <c r="N237" t="s">
        <v>3739</v>
      </c>
      <c r="O237" t="s">
        <v>3740</v>
      </c>
      <c r="Q237" s="199">
        <v>16</v>
      </c>
      <c r="S237" t="s">
        <v>3729</v>
      </c>
      <c r="T237" t="s">
        <v>3730</v>
      </c>
      <c r="U237" s="201">
        <v>1508</v>
      </c>
      <c r="V237" t="s">
        <v>4139</v>
      </c>
      <c r="W237" t="s">
        <v>3736</v>
      </c>
      <c r="X237" t="s">
        <v>3732</v>
      </c>
      <c r="Y237" t="s">
        <v>3733</v>
      </c>
      <c r="Z237" t="s">
        <v>3734</v>
      </c>
      <c r="AA237">
        <v>2167791</v>
      </c>
    </row>
    <row r="238" spans="1:29" x14ac:dyDescent="0.2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31</v>
      </c>
      <c r="F238" s="213">
        <f t="shared" si="20"/>
        <v>775</v>
      </c>
      <c r="G238" s="202">
        <v>1336293</v>
      </c>
      <c r="H238" s="198">
        <v>37047.142881944441</v>
      </c>
      <c r="I238" t="s">
        <v>2207</v>
      </c>
      <c r="M238" t="s">
        <v>2818</v>
      </c>
      <c r="N238" t="s">
        <v>2181</v>
      </c>
      <c r="O238" t="s">
        <v>2301</v>
      </c>
      <c r="P238" s="199">
        <v>25</v>
      </c>
      <c r="S238" t="s">
        <v>3493</v>
      </c>
      <c r="T238" t="s">
        <v>2183</v>
      </c>
      <c r="U238" s="201">
        <v>19.899999999999999</v>
      </c>
      <c r="V238" t="s">
        <v>2306</v>
      </c>
      <c r="W238" t="s">
        <v>2185</v>
      </c>
      <c r="X238" t="s">
        <v>2186</v>
      </c>
      <c r="Y238" t="s">
        <v>2187</v>
      </c>
      <c r="Z238" t="s">
        <v>3735</v>
      </c>
      <c r="AA238">
        <v>110502.1</v>
      </c>
      <c r="AB238" s="198">
        <v>37073</v>
      </c>
      <c r="AC238" s="198">
        <v>37103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20</v>
      </c>
      <c r="G239" s="202">
        <v>1336294</v>
      </c>
      <c r="H239" s="198">
        <v>37047.144201388888</v>
      </c>
      <c r="I239" t="s">
        <v>3750</v>
      </c>
      <c r="M239" t="s">
        <v>3499</v>
      </c>
      <c r="N239" t="s">
        <v>3757</v>
      </c>
      <c r="O239" t="s">
        <v>3758</v>
      </c>
      <c r="P239" s="199">
        <v>20</v>
      </c>
      <c r="S239" t="s">
        <v>3729</v>
      </c>
      <c r="T239" t="s">
        <v>3730</v>
      </c>
      <c r="U239" s="201">
        <v>462</v>
      </c>
      <c r="V239" t="s">
        <v>3443</v>
      </c>
      <c r="W239" t="s">
        <v>3747</v>
      </c>
      <c r="X239" t="s">
        <v>3732</v>
      </c>
      <c r="Y239" t="s">
        <v>3733</v>
      </c>
      <c r="Z239" t="s">
        <v>3734</v>
      </c>
      <c r="AA239">
        <v>2167798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1</v>
      </c>
      <c r="G240" s="202">
        <v>1336295</v>
      </c>
      <c r="H240" s="198">
        <v>37047.144328703704</v>
      </c>
      <c r="I240" t="s">
        <v>3432</v>
      </c>
      <c r="M240" t="s">
        <v>3499</v>
      </c>
      <c r="N240" t="s">
        <v>3753</v>
      </c>
      <c r="O240" t="s">
        <v>3754</v>
      </c>
      <c r="P240" s="199">
        <v>1</v>
      </c>
      <c r="S240" t="s">
        <v>3755</v>
      </c>
      <c r="T240" t="s">
        <v>3730</v>
      </c>
      <c r="U240" s="201">
        <v>7030</v>
      </c>
      <c r="V240" t="s">
        <v>3945</v>
      </c>
      <c r="W240" t="s">
        <v>3756</v>
      </c>
      <c r="X240" t="s">
        <v>3732</v>
      </c>
      <c r="Y240" t="s">
        <v>3733</v>
      </c>
      <c r="Z240" t="s">
        <v>3734</v>
      </c>
      <c r="AA240">
        <v>2167800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4</v>
      </c>
      <c r="G241" s="202">
        <v>1336297</v>
      </c>
      <c r="H241" s="198">
        <v>37047.144456018519</v>
      </c>
      <c r="I241" t="s">
        <v>3750</v>
      </c>
      <c r="M241" t="s">
        <v>3499</v>
      </c>
      <c r="N241" t="s">
        <v>3739</v>
      </c>
      <c r="O241" t="s">
        <v>3740</v>
      </c>
      <c r="P241" s="199">
        <v>4</v>
      </c>
      <c r="S241" t="s">
        <v>3729</v>
      </c>
      <c r="T241" t="s">
        <v>3730</v>
      </c>
      <c r="U241" s="201">
        <v>1506</v>
      </c>
      <c r="V241" t="s">
        <v>3788</v>
      </c>
      <c r="W241" t="s">
        <v>3736</v>
      </c>
      <c r="X241" t="s">
        <v>3732</v>
      </c>
      <c r="Y241" t="s">
        <v>3733</v>
      </c>
      <c r="Z241" t="s">
        <v>3734</v>
      </c>
      <c r="AA241">
        <v>2167804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5</v>
      </c>
      <c r="G242" s="202">
        <v>1336298</v>
      </c>
      <c r="H242" s="198">
        <v>37047.144930555558</v>
      </c>
      <c r="I242" t="s">
        <v>3752</v>
      </c>
      <c r="M242" t="s">
        <v>3499</v>
      </c>
      <c r="N242" t="s">
        <v>3753</v>
      </c>
      <c r="O242" t="s">
        <v>3754</v>
      </c>
      <c r="P242" s="199">
        <v>5</v>
      </c>
      <c r="S242" t="s">
        <v>3755</v>
      </c>
      <c r="T242" t="s">
        <v>3730</v>
      </c>
      <c r="U242" s="201">
        <v>7030</v>
      </c>
      <c r="V242" t="s">
        <v>4655</v>
      </c>
      <c r="W242" t="s">
        <v>3756</v>
      </c>
      <c r="X242" t="s">
        <v>3732</v>
      </c>
      <c r="Y242" t="s">
        <v>3733</v>
      </c>
      <c r="Z242" t="s">
        <v>3734</v>
      </c>
      <c r="AA242">
        <v>2167806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4</v>
      </c>
      <c r="G243" s="202">
        <v>1336299</v>
      </c>
      <c r="H243" s="198">
        <v>37047.145011574074</v>
      </c>
      <c r="I243" t="s">
        <v>3793</v>
      </c>
      <c r="M243" t="s">
        <v>3499</v>
      </c>
      <c r="N243" t="s">
        <v>3753</v>
      </c>
      <c r="O243" t="s">
        <v>3754</v>
      </c>
      <c r="P243" s="199">
        <v>4</v>
      </c>
      <c r="S243" t="s">
        <v>3755</v>
      </c>
      <c r="T243" t="s">
        <v>3730</v>
      </c>
      <c r="U243" s="201">
        <v>7030</v>
      </c>
      <c r="V243" t="s">
        <v>2305</v>
      </c>
      <c r="W243" t="s">
        <v>3756</v>
      </c>
      <c r="X243" t="s">
        <v>3732</v>
      </c>
      <c r="Y243" t="s">
        <v>3733</v>
      </c>
      <c r="Z243" t="s">
        <v>3734</v>
      </c>
      <c r="AA243">
        <v>2167808</v>
      </c>
    </row>
    <row r="244" spans="1:29" x14ac:dyDescent="0.2">
      <c r="A244" s="44" t="str">
        <f t="shared" si="16"/>
        <v xml:space="preserve"> Natural Gas Physical</v>
      </c>
      <c r="B244" s="44" t="str">
        <f t="shared" si="17"/>
        <v/>
      </c>
      <c r="C244" s="44" t="str">
        <f t="shared" si="18"/>
        <v>Natural Gas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31</v>
      </c>
      <c r="F244" s="213">
        <f t="shared" si="20"/>
        <v>775000</v>
      </c>
      <c r="G244" s="202">
        <v>1336300</v>
      </c>
      <c r="H244" s="198">
        <v>37047.14503472222</v>
      </c>
      <c r="I244" t="s">
        <v>3768</v>
      </c>
      <c r="M244" t="s">
        <v>3494</v>
      </c>
      <c r="N244" t="s">
        <v>4121</v>
      </c>
      <c r="O244" t="s">
        <v>2307</v>
      </c>
      <c r="P244" s="199">
        <v>25000</v>
      </c>
      <c r="S244" t="s">
        <v>3763</v>
      </c>
      <c r="T244" t="s">
        <v>3764</v>
      </c>
      <c r="U244" s="201">
        <v>21.4</v>
      </c>
      <c r="V244" t="s">
        <v>2287</v>
      </c>
      <c r="W244" t="s">
        <v>4122</v>
      </c>
      <c r="X244" t="s">
        <v>4123</v>
      </c>
      <c r="Y244" t="s">
        <v>3767</v>
      </c>
      <c r="Z244" t="s">
        <v>3735</v>
      </c>
      <c r="AA244">
        <v>106338</v>
      </c>
      <c r="AB244" s="198">
        <v>37073.875011574077</v>
      </c>
      <c r="AC244" s="198">
        <v>37103.875011574077</v>
      </c>
    </row>
    <row r="245" spans="1:29" x14ac:dyDescent="0.2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31</v>
      </c>
      <c r="F245" s="213">
        <f t="shared" si="20"/>
        <v>775000</v>
      </c>
      <c r="G245" s="202">
        <v>1336301</v>
      </c>
      <c r="H245" s="198">
        <v>37047.145115740743</v>
      </c>
      <c r="I245" t="s">
        <v>3768</v>
      </c>
      <c r="M245" t="s">
        <v>3494</v>
      </c>
      <c r="N245" t="s">
        <v>3761</v>
      </c>
      <c r="O245" t="s">
        <v>3876</v>
      </c>
      <c r="P245" s="199">
        <v>25000</v>
      </c>
      <c r="S245" t="s">
        <v>3763</v>
      </c>
      <c r="T245" t="s">
        <v>3764</v>
      </c>
      <c r="U245" s="201">
        <v>21.2</v>
      </c>
      <c r="V245" t="s">
        <v>2287</v>
      </c>
      <c r="W245" t="s">
        <v>3765</v>
      </c>
      <c r="X245" t="s">
        <v>3766</v>
      </c>
      <c r="Y245" t="s">
        <v>3767</v>
      </c>
      <c r="Z245" t="s">
        <v>3735</v>
      </c>
      <c r="AA245">
        <v>106339</v>
      </c>
      <c r="AB245" s="198">
        <v>37073.875011574077</v>
      </c>
      <c r="AC245" s="198">
        <v>37103.875011574077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10</v>
      </c>
      <c r="G246" s="202">
        <v>1336302</v>
      </c>
      <c r="H246" s="198">
        <v>37047.148194444446</v>
      </c>
      <c r="I246" t="s">
        <v>3751</v>
      </c>
      <c r="M246" t="s">
        <v>3499</v>
      </c>
      <c r="N246" t="s">
        <v>3727</v>
      </c>
      <c r="O246" t="s">
        <v>2308</v>
      </c>
      <c r="Q246" s="199">
        <v>10</v>
      </c>
      <c r="S246" t="s">
        <v>3729</v>
      </c>
      <c r="T246" t="s">
        <v>3730</v>
      </c>
      <c r="U246" s="201">
        <v>1665.75</v>
      </c>
      <c r="V246" t="s">
        <v>3202</v>
      </c>
      <c r="W246" t="s">
        <v>3736</v>
      </c>
      <c r="X246" t="s">
        <v>3732</v>
      </c>
      <c r="Y246" t="s">
        <v>3733</v>
      </c>
      <c r="Z246" t="s">
        <v>3734</v>
      </c>
      <c r="AA246">
        <v>2167816</v>
      </c>
      <c r="AB246" s="198">
        <v>37118.647222222222</v>
      </c>
      <c r="AC246" s="198">
        <v>37118.647222222222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10</v>
      </c>
      <c r="G247" s="202">
        <v>1336303</v>
      </c>
      <c r="H247" s="198">
        <v>37047.148275462961</v>
      </c>
      <c r="I247" t="s">
        <v>3751</v>
      </c>
      <c r="M247" t="s">
        <v>3499</v>
      </c>
      <c r="N247" t="s">
        <v>3727</v>
      </c>
      <c r="O247" t="s">
        <v>2308</v>
      </c>
      <c r="Q247" s="199">
        <v>10</v>
      </c>
      <c r="S247" t="s">
        <v>3729</v>
      </c>
      <c r="T247" t="s">
        <v>3730</v>
      </c>
      <c r="U247" s="201">
        <v>1666.75</v>
      </c>
      <c r="V247" t="s">
        <v>3202</v>
      </c>
      <c r="W247" t="s">
        <v>3736</v>
      </c>
      <c r="X247" t="s">
        <v>3732</v>
      </c>
      <c r="Y247" t="s">
        <v>3733</v>
      </c>
      <c r="Z247" t="s">
        <v>3734</v>
      </c>
      <c r="AA247">
        <v>2167818</v>
      </c>
      <c r="AB247" s="198">
        <v>37118.647222222222</v>
      </c>
      <c r="AC247" s="198">
        <v>37118.647222222222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10</v>
      </c>
      <c r="G248" s="202">
        <v>1336304</v>
      </c>
      <c r="H248" s="198">
        <v>37047.148472222223</v>
      </c>
      <c r="I248" t="s">
        <v>3751</v>
      </c>
      <c r="M248" t="s">
        <v>3499</v>
      </c>
      <c r="N248" t="s">
        <v>3727</v>
      </c>
      <c r="O248" t="s">
        <v>2308</v>
      </c>
      <c r="Q248" s="199">
        <v>10</v>
      </c>
      <c r="S248" t="s">
        <v>3729</v>
      </c>
      <c r="T248" t="s">
        <v>3730</v>
      </c>
      <c r="U248" s="201">
        <v>1666.75</v>
      </c>
      <c r="V248" t="s">
        <v>3202</v>
      </c>
      <c r="W248" t="s">
        <v>3736</v>
      </c>
      <c r="X248" t="s">
        <v>3732</v>
      </c>
      <c r="Y248" t="s">
        <v>3733</v>
      </c>
      <c r="Z248" t="s">
        <v>3734</v>
      </c>
      <c r="AA248">
        <v>2167820</v>
      </c>
      <c r="AB248" s="198">
        <v>37118.647222222222</v>
      </c>
      <c r="AC248" s="198">
        <v>37118.647222222222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1336305</v>
      </c>
      <c r="H249" s="198">
        <v>37047.151388888888</v>
      </c>
      <c r="I249" t="s">
        <v>3750</v>
      </c>
      <c r="M249" t="s">
        <v>3499</v>
      </c>
      <c r="N249" t="s">
        <v>3753</v>
      </c>
      <c r="O249" t="s">
        <v>3754</v>
      </c>
      <c r="Q249" s="199">
        <v>10</v>
      </c>
      <c r="S249" t="s">
        <v>3755</v>
      </c>
      <c r="T249" t="s">
        <v>3730</v>
      </c>
      <c r="U249" s="201">
        <v>7045</v>
      </c>
      <c r="V249" t="s">
        <v>3939</v>
      </c>
      <c r="W249" t="s">
        <v>3756</v>
      </c>
      <c r="X249" t="s">
        <v>3732</v>
      </c>
      <c r="Y249" t="s">
        <v>3733</v>
      </c>
      <c r="Z249" t="s">
        <v>3734</v>
      </c>
      <c r="AA249">
        <v>2167830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20</v>
      </c>
      <c r="G250" s="202">
        <v>1336306</v>
      </c>
      <c r="H250" s="198">
        <v>37047.152048611111</v>
      </c>
      <c r="I250" t="s">
        <v>3700</v>
      </c>
      <c r="M250" t="s">
        <v>3499</v>
      </c>
      <c r="N250" t="s">
        <v>3789</v>
      </c>
      <c r="O250" t="s">
        <v>3790</v>
      </c>
      <c r="P250" s="199">
        <v>20</v>
      </c>
      <c r="S250" t="s">
        <v>3729</v>
      </c>
      <c r="T250" t="s">
        <v>3730</v>
      </c>
      <c r="U250" s="201">
        <v>927</v>
      </c>
      <c r="V250" t="s">
        <v>3940</v>
      </c>
      <c r="W250" t="s">
        <v>3756</v>
      </c>
      <c r="X250" t="s">
        <v>3732</v>
      </c>
      <c r="Y250" t="s">
        <v>3733</v>
      </c>
      <c r="Z250" t="s">
        <v>3734</v>
      </c>
      <c r="AA250">
        <v>2167832</v>
      </c>
    </row>
    <row r="251" spans="1:29" x14ac:dyDescent="0.2">
      <c r="A251" s="44" t="str">
        <f t="shared" si="16"/>
        <v xml:space="preserve"> Natural Gas Physical</v>
      </c>
      <c r="B251" s="44" t="str">
        <f t="shared" si="17"/>
        <v/>
      </c>
      <c r="C251" s="44" t="str">
        <f t="shared" si="18"/>
        <v>Natural Gas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5</v>
      </c>
      <c r="F251" s="213">
        <f t="shared" si="20"/>
        <v>250000</v>
      </c>
      <c r="G251" s="202">
        <v>1336307</v>
      </c>
      <c r="H251" s="198">
        <v>37047.152349537035</v>
      </c>
      <c r="I251" t="s">
        <v>2188</v>
      </c>
      <c r="M251" t="s">
        <v>3494</v>
      </c>
      <c r="N251" t="s">
        <v>3761</v>
      </c>
      <c r="O251" t="s">
        <v>3953</v>
      </c>
      <c r="P251" s="199">
        <v>50000</v>
      </c>
      <c r="S251" t="s">
        <v>3763</v>
      </c>
      <c r="T251" t="s">
        <v>3764</v>
      </c>
      <c r="U251" s="201">
        <v>21.45</v>
      </c>
      <c r="V251" t="s">
        <v>2309</v>
      </c>
      <c r="W251" t="s">
        <v>3773</v>
      </c>
      <c r="X251" t="s">
        <v>3766</v>
      </c>
      <c r="Y251" t="s">
        <v>3767</v>
      </c>
      <c r="Z251" t="s">
        <v>3735</v>
      </c>
      <c r="AA251">
        <v>106358</v>
      </c>
      <c r="AB251" s="198">
        <v>37053.875011574077</v>
      </c>
      <c r="AC251" s="198">
        <v>37057.875011574077</v>
      </c>
    </row>
    <row r="252" spans="1:29" x14ac:dyDescent="0.2">
      <c r="A252" s="44" t="str">
        <f t="shared" si="16"/>
        <v xml:space="preserve"> Natural Gas Physical</v>
      </c>
      <c r="B252" s="44" t="str">
        <f t="shared" si="17"/>
        <v/>
      </c>
      <c r="C252" s="44" t="str">
        <f t="shared" si="18"/>
        <v>Natural Gas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2</v>
      </c>
      <c r="F252" s="213">
        <f t="shared" si="20"/>
        <v>200000</v>
      </c>
      <c r="G252" s="202">
        <v>1336309</v>
      </c>
      <c r="H252" s="198">
        <v>37047.153449074074</v>
      </c>
      <c r="I252" t="s">
        <v>3768</v>
      </c>
      <c r="M252" t="s">
        <v>3494</v>
      </c>
      <c r="N252" t="s">
        <v>2310</v>
      </c>
      <c r="O252" t="s">
        <v>2311</v>
      </c>
      <c r="P252" s="199">
        <v>100000</v>
      </c>
      <c r="S252" t="s">
        <v>3763</v>
      </c>
      <c r="T252" t="s">
        <v>3764</v>
      </c>
      <c r="U252" s="201">
        <v>20.7</v>
      </c>
      <c r="V252" t="s">
        <v>4766</v>
      </c>
      <c r="W252" t="s">
        <v>4122</v>
      </c>
      <c r="X252" t="s">
        <v>4123</v>
      </c>
      <c r="Y252" t="s">
        <v>3767</v>
      </c>
      <c r="Z252" t="s">
        <v>3735</v>
      </c>
      <c r="AA252">
        <v>106359</v>
      </c>
      <c r="AB252" s="198">
        <v>37051.875011574077</v>
      </c>
      <c r="AC252" s="198">
        <v>37052.875011574077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1336310</v>
      </c>
      <c r="H253" s="198">
        <v>37047.153611111113</v>
      </c>
      <c r="I253" t="s">
        <v>3743</v>
      </c>
      <c r="M253" t="s">
        <v>3499</v>
      </c>
      <c r="N253" t="s">
        <v>3739</v>
      </c>
      <c r="O253" t="s">
        <v>3740</v>
      </c>
      <c r="Q253" s="199">
        <v>20</v>
      </c>
      <c r="S253" t="s">
        <v>3729</v>
      </c>
      <c r="T253" t="s">
        <v>3730</v>
      </c>
      <c r="U253" s="201">
        <v>1508</v>
      </c>
      <c r="V253" t="s">
        <v>3937</v>
      </c>
      <c r="W253" t="s">
        <v>3736</v>
      </c>
      <c r="X253" t="s">
        <v>3732</v>
      </c>
      <c r="Y253" t="s">
        <v>3733</v>
      </c>
      <c r="Z253" t="s">
        <v>3734</v>
      </c>
      <c r="AA253">
        <v>2167838</v>
      </c>
    </row>
    <row r="254" spans="1:29" x14ac:dyDescent="0.2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90</v>
      </c>
      <c r="F254" s="213">
        <f t="shared" si="20"/>
        <v>2250000</v>
      </c>
      <c r="G254" s="202">
        <v>1336311</v>
      </c>
      <c r="H254" s="198">
        <v>37047.154027777775</v>
      </c>
      <c r="I254" t="s">
        <v>3768</v>
      </c>
      <c r="M254" t="s">
        <v>3494</v>
      </c>
      <c r="N254" t="s">
        <v>3761</v>
      </c>
      <c r="O254" t="s">
        <v>3762</v>
      </c>
      <c r="Q254" s="199">
        <v>25000</v>
      </c>
      <c r="S254" t="s">
        <v>3763</v>
      </c>
      <c r="T254" t="s">
        <v>3764</v>
      </c>
      <c r="U254" s="201">
        <v>26.475000000000001</v>
      </c>
      <c r="V254" t="s">
        <v>2278</v>
      </c>
      <c r="W254" t="s">
        <v>3765</v>
      </c>
      <c r="X254" t="s">
        <v>3766</v>
      </c>
      <c r="Y254" t="s">
        <v>3767</v>
      </c>
      <c r="Z254" t="s">
        <v>3735</v>
      </c>
      <c r="AA254">
        <v>106345</v>
      </c>
      <c r="AB254" s="198">
        <v>37257</v>
      </c>
      <c r="AC254" s="198">
        <v>37346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31</v>
      </c>
      <c r="F255" s="213">
        <f t="shared" si="20"/>
        <v>775000</v>
      </c>
      <c r="G255" s="202">
        <v>1336312</v>
      </c>
      <c r="H255" s="198">
        <v>37047.155706018515</v>
      </c>
      <c r="I255" t="s">
        <v>3768</v>
      </c>
      <c r="M255" t="s">
        <v>3494</v>
      </c>
      <c r="N255" t="s">
        <v>3761</v>
      </c>
      <c r="O255" t="s">
        <v>3431</v>
      </c>
      <c r="Q255" s="199">
        <v>25000</v>
      </c>
      <c r="S255" t="s">
        <v>3763</v>
      </c>
      <c r="T255" t="s">
        <v>3764</v>
      </c>
      <c r="U255" s="201">
        <v>21.324999999999999</v>
      </c>
      <c r="V255" t="s">
        <v>2287</v>
      </c>
      <c r="W255" t="s">
        <v>3765</v>
      </c>
      <c r="X255" t="s">
        <v>3766</v>
      </c>
      <c r="Y255" t="s">
        <v>3767</v>
      </c>
      <c r="Z255" t="s">
        <v>3735</v>
      </c>
      <c r="AA255">
        <v>106346</v>
      </c>
      <c r="AB255" s="198">
        <v>37104.875011574077</v>
      </c>
      <c r="AC255" s="198">
        <v>37134.875011574077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7</v>
      </c>
      <c r="G256" s="202">
        <v>1336313</v>
      </c>
      <c r="H256" s="198">
        <v>37047.1559375</v>
      </c>
      <c r="I256" t="s">
        <v>3432</v>
      </c>
      <c r="M256" t="s">
        <v>3499</v>
      </c>
      <c r="N256" t="s">
        <v>3739</v>
      </c>
      <c r="O256" t="s">
        <v>3740</v>
      </c>
      <c r="Q256" s="199">
        <v>7</v>
      </c>
      <c r="S256" t="s">
        <v>3729</v>
      </c>
      <c r="T256" t="s">
        <v>3730</v>
      </c>
      <c r="U256" s="201">
        <v>1510</v>
      </c>
      <c r="V256" t="s">
        <v>3945</v>
      </c>
      <c r="W256" t="s">
        <v>3736</v>
      </c>
      <c r="X256" t="s">
        <v>3732</v>
      </c>
      <c r="Y256" t="s">
        <v>3733</v>
      </c>
      <c r="Z256" t="s">
        <v>3734</v>
      </c>
      <c r="AA256">
        <v>2167840</v>
      </c>
    </row>
    <row r="257" spans="1:29" x14ac:dyDescent="0.2">
      <c r="A257" s="44" t="str">
        <f t="shared" si="16"/>
        <v xml:space="preserve"> Natural Gas Physical</v>
      </c>
      <c r="B257" s="44" t="str">
        <f t="shared" si="17"/>
        <v/>
      </c>
      <c r="C257" s="44" t="str">
        <f t="shared" si="18"/>
        <v>Natural Gas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31</v>
      </c>
      <c r="F257" s="213">
        <f t="shared" si="20"/>
        <v>775000</v>
      </c>
      <c r="G257" s="202">
        <v>1336314</v>
      </c>
      <c r="H257" s="198">
        <v>37047.157847222225</v>
      </c>
      <c r="I257" t="s">
        <v>2188</v>
      </c>
      <c r="M257" t="s">
        <v>3494</v>
      </c>
      <c r="N257" t="s">
        <v>3761</v>
      </c>
      <c r="O257" t="s">
        <v>3431</v>
      </c>
      <c r="Q257" s="199">
        <v>25000</v>
      </c>
      <c r="S257" t="s">
        <v>3763</v>
      </c>
      <c r="T257" t="s">
        <v>3764</v>
      </c>
      <c r="U257" s="201">
        <v>21.35</v>
      </c>
      <c r="V257" t="s">
        <v>2312</v>
      </c>
      <c r="W257" t="s">
        <v>3765</v>
      </c>
      <c r="X257" t="s">
        <v>3766</v>
      </c>
      <c r="Y257" t="s">
        <v>3767</v>
      </c>
      <c r="Z257" t="s">
        <v>3735</v>
      </c>
      <c r="AA257">
        <v>106347</v>
      </c>
      <c r="AB257" s="198">
        <v>37104.875011574077</v>
      </c>
      <c r="AC257" s="198">
        <v>37134.875011574077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4</v>
      </c>
      <c r="G258" s="202">
        <v>1336315</v>
      </c>
      <c r="H258" s="198">
        <v>37047.158009259256</v>
      </c>
      <c r="I258" t="s">
        <v>3750</v>
      </c>
      <c r="M258" t="s">
        <v>3499</v>
      </c>
      <c r="N258" t="s">
        <v>3739</v>
      </c>
      <c r="O258" t="s">
        <v>3740</v>
      </c>
      <c r="Q258" s="199">
        <v>4</v>
      </c>
      <c r="S258" t="s">
        <v>3729</v>
      </c>
      <c r="T258" t="s">
        <v>3730</v>
      </c>
      <c r="U258" s="201">
        <v>1510</v>
      </c>
      <c r="V258" t="s">
        <v>3788</v>
      </c>
      <c r="W258" t="s">
        <v>3736</v>
      </c>
      <c r="X258" t="s">
        <v>3732</v>
      </c>
      <c r="Y258" t="s">
        <v>3733</v>
      </c>
      <c r="Z258" t="s">
        <v>3734</v>
      </c>
      <c r="AA258">
        <v>2167844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10</v>
      </c>
      <c r="G259" s="202">
        <v>1336317</v>
      </c>
      <c r="H259" s="198">
        <v>37047.158831018518</v>
      </c>
      <c r="I259" t="s">
        <v>3975</v>
      </c>
      <c r="M259" t="s">
        <v>3499</v>
      </c>
      <c r="N259" t="s">
        <v>3727</v>
      </c>
      <c r="O259" t="s">
        <v>3728</v>
      </c>
      <c r="Q259" s="199">
        <v>10</v>
      </c>
      <c r="S259" t="s">
        <v>3729</v>
      </c>
      <c r="T259" t="s">
        <v>3730</v>
      </c>
      <c r="U259" s="201">
        <v>1674</v>
      </c>
      <c r="V259" t="s">
        <v>3976</v>
      </c>
      <c r="W259" t="s">
        <v>3736</v>
      </c>
      <c r="X259" t="s">
        <v>3732</v>
      </c>
      <c r="Y259" t="s">
        <v>3733</v>
      </c>
      <c r="Z259" t="s">
        <v>3734</v>
      </c>
      <c r="AA259">
        <v>2167848</v>
      </c>
    </row>
    <row r="260" spans="1:29" x14ac:dyDescent="0.2">
      <c r="A260" s="44" t="str">
        <f t="shared" si="16"/>
        <v xml:space="preserve"> Oil Products Financial</v>
      </c>
      <c r="B260" s="44" t="str">
        <f t="shared" si="17"/>
        <v/>
      </c>
      <c r="C260" s="44" t="str">
        <f t="shared" si="18"/>
        <v>Oil Products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30</v>
      </c>
      <c r="F260" s="213">
        <f t="shared" si="20"/>
        <v>150000</v>
      </c>
      <c r="G260" s="202">
        <v>1336318</v>
      </c>
      <c r="H260" s="198">
        <v>37047.158842592595</v>
      </c>
      <c r="I260" t="s">
        <v>4233</v>
      </c>
      <c r="M260" t="s">
        <v>3497</v>
      </c>
      <c r="N260" t="s">
        <v>4234</v>
      </c>
      <c r="O260" t="s">
        <v>4235</v>
      </c>
      <c r="P260" s="199">
        <v>5000</v>
      </c>
      <c r="S260" t="s">
        <v>3501</v>
      </c>
      <c r="T260" t="s">
        <v>3730</v>
      </c>
      <c r="U260" s="201">
        <v>236</v>
      </c>
      <c r="V260" t="s">
        <v>4236</v>
      </c>
      <c r="W260" t="s">
        <v>4237</v>
      </c>
      <c r="X260" t="s">
        <v>4238</v>
      </c>
      <c r="Y260" t="s">
        <v>2830</v>
      </c>
      <c r="Z260" t="s">
        <v>4120</v>
      </c>
      <c r="AA260">
        <v>113476</v>
      </c>
      <c r="AB260" s="198">
        <v>37043</v>
      </c>
      <c r="AC260" s="198">
        <v>37072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5</v>
      </c>
      <c r="F261" s="213">
        <f t="shared" si="20"/>
        <v>125</v>
      </c>
      <c r="G261" s="202">
        <v>1336319</v>
      </c>
      <c r="H261" s="198">
        <v>37047.160231481481</v>
      </c>
      <c r="I261" t="s">
        <v>2234</v>
      </c>
      <c r="M261" t="s">
        <v>2818</v>
      </c>
      <c r="N261" t="s">
        <v>2181</v>
      </c>
      <c r="O261" t="s">
        <v>2283</v>
      </c>
      <c r="P261" s="199">
        <v>25</v>
      </c>
      <c r="S261" t="s">
        <v>3493</v>
      </c>
      <c r="T261" t="s">
        <v>2183</v>
      </c>
      <c r="U261" s="201">
        <v>31.5</v>
      </c>
      <c r="V261" t="s">
        <v>2235</v>
      </c>
      <c r="W261" t="s">
        <v>2185</v>
      </c>
      <c r="X261" t="s">
        <v>2186</v>
      </c>
      <c r="Y261" t="s">
        <v>2187</v>
      </c>
      <c r="Z261" t="s">
        <v>3735</v>
      </c>
      <c r="AA261">
        <v>110528.1</v>
      </c>
      <c r="AB261" s="198">
        <v>37053.875</v>
      </c>
      <c r="AC261" s="198">
        <v>37057.875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7</v>
      </c>
      <c r="G262" s="202">
        <v>1336321</v>
      </c>
      <c r="H262" s="198">
        <v>37047.160358796296</v>
      </c>
      <c r="I262" t="s">
        <v>4124</v>
      </c>
      <c r="M262" t="s">
        <v>3499</v>
      </c>
      <c r="N262" t="s">
        <v>3727</v>
      </c>
      <c r="O262" t="s">
        <v>3728</v>
      </c>
      <c r="Q262" s="199">
        <v>7</v>
      </c>
      <c r="S262" t="s">
        <v>3729</v>
      </c>
      <c r="T262" t="s">
        <v>3730</v>
      </c>
      <c r="U262" s="201">
        <v>1674</v>
      </c>
      <c r="V262" t="s">
        <v>4475</v>
      </c>
      <c r="W262" t="s">
        <v>3736</v>
      </c>
      <c r="X262" t="s">
        <v>3732</v>
      </c>
      <c r="Y262" t="s">
        <v>3733</v>
      </c>
      <c r="Z262" t="s">
        <v>3734</v>
      </c>
      <c r="AA262">
        <v>2167857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16</v>
      </c>
      <c r="G263" s="202">
        <v>1336322</v>
      </c>
      <c r="H263" s="198">
        <v>37047.160636574074</v>
      </c>
      <c r="I263" t="s">
        <v>3700</v>
      </c>
      <c r="M263" t="s">
        <v>3499</v>
      </c>
      <c r="N263" t="s">
        <v>3739</v>
      </c>
      <c r="O263" t="s">
        <v>3740</v>
      </c>
      <c r="P263" s="199">
        <v>16</v>
      </c>
      <c r="S263" t="s">
        <v>3729</v>
      </c>
      <c r="T263" t="s">
        <v>3730</v>
      </c>
      <c r="U263" s="201">
        <v>1510</v>
      </c>
      <c r="V263" t="s">
        <v>3940</v>
      </c>
      <c r="W263" t="s">
        <v>3736</v>
      </c>
      <c r="X263" t="s">
        <v>3732</v>
      </c>
      <c r="Y263" t="s">
        <v>3733</v>
      </c>
      <c r="Z263" t="s">
        <v>3734</v>
      </c>
      <c r="AA263">
        <v>2167860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1336323</v>
      </c>
      <c r="H264" s="198">
        <v>37047.160775462966</v>
      </c>
      <c r="I264" t="s">
        <v>3700</v>
      </c>
      <c r="M264" t="s">
        <v>3499</v>
      </c>
      <c r="N264" t="s">
        <v>3727</v>
      </c>
      <c r="O264" t="s">
        <v>3728</v>
      </c>
      <c r="P264" s="199">
        <v>20</v>
      </c>
      <c r="S264" t="s">
        <v>3729</v>
      </c>
      <c r="T264" t="s">
        <v>3730</v>
      </c>
      <c r="U264" s="201">
        <v>1673</v>
      </c>
      <c r="V264" t="s">
        <v>3940</v>
      </c>
      <c r="W264" t="s">
        <v>3736</v>
      </c>
      <c r="X264" t="s">
        <v>3732</v>
      </c>
      <c r="Y264" t="s">
        <v>3733</v>
      </c>
      <c r="Z264" t="s">
        <v>3734</v>
      </c>
      <c r="AA264">
        <v>2167863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1336325</v>
      </c>
      <c r="H265" s="198">
        <v>37047.161041666666</v>
      </c>
      <c r="I265" t="s">
        <v>3752</v>
      </c>
      <c r="M265" t="s">
        <v>3499</v>
      </c>
      <c r="N265" t="s">
        <v>3727</v>
      </c>
      <c r="O265" t="s">
        <v>3728</v>
      </c>
      <c r="Q265" s="199">
        <v>10</v>
      </c>
      <c r="S265" t="s">
        <v>3729</v>
      </c>
      <c r="T265" t="s">
        <v>3730</v>
      </c>
      <c r="U265" s="201">
        <v>1673</v>
      </c>
      <c r="V265" t="s">
        <v>3781</v>
      </c>
      <c r="W265" t="s">
        <v>3736</v>
      </c>
      <c r="X265" t="s">
        <v>3732</v>
      </c>
      <c r="Y265" t="s">
        <v>3733</v>
      </c>
      <c r="Z265" t="s">
        <v>3734</v>
      </c>
      <c r="AA265">
        <v>2167868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1336326</v>
      </c>
      <c r="H266" s="198">
        <v>37047.161087962966</v>
      </c>
      <c r="I266" t="s">
        <v>4130</v>
      </c>
      <c r="M266" t="s">
        <v>3499</v>
      </c>
      <c r="N266" t="s">
        <v>3753</v>
      </c>
      <c r="O266" t="s">
        <v>3754</v>
      </c>
      <c r="P266" s="199">
        <v>10</v>
      </c>
      <c r="S266" t="s">
        <v>3755</v>
      </c>
      <c r="T266" t="s">
        <v>3730</v>
      </c>
      <c r="U266" s="201">
        <v>7085</v>
      </c>
      <c r="V266" t="s">
        <v>4586</v>
      </c>
      <c r="W266" t="s">
        <v>3756</v>
      </c>
      <c r="X266" t="s">
        <v>3732</v>
      </c>
      <c r="Y266" t="s">
        <v>3733</v>
      </c>
      <c r="Z266" t="s">
        <v>3734</v>
      </c>
      <c r="AA266">
        <v>2167870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1336327</v>
      </c>
      <c r="H267" s="198">
        <v>37047.161493055559</v>
      </c>
      <c r="I267" t="s">
        <v>3752</v>
      </c>
      <c r="M267" t="s">
        <v>3499</v>
      </c>
      <c r="N267" t="s">
        <v>3753</v>
      </c>
      <c r="O267" t="s">
        <v>3754</v>
      </c>
      <c r="P267" s="199">
        <v>10</v>
      </c>
      <c r="S267" t="s">
        <v>3755</v>
      </c>
      <c r="T267" t="s">
        <v>3730</v>
      </c>
      <c r="U267" s="201">
        <v>7080</v>
      </c>
      <c r="V267" t="s">
        <v>4655</v>
      </c>
      <c r="W267" t="s">
        <v>3756</v>
      </c>
      <c r="X267" t="s">
        <v>3732</v>
      </c>
      <c r="Y267" t="s">
        <v>3733</v>
      </c>
      <c r="Z267" t="s">
        <v>3734</v>
      </c>
      <c r="AA267">
        <v>2167876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3</v>
      </c>
      <c r="F268" s="213">
        <f t="shared" si="25"/>
        <v>300000</v>
      </c>
      <c r="G268" s="202">
        <v>1336328</v>
      </c>
      <c r="H268" s="198">
        <v>37047.161863425928</v>
      </c>
      <c r="I268" t="s">
        <v>3768</v>
      </c>
      <c r="M268" t="s">
        <v>3494</v>
      </c>
      <c r="N268" t="s">
        <v>4121</v>
      </c>
      <c r="O268" t="s">
        <v>2313</v>
      </c>
      <c r="P268" s="199">
        <v>100000</v>
      </c>
      <c r="S268" t="s">
        <v>3763</v>
      </c>
      <c r="T268" t="s">
        <v>3764</v>
      </c>
      <c r="U268" s="201">
        <v>21.75</v>
      </c>
      <c r="V268" t="s">
        <v>4766</v>
      </c>
      <c r="W268" t="s">
        <v>4122</v>
      </c>
      <c r="X268" t="s">
        <v>4123</v>
      </c>
      <c r="Y268" t="s">
        <v>3767</v>
      </c>
      <c r="Z268" t="s">
        <v>3735</v>
      </c>
      <c r="AA268">
        <v>106353</v>
      </c>
      <c r="AB268" s="198">
        <v>37048.875011574077</v>
      </c>
      <c r="AC268" s="198">
        <v>37050.875011574077</v>
      </c>
    </row>
    <row r="269" spans="1:29" x14ac:dyDescent="0.2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31</v>
      </c>
      <c r="F269" s="213">
        <f t="shared" si="25"/>
        <v>775</v>
      </c>
      <c r="G269" s="202">
        <v>1336329</v>
      </c>
      <c r="H269" s="198">
        <v>37047.163240740738</v>
      </c>
      <c r="I269" t="s">
        <v>2231</v>
      </c>
      <c r="M269" t="s">
        <v>2818</v>
      </c>
      <c r="N269" t="s">
        <v>2181</v>
      </c>
      <c r="O269" t="s">
        <v>2314</v>
      </c>
      <c r="Q269" s="199">
        <v>25</v>
      </c>
      <c r="S269" t="s">
        <v>3493</v>
      </c>
      <c r="T269" t="s">
        <v>2183</v>
      </c>
      <c r="U269" s="201">
        <v>24.25</v>
      </c>
      <c r="V269" t="s">
        <v>2315</v>
      </c>
      <c r="W269" t="s">
        <v>2223</v>
      </c>
      <c r="X269" t="s">
        <v>2186</v>
      </c>
      <c r="Y269" t="s">
        <v>2187</v>
      </c>
      <c r="Z269" t="s">
        <v>3735</v>
      </c>
      <c r="AA269">
        <v>110534.1</v>
      </c>
      <c r="AB269" s="198">
        <v>37165</v>
      </c>
      <c r="AC269" s="198">
        <v>37195</v>
      </c>
    </row>
    <row r="270" spans="1:29" x14ac:dyDescent="0.2">
      <c r="A270" s="44" t="str">
        <f t="shared" si="21"/>
        <v xml:space="preserve"> Oil Products Financial</v>
      </c>
      <c r="B270" s="44" t="str">
        <f t="shared" si="22"/>
        <v/>
      </c>
      <c r="C270" s="44" t="str">
        <f t="shared" si="23"/>
        <v>Oil Products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30</v>
      </c>
      <c r="F270" s="213">
        <f t="shared" si="25"/>
        <v>150000</v>
      </c>
      <c r="G270" s="202">
        <v>1336330</v>
      </c>
      <c r="H270" s="198">
        <v>37047.163622685184</v>
      </c>
      <c r="I270" t="s">
        <v>4233</v>
      </c>
      <c r="M270" t="s">
        <v>3497</v>
      </c>
      <c r="N270" t="s">
        <v>4234</v>
      </c>
      <c r="O270" t="s">
        <v>4235</v>
      </c>
      <c r="Q270" s="199">
        <v>5000</v>
      </c>
      <c r="S270" t="s">
        <v>3501</v>
      </c>
      <c r="T270" t="s">
        <v>3730</v>
      </c>
      <c r="U270" s="201">
        <v>236</v>
      </c>
      <c r="V270" t="s">
        <v>4236</v>
      </c>
      <c r="W270" t="s">
        <v>4237</v>
      </c>
      <c r="X270" t="s">
        <v>4238</v>
      </c>
      <c r="Y270" t="s">
        <v>2830</v>
      </c>
      <c r="Z270" t="s">
        <v>4120</v>
      </c>
      <c r="AA270">
        <v>113479</v>
      </c>
      <c r="AB270" s="198">
        <v>37043</v>
      </c>
      <c r="AC270" s="198">
        <v>37072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3</v>
      </c>
      <c r="F271" s="213">
        <f t="shared" si="25"/>
        <v>150000</v>
      </c>
      <c r="G271" s="202">
        <v>1336331</v>
      </c>
      <c r="H271" s="198">
        <v>37047.164490740739</v>
      </c>
      <c r="I271" t="s">
        <v>2316</v>
      </c>
      <c r="M271" t="s">
        <v>3494</v>
      </c>
      <c r="N271" t="s">
        <v>4121</v>
      </c>
      <c r="O271" t="s">
        <v>2313</v>
      </c>
      <c r="P271" s="199">
        <v>50000</v>
      </c>
      <c r="S271" t="s">
        <v>3763</v>
      </c>
      <c r="T271" t="s">
        <v>3764</v>
      </c>
      <c r="U271" s="201">
        <v>21.7</v>
      </c>
      <c r="V271" t="s">
        <v>2317</v>
      </c>
      <c r="W271" t="s">
        <v>4122</v>
      </c>
      <c r="X271" t="s">
        <v>4123</v>
      </c>
      <c r="Y271" t="s">
        <v>3767</v>
      </c>
      <c r="Z271" t="s">
        <v>3735</v>
      </c>
      <c r="AA271">
        <v>106354</v>
      </c>
      <c r="AB271" s="198">
        <v>37048.875011574077</v>
      </c>
      <c r="AC271" s="198">
        <v>37050.875011574077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10</v>
      </c>
      <c r="G272" s="202">
        <v>1336332</v>
      </c>
      <c r="H272" s="198">
        <v>37047.165138888886</v>
      </c>
      <c r="I272" t="s">
        <v>3759</v>
      </c>
      <c r="M272" t="s">
        <v>3499</v>
      </c>
      <c r="N272" t="s">
        <v>3739</v>
      </c>
      <c r="O272" t="s">
        <v>3740</v>
      </c>
      <c r="P272" s="199">
        <v>10</v>
      </c>
      <c r="S272" t="s">
        <v>3729</v>
      </c>
      <c r="T272" t="s">
        <v>3730</v>
      </c>
      <c r="U272" s="201">
        <v>1508</v>
      </c>
      <c r="V272" t="s">
        <v>3117</v>
      </c>
      <c r="W272" t="s">
        <v>3736</v>
      </c>
      <c r="X272" t="s">
        <v>3732</v>
      </c>
      <c r="Y272" t="s">
        <v>3733</v>
      </c>
      <c r="Z272" t="s">
        <v>3734</v>
      </c>
      <c r="AA272">
        <v>2167909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90</v>
      </c>
      <c r="F273" s="213">
        <f t="shared" si="25"/>
        <v>2250000</v>
      </c>
      <c r="G273" s="202">
        <v>1336333</v>
      </c>
      <c r="H273" s="198">
        <v>37047.165659722225</v>
      </c>
      <c r="I273" t="s">
        <v>3785</v>
      </c>
      <c r="M273" t="s">
        <v>3494</v>
      </c>
      <c r="N273" t="s">
        <v>3761</v>
      </c>
      <c r="O273" t="s">
        <v>3769</v>
      </c>
      <c r="Q273" s="199">
        <v>25000</v>
      </c>
      <c r="S273" t="s">
        <v>3763</v>
      </c>
      <c r="T273" t="s">
        <v>3764</v>
      </c>
      <c r="U273" s="201">
        <v>25.35</v>
      </c>
      <c r="V273" t="s">
        <v>3946</v>
      </c>
      <c r="W273" t="s">
        <v>3765</v>
      </c>
      <c r="X273" t="s">
        <v>3766</v>
      </c>
      <c r="Y273" t="s">
        <v>3767</v>
      </c>
      <c r="Z273" t="s">
        <v>3735</v>
      </c>
      <c r="AA273">
        <v>106355</v>
      </c>
      <c r="AB273" s="198">
        <v>37622</v>
      </c>
      <c r="AC273" s="198">
        <v>37711</v>
      </c>
    </row>
    <row r="274" spans="1:29" x14ac:dyDescent="0.2">
      <c r="A274" s="44" t="str">
        <f t="shared" si="21"/>
        <v xml:space="preserve"> Natural Gas Physical</v>
      </c>
      <c r="B274" s="44" t="str">
        <f t="shared" si="22"/>
        <v/>
      </c>
      <c r="C274" s="44" t="str">
        <f t="shared" si="23"/>
        <v>Natural Gas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92</v>
      </c>
      <c r="F274" s="213">
        <f t="shared" si="25"/>
        <v>2300000</v>
      </c>
      <c r="G274" s="202">
        <v>1336334</v>
      </c>
      <c r="H274" s="198">
        <v>37047.16574074074</v>
      </c>
      <c r="I274" t="s">
        <v>3635</v>
      </c>
      <c r="M274" t="s">
        <v>3494</v>
      </c>
      <c r="N274" t="s">
        <v>3761</v>
      </c>
      <c r="O274" t="s">
        <v>3783</v>
      </c>
      <c r="Q274" s="199">
        <v>25000</v>
      </c>
      <c r="S274" t="s">
        <v>3763</v>
      </c>
      <c r="T274" t="s">
        <v>3764</v>
      </c>
      <c r="U274" s="201">
        <v>24.725000000000001</v>
      </c>
      <c r="V274" t="s">
        <v>2318</v>
      </c>
      <c r="W274" t="s">
        <v>3765</v>
      </c>
      <c r="X274" t="s">
        <v>3766</v>
      </c>
      <c r="Y274" t="s">
        <v>3767</v>
      </c>
      <c r="Z274" t="s">
        <v>3735</v>
      </c>
      <c r="AA274">
        <v>106356</v>
      </c>
      <c r="AB274" s="198">
        <v>37165</v>
      </c>
      <c r="AC274" s="198">
        <v>37256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750</v>
      </c>
      <c r="G275" s="202">
        <v>1336335</v>
      </c>
      <c r="H275" s="198">
        <v>37047.165775462963</v>
      </c>
      <c r="I275" t="s">
        <v>2193</v>
      </c>
      <c r="M275" t="s">
        <v>2818</v>
      </c>
      <c r="N275" t="s">
        <v>2181</v>
      </c>
      <c r="O275" t="s">
        <v>2249</v>
      </c>
      <c r="Q275" s="199">
        <v>25</v>
      </c>
      <c r="S275" t="s">
        <v>3493</v>
      </c>
      <c r="T275" t="s">
        <v>2183</v>
      </c>
      <c r="U275" s="201">
        <v>22.4</v>
      </c>
      <c r="V275" t="s">
        <v>2302</v>
      </c>
      <c r="W275" t="s">
        <v>2185</v>
      </c>
      <c r="X275" t="s">
        <v>2186</v>
      </c>
      <c r="Y275" t="s">
        <v>2187</v>
      </c>
      <c r="Z275" t="s">
        <v>3735</v>
      </c>
      <c r="AA275">
        <v>110540.1</v>
      </c>
      <c r="AB275" s="198">
        <v>37135</v>
      </c>
      <c r="AC275" s="198">
        <v>37164</v>
      </c>
    </row>
    <row r="276" spans="1:29" x14ac:dyDescent="0.2">
      <c r="A276" s="44" t="str">
        <f t="shared" si="21"/>
        <v xml:space="preserve"> Natural Gas Physical</v>
      </c>
      <c r="B276" s="44" t="str">
        <f t="shared" si="22"/>
        <v/>
      </c>
      <c r="C276" s="44" t="str">
        <f t="shared" si="23"/>
        <v>Natural Gas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92</v>
      </c>
      <c r="F276" s="213">
        <f t="shared" si="25"/>
        <v>2300000</v>
      </c>
      <c r="G276" s="202">
        <v>1336336</v>
      </c>
      <c r="H276" s="198">
        <v>37047.166273148148</v>
      </c>
      <c r="I276" t="s">
        <v>3785</v>
      </c>
      <c r="M276" t="s">
        <v>3494</v>
      </c>
      <c r="N276" t="s">
        <v>3761</v>
      </c>
      <c r="O276" t="s">
        <v>2290</v>
      </c>
      <c r="Q276" s="199">
        <v>25000</v>
      </c>
      <c r="S276" t="s">
        <v>3763</v>
      </c>
      <c r="T276" t="s">
        <v>3764</v>
      </c>
      <c r="U276" s="201">
        <v>24.15</v>
      </c>
      <c r="V276" t="s">
        <v>3946</v>
      </c>
      <c r="W276" t="s">
        <v>3765</v>
      </c>
      <c r="X276" t="s">
        <v>3766</v>
      </c>
      <c r="Y276" t="s">
        <v>3767</v>
      </c>
      <c r="Z276" t="s">
        <v>3735</v>
      </c>
      <c r="AA276">
        <v>106357</v>
      </c>
      <c r="AB276" s="198">
        <v>37530</v>
      </c>
      <c r="AC276" s="198">
        <v>37621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90</v>
      </c>
      <c r="F277" s="213">
        <f t="shared" si="25"/>
        <v>2250000</v>
      </c>
      <c r="G277" s="202">
        <v>1336337</v>
      </c>
      <c r="H277" s="198">
        <v>37047.169895833336</v>
      </c>
      <c r="I277" t="s">
        <v>3492</v>
      </c>
      <c r="M277" t="s">
        <v>3494</v>
      </c>
      <c r="N277" t="s">
        <v>3761</v>
      </c>
      <c r="O277" t="s">
        <v>3769</v>
      </c>
      <c r="Q277" s="199">
        <v>25000</v>
      </c>
      <c r="S277" t="s">
        <v>3763</v>
      </c>
      <c r="T277" t="s">
        <v>3764</v>
      </c>
      <c r="U277" s="201">
        <v>25.375</v>
      </c>
      <c r="V277" t="s">
        <v>3435</v>
      </c>
      <c r="W277" t="s">
        <v>3765</v>
      </c>
      <c r="X277" t="s">
        <v>3766</v>
      </c>
      <c r="Y277" t="s">
        <v>3767</v>
      </c>
      <c r="Z277" t="s">
        <v>3735</v>
      </c>
      <c r="AA277">
        <v>106364</v>
      </c>
      <c r="AB277" s="198">
        <v>37622</v>
      </c>
      <c r="AC277" s="198">
        <v>37711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1336338</v>
      </c>
      <c r="H278" s="198">
        <v>37047.170173611114</v>
      </c>
      <c r="I278" t="s">
        <v>3492</v>
      </c>
      <c r="M278" t="s">
        <v>3494</v>
      </c>
      <c r="N278" t="s">
        <v>3761</v>
      </c>
      <c r="O278" t="s">
        <v>3769</v>
      </c>
      <c r="Q278" s="199">
        <v>25000</v>
      </c>
      <c r="S278" t="s">
        <v>3763</v>
      </c>
      <c r="T278" t="s">
        <v>3764</v>
      </c>
      <c r="U278" s="201">
        <v>25.4</v>
      </c>
      <c r="V278" t="s">
        <v>3435</v>
      </c>
      <c r="W278" t="s">
        <v>3765</v>
      </c>
      <c r="X278" t="s">
        <v>3766</v>
      </c>
      <c r="Y278" t="s">
        <v>3767</v>
      </c>
      <c r="Z278" t="s">
        <v>3735</v>
      </c>
      <c r="AA278">
        <v>106365</v>
      </c>
      <c r="AB278" s="198">
        <v>37622</v>
      </c>
      <c r="AC278" s="198">
        <v>37711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10</v>
      </c>
      <c r="G279" s="202">
        <v>1336339</v>
      </c>
      <c r="H279" s="198">
        <v>37047.170428240737</v>
      </c>
      <c r="I279" t="s">
        <v>3791</v>
      </c>
      <c r="M279" t="s">
        <v>3499</v>
      </c>
      <c r="N279" t="s">
        <v>3753</v>
      </c>
      <c r="O279" t="s">
        <v>3754</v>
      </c>
      <c r="P279" s="199">
        <v>10</v>
      </c>
      <c r="S279" t="s">
        <v>3755</v>
      </c>
      <c r="T279" t="s">
        <v>3730</v>
      </c>
      <c r="U279" s="201">
        <v>7065</v>
      </c>
      <c r="V279" t="s">
        <v>4240</v>
      </c>
      <c r="W279" t="s">
        <v>3756</v>
      </c>
      <c r="X279" t="s">
        <v>3732</v>
      </c>
      <c r="Y279" t="s">
        <v>3733</v>
      </c>
      <c r="Z279" t="s">
        <v>3734</v>
      </c>
      <c r="AA279">
        <v>2167927</v>
      </c>
    </row>
    <row r="280" spans="1:29" x14ac:dyDescent="0.2">
      <c r="A280" s="44" t="str">
        <f t="shared" si="21"/>
        <v xml:space="preserve"> Natural Gas Physical</v>
      </c>
      <c r="B280" s="44" t="str">
        <f t="shared" si="22"/>
        <v/>
      </c>
      <c r="C280" s="44" t="str">
        <f t="shared" si="23"/>
        <v>Natural Gas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183</v>
      </c>
      <c r="F280" s="213">
        <f t="shared" si="25"/>
        <v>4575000</v>
      </c>
      <c r="G280" s="202">
        <v>1336340</v>
      </c>
      <c r="H280" s="198">
        <v>37047.170787037037</v>
      </c>
      <c r="I280" t="s">
        <v>2289</v>
      </c>
      <c r="M280" t="s">
        <v>3494</v>
      </c>
      <c r="N280" t="s">
        <v>3761</v>
      </c>
      <c r="O280" t="s">
        <v>2319</v>
      </c>
      <c r="Q280" s="199">
        <v>25000</v>
      </c>
      <c r="S280" t="s">
        <v>3763</v>
      </c>
      <c r="T280" t="s">
        <v>3764</v>
      </c>
      <c r="U280" s="201">
        <v>20</v>
      </c>
      <c r="V280" t="s">
        <v>2291</v>
      </c>
      <c r="W280" t="s">
        <v>3765</v>
      </c>
      <c r="X280" t="s">
        <v>3766</v>
      </c>
      <c r="Y280" t="s">
        <v>3767</v>
      </c>
      <c r="Z280" t="s">
        <v>3735</v>
      </c>
      <c r="AA280">
        <v>106366</v>
      </c>
      <c r="AB280" s="198">
        <v>37712</v>
      </c>
      <c r="AC280" s="198">
        <v>37894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365</v>
      </c>
      <c r="F281" s="213">
        <f t="shared" si="25"/>
        <v>9125</v>
      </c>
      <c r="G281" s="202">
        <v>1336341</v>
      </c>
      <c r="H281" s="198">
        <v>37047.171319444446</v>
      </c>
      <c r="I281" t="s">
        <v>2220</v>
      </c>
      <c r="M281" t="s">
        <v>2818</v>
      </c>
      <c r="N281" t="s">
        <v>2181</v>
      </c>
      <c r="O281" t="s">
        <v>2320</v>
      </c>
      <c r="Q281" s="199">
        <v>25</v>
      </c>
      <c r="S281" t="s">
        <v>3493</v>
      </c>
      <c r="T281" t="s">
        <v>2183</v>
      </c>
      <c r="U281" s="201">
        <v>24</v>
      </c>
      <c r="V281" t="s">
        <v>2222</v>
      </c>
      <c r="W281" t="s">
        <v>2223</v>
      </c>
      <c r="X281" t="s">
        <v>2186</v>
      </c>
      <c r="Y281" t="s">
        <v>2187</v>
      </c>
      <c r="Z281" t="s">
        <v>3735</v>
      </c>
      <c r="AA281">
        <v>110554.1</v>
      </c>
      <c r="AB281" s="198">
        <v>37622</v>
      </c>
      <c r="AC281" s="198">
        <v>37986</v>
      </c>
    </row>
    <row r="282" spans="1:29" x14ac:dyDescent="0.2">
      <c r="A282" s="44" t="str">
        <f t="shared" si="21"/>
        <v xml:space="preserve"> Natural Gas Physical</v>
      </c>
      <c r="B282" s="44" t="str">
        <f t="shared" si="22"/>
        <v/>
      </c>
      <c r="C282" s="44" t="str">
        <f t="shared" si="23"/>
        <v>Natural Gas</v>
      </c>
      <c r="D282" s="44" t="str">
        <f t="shared" si="24"/>
        <v>Physical</v>
      </c>
      <c r="E282" s="44">
        <f>IF(VLOOKUP(S282,'DD-Lookup'!$J$6:$L$50,3,FALSE)="Monthly",(YEAR(AC282)-YEAR(AB282))*12+MONTH(AC282)-MONTH(AB282)+1,(AC282-AB282+1))</f>
        <v>92</v>
      </c>
      <c r="F282" s="213">
        <f t="shared" si="25"/>
        <v>2300000</v>
      </c>
      <c r="G282" s="202">
        <v>1336342</v>
      </c>
      <c r="H282" s="198">
        <v>37047.171423611115</v>
      </c>
      <c r="I282" t="s">
        <v>2289</v>
      </c>
      <c r="M282" t="s">
        <v>3494</v>
      </c>
      <c r="N282" t="s">
        <v>3761</v>
      </c>
      <c r="O282" t="s">
        <v>2321</v>
      </c>
      <c r="Q282" s="199">
        <v>25000</v>
      </c>
      <c r="S282" t="s">
        <v>3763</v>
      </c>
      <c r="T282" t="s">
        <v>3764</v>
      </c>
      <c r="U282" s="201">
        <v>22.2</v>
      </c>
      <c r="V282" t="s">
        <v>2291</v>
      </c>
      <c r="W282" t="s">
        <v>3765</v>
      </c>
      <c r="X282" t="s">
        <v>3766</v>
      </c>
      <c r="Y282" t="s">
        <v>3767</v>
      </c>
      <c r="Z282" t="s">
        <v>3735</v>
      </c>
      <c r="AA282">
        <v>106367</v>
      </c>
      <c r="AB282" s="198">
        <v>37895</v>
      </c>
      <c r="AC282" s="198">
        <v>37986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1336344</v>
      </c>
      <c r="H283" s="198">
        <v>37047.173391203702</v>
      </c>
      <c r="I283" t="s">
        <v>4336</v>
      </c>
      <c r="M283" t="s">
        <v>2818</v>
      </c>
      <c r="N283" t="s">
        <v>3794</v>
      </c>
      <c r="O283" t="s">
        <v>2322</v>
      </c>
      <c r="Q283" s="199">
        <v>20</v>
      </c>
      <c r="S283" t="s">
        <v>3493</v>
      </c>
      <c r="T283" t="s">
        <v>3764</v>
      </c>
      <c r="U283" s="201">
        <v>17.8</v>
      </c>
      <c r="V283" t="s">
        <v>3229</v>
      </c>
      <c r="W283" t="s">
        <v>3795</v>
      </c>
      <c r="X283" t="s">
        <v>4118</v>
      </c>
      <c r="Y283" t="s">
        <v>4119</v>
      </c>
      <c r="Z283" t="s">
        <v>4120</v>
      </c>
      <c r="AA283">
        <v>110561.1</v>
      </c>
      <c r="AB283" s="198">
        <v>37102</v>
      </c>
      <c r="AC283" s="198">
        <v>37129</v>
      </c>
    </row>
    <row r="284" spans="1:29" x14ac:dyDescent="0.2">
      <c r="A284" s="44" t="str">
        <f t="shared" si="21"/>
        <v xml:space="preserve"> Oil Products Financial</v>
      </c>
      <c r="B284" s="44" t="str">
        <f t="shared" si="22"/>
        <v/>
      </c>
      <c r="C284" s="44" t="str">
        <f t="shared" si="23"/>
        <v>Oil Products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30</v>
      </c>
      <c r="F284" s="213">
        <f t="shared" si="25"/>
        <v>150000</v>
      </c>
      <c r="G284" s="202">
        <v>1336345</v>
      </c>
      <c r="H284" s="198">
        <v>37047.173935185187</v>
      </c>
      <c r="I284" t="s">
        <v>4233</v>
      </c>
      <c r="M284" t="s">
        <v>3497</v>
      </c>
      <c r="N284" t="s">
        <v>4234</v>
      </c>
      <c r="O284" t="s">
        <v>4235</v>
      </c>
      <c r="P284" s="199">
        <v>5000</v>
      </c>
      <c r="S284" t="s">
        <v>3501</v>
      </c>
      <c r="T284" t="s">
        <v>3730</v>
      </c>
      <c r="U284" s="201">
        <v>236</v>
      </c>
      <c r="V284" t="s">
        <v>4236</v>
      </c>
      <c r="W284" t="s">
        <v>4237</v>
      </c>
      <c r="X284" t="s">
        <v>4238</v>
      </c>
      <c r="Y284" t="s">
        <v>2830</v>
      </c>
      <c r="Z284" t="s">
        <v>4120</v>
      </c>
      <c r="AA284">
        <v>113481</v>
      </c>
      <c r="AB284" s="198">
        <v>37043</v>
      </c>
      <c r="AC284" s="198">
        <v>37072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3</v>
      </c>
      <c r="G285" s="202">
        <v>1336346</v>
      </c>
      <c r="H285" s="198">
        <v>37047.174814814818</v>
      </c>
      <c r="I285" t="s">
        <v>3752</v>
      </c>
      <c r="M285" t="s">
        <v>3499</v>
      </c>
      <c r="N285" t="s">
        <v>3727</v>
      </c>
      <c r="O285" t="s">
        <v>3728</v>
      </c>
      <c r="Q285" s="199">
        <v>3</v>
      </c>
      <c r="S285" t="s">
        <v>3729</v>
      </c>
      <c r="T285" t="s">
        <v>3730</v>
      </c>
      <c r="U285" s="201">
        <v>1673</v>
      </c>
      <c r="V285" t="s">
        <v>3781</v>
      </c>
      <c r="W285" t="s">
        <v>3736</v>
      </c>
      <c r="X285" t="s">
        <v>3732</v>
      </c>
      <c r="Y285" t="s">
        <v>3733</v>
      </c>
      <c r="Z285" t="s">
        <v>3734</v>
      </c>
      <c r="AA285">
        <v>2167930</v>
      </c>
    </row>
    <row r="286" spans="1:29" x14ac:dyDescent="0.2">
      <c r="A286" s="44" t="str">
        <f t="shared" si="21"/>
        <v xml:space="preserve"> Oil Products Financial</v>
      </c>
      <c r="B286" s="44" t="str">
        <f t="shared" si="22"/>
        <v/>
      </c>
      <c r="C286" s="44" t="str">
        <f t="shared" si="23"/>
        <v>Oil Products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150000</v>
      </c>
      <c r="G286" s="202">
        <v>1336347</v>
      </c>
      <c r="H286" s="198">
        <v>37047.174907407411</v>
      </c>
      <c r="I286" t="s">
        <v>4233</v>
      </c>
      <c r="M286" t="s">
        <v>3497</v>
      </c>
      <c r="N286" t="s">
        <v>4234</v>
      </c>
      <c r="O286" t="s">
        <v>4235</v>
      </c>
      <c r="Q286" s="199">
        <v>5000</v>
      </c>
      <c r="S286" t="s">
        <v>3501</v>
      </c>
      <c r="T286" t="s">
        <v>3730</v>
      </c>
      <c r="U286" s="201">
        <v>236.25</v>
      </c>
      <c r="V286" t="s">
        <v>4236</v>
      </c>
      <c r="W286" t="s">
        <v>4237</v>
      </c>
      <c r="X286" t="s">
        <v>4238</v>
      </c>
      <c r="Y286" t="s">
        <v>2830</v>
      </c>
      <c r="Z286" t="s">
        <v>4120</v>
      </c>
      <c r="AA286">
        <v>113482</v>
      </c>
      <c r="AB286" s="198">
        <v>37043</v>
      </c>
      <c r="AC286" s="198">
        <v>37072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10</v>
      </c>
      <c r="G287" s="202">
        <v>1336348</v>
      </c>
      <c r="H287" s="198">
        <v>37047.176990740743</v>
      </c>
      <c r="I287" t="s">
        <v>3791</v>
      </c>
      <c r="M287" t="s">
        <v>3499</v>
      </c>
      <c r="N287" t="s">
        <v>3727</v>
      </c>
      <c r="O287" t="s">
        <v>3728</v>
      </c>
      <c r="Q287" s="199">
        <v>10</v>
      </c>
      <c r="S287" t="s">
        <v>3729</v>
      </c>
      <c r="T287" t="s">
        <v>3730</v>
      </c>
      <c r="U287" s="201">
        <v>1674</v>
      </c>
      <c r="V287" t="s">
        <v>3201</v>
      </c>
      <c r="W287" t="s">
        <v>3736</v>
      </c>
      <c r="X287" t="s">
        <v>3732</v>
      </c>
      <c r="Y287" t="s">
        <v>3733</v>
      </c>
      <c r="Z287" t="s">
        <v>3734</v>
      </c>
      <c r="AA287">
        <v>2167937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9</v>
      </c>
      <c r="G288" s="202">
        <v>1336349</v>
      </c>
      <c r="H288" s="198">
        <v>37047.177118055559</v>
      </c>
      <c r="I288" t="s">
        <v>3784</v>
      </c>
      <c r="M288" t="s">
        <v>3499</v>
      </c>
      <c r="N288" t="s">
        <v>3739</v>
      </c>
      <c r="O288" t="s">
        <v>3740</v>
      </c>
      <c r="Q288" s="199">
        <v>9</v>
      </c>
      <c r="S288" t="s">
        <v>3729</v>
      </c>
      <c r="T288" t="s">
        <v>3730</v>
      </c>
      <c r="U288" s="201">
        <v>1510</v>
      </c>
      <c r="V288" t="s">
        <v>3644</v>
      </c>
      <c r="W288" t="s">
        <v>3736</v>
      </c>
      <c r="X288" t="s">
        <v>3732</v>
      </c>
      <c r="Y288" t="s">
        <v>3733</v>
      </c>
      <c r="Z288" t="s">
        <v>3734</v>
      </c>
      <c r="AA288">
        <v>2167939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10</v>
      </c>
      <c r="G289" s="202">
        <v>1336350</v>
      </c>
      <c r="H289" s="198">
        <v>37047.177222222221</v>
      </c>
      <c r="I289" t="s">
        <v>4734</v>
      </c>
      <c r="M289" t="s">
        <v>3499</v>
      </c>
      <c r="N289" t="s">
        <v>3727</v>
      </c>
      <c r="O289" t="s">
        <v>3728</v>
      </c>
      <c r="Q289" s="199">
        <v>10</v>
      </c>
      <c r="S289" t="s">
        <v>3729</v>
      </c>
      <c r="T289" t="s">
        <v>3730</v>
      </c>
      <c r="U289" s="201">
        <v>1674</v>
      </c>
      <c r="V289" t="s">
        <v>3384</v>
      </c>
      <c r="W289" t="s">
        <v>3736</v>
      </c>
      <c r="X289" t="s">
        <v>3732</v>
      </c>
      <c r="Y289" t="s">
        <v>3733</v>
      </c>
      <c r="Z289" t="s">
        <v>3734</v>
      </c>
      <c r="AA289">
        <v>2167941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1336351</v>
      </c>
      <c r="H290" s="198">
        <v>37047.177488425928</v>
      </c>
      <c r="I290" t="s">
        <v>2323</v>
      </c>
      <c r="M290" t="s">
        <v>3499</v>
      </c>
      <c r="N290" t="s">
        <v>3739</v>
      </c>
      <c r="O290" t="s">
        <v>3740</v>
      </c>
      <c r="P290" s="199">
        <v>10</v>
      </c>
      <c r="S290" t="s">
        <v>3729</v>
      </c>
      <c r="T290" t="s">
        <v>3730</v>
      </c>
      <c r="U290" s="201">
        <v>1510</v>
      </c>
      <c r="V290" t="s">
        <v>2324</v>
      </c>
      <c r="W290" t="s">
        <v>3736</v>
      </c>
      <c r="X290" t="s">
        <v>3732</v>
      </c>
      <c r="Y290" t="s">
        <v>3733</v>
      </c>
      <c r="Z290" t="s">
        <v>3734</v>
      </c>
      <c r="AA290">
        <v>2167943</v>
      </c>
    </row>
    <row r="291" spans="1:29" x14ac:dyDescent="0.2">
      <c r="A291" s="44" t="str">
        <f t="shared" si="21"/>
        <v>US Crude Financial</v>
      </c>
      <c r="B291" s="44" t="str">
        <f t="shared" si="22"/>
        <v>US</v>
      </c>
      <c r="C291" s="44" t="str">
        <f t="shared" si="23"/>
        <v>Crude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50000</v>
      </c>
      <c r="G291" s="202">
        <v>1336352</v>
      </c>
      <c r="H291" s="198">
        <v>37047.17796296296</v>
      </c>
      <c r="I291" t="s">
        <v>3700</v>
      </c>
      <c r="M291" t="s">
        <v>3599</v>
      </c>
      <c r="N291" t="s">
        <v>4774</v>
      </c>
      <c r="O291" t="s">
        <v>4335</v>
      </c>
      <c r="P291" s="199">
        <v>50000</v>
      </c>
      <c r="S291" t="s">
        <v>3500</v>
      </c>
      <c r="T291" t="s">
        <v>3730</v>
      </c>
      <c r="U291" s="201">
        <v>28.22</v>
      </c>
      <c r="V291" t="s">
        <v>3954</v>
      </c>
      <c r="W291" t="s">
        <v>4776</v>
      </c>
      <c r="X291" t="s">
        <v>4181</v>
      </c>
      <c r="Y291" t="s">
        <v>2830</v>
      </c>
      <c r="Z291" t="s">
        <v>3051</v>
      </c>
      <c r="AA291">
        <v>113484</v>
      </c>
      <c r="AB291" s="198">
        <v>37073</v>
      </c>
      <c r="AC291" s="198">
        <v>37103</v>
      </c>
    </row>
    <row r="292" spans="1:29" x14ac:dyDescent="0.2">
      <c r="A292" s="44" t="str">
        <f t="shared" si="21"/>
        <v xml:space="preserve"> Crude Financial</v>
      </c>
      <c r="B292" s="44" t="str">
        <f t="shared" si="22"/>
        <v/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25000</v>
      </c>
      <c r="G292" s="202">
        <v>1336354</v>
      </c>
      <c r="H292" s="198">
        <v>37047.178831018522</v>
      </c>
      <c r="I292" t="s">
        <v>2325</v>
      </c>
      <c r="M292" t="s">
        <v>3599</v>
      </c>
      <c r="N292" t="s">
        <v>4293</v>
      </c>
      <c r="O292" t="s">
        <v>4294</v>
      </c>
      <c r="P292" s="199">
        <v>25000</v>
      </c>
      <c r="S292" t="s">
        <v>4295</v>
      </c>
      <c r="T292" t="s">
        <v>3730</v>
      </c>
      <c r="U292" s="201">
        <v>29.19</v>
      </c>
      <c r="V292" t="s">
        <v>2326</v>
      </c>
      <c r="W292" t="s">
        <v>4768</v>
      </c>
      <c r="X292" t="s">
        <v>4769</v>
      </c>
      <c r="Y292" t="s">
        <v>2830</v>
      </c>
      <c r="Z292" t="s">
        <v>4120</v>
      </c>
      <c r="AA292">
        <v>113488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2</v>
      </c>
      <c r="F293" s="213">
        <f t="shared" si="25"/>
        <v>200000</v>
      </c>
      <c r="G293" s="202">
        <v>1336355</v>
      </c>
      <c r="H293" s="198">
        <v>37047.180381944447</v>
      </c>
      <c r="I293" t="s">
        <v>3768</v>
      </c>
      <c r="M293" t="s">
        <v>3494</v>
      </c>
      <c r="N293" t="s">
        <v>2310</v>
      </c>
      <c r="O293" t="s">
        <v>2311</v>
      </c>
      <c r="P293" s="199">
        <v>100000</v>
      </c>
      <c r="S293" t="s">
        <v>3763</v>
      </c>
      <c r="T293" t="s">
        <v>3764</v>
      </c>
      <c r="U293" s="201">
        <v>20.7</v>
      </c>
      <c r="V293" t="s">
        <v>4766</v>
      </c>
      <c r="W293" t="s">
        <v>4122</v>
      </c>
      <c r="X293" t="s">
        <v>4123</v>
      </c>
      <c r="Y293" t="s">
        <v>3767</v>
      </c>
      <c r="Z293" t="s">
        <v>3735</v>
      </c>
      <c r="AA293">
        <v>106372</v>
      </c>
      <c r="AB293" s="198">
        <v>37051.875011574077</v>
      </c>
      <c r="AC293" s="198">
        <v>37052.875011574077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1336357</v>
      </c>
      <c r="H294" s="198">
        <v>37047.183125000003</v>
      </c>
      <c r="I294" t="s">
        <v>3700</v>
      </c>
      <c r="M294" t="s">
        <v>3499</v>
      </c>
      <c r="N294" t="s">
        <v>3789</v>
      </c>
      <c r="O294" t="s">
        <v>3790</v>
      </c>
      <c r="P294" s="199">
        <v>20</v>
      </c>
      <c r="S294" t="s">
        <v>3729</v>
      </c>
      <c r="T294" t="s">
        <v>3730</v>
      </c>
      <c r="U294" s="201">
        <v>927</v>
      </c>
      <c r="V294" t="s">
        <v>3940</v>
      </c>
      <c r="W294" t="s">
        <v>3756</v>
      </c>
      <c r="X294" t="s">
        <v>3732</v>
      </c>
      <c r="Y294" t="s">
        <v>3733</v>
      </c>
      <c r="Z294" t="s">
        <v>3734</v>
      </c>
      <c r="AA294">
        <v>2167975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1336358</v>
      </c>
      <c r="H295" s="198">
        <v>37047.183761574073</v>
      </c>
      <c r="I295" t="s">
        <v>3743</v>
      </c>
      <c r="M295" t="s">
        <v>3499</v>
      </c>
      <c r="N295" t="s">
        <v>3727</v>
      </c>
      <c r="O295" t="s">
        <v>3728</v>
      </c>
      <c r="Q295" s="199">
        <v>20</v>
      </c>
      <c r="S295" t="s">
        <v>3729</v>
      </c>
      <c r="T295" t="s">
        <v>3730</v>
      </c>
      <c r="U295" s="201">
        <v>1674</v>
      </c>
      <c r="V295" t="s">
        <v>2270</v>
      </c>
      <c r="W295" t="s">
        <v>3736</v>
      </c>
      <c r="X295" t="s">
        <v>3732</v>
      </c>
      <c r="Y295" t="s">
        <v>3733</v>
      </c>
      <c r="Z295" t="s">
        <v>3734</v>
      </c>
      <c r="AA295">
        <v>2167979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</v>
      </c>
      <c r="F296" s="213">
        <f t="shared" si="25"/>
        <v>150000</v>
      </c>
      <c r="G296" s="202">
        <v>1336363</v>
      </c>
      <c r="H296" s="198">
        <v>37047.184398148151</v>
      </c>
      <c r="I296" t="s">
        <v>4338</v>
      </c>
      <c r="M296" t="s">
        <v>3494</v>
      </c>
      <c r="N296" t="s">
        <v>3761</v>
      </c>
      <c r="O296" t="s">
        <v>2279</v>
      </c>
      <c r="P296" s="199">
        <v>50000</v>
      </c>
      <c r="S296" t="s">
        <v>3763</v>
      </c>
      <c r="T296" t="s">
        <v>3764</v>
      </c>
      <c r="U296" s="201">
        <v>21.5</v>
      </c>
      <c r="V296" t="s">
        <v>4763</v>
      </c>
      <c r="W296" t="s">
        <v>3773</v>
      </c>
      <c r="X296" t="s">
        <v>3766</v>
      </c>
      <c r="Y296" t="s">
        <v>3767</v>
      </c>
      <c r="Z296" t="s">
        <v>3735</v>
      </c>
      <c r="AA296">
        <v>106373</v>
      </c>
      <c r="AB296" s="198">
        <v>37048.875011574077</v>
      </c>
      <c r="AC296" s="198">
        <v>37050.875011574077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10</v>
      </c>
      <c r="G297" s="202">
        <v>1336367</v>
      </c>
      <c r="H297" s="198">
        <v>37047.185196759259</v>
      </c>
      <c r="I297" t="s">
        <v>4124</v>
      </c>
      <c r="M297" t="s">
        <v>3499</v>
      </c>
      <c r="N297" t="s">
        <v>3727</v>
      </c>
      <c r="O297" t="s">
        <v>3728</v>
      </c>
      <c r="Q297" s="199">
        <v>10</v>
      </c>
      <c r="S297" t="s">
        <v>3729</v>
      </c>
      <c r="T297" t="s">
        <v>3730</v>
      </c>
      <c r="U297" s="201">
        <v>1675</v>
      </c>
      <c r="V297" t="s">
        <v>4475</v>
      </c>
      <c r="W297" t="s">
        <v>3736</v>
      </c>
      <c r="X297" t="s">
        <v>3732</v>
      </c>
      <c r="Y297" t="s">
        <v>3733</v>
      </c>
      <c r="Z297" t="s">
        <v>3734</v>
      </c>
      <c r="AA297">
        <v>2167985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</v>
      </c>
      <c r="G298" s="202">
        <v>1336368</v>
      </c>
      <c r="H298" s="198">
        <v>37047.185393518521</v>
      </c>
      <c r="I298" t="s">
        <v>3432</v>
      </c>
      <c r="M298" t="s">
        <v>3499</v>
      </c>
      <c r="N298" t="s">
        <v>3789</v>
      </c>
      <c r="O298" t="s">
        <v>3790</v>
      </c>
      <c r="Q298" s="199">
        <v>10</v>
      </c>
      <c r="S298" t="s">
        <v>3729</v>
      </c>
      <c r="T298" t="s">
        <v>3730</v>
      </c>
      <c r="U298" s="201">
        <v>928</v>
      </c>
      <c r="V298" t="s">
        <v>3433</v>
      </c>
      <c r="W298" t="s">
        <v>3756</v>
      </c>
      <c r="X298" t="s">
        <v>3732</v>
      </c>
      <c r="Y298" t="s">
        <v>3733</v>
      </c>
      <c r="Z298" t="s">
        <v>3734</v>
      </c>
      <c r="AA298">
        <v>2167987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10</v>
      </c>
      <c r="G299" s="202">
        <v>1336372</v>
      </c>
      <c r="H299" s="198">
        <v>37047.18644675926</v>
      </c>
      <c r="I299" t="s">
        <v>3751</v>
      </c>
      <c r="M299" t="s">
        <v>3499</v>
      </c>
      <c r="N299" t="s">
        <v>3727</v>
      </c>
      <c r="O299" t="s">
        <v>3728</v>
      </c>
      <c r="Q299" s="199">
        <v>10</v>
      </c>
      <c r="S299" t="s">
        <v>3729</v>
      </c>
      <c r="T299" t="s">
        <v>3730</v>
      </c>
      <c r="U299" s="201">
        <v>1675</v>
      </c>
      <c r="V299" t="s">
        <v>3202</v>
      </c>
      <c r="W299" t="s">
        <v>3736</v>
      </c>
      <c r="X299" t="s">
        <v>3732</v>
      </c>
      <c r="Y299" t="s">
        <v>3733</v>
      </c>
      <c r="Z299" t="s">
        <v>3734</v>
      </c>
      <c r="AA299">
        <v>2167997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6</v>
      </c>
      <c r="G300" s="202">
        <v>1336373</v>
      </c>
      <c r="H300" s="198">
        <v>37047.186898148146</v>
      </c>
      <c r="I300" t="s">
        <v>3743</v>
      </c>
      <c r="M300" t="s">
        <v>3499</v>
      </c>
      <c r="N300" t="s">
        <v>3753</v>
      </c>
      <c r="O300" t="s">
        <v>3754</v>
      </c>
      <c r="P300" s="199">
        <v>6</v>
      </c>
      <c r="S300" t="s">
        <v>3755</v>
      </c>
      <c r="T300" t="s">
        <v>3730</v>
      </c>
      <c r="U300" s="201">
        <v>7090</v>
      </c>
      <c r="V300" t="s">
        <v>2270</v>
      </c>
      <c r="W300" t="s">
        <v>3756</v>
      </c>
      <c r="X300" t="s">
        <v>3732</v>
      </c>
      <c r="Y300" t="s">
        <v>3733</v>
      </c>
      <c r="Z300" t="s">
        <v>3734</v>
      </c>
      <c r="AA300">
        <v>2167999</v>
      </c>
    </row>
    <row r="301" spans="1:29" x14ac:dyDescent="0.2">
      <c r="A301" s="44" t="str">
        <f t="shared" si="21"/>
        <v>US Crude Financial</v>
      </c>
      <c r="B301" s="44" t="str">
        <f t="shared" si="22"/>
        <v>US</v>
      </c>
      <c r="C301" s="44" t="str">
        <f t="shared" si="23"/>
        <v>Crude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40000</v>
      </c>
      <c r="G301" s="202">
        <v>1336375</v>
      </c>
      <c r="H301" s="198">
        <v>37047.187592592592</v>
      </c>
      <c r="I301" t="s">
        <v>3700</v>
      </c>
      <c r="M301" t="s">
        <v>3599</v>
      </c>
      <c r="N301" t="s">
        <v>4774</v>
      </c>
      <c r="O301" t="s">
        <v>4335</v>
      </c>
      <c r="P301" s="199">
        <v>40000</v>
      </c>
      <c r="S301" t="s">
        <v>3500</v>
      </c>
      <c r="T301" t="s">
        <v>3730</v>
      </c>
      <c r="U301" s="201">
        <v>28.2</v>
      </c>
      <c r="V301" t="s">
        <v>3954</v>
      </c>
      <c r="W301" t="s">
        <v>4776</v>
      </c>
      <c r="X301" t="s">
        <v>4181</v>
      </c>
      <c r="Y301" t="s">
        <v>2830</v>
      </c>
      <c r="Z301" t="s">
        <v>3051</v>
      </c>
      <c r="AA301">
        <v>113492</v>
      </c>
      <c r="AB301" s="198">
        <v>37073</v>
      </c>
      <c r="AC301" s="198">
        <v>37103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1336376</v>
      </c>
      <c r="H302" s="198">
        <v>37047.188020833331</v>
      </c>
      <c r="I302" t="s">
        <v>3751</v>
      </c>
      <c r="M302" t="s">
        <v>3499</v>
      </c>
      <c r="N302" t="s">
        <v>3727</v>
      </c>
      <c r="O302" t="s">
        <v>3728</v>
      </c>
      <c r="Q302" s="199">
        <v>20</v>
      </c>
      <c r="S302" t="s">
        <v>3729</v>
      </c>
      <c r="T302" t="s">
        <v>3730</v>
      </c>
      <c r="U302" s="201">
        <v>1676</v>
      </c>
      <c r="V302" t="s">
        <v>3202</v>
      </c>
      <c r="W302" t="s">
        <v>3736</v>
      </c>
      <c r="X302" t="s">
        <v>3732</v>
      </c>
      <c r="Y302" t="s">
        <v>3733</v>
      </c>
      <c r="Z302" t="s">
        <v>3734</v>
      </c>
      <c r="AA302">
        <v>2168001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4</v>
      </c>
      <c r="G303" s="202">
        <v>1336377</v>
      </c>
      <c r="H303" s="198">
        <v>37047.188993055555</v>
      </c>
      <c r="I303" t="s">
        <v>3726</v>
      </c>
      <c r="M303" t="s">
        <v>3499</v>
      </c>
      <c r="N303" t="s">
        <v>3727</v>
      </c>
      <c r="O303" t="s">
        <v>3728</v>
      </c>
      <c r="Q303" s="199">
        <v>4</v>
      </c>
      <c r="S303" t="s">
        <v>3729</v>
      </c>
      <c r="T303" t="s">
        <v>3730</v>
      </c>
      <c r="U303" s="201">
        <v>1677</v>
      </c>
      <c r="V303" t="s">
        <v>3198</v>
      </c>
      <c r="W303" t="s">
        <v>3736</v>
      </c>
      <c r="X303" t="s">
        <v>3732</v>
      </c>
      <c r="Y303" t="s">
        <v>3733</v>
      </c>
      <c r="Z303" t="s">
        <v>3734</v>
      </c>
      <c r="AA303">
        <v>2168003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5</v>
      </c>
      <c r="F304" s="213">
        <f t="shared" si="25"/>
        <v>125</v>
      </c>
      <c r="G304" s="202">
        <v>1336378</v>
      </c>
      <c r="H304" s="198">
        <v>37047.189375000002</v>
      </c>
      <c r="I304" t="s">
        <v>2193</v>
      </c>
      <c r="M304" t="s">
        <v>2818</v>
      </c>
      <c r="N304" t="s">
        <v>2181</v>
      </c>
      <c r="O304" t="s">
        <v>2283</v>
      </c>
      <c r="P304" s="199">
        <v>25</v>
      </c>
      <c r="S304" t="s">
        <v>3493</v>
      </c>
      <c r="T304" t="s">
        <v>2183</v>
      </c>
      <c r="U304" s="201">
        <v>31.2</v>
      </c>
      <c r="V304" t="s">
        <v>2194</v>
      </c>
      <c r="W304" t="s">
        <v>2185</v>
      </c>
      <c r="X304" t="s">
        <v>2186</v>
      </c>
      <c r="Y304" t="s">
        <v>2187</v>
      </c>
      <c r="Z304" t="s">
        <v>3735</v>
      </c>
      <c r="AA304">
        <v>110571.1</v>
      </c>
      <c r="AB304" s="198">
        <v>37053.875</v>
      </c>
      <c r="AC304" s="198">
        <v>37057.875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1336380</v>
      </c>
      <c r="H305" s="198">
        <v>37047.190486111111</v>
      </c>
      <c r="I305" t="s">
        <v>3743</v>
      </c>
      <c r="M305" t="s">
        <v>3499</v>
      </c>
      <c r="N305" t="s">
        <v>3739</v>
      </c>
      <c r="O305" t="s">
        <v>3740</v>
      </c>
      <c r="Q305" s="199">
        <v>20</v>
      </c>
      <c r="S305" t="s">
        <v>3729</v>
      </c>
      <c r="T305" t="s">
        <v>3730</v>
      </c>
      <c r="U305" s="201">
        <v>1511</v>
      </c>
      <c r="V305" t="s">
        <v>2270</v>
      </c>
      <c r="W305" t="s">
        <v>3736</v>
      </c>
      <c r="X305" t="s">
        <v>3732</v>
      </c>
      <c r="Y305" t="s">
        <v>3733</v>
      </c>
      <c r="Z305" t="s">
        <v>3734</v>
      </c>
      <c r="AA305">
        <v>2168015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1336381</v>
      </c>
      <c r="H306" s="198">
        <v>37047.190752314818</v>
      </c>
      <c r="I306" t="s">
        <v>2323</v>
      </c>
      <c r="M306" t="s">
        <v>3499</v>
      </c>
      <c r="N306" t="s">
        <v>3739</v>
      </c>
      <c r="O306" t="s">
        <v>3740</v>
      </c>
      <c r="P306" s="199">
        <v>20</v>
      </c>
      <c r="S306" t="s">
        <v>3729</v>
      </c>
      <c r="T306" t="s">
        <v>3730</v>
      </c>
      <c r="U306" s="201">
        <v>1510</v>
      </c>
      <c r="V306" t="s">
        <v>2324</v>
      </c>
      <c r="W306" t="s">
        <v>3736</v>
      </c>
      <c r="X306" t="s">
        <v>3732</v>
      </c>
      <c r="Y306" t="s">
        <v>3733</v>
      </c>
      <c r="Z306" t="s">
        <v>3734</v>
      </c>
      <c r="AA306">
        <v>2168021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4</v>
      </c>
      <c r="G307" s="202">
        <v>1336382</v>
      </c>
      <c r="H307" s="198">
        <v>37047.191041666665</v>
      </c>
      <c r="I307" t="s">
        <v>3743</v>
      </c>
      <c r="M307" t="s">
        <v>3499</v>
      </c>
      <c r="N307" t="s">
        <v>3753</v>
      </c>
      <c r="O307" t="s">
        <v>3754</v>
      </c>
      <c r="P307" s="199">
        <v>4</v>
      </c>
      <c r="S307" t="s">
        <v>3755</v>
      </c>
      <c r="T307" t="s">
        <v>3730</v>
      </c>
      <c r="U307" s="201">
        <v>7100</v>
      </c>
      <c r="V307" t="s">
        <v>2270</v>
      </c>
      <c r="W307" t="s">
        <v>3756</v>
      </c>
      <c r="X307" t="s">
        <v>3732</v>
      </c>
      <c r="Y307" t="s">
        <v>3733</v>
      </c>
      <c r="Z307" t="s">
        <v>3734</v>
      </c>
      <c r="AA307">
        <v>2168026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</v>
      </c>
      <c r="G308" s="202">
        <v>1336383</v>
      </c>
      <c r="H308" s="198">
        <v>37047.19259259259</v>
      </c>
      <c r="I308" t="s">
        <v>3779</v>
      </c>
      <c r="M308" t="s">
        <v>3499</v>
      </c>
      <c r="N308" t="s">
        <v>3739</v>
      </c>
      <c r="O308" t="s">
        <v>3740</v>
      </c>
      <c r="Q308" s="199">
        <v>1</v>
      </c>
      <c r="S308" t="s">
        <v>3729</v>
      </c>
      <c r="T308" t="s">
        <v>3730</v>
      </c>
      <c r="U308" s="201">
        <v>1511</v>
      </c>
      <c r="V308" t="s">
        <v>4337</v>
      </c>
      <c r="W308" t="s">
        <v>3736</v>
      </c>
      <c r="X308" t="s">
        <v>3732</v>
      </c>
      <c r="Y308" t="s">
        <v>3733</v>
      </c>
      <c r="Z308" t="s">
        <v>3734</v>
      </c>
      <c r="AA308">
        <v>2168047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1336384</v>
      </c>
      <c r="H309" s="198">
        <v>37047.193599537037</v>
      </c>
      <c r="I309" t="s">
        <v>3700</v>
      </c>
      <c r="M309" t="s">
        <v>3499</v>
      </c>
      <c r="N309" t="s">
        <v>3727</v>
      </c>
      <c r="O309" t="s">
        <v>3728</v>
      </c>
      <c r="P309" s="199">
        <v>20</v>
      </c>
      <c r="S309" t="s">
        <v>3729</v>
      </c>
      <c r="T309" t="s">
        <v>3730</v>
      </c>
      <c r="U309" s="201">
        <v>1675</v>
      </c>
      <c r="V309" t="s">
        <v>3940</v>
      </c>
      <c r="W309" t="s">
        <v>3736</v>
      </c>
      <c r="X309" t="s">
        <v>3732</v>
      </c>
      <c r="Y309" t="s">
        <v>3733</v>
      </c>
      <c r="Z309" t="s">
        <v>3734</v>
      </c>
      <c r="AA309">
        <v>2168056</v>
      </c>
    </row>
    <row r="310" spans="1:29" x14ac:dyDescent="0.2">
      <c r="A310" s="44" t="str">
        <f t="shared" si="21"/>
        <v xml:space="preserve"> LPG Financial</v>
      </c>
      <c r="B310" s="44" t="str">
        <f t="shared" si="22"/>
        <v/>
      </c>
      <c r="C310" s="44" t="str">
        <f t="shared" si="23"/>
        <v>LPG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31</v>
      </c>
      <c r="F310" s="213">
        <f t="shared" si="25"/>
        <v>62000</v>
      </c>
      <c r="G310" s="202">
        <v>1336385</v>
      </c>
      <c r="H310" s="198">
        <v>37047.193622685183</v>
      </c>
      <c r="I310" t="s">
        <v>3385</v>
      </c>
      <c r="M310" t="s">
        <v>3498</v>
      </c>
      <c r="N310" t="s">
        <v>3205</v>
      </c>
      <c r="O310" t="s">
        <v>3896</v>
      </c>
      <c r="P310" s="199">
        <v>2000</v>
      </c>
      <c r="S310" t="s">
        <v>3610</v>
      </c>
      <c r="T310" t="s">
        <v>3730</v>
      </c>
      <c r="U310" s="201">
        <v>270</v>
      </c>
      <c r="V310" t="s">
        <v>3386</v>
      </c>
      <c r="W310" t="s">
        <v>3206</v>
      </c>
      <c r="X310" t="s">
        <v>3207</v>
      </c>
      <c r="Y310" t="s">
        <v>2830</v>
      </c>
      <c r="Z310" t="s">
        <v>4120</v>
      </c>
      <c r="AA310">
        <v>113494</v>
      </c>
      <c r="AB310" s="198">
        <v>37073.875011574077</v>
      </c>
      <c r="AC310" s="198">
        <v>37103.875011574077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10</v>
      </c>
      <c r="G311" s="202">
        <v>1336388</v>
      </c>
      <c r="H311" s="198">
        <v>37047.19494212963</v>
      </c>
      <c r="I311" t="s">
        <v>3792</v>
      </c>
      <c r="M311" t="s">
        <v>3499</v>
      </c>
      <c r="N311" t="s">
        <v>3753</v>
      </c>
      <c r="O311" t="s">
        <v>3754</v>
      </c>
      <c r="P311" s="199">
        <v>10</v>
      </c>
      <c r="S311" t="s">
        <v>3755</v>
      </c>
      <c r="T311" t="s">
        <v>3730</v>
      </c>
      <c r="U311" s="201">
        <v>7085</v>
      </c>
      <c r="V311" t="s">
        <v>3942</v>
      </c>
      <c r="W311" t="s">
        <v>3756</v>
      </c>
      <c r="X311" t="s">
        <v>3732</v>
      </c>
      <c r="Y311" t="s">
        <v>3733</v>
      </c>
      <c r="Z311" t="s">
        <v>3734</v>
      </c>
      <c r="AA311">
        <v>2168061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1336389</v>
      </c>
      <c r="H312" s="198">
        <v>37047.195023148146</v>
      </c>
      <c r="I312" t="s">
        <v>3432</v>
      </c>
      <c r="M312" t="s">
        <v>3499</v>
      </c>
      <c r="N312" t="s">
        <v>3739</v>
      </c>
      <c r="O312" t="s">
        <v>3740</v>
      </c>
      <c r="Q312" s="199">
        <v>19</v>
      </c>
      <c r="S312" t="s">
        <v>3729</v>
      </c>
      <c r="T312" t="s">
        <v>3730</v>
      </c>
      <c r="U312" s="201">
        <v>1511</v>
      </c>
      <c r="V312" t="s">
        <v>3433</v>
      </c>
      <c r="W312" t="s">
        <v>3736</v>
      </c>
      <c r="X312" t="s">
        <v>3732</v>
      </c>
      <c r="Y312" t="s">
        <v>3733</v>
      </c>
      <c r="Z312" t="s">
        <v>3734</v>
      </c>
      <c r="AA312">
        <v>2168063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20</v>
      </c>
      <c r="G313" s="202">
        <v>1336390</v>
      </c>
      <c r="H313" s="198">
        <v>37047.195231481484</v>
      </c>
      <c r="I313" t="s">
        <v>4778</v>
      </c>
      <c r="M313" t="s">
        <v>3499</v>
      </c>
      <c r="N313" t="s">
        <v>3739</v>
      </c>
      <c r="O313" t="s">
        <v>3740</v>
      </c>
      <c r="P313" s="199">
        <v>20</v>
      </c>
      <c r="S313" t="s">
        <v>3729</v>
      </c>
      <c r="T313" t="s">
        <v>3730</v>
      </c>
      <c r="U313" s="201">
        <v>1510</v>
      </c>
      <c r="V313" t="s">
        <v>2327</v>
      </c>
      <c r="W313" t="s">
        <v>3736</v>
      </c>
      <c r="X313" t="s">
        <v>3732</v>
      </c>
      <c r="Y313" t="s">
        <v>3733</v>
      </c>
      <c r="Z313" t="s">
        <v>3734</v>
      </c>
      <c r="AA313">
        <v>2168065</v>
      </c>
    </row>
    <row r="314" spans="1:29" x14ac:dyDescent="0.2">
      <c r="A314" s="44" t="str">
        <f t="shared" si="21"/>
        <v>US Crude Financial</v>
      </c>
      <c r="B314" s="44" t="str">
        <f t="shared" si="22"/>
        <v>US</v>
      </c>
      <c r="C314" s="44" t="str">
        <f t="shared" si="23"/>
        <v>Crude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50000</v>
      </c>
      <c r="G314" s="202">
        <v>1336391</v>
      </c>
      <c r="H314" s="198">
        <v>37047.195532407408</v>
      </c>
      <c r="I314" t="s">
        <v>3643</v>
      </c>
      <c r="M314" t="s">
        <v>3599</v>
      </c>
      <c r="N314" t="s">
        <v>4774</v>
      </c>
      <c r="O314" t="s">
        <v>3516</v>
      </c>
      <c r="P314" s="199">
        <v>50000</v>
      </c>
      <c r="S314" t="s">
        <v>3500</v>
      </c>
      <c r="T314" t="s">
        <v>3730</v>
      </c>
      <c r="U314" s="201">
        <v>28.2</v>
      </c>
      <c r="V314" t="s">
        <v>4767</v>
      </c>
      <c r="W314" t="s">
        <v>4776</v>
      </c>
      <c r="X314" t="s">
        <v>4777</v>
      </c>
      <c r="Y314" t="s">
        <v>2830</v>
      </c>
      <c r="Z314" t="s">
        <v>3051</v>
      </c>
      <c r="AA314">
        <v>113495</v>
      </c>
      <c r="AB314" s="198">
        <v>37073</v>
      </c>
      <c r="AC314" s="198">
        <v>37103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10</v>
      </c>
      <c r="G315" s="202">
        <v>1336392</v>
      </c>
      <c r="H315" s="198">
        <v>37047.197650462964</v>
      </c>
      <c r="I315" t="s">
        <v>4778</v>
      </c>
      <c r="M315" t="s">
        <v>3499</v>
      </c>
      <c r="N315" t="s">
        <v>3789</v>
      </c>
      <c r="O315" t="s">
        <v>3790</v>
      </c>
      <c r="P315" s="199">
        <v>10</v>
      </c>
      <c r="S315" t="s">
        <v>3729</v>
      </c>
      <c r="T315" t="s">
        <v>3730</v>
      </c>
      <c r="U315" s="201">
        <v>927</v>
      </c>
      <c r="V315" t="s">
        <v>3947</v>
      </c>
      <c r="W315" t="s">
        <v>3756</v>
      </c>
      <c r="X315" t="s">
        <v>3732</v>
      </c>
      <c r="Y315" t="s">
        <v>3733</v>
      </c>
      <c r="Z315" t="s">
        <v>3734</v>
      </c>
      <c r="AA315">
        <v>2168067</v>
      </c>
    </row>
    <row r="316" spans="1:29" x14ac:dyDescent="0.2">
      <c r="A316" s="44" t="str">
        <f t="shared" si="21"/>
        <v xml:space="preserve"> Natural Gas Physical</v>
      </c>
      <c r="B316" s="44" t="str">
        <f t="shared" si="22"/>
        <v/>
      </c>
      <c r="C316" s="44" t="str">
        <f t="shared" si="23"/>
        <v>Natural Gas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2</v>
      </c>
      <c r="F316" s="213">
        <f t="shared" si="25"/>
        <v>100000</v>
      </c>
      <c r="G316" s="202">
        <v>1336393</v>
      </c>
      <c r="H316" s="198">
        <v>37047.197777777779</v>
      </c>
      <c r="I316" t="s">
        <v>4338</v>
      </c>
      <c r="M316" t="s">
        <v>3494</v>
      </c>
      <c r="N316" t="s">
        <v>3761</v>
      </c>
      <c r="O316" t="s">
        <v>3944</v>
      </c>
      <c r="P316" s="199">
        <v>50000</v>
      </c>
      <c r="S316" t="s">
        <v>3763</v>
      </c>
      <c r="T316" t="s">
        <v>3764</v>
      </c>
      <c r="U316" s="201">
        <v>20.399999999999999</v>
      </c>
      <c r="V316" t="s">
        <v>4763</v>
      </c>
      <c r="W316" t="s">
        <v>3773</v>
      </c>
      <c r="X316" t="s">
        <v>3766</v>
      </c>
      <c r="Y316" t="s">
        <v>3767</v>
      </c>
      <c r="Z316" t="s">
        <v>3735</v>
      </c>
      <c r="AA316">
        <v>106376</v>
      </c>
      <c r="AB316" s="198">
        <v>37051.875011574077</v>
      </c>
      <c r="AC316" s="198">
        <v>37052.875011574077</v>
      </c>
    </row>
    <row r="317" spans="1:29" x14ac:dyDescent="0.2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2</v>
      </c>
      <c r="F317" s="213">
        <f t="shared" si="25"/>
        <v>50</v>
      </c>
      <c r="G317" s="202">
        <v>1336394</v>
      </c>
      <c r="H317" s="198">
        <v>37047.198067129626</v>
      </c>
      <c r="I317" t="s">
        <v>2193</v>
      </c>
      <c r="M317" t="s">
        <v>2818</v>
      </c>
      <c r="N317" t="s">
        <v>2181</v>
      </c>
      <c r="O317" t="s">
        <v>2328</v>
      </c>
      <c r="Q317" s="199">
        <v>25</v>
      </c>
      <c r="S317" t="s">
        <v>3493</v>
      </c>
      <c r="T317" t="s">
        <v>2183</v>
      </c>
      <c r="U317" s="201">
        <v>13.1</v>
      </c>
      <c r="V317" t="s">
        <v>2194</v>
      </c>
      <c r="W317" t="s">
        <v>2185</v>
      </c>
      <c r="X317" t="s">
        <v>2186</v>
      </c>
      <c r="Y317" t="s">
        <v>2187</v>
      </c>
      <c r="Z317" t="s">
        <v>3735</v>
      </c>
      <c r="AA317">
        <v>110579.1</v>
      </c>
      <c r="AB317" s="198">
        <v>37051.875</v>
      </c>
      <c r="AC317" s="198">
        <v>37052.875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4</v>
      </c>
      <c r="G318" s="202">
        <v>1336395</v>
      </c>
      <c r="H318" s="198">
        <v>37047.198125000003</v>
      </c>
      <c r="I318" t="s">
        <v>3743</v>
      </c>
      <c r="M318" t="s">
        <v>3499</v>
      </c>
      <c r="N318" t="s">
        <v>3753</v>
      </c>
      <c r="O318" t="s">
        <v>3754</v>
      </c>
      <c r="Q318" s="199">
        <v>4</v>
      </c>
      <c r="S318" t="s">
        <v>3755</v>
      </c>
      <c r="T318" t="s">
        <v>3730</v>
      </c>
      <c r="U318" s="201">
        <v>7090</v>
      </c>
      <c r="V318" t="s">
        <v>2270</v>
      </c>
      <c r="W318" t="s">
        <v>3756</v>
      </c>
      <c r="X318" t="s">
        <v>3732</v>
      </c>
      <c r="Y318" t="s">
        <v>3733</v>
      </c>
      <c r="Z318" t="s">
        <v>3734</v>
      </c>
      <c r="AA318">
        <v>2168069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10</v>
      </c>
      <c r="G319" s="202">
        <v>1336396</v>
      </c>
      <c r="H319" s="198">
        <v>37047.198136574072</v>
      </c>
      <c r="I319" t="s">
        <v>3780</v>
      </c>
      <c r="M319" t="s">
        <v>3499</v>
      </c>
      <c r="N319" t="s">
        <v>3789</v>
      </c>
      <c r="O319" t="s">
        <v>3790</v>
      </c>
      <c r="P319" s="199">
        <v>10</v>
      </c>
      <c r="S319" t="s">
        <v>3729</v>
      </c>
      <c r="T319" t="s">
        <v>3730</v>
      </c>
      <c r="U319" s="201">
        <v>927</v>
      </c>
      <c r="V319" t="s">
        <v>3380</v>
      </c>
      <c r="W319" t="s">
        <v>3756</v>
      </c>
      <c r="X319" t="s">
        <v>3732</v>
      </c>
      <c r="Y319" t="s">
        <v>3733</v>
      </c>
      <c r="Z319" t="s">
        <v>3734</v>
      </c>
      <c r="AA319">
        <v>2168071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2</v>
      </c>
      <c r="F320" s="213">
        <f t="shared" si="25"/>
        <v>50</v>
      </c>
      <c r="G320" s="202">
        <v>1336397</v>
      </c>
      <c r="H320" s="198">
        <v>37047.198564814818</v>
      </c>
      <c r="I320" t="s">
        <v>2180</v>
      </c>
      <c r="M320" t="s">
        <v>2818</v>
      </c>
      <c r="N320" t="s">
        <v>2181</v>
      </c>
      <c r="O320" t="s">
        <v>2328</v>
      </c>
      <c r="Q320" s="199">
        <v>25</v>
      </c>
      <c r="S320" t="s">
        <v>3493</v>
      </c>
      <c r="T320" t="s">
        <v>2183</v>
      </c>
      <c r="U320" s="201">
        <v>13.2</v>
      </c>
      <c r="V320" t="s">
        <v>2329</v>
      </c>
      <c r="W320" t="s">
        <v>2185</v>
      </c>
      <c r="X320" t="s">
        <v>2186</v>
      </c>
      <c r="Y320" t="s">
        <v>2187</v>
      </c>
      <c r="Z320" t="s">
        <v>3735</v>
      </c>
      <c r="AA320">
        <v>110580.1</v>
      </c>
      <c r="AB320" s="198">
        <v>37051.875</v>
      </c>
      <c r="AC320" s="198">
        <v>37052.875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1336398</v>
      </c>
      <c r="H321" s="198">
        <v>37047.198796296296</v>
      </c>
      <c r="I321" t="s">
        <v>3700</v>
      </c>
      <c r="M321" t="s">
        <v>3499</v>
      </c>
      <c r="N321" t="s">
        <v>3757</v>
      </c>
      <c r="O321" t="s">
        <v>3758</v>
      </c>
      <c r="P321" s="199">
        <v>20</v>
      </c>
      <c r="S321" t="s">
        <v>3729</v>
      </c>
      <c r="T321" t="s">
        <v>3730</v>
      </c>
      <c r="U321" s="201">
        <v>462</v>
      </c>
      <c r="V321" t="s">
        <v>3940</v>
      </c>
      <c r="W321" t="s">
        <v>3747</v>
      </c>
      <c r="X321" t="s">
        <v>3732</v>
      </c>
      <c r="Y321" t="s">
        <v>3733</v>
      </c>
      <c r="Z321" t="s">
        <v>3734</v>
      </c>
      <c r="AA321">
        <v>2168073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16</v>
      </c>
      <c r="G322" s="202">
        <v>1336399</v>
      </c>
      <c r="H322" s="198">
        <v>37047.199571759258</v>
      </c>
      <c r="I322" t="s">
        <v>4128</v>
      </c>
      <c r="M322" t="s">
        <v>3499</v>
      </c>
      <c r="N322" t="s">
        <v>3727</v>
      </c>
      <c r="O322" t="s">
        <v>3728</v>
      </c>
      <c r="Q322" s="199">
        <v>16</v>
      </c>
      <c r="S322" t="s">
        <v>3729</v>
      </c>
      <c r="T322" t="s">
        <v>3730</v>
      </c>
      <c r="U322" s="201">
        <v>1676</v>
      </c>
      <c r="V322" t="s">
        <v>4129</v>
      </c>
      <c r="W322" t="s">
        <v>3736</v>
      </c>
      <c r="X322" t="s">
        <v>3732</v>
      </c>
      <c r="Y322" t="s">
        <v>3733</v>
      </c>
      <c r="Z322" t="s">
        <v>3734</v>
      </c>
      <c r="AA322">
        <v>2168075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2</v>
      </c>
      <c r="F323" s="213">
        <f t="shared" si="25"/>
        <v>150000</v>
      </c>
      <c r="G323" s="202">
        <v>1336400</v>
      </c>
      <c r="H323" s="198">
        <v>37047.200173611112</v>
      </c>
      <c r="I323" t="s">
        <v>3768</v>
      </c>
      <c r="M323" t="s">
        <v>3494</v>
      </c>
      <c r="N323" t="s">
        <v>4121</v>
      </c>
      <c r="O323" t="s">
        <v>2330</v>
      </c>
      <c r="P323" s="199">
        <v>75000</v>
      </c>
      <c r="S323" t="s">
        <v>3763</v>
      </c>
      <c r="T323" t="s">
        <v>3764</v>
      </c>
      <c r="U323" s="201">
        <v>20.65</v>
      </c>
      <c r="V323" t="s">
        <v>4766</v>
      </c>
      <c r="W323" t="s">
        <v>4122</v>
      </c>
      <c r="X323" t="s">
        <v>4123</v>
      </c>
      <c r="Y323" t="s">
        <v>3767</v>
      </c>
      <c r="Z323" t="s">
        <v>3735</v>
      </c>
      <c r="AA323">
        <v>106377</v>
      </c>
      <c r="AB323" s="198">
        <v>37051.875011574077</v>
      </c>
      <c r="AC323" s="198">
        <v>37052.875011574077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6</v>
      </c>
      <c r="G324" s="202">
        <v>1336401</v>
      </c>
      <c r="H324" s="198">
        <v>37047.200462962966</v>
      </c>
      <c r="I324" t="s">
        <v>3787</v>
      </c>
      <c r="M324" t="s">
        <v>3499</v>
      </c>
      <c r="N324" t="s">
        <v>3753</v>
      </c>
      <c r="O324" t="s">
        <v>3754</v>
      </c>
      <c r="Q324" s="199">
        <v>6</v>
      </c>
      <c r="S324" t="s">
        <v>3755</v>
      </c>
      <c r="T324" t="s">
        <v>3730</v>
      </c>
      <c r="U324" s="201">
        <v>7090</v>
      </c>
      <c r="V324" t="s">
        <v>3200</v>
      </c>
      <c r="W324" t="s">
        <v>3756</v>
      </c>
      <c r="X324" t="s">
        <v>3732</v>
      </c>
      <c r="Y324" t="s">
        <v>3733</v>
      </c>
      <c r="Z324" t="s">
        <v>3734</v>
      </c>
      <c r="AA324">
        <v>2168077</v>
      </c>
    </row>
    <row r="325" spans="1:29" x14ac:dyDescent="0.2">
      <c r="A325" s="44" t="str">
        <f t="shared" si="21"/>
        <v xml:space="preserve"> Oil Products Financial</v>
      </c>
      <c r="B325" s="44" t="str">
        <f t="shared" si="22"/>
        <v/>
      </c>
      <c r="C325" s="44" t="str">
        <f t="shared" si="23"/>
        <v>Oil Products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30</v>
      </c>
      <c r="F325" s="213">
        <f t="shared" si="25"/>
        <v>150000</v>
      </c>
      <c r="G325" s="202">
        <v>1336403</v>
      </c>
      <c r="H325" s="198">
        <v>37047.200960648152</v>
      </c>
      <c r="I325" t="s">
        <v>4233</v>
      </c>
      <c r="M325" t="s">
        <v>3497</v>
      </c>
      <c r="N325" t="s">
        <v>4234</v>
      </c>
      <c r="O325" t="s">
        <v>4235</v>
      </c>
      <c r="P325" s="199">
        <v>5000</v>
      </c>
      <c r="S325" t="s">
        <v>3501</v>
      </c>
      <c r="T325" t="s">
        <v>3730</v>
      </c>
      <c r="U325" s="201">
        <v>235.75</v>
      </c>
      <c r="V325" t="s">
        <v>4236</v>
      </c>
      <c r="W325" t="s">
        <v>4237</v>
      </c>
      <c r="X325" t="s">
        <v>4238</v>
      </c>
      <c r="Y325" t="s">
        <v>2830</v>
      </c>
      <c r="Z325" t="s">
        <v>4120</v>
      </c>
      <c r="AA325">
        <v>113497</v>
      </c>
      <c r="AB325" s="198">
        <v>37043</v>
      </c>
      <c r="AC325" s="198">
        <v>37072</v>
      </c>
    </row>
    <row r="326" spans="1:29" x14ac:dyDescent="0.2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2</v>
      </c>
      <c r="F326" s="213">
        <f t="shared" si="25"/>
        <v>150000</v>
      </c>
      <c r="G326" s="202">
        <v>1336404</v>
      </c>
      <c r="H326" s="198">
        <v>37047.201064814813</v>
      </c>
      <c r="I326" t="s">
        <v>3768</v>
      </c>
      <c r="M326" t="s">
        <v>3494</v>
      </c>
      <c r="N326" t="s">
        <v>4121</v>
      </c>
      <c r="O326" t="s">
        <v>2330</v>
      </c>
      <c r="P326" s="199">
        <v>75000</v>
      </c>
      <c r="S326" t="s">
        <v>3763</v>
      </c>
      <c r="T326" t="s">
        <v>3764</v>
      </c>
      <c r="U326" s="201">
        <v>20.6</v>
      </c>
      <c r="V326" t="s">
        <v>4766</v>
      </c>
      <c r="W326" t="s">
        <v>4122</v>
      </c>
      <c r="X326" t="s">
        <v>4123</v>
      </c>
      <c r="Y326" t="s">
        <v>3767</v>
      </c>
      <c r="Z326" t="s">
        <v>3735</v>
      </c>
      <c r="AA326">
        <v>106378</v>
      </c>
      <c r="AB326" s="198">
        <v>37051.875011574077</v>
      </c>
      <c r="AC326" s="198">
        <v>37052.875011574077</v>
      </c>
    </row>
    <row r="327" spans="1:29" x14ac:dyDescent="0.2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31</v>
      </c>
      <c r="F327" s="213">
        <f t="shared" si="25"/>
        <v>775</v>
      </c>
      <c r="G327" s="202">
        <v>1336406</v>
      </c>
      <c r="H327" s="198">
        <v>37047.202800925923</v>
      </c>
      <c r="I327" t="s">
        <v>2195</v>
      </c>
      <c r="M327" t="s">
        <v>2818</v>
      </c>
      <c r="N327" t="s">
        <v>2181</v>
      </c>
      <c r="O327" t="s">
        <v>2243</v>
      </c>
      <c r="Q327" s="199">
        <v>25</v>
      </c>
      <c r="S327" t="s">
        <v>3493</v>
      </c>
      <c r="T327" t="s">
        <v>2183</v>
      </c>
      <c r="U327" s="201">
        <v>19.8</v>
      </c>
      <c r="V327" t="s">
        <v>2331</v>
      </c>
      <c r="W327" t="s">
        <v>2185</v>
      </c>
      <c r="X327" t="s">
        <v>2186</v>
      </c>
      <c r="Y327" t="s">
        <v>2187</v>
      </c>
      <c r="Z327" t="s">
        <v>3735</v>
      </c>
      <c r="AA327">
        <v>110584.1</v>
      </c>
      <c r="AB327" s="198">
        <v>37104</v>
      </c>
      <c r="AC327" s="198">
        <v>37134</v>
      </c>
    </row>
    <row r="328" spans="1:29" x14ac:dyDescent="0.2">
      <c r="A328" s="44" t="str">
        <f t="shared" si="21"/>
        <v>US Crude Financial</v>
      </c>
      <c r="B328" s="44" t="str">
        <f t="shared" si="22"/>
        <v>US</v>
      </c>
      <c r="C328" s="44" t="str">
        <f t="shared" si="23"/>
        <v>Crude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50000</v>
      </c>
      <c r="G328" s="202">
        <v>1336407</v>
      </c>
      <c r="H328" s="198">
        <v>37047.203229166669</v>
      </c>
      <c r="I328" t="s">
        <v>3700</v>
      </c>
      <c r="M328" t="s">
        <v>3599</v>
      </c>
      <c r="N328" t="s">
        <v>4774</v>
      </c>
      <c r="O328" t="s">
        <v>4335</v>
      </c>
      <c r="P328" s="199">
        <v>50000</v>
      </c>
      <c r="S328" t="s">
        <v>3500</v>
      </c>
      <c r="T328" t="s">
        <v>3730</v>
      </c>
      <c r="U328" s="201">
        <v>28.16</v>
      </c>
      <c r="V328" t="s">
        <v>3954</v>
      </c>
      <c r="W328" t="s">
        <v>4776</v>
      </c>
      <c r="X328" t="s">
        <v>4181</v>
      </c>
      <c r="Y328" t="s">
        <v>2830</v>
      </c>
      <c r="Z328" t="s">
        <v>3051</v>
      </c>
      <c r="AA328">
        <v>113498</v>
      </c>
      <c r="AB328" s="198">
        <v>37073</v>
      </c>
      <c r="AC328" s="198">
        <v>37103</v>
      </c>
    </row>
    <row r="329" spans="1:29" x14ac:dyDescent="0.2">
      <c r="A329" s="44" t="str">
        <f t="shared" si="21"/>
        <v>US Natural Gas Financial</v>
      </c>
      <c r="B329" s="44" t="str">
        <f t="shared" si="22"/>
        <v>US</v>
      </c>
      <c r="C329" s="44" t="str">
        <f t="shared" si="23"/>
        <v>Natural Gas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31</v>
      </c>
      <c r="F329" s="213">
        <f t="shared" si="25"/>
        <v>310000</v>
      </c>
      <c r="G329" s="202">
        <v>1336409</v>
      </c>
      <c r="H329" s="198">
        <v>37047.205393518518</v>
      </c>
      <c r="I329" t="s">
        <v>4484</v>
      </c>
      <c r="M329" t="s">
        <v>3494</v>
      </c>
      <c r="N329" t="s">
        <v>4277</v>
      </c>
      <c r="O329" t="s">
        <v>4487</v>
      </c>
      <c r="P329" s="199">
        <v>10000</v>
      </c>
      <c r="S329" t="s">
        <v>3495</v>
      </c>
      <c r="T329" t="s">
        <v>3730</v>
      </c>
      <c r="U329" s="201">
        <v>4.17</v>
      </c>
      <c r="V329" t="s">
        <v>4472</v>
      </c>
      <c r="W329" t="s">
        <v>2909</v>
      </c>
      <c r="X329" t="s">
        <v>4278</v>
      </c>
      <c r="Y329" t="s">
        <v>3748</v>
      </c>
      <c r="Z329" t="s">
        <v>3051</v>
      </c>
      <c r="AA329" t="s">
        <v>2332</v>
      </c>
      <c r="AB329" s="198">
        <v>37073.875</v>
      </c>
      <c r="AC329" s="198">
        <v>37103.875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10</v>
      </c>
      <c r="G330" s="202">
        <v>1336410</v>
      </c>
      <c r="H330" s="198">
        <v>37047.205555555556</v>
      </c>
      <c r="I330" t="s">
        <v>3738</v>
      </c>
      <c r="M330" t="s">
        <v>3499</v>
      </c>
      <c r="N330" t="s">
        <v>3770</v>
      </c>
      <c r="O330" t="s">
        <v>3771</v>
      </c>
      <c r="Q330" s="199">
        <v>10</v>
      </c>
      <c r="S330" t="s">
        <v>3772</v>
      </c>
      <c r="T330" t="s">
        <v>3730</v>
      </c>
      <c r="U330" s="201">
        <v>4945</v>
      </c>
      <c r="V330" t="s">
        <v>3741</v>
      </c>
      <c r="W330" t="s">
        <v>3747</v>
      </c>
      <c r="X330" t="s">
        <v>3732</v>
      </c>
      <c r="Y330" t="s">
        <v>3733</v>
      </c>
      <c r="Z330" t="s">
        <v>3734</v>
      </c>
      <c r="AA330">
        <v>2168080</v>
      </c>
    </row>
    <row r="331" spans="1:29" x14ac:dyDescent="0.2">
      <c r="A331" s="44" t="str">
        <f t="shared" ref="A331:A394" si="26">B331&amp;" "&amp;C331&amp;" "&amp;D331</f>
        <v>US Natural Gas Financial</v>
      </c>
      <c r="B331" s="44" t="str">
        <f t="shared" ref="B331:B394" si="27">IF((LEFT(N331,2)="US"),"US","")</f>
        <v>US</v>
      </c>
      <c r="C331" s="44" t="str">
        <f t="shared" ref="C331:C394" si="28">M331</f>
        <v>Natural Gas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31</v>
      </c>
      <c r="F331" s="213">
        <f t="shared" ref="F331:F394" si="30">E331*SUM(P331:Q331)</f>
        <v>310000</v>
      </c>
      <c r="G331" s="202">
        <v>1336411</v>
      </c>
      <c r="H331" s="198">
        <v>37047.205717592595</v>
      </c>
      <c r="I331" t="s">
        <v>4484</v>
      </c>
      <c r="M331" t="s">
        <v>3494</v>
      </c>
      <c r="N331" t="s">
        <v>4277</v>
      </c>
      <c r="O331" t="s">
        <v>4487</v>
      </c>
      <c r="P331" s="199">
        <v>10000</v>
      </c>
      <c r="S331" t="s">
        <v>3495</v>
      </c>
      <c r="T331" t="s">
        <v>3730</v>
      </c>
      <c r="U331" s="201">
        <v>4.165</v>
      </c>
      <c r="V331" t="s">
        <v>4472</v>
      </c>
      <c r="W331" t="s">
        <v>2909</v>
      </c>
      <c r="X331" t="s">
        <v>4278</v>
      </c>
      <c r="Y331" t="s">
        <v>3748</v>
      </c>
      <c r="Z331" t="s">
        <v>3051</v>
      </c>
      <c r="AA331" t="s">
        <v>2333</v>
      </c>
      <c r="AB331" s="198">
        <v>37073.875</v>
      </c>
      <c r="AC331" s="198">
        <v>37103.875</v>
      </c>
    </row>
    <row r="332" spans="1:29" x14ac:dyDescent="0.2">
      <c r="A332" s="44" t="str">
        <f t="shared" si="26"/>
        <v>US Natural Gas Financial</v>
      </c>
      <c r="B332" s="44" t="str">
        <f t="shared" si="27"/>
        <v>US</v>
      </c>
      <c r="C332" s="44" t="str">
        <f t="shared" si="28"/>
        <v>Natural Gas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31</v>
      </c>
      <c r="F332" s="213">
        <f t="shared" si="30"/>
        <v>310000</v>
      </c>
      <c r="G332" s="202">
        <v>1336412</v>
      </c>
      <c r="H332" s="198">
        <v>37047.205972222226</v>
      </c>
      <c r="I332" t="s">
        <v>4484</v>
      </c>
      <c r="M332" t="s">
        <v>3494</v>
      </c>
      <c r="N332" t="s">
        <v>4277</v>
      </c>
      <c r="O332" t="s">
        <v>4487</v>
      </c>
      <c r="P332" s="199">
        <v>10000</v>
      </c>
      <c r="S332" t="s">
        <v>3495</v>
      </c>
      <c r="T332" t="s">
        <v>3730</v>
      </c>
      <c r="U332" s="201">
        <v>4.16</v>
      </c>
      <c r="V332" t="s">
        <v>4472</v>
      </c>
      <c r="W332" t="s">
        <v>2909</v>
      </c>
      <c r="X332" t="s">
        <v>4278</v>
      </c>
      <c r="Y332" t="s">
        <v>3748</v>
      </c>
      <c r="Z332" t="s">
        <v>3051</v>
      </c>
      <c r="AA332" t="s">
        <v>2334</v>
      </c>
      <c r="AB332" s="198">
        <v>37073.875</v>
      </c>
      <c r="AC332" s="198">
        <v>37103.875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10</v>
      </c>
      <c r="G333" s="202">
        <v>1336413</v>
      </c>
      <c r="H333" s="198">
        <v>37047.206469907411</v>
      </c>
      <c r="I333" t="s">
        <v>3792</v>
      </c>
      <c r="M333" t="s">
        <v>3499</v>
      </c>
      <c r="N333" t="s">
        <v>3753</v>
      </c>
      <c r="O333" t="s">
        <v>3754</v>
      </c>
      <c r="P333" s="199">
        <v>10</v>
      </c>
      <c r="S333" t="s">
        <v>3755</v>
      </c>
      <c r="T333" t="s">
        <v>3730</v>
      </c>
      <c r="U333" s="201">
        <v>7080</v>
      </c>
      <c r="V333" t="s">
        <v>3942</v>
      </c>
      <c r="W333" t="s">
        <v>3756</v>
      </c>
      <c r="X333" t="s">
        <v>3732</v>
      </c>
      <c r="Y333" t="s">
        <v>3733</v>
      </c>
      <c r="Z333" t="s">
        <v>3734</v>
      </c>
      <c r="AA333">
        <v>2168082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20</v>
      </c>
      <c r="G334" s="202">
        <v>1336414</v>
      </c>
      <c r="H334" s="198">
        <v>37047.207314814812</v>
      </c>
      <c r="I334" t="s">
        <v>3750</v>
      </c>
      <c r="M334" t="s">
        <v>3499</v>
      </c>
      <c r="N334" t="s">
        <v>3739</v>
      </c>
      <c r="O334" t="s">
        <v>3740</v>
      </c>
      <c r="Q334" s="199">
        <v>20</v>
      </c>
      <c r="S334" t="s">
        <v>3729</v>
      </c>
      <c r="T334" t="s">
        <v>3730</v>
      </c>
      <c r="U334" s="201">
        <v>1511</v>
      </c>
      <c r="V334" t="s">
        <v>3939</v>
      </c>
      <c r="W334" t="s">
        <v>3736</v>
      </c>
      <c r="X334" t="s">
        <v>3732</v>
      </c>
      <c r="Y334" t="s">
        <v>3733</v>
      </c>
      <c r="Z334" t="s">
        <v>3734</v>
      </c>
      <c r="AA334">
        <v>2168094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20</v>
      </c>
      <c r="G335" s="202">
        <v>1336415</v>
      </c>
      <c r="H335" s="198">
        <v>37047.20784722222</v>
      </c>
      <c r="I335" t="s">
        <v>2323</v>
      </c>
      <c r="M335" t="s">
        <v>3499</v>
      </c>
      <c r="N335" t="s">
        <v>3739</v>
      </c>
      <c r="O335" t="s">
        <v>3740</v>
      </c>
      <c r="P335" s="199">
        <v>20</v>
      </c>
      <c r="S335" t="s">
        <v>3729</v>
      </c>
      <c r="T335" t="s">
        <v>3730</v>
      </c>
      <c r="U335" s="201">
        <v>1510</v>
      </c>
      <c r="V335" t="s">
        <v>2335</v>
      </c>
      <c r="W335" t="s">
        <v>3736</v>
      </c>
      <c r="X335" t="s">
        <v>3732</v>
      </c>
      <c r="Y335" t="s">
        <v>3733</v>
      </c>
      <c r="Z335" t="s">
        <v>3734</v>
      </c>
      <c r="AA335">
        <v>2168104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1336416</v>
      </c>
      <c r="H336" s="198">
        <v>37047.208020833335</v>
      </c>
      <c r="I336" t="s">
        <v>3750</v>
      </c>
      <c r="M336" t="s">
        <v>3499</v>
      </c>
      <c r="N336" t="s">
        <v>3739</v>
      </c>
      <c r="O336" t="s">
        <v>3740</v>
      </c>
      <c r="Q336" s="199">
        <v>20</v>
      </c>
      <c r="S336" t="s">
        <v>3729</v>
      </c>
      <c r="T336" t="s">
        <v>3730</v>
      </c>
      <c r="U336" s="201">
        <v>1511</v>
      </c>
      <c r="V336" t="s">
        <v>3941</v>
      </c>
      <c r="W336" t="s">
        <v>3736</v>
      </c>
      <c r="X336" t="s">
        <v>3732</v>
      </c>
      <c r="Y336" t="s">
        <v>3733</v>
      </c>
      <c r="Z336" t="s">
        <v>3734</v>
      </c>
      <c r="AA336">
        <v>2168106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1336417</v>
      </c>
      <c r="H337" s="198">
        <v>37047.20815972222</v>
      </c>
      <c r="I337" t="s">
        <v>3700</v>
      </c>
      <c r="M337" t="s">
        <v>3499</v>
      </c>
      <c r="N337" t="s">
        <v>3739</v>
      </c>
      <c r="O337" t="s">
        <v>3740</v>
      </c>
      <c r="P337" s="199">
        <v>20</v>
      </c>
      <c r="S337" t="s">
        <v>3729</v>
      </c>
      <c r="T337" t="s">
        <v>3730</v>
      </c>
      <c r="U337" s="201">
        <v>1510</v>
      </c>
      <c r="V337" t="s">
        <v>3940</v>
      </c>
      <c r="W337" t="s">
        <v>3736</v>
      </c>
      <c r="X337" t="s">
        <v>3732</v>
      </c>
      <c r="Y337" t="s">
        <v>3733</v>
      </c>
      <c r="Z337" t="s">
        <v>3734</v>
      </c>
      <c r="AA337">
        <v>2168110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1336418</v>
      </c>
      <c r="H338" s="198">
        <v>37047.209270833337</v>
      </c>
      <c r="I338" t="s">
        <v>3752</v>
      </c>
      <c r="M338" t="s">
        <v>3499</v>
      </c>
      <c r="N338" t="s">
        <v>3739</v>
      </c>
      <c r="O338" t="s">
        <v>3740</v>
      </c>
      <c r="Q338" s="199">
        <v>20</v>
      </c>
      <c r="S338" t="s">
        <v>3729</v>
      </c>
      <c r="T338" t="s">
        <v>3730</v>
      </c>
      <c r="U338" s="201">
        <v>1511</v>
      </c>
      <c r="V338" t="s">
        <v>2303</v>
      </c>
      <c r="W338" t="s">
        <v>3736</v>
      </c>
      <c r="X338" t="s">
        <v>3732</v>
      </c>
      <c r="Y338" t="s">
        <v>3733</v>
      </c>
      <c r="Z338" t="s">
        <v>3734</v>
      </c>
      <c r="AA338">
        <v>2168112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15</v>
      </c>
      <c r="G339" s="202">
        <v>1336419</v>
      </c>
      <c r="H339" s="198">
        <v>37047.209409722222</v>
      </c>
      <c r="I339" t="s">
        <v>2323</v>
      </c>
      <c r="M339" t="s">
        <v>3499</v>
      </c>
      <c r="N339" t="s">
        <v>3739</v>
      </c>
      <c r="O339" t="s">
        <v>3740</v>
      </c>
      <c r="P339" s="199">
        <v>15</v>
      </c>
      <c r="S339" t="s">
        <v>3729</v>
      </c>
      <c r="T339" t="s">
        <v>3730</v>
      </c>
      <c r="U339" s="201">
        <v>1510</v>
      </c>
      <c r="V339" t="s">
        <v>2335</v>
      </c>
      <c r="W339" t="s">
        <v>3736</v>
      </c>
      <c r="X339" t="s">
        <v>3732</v>
      </c>
      <c r="Y339" t="s">
        <v>3733</v>
      </c>
      <c r="Z339" t="s">
        <v>3734</v>
      </c>
      <c r="AA339">
        <v>2168114</v>
      </c>
    </row>
    <row r="340" spans="1:29" x14ac:dyDescent="0.2">
      <c r="A340" s="44" t="str">
        <f t="shared" si="26"/>
        <v xml:space="preserve"> Power Physical</v>
      </c>
      <c r="B340" s="44" t="str">
        <f t="shared" si="27"/>
        <v/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31</v>
      </c>
      <c r="F340" s="213">
        <f t="shared" si="30"/>
        <v>775</v>
      </c>
      <c r="G340" s="202">
        <v>1336421</v>
      </c>
      <c r="H340" s="198">
        <v>37047.210185185184</v>
      </c>
      <c r="I340" t="s">
        <v>2231</v>
      </c>
      <c r="M340" t="s">
        <v>2818</v>
      </c>
      <c r="N340" t="s">
        <v>2181</v>
      </c>
      <c r="O340" t="s">
        <v>2301</v>
      </c>
      <c r="Q340" s="199">
        <v>25</v>
      </c>
      <c r="S340" t="s">
        <v>3493</v>
      </c>
      <c r="T340" t="s">
        <v>2183</v>
      </c>
      <c r="U340" s="201">
        <v>20.100000000000001</v>
      </c>
      <c r="V340" t="s">
        <v>2232</v>
      </c>
      <c r="W340" t="s">
        <v>2185</v>
      </c>
      <c r="X340" t="s">
        <v>2186</v>
      </c>
      <c r="Y340" t="s">
        <v>2187</v>
      </c>
      <c r="Z340" t="s">
        <v>3735</v>
      </c>
      <c r="AA340">
        <v>110605.1</v>
      </c>
      <c r="AB340" s="198">
        <v>37073</v>
      </c>
      <c r="AC340" s="198">
        <v>37103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6</v>
      </c>
      <c r="G341" s="202">
        <v>1336422</v>
      </c>
      <c r="H341" s="198">
        <v>37047.210324074076</v>
      </c>
      <c r="I341" t="s">
        <v>3779</v>
      </c>
      <c r="M341" t="s">
        <v>3499</v>
      </c>
      <c r="N341" t="s">
        <v>3757</v>
      </c>
      <c r="O341" t="s">
        <v>3758</v>
      </c>
      <c r="P341" s="199">
        <v>6</v>
      </c>
      <c r="S341" t="s">
        <v>3729</v>
      </c>
      <c r="T341" t="s">
        <v>3730</v>
      </c>
      <c r="U341" s="201">
        <v>462</v>
      </c>
      <c r="V341" t="s">
        <v>4337</v>
      </c>
      <c r="W341" t="s">
        <v>3747</v>
      </c>
      <c r="X341" t="s">
        <v>3732</v>
      </c>
      <c r="Y341" t="s">
        <v>3733</v>
      </c>
      <c r="Z341" t="s">
        <v>3734</v>
      </c>
      <c r="AA341">
        <v>2168118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10</v>
      </c>
      <c r="G342" s="202">
        <v>1336423</v>
      </c>
      <c r="H342" s="198">
        <v>37047.210335648146</v>
      </c>
      <c r="I342" t="s">
        <v>3792</v>
      </c>
      <c r="M342" t="s">
        <v>3499</v>
      </c>
      <c r="N342" t="s">
        <v>3770</v>
      </c>
      <c r="O342" t="s">
        <v>2336</v>
      </c>
      <c r="Q342" s="199">
        <v>10</v>
      </c>
      <c r="S342" t="s">
        <v>3772</v>
      </c>
      <c r="T342" t="s">
        <v>3730</v>
      </c>
      <c r="U342" s="201">
        <v>5020</v>
      </c>
      <c r="V342" t="s">
        <v>2258</v>
      </c>
      <c r="W342" t="s">
        <v>3747</v>
      </c>
      <c r="X342" t="s">
        <v>3732</v>
      </c>
      <c r="Y342" t="s">
        <v>3733</v>
      </c>
      <c r="Z342" t="s">
        <v>3734</v>
      </c>
      <c r="AA342">
        <v>2168120</v>
      </c>
      <c r="AB342" s="198">
        <v>37090.488888888889</v>
      </c>
      <c r="AC342" s="198">
        <v>37090.488888888889</v>
      </c>
    </row>
    <row r="343" spans="1:29" x14ac:dyDescent="0.2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182</v>
      </c>
      <c r="F343" s="213">
        <f t="shared" si="30"/>
        <v>3640</v>
      </c>
      <c r="G343" s="202">
        <v>1336424</v>
      </c>
      <c r="H343" s="198">
        <v>37047.211041666669</v>
      </c>
      <c r="I343" t="s">
        <v>3774</v>
      </c>
      <c r="M343" t="s">
        <v>2818</v>
      </c>
      <c r="N343" t="s">
        <v>3794</v>
      </c>
      <c r="O343" t="s">
        <v>3203</v>
      </c>
      <c r="P343" s="199">
        <v>20</v>
      </c>
      <c r="S343" t="s">
        <v>3493</v>
      </c>
      <c r="T343" t="s">
        <v>3764</v>
      </c>
      <c r="U343" s="201">
        <v>21.59</v>
      </c>
      <c r="V343" t="s">
        <v>2337</v>
      </c>
      <c r="W343" t="s">
        <v>3795</v>
      </c>
      <c r="X343" t="s">
        <v>4118</v>
      </c>
      <c r="Y343" t="s">
        <v>4119</v>
      </c>
      <c r="Z343" t="s">
        <v>4120</v>
      </c>
      <c r="AA343">
        <v>110607.1</v>
      </c>
      <c r="AB343" s="198">
        <v>37165</v>
      </c>
      <c r="AC343" s="198">
        <v>37346</v>
      </c>
    </row>
    <row r="344" spans="1:29" x14ac:dyDescent="0.2">
      <c r="A344" s="44" t="str">
        <f t="shared" si="26"/>
        <v xml:space="preserve"> Power Physical</v>
      </c>
      <c r="B344" s="44" t="str">
        <f t="shared" si="27"/>
        <v/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182</v>
      </c>
      <c r="F344" s="213">
        <f t="shared" si="30"/>
        <v>3640</v>
      </c>
      <c r="G344" s="202">
        <v>1336425</v>
      </c>
      <c r="H344" s="198">
        <v>37047.211134259262</v>
      </c>
      <c r="I344" t="s">
        <v>3774</v>
      </c>
      <c r="M344" t="s">
        <v>2818</v>
      </c>
      <c r="N344" t="s">
        <v>3794</v>
      </c>
      <c r="O344" t="s">
        <v>3203</v>
      </c>
      <c r="P344" s="199">
        <v>20</v>
      </c>
      <c r="S344" t="s">
        <v>3493</v>
      </c>
      <c r="T344" t="s">
        <v>3764</v>
      </c>
      <c r="U344" s="201">
        <v>21.59</v>
      </c>
      <c r="V344" t="s">
        <v>2337</v>
      </c>
      <c r="W344" t="s">
        <v>3795</v>
      </c>
      <c r="X344" t="s">
        <v>4118</v>
      </c>
      <c r="Y344" t="s">
        <v>4119</v>
      </c>
      <c r="Z344" t="s">
        <v>4120</v>
      </c>
      <c r="AA344">
        <v>110608.1</v>
      </c>
      <c r="AB344" s="198">
        <v>37165</v>
      </c>
      <c r="AC344" s="198">
        <v>37346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10</v>
      </c>
      <c r="G345" s="202">
        <v>1336426</v>
      </c>
      <c r="H345" s="198">
        <v>37047.21261574074</v>
      </c>
      <c r="I345" t="s">
        <v>3743</v>
      </c>
      <c r="M345" t="s">
        <v>3499</v>
      </c>
      <c r="N345" t="s">
        <v>3753</v>
      </c>
      <c r="O345" t="s">
        <v>3754</v>
      </c>
      <c r="Q345" s="199">
        <v>10</v>
      </c>
      <c r="S345" t="s">
        <v>3755</v>
      </c>
      <c r="T345" t="s">
        <v>3730</v>
      </c>
      <c r="U345" s="201">
        <v>7100</v>
      </c>
      <c r="V345" t="s">
        <v>3937</v>
      </c>
      <c r="W345" t="s">
        <v>3756</v>
      </c>
      <c r="X345" t="s">
        <v>3732</v>
      </c>
      <c r="Y345" t="s">
        <v>3733</v>
      </c>
      <c r="Z345" t="s">
        <v>3734</v>
      </c>
      <c r="AA345">
        <v>2168122</v>
      </c>
    </row>
    <row r="346" spans="1:29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3">
        <f t="shared" si="30"/>
        <v>20</v>
      </c>
      <c r="G346" s="202">
        <v>1336427</v>
      </c>
      <c r="H346" s="198">
        <v>37047.214016203703</v>
      </c>
      <c r="I346" t="s">
        <v>3743</v>
      </c>
      <c r="M346" t="s">
        <v>3499</v>
      </c>
      <c r="N346" t="s">
        <v>3727</v>
      </c>
      <c r="O346" t="s">
        <v>3728</v>
      </c>
      <c r="Q346" s="199">
        <v>20</v>
      </c>
      <c r="S346" t="s">
        <v>3729</v>
      </c>
      <c r="T346" t="s">
        <v>3730</v>
      </c>
      <c r="U346" s="201">
        <v>1678</v>
      </c>
      <c r="V346" t="s">
        <v>2270</v>
      </c>
      <c r="W346" t="s">
        <v>3736</v>
      </c>
      <c r="X346" t="s">
        <v>3732</v>
      </c>
      <c r="Y346" t="s">
        <v>3733</v>
      </c>
      <c r="Z346" t="s">
        <v>3734</v>
      </c>
      <c r="AA346">
        <v>2168124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10</v>
      </c>
      <c r="G347" s="202">
        <v>1336428</v>
      </c>
      <c r="H347" s="198">
        <v>37047.214201388888</v>
      </c>
      <c r="I347" t="s">
        <v>3743</v>
      </c>
      <c r="M347" t="s">
        <v>3499</v>
      </c>
      <c r="N347" t="s">
        <v>3753</v>
      </c>
      <c r="O347" t="s">
        <v>3754</v>
      </c>
      <c r="P347" s="199">
        <v>10</v>
      </c>
      <c r="S347" t="s">
        <v>3755</v>
      </c>
      <c r="T347" t="s">
        <v>3730</v>
      </c>
      <c r="U347" s="201">
        <v>7095</v>
      </c>
      <c r="V347" t="s">
        <v>2270</v>
      </c>
      <c r="W347" t="s">
        <v>3756</v>
      </c>
      <c r="X347" t="s">
        <v>3732</v>
      </c>
      <c r="Y347" t="s">
        <v>3733</v>
      </c>
      <c r="Z347" t="s">
        <v>3734</v>
      </c>
      <c r="AA347">
        <v>2168126</v>
      </c>
    </row>
    <row r="348" spans="1:29" x14ac:dyDescent="0.2">
      <c r="A348" s="44" t="str">
        <f t="shared" si="26"/>
        <v xml:space="preserve"> Natural Gas Physical</v>
      </c>
      <c r="B348" s="44" t="str">
        <f t="shared" si="27"/>
        <v/>
      </c>
      <c r="C348" s="44" t="str">
        <f t="shared" si="28"/>
        <v>Natural Gas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50000</v>
      </c>
      <c r="G348" s="202">
        <v>1336429</v>
      </c>
      <c r="H348" s="198">
        <v>37047.214247685188</v>
      </c>
      <c r="I348" t="s">
        <v>2202</v>
      </c>
      <c r="M348" t="s">
        <v>3494</v>
      </c>
      <c r="N348" t="s">
        <v>3761</v>
      </c>
      <c r="O348" t="s">
        <v>2296</v>
      </c>
      <c r="P348" s="199">
        <v>50000</v>
      </c>
      <c r="S348" t="s">
        <v>3763</v>
      </c>
      <c r="T348" t="s">
        <v>3764</v>
      </c>
      <c r="U348" s="201">
        <v>21.4</v>
      </c>
      <c r="V348" t="s">
        <v>2338</v>
      </c>
      <c r="W348" t="s">
        <v>3773</v>
      </c>
      <c r="X348" t="s">
        <v>3766</v>
      </c>
      <c r="Y348" t="s">
        <v>3767</v>
      </c>
      <c r="Z348" t="s">
        <v>3735</v>
      </c>
      <c r="AA348">
        <v>106385</v>
      </c>
      <c r="AB348" s="198">
        <v>37048.875011574077</v>
      </c>
      <c r="AC348" s="198">
        <v>37048.875011574077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182</v>
      </c>
      <c r="F349" s="213">
        <f t="shared" si="30"/>
        <v>3640</v>
      </c>
      <c r="G349" s="202">
        <v>1336430</v>
      </c>
      <c r="H349" s="198">
        <v>37047.21471064815</v>
      </c>
      <c r="I349" t="s">
        <v>4336</v>
      </c>
      <c r="M349" t="s">
        <v>2818</v>
      </c>
      <c r="N349" t="s">
        <v>3794</v>
      </c>
      <c r="O349" t="s">
        <v>2339</v>
      </c>
      <c r="P349" s="199">
        <v>20</v>
      </c>
      <c r="S349" t="s">
        <v>3493</v>
      </c>
      <c r="T349" t="s">
        <v>3764</v>
      </c>
      <c r="U349" s="201">
        <v>18.399999999999999</v>
      </c>
      <c r="V349" t="s">
        <v>3229</v>
      </c>
      <c r="W349" t="s">
        <v>3795</v>
      </c>
      <c r="X349" t="s">
        <v>4118</v>
      </c>
      <c r="Y349" t="s">
        <v>4119</v>
      </c>
      <c r="Z349" t="s">
        <v>4120</v>
      </c>
      <c r="AA349">
        <v>110612.1</v>
      </c>
      <c r="AB349" s="198">
        <v>37347</v>
      </c>
      <c r="AC349" s="198">
        <v>37528</v>
      </c>
    </row>
    <row r="350" spans="1:29" x14ac:dyDescent="0.2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100000</v>
      </c>
      <c r="G350" s="202">
        <v>1336431</v>
      </c>
      <c r="H350" s="198">
        <v>37047.214826388888</v>
      </c>
      <c r="I350" t="s">
        <v>3768</v>
      </c>
      <c r="M350" t="s">
        <v>3494</v>
      </c>
      <c r="N350" t="s">
        <v>4121</v>
      </c>
      <c r="O350" t="s">
        <v>2340</v>
      </c>
      <c r="P350" s="199">
        <v>100000</v>
      </c>
      <c r="S350" t="s">
        <v>3763</v>
      </c>
      <c r="T350" t="s">
        <v>3764</v>
      </c>
      <c r="U350" s="201">
        <v>21.65</v>
      </c>
      <c r="V350" t="s">
        <v>4766</v>
      </c>
      <c r="W350" t="s">
        <v>4122</v>
      </c>
      <c r="X350" t="s">
        <v>4123</v>
      </c>
      <c r="Y350" t="s">
        <v>3767</v>
      </c>
      <c r="Z350" t="s">
        <v>3735</v>
      </c>
      <c r="AA350">
        <v>106386</v>
      </c>
      <c r="AB350" s="198">
        <v>37048.875011574077</v>
      </c>
      <c r="AC350" s="198">
        <v>37048.875011574077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20</v>
      </c>
      <c r="G351" s="202">
        <v>1336433</v>
      </c>
      <c r="H351" s="198">
        <v>37047.215069444443</v>
      </c>
      <c r="I351" t="s">
        <v>4734</v>
      </c>
      <c r="M351" t="s">
        <v>3499</v>
      </c>
      <c r="N351" t="s">
        <v>3727</v>
      </c>
      <c r="O351" t="s">
        <v>3728</v>
      </c>
      <c r="Q351" s="199">
        <v>20</v>
      </c>
      <c r="S351" t="s">
        <v>3729</v>
      </c>
      <c r="T351" t="s">
        <v>3730</v>
      </c>
      <c r="U351" s="201">
        <v>1678</v>
      </c>
      <c r="V351" t="s">
        <v>3384</v>
      </c>
      <c r="W351" t="s">
        <v>3736</v>
      </c>
      <c r="X351" t="s">
        <v>3732</v>
      </c>
      <c r="Y351" t="s">
        <v>3733</v>
      </c>
      <c r="Z351" t="s">
        <v>3734</v>
      </c>
      <c r="AA351">
        <v>2168130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10</v>
      </c>
      <c r="G352" s="202">
        <v>1336434</v>
      </c>
      <c r="H352" s="198">
        <v>37047.215590277781</v>
      </c>
      <c r="I352" t="s">
        <v>3743</v>
      </c>
      <c r="M352" t="s">
        <v>3499</v>
      </c>
      <c r="N352" t="s">
        <v>3739</v>
      </c>
      <c r="O352" t="s">
        <v>3740</v>
      </c>
      <c r="P352" s="199">
        <v>10</v>
      </c>
      <c r="S352" t="s">
        <v>3729</v>
      </c>
      <c r="T352" t="s">
        <v>3730</v>
      </c>
      <c r="U352" s="201">
        <v>1511</v>
      </c>
      <c r="V352" t="s">
        <v>2270</v>
      </c>
      <c r="W352" t="s">
        <v>3736</v>
      </c>
      <c r="X352" t="s">
        <v>3732</v>
      </c>
      <c r="Y352" t="s">
        <v>3733</v>
      </c>
      <c r="Z352" t="s">
        <v>3734</v>
      </c>
      <c r="AA352">
        <v>2168132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20</v>
      </c>
      <c r="G353" s="202">
        <v>1336435</v>
      </c>
      <c r="H353" s="198">
        <v>37047.21570601852</v>
      </c>
      <c r="I353" t="s">
        <v>3784</v>
      </c>
      <c r="M353" t="s">
        <v>3499</v>
      </c>
      <c r="N353" t="s">
        <v>3727</v>
      </c>
      <c r="O353" t="s">
        <v>3728</v>
      </c>
      <c r="P353" s="199">
        <v>20</v>
      </c>
      <c r="S353" t="s">
        <v>3729</v>
      </c>
      <c r="T353" t="s">
        <v>3730</v>
      </c>
      <c r="U353" s="201">
        <v>1677</v>
      </c>
      <c r="V353" t="s">
        <v>3786</v>
      </c>
      <c r="W353" t="s">
        <v>3736</v>
      </c>
      <c r="X353" t="s">
        <v>3732</v>
      </c>
      <c r="Y353" t="s">
        <v>3733</v>
      </c>
      <c r="Z353" t="s">
        <v>3734</v>
      </c>
      <c r="AA353">
        <v>2168134</v>
      </c>
    </row>
    <row r="354" spans="1:29" x14ac:dyDescent="0.2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3</v>
      </c>
      <c r="F354" s="213">
        <f t="shared" si="30"/>
        <v>150000</v>
      </c>
      <c r="G354" s="202">
        <v>1336436</v>
      </c>
      <c r="H354" s="198">
        <v>37047.215810185182</v>
      </c>
      <c r="I354" t="s">
        <v>4338</v>
      </c>
      <c r="M354" t="s">
        <v>3494</v>
      </c>
      <c r="N354" t="s">
        <v>3761</v>
      </c>
      <c r="O354" t="s">
        <v>2279</v>
      </c>
      <c r="P354" s="199">
        <v>50000</v>
      </c>
      <c r="S354" t="s">
        <v>3763</v>
      </c>
      <c r="T354" t="s">
        <v>3764</v>
      </c>
      <c r="U354" s="201">
        <v>21.4</v>
      </c>
      <c r="V354" t="s">
        <v>4763</v>
      </c>
      <c r="W354" t="s">
        <v>3773</v>
      </c>
      <c r="X354" t="s">
        <v>3766</v>
      </c>
      <c r="Y354" t="s">
        <v>3767</v>
      </c>
      <c r="Z354" t="s">
        <v>3735</v>
      </c>
      <c r="AA354">
        <v>106387</v>
      </c>
      <c r="AB354" s="198">
        <v>37048.875011574077</v>
      </c>
      <c r="AC354" s="198">
        <v>37050.875011574077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4</v>
      </c>
      <c r="G355" s="202">
        <v>1336437</v>
      </c>
      <c r="H355" s="198">
        <v>37047.216238425928</v>
      </c>
      <c r="I355" t="s">
        <v>3743</v>
      </c>
      <c r="M355" t="s">
        <v>3499</v>
      </c>
      <c r="N355" t="s">
        <v>3727</v>
      </c>
      <c r="O355" t="s">
        <v>3728</v>
      </c>
      <c r="Q355" s="199">
        <v>4</v>
      </c>
      <c r="S355" t="s">
        <v>3729</v>
      </c>
      <c r="T355" t="s">
        <v>3730</v>
      </c>
      <c r="U355" s="201">
        <v>1678</v>
      </c>
      <c r="V355" t="s">
        <v>3688</v>
      </c>
      <c r="W355" t="s">
        <v>3736</v>
      </c>
      <c r="X355" t="s">
        <v>3732</v>
      </c>
      <c r="Y355" t="s">
        <v>3733</v>
      </c>
      <c r="Z355" t="s">
        <v>3734</v>
      </c>
      <c r="AA355">
        <v>2168136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10</v>
      </c>
      <c r="G356" s="202">
        <v>1336439</v>
      </c>
      <c r="H356" s="198">
        <v>37047.216516203705</v>
      </c>
      <c r="I356" t="s">
        <v>3779</v>
      </c>
      <c r="M356" t="s">
        <v>3499</v>
      </c>
      <c r="N356" t="s">
        <v>3753</v>
      </c>
      <c r="O356" t="s">
        <v>3754</v>
      </c>
      <c r="P356" s="199">
        <v>10</v>
      </c>
      <c r="S356" t="s">
        <v>3755</v>
      </c>
      <c r="T356" t="s">
        <v>3730</v>
      </c>
      <c r="U356" s="201">
        <v>7095</v>
      </c>
      <c r="V356" t="s">
        <v>4337</v>
      </c>
      <c r="W356" t="s">
        <v>3756</v>
      </c>
      <c r="X356" t="s">
        <v>3732</v>
      </c>
      <c r="Y356" t="s">
        <v>3733</v>
      </c>
      <c r="Z356" t="s">
        <v>3734</v>
      </c>
      <c r="AA356">
        <v>2168138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4</v>
      </c>
      <c r="G357" s="202">
        <v>1336440</v>
      </c>
      <c r="H357" s="198">
        <v>37047.216689814813</v>
      </c>
      <c r="I357" t="s">
        <v>3950</v>
      </c>
      <c r="M357" t="s">
        <v>3499</v>
      </c>
      <c r="N357" t="s">
        <v>3727</v>
      </c>
      <c r="O357" t="s">
        <v>3728</v>
      </c>
      <c r="Q357" s="199">
        <v>4</v>
      </c>
      <c r="S357" t="s">
        <v>3729</v>
      </c>
      <c r="T357" t="s">
        <v>3730</v>
      </c>
      <c r="U357" s="201">
        <v>1678</v>
      </c>
      <c r="V357" t="s">
        <v>3951</v>
      </c>
      <c r="W357" t="s">
        <v>3736</v>
      </c>
      <c r="X357" t="s">
        <v>3732</v>
      </c>
      <c r="Y357" t="s">
        <v>3733</v>
      </c>
      <c r="Z357" t="s">
        <v>3734</v>
      </c>
      <c r="AA357">
        <v>2168140</v>
      </c>
    </row>
    <row r="358" spans="1:29" x14ac:dyDescent="0.2">
      <c r="A358" s="44" t="str">
        <f t="shared" si="26"/>
        <v xml:space="preserve"> Power Physical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31</v>
      </c>
      <c r="F358" s="213">
        <f t="shared" si="30"/>
        <v>775</v>
      </c>
      <c r="G358" s="202">
        <v>1336441</v>
      </c>
      <c r="H358" s="198">
        <v>37047.216886574075</v>
      </c>
      <c r="I358" t="s">
        <v>3737</v>
      </c>
      <c r="M358" t="s">
        <v>2818</v>
      </c>
      <c r="N358" t="s">
        <v>2181</v>
      </c>
      <c r="O358" t="s">
        <v>2251</v>
      </c>
      <c r="Q358" s="199">
        <v>25</v>
      </c>
      <c r="S358" t="s">
        <v>3493</v>
      </c>
      <c r="T358" t="s">
        <v>2183</v>
      </c>
      <c r="U358" s="201">
        <v>28.6</v>
      </c>
      <c r="V358" t="s">
        <v>2206</v>
      </c>
      <c r="W358" t="s">
        <v>2185</v>
      </c>
      <c r="X358" t="s">
        <v>2186</v>
      </c>
      <c r="Y358" t="s">
        <v>2187</v>
      </c>
      <c r="Z358" t="s">
        <v>3735</v>
      </c>
      <c r="AA358">
        <v>110613.1</v>
      </c>
      <c r="AB358" s="198">
        <v>37073</v>
      </c>
      <c r="AC358" s="198">
        <v>37103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10</v>
      </c>
      <c r="G359" s="202">
        <v>1336442</v>
      </c>
      <c r="H359" s="198">
        <v>37047.216944444444</v>
      </c>
      <c r="I359" t="s">
        <v>3777</v>
      </c>
      <c r="M359" t="s">
        <v>3499</v>
      </c>
      <c r="N359" t="s">
        <v>3739</v>
      </c>
      <c r="O359" t="s">
        <v>3740</v>
      </c>
      <c r="P359" s="199">
        <v>10</v>
      </c>
      <c r="S359" t="s">
        <v>3729</v>
      </c>
      <c r="T359" t="s">
        <v>3730</v>
      </c>
      <c r="U359" s="201">
        <v>1511</v>
      </c>
      <c r="V359" t="s">
        <v>3199</v>
      </c>
      <c r="W359" t="s">
        <v>3736</v>
      </c>
      <c r="X359" t="s">
        <v>3732</v>
      </c>
      <c r="Y359" t="s">
        <v>3733</v>
      </c>
      <c r="Z359" t="s">
        <v>3734</v>
      </c>
      <c r="AA359">
        <v>2168142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12</v>
      </c>
      <c r="G360" s="202">
        <v>1336443</v>
      </c>
      <c r="H360" s="198">
        <v>37047.21738425926</v>
      </c>
      <c r="I360" t="s">
        <v>4126</v>
      </c>
      <c r="M360" t="s">
        <v>3499</v>
      </c>
      <c r="N360" t="s">
        <v>3727</v>
      </c>
      <c r="O360" t="s">
        <v>3728</v>
      </c>
      <c r="Q360" s="199">
        <v>12</v>
      </c>
      <c r="S360" t="s">
        <v>3729</v>
      </c>
      <c r="T360" t="s">
        <v>3730</v>
      </c>
      <c r="U360" s="201">
        <v>1678</v>
      </c>
      <c r="V360" t="s">
        <v>4127</v>
      </c>
      <c r="W360" t="s">
        <v>3736</v>
      </c>
      <c r="X360" t="s">
        <v>3732</v>
      </c>
      <c r="Y360" t="s">
        <v>3733</v>
      </c>
      <c r="Z360" t="s">
        <v>3734</v>
      </c>
      <c r="AA360">
        <v>2168144</v>
      </c>
    </row>
    <row r="361" spans="1:29" x14ac:dyDescent="0.2">
      <c r="A361" s="44" t="str">
        <f t="shared" si="26"/>
        <v xml:space="preserve"> Power Physical</v>
      </c>
      <c r="B361" s="44" t="str">
        <f t="shared" si="27"/>
        <v/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31</v>
      </c>
      <c r="F361" s="213">
        <f t="shared" si="30"/>
        <v>775</v>
      </c>
      <c r="G361" s="202">
        <v>1336444</v>
      </c>
      <c r="H361" s="198">
        <v>37047.217476851853</v>
      </c>
      <c r="I361" t="s">
        <v>2202</v>
      </c>
      <c r="M361" t="s">
        <v>2818</v>
      </c>
      <c r="N361" t="s">
        <v>2181</v>
      </c>
      <c r="O361" t="s">
        <v>2266</v>
      </c>
      <c r="Q361" s="199">
        <v>25</v>
      </c>
      <c r="S361" t="s">
        <v>3493</v>
      </c>
      <c r="T361" t="s">
        <v>2183</v>
      </c>
      <c r="U361" s="201">
        <v>27.9</v>
      </c>
      <c r="V361" t="s">
        <v>2269</v>
      </c>
      <c r="W361" t="s">
        <v>2185</v>
      </c>
      <c r="X361" t="s">
        <v>2186</v>
      </c>
      <c r="Y361" t="s">
        <v>2187</v>
      </c>
      <c r="Z361" t="s">
        <v>3735</v>
      </c>
      <c r="AA361">
        <v>110614.1</v>
      </c>
      <c r="AB361" s="198">
        <v>37104</v>
      </c>
      <c r="AC361" s="198">
        <v>37134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20</v>
      </c>
      <c r="G362" s="202">
        <v>1336445</v>
      </c>
      <c r="H362" s="198">
        <v>37047.217488425929</v>
      </c>
      <c r="I362" t="s">
        <v>3700</v>
      </c>
      <c r="M362" t="s">
        <v>3499</v>
      </c>
      <c r="N362" t="s">
        <v>3739</v>
      </c>
      <c r="O362" t="s">
        <v>3740</v>
      </c>
      <c r="Q362" s="199">
        <v>20</v>
      </c>
      <c r="S362" t="s">
        <v>3729</v>
      </c>
      <c r="T362" t="s">
        <v>3730</v>
      </c>
      <c r="U362" s="201">
        <v>1512</v>
      </c>
      <c r="V362" t="s">
        <v>3742</v>
      </c>
      <c r="W362" t="s">
        <v>3736</v>
      </c>
      <c r="X362" t="s">
        <v>3732</v>
      </c>
      <c r="Y362" t="s">
        <v>3733</v>
      </c>
      <c r="Z362" t="s">
        <v>3734</v>
      </c>
      <c r="AA362">
        <v>2168146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4</v>
      </c>
      <c r="G363" s="202">
        <v>1336446</v>
      </c>
      <c r="H363" s="198">
        <v>37047.217766203707</v>
      </c>
      <c r="I363" t="s">
        <v>3950</v>
      </c>
      <c r="M363" t="s">
        <v>3499</v>
      </c>
      <c r="N363" t="s">
        <v>3739</v>
      </c>
      <c r="O363" t="s">
        <v>3740</v>
      </c>
      <c r="Q363" s="199">
        <v>4</v>
      </c>
      <c r="S363" t="s">
        <v>3729</v>
      </c>
      <c r="T363" t="s">
        <v>3730</v>
      </c>
      <c r="U363" s="201">
        <v>1513</v>
      </c>
      <c r="V363" t="s">
        <v>3951</v>
      </c>
      <c r="W363" t="s">
        <v>3736</v>
      </c>
      <c r="X363" t="s">
        <v>3732</v>
      </c>
      <c r="Y363" t="s">
        <v>3733</v>
      </c>
      <c r="Z363" t="s">
        <v>3734</v>
      </c>
      <c r="AA363">
        <v>2168150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1336449</v>
      </c>
      <c r="H364" s="198">
        <v>37047.218287037038</v>
      </c>
      <c r="I364" t="s">
        <v>3750</v>
      </c>
      <c r="M364" t="s">
        <v>3499</v>
      </c>
      <c r="N364" t="s">
        <v>3739</v>
      </c>
      <c r="O364" t="s">
        <v>3740</v>
      </c>
      <c r="P364" s="199">
        <v>50</v>
      </c>
      <c r="S364" t="s">
        <v>3729</v>
      </c>
      <c r="T364" t="s">
        <v>3730</v>
      </c>
      <c r="U364" s="201">
        <v>1511</v>
      </c>
      <c r="V364" t="s">
        <v>3941</v>
      </c>
      <c r="W364" t="s">
        <v>3778</v>
      </c>
      <c r="X364" t="s">
        <v>3732</v>
      </c>
      <c r="Y364" t="s">
        <v>3733</v>
      </c>
      <c r="Z364" t="s">
        <v>3734</v>
      </c>
      <c r="AA364">
        <v>2168158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50</v>
      </c>
      <c r="G365" s="202">
        <v>1336448</v>
      </c>
      <c r="H365" s="198">
        <v>37047.218287037038</v>
      </c>
      <c r="I365" t="s">
        <v>3750</v>
      </c>
      <c r="M365" t="s">
        <v>3499</v>
      </c>
      <c r="N365" t="s">
        <v>3739</v>
      </c>
      <c r="O365" t="s">
        <v>2341</v>
      </c>
      <c r="Q365" s="199">
        <v>50</v>
      </c>
      <c r="S365" t="s">
        <v>3729</v>
      </c>
      <c r="T365" t="s">
        <v>3730</v>
      </c>
      <c r="U365" s="201">
        <v>1494.5</v>
      </c>
      <c r="V365" t="s">
        <v>3941</v>
      </c>
      <c r="W365" t="s">
        <v>3778</v>
      </c>
      <c r="X365" t="s">
        <v>3732</v>
      </c>
      <c r="Y365" t="s">
        <v>3733</v>
      </c>
      <c r="Z365" t="s">
        <v>3734</v>
      </c>
      <c r="AA365">
        <v>2168156</v>
      </c>
      <c r="AB365" s="198">
        <v>37049.875011574077</v>
      </c>
      <c r="AC365" s="198">
        <v>37049.875011574077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5</v>
      </c>
      <c r="G366" s="202">
        <v>1336450</v>
      </c>
      <c r="H366" s="198">
        <v>37047.218958333331</v>
      </c>
      <c r="I366" t="s">
        <v>3208</v>
      </c>
      <c r="M366" t="s">
        <v>3499</v>
      </c>
      <c r="N366" t="s">
        <v>3727</v>
      </c>
      <c r="O366" t="s">
        <v>3728</v>
      </c>
      <c r="P366" s="199">
        <v>5</v>
      </c>
      <c r="S366" t="s">
        <v>3729</v>
      </c>
      <c r="T366" t="s">
        <v>3730</v>
      </c>
      <c r="U366" s="201">
        <v>1677</v>
      </c>
      <c r="V366" t="s">
        <v>3209</v>
      </c>
      <c r="W366" t="s">
        <v>3736</v>
      </c>
      <c r="X366" t="s">
        <v>3732</v>
      </c>
      <c r="Y366" t="s">
        <v>3733</v>
      </c>
      <c r="Z366" t="s">
        <v>3734</v>
      </c>
      <c r="AA366">
        <v>2168162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50</v>
      </c>
      <c r="G367" s="202">
        <v>1336452</v>
      </c>
      <c r="H367" s="198">
        <v>37047.220266203702</v>
      </c>
      <c r="I367" t="s">
        <v>3743</v>
      </c>
      <c r="M367" t="s">
        <v>3499</v>
      </c>
      <c r="N367" t="s">
        <v>3789</v>
      </c>
      <c r="O367" t="s">
        <v>2342</v>
      </c>
      <c r="Q367" s="199">
        <v>50</v>
      </c>
      <c r="S367" t="s">
        <v>3729</v>
      </c>
      <c r="T367" t="s">
        <v>3730</v>
      </c>
      <c r="U367" s="201">
        <v>906</v>
      </c>
      <c r="V367" t="s">
        <v>2270</v>
      </c>
      <c r="W367" t="s">
        <v>2343</v>
      </c>
      <c r="X367" t="s">
        <v>3732</v>
      </c>
      <c r="Y367" t="s">
        <v>3733</v>
      </c>
      <c r="Z367" t="s">
        <v>3734</v>
      </c>
      <c r="AA367">
        <v>2168166</v>
      </c>
      <c r="AB367" s="198">
        <v>37049.875011574077</v>
      </c>
      <c r="AC367" s="198">
        <v>37049.875011574077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1336453</v>
      </c>
      <c r="H368" s="198">
        <v>37047.220266203702</v>
      </c>
      <c r="I368" t="s">
        <v>3743</v>
      </c>
      <c r="M368" t="s">
        <v>3499</v>
      </c>
      <c r="N368" t="s">
        <v>3789</v>
      </c>
      <c r="O368" t="s">
        <v>3348</v>
      </c>
      <c r="P368" s="199">
        <v>50</v>
      </c>
      <c r="S368" t="s">
        <v>3729</v>
      </c>
      <c r="T368" t="s">
        <v>3730</v>
      </c>
      <c r="U368" s="201">
        <v>909.75</v>
      </c>
      <c r="V368" t="s">
        <v>2270</v>
      </c>
      <c r="W368" t="s">
        <v>2343</v>
      </c>
      <c r="X368" t="s">
        <v>3732</v>
      </c>
      <c r="Y368" t="s">
        <v>3733</v>
      </c>
      <c r="Z368" t="s">
        <v>3734</v>
      </c>
      <c r="AA368">
        <v>2168168</v>
      </c>
      <c r="AB368" s="198">
        <v>37062.875</v>
      </c>
      <c r="AC368" s="198">
        <v>37062.875</v>
      </c>
    </row>
    <row r="369" spans="1:29" x14ac:dyDescent="0.2">
      <c r="A369" s="44" t="str">
        <f t="shared" si="26"/>
        <v xml:space="preserve"> LPG Financial</v>
      </c>
      <c r="B369" s="44" t="str">
        <f t="shared" si="27"/>
        <v/>
      </c>
      <c r="C369" s="44" t="str">
        <f t="shared" si="28"/>
        <v>LPG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31</v>
      </c>
      <c r="F369" s="213">
        <f t="shared" si="30"/>
        <v>62000</v>
      </c>
      <c r="G369" s="202">
        <v>1336454</v>
      </c>
      <c r="H369" s="198">
        <v>37047.221400462964</v>
      </c>
      <c r="I369" t="s">
        <v>3518</v>
      </c>
      <c r="M369" t="s">
        <v>3498</v>
      </c>
      <c r="N369" t="s">
        <v>3205</v>
      </c>
      <c r="O369" t="s">
        <v>3895</v>
      </c>
      <c r="P369" s="199">
        <v>2000</v>
      </c>
      <c r="S369" t="s">
        <v>3610</v>
      </c>
      <c r="T369" t="s">
        <v>3730</v>
      </c>
      <c r="U369" s="201">
        <v>269</v>
      </c>
      <c r="V369" t="s">
        <v>2344</v>
      </c>
      <c r="W369" t="s">
        <v>3206</v>
      </c>
      <c r="X369" t="s">
        <v>3207</v>
      </c>
      <c r="Y369" t="s">
        <v>2830</v>
      </c>
      <c r="Z369" t="s">
        <v>4120</v>
      </c>
      <c r="AA369">
        <v>113520</v>
      </c>
      <c r="AB369" s="198">
        <v>37104.875011574077</v>
      </c>
      <c r="AC369" s="198">
        <v>37134.875011574077</v>
      </c>
    </row>
    <row r="370" spans="1:29" x14ac:dyDescent="0.2">
      <c r="A370" s="44" t="str">
        <f t="shared" si="26"/>
        <v xml:space="preserve"> Natural Gas Physical</v>
      </c>
      <c r="B370" s="44" t="str">
        <f t="shared" si="27"/>
        <v/>
      </c>
      <c r="C370" s="44" t="str">
        <f t="shared" si="28"/>
        <v>Natural Gas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5</v>
      </c>
      <c r="F370" s="213">
        <f t="shared" si="30"/>
        <v>500000</v>
      </c>
      <c r="G370" s="202">
        <v>1336455</v>
      </c>
      <c r="H370" s="198">
        <v>37047.221875000003</v>
      </c>
      <c r="I370" t="s">
        <v>3768</v>
      </c>
      <c r="M370" t="s">
        <v>3494</v>
      </c>
      <c r="N370" t="s">
        <v>4121</v>
      </c>
      <c r="O370" t="s">
        <v>2345</v>
      </c>
      <c r="P370" s="199">
        <v>100000</v>
      </c>
      <c r="S370" t="s">
        <v>3763</v>
      </c>
      <c r="T370" t="s">
        <v>3764</v>
      </c>
      <c r="U370" s="201">
        <v>21.55</v>
      </c>
      <c r="V370" t="s">
        <v>4766</v>
      </c>
      <c r="W370" t="s">
        <v>4122</v>
      </c>
      <c r="X370" t="s">
        <v>4123</v>
      </c>
      <c r="Y370" t="s">
        <v>3767</v>
      </c>
      <c r="Z370" t="s">
        <v>3735</v>
      </c>
      <c r="AA370">
        <v>106390</v>
      </c>
      <c r="AB370" s="198">
        <v>37053.875011574077</v>
      </c>
      <c r="AC370" s="198">
        <v>37057.875011574077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3</v>
      </c>
      <c r="G371" s="202">
        <v>1336456</v>
      </c>
      <c r="H371" s="198">
        <v>37047.223090277781</v>
      </c>
      <c r="I371" t="s">
        <v>3759</v>
      </c>
      <c r="M371" t="s">
        <v>3499</v>
      </c>
      <c r="N371" t="s">
        <v>3739</v>
      </c>
      <c r="O371" t="s">
        <v>3740</v>
      </c>
      <c r="Q371" s="199">
        <v>3</v>
      </c>
      <c r="S371" t="s">
        <v>3729</v>
      </c>
      <c r="T371" t="s">
        <v>3730</v>
      </c>
      <c r="U371" s="201">
        <v>1513</v>
      </c>
      <c r="V371" t="s">
        <v>3134</v>
      </c>
      <c r="W371" t="s">
        <v>3736</v>
      </c>
      <c r="X371" t="s">
        <v>3732</v>
      </c>
      <c r="Y371" t="s">
        <v>3733</v>
      </c>
      <c r="Z371" t="s">
        <v>3734</v>
      </c>
      <c r="AA371">
        <v>2168179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20</v>
      </c>
      <c r="G372" s="202">
        <v>1336457</v>
      </c>
      <c r="H372" s="198">
        <v>37047.223287037035</v>
      </c>
      <c r="I372" t="s">
        <v>4734</v>
      </c>
      <c r="M372" t="s">
        <v>3499</v>
      </c>
      <c r="N372" t="s">
        <v>3727</v>
      </c>
      <c r="O372" t="s">
        <v>3728</v>
      </c>
      <c r="Q372" s="199">
        <v>20</v>
      </c>
      <c r="S372" t="s">
        <v>3729</v>
      </c>
      <c r="T372" t="s">
        <v>3730</v>
      </c>
      <c r="U372" s="201">
        <v>1679</v>
      </c>
      <c r="V372" t="s">
        <v>3384</v>
      </c>
      <c r="W372" t="s">
        <v>3736</v>
      </c>
      <c r="X372" t="s">
        <v>3732</v>
      </c>
      <c r="Y372" t="s">
        <v>3733</v>
      </c>
      <c r="Z372" t="s">
        <v>3734</v>
      </c>
      <c r="AA372">
        <v>2168181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13</v>
      </c>
      <c r="G373" s="202">
        <v>1336459</v>
      </c>
      <c r="H373" s="198">
        <v>37047.223634259259</v>
      </c>
      <c r="I373" t="s">
        <v>3700</v>
      </c>
      <c r="M373" t="s">
        <v>3499</v>
      </c>
      <c r="N373" t="s">
        <v>3739</v>
      </c>
      <c r="O373" t="s">
        <v>3740</v>
      </c>
      <c r="Q373" s="199">
        <v>13</v>
      </c>
      <c r="S373" t="s">
        <v>3729</v>
      </c>
      <c r="T373" t="s">
        <v>3730</v>
      </c>
      <c r="U373" s="201">
        <v>1513</v>
      </c>
      <c r="V373" t="s">
        <v>3742</v>
      </c>
      <c r="W373" t="s">
        <v>3736</v>
      </c>
      <c r="X373" t="s">
        <v>3732</v>
      </c>
      <c r="Y373" t="s">
        <v>3733</v>
      </c>
      <c r="Z373" t="s">
        <v>3734</v>
      </c>
      <c r="AA373">
        <v>2168187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</v>
      </c>
      <c r="G374" s="202">
        <v>1336461</v>
      </c>
      <c r="H374" s="198">
        <v>37047.224456018521</v>
      </c>
      <c r="I374" t="s">
        <v>3743</v>
      </c>
      <c r="M374" t="s">
        <v>3499</v>
      </c>
      <c r="N374" t="s">
        <v>3770</v>
      </c>
      <c r="O374" t="s">
        <v>3771</v>
      </c>
      <c r="Q374" s="199">
        <v>1</v>
      </c>
      <c r="S374" t="s">
        <v>3772</v>
      </c>
      <c r="T374" t="s">
        <v>3730</v>
      </c>
      <c r="U374" s="201">
        <v>4970</v>
      </c>
      <c r="V374" t="s">
        <v>2270</v>
      </c>
      <c r="W374" t="s">
        <v>3747</v>
      </c>
      <c r="X374" t="s">
        <v>3732</v>
      </c>
      <c r="Y374" t="s">
        <v>3733</v>
      </c>
      <c r="Z374" t="s">
        <v>3734</v>
      </c>
      <c r="AA374">
        <v>2168193</v>
      </c>
    </row>
    <row r="375" spans="1:29" x14ac:dyDescent="0.2">
      <c r="A375" s="44" t="str">
        <f t="shared" si="26"/>
        <v>US Crude Financial</v>
      </c>
      <c r="B375" s="44" t="str">
        <f t="shared" si="27"/>
        <v>US</v>
      </c>
      <c r="C375" s="44" t="str">
        <f t="shared" si="28"/>
        <v>Crude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1336462</v>
      </c>
      <c r="H375" s="198">
        <v>37047.226273148146</v>
      </c>
      <c r="I375" t="s">
        <v>3643</v>
      </c>
      <c r="M375" t="s">
        <v>3599</v>
      </c>
      <c r="N375" t="s">
        <v>4774</v>
      </c>
      <c r="O375" t="s">
        <v>3516</v>
      </c>
      <c r="Q375" s="199">
        <v>50000</v>
      </c>
      <c r="S375" t="s">
        <v>3500</v>
      </c>
      <c r="T375" t="s">
        <v>3730</v>
      </c>
      <c r="U375" s="201">
        <v>28.16</v>
      </c>
      <c r="V375" t="s">
        <v>4767</v>
      </c>
      <c r="W375" t="s">
        <v>4776</v>
      </c>
      <c r="X375" t="s">
        <v>4777</v>
      </c>
      <c r="Y375" t="s">
        <v>2830</v>
      </c>
      <c r="Z375" t="s">
        <v>3051</v>
      </c>
      <c r="AA375">
        <v>113522</v>
      </c>
      <c r="AB375" s="198">
        <v>37073</v>
      </c>
      <c r="AC375" s="198">
        <v>37103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10</v>
      </c>
      <c r="G376" s="202">
        <v>1336463</v>
      </c>
      <c r="H376" s="198">
        <v>37047.226527777777</v>
      </c>
      <c r="I376" t="s">
        <v>3777</v>
      </c>
      <c r="M376" t="s">
        <v>3499</v>
      </c>
      <c r="N376" t="s">
        <v>3753</v>
      </c>
      <c r="O376" t="s">
        <v>3754</v>
      </c>
      <c r="P376" s="199">
        <v>10</v>
      </c>
      <c r="S376" t="s">
        <v>3755</v>
      </c>
      <c r="T376" t="s">
        <v>3730</v>
      </c>
      <c r="U376" s="201">
        <v>7070</v>
      </c>
      <c r="V376" t="s">
        <v>2346</v>
      </c>
      <c r="W376" t="s">
        <v>3756</v>
      </c>
      <c r="X376" t="s">
        <v>3732</v>
      </c>
      <c r="Y376" t="s">
        <v>3733</v>
      </c>
      <c r="Z376" t="s">
        <v>3734</v>
      </c>
      <c r="AA376">
        <v>2168197</v>
      </c>
    </row>
    <row r="377" spans="1:29" x14ac:dyDescent="0.2">
      <c r="A377" s="44" t="str">
        <f t="shared" si="26"/>
        <v xml:space="preserve"> Power Physical</v>
      </c>
      <c r="B377" s="44" t="str">
        <f t="shared" si="27"/>
        <v/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31</v>
      </c>
      <c r="F377" s="213">
        <f t="shared" si="30"/>
        <v>775</v>
      </c>
      <c r="G377" s="202">
        <v>1336465</v>
      </c>
      <c r="H377" s="198">
        <v>37047.227083333331</v>
      </c>
      <c r="I377" t="s">
        <v>2202</v>
      </c>
      <c r="M377" t="s">
        <v>2818</v>
      </c>
      <c r="N377" t="s">
        <v>2181</v>
      </c>
      <c r="O377" t="s">
        <v>2243</v>
      </c>
      <c r="P377" s="199">
        <v>25</v>
      </c>
      <c r="S377" t="s">
        <v>3493</v>
      </c>
      <c r="T377" t="s">
        <v>2183</v>
      </c>
      <c r="U377" s="201">
        <v>19.7</v>
      </c>
      <c r="V377" t="s">
        <v>2269</v>
      </c>
      <c r="W377" t="s">
        <v>2185</v>
      </c>
      <c r="X377" t="s">
        <v>2186</v>
      </c>
      <c r="Y377" t="s">
        <v>2187</v>
      </c>
      <c r="Z377" t="s">
        <v>3735</v>
      </c>
      <c r="AA377">
        <v>110618.1</v>
      </c>
      <c r="AB377" s="198">
        <v>37104</v>
      </c>
      <c r="AC377" s="198">
        <v>37134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15</v>
      </c>
      <c r="G378" s="202">
        <v>1336467</v>
      </c>
      <c r="H378" s="198">
        <v>37047.227430555555</v>
      </c>
      <c r="I378" t="s">
        <v>3223</v>
      </c>
      <c r="M378" t="s">
        <v>3499</v>
      </c>
      <c r="N378" t="s">
        <v>3727</v>
      </c>
      <c r="O378" t="s">
        <v>3728</v>
      </c>
      <c r="P378" s="199">
        <v>15</v>
      </c>
      <c r="S378" t="s">
        <v>3729</v>
      </c>
      <c r="T378" t="s">
        <v>3730</v>
      </c>
      <c r="U378" s="201">
        <v>1678</v>
      </c>
      <c r="V378" t="s">
        <v>3224</v>
      </c>
      <c r="W378" t="s">
        <v>3736</v>
      </c>
      <c r="X378" t="s">
        <v>3732</v>
      </c>
      <c r="Y378" t="s">
        <v>3733</v>
      </c>
      <c r="Z378" t="s">
        <v>3734</v>
      </c>
      <c r="AA378">
        <v>2168199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20</v>
      </c>
      <c r="G379" s="202">
        <v>1336468</v>
      </c>
      <c r="H379" s="198">
        <v>37047.228379629632</v>
      </c>
      <c r="I379" t="s">
        <v>3777</v>
      </c>
      <c r="M379" t="s">
        <v>3499</v>
      </c>
      <c r="N379" t="s">
        <v>3739</v>
      </c>
      <c r="O379" t="s">
        <v>3740</v>
      </c>
      <c r="P379" s="199">
        <v>20</v>
      </c>
      <c r="S379" t="s">
        <v>3729</v>
      </c>
      <c r="T379" t="s">
        <v>3730</v>
      </c>
      <c r="U379" s="201">
        <v>1512</v>
      </c>
      <c r="V379" t="s">
        <v>3199</v>
      </c>
      <c r="W379" t="s">
        <v>3736</v>
      </c>
      <c r="X379" t="s">
        <v>3732</v>
      </c>
      <c r="Y379" t="s">
        <v>3733</v>
      </c>
      <c r="Z379" t="s">
        <v>3734</v>
      </c>
      <c r="AA379">
        <v>2168201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1336469</v>
      </c>
      <c r="H380" s="198">
        <v>37047.229641203703</v>
      </c>
      <c r="I380" t="s">
        <v>3784</v>
      </c>
      <c r="M380" t="s">
        <v>3499</v>
      </c>
      <c r="N380" t="s">
        <v>3727</v>
      </c>
      <c r="O380" t="s">
        <v>3728</v>
      </c>
      <c r="P380" s="199">
        <v>20</v>
      </c>
      <c r="S380" t="s">
        <v>3729</v>
      </c>
      <c r="T380" t="s">
        <v>3730</v>
      </c>
      <c r="U380" s="201">
        <v>1677</v>
      </c>
      <c r="V380" t="s">
        <v>3786</v>
      </c>
      <c r="W380" t="s">
        <v>3736</v>
      </c>
      <c r="X380" t="s">
        <v>3732</v>
      </c>
      <c r="Y380" t="s">
        <v>3733</v>
      </c>
      <c r="Z380" t="s">
        <v>3734</v>
      </c>
      <c r="AA380">
        <v>2168203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2</v>
      </c>
      <c r="G381" s="202">
        <v>1336470</v>
      </c>
      <c r="H381" s="198">
        <v>37047.23101851852</v>
      </c>
      <c r="I381" t="s">
        <v>3750</v>
      </c>
      <c r="M381" t="s">
        <v>3499</v>
      </c>
      <c r="N381" t="s">
        <v>3739</v>
      </c>
      <c r="O381" t="s">
        <v>3740</v>
      </c>
      <c r="P381" s="199">
        <v>2</v>
      </c>
      <c r="S381" t="s">
        <v>3729</v>
      </c>
      <c r="T381" t="s">
        <v>3730</v>
      </c>
      <c r="U381" s="201">
        <v>1511</v>
      </c>
      <c r="V381" t="s">
        <v>3788</v>
      </c>
      <c r="W381" t="s">
        <v>3736</v>
      </c>
      <c r="X381" t="s">
        <v>3732</v>
      </c>
      <c r="Y381" t="s">
        <v>3733</v>
      </c>
      <c r="Z381" t="s">
        <v>3734</v>
      </c>
      <c r="AA381">
        <v>2168205</v>
      </c>
    </row>
    <row r="382" spans="1:29" x14ac:dyDescent="0.2">
      <c r="A382" s="44" t="str">
        <f t="shared" si="26"/>
        <v xml:space="preserve"> Power Physical</v>
      </c>
      <c r="B382" s="44" t="str">
        <f t="shared" si="27"/>
        <v/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5</v>
      </c>
      <c r="F382" s="213">
        <f t="shared" si="30"/>
        <v>125</v>
      </c>
      <c r="G382" s="202">
        <v>1336471</v>
      </c>
      <c r="H382" s="198">
        <v>37047.235833333332</v>
      </c>
      <c r="I382" t="s">
        <v>2347</v>
      </c>
      <c r="M382" t="s">
        <v>2818</v>
      </c>
      <c r="N382" t="s">
        <v>2213</v>
      </c>
      <c r="O382" t="s">
        <v>2348</v>
      </c>
      <c r="Q382" s="199">
        <v>25</v>
      </c>
      <c r="S382" t="s">
        <v>3493</v>
      </c>
      <c r="T382" t="s">
        <v>2183</v>
      </c>
      <c r="U382" s="201">
        <v>31.5</v>
      </c>
      <c r="V382" t="s">
        <v>2349</v>
      </c>
      <c r="W382" t="s">
        <v>2216</v>
      </c>
      <c r="X382" t="s">
        <v>2186</v>
      </c>
      <c r="Y382" t="s">
        <v>2187</v>
      </c>
      <c r="Z382" t="s">
        <v>3735</v>
      </c>
      <c r="AA382">
        <v>110628.1</v>
      </c>
      <c r="AB382" s="198">
        <v>37053.875011574077</v>
      </c>
      <c r="AC382" s="198">
        <v>37057.875011574077</v>
      </c>
    </row>
    <row r="383" spans="1:29" x14ac:dyDescent="0.2">
      <c r="A383" s="44" t="str">
        <f t="shared" si="26"/>
        <v xml:space="preserve"> Power Physical</v>
      </c>
      <c r="B383" s="44" t="str">
        <f t="shared" si="27"/>
        <v/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90</v>
      </c>
      <c r="F383" s="213">
        <f t="shared" si="30"/>
        <v>2250</v>
      </c>
      <c r="G383" s="202">
        <v>1336472</v>
      </c>
      <c r="H383" s="198">
        <v>37047.236550925925</v>
      </c>
      <c r="I383" t="s">
        <v>2350</v>
      </c>
      <c r="M383" t="s">
        <v>2818</v>
      </c>
      <c r="N383" t="s">
        <v>2181</v>
      </c>
      <c r="O383" t="s">
        <v>2351</v>
      </c>
      <c r="Q383" s="199">
        <v>25</v>
      </c>
      <c r="S383" t="s">
        <v>3493</v>
      </c>
      <c r="T383" t="s">
        <v>2183</v>
      </c>
      <c r="U383" s="201">
        <v>26.05</v>
      </c>
      <c r="V383" t="s">
        <v>2352</v>
      </c>
      <c r="W383" t="s">
        <v>2223</v>
      </c>
      <c r="X383" t="s">
        <v>2186</v>
      </c>
      <c r="Y383" t="s">
        <v>2187</v>
      </c>
      <c r="Z383" t="s">
        <v>3735</v>
      </c>
      <c r="AA383">
        <v>110629.1</v>
      </c>
      <c r="AB383" s="198">
        <v>37257</v>
      </c>
      <c r="AC383" s="198">
        <v>37346</v>
      </c>
    </row>
    <row r="384" spans="1:29" x14ac:dyDescent="0.2">
      <c r="A384" s="44" t="str">
        <f t="shared" si="26"/>
        <v>US Natural Gas Financial</v>
      </c>
      <c r="B384" s="44" t="str">
        <f t="shared" si="27"/>
        <v>US</v>
      </c>
      <c r="C384" s="44" t="str">
        <f t="shared" si="28"/>
        <v>Natural Gas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31</v>
      </c>
      <c r="F384" s="213">
        <f t="shared" si="30"/>
        <v>310000</v>
      </c>
      <c r="G384" s="202">
        <v>1336473</v>
      </c>
      <c r="H384" s="198">
        <v>37047.238668981481</v>
      </c>
      <c r="I384" t="s">
        <v>4484</v>
      </c>
      <c r="M384" t="s">
        <v>3494</v>
      </c>
      <c r="N384" t="s">
        <v>4277</v>
      </c>
      <c r="O384" t="s">
        <v>4487</v>
      </c>
      <c r="P384" s="199">
        <v>10000</v>
      </c>
      <c r="S384" t="s">
        <v>3495</v>
      </c>
      <c r="T384" t="s">
        <v>3730</v>
      </c>
      <c r="U384" s="201">
        <v>4.1449999999999996</v>
      </c>
      <c r="V384" t="s">
        <v>4225</v>
      </c>
      <c r="W384" t="s">
        <v>2909</v>
      </c>
      <c r="X384" t="s">
        <v>4278</v>
      </c>
      <c r="Y384" t="s">
        <v>3748</v>
      </c>
      <c r="Z384" t="s">
        <v>3051</v>
      </c>
      <c r="AA384" t="s">
        <v>2353</v>
      </c>
      <c r="AB384" s="198">
        <v>37073.875</v>
      </c>
      <c r="AC384" s="198">
        <v>37103.875</v>
      </c>
    </row>
    <row r="385" spans="1:29" x14ac:dyDescent="0.2">
      <c r="A385" s="44" t="str">
        <f t="shared" si="26"/>
        <v xml:space="preserve"> Oil Products Financial</v>
      </c>
      <c r="B385" s="44" t="str">
        <f t="shared" si="27"/>
        <v/>
      </c>
      <c r="C385" s="44" t="str">
        <f t="shared" si="28"/>
        <v>Oil Products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150000</v>
      </c>
      <c r="G385" s="202">
        <v>1336474</v>
      </c>
      <c r="H385" s="198">
        <v>37047.240057870367</v>
      </c>
      <c r="I385" t="s">
        <v>4233</v>
      </c>
      <c r="M385" t="s">
        <v>3497</v>
      </c>
      <c r="N385" t="s">
        <v>4234</v>
      </c>
      <c r="O385" t="s">
        <v>4235</v>
      </c>
      <c r="P385" s="199">
        <v>5000</v>
      </c>
      <c r="S385" t="s">
        <v>3501</v>
      </c>
      <c r="T385" t="s">
        <v>3730</v>
      </c>
      <c r="U385" s="201">
        <v>235.5</v>
      </c>
      <c r="V385" t="s">
        <v>4236</v>
      </c>
      <c r="W385" t="s">
        <v>4237</v>
      </c>
      <c r="X385" t="s">
        <v>4238</v>
      </c>
      <c r="Y385" t="s">
        <v>2830</v>
      </c>
      <c r="Z385" t="s">
        <v>4120</v>
      </c>
      <c r="AA385">
        <v>113526</v>
      </c>
      <c r="AB385" s="198">
        <v>37043</v>
      </c>
      <c r="AC385" s="198">
        <v>37072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310000</v>
      </c>
      <c r="G386" s="202">
        <v>1336475</v>
      </c>
      <c r="H386" s="198">
        <v>37047.240219907406</v>
      </c>
      <c r="I386" t="s">
        <v>4484</v>
      </c>
      <c r="M386" t="s">
        <v>3494</v>
      </c>
      <c r="N386" t="s">
        <v>4277</v>
      </c>
      <c r="O386" t="s">
        <v>4487</v>
      </c>
      <c r="P386" s="199">
        <v>10000</v>
      </c>
      <c r="S386" t="s">
        <v>3495</v>
      </c>
      <c r="T386" t="s">
        <v>3730</v>
      </c>
      <c r="U386" s="201">
        <v>4.1399999999999997</v>
      </c>
      <c r="V386" t="s">
        <v>4225</v>
      </c>
      <c r="W386" t="s">
        <v>2909</v>
      </c>
      <c r="X386" t="s">
        <v>4278</v>
      </c>
      <c r="Y386" t="s">
        <v>3748</v>
      </c>
      <c r="Z386" t="s">
        <v>3051</v>
      </c>
      <c r="AA386" t="s">
        <v>2354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>US Crude Financial</v>
      </c>
      <c r="B387" s="44" t="str">
        <f t="shared" si="27"/>
        <v>US</v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50000</v>
      </c>
      <c r="G387" s="202">
        <v>1336477</v>
      </c>
      <c r="H387" s="198">
        <v>37047.241388888891</v>
      </c>
      <c r="I387" t="s">
        <v>3643</v>
      </c>
      <c r="M387" t="s">
        <v>3599</v>
      </c>
      <c r="N387" t="s">
        <v>4774</v>
      </c>
      <c r="O387" t="s">
        <v>3516</v>
      </c>
      <c r="P387" s="199">
        <v>50000</v>
      </c>
      <c r="S387" t="s">
        <v>3500</v>
      </c>
      <c r="T387" t="s">
        <v>3730</v>
      </c>
      <c r="U387" s="201">
        <v>28.12</v>
      </c>
      <c r="V387" t="s">
        <v>4767</v>
      </c>
      <c r="W387" t="s">
        <v>4776</v>
      </c>
      <c r="X387" t="s">
        <v>4777</v>
      </c>
      <c r="Y387" t="s">
        <v>2830</v>
      </c>
      <c r="Z387" t="s">
        <v>3051</v>
      </c>
      <c r="AA387">
        <v>113528</v>
      </c>
      <c r="AB387" s="198">
        <v>37073</v>
      </c>
      <c r="AC387" s="198">
        <v>37103</v>
      </c>
    </row>
    <row r="388" spans="1:29" x14ac:dyDescent="0.2">
      <c r="A388" s="44" t="str">
        <f t="shared" si="26"/>
        <v xml:space="preserve"> Natural Gas Physical</v>
      </c>
      <c r="B388" s="44" t="str">
        <f t="shared" si="27"/>
        <v/>
      </c>
      <c r="C388" s="44" t="str">
        <f t="shared" si="28"/>
        <v>Natural Gas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50000</v>
      </c>
      <c r="G388" s="202">
        <v>1336479</v>
      </c>
      <c r="H388" s="198">
        <v>37047.243321759262</v>
      </c>
      <c r="I388" t="s">
        <v>3948</v>
      </c>
      <c r="M388" t="s">
        <v>3494</v>
      </c>
      <c r="N388" t="s">
        <v>3761</v>
      </c>
      <c r="O388" t="s">
        <v>4006</v>
      </c>
      <c r="P388" s="199">
        <v>50000</v>
      </c>
      <c r="S388" t="s">
        <v>3763</v>
      </c>
      <c r="T388" t="s">
        <v>3764</v>
      </c>
      <c r="U388" s="201">
        <v>20.9</v>
      </c>
      <c r="V388" t="s">
        <v>3949</v>
      </c>
      <c r="W388" t="s">
        <v>3773</v>
      </c>
      <c r="X388" t="s">
        <v>3766</v>
      </c>
      <c r="Y388" t="s">
        <v>3767</v>
      </c>
      <c r="Z388" t="s">
        <v>3735</v>
      </c>
      <c r="AA388">
        <v>106395</v>
      </c>
      <c r="AB388" s="198">
        <v>37047.875011574077</v>
      </c>
      <c r="AC388" s="198">
        <v>37047.875011574077</v>
      </c>
    </row>
    <row r="389" spans="1:29" x14ac:dyDescent="0.2">
      <c r="A389" s="44" t="str">
        <f t="shared" si="26"/>
        <v xml:space="preserve"> Natural Gas Physical</v>
      </c>
      <c r="B389" s="44" t="str">
        <f t="shared" si="27"/>
        <v/>
      </c>
      <c r="C389" s="44" t="str">
        <f t="shared" si="28"/>
        <v>Natural Gas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92</v>
      </c>
      <c r="F389" s="213">
        <f t="shared" si="30"/>
        <v>2300000</v>
      </c>
      <c r="G389" s="202">
        <v>1336480</v>
      </c>
      <c r="H389" s="198">
        <v>37047.24560185185</v>
      </c>
      <c r="I389" t="s">
        <v>3383</v>
      </c>
      <c r="M389" t="s">
        <v>3494</v>
      </c>
      <c r="N389" t="s">
        <v>4121</v>
      </c>
      <c r="O389" t="s">
        <v>2355</v>
      </c>
      <c r="P389" s="199">
        <v>25000</v>
      </c>
      <c r="S389" t="s">
        <v>3763</v>
      </c>
      <c r="T389" t="s">
        <v>3764</v>
      </c>
      <c r="U389" s="201">
        <v>21.2</v>
      </c>
      <c r="V389" t="s">
        <v>2356</v>
      </c>
      <c r="W389" t="s">
        <v>4122</v>
      </c>
      <c r="X389" t="s">
        <v>4123</v>
      </c>
      <c r="Y389" t="s">
        <v>3767</v>
      </c>
      <c r="Z389" t="s">
        <v>3735</v>
      </c>
      <c r="AA389">
        <v>106396</v>
      </c>
      <c r="AB389" s="198">
        <v>37073</v>
      </c>
      <c r="AC389" s="198">
        <v>37164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</v>
      </c>
      <c r="G390" s="202">
        <v>1336481</v>
      </c>
      <c r="H390" s="198">
        <v>37047.24659722222</v>
      </c>
      <c r="I390" t="s">
        <v>3750</v>
      </c>
      <c r="M390" t="s">
        <v>3499</v>
      </c>
      <c r="N390" t="s">
        <v>3770</v>
      </c>
      <c r="O390" t="s">
        <v>3771</v>
      </c>
      <c r="P390" s="199">
        <v>1</v>
      </c>
      <c r="S390" t="s">
        <v>3772</v>
      </c>
      <c r="T390" t="s">
        <v>3730</v>
      </c>
      <c r="U390" s="201">
        <v>5020</v>
      </c>
      <c r="V390" t="s">
        <v>3788</v>
      </c>
      <c r="W390" t="s">
        <v>3747</v>
      </c>
      <c r="X390" t="s">
        <v>3732</v>
      </c>
      <c r="Y390" t="s">
        <v>3733</v>
      </c>
      <c r="Z390" t="s">
        <v>3734</v>
      </c>
      <c r="AA390">
        <v>2168246</v>
      </c>
    </row>
    <row r="391" spans="1:29" x14ac:dyDescent="0.2">
      <c r="A391" s="44" t="str">
        <f t="shared" si="26"/>
        <v xml:space="preserve"> Natural Gas Physical</v>
      </c>
      <c r="B391" s="44" t="str">
        <f t="shared" si="27"/>
        <v/>
      </c>
      <c r="C391" s="44" t="str">
        <f t="shared" si="28"/>
        <v>Natural Gas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50000</v>
      </c>
      <c r="G391" s="202">
        <v>1336482</v>
      </c>
      <c r="H391" s="198">
        <v>37047.246886574074</v>
      </c>
      <c r="I391" t="s">
        <v>3785</v>
      </c>
      <c r="M391" t="s">
        <v>3494</v>
      </c>
      <c r="N391" t="s">
        <v>3761</v>
      </c>
      <c r="O391" t="s">
        <v>4006</v>
      </c>
      <c r="P391" s="199">
        <v>50000</v>
      </c>
      <c r="S391" t="s">
        <v>3763</v>
      </c>
      <c r="T391" t="s">
        <v>3764</v>
      </c>
      <c r="U391" s="201">
        <v>20.85</v>
      </c>
      <c r="V391" t="s">
        <v>2357</v>
      </c>
      <c r="W391" t="s">
        <v>3773</v>
      </c>
      <c r="X391" t="s">
        <v>3766</v>
      </c>
      <c r="Y391" t="s">
        <v>3767</v>
      </c>
      <c r="Z391" t="s">
        <v>3735</v>
      </c>
      <c r="AA391">
        <v>106397</v>
      </c>
      <c r="AB391" s="198">
        <v>37047.875011574077</v>
      </c>
      <c r="AC391" s="198">
        <v>37047.875011574077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20</v>
      </c>
      <c r="G392" s="202">
        <v>1336483</v>
      </c>
      <c r="H392" s="198">
        <v>37047.249351851853</v>
      </c>
      <c r="I392" t="s">
        <v>4128</v>
      </c>
      <c r="M392" t="s">
        <v>3499</v>
      </c>
      <c r="N392" t="s">
        <v>3727</v>
      </c>
      <c r="O392" t="s">
        <v>3728</v>
      </c>
      <c r="Q392" s="199">
        <v>20</v>
      </c>
      <c r="S392" t="s">
        <v>3729</v>
      </c>
      <c r="T392" t="s">
        <v>3730</v>
      </c>
      <c r="U392" s="201">
        <v>1678</v>
      </c>
      <c r="V392" t="s">
        <v>4129</v>
      </c>
      <c r="W392" t="s">
        <v>3736</v>
      </c>
      <c r="X392" t="s">
        <v>3732</v>
      </c>
      <c r="Y392" t="s">
        <v>3733</v>
      </c>
      <c r="Z392" t="s">
        <v>3734</v>
      </c>
      <c r="AA392">
        <v>2168263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20</v>
      </c>
      <c r="G393" s="202">
        <v>1336485</v>
      </c>
      <c r="H393" s="198">
        <v>37047.251018518517</v>
      </c>
      <c r="I393" t="s">
        <v>4124</v>
      </c>
      <c r="M393" t="s">
        <v>3499</v>
      </c>
      <c r="N393" t="s">
        <v>3727</v>
      </c>
      <c r="O393" t="s">
        <v>3728</v>
      </c>
      <c r="Q393" s="199">
        <v>20</v>
      </c>
      <c r="S393" t="s">
        <v>3729</v>
      </c>
      <c r="T393" t="s">
        <v>3730</v>
      </c>
      <c r="U393" s="201">
        <v>1678</v>
      </c>
      <c r="V393" t="s">
        <v>4475</v>
      </c>
      <c r="W393" t="s">
        <v>3736</v>
      </c>
      <c r="X393" t="s">
        <v>3732</v>
      </c>
      <c r="Y393" t="s">
        <v>3733</v>
      </c>
      <c r="Z393" t="s">
        <v>3734</v>
      </c>
      <c r="AA393">
        <v>2168271</v>
      </c>
    </row>
    <row r="394" spans="1:29" x14ac:dyDescent="0.2">
      <c r="A394" s="44" t="str">
        <f t="shared" si="26"/>
        <v xml:space="preserve"> Power Financial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8</v>
      </c>
      <c r="F394" s="213">
        <f t="shared" si="30"/>
        <v>80</v>
      </c>
      <c r="G394" s="202">
        <v>1336486</v>
      </c>
      <c r="H394" s="198">
        <v>37047.251203703701</v>
      </c>
      <c r="I394" t="s">
        <v>2358</v>
      </c>
      <c r="M394" t="s">
        <v>2818</v>
      </c>
      <c r="N394" t="s">
        <v>2172</v>
      </c>
      <c r="O394" t="s">
        <v>2359</v>
      </c>
      <c r="Q394" s="199">
        <v>10</v>
      </c>
      <c r="S394" t="s">
        <v>3493</v>
      </c>
      <c r="T394" t="s">
        <v>2174</v>
      </c>
      <c r="U394" s="201">
        <v>202.5</v>
      </c>
      <c r="V394" t="s">
        <v>2360</v>
      </c>
      <c r="W394" t="s">
        <v>2276</v>
      </c>
      <c r="X394" t="s">
        <v>2177</v>
      </c>
      <c r="Y394" t="s">
        <v>2178</v>
      </c>
      <c r="Z394" t="s">
        <v>2179</v>
      </c>
      <c r="AA394">
        <v>1336486</v>
      </c>
      <c r="AB394" s="198">
        <v>37074</v>
      </c>
      <c r="AC394" s="198">
        <v>37081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3</v>
      </c>
      <c r="G395" s="202">
        <v>1336487</v>
      </c>
      <c r="H395" s="198">
        <v>37047.25203703704</v>
      </c>
      <c r="I395" t="s">
        <v>4734</v>
      </c>
      <c r="M395" t="s">
        <v>3499</v>
      </c>
      <c r="N395" t="s">
        <v>3770</v>
      </c>
      <c r="O395" t="s">
        <v>3771</v>
      </c>
      <c r="P395" s="199">
        <v>3</v>
      </c>
      <c r="S395" t="s">
        <v>3772</v>
      </c>
      <c r="T395" t="s">
        <v>3730</v>
      </c>
      <c r="U395" s="201">
        <v>5010</v>
      </c>
      <c r="V395" t="s">
        <v>3384</v>
      </c>
      <c r="W395" t="s">
        <v>3747</v>
      </c>
      <c r="X395" t="s">
        <v>3732</v>
      </c>
      <c r="Y395" t="s">
        <v>3733</v>
      </c>
      <c r="Z395" t="s">
        <v>3734</v>
      </c>
      <c r="AA395">
        <v>2168273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6</v>
      </c>
      <c r="G396" s="202">
        <v>1336488</v>
      </c>
      <c r="H396" s="198">
        <v>37047.252488425926</v>
      </c>
      <c r="I396" t="s">
        <v>4126</v>
      </c>
      <c r="M396" t="s">
        <v>3499</v>
      </c>
      <c r="N396" t="s">
        <v>3770</v>
      </c>
      <c r="O396" t="s">
        <v>3771</v>
      </c>
      <c r="P396" s="199">
        <v>6</v>
      </c>
      <c r="S396" t="s">
        <v>3772</v>
      </c>
      <c r="T396" t="s">
        <v>3730</v>
      </c>
      <c r="U396" s="201">
        <v>5010</v>
      </c>
      <c r="V396" t="s">
        <v>4617</v>
      </c>
      <c r="W396" t="s">
        <v>3747</v>
      </c>
      <c r="X396" t="s">
        <v>3732</v>
      </c>
      <c r="Y396" t="s">
        <v>3733</v>
      </c>
      <c r="Z396" t="s">
        <v>3734</v>
      </c>
      <c r="AA396">
        <v>2168275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10</v>
      </c>
      <c r="G397" s="202">
        <v>1336490</v>
      </c>
      <c r="H397" s="198">
        <v>37047.252615740741</v>
      </c>
      <c r="I397" t="s">
        <v>3750</v>
      </c>
      <c r="M397" t="s">
        <v>3499</v>
      </c>
      <c r="N397" t="s">
        <v>3727</v>
      </c>
      <c r="O397" t="s">
        <v>3686</v>
      </c>
      <c r="Q397" s="199">
        <v>10</v>
      </c>
      <c r="S397" t="s">
        <v>3729</v>
      </c>
      <c r="T397" t="s">
        <v>3730</v>
      </c>
      <c r="U397" s="201">
        <v>1677.5</v>
      </c>
      <c r="V397" t="s">
        <v>3788</v>
      </c>
      <c r="W397" t="s">
        <v>3778</v>
      </c>
      <c r="X397" t="s">
        <v>3732</v>
      </c>
      <c r="Y397" t="s">
        <v>3733</v>
      </c>
      <c r="Z397" t="s">
        <v>3734</v>
      </c>
      <c r="AA397">
        <v>2168277</v>
      </c>
      <c r="AB397" s="198">
        <v>37090.647222222222</v>
      </c>
      <c r="AC397" s="198">
        <v>37090.647222222222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10</v>
      </c>
      <c r="G398" s="202">
        <v>1336491</v>
      </c>
      <c r="H398" s="198">
        <v>37047.252615740741</v>
      </c>
      <c r="I398" t="s">
        <v>3750</v>
      </c>
      <c r="M398" t="s">
        <v>3499</v>
      </c>
      <c r="N398" t="s">
        <v>3727</v>
      </c>
      <c r="O398" t="s">
        <v>2308</v>
      </c>
      <c r="P398" s="199">
        <v>10</v>
      </c>
      <c r="S398" t="s">
        <v>3729</v>
      </c>
      <c r="T398" t="s">
        <v>3730</v>
      </c>
      <c r="U398" s="201">
        <v>1672.25</v>
      </c>
      <c r="V398" t="s">
        <v>3788</v>
      </c>
      <c r="W398" t="s">
        <v>3778</v>
      </c>
      <c r="X398" t="s">
        <v>3732</v>
      </c>
      <c r="Y398" t="s">
        <v>3733</v>
      </c>
      <c r="Z398" t="s">
        <v>3734</v>
      </c>
      <c r="AA398">
        <v>2168279</v>
      </c>
      <c r="AB398" s="198">
        <v>37118.647222222222</v>
      </c>
      <c r="AC398" s="198">
        <v>37118.647222222222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25</v>
      </c>
      <c r="G399" s="202">
        <v>1336494</v>
      </c>
      <c r="H399" s="198">
        <v>37047.253229166665</v>
      </c>
      <c r="I399" t="s">
        <v>3432</v>
      </c>
      <c r="M399" t="s">
        <v>3499</v>
      </c>
      <c r="N399" t="s">
        <v>3727</v>
      </c>
      <c r="O399" t="s">
        <v>2308</v>
      </c>
      <c r="P399" s="199">
        <v>25</v>
      </c>
      <c r="S399" t="s">
        <v>3729</v>
      </c>
      <c r="T399" t="s">
        <v>3730</v>
      </c>
      <c r="U399" s="201">
        <v>1672.25</v>
      </c>
      <c r="V399" t="s">
        <v>3433</v>
      </c>
      <c r="W399" t="s">
        <v>3778</v>
      </c>
      <c r="X399" t="s">
        <v>3732</v>
      </c>
      <c r="Y399" t="s">
        <v>3733</v>
      </c>
      <c r="Z399" t="s">
        <v>3734</v>
      </c>
      <c r="AA399">
        <v>2168283</v>
      </c>
      <c r="AB399" s="198">
        <v>37118.647222222222</v>
      </c>
      <c r="AC399" s="198">
        <v>37118.647222222222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25</v>
      </c>
      <c r="G400" s="202">
        <v>1336493</v>
      </c>
      <c r="H400" s="198">
        <v>37047.253229166665</v>
      </c>
      <c r="I400" t="s">
        <v>3432</v>
      </c>
      <c r="M400" t="s">
        <v>3499</v>
      </c>
      <c r="N400" t="s">
        <v>3727</v>
      </c>
      <c r="O400" t="s">
        <v>3686</v>
      </c>
      <c r="Q400" s="199">
        <v>25</v>
      </c>
      <c r="S400" t="s">
        <v>3729</v>
      </c>
      <c r="T400" t="s">
        <v>3730</v>
      </c>
      <c r="U400" s="201">
        <v>1677.5</v>
      </c>
      <c r="V400" t="s">
        <v>3433</v>
      </c>
      <c r="W400" t="s">
        <v>3778</v>
      </c>
      <c r="X400" t="s">
        <v>3732</v>
      </c>
      <c r="Y400" t="s">
        <v>3733</v>
      </c>
      <c r="Z400" t="s">
        <v>3734</v>
      </c>
      <c r="AA400">
        <v>2168281</v>
      </c>
      <c r="AB400" s="198">
        <v>37090.647222222222</v>
      </c>
      <c r="AC400" s="198">
        <v>37090.647222222222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5</v>
      </c>
      <c r="G401" s="202">
        <v>1336497</v>
      </c>
      <c r="H401" s="198">
        <v>37047.253425925926</v>
      </c>
      <c r="I401" t="s">
        <v>3743</v>
      </c>
      <c r="M401" t="s">
        <v>3499</v>
      </c>
      <c r="N401" t="s">
        <v>3727</v>
      </c>
      <c r="O401" t="s">
        <v>2308</v>
      </c>
      <c r="P401" s="199">
        <v>5</v>
      </c>
      <c r="S401" t="s">
        <v>3729</v>
      </c>
      <c r="T401" t="s">
        <v>3730</v>
      </c>
      <c r="U401" s="201">
        <v>1672.25</v>
      </c>
      <c r="V401" t="s">
        <v>3956</v>
      </c>
      <c r="W401" t="s">
        <v>3778</v>
      </c>
      <c r="X401" t="s">
        <v>3732</v>
      </c>
      <c r="Y401" t="s">
        <v>3733</v>
      </c>
      <c r="Z401" t="s">
        <v>3734</v>
      </c>
      <c r="AA401">
        <v>2168287</v>
      </c>
      <c r="AB401" s="198">
        <v>37118.647222222222</v>
      </c>
      <c r="AC401" s="198">
        <v>37118.647222222222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5</v>
      </c>
      <c r="G402" s="202">
        <v>1336496</v>
      </c>
      <c r="H402" s="198">
        <v>37047.253425925926</v>
      </c>
      <c r="I402" t="s">
        <v>3743</v>
      </c>
      <c r="M402" t="s">
        <v>3499</v>
      </c>
      <c r="N402" t="s">
        <v>3727</v>
      </c>
      <c r="O402" t="s">
        <v>3686</v>
      </c>
      <c r="Q402" s="199">
        <v>5</v>
      </c>
      <c r="S402" t="s">
        <v>3729</v>
      </c>
      <c r="T402" t="s">
        <v>3730</v>
      </c>
      <c r="U402" s="201">
        <v>1677.5</v>
      </c>
      <c r="V402" t="s">
        <v>3956</v>
      </c>
      <c r="W402" t="s">
        <v>3778</v>
      </c>
      <c r="X402" t="s">
        <v>3732</v>
      </c>
      <c r="Y402" t="s">
        <v>3733</v>
      </c>
      <c r="Z402" t="s">
        <v>3734</v>
      </c>
      <c r="AA402">
        <v>2168285</v>
      </c>
      <c r="AB402" s="198">
        <v>37090.647222222222</v>
      </c>
      <c r="AC402" s="198">
        <v>37090.647222222222</v>
      </c>
    </row>
    <row r="403" spans="1:29" x14ac:dyDescent="0.2">
      <c r="A403" s="44" t="str">
        <f t="shared" si="31"/>
        <v>US Power Financial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1336498</v>
      </c>
      <c r="H403" s="198">
        <v>37047.253530092596</v>
      </c>
      <c r="I403" t="s">
        <v>4239</v>
      </c>
      <c r="M403" t="s">
        <v>2818</v>
      </c>
      <c r="N403" t="s">
        <v>4780</v>
      </c>
      <c r="O403" t="s">
        <v>2361</v>
      </c>
      <c r="Q403" s="199">
        <v>50</v>
      </c>
      <c r="S403" t="s">
        <v>3493</v>
      </c>
      <c r="T403" t="s">
        <v>3730</v>
      </c>
      <c r="U403" s="201">
        <v>27</v>
      </c>
      <c r="V403" t="s">
        <v>3957</v>
      </c>
      <c r="W403" t="s">
        <v>4781</v>
      </c>
      <c r="X403" t="s">
        <v>4782</v>
      </c>
      <c r="Y403" t="s">
        <v>4783</v>
      </c>
      <c r="Z403" t="s">
        <v>3051</v>
      </c>
      <c r="AA403">
        <v>632106.1</v>
      </c>
      <c r="AB403" s="198">
        <v>37047.875011574077</v>
      </c>
      <c r="AC403" s="198">
        <v>37047.875011574077</v>
      </c>
    </row>
    <row r="404" spans="1:29" x14ac:dyDescent="0.2">
      <c r="A404" s="44" t="str">
        <f t="shared" si="31"/>
        <v>US Natural Gas Financial</v>
      </c>
      <c r="B404" s="44" t="str">
        <f t="shared" si="32"/>
        <v>US</v>
      </c>
      <c r="C404" s="44" t="str">
        <f t="shared" si="33"/>
        <v>Natural Gas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310000</v>
      </c>
      <c r="G404" s="202">
        <v>1336499</v>
      </c>
      <c r="H404" s="198">
        <v>37047.253587962965</v>
      </c>
      <c r="I404" t="s">
        <v>4484</v>
      </c>
      <c r="M404" t="s">
        <v>3494</v>
      </c>
      <c r="N404" t="s">
        <v>4277</v>
      </c>
      <c r="O404" t="s">
        <v>4487</v>
      </c>
      <c r="P404" s="199">
        <v>10000</v>
      </c>
      <c r="S404" t="s">
        <v>3495</v>
      </c>
      <c r="T404" t="s">
        <v>3730</v>
      </c>
      <c r="U404" s="201">
        <v>4.1349999999999998</v>
      </c>
      <c r="V404" t="s">
        <v>4225</v>
      </c>
      <c r="W404" t="s">
        <v>2909</v>
      </c>
      <c r="X404" t="s">
        <v>4278</v>
      </c>
      <c r="Y404" t="s">
        <v>3748</v>
      </c>
      <c r="Z404" t="s">
        <v>3051</v>
      </c>
      <c r="AA404" t="s">
        <v>2362</v>
      </c>
      <c r="AB404" s="198">
        <v>37073.875</v>
      </c>
      <c r="AC404" s="198">
        <v>37103.875</v>
      </c>
    </row>
    <row r="405" spans="1:29" x14ac:dyDescent="0.2">
      <c r="A405" s="44" t="str">
        <f t="shared" si="31"/>
        <v xml:space="preserve"> Natural Gas Physical</v>
      </c>
      <c r="B405" s="44" t="str">
        <f t="shared" si="32"/>
        <v/>
      </c>
      <c r="C405" s="44" t="str">
        <f t="shared" si="33"/>
        <v>Natural Gas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2</v>
      </c>
      <c r="F405" s="213">
        <f t="shared" si="35"/>
        <v>100000</v>
      </c>
      <c r="G405" s="202">
        <v>1336500</v>
      </c>
      <c r="H405" s="198">
        <v>37047.254780092589</v>
      </c>
      <c r="I405" t="s">
        <v>2363</v>
      </c>
      <c r="M405" t="s">
        <v>3494</v>
      </c>
      <c r="N405" t="s">
        <v>3761</v>
      </c>
      <c r="O405" t="s">
        <v>3944</v>
      </c>
      <c r="P405" s="199">
        <v>50000</v>
      </c>
      <c r="S405" t="s">
        <v>3763</v>
      </c>
      <c r="T405" t="s">
        <v>3764</v>
      </c>
      <c r="U405" s="201">
        <v>20.25</v>
      </c>
      <c r="V405" t="s">
        <v>2364</v>
      </c>
      <c r="W405" t="s">
        <v>3773</v>
      </c>
      <c r="X405" t="s">
        <v>3766</v>
      </c>
      <c r="Y405" t="s">
        <v>3767</v>
      </c>
      <c r="Z405" t="s">
        <v>3735</v>
      </c>
      <c r="AA405">
        <v>106399</v>
      </c>
      <c r="AB405" s="198">
        <v>37051.875011574077</v>
      </c>
      <c r="AC405" s="198">
        <v>37052.875011574077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10</v>
      </c>
      <c r="G406" s="202">
        <v>1336501</v>
      </c>
      <c r="H406" s="198">
        <v>37047.256921296299</v>
      </c>
      <c r="I406" t="s">
        <v>4778</v>
      </c>
      <c r="M406" t="s">
        <v>3499</v>
      </c>
      <c r="N406" t="s">
        <v>3757</v>
      </c>
      <c r="O406" t="s">
        <v>3758</v>
      </c>
      <c r="P406" s="199">
        <v>10</v>
      </c>
      <c r="S406" t="s">
        <v>3729</v>
      </c>
      <c r="T406" t="s">
        <v>3730</v>
      </c>
      <c r="U406" s="201">
        <v>462</v>
      </c>
      <c r="V406" t="s">
        <v>2327</v>
      </c>
      <c r="W406" t="s">
        <v>3747</v>
      </c>
      <c r="X406" t="s">
        <v>3732</v>
      </c>
      <c r="Y406" t="s">
        <v>3733</v>
      </c>
      <c r="Z406" t="s">
        <v>3734</v>
      </c>
      <c r="AA406">
        <v>2168333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4</v>
      </c>
      <c r="G407" s="202">
        <v>1336502</v>
      </c>
      <c r="H407" s="198">
        <v>37047.259097222224</v>
      </c>
      <c r="I407" t="s">
        <v>3750</v>
      </c>
      <c r="M407" t="s">
        <v>3499</v>
      </c>
      <c r="N407" t="s">
        <v>3789</v>
      </c>
      <c r="O407" t="s">
        <v>3790</v>
      </c>
      <c r="Q407" s="199">
        <v>4</v>
      </c>
      <c r="S407" t="s">
        <v>3729</v>
      </c>
      <c r="T407" t="s">
        <v>3730</v>
      </c>
      <c r="U407" s="201">
        <v>928</v>
      </c>
      <c r="V407" t="s">
        <v>3788</v>
      </c>
      <c r="W407" t="s">
        <v>3756</v>
      </c>
      <c r="X407" t="s">
        <v>3732</v>
      </c>
      <c r="Y407" t="s">
        <v>3733</v>
      </c>
      <c r="Z407" t="s">
        <v>3734</v>
      </c>
      <c r="AA407">
        <v>2168367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16</v>
      </c>
      <c r="G408" s="202">
        <v>1336504</v>
      </c>
      <c r="H408" s="198">
        <v>37047.259768518517</v>
      </c>
      <c r="I408" t="s">
        <v>4778</v>
      </c>
      <c r="M408" t="s">
        <v>3499</v>
      </c>
      <c r="N408" t="s">
        <v>3789</v>
      </c>
      <c r="O408" t="s">
        <v>3790</v>
      </c>
      <c r="Q408" s="199">
        <v>16</v>
      </c>
      <c r="S408" t="s">
        <v>3729</v>
      </c>
      <c r="T408" t="s">
        <v>3730</v>
      </c>
      <c r="U408" s="201">
        <v>928</v>
      </c>
      <c r="V408" t="s">
        <v>2327</v>
      </c>
      <c r="W408" t="s">
        <v>3756</v>
      </c>
      <c r="X408" t="s">
        <v>3732</v>
      </c>
      <c r="Y408" t="s">
        <v>3733</v>
      </c>
      <c r="Z408" t="s">
        <v>3734</v>
      </c>
      <c r="AA408">
        <v>2168369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1336505</v>
      </c>
      <c r="H409" s="198">
        <v>37047.26</v>
      </c>
      <c r="I409" t="s">
        <v>3743</v>
      </c>
      <c r="M409" t="s">
        <v>3499</v>
      </c>
      <c r="N409" t="s">
        <v>3739</v>
      </c>
      <c r="O409" t="s">
        <v>3740</v>
      </c>
      <c r="Q409" s="199">
        <v>20</v>
      </c>
      <c r="S409" t="s">
        <v>3729</v>
      </c>
      <c r="T409" t="s">
        <v>3730</v>
      </c>
      <c r="U409" s="201">
        <v>1514</v>
      </c>
      <c r="V409" t="s">
        <v>3937</v>
      </c>
      <c r="W409" t="s">
        <v>3736</v>
      </c>
      <c r="X409" t="s">
        <v>3732</v>
      </c>
      <c r="Y409" t="s">
        <v>3733</v>
      </c>
      <c r="Z409" t="s">
        <v>3734</v>
      </c>
      <c r="AA409">
        <v>2168371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20</v>
      </c>
      <c r="G410" s="202">
        <v>1336506</v>
      </c>
      <c r="H410" s="198">
        <v>37047.260127314818</v>
      </c>
      <c r="I410" t="s">
        <v>3432</v>
      </c>
      <c r="M410" t="s">
        <v>3499</v>
      </c>
      <c r="N410" t="s">
        <v>3739</v>
      </c>
      <c r="O410" t="s">
        <v>3740</v>
      </c>
      <c r="Q410" s="199">
        <v>20</v>
      </c>
      <c r="S410" t="s">
        <v>3729</v>
      </c>
      <c r="T410" t="s">
        <v>3730</v>
      </c>
      <c r="U410" s="201">
        <v>1515</v>
      </c>
      <c r="V410" t="s">
        <v>3433</v>
      </c>
      <c r="W410" t="s">
        <v>3736</v>
      </c>
      <c r="X410" t="s">
        <v>3732</v>
      </c>
      <c r="Y410" t="s">
        <v>3733</v>
      </c>
      <c r="Z410" t="s">
        <v>3734</v>
      </c>
      <c r="AA410">
        <v>2168373</v>
      </c>
    </row>
    <row r="411" spans="1:29" x14ac:dyDescent="0.2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50000</v>
      </c>
      <c r="G411" s="202">
        <v>1336507</v>
      </c>
      <c r="H411" s="198">
        <v>37047.260740740741</v>
      </c>
      <c r="I411" t="s">
        <v>3948</v>
      </c>
      <c r="M411" t="s">
        <v>3494</v>
      </c>
      <c r="N411" t="s">
        <v>3761</v>
      </c>
      <c r="O411" t="s">
        <v>4006</v>
      </c>
      <c r="P411" s="199">
        <v>50000</v>
      </c>
      <c r="S411" t="s">
        <v>3763</v>
      </c>
      <c r="T411" t="s">
        <v>3764</v>
      </c>
      <c r="U411" s="201">
        <v>20.65</v>
      </c>
      <c r="V411" t="s">
        <v>3949</v>
      </c>
      <c r="W411" t="s">
        <v>3773</v>
      </c>
      <c r="X411" t="s">
        <v>3766</v>
      </c>
      <c r="Y411" t="s">
        <v>3767</v>
      </c>
      <c r="Z411" t="s">
        <v>3735</v>
      </c>
      <c r="AA411">
        <v>106400</v>
      </c>
      <c r="AB411" s="198">
        <v>37047.875011574077</v>
      </c>
      <c r="AC411" s="198">
        <v>37047.875011574077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18</v>
      </c>
      <c r="G412" s="202">
        <v>1336508</v>
      </c>
      <c r="H412" s="198">
        <v>37047.260775462964</v>
      </c>
      <c r="I412" t="s">
        <v>3750</v>
      </c>
      <c r="M412" t="s">
        <v>3499</v>
      </c>
      <c r="N412" t="s">
        <v>3739</v>
      </c>
      <c r="O412" t="s">
        <v>3740</v>
      </c>
      <c r="P412" s="199">
        <v>18</v>
      </c>
      <c r="S412" t="s">
        <v>3729</v>
      </c>
      <c r="T412" t="s">
        <v>3730</v>
      </c>
      <c r="U412" s="201">
        <v>1514</v>
      </c>
      <c r="V412" t="s">
        <v>3453</v>
      </c>
      <c r="W412" t="s">
        <v>3736</v>
      </c>
      <c r="X412" t="s">
        <v>3732</v>
      </c>
      <c r="Y412" t="s">
        <v>3733</v>
      </c>
      <c r="Z412" t="s">
        <v>3734</v>
      </c>
      <c r="AA412">
        <v>2168375</v>
      </c>
    </row>
    <row r="413" spans="1:29" x14ac:dyDescent="0.2">
      <c r="A413" s="44" t="str">
        <f t="shared" si="31"/>
        <v>US Natural Gas Financial</v>
      </c>
      <c r="B413" s="44" t="str">
        <f t="shared" si="32"/>
        <v>US</v>
      </c>
      <c r="C413" s="44" t="str">
        <f t="shared" si="33"/>
        <v>Natural Gas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31</v>
      </c>
      <c r="F413" s="213">
        <f t="shared" si="35"/>
        <v>310000</v>
      </c>
      <c r="G413" s="202">
        <v>1336509</v>
      </c>
      <c r="H413" s="198">
        <v>37047.261319444442</v>
      </c>
      <c r="I413" t="s">
        <v>4484</v>
      </c>
      <c r="M413" t="s">
        <v>3494</v>
      </c>
      <c r="N413" t="s">
        <v>4277</v>
      </c>
      <c r="O413" t="s">
        <v>3263</v>
      </c>
      <c r="Q413" s="199">
        <v>10000</v>
      </c>
      <c r="S413" t="s">
        <v>3495</v>
      </c>
      <c r="T413" t="s">
        <v>3730</v>
      </c>
      <c r="U413" s="201">
        <v>4.13</v>
      </c>
      <c r="V413" t="s">
        <v>3934</v>
      </c>
      <c r="W413" t="s">
        <v>2909</v>
      </c>
      <c r="X413" t="s">
        <v>4278</v>
      </c>
      <c r="Y413" t="s">
        <v>3748</v>
      </c>
      <c r="Z413" t="s">
        <v>3051</v>
      </c>
      <c r="AA413" t="s">
        <v>2365</v>
      </c>
      <c r="AB413" s="198">
        <v>37073.915972222225</v>
      </c>
      <c r="AC413" s="198">
        <v>37103.915972222225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1336510</v>
      </c>
      <c r="H414" s="198">
        <v>37047.261435185188</v>
      </c>
      <c r="I414" t="s">
        <v>3791</v>
      </c>
      <c r="M414" t="s">
        <v>3499</v>
      </c>
      <c r="N414" t="s">
        <v>3739</v>
      </c>
      <c r="O414" t="s">
        <v>3740</v>
      </c>
      <c r="Q414" s="199">
        <v>20</v>
      </c>
      <c r="S414" t="s">
        <v>3729</v>
      </c>
      <c r="T414" t="s">
        <v>3730</v>
      </c>
      <c r="U414" s="201">
        <v>1515</v>
      </c>
      <c r="V414" t="s">
        <v>4290</v>
      </c>
      <c r="W414" t="s">
        <v>3736</v>
      </c>
      <c r="X414" t="s">
        <v>3732</v>
      </c>
      <c r="Y414" t="s">
        <v>3733</v>
      </c>
      <c r="Z414" t="s">
        <v>3734</v>
      </c>
      <c r="AA414">
        <v>2168377</v>
      </c>
    </row>
    <row r="415" spans="1:29" x14ac:dyDescent="0.2">
      <c r="A415" s="44" t="str">
        <f t="shared" si="31"/>
        <v>US Natural Gas Financial</v>
      </c>
      <c r="B415" s="44" t="str">
        <f t="shared" si="32"/>
        <v>US</v>
      </c>
      <c r="C415" s="44" t="str">
        <f t="shared" si="33"/>
        <v>Natural Gas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31</v>
      </c>
      <c r="F415" s="213">
        <f t="shared" si="35"/>
        <v>155000</v>
      </c>
      <c r="G415" s="202">
        <v>1336511</v>
      </c>
      <c r="H415" s="198">
        <v>37047.261458333334</v>
      </c>
      <c r="I415" t="s">
        <v>4484</v>
      </c>
      <c r="M415" t="s">
        <v>3494</v>
      </c>
      <c r="N415" t="s">
        <v>4277</v>
      </c>
      <c r="O415" t="s">
        <v>3263</v>
      </c>
      <c r="Q415" s="199">
        <v>5000</v>
      </c>
      <c r="S415" t="s">
        <v>3495</v>
      </c>
      <c r="T415" t="s">
        <v>3730</v>
      </c>
      <c r="U415" s="201">
        <v>4.1349999999999998</v>
      </c>
      <c r="V415" t="s">
        <v>3934</v>
      </c>
      <c r="W415" t="s">
        <v>2909</v>
      </c>
      <c r="X415" t="s">
        <v>4278</v>
      </c>
      <c r="Y415" t="s">
        <v>3748</v>
      </c>
      <c r="Z415" t="s">
        <v>3051</v>
      </c>
      <c r="AA415" t="s">
        <v>2366</v>
      </c>
      <c r="AB415" s="198">
        <v>37073.915972222225</v>
      </c>
      <c r="AC415" s="198">
        <v>37103.915972222225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20</v>
      </c>
      <c r="G416" s="202">
        <v>1336514</v>
      </c>
      <c r="H416" s="198">
        <v>37047.261747685188</v>
      </c>
      <c r="I416" t="s">
        <v>3700</v>
      </c>
      <c r="M416" t="s">
        <v>3499</v>
      </c>
      <c r="N416" t="s">
        <v>3739</v>
      </c>
      <c r="O416" t="s">
        <v>3740</v>
      </c>
      <c r="P416" s="199">
        <v>20</v>
      </c>
      <c r="S416" t="s">
        <v>3729</v>
      </c>
      <c r="T416" t="s">
        <v>3730</v>
      </c>
      <c r="U416" s="201">
        <v>1515</v>
      </c>
      <c r="V416" t="s">
        <v>3742</v>
      </c>
      <c r="W416" t="s">
        <v>3736</v>
      </c>
      <c r="X416" t="s">
        <v>3732</v>
      </c>
      <c r="Y416" t="s">
        <v>3733</v>
      </c>
      <c r="Z416" t="s">
        <v>3734</v>
      </c>
      <c r="AA416">
        <v>2168379</v>
      </c>
    </row>
    <row r="417" spans="1:29" x14ac:dyDescent="0.2">
      <c r="A417" s="44" t="str">
        <f t="shared" si="31"/>
        <v>US Natural Gas Financial</v>
      </c>
      <c r="B417" s="44" t="str">
        <f t="shared" si="32"/>
        <v>US</v>
      </c>
      <c r="C417" s="44" t="str">
        <f t="shared" si="33"/>
        <v>Natural Gas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31</v>
      </c>
      <c r="F417" s="213">
        <f t="shared" si="35"/>
        <v>310000</v>
      </c>
      <c r="G417" s="202">
        <v>1336517</v>
      </c>
      <c r="H417" s="198">
        <v>37047.261967592596</v>
      </c>
      <c r="I417" t="s">
        <v>4484</v>
      </c>
      <c r="M417" t="s">
        <v>3494</v>
      </c>
      <c r="N417" t="s">
        <v>4277</v>
      </c>
      <c r="O417" t="s">
        <v>3263</v>
      </c>
      <c r="P417" s="199">
        <v>10000</v>
      </c>
      <c r="S417" t="s">
        <v>3495</v>
      </c>
      <c r="T417" t="s">
        <v>3730</v>
      </c>
      <c r="U417" s="201">
        <v>4.1399999999999997</v>
      </c>
      <c r="V417" t="s">
        <v>3934</v>
      </c>
      <c r="W417" t="s">
        <v>2909</v>
      </c>
      <c r="X417" t="s">
        <v>4278</v>
      </c>
      <c r="Y417" t="s">
        <v>3748</v>
      </c>
      <c r="Z417" t="s">
        <v>3051</v>
      </c>
      <c r="AA417" t="s">
        <v>2367</v>
      </c>
      <c r="AB417" s="198">
        <v>37073.915972222225</v>
      </c>
      <c r="AC417" s="198">
        <v>37103.915972222225</v>
      </c>
    </row>
    <row r="418" spans="1:29" x14ac:dyDescent="0.2">
      <c r="A418" s="44" t="str">
        <f t="shared" si="31"/>
        <v>US Natural Gas Financial</v>
      </c>
      <c r="B418" s="44" t="str">
        <f t="shared" si="32"/>
        <v>US</v>
      </c>
      <c r="C418" s="44" t="str">
        <f t="shared" si="33"/>
        <v>Natural Gas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31</v>
      </c>
      <c r="F418" s="213">
        <f t="shared" si="35"/>
        <v>155000</v>
      </c>
      <c r="G418" s="202">
        <v>1336518</v>
      </c>
      <c r="H418" s="198">
        <v>37047.262083333335</v>
      </c>
      <c r="I418" t="s">
        <v>4484</v>
      </c>
      <c r="M418" t="s">
        <v>3494</v>
      </c>
      <c r="N418" t="s">
        <v>4277</v>
      </c>
      <c r="O418" t="s">
        <v>3263</v>
      </c>
      <c r="P418" s="199">
        <v>5000</v>
      </c>
      <c r="S418" t="s">
        <v>3495</v>
      </c>
      <c r="T418" t="s">
        <v>3730</v>
      </c>
      <c r="U418" s="201">
        <v>4.1349999999999998</v>
      </c>
      <c r="V418" t="s">
        <v>3934</v>
      </c>
      <c r="W418" t="s">
        <v>2909</v>
      </c>
      <c r="X418" t="s">
        <v>4278</v>
      </c>
      <c r="Y418" t="s">
        <v>3748</v>
      </c>
      <c r="Z418" t="s">
        <v>3051</v>
      </c>
      <c r="AA418" t="s">
        <v>2368</v>
      </c>
      <c r="AB418" s="198">
        <v>37073.915972222225</v>
      </c>
      <c r="AC418" s="198">
        <v>37103.915972222225</v>
      </c>
    </row>
    <row r="419" spans="1:29" x14ac:dyDescent="0.2">
      <c r="A419" s="44" t="str">
        <f t="shared" si="31"/>
        <v>US Natural Gas Financial</v>
      </c>
      <c r="B419" s="44" t="str">
        <f t="shared" si="32"/>
        <v>US</v>
      </c>
      <c r="C419" s="44" t="str">
        <f t="shared" si="33"/>
        <v>Natural Gas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310000</v>
      </c>
      <c r="G419" s="202">
        <v>1336520</v>
      </c>
      <c r="H419" s="198">
        <v>37047.262164351851</v>
      </c>
      <c r="I419" t="s">
        <v>4484</v>
      </c>
      <c r="M419" t="s">
        <v>3494</v>
      </c>
      <c r="N419" t="s">
        <v>4277</v>
      </c>
      <c r="O419" t="s">
        <v>4487</v>
      </c>
      <c r="Q419" s="199">
        <v>10000</v>
      </c>
      <c r="S419" t="s">
        <v>3495</v>
      </c>
      <c r="T419" t="s">
        <v>3730</v>
      </c>
      <c r="U419" s="201">
        <v>4.1500000000000004</v>
      </c>
      <c r="V419" t="s">
        <v>3934</v>
      </c>
      <c r="W419" t="s">
        <v>2909</v>
      </c>
      <c r="X419" t="s">
        <v>4278</v>
      </c>
      <c r="Y419" t="s">
        <v>3748</v>
      </c>
      <c r="Z419" t="s">
        <v>3051</v>
      </c>
      <c r="AA419" t="s">
        <v>2369</v>
      </c>
      <c r="AB419" s="198">
        <v>37073.875</v>
      </c>
      <c r="AC419" s="198">
        <v>37103.875</v>
      </c>
    </row>
    <row r="420" spans="1:29" x14ac:dyDescent="0.2">
      <c r="A420" s="44" t="str">
        <f t="shared" si="31"/>
        <v>US Natural Gas Financial</v>
      </c>
      <c r="B420" s="44" t="str">
        <f t="shared" si="32"/>
        <v>US</v>
      </c>
      <c r="C420" s="44" t="str">
        <f t="shared" si="33"/>
        <v>Natural Gas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77500</v>
      </c>
      <c r="G420" s="202">
        <v>1336521</v>
      </c>
      <c r="H420" s="198">
        <v>37047.262256944443</v>
      </c>
      <c r="I420" t="s">
        <v>4280</v>
      </c>
      <c r="M420" t="s">
        <v>3494</v>
      </c>
      <c r="N420" t="s">
        <v>4277</v>
      </c>
      <c r="O420" t="s">
        <v>4487</v>
      </c>
      <c r="P420" s="199">
        <v>2500</v>
      </c>
      <c r="S420" t="s">
        <v>3495</v>
      </c>
      <c r="T420" t="s">
        <v>3730</v>
      </c>
      <c r="U420" s="201">
        <v>4.1449999999999996</v>
      </c>
      <c r="V420" t="s">
        <v>4281</v>
      </c>
      <c r="W420" t="s">
        <v>2909</v>
      </c>
      <c r="X420" t="s">
        <v>4278</v>
      </c>
      <c r="Y420" t="s">
        <v>3748</v>
      </c>
      <c r="Z420" t="s">
        <v>3051</v>
      </c>
      <c r="AA420" t="s">
        <v>2370</v>
      </c>
      <c r="AB420" s="198">
        <v>37073.875</v>
      </c>
      <c r="AC420" s="198">
        <v>37103.875</v>
      </c>
    </row>
    <row r="421" spans="1:29" x14ac:dyDescent="0.2">
      <c r="A421" s="44" t="str">
        <f t="shared" si="31"/>
        <v>US Natural Gas Financial</v>
      </c>
      <c r="B421" s="44" t="str">
        <f t="shared" si="32"/>
        <v>US</v>
      </c>
      <c r="C421" s="44" t="str">
        <f t="shared" si="33"/>
        <v>Natural Gas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155000</v>
      </c>
      <c r="G421" s="202">
        <v>1336522</v>
      </c>
      <c r="H421" s="198">
        <v>37047.262280092589</v>
      </c>
      <c r="I421" t="s">
        <v>4484</v>
      </c>
      <c r="M421" t="s">
        <v>3494</v>
      </c>
      <c r="N421" t="s">
        <v>4277</v>
      </c>
      <c r="O421" t="s">
        <v>4487</v>
      </c>
      <c r="Q421" s="199">
        <v>5000</v>
      </c>
      <c r="S421" t="s">
        <v>3495</v>
      </c>
      <c r="T421" t="s">
        <v>3730</v>
      </c>
      <c r="U421" s="201">
        <v>4.1550000000000002</v>
      </c>
      <c r="V421" t="s">
        <v>3934</v>
      </c>
      <c r="W421" t="s">
        <v>2909</v>
      </c>
      <c r="X421" t="s">
        <v>4278</v>
      </c>
      <c r="Y421" t="s">
        <v>3748</v>
      </c>
      <c r="Z421" t="s">
        <v>3051</v>
      </c>
      <c r="AA421" t="s">
        <v>2371</v>
      </c>
      <c r="AB421" s="198">
        <v>37073.875</v>
      </c>
      <c r="AC421" s="198">
        <v>37103.875</v>
      </c>
    </row>
    <row r="422" spans="1:29" x14ac:dyDescent="0.2">
      <c r="A422" s="44" t="str">
        <f t="shared" si="31"/>
        <v>US Natural Gas Financial</v>
      </c>
      <c r="B422" s="44" t="str">
        <f t="shared" si="32"/>
        <v>US</v>
      </c>
      <c r="C422" s="44" t="str">
        <f t="shared" si="33"/>
        <v>Natural Gas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31</v>
      </c>
      <c r="F422" s="213">
        <f t="shared" si="35"/>
        <v>77500</v>
      </c>
      <c r="G422" s="202">
        <v>1336523</v>
      </c>
      <c r="H422" s="198">
        <v>37047.262766203705</v>
      </c>
      <c r="I422" t="s">
        <v>4276</v>
      </c>
      <c r="M422" t="s">
        <v>3494</v>
      </c>
      <c r="N422" t="s">
        <v>4277</v>
      </c>
      <c r="O422" t="s">
        <v>4487</v>
      </c>
      <c r="P422" s="199">
        <v>2500</v>
      </c>
      <c r="S422" t="s">
        <v>3495</v>
      </c>
      <c r="T422" t="s">
        <v>3730</v>
      </c>
      <c r="U422" s="201">
        <v>4.1449999999999996</v>
      </c>
      <c r="V422" t="s">
        <v>3679</v>
      </c>
      <c r="W422" t="s">
        <v>2909</v>
      </c>
      <c r="X422" t="s">
        <v>4278</v>
      </c>
      <c r="Y422" t="s">
        <v>3748</v>
      </c>
      <c r="Z422" t="s">
        <v>3051</v>
      </c>
      <c r="AA422" t="s">
        <v>2372</v>
      </c>
      <c r="AB422" s="198">
        <v>37073.875</v>
      </c>
      <c r="AC422" s="198">
        <v>37103.875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1336524</v>
      </c>
      <c r="H423" s="198">
        <v>37047.262824074074</v>
      </c>
      <c r="I423" t="s">
        <v>3700</v>
      </c>
      <c r="M423" t="s">
        <v>3499</v>
      </c>
      <c r="N423" t="s">
        <v>3739</v>
      </c>
      <c r="O423" t="s">
        <v>3740</v>
      </c>
      <c r="P423" s="199">
        <v>20</v>
      </c>
      <c r="S423" t="s">
        <v>3729</v>
      </c>
      <c r="T423" t="s">
        <v>3730</v>
      </c>
      <c r="U423" s="201">
        <v>1514</v>
      </c>
      <c r="V423" t="s">
        <v>3742</v>
      </c>
      <c r="W423" t="s">
        <v>3736</v>
      </c>
      <c r="X423" t="s">
        <v>3732</v>
      </c>
      <c r="Y423" t="s">
        <v>3733</v>
      </c>
      <c r="Z423" t="s">
        <v>3734</v>
      </c>
      <c r="AA423">
        <v>2168383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20</v>
      </c>
      <c r="G424" s="202">
        <v>1336525</v>
      </c>
      <c r="H424" s="198">
        <v>37047.262916666667</v>
      </c>
      <c r="I424" t="s">
        <v>3432</v>
      </c>
      <c r="M424" t="s">
        <v>3499</v>
      </c>
      <c r="N424" t="s">
        <v>3739</v>
      </c>
      <c r="O424" t="s">
        <v>3740</v>
      </c>
      <c r="Q424" s="199">
        <v>20</v>
      </c>
      <c r="S424" t="s">
        <v>3729</v>
      </c>
      <c r="T424" t="s">
        <v>3730</v>
      </c>
      <c r="U424" s="201">
        <v>1515</v>
      </c>
      <c r="V424" t="s">
        <v>3433</v>
      </c>
      <c r="W424" t="s">
        <v>3736</v>
      </c>
      <c r="X424" t="s">
        <v>3732</v>
      </c>
      <c r="Y424" t="s">
        <v>3733</v>
      </c>
      <c r="Z424" t="s">
        <v>3734</v>
      </c>
      <c r="AA424">
        <v>2168385</v>
      </c>
    </row>
    <row r="425" spans="1:29" x14ac:dyDescent="0.2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155000</v>
      </c>
      <c r="G425" s="202">
        <v>1336526</v>
      </c>
      <c r="H425" s="198">
        <v>37047.263020833336</v>
      </c>
      <c r="I425" t="s">
        <v>3702</v>
      </c>
      <c r="M425" t="s">
        <v>3494</v>
      </c>
      <c r="N425" t="s">
        <v>4277</v>
      </c>
      <c r="O425" t="s">
        <v>4487</v>
      </c>
      <c r="Q425" s="199">
        <v>5000</v>
      </c>
      <c r="S425" t="s">
        <v>3495</v>
      </c>
      <c r="T425" t="s">
        <v>3730</v>
      </c>
      <c r="U425" s="201">
        <v>4.1500000000000004</v>
      </c>
      <c r="V425" t="s">
        <v>3680</v>
      </c>
      <c r="W425" t="s">
        <v>2909</v>
      </c>
      <c r="X425" t="s">
        <v>4278</v>
      </c>
      <c r="Y425" t="s">
        <v>3748</v>
      </c>
      <c r="Z425" t="s">
        <v>3051</v>
      </c>
      <c r="AA425" t="s">
        <v>2373</v>
      </c>
      <c r="AB425" s="198">
        <v>37073.875</v>
      </c>
      <c r="AC425" s="198">
        <v>37103.875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20</v>
      </c>
      <c r="G426" s="202">
        <v>1336528</v>
      </c>
      <c r="H426" s="198">
        <v>37047.264618055553</v>
      </c>
      <c r="I426" t="s">
        <v>3793</v>
      </c>
      <c r="M426" t="s">
        <v>3499</v>
      </c>
      <c r="N426" t="s">
        <v>3739</v>
      </c>
      <c r="O426" t="s">
        <v>3740</v>
      </c>
      <c r="Q426" s="199">
        <v>20</v>
      </c>
      <c r="S426" t="s">
        <v>3729</v>
      </c>
      <c r="T426" t="s">
        <v>3730</v>
      </c>
      <c r="U426" s="201">
        <v>1516</v>
      </c>
      <c r="V426" t="s">
        <v>3210</v>
      </c>
      <c r="W426" t="s">
        <v>3736</v>
      </c>
      <c r="X426" t="s">
        <v>3732</v>
      </c>
      <c r="Y426" t="s">
        <v>3733</v>
      </c>
      <c r="Z426" t="s">
        <v>3734</v>
      </c>
      <c r="AA426">
        <v>2168389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20</v>
      </c>
      <c r="G427" s="202">
        <v>1336529</v>
      </c>
      <c r="H427" s="198">
        <v>37047.264791666668</v>
      </c>
      <c r="I427" t="s">
        <v>2323</v>
      </c>
      <c r="M427" t="s">
        <v>3499</v>
      </c>
      <c r="N427" t="s">
        <v>3739</v>
      </c>
      <c r="O427" t="s">
        <v>3740</v>
      </c>
      <c r="P427" s="199">
        <v>20</v>
      </c>
      <c r="S427" t="s">
        <v>3729</v>
      </c>
      <c r="T427" t="s">
        <v>3730</v>
      </c>
      <c r="U427" s="201">
        <v>1515</v>
      </c>
      <c r="V427" t="s">
        <v>2335</v>
      </c>
      <c r="W427" t="s">
        <v>3736</v>
      </c>
      <c r="X427" t="s">
        <v>3732</v>
      </c>
      <c r="Y427" t="s">
        <v>3733</v>
      </c>
      <c r="Z427" t="s">
        <v>3734</v>
      </c>
      <c r="AA427">
        <v>2168391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1336530</v>
      </c>
      <c r="H428" s="198">
        <v>37047.265879629631</v>
      </c>
      <c r="I428" t="s">
        <v>3525</v>
      </c>
      <c r="M428" t="s">
        <v>2818</v>
      </c>
      <c r="N428" t="s">
        <v>3519</v>
      </c>
      <c r="O428" t="s">
        <v>4631</v>
      </c>
      <c r="Q428" s="199">
        <v>50</v>
      </c>
      <c r="S428" t="s">
        <v>3493</v>
      </c>
      <c r="T428" t="s">
        <v>3730</v>
      </c>
      <c r="U428" s="201">
        <v>35.5</v>
      </c>
      <c r="V428" t="s">
        <v>3393</v>
      </c>
      <c r="W428" t="s">
        <v>3444</v>
      </c>
      <c r="X428" t="s">
        <v>3526</v>
      </c>
      <c r="Y428" t="s">
        <v>4783</v>
      </c>
      <c r="Z428" t="s">
        <v>3046</v>
      </c>
      <c r="AA428">
        <v>632108.1</v>
      </c>
      <c r="AB428" s="198">
        <v>37048.875011574077</v>
      </c>
      <c r="AC428" s="198">
        <v>37048.875011574077</v>
      </c>
    </row>
    <row r="429" spans="1:29" x14ac:dyDescent="0.2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50</v>
      </c>
      <c r="G429" s="202">
        <v>1336531</v>
      </c>
      <c r="H429" s="198">
        <v>37047.2658912037</v>
      </c>
      <c r="I429" t="s">
        <v>3518</v>
      </c>
      <c r="M429" t="s">
        <v>2818</v>
      </c>
      <c r="N429" t="s">
        <v>3519</v>
      </c>
      <c r="O429" t="s">
        <v>4631</v>
      </c>
      <c r="P429" s="199">
        <v>50</v>
      </c>
      <c r="S429" t="s">
        <v>3493</v>
      </c>
      <c r="T429" t="s">
        <v>3730</v>
      </c>
      <c r="U429" s="201">
        <v>35.5</v>
      </c>
      <c r="V429" t="s">
        <v>3387</v>
      </c>
      <c r="W429" t="s">
        <v>3444</v>
      </c>
      <c r="X429" t="s">
        <v>3526</v>
      </c>
      <c r="Y429" t="s">
        <v>4783</v>
      </c>
      <c r="Z429" t="s">
        <v>3046</v>
      </c>
      <c r="AA429">
        <v>632107.1</v>
      </c>
      <c r="AB429" s="198">
        <v>37048.875011574077</v>
      </c>
      <c r="AC429" s="198">
        <v>37048.875011574077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31</v>
      </c>
      <c r="F430" s="213">
        <f t="shared" si="35"/>
        <v>1550</v>
      </c>
      <c r="G430" s="202">
        <v>1336532</v>
      </c>
      <c r="H430" s="198">
        <v>37047.267013888886</v>
      </c>
      <c r="I430" t="s">
        <v>3540</v>
      </c>
      <c r="M430" t="s">
        <v>2818</v>
      </c>
      <c r="N430" t="s">
        <v>3519</v>
      </c>
      <c r="O430" t="s">
        <v>3834</v>
      </c>
      <c r="Q430" s="199">
        <v>50</v>
      </c>
      <c r="S430" t="s">
        <v>3493</v>
      </c>
      <c r="T430" t="s">
        <v>3730</v>
      </c>
      <c r="U430" s="201">
        <v>87.75</v>
      </c>
      <c r="V430" t="s">
        <v>3650</v>
      </c>
      <c r="W430" t="s">
        <v>3538</v>
      </c>
      <c r="X430" t="s">
        <v>3539</v>
      </c>
      <c r="Y430" t="s">
        <v>4783</v>
      </c>
      <c r="Z430" t="s">
        <v>3046</v>
      </c>
      <c r="AA430">
        <v>632142.1</v>
      </c>
      <c r="AB430" s="198">
        <v>37073.875011574077</v>
      </c>
      <c r="AC430" s="198">
        <v>37103.875011574077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1336533</v>
      </c>
      <c r="H431" s="198">
        <v>37047.26703703704</v>
      </c>
      <c r="I431" t="s">
        <v>4276</v>
      </c>
      <c r="M431" t="s">
        <v>2818</v>
      </c>
      <c r="N431" t="s">
        <v>3519</v>
      </c>
      <c r="O431" t="s">
        <v>2374</v>
      </c>
      <c r="P431" s="199">
        <v>50</v>
      </c>
      <c r="S431" t="s">
        <v>3493</v>
      </c>
      <c r="T431" t="s">
        <v>3730</v>
      </c>
      <c r="U431" s="201">
        <v>32.75</v>
      </c>
      <c r="V431" t="s">
        <v>3961</v>
      </c>
      <c r="W431" t="s">
        <v>3527</v>
      </c>
      <c r="X431" t="s">
        <v>4262</v>
      </c>
      <c r="Y431" t="s">
        <v>4783</v>
      </c>
      <c r="Z431" t="s">
        <v>3046</v>
      </c>
      <c r="AA431">
        <v>632141.1</v>
      </c>
      <c r="AB431" s="198">
        <v>37048.875011574077</v>
      </c>
      <c r="AC431" s="198">
        <v>37048.875011574077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31</v>
      </c>
      <c r="F432" s="213">
        <f t="shared" si="35"/>
        <v>1550</v>
      </c>
      <c r="G432" s="202">
        <v>1336534</v>
      </c>
      <c r="H432" s="198">
        <v>37047.267083333332</v>
      </c>
      <c r="I432" t="s">
        <v>3540</v>
      </c>
      <c r="M432" t="s">
        <v>2818</v>
      </c>
      <c r="N432" t="s">
        <v>3519</v>
      </c>
      <c r="O432" t="s">
        <v>3834</v>
      </c>
      <c r="Q432" s="199">
        <v>50</v>
      </c>
      <c r="S432" t="s">
        <v>3493</v>
      </c>
      <c r="T432" t="s">
        <v>3730</v>
      </c>
      <c r="U432" s="201">
        <v>88.25</v>
      </c>
      <c r="V432" t="s">
        <v>3650</v>
      </c>
      <c r="W432" t="s">
        <v>3538</v>
      </c>
      <c r="X432" t="s">
        <v>3539</v>
      </c>
      <c r="Y432" t="s">
        <v>4783</v>
      </c>
      <c r="Z432" t="s">
        <v>3046</v>
      </c>
      <c r="AA432">
        <v>632140.1</v>
      </c>
      <c r="AB432" s="198">
        <v>37073.875011574077</v>
      </c>
      <c r="AC432" s="198">
        <v>37103.875011574077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1550</v>
      </c>
      <c r="G433" s="202">
        <v>1336535</v>
      </c>
      <c r="H433" s="198">
        <v>37047.267129629632</v>
      </c>
      <c r="I433" t="s">
        <v>3540</v>
      </c>
      <c r="M433" t="s">
        <v>2818</v>
      </c>
      <c r="N433" t="s">
        <v>3519</v>
      </c>
      <c r="O433" t="s">
        <v>3834</v>
      </c>
      <c r="Q433" s="199">
        <v>50</v>
      </c>
      <c r="S433" t="s">
        <v>3493</v>
      </c>
      <c r="T433" t="s">
        <v>3730</v>
      </c>
      <c r="U433" s="201">
        <v>88.75</v>
      </c>
      <c r="V433" t="s">
        <v>3650</v>
      </c>
      <c r="W433" t="s">
        <v>3538</v>
      </c>
      <c r="X433" t="s">
        <v>3539</v>
      </c>
      <c r="Y433" t="s">
        <v>4783</v>
      </c>
      <c r="Z433" t="s">
        <v>3046</v>
      </c>
      <c r="AA433">
        <v>632110.1</v>
      </c>
      <c r="AB433" s="198">
        <v>37073.875011574077</v>
      </c>
      <c r="AC433" s="198">
        <v>37103.875011574077</v>
      </c>
    </row>
    <row r="434" spans="1:29" x14ac:dyDescent="0.2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1336537</v>
      </c>
      <c r="H434" s="198">
        <v>37047.267581018517</v>
      </c>
      <c r="I434" t="s">
        <v>4239</v>
      </c>
      <c r="M434" t="s">
        <v>2818</v>
      </c>
      <c r="N434" t="s">
        <v>4780</v>
      </c>
      <c r="O434" t="s">
        <v>4671</v>
      </c>
      <c r="P434" s="199">
        <v>50</v>
      </c>
      <c r="S434" t="s">
        <v>3493</v>
      </c>
      <c r="T434" t="s">
        <v>3730</v>
      </c>
      <c r="U434" s="201">
        <v>29.75</v>
      </c>
      <c r="V434" t="s">
        <v>3215</v>
      </c>
      <c r="W434" t="s">
        <v>4253</v>
      </c>
      <c r="X434" t="s">
        <v>3526</v>
      </c>
      <c r="Y434" t="s">
        <v>4783</v>
      </c>
      <c r="Z434" t="s">
        <v>3051</v>
      </c>
      <c r="AA434">
        <v>632111.1</v>
      </c>
      <c r="AB434" s="198">
        <v>37048.875011574077</v>
      </c>
      <c r="AC434" s="198">
        <v>37048.875011574077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1336538</v>
      </c>
      <c r="H435" s="198">
        <v>37047.268020833333</v>
      </c>
      <c r="I435" t="s">
        <v>4250</v>
      </c>
      <c r="M435" t="s">
        <v>2818</v>
      </c>
      <c r="N435" t="s">
        <v>3519</v>
      </c>
      <c r="O435" t="s">
        <v>2375</v>
      </c>
      <c r="Q435" s="199">
        <v>50</v>
      </c>
      <c r="S435" t="s">
        <v>3493</v>
      </c>
      <c r="T435" t="s">
        <v>3730</v>
      </c>
      <c r="U435" s="201">
        <v>26.3</v>
      </c>
      <c r="V435" t="s">
        <v>3829</v>
      </c>
      <c r="W435" t="s">
        <v>3534</v>
      </c>
      <c r="X435" t="s">
        <v>3535</v>
      </c>
      <c r="Y435" t="s">
        <v>4783</v>
      </c>
      <c r="Z435" t="s">
        <v>3046</v>
      </c>
      <c r="AA435">
        <v>632112.1</v>
      </c>
      <c r="AB435" s="198">
        <v>37048.875011574077</v>
      </c>
      <c r="AC435" s="198">
        <v>37048.875011574077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1336539</v>
      </c>
      <c r="H436" s="198">
        <v>37047.268090277779</v>
      </c>
      <c r="I436" t="s">
        <v>3533</v>
      </c>
      <c r="M436" t="s">
        <v>2818</v>
      </c>
      <c r="N436" t="s">
        <v>3519</v>
      </c>
      <c r="O436" t="s">
        <v>2375</v>
      </c>
      <c r="Q436" s="199">
        <v>50</v>
      </c>
      <c r="S436" t="s">
        <v>3493</v>
      </c>
      <c r="T436" t="s">
        <v>3730</v>
      </c>
      <c r="U436" s="201">
        <v>26.4</v>
      </c>
      <c r="V436" t="s">
        <v>4784</v>
      </c>
      <c r="W436" t="s">
        <v>3534</v>
      </c>
      <c r="X436" t="s">
        <v>3535</v>
      </c>
      <c r="Y436" t="s">
        <v>4783</v>
      </c>
      <c r="Z436" t="s">
        <v>3046</v>
      </c>
      <c r="AA436">
        <v>632113.1</v>
      </c>
      <c r="AB436" s="198">
        <v>37048.875011574077</v>
      </c>
      <c r="AC436" s="198">
        <v>37048.875011574077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1336540</v>
      </c>
      <c r="H437" s="198">
        <v>37047.268159722225</v>
      </c>
      <c r="I437" t="s">
        <v>3533</v>
      </c>
      <c r="M437" t="s">
        <v>2818</v>
      </c>
      <c r="N437" t="s">
        <v>3519</v>
      </c>
      <c r="O437" t="s">
        <v>2375</v>
      </c>
      <c r="Q437" s="199">
        <v>50</v>
      </c>
      <c r="S437" t="s">
        <v>3493</v>
      </c>
      <c r="T437" t="s">
        <v>3730</v>
      </c>
      <c r="U437" s="201">
        <v>26.5</v>
      </c>
      <c r="V437" t="s">
        <v>4784</v>
      </c>
      <c r="W437" t="s">
        <v>3534</v>
      </c>
      <c r="X437" t="s">
        <v>3535</v>
      </c>
      <c r="Y437" t="s">
        <v>4783</v>
      </c>
      <c r="Z437" t="s">
        <v>3046</v>
      </c>
      <c r="AA437">
        <v>632114.1</v>
      </c>
      <c r="AB437" s="198">
        <v>37048.875011574077</v>
      </c>
      <c r="AC437" s="198">
        <v>37048.875011574077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1336543</v>
      </c>
      <c r="H438" s="198">
        <v>37047.268263888887</v>
      </c>
      <c r="I438" t="s">
        <v>4239</v>
      </c>
      <c r="M438" t="s">
        <v>2818</v>
      </c>
      <c r="N438" t="s">
        <v>3519</v>
      </c>
      <c r="O438" t="s">
        <v>2375</v>
      </c>
      <c r="Q438" s="199">
        <v>50</v>
      </c>
      <c r="S438" t="s">
        <v>3493</v>
      </c>
      <c r="T438" t="s">
        <v>3730</v>
      </c>
      <c r="U438" s="201">
        <v>26.7</v>
      </c>
      <c r="V438" t="s">
        <v>3446</v>
      </c>
      <c r="W438" t="s">
        <v>3534</v>
      </c>
      <c r="X438" t="s">
        <v>3535</v>
      </c>
      <c r="Y438" t="s">
        <v>4783</v>
      </c>
      <c r="Z438" t="s">
        <v>3046</v>
      </c>
      <c r="AA438">
        <v>632115.1</v>
      </c>
      <c r="AB438" s="198">
        <v>37048.875011574077</v>
      </c>
      <c r="AC438" s="198">
        <v>37048.875011574077</v>
      </c>
    </row>
    <row r="439" spans="1:29" x14ac:dyDescent="0.2">
      <c r="A439" s="44" t="str">
        <f t="shared" si="31"/>
        <v>US Power Financial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1336545</v>
      </c>
      <c r="H439" s="198">
        <v>37047.26835648148</v>
      </c>
      <c r="I439" t="s">
        <v>4365</v>
      </c>
      <c r="M439" t="s">
        <v>2818</v>
      </c>
      <c r="N439" t="s">
        <v>4780</v>
      </c>
      <c r="O439" t="s">
        <v>2376</v>
      </c>
      <c r="Q439" s="199">
        <v>50</v>
      </c>
      <c r="S439" t="s">
        <v>3493</v>
      </c>
      <c r="T439" t="s">
        <v>3730</v>
      </c>
      <c r="U439" s="201">
        <v>26.9</v>
      </c>
      <c r="V439" t="s">
        <v>2377</v>
      </c>
      <c r="W439" t="s">
        <v>3534</v>
      </c>
      <c r="X439" t="s">
        <v>3535</v>
      </c>
      <c r="Y439" t="s">
        <v>4783</v>
      </c>
      <c r="Z439" t="s">
        <v>3051</v>
      </c>
      <c r="AA439">
        <v>632116.1</v>
      </c>
      <c r="AB439" s="198">
        <v>37048.875011574077</v>
      </c>
      <c r="AC439" s="198">
        <v>37048.875011574077</v>
      </c>
    </row>
    <row r="440" spans="1:29" x14ac:dyDescent="0.2">
      <c r="A440" s="44" t="str">
        <f t="shared" si="31"/>
        <v>US Natural Gas Financial</v>
      </c>
      <c r="B440" s="44" t="str">
        <f t="shared" si="32"/>
        <v>US</v>
      </c>
      <c r="C440" s="44" t="str">
        <f t="shared" si="33"/>
        <v>Natural Gas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31</v>
      </c>
      <c r="F440" s="213">
        <f t="shared" si="35"/>
        <v>310000</v>
      </c>
      <c r="G440" s="202">
        <v>1336546</v>
      </c>
      <c r="H440" s="198">
        <v>37047.268368055556</v>
      </c>
      <c r="I440" t="s">
        <v>3645</v>
      </c>
      <c r="M440" t="s">
        <v>3494</v>
      </c>
      <c r="N440" t="s">
        <v>4277</v>
      </c>
      <c r="O440" t="s">
        <v>4487</v>
      </c>
      <c r="P440" s="199">
        <v>10000</v>
      </c>
      <c r="S440" t="s">
        <v>3495</v>
      </c>
      <c r="T440" t="s">
        <v>3730</v>
      </c>
      <c r="U440" s="201">
        <v>4.16</v>
      </c>
      <c r="V440" t="s">
        <v>4494</v>
      </c>
      <c r="W440" t="s">
        <v>2909</v>
      </c>
      <c r="X440" t="s">
        <v>4278</v>
      </c>
      <c r="Y440" t="s">
        <v>3748</v>
      </c>
      <c r="Z440" t="s">
        <v>3051</v>
      </c>
      <c r="AA440" t="s">
        <v>2378</v>
      </c>
      <c r="AB440" s="198">
        <v>37073.875</v>
      </c>
      <c r="AC440" s="198">
        <v>37103.875</v>
      </c>
    </row>
    <row r="441" spans="1:29" x14ac:dyDescent="0.2">
      <c r="A441" s="44" t="str">
        <f t="shared" si="31"/>
        <v>US Power Financial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1336550</v>
      </c>
      <c r="H441" s="198">
        <v>37047.269004629627</v>
      </c>
      <c r="I441" t="s">
        <v>4239</v>
      </c>
      <c r="M441" t="s">
        <v>2818</v>
      </c>
      <c r="N441" t="s">
        <v>4780</v>
      </c>
      <c r="O441" t="s">
        <v>4671</v>
      </c>
      <c r="P441" s="199">
        <v>50</v>
      </c>
      <c r="S441" t="s">
        <v>3493</v>
      </c>
      <c r="T441" t="s">
        <v>3730</v>
      </c>
      <c r="U441" s="201">
        <v>29.75</v>
      </c>
      <c r="V441" t="s">
        <v>3215</v>
      </c>
      <c r="W441" t="s">
        <v>4253</v>
      </c>
      <c r="X441" t="s">
        <v>3526</v>
      </c>
      <c r="Y441" t="s">
        <v>4783</v>
      </c>
      <c r="Z441" t="s">
        <v>3051</v>
      </c>
      <c r="AA441">
        <v>632117.1</v>
      </c>
      <c r="AB441" s="198">
        <v>37048.875011574077</v>
      </c>
      <c r="AC441" s="198">
        <v>37048.875011574077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1336551</v>
      </c>
      <c r="H442" s="198">
        <v>37047.269016203703</v>
      </c>
      <c r="I442" t="s">
        <v>4543</v>
      </c>
      <c r="M442" t="s">
        <v>2818</v>
      </c>
      <c r="N442" t="s">
        <v>3519</v>
      </c>
      <c r="O442" t="s">
        <v>2379</v>
      </c>
      <c r="Q442" s="199">
        <v>50</v>
      </c>
      <c r="S442" t="s">
        <v>3493</v>
      </c>
      <c r="T442" t="s">
        <v>3730</v>
      </c>
      <c r="U442" s="201">
        <v>23</v>
      </c>
      <c r="V442" t="s">
        <v>3131</v>
      </c>
      <c r="W442" t="s">
        <v>3530</v>
      </c>
      <c r="X442" t="s">
        <v>3520</v>
      </c>
      <c r="Y442" t="s">
        <v>4783</v>
      </c>
      <c r="Z442" t="s">
        <v>3046</v>
      </c>
      <c r="AA442">
        <v>632118.1</v>
      </c>
      <c r="AB442" s="198">
        <v>37048.875011574077</v>
      </c>
      <c r="AC442" s="198">
        <v>37048.875011574077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1336552</v>
      </c>
      <c r="H443" s="198">
        <v>37047.269050925926</v>
      </c>
      <c r="I443" t="s">
        <v>4282</v>
      </c>
      <c r="M443" t="s">
        <v>2818</v>
      </c>
      <c r="N443" t="s">
        <v>3519</v>
      </c>
      <c r="O443" t="s">
        <v>2375</v>
      </c>
      <c r="Q443" s="199">
        <v>50</v>
      </c>
      <c r="S443" t="s">
        <v>3493</v>
      </c>
      <c r="T443" t="s">
        <v>3730</v>
      </c>
      <c r="U443" s="201">
        <v>27.1</v>
      </c>
      <c r="V443" t="s">
        <v>4138</v>
      </c>
      <c r="W443" t="s">
        <v>3534</v>
      </c>
      <c r="X443" t="s">
        <v>3535</v>
      </c>
      <c r="Y443" t="s">
        <v>4783</v>
      </c>
      <c r="Z443" t="s">
        <v>3046</v>
      </c>
      <c r="AA443">
        <v>632119.1</v>
      </c>
      <c r="AB443" s="198">
        <v>37048.875011574077</v>
      </c>
      <c r="AC443" s="198">
        <v>37048.875011574077</v>
      </c>
    </row>
    <row r="444" spans="1:29" x14ac:dyDescent="0.2">
      <c r="A444" s="44" t="str">
        <f t="shared" si="31"/>
        <v>US Power Financial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1336554</v>
      </c>
      <c r="H444" s="198">
        <v>37047.269155092596</v>
      </c>
      <c r="I444" t="s">
        <v>4257</v>
      </c>
      <c r="M444" t="s">
        <v>2818</v>
      </c>
      <c r="N444" t="s">
        <v>4780</v>
      </c>
      <c r="O444" t="s">
        <v>2376</v>
      </c>
      <c r="Q444" s="199">
        <v>50</v>
      </c>
      <c r="S444" t="s">
        <v>3493</v>
      </c>
      <c r="T444" t="s">
        <v>3730</v>
      </c>
      <c r="U444" s="201">
        <v>27.3</v>
      </c>
      <c r="V444" t="s">
        <v>3959</v>
      </c>
      <c r="W444" t="s">
        <v>3534</v>
      </c>
      <c r="X444" t="s">
        <v>3535</v>
      </c>
      <c r="Y444" t="s">
        <v>4783</v>
      </c>
      <c r="Z444" t="s">
        <v>3051</v>
      </c>
      <c r="AA444">
        <v>632121.1</v>
      </c>
      <c r="AB444" s="198">
        <v>37048.875011574077</v>
      </c>
      <c r="AC444" s="198">
        <v>37048.875011574077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50</v>
      </c>
      <c r="G445" s="202">
        <v>1336555</v>
      </c>
      <c r="H445" s="198">
        <v>37047.269467592596</v>
      </c>
      <c r="I445" t="s">
        <v>4246</v>
      </c>
      <c r="M445" t="s">
        <v>2818</v>
      </c>
      <c r="N445" t="s">
        <v>3519</v>
      </c>
      <c r="O445" t="s">
        <v>2374</v>
      </c>
      <c r="Q445" s="199">
        <v>50</v>
      </c>
      <c r="S445" t="s">
        <v>3493</v>
      </c>
      <c r="T445" t="s">
        <v>3730</v>
      </c>
      <c r="U445" s="201">
        <v>33</v>
      </c>
      <c r="V445" t="s">
        <v>4166</v>
      </c>
      <c r="W445" t="s">
        <v>3527</v>
      </c>
      <c r="X445" t="s">
        <v>4262</v>
      </c>
      <c r="Y445" t="s">
        <v>4783</v>
      </c>
      <c r="Z445" t="s">
        <v>3046</v>
      </c>
      <c r="AA445">
        <v>632122.1</v>
      </c>
      <c r="AB445" s="198">
        <v>37048.875011574077</v>
      </c>
      <c r="AC445" s="198">
        <v>37048.875011574077</v>
      </c>
    </row>
    <row r="446" spans="1:29" x14ac:dyDescent="0.2">
      <c r="A446" s="44" t="str">
        <f t="shared" si="31"/>
        <v>US Power Financial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1336556</v>
      </c>
      <c r="H446" s="198">
        <v>37047.26966435185</v>
      </c>
      <c r="I446" t="s">
        <v>4365</v>
      </c>
      <c r="M446" t="s">
        <v>2818</v>
      </c>
      <c r="N446" t="s">
        <v>4780</v>
      </c>
      <c r="O446" t="s">
        <v>2376</v>
      </c>
      <c r="P446" s="199">
        <v>50</v>
      </c>
      <c r="S446" t="s">
        <v>3493</v>
      </c>
      <c r="T446" t="s">
        <v>3730</v>
      </c>
      <c r="U446" s="201">
        <v>27.2</v>
      </c>
      <c r="V446" t="s">
        <v>2377</v>
      </c>
      <c r="W446" t="s">
        <v>3534</v>
      </c>
      <c r="X446" t="s">
        <v>3535</v>
      </c>
      <c r="Y446" t="s">
        <v>4783</v>
      </c>
      <c r="Z446" t="s">
        <v>3051</v>
      </c>
      <c r="AA446">
        <v>632123.1</v>
      </c>
      <c r="AB446" s="198">
        <v>37048.875011574077</v>
      </c>
      <c r="AC446" s="198">
        <v>37048.875011574077</v>
      </c>
    </row>
    <row r="447" spans="1:29" x14ac:dyDescent="0.2">
      <c r="A447" s="44" t="str">
        <f t="shared" si="31"/>
        <v>US Natural Gas Financial</v>
      </c>
      <c r="B447" s="44" t="str">
        <f t="shared" si="32"/>
        <v>US</v>
      </c>
      <c r="C447" s="44" t="str">
        <f t="shared" si="33"/>
        <v>Natural Gas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31</v>
      </c>
      <c r="F447" s="213">
        <f t="shared" si="35"/>
        <v>310000</v>
      </c>
      <c r="G447" s="202">
        <v>1336559</v>
      </c>
      <c r="H447" s="198">
        <v>37047.269791666666</v>
      </c>
      <c r="I447" t="s">
        <v>3702</v>
      </c>
      <c r="M447" t="s">
        <v>3494</v>
      </c>
      <c r="N447" t="s">
        <v>4277</v>
      </c>
      <c r="O447" t="s">
        <v>4487</v>
      </c>
      <c r="P447" s="199">
        <v>10000</v>
      </c>
      <c r="S447" t="s">
        <v>3495</v>
      </c>
      <c r="T447" t="s">
        <v>3730</v>
      </c>
      <c r="U447" s="201">
        <v>4.17</v>
      </c>
      <c r="V447" t="s">
        <v>4279</v>
      </c>
      <c r="W447" t="s">
        <v>2909</v>
      </c>
      <c r="X447" t="s">
        <v>4278</v>
      </c>
      <c r="Y447" t="s">
        <v>3748</v>
      </c>
      <c r="Z447" t="s">
        <v>3051</v>
      </c>
      <c r="AA447" t="s">
        <v>2380</v>
      </c>
      <c r="AB447" s="198">
        <v>37073.875</v>
      </c>
      <c r="AC447" s="198">
        <v>37103.875</v>
      </c>
    </row>
    <row r="448" spans="1:29" x14ac:dyDescent="0.2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20</v>
      </c>
      <c r="G448" s="202">
        <v>1336564</v>
      </c>
      <c r="H448" s="198">
        <v>37047.269826388889</v>
      </c>
      <c r="I448" t="s">
        <v>3750</v>
      </c>
      <c r="M448" t="s">
        <v>3499</v>
      </c>
      <c r="N448" t="s">
        <v>3739</v>
      </c>
      <c r="O448" t="s">
        <v>3740</v>
      </c>
      <c r="P448" s="199">
        <v>20</v>
      </c>
      <c r="S448" t="s">
        <v>3729</v>
      </c>
      <c r="T448" t="s">
        <v>3730</v>
      </c>
      <c r="U448" s="201">
        <v>1514.75</v>
      </c>
      <c r="V448" t="s">
        <v>3788</v>
      </c>
      <c r="W448" t="s">
        <v>3778</v>
      </c>
      <c r="X448" t="s">
        <v>3732</v>
      </c>
      <c r="Y448" t="s">
        <v>3733</v>
      </c>
      <c r="Z448" t="s">
        <v>3734</v>
      </c>
      <c r="AA448">
        <v>2168410</v>
      </c>
    </row>
    <row r="449" spans="1:29" x14ac:dyDescent="0.2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3">
        <f t="shared" si="35"/>
        <v>20</v>
      </c>
      <c r="G449" s="202">
        <v>1336563</v>
      </c>
      <c r="H449" s="198">
        <v>37047.269826388889</v>
      </c>
      <c r="I449" t="s">
        <v>3750</v>
      </c>
      <c r="M449" t="s">
        <v>3499</v>
      </c>
      <c r="N449" t="s">
        <v>3739</v>
      </c>
      <c r="O449" t="s">
        <v>2293</v>
      </c>
      <c r="Q449" s="199">
        <v>20</v>
      </c>
      <c r="S449" t="s">
        <v>3729</v>
      </c>
      <c r="T449" t="s">
        <v>3730</v>
      </c>
      <c r="U449" s="201">
        <v>1511.5</v>
      </c>
      <c r="V449" t="s">
        <v>3788</v>
      </c>
      <c r="W449" t="s">
        <v>3778</v>
      </c>
      <c r="X449" t="s">
        <v>3732</v>
      </c>
      <c r="Y449" t="s">
        <v>3733</v>
      </c>
      <c r="Z449" t="s">
        <v>3734</v>
      </c>
      <c r="AA449">
        <v>2168408</v>
      </c>
      <c r="AB449" s="198">
        <v>37118</v>
      </c>
      <c r="AC449" s="198">
        <v>37118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13">
        <f t="shared" si="35"/>
        <v>50</v>
      </c>
      <c r="G450" s="202">
        <v>1336565</v>
      </c>
      <c r="H450" s="198">
        <v>37047.269895833335</v>
      </c>
      <c r="I450" t="s">
        <v>3521</v>
      </c>
      <c r="M450" t="s">
        <v>2818</v>
      </c>
      <c r="N450" t="s">
        <v>3519</v>
      </c>
      <c r="O450" t="s">
        <v>2374</v>
      </c>
      <c r="Q450" s="199">
        <v>50</v>
      </c>
      <c r="S450" t="s">
        <v>3493</v>
      </c>
      <c r="T450" t="s">
        <v>3730</v>
      </c>
      <c r="U450" s="201">
        <v>33.25</v>
      </c>
      <c r="V450" t="s">
        <v>2831</v>
      </c>
      <c r="W450" t="s">
        <v>3527</v>
      </c>
      <c r="X450" t="s">
        <v>4262</v>
      </c>
      <c r="Y450" t="s">
        <v>4783</v>
      </c>
      <c r="Z450" t="s">
        <v>3046</v>
      </c>
      <c r="AA450">
        <v>632124.1</v>
      </c>
      <c r="AB450" s="198">
        <v>37048.875011574077</v>
      </c>
      <c r="AC450" s="198">
        <v>37048.875011574077</v>
      </c>
    </row>
    <row r="451" spans="1:29" x14ac:dyDescent="0.2">
      <c r="A451" s="44" t="str">
        <f t="shared" si="31"/>
        <v>US Natural Gas Financial</v>
      </c>
      <c r="B451" s="44" t="str">
        <f t="shared" si="32"/>
        <v>US</v>
      </c>
      <c r="C451" s="44" t="str">
        <f t="shared" si="33"/>
        <v>Natural Gas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31</v>
      </c>
      <c r="F451" s="213">
        <f t="shared" si="35"/>
        <v>310000</v>
      </c>
      <c r="G451" s="202">
        <v>1336566</v>
      </c>
      <c r="H451" s="198">
        <v>37047.269953703704</v>
      </c>
      <c r="I451" t="s">
        <v>3645</v>
      </c>
      <c r="M451" t="s">
        <v>3494</v>
      </c>
      <c r="N451" t="s">
        <v>4277</v>
      </c>
      <c r="O451" t="s">
        <v>4487</v>
      </c>
      <c r="P451" s="199">
        <v>10000</v>
      </c>
      <c r="S451" t="s">
        <v>3495</v>
      </c>
      <c r="T451" t="s">
        <v>3730</v>
      </c>
      <c r="U451" s="201">
        <v>4.17</v>
      </c>
      <c r="V451" t="s">
        <v>4494</v>
      </c>
      <c r="W451" t="s">
        <v>2909</v>
      </c>
      <c r="X451" t="s">
        <v>4278</v>
      </c>
      <c r="Y451" t="s">
        <v>3748</v>
      </c>
      <c r="Z451" t="s">
        <v>3051</v>
      </c>
      <c r="AA451" t="s">
        <v>2381</v>
      </c>
      <c r="AB451" s="198">
        <v>37073.875</v>
      </c>
      <c r="AC451" s="198">
        <v>37103.875</v>
      </c>
    </row>
    <row r="452" spans="1:29" x14ac:dyDescent="0.2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1336567</v>
      </c>
      <c r="H452" s="198">
        <v>37047.270185185182</v>
      </c>
      <c r="I452" t="s">
        <v>3647</v>
      </c>
      <c r="M452" t="s">
        <v>2818</v>
      </c>
      <c r="N452" t="s">
        <v>4780</v>
      </c>
      <c r="O452" t="s">
        <v>4671</v>
      </c>
      <c r="P452" s="199">
        <v>50</v>
      </c>
      <c r="S452" t="s">
        <v>3493</v>
      </c>
      <c r="T452" t="s">
        <v>3730</v>
      </c>
      <c r="U452" s="201">
        <v>29.5</v>
      </c>
      <c r="V452" t="s">
        <v>3299</v>
      </c>
      <c r="W452" t="s">
        <v>4253</v>
      </c>
      <c r="X452" t="s">
        <v>3526</v>
      </c>
      <c r="Y452" t="s">
        <v>4783</v>
      </c>
      <c r="Z452" t="s">
        <v>3051</v>
      </c>
      <c r="AA452">
        <v>632125.1</v>
      </c>
      <c r="AB452" s="198">
        <v>37048.875011574077</v>
      </c>
      <c r="AC452" s="198">
        <v>37048.875011574077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61</v>
      </c>
      <c r="F453" s="213">
        <f t="shared" si="35"/>
        <v>3050</v>
      </c>
      <c r="G453" s="202">
        <v>1336568</v>
      </c>
      <c r="H453" s="198">
        <v>37047.270289351851</v>
      </c>
      <c r="I453" t="s">
        <v>3540</v>
      </c>
      <c r="M453" t="s">
        <v>2818</v>
      </c>
      <c r="N453" t="s">
        <v>3519</v>
      </c>
      <c r="O453" t="s">
        <v>2382</v>
      </c>
      <c r="P453" s="199">
        <v>50</v>
      </c>
      <c r="S453" t="s">
        <v>3493</v>
      </c>
      <c r="T453" t="s">
        <v>3730</v>
      </c>
      <c r="U453" s="201">
        <v>38.25</v>
      </c>
      <c r="V453" t="s">
        <v>3137</v>
      </c>
      <c r="W453" t="s">
        <v>3966</v>
      </c>
      <c r="X453" t="s">
        <v>4258</v>
      </c>
      <c r="Y453" t="s">
        <v>4783</v>
      </c>
      <c r="Z453" t="s">
        <v>3046</v>
      </c>
      <c r="AA453">
        <v>632126.1</v>
      </c>
      <c r="AB453" s="198">
        <v>37316.591666666667</v>
      </c>
      <c r="AC453" s="198">
        <v>37376.591666666667</v>
      </c>
    </row>
    <row r="454" spans="1:29" x14ac:dyDescent="0.2">
      <c r="A454" s="44" t="str">
        <f t="shared" si="31"/>
        <v>US Power Financial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1336569</v>
      </c>
      <c r="H454" s="198">
        <v>37047.270300925928</v>
      </c>
      <c r="I454" t="s">
        <v>4239</v>
      </c>
      <c r="M454" t="s">
        <v>2818</v>
      </c>
      <c r="N454" t="s">
        <v>4780</v>
      </c>
      <c r="O454" t="s">
        <v>4671</v>
      </c>
      <c r="Q454" s="199">
        <v>50</v>
      </c>
      <c r="S454" t="s">
        <v>3493</v>
      </c>
      <c r="T454" t="s">
        <v>3730</v>
      </c>
      <c r="U454" s="201">
        <v>29.5</v>
      </c>
      <c r="V454" t="s">
        <v>3215</v>
      </c>
      <c r="W454" t="s">
        <v>4253</v>
      </c>
      <c r="X454" t="s">
        <v>3526</v>
      </c>
      <c r="Y454" t="s">
        <v>4783</v>
      </c>
      <c r="Z454" t="s">
        <v>3051</v>
      </c>
      <c r="AA454">
        <v>632127.1</v>
      </c>
      <c r="AB454" s="198">
        <v>37048.875011574077</v>
      </c>
      <c r="AC454" s="198">
        <v>37048.875011574077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62</v>
      </c>
      <c r="F455" s="213">
        <f t="shared" si="35"/>
        <v>3100</v>
      </c>
      <c r="G455" s="202">
        <v>1336570</v>
      </c>
      <c r="H455" s="198">
        <v>37047.27039351852</v>
      </c>
      <c r="I455" t="s">
        <v>3540</v>
      </c>
      <c r="M455" t="s">
        <v>2818</v>
      </c>
      <c r="N455" t="s">
        <v>3519</v>
      </c>
      <c r="O455" t="s">
        <v>4605</v>
      </c>
      <c r="P455" s="199">
        <v>50</v>
      </c>
      <c r="S455" t="s">
        <v>3493</v>
      </c>
      <c r="T455" t="s">
        <v>3730</v>
      </c>
      <c r="U455" s="201">
        <v>71.25</v>
      </c>
      <c r="V455" t="s">
        <v>3137</v>
      </c>
      <c r="W455" t="s">
        <v>3966</v>
      </c>
      <c r="X455" t="s">
        <v>4258</v>
      </c>
      <c r="Y455" t="s">
        <v>4783</v>
      </c>
      <c r="Z455" t="s">
        <v>3046</v>
      </c>
      <c r="AA455">
        <v>632128.1</v>
      </c>
      <c r="AB455" s="198">
        <v>37438.591666666667</v>
      </c>
      <c r="AC455" s="198">
        <v>37499.591666666667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5</v>
      </c>
      <c r="F456" s="213">
        <f t="shared" si="35"/>
        <v>250</v>
      </c>
      <c r="G456" s="202">
        <v>1336572</v>
      </c>
      <c r="H456" s="198">
        <v>37047.270810185182</v>
      </c>
      <c r="I456" t="s">
        <v>4272</v>
      </c>
      <c r="M456" t="s">
        <v>2818</v>
      </c>
      <c r="N456" t="s">
        <v>3519</v>
      </c>
      <c r="O456" t="s">
        <v>1779</v>
      </c>
      <c r="P456" s="199">
        <v>50</v>
      </c>
      <c r="S456" t="s">
        <v>3493</v>
      </c>
      <c r="T456" t="s">
        <v>3730</v>
      </c>
      <c r="U456" s="201">
        <v>41</v>
      </c>
      <c r="V456" t="s">
        <v>3211</v>
      </c>
      <c r="W456" t="s">
        <v>3444</v>
      </c>
      <c r="X456" t="s">
        <v>3526</v>
      </c>
      <c r="Y456" t="s">
        <v>4783</v>
      </c>
      <c r="Z456" t="s">
        <v>3046</v>
      </c>
      <c r="AA456">
        <v>632129.1</v>
      </c>
      <c r="AB456" s="198">
        <v>37053.875011574077</v>
      </c>
      <c r="AC456" s="198">
        <v>37057.875011574077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31</v>
      </c>
      <c r="F457" s="213">
        <f t="shared" si="35"/>
        <v>1550</v>
      </c>
      <c r="G457" s="202">
        <v>1336573</v>
      </c>
      <c r="H457" s="198">
        <v>37047.270937499998</v>
      </c>
      <c r="I457" t="s">
        <v>4284</v>
      </c>
      <c r="M457" t="s">
        <v>2818</v>
      </c>
      <c r="N457" t="s">
        <v>3519</v>
      </c>
      <c r="O457" t="s">
        <v>3834</v>
      </c>
      <c r="Q457" s="199">
        <v>50</v>
      </c>
      <c r="S457" t="s">
        <v>3493</v>
      </c>
      <c r="T457" t="s">
        <v>3730</v>
      </c>
      <c r="U457" s="201">
        <v>89.25</v>
      </c>
      <c r="V457" t="s">
        <v>2837</v>
      </c>
      <c r="W457" t="s">
        <v>3538</v>
      </c>
      <c r="X457" t="s">
        <v>3539</v>
      </c>
      <c r="Y457" t="s">
        <v>4783</v>
      </c>
      <c r="Z457" t="s">
        <v>3046</v>
      </c>
      <c r="AA457">
        <v>632130.1</v>
      </c>
      <c r="AB457" s="198">
        <v>37073.875011574077</v>
      </c>
      <c r="AC457" s="198">
        <v>37103.875011574077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1336574</v>
      </c>
      <c r="H458" s="198">
        <v>37047.270995370367</v>
      </c>
      <c r="I458" t="s">
        <v>3540</v>
      </c>
      <c r="M458" t="s">
        <v>2818</v>
      </c>
      <c r="N458" t="s">
        <v>3519</v>
      </c>
      <c r="O458" t="s">
        <v>2383</v>
      </c>
      <c r="P458" s="199">
        <v>50</v>
      </c>
      <c r="S458" t="s">
        <v>3493</v>
      </c>
      <c r="T458" t="s">
        <v>3730</v>
      </c>
      <c r="U458" s="201">
        <v>22.5</v>
      </c>
      <c r="V458" t="s">
        <v>4256</v>
      </c>
      <c r="W458" t="s">
        <v>3523</v>
      </c>
      <c r="X458" t="s">
        <v>3524</v>
      </c>
      <c r="Y458" t="s">
        <v>4783</v>
      </c>
      <c r="Z458" t="s">
        <v>3046</v>
      </c>
      <c r="AA458">
        <v>632131.1</v>
      </c>
      <c r="AB458" s="198">
        <v>37048.875011574077</v>
      </c>
      <c r="AC458" s="198">
        <v>37048.875011574077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1336575</v>
      </c>
      <c r="H459" s="198">
        <v>37047.271006944444</v>
      </c>
      <c r="I459" t="s">
        <v>4272</v>
      </c>
      <c r="M459" t="s">
        <v>2818</v>
      </c>
      <c r="N459" t="s">
        <v>3519</v>
      </c>
      <c r="O459" t="s">
        <v>2374</v>
      </c>
      <c r="Q459" s="199">
        <v>50</v>
      </c>
      <c r="S459" t="s">
        <v>3493</v>
      </c>
      <c r="T459" t="s">
        <v>3730</v>
      </c>
      <c r="U459" s="201">
        <v>33.5</v>
      </c>
      <c r="V459" t="s">
        <v>3646</v>
      </c>
      <c r="W459" t="s">
        <v>3527</v>
      </c>
      <c r="X459" t="s">
        <v>4262</v>
      </c>
      <c r="Y459" t="s">
        <v>4783</v>
      </c>
      <c r="Z459" t="s">
        <v>3046</v>
      </c>
      <c r="AA459">
        <v>632132.1</v>
      </c>
      <c r="AB459" s="198">
        <v>37048.875011574077</v>
      </c>
      <c r="AC459" s="198">
        <v>37048.875011574077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1336576</v>
      </c>
      <c r="H460" s="198">
        <v>37047.27138888889</v>
      </c>
      <c r="I460" t="s">
        <v>4239</v>
      </c>
      <c r="M460" t="s">
        <v>2818</v>
      </c>
      <c r="N460" t="s">
        <v>3519</v>
      </c>
      <c r="O460" t="s">
        <v>2375</v>
      </c>
      <c r="Q460" s="199">
        <v>50</v>
      </c>
      <c r="S460" t="s">
        <v>3493</v>
      </c>
      <c r="T460" t="s">
        <v>3730</v>
      </c>
      <c r="U460" s="201">
        <v>27.3</v>
      </c>
      <c r="V460" t="s">
        <v>3446</v>
      </c>
      <c r="W460" t="s">
        <v>3534</v>
      </c>
      <c r="X460" t="s">
        <v>3535</v>
      </c>
      <c r="Y460" t="s">
        <v>4783</v>
      </c>
      <c r="Z460" t="s">
        <v>3046</v>
      </c>
      <c r="AA460">
        <v>632133.1</v>
      </c>
      <c r="AB460" s="198">
        <v>37048.875011574077</v>
      </c>
      <c r="AC460" s="198">
        <v>37048.875011574077</v>
      </c>
    </row>
    <row r="461" spans="1:29" x14ac:dyDescent="0.2">
      <c r="A461" s="44" t="str">
        <f t="shared" si="36"/>
        <v>US Natural Gas Financial</v>
      </c>
      <c r="B461" s="44" t="str">
        <f t="shared" si="37"/>
        <v>US</v>
      </c>
      <c r="C461" s="44" t="str">
        <f t="shared" si="38"/>
        <v>Natural Gas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31</v>
      </c>
      <c r="F461" s="213">
        <f t="shared" si="40"/>
        <v>155000</v>
      </c>
      <c r="G461" s="202">
        <v>1336577</v>
      </c>
      <c r="H461" s="198">
        <v>37047.27144675926</v>
      </c>
      <c r="I461" t="s">
        <v>3629</v>
      </c>
      <c r="M461" t="s">
        <v>3494</v>
      </c>
      <c r="N461" t="s">
        <v>4277</v>
      </c>
      <c r="O461" t="s">
        <v>4487</v>
      </c>
      <c r="P461" s="199">
        <v>5000</v>
      </c>
      <c r="S461" t="s">
        <v>3495</v>
      </c>
      <c r="T461" t="s">
        <v>3730</v>
      </c>
      <c r="U461" s="201">
        <v>4.165</v>
      </c>
      <c r="V461" t="s">
        <v>3958</v>
      </c>
      <c r="W461" t="s">
        <v>2909</v>
      </c>
      <c r="X461" t="s">
        <v>4278</v>
      </c>
      <c r="Y461" t="s">
        <v>3748</v>
      </c>
      <c r="Z461" t="s">
        <v>3051</v>
      </c>
      <c r="AA461" t="s">
        <v>2384</v>
      </c>
      <c r="AB461" s="198">
        <v>37073.875</v>
      </c>
      <c r="AC461" s="198">
        <v>37103.875</v>
      </c>
    </row>
    <row r="462" spans="1:29" x14ac:dyDescent="0.2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1336578</v>
      </c>
      <c r="H462" s="198">
        <v>37047.271493055552</v>
      </c>
      <c r="I462" t="s">
        <v>4272</v>
      </c>
      <c r="M462" t="s">
        <v>2818</v>
      </c>
      <c r="N462" t="s">
        <v>4780</v>
      </c>
      <c r="O462" t="s">
        <v>2361</v>
      </c>
      <c r="Q462" s="199">
        <v>50</v>
      </c>
      <c r="S462" t="s">
        <v>3493</v>
      </c>
      <c r="T462" t="s">
        <v>3730</v>
      </c>
      <c r="U462" s="201">
        <v>31</v>
      </c>
      <c r="V462" t="s">
        <v>3965</v>
      </c>
      <c r="W462" t="s">
        <v>4781</v>
      </c>
      <c r="X462" t="s">
        <v>4782</v>
      </c>
      <c r="Y462" t="s">
        <v>4783</v>
      </c>
      <c r="Z462" t="s">
        <v>3051</v>
      </c>
      <c r="AA462">
        <v>632134.1</v>
      </c>
      <c r="AB462" s="198">
        <v>37047.875011574077</v>
      </c>
      <c r="AC462" s="198">
        <v>37047.875011574077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1336579</v>
      </c>
      <c r="H463" s="198">
        <v>37047.271701388891</v>
      </c>
      <c r="I463" t="s">
        <v>3532</v>
      </c>
      <c r="M463" t="s">
        <v>2818</v>
      </c>
      <c r="N463" t="s">
        <v>3519</v>
      </c>
      <c r="O463" t="s">
        <v>2385</v>
      </c>
      <c r="Q463" s="199">
        <v>50</v>
      </c>
      <c r="S463" t="s">
        <v>3493</v>
      </c>
      <c r="T463" t="s">
        <v>3730</v>
      </c>
      <c r="U463" s="201">
        <v>25</v>
      </c>
      <c r="V463" t="s">
        <v>3136</v>
      </c>
      <c r="W463" t="s">
        <v>2834</v>
      </c>
      <c r="X463" t="s">
        <v>3528</v>
      </c>
      <c r="Y463" t="s">
        <v>4783</v>
      </c>
      <c r="Z463" t="s">
        <v>3046</v>
      </c>
      <c r="AA463">
        <v>632135.1</v>
      </c>
      <c r="AB463" s="198">
        <v>37048.875011574077</v>
      </c>
      <c r="AC463" s="198">
        <v>37048.875011574077</v>
      </c>
    </row>
    <row r="464" spans="1:29" x14ac:dyDescent="0.2">
      <c r="A464" s="44" t="str">
        <f t="shared" si="36"/>
        <v>US Power Financial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1336580</v>
      </c>
      <c r="H464" s="198">
        <v>37047.271805555552</v>
      </c>
      <c r="I464" t="s">
        <v>3518</v>
      </c>
      <c r="M464" t="s">
        <v>2818</v>
      </c>
      <c r="N464" t="s">
        <v>4780</v>
      </c>
      <c r="O464" t="s">
        <v>2361</v>
      </c>
      <c r="P464" s="199">
        <v>50</v>
      </c>
      <c r="S464" t="s">
        <v>3493</v>
      </c>
      <c r="T464" t="s">
        <v>3730</v>
      </c>
      <c r="U464" s="201">
        <v>29</v>
      </c>
      <c r="V464" t="s">
        <v>3988</v>
      </c>
      <c r="W464" t="s">
        <v>4781</v>
      </c>
      <c r="X464" t="s">
        <v>4782</v>
      </c>
      <c r="Y464" t="s">
        <v>4783</v>
      </c>
      <c r="Z464" t="s">
        <v>3051</v>
      </c>
      <c r="AA464">
        <v>632136.1</v>
      </c>
      <c r="AB464" s="198">
        <v>37047.875011574077</v>
      </c>
      <c r="AC464" s="198">
        <v>37047.875011574077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1336581</v>
      </c>
      <c r="H465" s="198">
        <v>37047.271909722222</v>
      </c>
      <c r="I465" t="s">
        <v>4282</v>
      </c>
      <c r="M465" t="s">
        <v>2818</v>
      </c>
      <c r="N465" t="s">
        <v>3519</v>
      </c>
      <c r="O465" t="s">
        <v>2375</v>
      </c>
      <c r="Q465" s="199">
        <v>50</v>
      </c>
      <c r="S465" t="s">
        <v>3493</v>
      </c>
      <c r="T465" t="s">
        <v>3730</v>
      </c>
      <c r="U465" s="201">
        <v>27.4</v>
      </c>
      <c r="V465" t="s">
        <v>4138</v>
      </c>
      <c r="W465" t="s">
        <v>3534</v>
      </c>
      <c r="X465" t="s">
        <v>3535</v>
      </c>
      <c r="Y465" t="s">
        <v>4783</v>
      </c>
      <c r="Z465" t="s">
        <v>3046</v>
      </c>
      <c r="AA465">
        <v>632137.1</v>
      </c>
      <c r="AB465" s="198">
        <v>37048.875011574077</v>
      </c>
      <c r="AC465" s="198">
        <v>37048.875011574077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1336582</v>
      </c>
      <c r="H466" s="198">
        <v>37047.272337962961</v>
      </c>
      <c r="I466" t="s">
        <v>4239</v>
      </c>
      <c r="M466" t="s">
        <v>2818</v>
      </c>
      <c r="N466" t="s">
        <v>3519</v>
      </c>
      <c r="O466" t="s">
        <v>2374</v>
      </c>
      <c r="Q466" s="199">
        <v>50</v>
      </c>
      <c r="S466" t="s">
        <v>3493</v>
      </c>
      <c r="T466" t="s">
        <v>3730</v>
      </c>
      <c r="U466" s="201">
        <v>34</v>
      </c>
      <c r="V466" t="s">
        <v>3124</v>
      </c>
      <c r="W466" t="s">
        <v>3527</v>
      </c>
      <c r="X466" t="s">
        <v>4262</v>
      </c>
      <c r="Y466" t="s">
        <v>4783</v>
      </c>
      <c r="Z466" t="s">
        <v>3046</v>
      </c>
      <c r="AA466">
        <v>632138.1</v>
      </c>
      <c r="AB466" s="198">
        <v>37048.875011574077</v>
      </c>
      <c r="AC466" s="198">
        <v>37048.875011574077</v>
      </c>
    </row>
    <row r="467" spans="1:29" x14ac:dyDescent="0.2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1336584</v>
      </c>
      <c r="H467" s="198">
        <v>37047.272731481484</v>
      </c>
      <c r="I467" t="s">
        <v>4496</v>
      </c>
      <c r="M467" t="s">
        <v>2818</v>
      </c>
      <c r="N467" t="s">
        <v>4780</v>
      </c>
      <c r="O467" t="s">
        <v>4672</v>
      </c>
      <c r="Q467" s="199">
        <v>50</v>
      </c>
      <c r="S467" t="s">
        <v>3493</v>
      </c>
      <c r="T467" t="s">
        <v>3730</v>
      </c>
      <c r="U467" s="201">
        <v>39.75</v>
      </c>
      <c r="V467" t="s">
        <v>3390</v>
      </c>
      <c r="W467" t="s">
        <v>4253</v>
      </c>
      <c r="X467" t="s">
        <v>3526</v>
      </c>
      <c r="Y467" t="s">
        <v>4783</v>
      </c>
      <c r="Z467" t="s">
        <v>3051</v>
      </c>
      <c r="AA467">
        <v>632139.1</v>
      </c>
      <c r="AB467" s="198">
        <v>37048.875011574077</v>
      </c>
      <c r="AC467" s="198">
        <v>37048.875011574077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31</v>
      </c>
      <c r="F468" s="213">
        <f t="shared" si="40"/>
        <v>310000</v>
      </c>
      <c r="G468" s="202">
        <v>1336585</v>
      </c>
      <c r="H468" s="198">
        <v>37047.272881944446</v>
      </c>
      <c r="I468" t="s">
        <v>3606</v>
      </c>
      <c r="M468" t="s">
        <v>3494</v>
      </c>
      <c r="N468" t="s">
        <v>4277</v>
      </c>
      <c r="O468" t="s">
        <v>4487</v>
      </c>
      <c r="P468" s="199">
        <v>10000</v>
      </c>
      <c r="S468" t="s">
        <v>3495</v>
      </c>
      <c r="T468" t="s">
        <v>3730</v>
      </c>
      <c r="U468" s="201">
        <v>4.165</v>
      </c>
      <c r="V468" t="s">
        <v>3154</v>
      </c>
      <c r="W468" t="s">
        <v>2909</v>
      </c>
      <c r="X468" t="s">
        <v>4278</v>
      </c>
      <c r="Y468" t="s">
        <v>3748</v>
      </c>
      <c r="Z468" t="s">
        <v>3051</v>
      </c>
      <c r="AA468" t="s">
        <v>2386</v>
      </c>
      <c r="AB468" s="198">
        <v>37073.875</v>
      </c>
      <c r="AC468" s="198">
        <v>37103.875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1336586</v>
      </c>
      <c r="H469" s="198">
        <v>37047.273055555554</v>
      </c>
      <c r="I469" t="s">
        <v>4282</v>
      </c>
      <c r="M469" t="s">
        <v>2818</v>
      </c>
      <c r="N469" t="s">
        <v>3519</v>
      </c>
      <c r="O469" t="s">
        <v>2375</v>
      </c>
      <c r="Q469" s="199">
        <v>50</v>
      </c>
      <c r="S469" t="s">
        <v>3493</v>
      </c>
      <c r="T469" t="s">
        <v>3730</v>
      </c>
      <c r="U469" s="201">
        <v>27.5</v>
      </c>
      <c r="V469" t="s">
        <v>4138</v>
      </c>
      <c r="W469" t="s">
        <v>3534</v>
      </c>
      <c r="X469" t="s">
        <v>3535</v>
      </c>
      <c r="Y469" t="s">
        <v>4783</v>
      </c>
      <c r="Z469" t="s">
        <v>3046</v>
      </c>
      <c r="AA469">
        <v>632143.1</v>
      </c>
      <c r="AB469" s="198">
        <v>37048.875011574077</v>
      </c>
      <c r="AC469" s="198">
        <v>37048.875011574077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50</v>
      </c>
      <c r="G470" s="202">
        <v>1336588</v>
      </c>
      <c r="H470" s="198">
        <v>37047.273333333331</v>
      </c>
      <c r="I470" t="s">
        <v>3529</v>
      </c>
      <c r="M470" t="s">
        <v>2818</v>
      </c>
      <c r="N470" t="s">
        <v>3519</v>
      </c>
      <c r="O470" t="s">
        <v>2375</v>
      </c>
      <c r="P470" s="199">
        <v>50</v>
      </c>
      <c r="S470" t="s">
        <v>3493</v>
      </c>
      <c r="T470" t="s">
        <v>3730</v>
      </c>
      <c r="U470" s="201">
        <v>27.4</v>
      </c>
      <c r="V470" t="s">
        <v>2387</v>
      </c>
      <c r="W470" t="s">
        <v>3534</v>
      </c>
      <c r="X470" t="s">
        <v>3535</v>
      </c>
      <c r="Y470" t="s">
        <v>4783</v>
      </c>
      <c r="Z470" t="s">
        <v>3046</v>
      </c>
      <c r="AA470">
        <v>632145.1</v>
      </c>
      <c r="AB470" s="198">
        <v>37048.875011574077</v>
      </c>
      <c r="AC470" s="198">
        <v>37048.875011574077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1336589</v>
      </c>
      <c r="H471" s="198">
        <v>37047.273518518516</v>
      </c>
      <c r="I471" t="s">
        <v>4259</v>
      </c>
      <c r="M471" t="s">
        <v>2818</v>
      </c>
      <c r="N471" t="s">
        <v>3519</v>
      </c>
      <c r="O471" t="s">
        <v>2375</v>
      </c>
      <c r="Q471" s="199">
        <v>50</v>
      </c>
      <c r="S471" t="s">
        <v>3493</v>
      </c>
      <c r="T471" t="s">
        <v>3730</v>
      </c>
      <c r="U471" s="201">
        <v>27.5</v>
      </c>
      <c r="V471" t="s">
        <v>4260</v>
      </c>
      <c r="W471" t="s">
        <v>3534</v>
      </c>
      <c r="X471" t="s">
        <v>3535</v>
      </c>
      <c r="Y471" t="s">
        <v>4783</v>
      </c>
      <c r="Z471" t="s">
        <v>3046</v>
      </c>
      <c r="AA471">
        <v>632146.1</v>
      </c>
      <c r="AB471" s="198">
        <v>37048.875011574077</v>
      </c>
      <c r="AC471" s="198">
        <v>37048.875011574077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50</v>
      </c>
      <c r="G472" s="202">
        <v>1336590</v>
      </c>
      <c r="H472" s="198">
        <v>37047.273587962962</v>
      </c>
      <c r="I472" t="s">
        <v>4254</v>
      </c>
      <c r="M472" t="s">
        <v>2818</v>
      </c>
      <c r="N472" t="s">
        <v>3519</v>
      </c>
      <c r="O472" t="s">
        <v>4631</v>
      </c>
      <c r="Q472" s="199">
        <v>50</v>
      </c>
      <c r="S472" t="s">
        <v>3493</v>
      </c>
      <c r="T472" t="s">
        <v>3730</v>
      </c>
      <c r="U472" s="201">
        <v>35.65</v>
      </c>
      <c r="V472" t="s">
        <v>3968</v>
      </c>
      <c r="W472" t="s">
        <v>3444</v>
      </c>
      <c r="X472" t="s">
        <v>3526</v>
      </c>
      <c r="Y472" t="s">
        <v>4783</v>
      </c>
      <c r="Z472" t="s">
        <v>3046</v>
      </c>
      <c r="AA472">
        <v>632147.1</v>
      </c>
      <c r="AB472" s="198">
        <v>37048.875011574077</v>
      </c>
      <c r="AC472" s="198">
        <v>37048.875011574077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1336591</v>
      </c>
      <c r="H473" s="198">
        <v>37047.2737037037</v>
      </c>
      <c r="I473" t="s">
        <v>2388</v>
      </c>
      <c r="M473" t="s">
        <v>2818</v>
      </c>
      <c r="N473" t="s">
        <v>3519</v>
      </c>
      <c r="O473" t="s">
        <v>2383</v>
      </c>
      <c r="Q473" s="199">
        <v>50</v>
      </c>
      <c r="S473" t="s">
        <v>3493</v>
      </c>
      <c r="T473" t="s">
        <v>3730</v>
      </c>
      <c r="U473" s="201">
        <v>23</v>
      </c>
      <c r="V473" t="s">
        <v>2389</v>
      </c>
      <c r="W473" t="s">
        <v>3523</v>
      </c>
      <c r="X473" t="s">
        <v>3524</v>
      </c>
      <c r="Y473" t="s">
        <v>4783</v>
      </c>
      <c r="Z473" t="s">
        <v>3046</v>
      </c>
      <c r="AA473">
        <v>632148.1</v>
      </c>
      <c r="AB473" s="198">
        <v>37048.875011574077</v>
      </c>
      <c r="AC473" s="198">
        <v>37048.875011574077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1336592</v>
      </c>
      <c r="H474" s="198">
        <v>37047.273726851854</v>
      </c>
      <c r="I474" t="s">
        <v>2390</v>
      </c>
      <c r="M474" t="s">
        <v>2818</v>
      </c>
      <c r="N474" t="s">
        <v>3519</v>
      </c>
      <c r="O474" t="s">
        <v>2383</v>
      </c>
      <c r="P474" s="199">
        <v>50</v>
      </c>
      <c r="S474" t="s">
        <v>3493</v>
      </c>
      <c r="T474" t="s">
        <v>3730</v>
      </c>
      <c r="U474" s="201">
        <v>22.5</v>
      </c>
      <c r="V474" t="s">
        <v>2391</v>
      </c>
      <c r="W474" t="s">
        <v>3523</v>
      </c>
      <c r="X474" t="s">
        <v>3524</v>
      </c>
      <c r="Y474" t="s">
        <v>4783</v>
      </c>
      <c r="Z474" t="s">
        <v>3046</v>
      </c>
      <c r="AA474">
        <v>632149.1</v>
      </c>
      <c r="AB474" s="198">
        <v>37048.875011574077</v>
      </c>
      <c r="AC474" s="198">
        <v>37048.875011574077</v>
      </c>
    </row>
    <row r="475" spans="1:29" x14ac:dyDescent="0.2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1336593</v>
      </c>
      <c r="H475" s="198">
        <v>37047.273854166669</v>
      </c>
      <c r="I475" t="s">
        <v>4252</v>
      </c>
      <c r="M475" t="s">
        <v>2818</v>
      </c>
      <c r="N475" t="s">
        <v>4780</v>
      </c>
      <c r="O475" t="s">
        <v>4672</v>
      </c>
      <c r="Q475" s="199">
        <v>50</v>
      </c>
      <c r="S475" t="s">
        <v>3493</v>
      </c>
      <c r="T475" t="s">
        <v>3730</v>
      </c>
      <c r="U475" s="201">
        <v>39.9</v>
      </c>
      <c r="V475" t="s">
        <v>4000</v>
      </c>
      <c r="W475" t="s">
        <v>4253</v>
      </c>
      <c r="X475" t="s">
        <v>3526</v>
      </c>
      <c r="Y475" t="s">
        <v>4783</v>
      </c>
      <c r="Z475" t="s">
        <v>3051</v>
      </c>
      <c r="AA475">
        <v>632150.1</v>
      </c>
      <c r="AB475" s="198">
        <v>37048.875011574077</v>
      </c>
      <c r="AC475" s="198">
        <v>37048.875011574077</v>
      </c>
    </row>
    <row r="476" spans="1:29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4</v>
      </c>
      <c r="G476" s="202">
        <v>1336594</v>
      </c>
      <c r="H476" s="198">
        <v>37047.273935185185</v>
      </c>
      <c r="I476" t="s">
        <v>3743</v>
      </c>
      <c r="M476" t="s">
        <v>3499</v>
      </c>
      <c r="N476" t="s">
        <v>3727</v>
      </c>
      <c r="O476" t="s">
        <v>3728</v>
      </c>
      <c r="Q476" s="199">
        <v>4</v>
      </c>
      <c r="S476" t="s">
        <v>3729</v>
      </c>
      <c r="T476" t="s">
        <v>3730</v>
      </c>
      <c r="U476" s="201">
        <v>1680</v>
      </c>
      <c r="V476" t="s">
        <v>3937</v>
      </c>
      <c r="W476" t="s">
        <v>3736</v>
      </c>
      <c r="X476" t="s">
        <v>3732</v>
      </c>
      <c r="Y476" t="s">
        <v>3733</v>
      </c>
      <c r="Z476" t="s">
        <v>3734</v>
      </c>
      <c r="AA476">
        <v>2168420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1336595</v>
      </c>
      <c r="H477" s="198">
        <v>37047.274016203701</v>
      </c>
      <c r="I477" t="s">
        <v>4764</v>
      </c>
      <c r="M477" t="s">
        <v>3499</v>
      </c>
      <c r="N477" t="s">
        <v>3739</v>
      </c>
      <c r="O477" t="s">
        <v>3740</v>
      </c>
      <c r="Q477" s="199">
        <v>20</v>
      </c>
      <c r="S477" t="s">
        <v>3729</v>
      </c>
      <c r="T477" t="s">
        <v>3730</v>
      </c>
      <c r="U477" s="201">
        <v>1516</v>
      </c>
      <c r="V477" t="s">
        <v>4765</v>
      </c>
      <c r="W477" t="s">
        <v>3736</v>
      </c>
      <c r="X477" t="s">
        <v>3732</v>
      </c>
      <c r="Y477" t="s">
        <v>3733</v>
      </c>
      <c r="Z477" t="s">
        <v>3734</v>
      </c>
      <c r="AA477">
        <v>2168422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2</v>
      </c>
      <c r="G478" s="202">
        <v>1336597</v>
      </c>
      <c r="H478" s="198">
        <v>37047.274560185186</v>
      </c>
      <c r="I478" t="s">
        <v>3743</v>
      </c>
      <c r="M478" t="s">
        <v>3499</v>
      </c>
      <c r="N478" t="s">
        <v>3727</v>
      </c>
      <c r="O478" t="s">
        <v>3728</v>
      </c>
      <c r="Q478" s="199">
        <v>2</v>
      </c>
      <c r="S478" t="s">
        <v>3729</v>
      </c>
      <c r="T478" t="s">
        <v>3730</v>
      </c>
      <c r="U478" s="201">
        <v>1679</v>
      </c>
      <c r="V478" t="s">
        <v>3956</v>
      </c>
      <c r="W478" t="s">
        <v>3736</v>
      </c>
      <c r="X478" t="s">
        <v>3732</v>
      </c>
      <c r="Y478" t="s">
        <v>3733</v>
      </c>
      <c r="Z478" t="s">
        <v>3734</v>
      </c>
      <c r="AA478">
        <v>2168426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50</v>
      </c>
      <c r="G479" s="202">
        <v>1336598</v>
      </c>
      <c r="H479" s="198">
        <v>37047.275023148148</v>
      </c>
      <c r="I479" t="s">
        <v>4259</v>
      </c>
      <c r="M479" t="s">
        <v>2818</v>
      </c>
      <c r="N479" t="s">
        <v>3519</v>
      </c>
      <c r="O479" t="s">
        <v>4631</v>
      </c>
      <c r="Q479" s="199">
        <v>50</v>
      </c>
      <c r="S479" t="s">
        <v>3493</v>
      </c>
      <c r="T479" t="s">
        <v>3730</v>
      </c>
      <c r="U479" s="201">
        <v>35.75</v>
      </c>
      <c r="V479" t="s">
        <v>3267</v>
      </c>
      <c r="W479" t="s">
        <v>3444</v>
      </c>
      <c r="X479" t="s">
        <v>3526</v>
      </c>
      <c r="Y479" t="s">
        <v>4783</v>
      </c>
      <c r="Z479" t="s">
        <v>3046</v>
      </c>
      <c r="AA479">
        <v>632151.1</v>
      </c>
      <c r="AB479" s="198">
        <v>37048.875011574077</v>
      </c>
      <c r="AC479" s="198">
        <v>37048.875011574077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1336599</v>
      </c>
      <c r="H480" s="198">
        <v>37047.275046296294</v>
      </c>
      <c r="I480" t="s">
        <v>4239</v>
      </c>
      <c r="M480" t="s">
        <v>2818</v>
      </c>
      <c r="N480" t="s">
        <v>3519</v>
      </c>
      <c r="O480" t="s">
        <v>2375</v>
      </c>
      <c r="Q480" s="199">
        <v>50</v>
      </c>
      <c r="S480" t="s">
        <v>3493</v>
      </c>
      <c r="T480" t="s">
        <v>3730</v>
      </c>
      <c r="U480" s="201">
        <v>27.6</v>
      </c>
      <c r="V480" t="s">
        <v>3446</v>
      </c>
      <c r="W480" t="s">
        <v>3534</v>
      </c>
      <c r="X480" t="s">
        <v>3535</v>
      </c>
      <c r="Y480" t="s">
        <v>4783</v>
      </c>
      <c r="Z480" t="s">
        <v>3046</v>
      </c>
      <c r="AA480">
        <v>632152.1</v>
      </c>
      <c r="AB480" s="198">
        <v>37048.875011574077</v>
      </c>
      <c r="AC480" s="198">
        <v>37048.875011574077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5</v>
      </c>
      <c r="F481" s="213">
        <f t="shared" si="40"/>
        <v>250</v>
      </c>
      <c r="G481" s="202">
        <v>1336600</v>
      </c>
      <c r="H481" s="198">
        <v>37047.275266203702</v>
      </c>
      <c r="I481" t="s">
        <v>3518</v>
      </c>
      <c r="M481" t="s">
        <v>2818</v>
      </c>
      <c r="N481" t="s">
        <v>3519</v>
      </c>
      <c r="O481" t="s">
        <v>3845</v>
      </c>
      <c r="Q481" s="199">
        <v>50</v>
      </c>
      <c r="S481" t="s">
        <v>3493</v>
      </c>
      <c r="T481" t="s">
        <v>3730</v>
      </c>
      <c r="U481" s="201">
        <v>37</v>
      </c>
      <c r="V481" t="s">
        <v>4341</v>
      </c>
      <c r="W481" t="s">
        <v>3523</v>
      </c>
      <c r="X481" t="s">
        <v>3524</v>
      </c>
      <c r="Y481" t="s">
        <v>4783</v>
      </c>
      <c r="Z481" t="s">
        <v>3046</v>
      </c>
      <c r="AA481">
        <v>632153.1</v>
      </c>
      <c r="AB481" s="198">
        <v>37053.875011574077</v>
      </c>
      <c r="AC481" s="198">
        <v>37057.875011574077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1336601</v>
      </c>
      <c r="H482" s="198">
        <v>37047.275335648148</v>
      </c>
      <c r="I482" t="s">
        <v>4239</v>
      </c>
      <c r="M482" t="s">
        <v>2818</v>
      </c>
      <c r="N482" t="s">
        <v>3519</v>
      </c>
      <c r="O482" t="s">
        <v>2375</v>
      </c>
      <c r="Q482" s="199">
        <v>50</v>
      </c>
      <c r="S482" t="s">
        <v>3493</v>
      </c>
      <c r="T482" t="s">
        <v>3730</v>
      </c>
      <c r="U482" s="201">
        <v>27.7</v>
      </c>
      <c r="V482" t="s">
        <v>3446</v>
      </c>
      <c r="W482" t="s">
        <v>3534</v>
      </c>
      <c r="X482" t="s">
        <v>3535</v>
      </c>
      <c r="Y482" t="s">
        <v>4783</v>
      </c>
      <c r="Z482" t="s">
        <v>3046</v>
      </c>
      <c r="AA482">
        <v>632154.1</v>
      </c>
      <c r="AB482" s="198">
        <v>37048.875011574077</v>
      </c>
      <c r="AC482" s="198">
        <v>37048.875011574077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1336602</v>
      </c>
      <c r="H483" s="198">
        <v>37047.275497685187</v>
      </c>
      <c r="I483" t="s">
        <v>4259</v>
      </c>
      <c r="M483" t="s">
        <v>2818</v>
      </c>
      <c r="N483" t="s">
        <v>3519</v>
      </c>
      <c r="O483" t="s">
        <v>2392</v>
      </c>
      <c r="Q483" s="199">
        <v>50</v>
      </c>
      <c r="S483" t="s">
        <v>3493</v>
      </c>
      <c r="T483" t="s">
        <v>3730</v>
      </c>
      <c r="U483" s="201">
        <v>35.75</v>
      </c>
      <c r="V483" t="s">
        <v>3267</v>
      </c>
      <c r="W483" t="s">
        <v>3444</v>
      </c>
      <c r="X483" t="s">
        <v>3526</v>
      </c>
      <c r="Y483" t="s">
        <v>4783</v>
      </c>
      <c r="Z483" t="s">
        <v>3046</v>
      </c>
      <c r="AA483">
        <v>632155.1</v>
      </c>
      <c r="AB483" s="198">
        <v>37049.875011574077</v>
      </c>
      <c r="AC483" s="198">
        <v>37049.875011574077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5</v>
      </c>
      <c r="F484" s="213">
        <f t="shared" si="40"/>
        <v>250</v>
      </c>
      <c r="G484" s="202">
        <v>1336603</v>
      </c>
      <c r="H484" s="198">
        <v>37047.275578703702</v>
      </c>
      <c r="I484" t="s">
        <v>4246</v>
      </c>
      <c r="M484" t="s">
        <v>2818</v>
      </c>
      <c r="N484" t="s">
        <v>3519</v>
      </c>
      <c r="O484" t="s">
        <v>3845</v>
      </c>
      <c r="Q484" s="199">
        <v>50</v>
      </c>
      <c r="S484" t="s">
        <v>3493</v>
      </c>
      <c r="T484" t="s">
        <v>3730</v>
      </c>
      <c r="U484" s="201">
        <v>38</v>
      </c>
      <c r="V484" t="s">
        <v>4166</v>
      </c>
      <c r="W484" t="s">
        <v>3523</v>
      </c>
      <c r="X484" t="s">
        <v>3524</v>
      </c>
      <c r="Y484" t="s">
        <v>4783</v>
      </c>
      <c r="Z484" t="s">
        <v>3046</v>
      </c>
      <c r="AA484">
        <v>632156.1</v>
      </c>
      <c r="AB484" s="198">
        <v>37053.875011574077</v>
      </c>
      <c r="AC484" s="198">
        <v>37057.875011574077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1336604</v>
      </c>
      <c r="H485" s="198">
        <v>37047.275787037041</v>
      </c>
      <c r="I485" t="s">
        <v>4124</v>
      </c>
      <c r="M485" t="s">
        <v>3499</v>
      </c>
      <c r="N485" t="s">
        <v>3753</v>
      </c>
      <c r="O485" t="s">
        <v>3754</v>
      </c>
      <c r="Q485" s="199">
        <v>10</v>
      </c>
      <c r="S485" t="s">
        <v>3755</v>
      </c>
      <c r="T485" t="s">
        <v>3730</v>
      </c>
      <c r="U485" s="201">
        <v>7075</v>
      </c>
      <c r="V485" t="s">
        <v>4475</v>
      </c>
      <c r="W485" t="s">
        <v>3756</v>
      </c>
      <c r="X485" t="s">
        <v>3732</v>
      </c>
      <c r="Y485" t="s">
        <v>3733</v>
      </c>
      <c r="Z485" t="s">
        <v>3734</v>
      </c>
      <c r="AA485">
        <v>2168429</v>
      </c>
    </row>
    <row r="486" spans="1:29" x14ac:dyDescent="0.2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31</v>
      </c>
      <c r="F486" s="213">
        <f t="shared" si="40"/>
        <v>310000</v>
      </c>
      <c r="G486" s="202">
        <v>1336605</v>
      </c>
      <c r="H486" s="198">
        <v>37047.275960648149</v>
      </c>
      <c r="I486" t="s">
        <v>3518</v>
      </c>
      <c r="M486" t="s">
        <v>3494</v>
      </c>
      <c r="N486" t="s">
        <v>4277</v>
      </c>
      <c r="O486" t="s">
        <v>4487</v>
      </c>
      <c r="Q486" s="199">
        <v>10000</v>
      </c>
      <c r="S486" t="s">
        <v>3495</v>
      </c>
      <c r="T486" t="s">
        <v>3730</v>
      </c>
      <c r="U486" s="201">
        <v>4.17</v>
      </c>
      <c r="V486" t="s">
        <v>3542</v>
      </c>
      <c r="W486" t="s">
        <v>2909</v>
      </c>
      <c r="X486" t="s">
        <v>4278</v>
      </c>
      <c r="Y486" t="s">
        <v>3748</v>
      </c>
      <c r="Z486" t="s">
        <v>3051</v>
      </c>
      <c r="AA486" t="s">
        <v>2393</v>
      </c>
      <c r="AB486" s="198">
        <v>37073.875</v>
      </c>
      <c r="AC486" s="198">
        <v>37103.875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4</v>
      </c>
      <c r="G487" s="202">
        <v>1336607</v>
      </c>
      <c r="H487" s="198">
        <v>37047.276284722226</v>
      </c>
      <c r="I487" t="s">
        <v>3738</v>
      </c>
      <c r="M487" t="s">
        <v>3499</v>
      </c>
      <c r="N487" t="s">
        <v>3757</v>
      </c>
      <c r="O487" t="s">
        <v>3758</v>
      </c>
      <c r="P487" s="199">
        <v>4</v>
      </c>
      <c r="S487" t="s">
        <v>3729</v>
      </c>
      <c r="T487" t="s">
        <v>3730</v>
      </c>
      <c r="U487" s="201">
        <v>462</v>
      </c>
      <c r="V487" t="s">
        <v>3741</v>
      </c>
      <c r="W487" t="s">
        <v>3747</v>
      </c>
      <c r="X487" t="s">
        <v>3732</v>
      </c>
      <c r="Y487" t="s">
        <v>3733</v>
      </c>
      <c r="Z487" t="s">
        <v>3734</v>
      </c>
      <c r="AA487">
        <v>2168439</v>
      </c>
    </row>
    <row r="488" spans="1:29" x14ac:dyDescent="0.2">
      <c r="A488" s="44" t="str">
        <f t="shared" si="36"/>
        <v>US Natural Gas Financial</v>
      </c>
      <c r="B488" s="44" t="str">
        <f t="shared" si="37"/>
        <v>US</v>
      </c>
      <c r="C488" s="44" t="str">
        <f t="shared" si="38"/>
        <v>Natural Gas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31</v>
      </c>
      <c r="F488" s="213">
        <f t="shared" si="40"/>
        <v>310000</v>
      </c>
      <c r="G488" s="202">
        <v>1336608</v>
      </c>
      <c r="H488" s="198">
        <v>37047.276400462964</v>
      </c>
      <c r="I488" t="s">
        <v>3659</v>
      </c>
      <c r="M488" t="s">
        <v>3494</v>
      </c>
      <c r="N488" t="s">
        <v>4277</v>
      </c>
      <c r="O488" t="s">
        <v>4487</v>
      </c>
      <c r="P488" s="199">
        <v>10000</v>
      </c>
      <c r="S488" t="s">
        <v>3495</v>
      </c>
      <c r="T488" t="s">
        <v>3730</v>
      </c>
      <c r="U488" s="201">
        <v>4.165</v>
      </c>
      <c r="V488" t="s">
        <v>4683</v>
      </c>
      <c r="W488" t="s">
        <v>2909</v>
      </c>
      <c r="X488" t="s">
        <v>4278</v>
      </c>
      <c r="Y488" t="s">
        <v>3748</v>
      </c>
      <c r="Z488" t="s">
        <v>3051</v>
      </c>
      <c r="AA488" t="s">
        <v>2394</v>
      </c>
      <c r="AB488" s="198">
        <v>37073.875</v>
      </c>
      <c r="AC488" s="198">
        <v>37103.875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310000</v>
      </c>
      <c r="G489" s="202">
        <v>1336611</v>
      </c>
      <c r="H489" s="198">
        <v>37047.276666666665</v>
      </c>
      <c r="I489" t="s">
        <v>4276</v>
      </c>
      <c r="M489" t="s">
        <v>3494</v>
      </c>
      <c r="N489" t="s">
        <v>4277</v>
      </c>
      <c r="O489" t="s">
        <v>4487</v>
      </c>
      <c r="Q489" s="199">
        <v>10000</v>
      </c>
      <c r="S489" t="s">
        <v>3495</v>
      </c>
      <c r="T489" t="s">
        <v>3730</v>
      </c>
      <c r="U489" s="201">
        <v>4.1749999999999998</v>
      </c>
      <c r="V489" t="s">
        <v>4345</v>
      </c>
      <c r="W489" t="s">
        <v>2909</v>
      </c>
      <c r="X489" t="s">
        <v>4278</v>
      </c>
      <c r="Y489" t="s">
        <v>3748</v>
      </c>
      <c r="Z489" t="s">
        <v>3051</v>
      </c>
      <c r="AA489" t="s">
        <v>2395</v>
      </c>
      <c r="AB489" s="198">
        <v>37073.875</v>
      </c>
      <c r="AC489" s="198">
        <v>37103.875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1336612</v>
      </c>
      <c r="H490" s="198">
        <v>37047.276724537034</v>
      </c>
      <c r="I490" t="s">
        <v>3521</v>
      </c>
      <c r="M490" t="s">
        <v>2818</v>
      </c>
      <c r="N490" t="s">
        <v>3519</v>
      </c>
      <c r="O490" t="s">
        <v>2383</v>
      </c>
      <c r="P490" s="199">
        <v>50</v>
      </c>
      <c r="S490" t="s">
        <v>3493</v>
      </c>
      <c r="T490" t="s">
        <v>3730</v>
      </c>
      <c r="U490" s="201">
        <v>22.75</v>
      </c>
      <c r="V490" t="s">
        <v>3522</v>
      </c>
      <c r="W490" t="s">
        <v>3523</v>
      </c>
      <c r="X490" t="s">
        <v>3524</v>
      </c>
      <c r="Y490" t="s">
        <v>4783</v>
      </c>
      <c r="Z490" t="s">
        <v>3046</v>
      </c>
      <c r="AA490">
        <v>632158.1</v>
      </c>
      <c r="AB490" s="198">
        <v>37048.875011574077</v>
      </c>
      <c r="AC490" s="198">
        <v>37048.875011574077</v>
      </c>
    </row>
    <row r="491" spans="1:29" x14ac:dyDescent="0.2">
      <c r="A491" s="44" t="str">
        <f t="shared" si="36"/>
        <v>US Natural Gas Financial</v>
      </c>
      <c r="B491" s="44" t="str">
        <f t="shared" si="37"/>
        <v>US</v>
      </c>
      <c r="C491" s="44" t="str">
        <f t="shared" si="38"/>
        <v>Natural Gas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31</v>
      </c>
      <c r="F491" s="213">
        <f t="shared" si="40"/>
        <v>310000</v>
      </c>
      <c r="G491" s="202">
        <v>1336613</v>
      </c>
      <c r="H491" s="198">
        <v>37047.276759259257</v>
      </c>
      <c r="I491" t="s">
        <v>3645</v>
      </c>
      <c r="M491" t="s">
        <v>3494</v>
      </c>
      <c r="N491" t="s">
        <v>4277</v>
      </c>
      <c r="O491" t="s">
        <v>4487</v>
      </c>
      <c r="P491" s="199">
        <v>10000</v>
      </c>
      <c r="S491" t="s">
        <v>3495</v>
      </c>
      <c r="T491" t="s">
        <v>3730</v>
      </c>
      <c r="U491" s="201">
        <v>4.17</v>
      </c>
      <c r="V491" t="s">
        <v>4494</v>
      </c>
      <c r="W491" t="s">
        <v>2909</v>
      </c>
      <c r="X491" t="s">
        <v>4278</v>
      </c>
      <c r="Y491" t="s">
        <v>3748</v>
      </c>
      <c r="Z491" t="s">
        <v>3051</v>
      </c>
      <c r="AA491" t="s">
        <v>2396</v>
      </c>
      <c r="AB491" s="198">
        <v>37073.875</v>
      </c>
      <c r="AC491" s="198">
        <v>37103.875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1336614</v>
      </c>
      <c r="H492" s="198">
        <v>37047.276956018519</v>
      </c>
      <c r="I492" t="s">
        <v>4264</v>
      </c>
      <c r="M492" t="s">
        <v>2818</v>
      </c>
      <c r="N492" t="s">
        <v>3519</v>
      </c>
      <c r="O492" t="s">
        <v>3987</v>
      </c>
      <c r="Q492" s="199">
        <v>50</v>
      </c>
      <c r="S492" t="s">
        <v>3493</v>
      </c>
      <c r="T492" t="s">
        <v>3730</v>
      </c>
      <c r="U492" s="201">
        <v>72.5</v>
      </c>
      <c r="V492" t="s">
        <v>2397</v>
      </c>
      <c r="W492" t="s">
        <v>3538</v>
      </c>
      <c r="X492" t="s">
        <v>3524</v>
      </c>
      <c r="Y492" t="s">
        <v>4783</v>
      </c>
      <c r="Z492" t="s">
        <v>3046</v>
      </c>
      <c r="AA492">
        <v>632159.1</v>
      </c>
      <c r="AB492" s="198">
        <v>37074.875</v>
      </c>
      <c r="AC492" s="198">
        <v>37078.875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50</v>
      </c>
      <c r="G493" s="202">
        <v>1336615</v>
      </c>
      <c r="H493" s="198">
        <v>37047.277118055557</v>
      </c>
      <c r="I493" t="s">
        <v>4272</v>
      </c>
      <c r="M493" t="s">
        <v>2818</v>
      </c>
      <c r="N493" t="s">
        <v>3519</v>
      </c>
      <c r="O493" t="s">
        <v>2374</v>
      </c>
      <c r="Q493" s="199">
        <v>50</v>
      </c>
      <c r="S493" t="s">
        <v>3493</v>
      </c>
      <c r="T493" t="s">
        <v>3730</v>
      </c>
      <c r="U493" s="201">
        <v>34.25</v>
      </c>
      <c r="V493" t="s">
        <v>3646</v>
      </c>
      <c r="W493" t="s">
        <v>3527</v>
      </c>
      <c r="X493" t="s">
        <v>4262</v>
      </c>
      <c r="Y493" t="s">
        <v>4783</v>
      </c>
      <c r="Z493" t="s">
        <v>3046</v>
      </c>
      <c r="AA493">
        <v>632160.1</v>
      </c>
      <c r="AB493" s="198">
        <v>37048.875011574077</v>
      </c>
      <c r="AC493" s="198">
        <v>37048.875011574077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1336617</v>
      </c>
      <c r="H494" s="198">
        <v>37047.277453703704</v>
      </c>
      <c r="I494" t="s">
        <v>3532</v>
      </c>
      <c r="M494" t="s">
        <v>2818</v>
      </c>
      <c r="N494" t="s">
        <v>3519</v>
      </c>
      <c r="O494" t="s">
        <v>2383</v>
      </c>
      <c r="P494" s="199">
        <v>50</v>
      </c>
      <c r="S494" t="s">
        <v>3493</v>
      </c>
      <c r="T494" t="s">
        <v>3730</v>
      </c>
      <c r="U494" s="201">
        <v>22.5</v>
      </c>
      <c r="V494" t="s">
        <v>3833</v>
      </c>
      <c r="W494" t="s">
        <v>3523</v>
      </c>
      <c r="X494" t="s">
        <v>3524</v>
      </c>
      <c r="Y494" t="s">
        <v>4783</v>
      </c>
      <c r="Z494" t="s">
        <v>3046</v>
      </c>
      <c r="AA494">
        <v>632163.1</v>
      </c>
      <c r="AB494" s="198">
        <v>37048.875011574077</v>
      </c>
      <c r="AC494" s="198">
        <v>37048.875011574077</v>
      </c>
    </row>
    <row r="495" spans="1:29" x14ac:dyDescent="0.2">
      <c r="A495" s="44" t="str">
        <f t="shared" si="36"/>
        <v>US Power Financial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1336619</v>
      </c>
      <c r="H495" s="198">
        <v>37047.278124999997</v>
      </c>
      <c r="I495" t="s">
        <v>4282</v>
      </c>
      <c r="M495" t="s">
        <v>2818</v>
      </c>
      <c r="N495" t="s">
        <v>4780</v>
      </c>
      <c r="O495" t="s">
        <v>2376</v>
      </c>
      <c r="Q495" s="199">
        <v>50</v>
      </c>
      <c r="S495" t="s">
        <v>3493</v>
      </c>
      <c r="T495" t="s">
        <v>3730</v>
      </c>
      <c r="U495" s="201">
        <v>27.8</v>
      </c>
      <c r="V495" t="s">
        <v>4138</v>
      </c>
      <c r="W495" t="s">
        <v>3534</v>
      </c>
      <c r="X495" t="s">
        <v>3535</v>
      </c>
      <c r="Y495" t="s">
        <v>4783</v>
      </c>
      <c r="Z495" t="s">
        <v>3051</v>
      </c>
      <c r="AA495">
        <v>632166.1</v>
      </c>
      <c r="AB495" s="198">
        <v>37048.875011574077</v>
      </c>
      <c r="AC495" s="198">
        <v>37048.875011574077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31</v>
      </c>
      <c r="F496" s="213">
        <f t="shared" si="40"/>
        <v>1550</v>
      </c>
      <c r="G496" s="202">
        <v>1336620</v>
      </c>
      <c r="H496" s="198">
        <v>37047.278356481482</v>
      </c>
      <c r="I496" t="s">
        <v>4681</v>
      </c>
      <c r="J496" t="s">
        <v>4422</v>
      </c>
      <c r="K496" t="s">
        <v>4267</v>
      </c>
      <c r="M496" t="s">
        <v>2818</v>
      </c>
      <c r="N496" t="s">
        <v>3519</v>
      </c>
      <c r="O496" t="s">
        <v>2398</v>
      </c>
      <c r="Q496" s="199">
        <v>50</v>
      </c>
      <c r="S496" t="s">
        <v>3493</v>
      </c>
      <c r="T496" t="s">
        <v>3730</v>
      </c>
      <c r="U496" s="201">
        <v>40.5</v>
      </c>
      <c r="V496" t="s">
        <v>3214</v>
      </c>
      <c r="W496" t="s">
        <v>3538</v>
      </c>
      <c r="X496" t="s">
        <v>3531</v>
      </c>
      <c r="Y496" t="s">
        <v>4783</v>
      </c>
      <c r="Z496" t="s">
        <v>3046</v>
      </c>
      <c r="AA496">
        <v>632294.1</v>
      </c>
      <c r="AB496" s="198">
        <v>37377.71597222222</v>
      </c>
      <c r="AC496" s="198">
        <v>37407.71597222222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30</v>
      </c>
      <c r="F497" s="213">
        <f t="shared" si="40"/>
        <v>1500</v>
      </c>
      <c r="G497" s="202">
        <v>1336621</v>
      </c>
      <c r="H497" s="198">
        <v>37047.279062499998</v>
      </c>
      <c r="I497" t="s">
        <v>4239</v>
      </c>
      <c r="M497" t="s">
        <v>2818</v>
      </c>
      <c r="N497" t="s">
        <v>3519</v>
      </c>
      <c r="O497" t="s">
        <v>2838</v>
      </c>
      <c r="Q497" s="199">
        <v>50</v>
      </c>
      <c r="S497" t="s">
        <v>3493</v>
      </c>
      <c r="T497" t="s">
        <v>3730</v>
      </c>
      <c r="U497" s="201">
        <v>51</v>
      </c>
      <c r="V497" t="s">
        <v>3661</v>
      </c>
      <c r="W497" t="s">
        <v>3538</v>
      </c>
      <c r="X497" t="s">
        <v>3539</v>
      </c>
      <c r="Y497" t="s">
        <v>4783</v>
      </c>
      <c r="Z497" t="s">
        <v>3046</v>
      </c>
      <c r="AA497">
        <v>632168.1</v>
      </c>
      <c r="AB497" s="198">
        <v>37408.71597222222</v>
      </c>
      <c r="AC497" s="198">
        <v>37437.71597222222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50</v>
      </c>
      <c r="G498" s="202">
        <v>1336622</v>
      </c>
      <c r="H498" s="198">
        <v>37047.279340277775</v>
      </c>
      <c r="I498" t="s">
        <v>4770</v>
      </c>
      <c r="M498" t="s">
        <v>2818</v>
      </c>
      <c r="N498" t="s">
        <v>3519</v>
      </c>
      <c r="O498" t="s">
        <v>2379</v>
      </c>
      <c r="P498" s="199">
        <v>50</v>
      </c>
      <c r="S498" t="s">
        <v>3493</v>
      </c>
      <c r="T498" t="s">
        <v>3730</v>
      </c>
      <c r="U498" s="201">
        <v>22.75</v>
      </c>
      <c r="V498" t="s">
        <v>4027</v>
      </c>
      <c r="W498" t="s">
        <v>3530</v>
      </c>
      <c r="X498" t="s">
        <v>3520</v>
      </c>
      <c r="Y498" t="s">
        <v>4783</v>
      </c>
      <c r="Z498" t="s">
        <v>3046</v>
      </c>
      <c r="AA498">
        <v>632169.1</v>
      </c>
      <c r="AB498" s="198">
        <v>37048.875011574077</v>
      </c>
      <c r="AC498" s="198">
        <v>37048.875011574077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1336624</v>
      </c>
      <c r="H499" s="198">
        <v>37047.27952546296</v>
      </c>
      <c r="I499" t="s">
        <v>3702</v>
      </c>
      <c r="M499" t="s">
        <v>2818</v>
      </c>
      <c r="N499" t="s">
        <v>3519</v>
      </c>
      <c r="O499" t="s">
        <v>4631</v>
      </c>
      <c r="P499" s="199">
        <v>50</v>
      </c>
      <c r="S499" t="s">
        <v>3493</v>
      </c>
      <c r="T499" t="s">
        <v>3730</v>
      </c>
      <c r="U499" s="201">
        <v>35.75</v>
      </c>
      <c r="V499" t="s">
        <v>4007</v>
      </c>
      <c r="W499" t="s">
        <v>3444</v>
      </c>
      <c r="X499" t="s">
        <v>3526</v>
      </c>
      <c r="Y499" t="s">
        <v>4783</v>
      </c>
      <c r="Z499" t="s">
        <v>3046</v>
      </c>
      <c r="AA499">
        <v>632171.1</v>
      </c>
      <c r="AB499" s="198">
        <v>37048.875011574077</v>
      </c>
      <c r="AC499" s="198">
        <v>37048.875011574077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</v>
      </c>
      <c r="G500" s="202">
        <v>1336625</v>
      </c>
      <c r="H500" s="198">
        <v>37047.279537037037</v>
      </c>
      <c r="I500" t="s">
        <v>4239</v>
      </c>
      <c r="M500" t="s">
        <v>2818</v>
      </c>
      <c r="N500" t="s">
        <v>3519</v>
      </c>
      <c r="O500" t="s">
        <v>3971</v>
      </c>
      <c r="Q500" s="199">
        <v>50</v>
      </c>
      <c r="S500" t="s">
        <v>3493</v>
      </c>
      <c r="T500" t="s">
        <v>3730</v>
      </c>
      <c r="U500" s="201">
        <v>42</v>
      </c>
      <c r="V500" t="s">
        <v>3661</v>
      </c>
      <c r="W500" t="s">
        <v>3527</v>
      </c>
      <c r="X500" t="s">
        <v>3289</v>
      </c>
      <c r="Y500" t="s">
        <v>4783</v>
      </c>
      <c r="Z500" t="s">
        <v>3046</v>
      </c>
      <c r="AA500">
        <v>632172.1</v>
      </c>
      <c r="AB500" s="198">
        <v>37377.875</v>
      </c>
      <c r="AC500" s="198">
        <v>37407.875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1336626</v>
      </c>
      <c r="H501" s="198">
        <v>37047.279675925929</v>
      </c>
      <c r="I501" t="s">
        <v>3702</v>
      </c>
      <c r="M501" t="s">
        <v>2818</v>
      </c>
      <c r="N501" t="s">
        <v>3519</v>
      </c>
      <c r="O501" t="s">
        <v>4631</v>
      </c>
      <c r="P501" s="199">
        <v>50</v>
      </c>
      <c r="S501" t="s">
        <v>3493</v>
      </c>
      <c r="T501" t="s">
        <v>3730</v>
      </c>
      <c r="U501" s="201">
        <v>35.700000000000003</v>
      </c>
      <c r="V501" t="s">
        <v>4007</v>
      </c>
      <c r="W501" t="s">
        <v>3444</v>
      </c>
      <c r="X501" t="s">
        <v>3526</v>
      </c>
      <c r="Y501" t="s">
        <v>4783</v>
      </c>
      <c r="Z501" t="s">
        <v>3046</v>
      </c>
      <c r="AA501">
        <v>632173.1</v>
      </c>
      <c r="AB501" s="198">
        <v>37048.875011574077</v>
      </c>
      <c r="AC501" s="198">
        <v>37048.875011574077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3</v>
      </c>
      <c r="G502" s="202">
        <v>1336628</v>
      </c>
      <c r="H502" s="198">
        <v>37047.279861111114</v>
      </c>
      <c r="I502" t="s">
        <v>3208</v>
      </c>
      <c r="M502" t="s">
        <v>3499</v>
      </c>
      <c r="N502" t="s">
        <v>3727</v>
      </c>
      <c r="O502" t="s">
        <v>3728</v>
      </c>
      <c r="P502" s="199">
        <v>3</v>
      </c>
      <c r="S502" t="s">
        <v>3729</v>
      </c>
      <c r="T502" t="s">
        <v>3730</v>
      </c>
      <c r="U502" s="201">
        <v>1677</v>
      </c>
      <c r="V502" t="s">
        <v>3209</v>
      </c>
      <c r="W502" t="s">
        <v>3736</v>
      </c>
      <c r="X502" t="s">
        <v>3732</v>
      </c>
      <c r="Y502" t="s">
        <v>3733</v>
      </c>
      <c r="Z502" t="s">
        <v>3734</v>
      </c>
      <c r="AA502">
        <v>2168478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20</v>
      </c>
      <c r="G503" s="202">
        <v>1336629</v>
      </c>
      <c r="H503" s="198">
        <v>37047.280243055553</v>
      </c>
      <c r="I503" t="s">
        <v>2399</v>
      </c>
      <c r="M503" t="s">
        <v>3499</v>
      </c>
      <c r="N503" t="s">
        <v>3739</v>
      </c>
      <c r="O503" t="s">
        <v>3740</v>
      </c>
      <c r="P503" s="199">
        <v>20</v>
      </c>
      <c r="S503" t="s">
        <v>3729</v>
      </c>
      <c r="T503" t="s">
        <v>3730</v>
      </c>
      <c r="U503" s="201">
        <v>1515</v>
      </c>
      <c r="V503" t="s">
        <v>2400</v>
      </c>
      <c r="W503" t="s">
        <v>3736</v>
      </c>
      <c r="X503" t="s">
        <v>3732</v>
      </c>
      <c r="Y503" t="s">
        <v>3733</v>
      </c>
      <c r="Z503" t="s">
        <v>3734</v>
      </c>
      <c r="AA503">
        <v>2168485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1336630</v>
      </c>
      <c r="H504" s="198">
        <v>37047.280243055553</v>
      </c>
      <c r="I504" t="s">
        <v>3703</v>
      </c>
      <c r="M504" t="s">
        <v>2818</v>
      </c>
      <c r="N504" t="s">
        <v>3519</v>
      </c>
      <c r="O504" t="s">
        <v>2374</v>
      </c>
      <c r="P504" s="199">
        <v>50</v>
      </c>
      <c r="S504" t="s">
        <v>3493</v>
      </c>
      <c r="T504" t="s">
        <v>3730</v>
      </c>
      <c r="U504" s="201">
        <v>34</v>
      </c>
      <c r="V504" t="s">
        <v>4248</v>
      </c>
      <c r="W504" t="s">
        <v>3527</v>
      </c>
      <c r="X504" t="s">
        <v>4262</v>
      </c>
      <c r="Y504" t="s">
        <v>4783</v>
      </c>
      <c r="Z504" t="s">
        <v>3046</v>
      </c>
      <c r="AA504">
        <v>632176.1</v>
      </c>
      <c r="AB504" s="198">
        <v>37048.875011574077</v>
      </c>
      <c r="AC504" s="198">
        <v>37048.875011574077</v>
      </c>
    </row>
    <row r="505" spans="1:29" x14ac:dyDescent="0.2">
      <c r="A505" s="44" t="str">
        <f t="shared" si="36"/>
        <v>US Power Financial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5</v>
      </c>
      <c r="F505" s="213">
        <f t="shared" si="40"/>
        <v>250</v>
      </c>
      <c r="G505" s="202">
        <v>1336631</v>
      </c>
      <c r="H505" s="198">
        <v>37047.28056712963</v>
      </c>
      <c r="I505" t="s">
        <v>4496</v>
      </c>
      <c r="M505" t="s">
        <v>2818</v>
      </c>
      <c r="N505" t="s">
        <v>4780</v>
      </c>
      <c r="O505" t="s">
        <v>3875</v>
      </c>
      <c r="P505" s="199">
        <v>50</v>
      </c>
      <c r="S505" t="s">
        <v>3493</v>
      </c>
      <c r="T505" t="s">
        <v>3730</v>
      </c>
      <c r="U505" s="201">
        <v>44.5</v>
      </c>
      <c r="V505" t="s">
        <v>3390</v>
      </c>
      <c r="W505" t="s">
        <v>4253</v>
      </c>
      <c r="X505" t="s">
        <v>3526</v>
      </c>
      <c r="Y505" t="s">
        <v>4783</v>
      </c>
      <c r="Z505" t="s">
        <v>3051</v>
      </c>
      <c r="AA505">
        <v>632177.1</v>
      </c>
      <c r="AB505" s="198">
        <v>37053.875011574077</v>
      </c>
      <c r="AC505" s="198">
        <v>37057.875011574077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1336632</v>
      </c>
      <c r="H506" s="198">
        <v>37047.280648148146</v>
      </c>
      <c r="I506" t="s">
        <v>3529</v>
      </c>
      <c r="M506" t="s">
        <v>2818</v>
      </c>
      <c r="N506" t="s">
        <v>4269</v>
      </c>
      <c r="O506" t="s">
        <v>2401</v>
      </c>
      <c r="P506" s="199">
        <v>50</v>
      </c>
      <c r="S506" t="s">
        <v>3493</v>
      </c>
      <c r="T506" t="s">
        <v>3730</v>
      </c>
      <c r="U506" s="201">
        <v>39</v>
      </c>
      <c r="V506" t="s">
        <v>2402</v>
      </c>
      <c r="W506" t="s">
        <v>4270</v>
      </c>
      <c r="X506" t="s">
        <v>4474</v>
      </c>
      <c r="Y506" t="s">
        <v>4783</v>
      </c>
      <c r="Z506" t="s">
        <v>3046</v>
      </c>
      <c r="AA506">
        <v>632178.1</v>
      </c>
      <c r="AB506" s="198">
        <v>37048.875011574077</v>
      </c>
      <c r="AC506" s="198">
        <v>37048.875011574077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100</v>
      </c>
      <c r="G507" s="202">
        <v>1336633</v>
      </c>
      <c r="H507" s="198">
        <v>37047.280729166669</v>
      </c>
      <c r="I507" t="s">
        <v>4365</v>
      </c>
      <c r="M507" t="s">
        <v>2818</v>
      </c>
      <c r="N507" t="s">
        <v>3519</v>
      </c>
      <c r="O507" t="s">
        <v>4631</v>
      </c>
      <c r="Q507" s="199">
        <v>100</v>
      </c>
      <c r="S507" t="s">
        <v>3493</v>
      </c>
      <c r="T507" t="s">
        <v>3730</v>
      </c>
      <c r="U507" s="201">
        <v>35.75</v>
      </c>
      <c r="V507" t="s">
        <v>3838</v>
      </c>
      <c r="W507" t="s">
        <v>3444</v>
      </c>
      <c r="X507" t="s">
        <v>3526</v>
      </c>
      <c r="Y507" t="s">
        <v>4783</v>
      </c>
      <c r="Z507" t="s">
        <v>3046</v>
      </c>
      <c r="AA507">
        <v>632180.1</v>
      </c>
      <c r="AB507" s="198">
        <v>37048.875011574077</v>
      </c>
      <c r="AC507" s="198">
        <v>37048.875011574077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5</v>
      </c>
      <c r="F508" s="213">
        <f t="shared" si="40"/>
        <v>250</v>
      </c>
      <c r="G508" s="202">
        <v>1336636</v>
      </c>
      <c r="H508" s="198">
        <v>37047.281006944446</v>
      </c>
      <c r="I508" t="s">
        <v>3540</v>
      </c>
      <c r="M508" t="s">
        <v>2818</v>
      </c>
      <c r="N508" t="s">
        <v>3519</v>
      </c>
      <c r="O508" t="s">
        <v>3457</v>
      </c>
      <c r="P508" s="199">
        <v>50</v>
      </c>
      <c r="S508" t="s">
        <v>3493</v>
      </c>
      <c r="T508" t="s">
        <v>3730</v>
      </c>
      <c r="U508" s="201">
        <v>38.75</v>
      </c>
      <c r="V508" t="s">
        <v>3137</v>
      </c>
      <c r="W508" t="s">
        <v>3534</v>
      </c>
      <c r="X508" t="s">
        <v>3535</v>
      </c>
      <c r="Y508" t="s">
        <v>4783</v>
      </c>
      <c r="Z508" t="s">
        <v>3046</v>
      </c>
      <c r="AA508">
        <v>632183.1</v>
      </c>
      <c r="AB508" s="198">
        <v>37053.875011574077</v>
      </c>
      <c r="AC508" s="198">
        <v>37057.875011574077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310000</v>
      </c>
      <c r="G509" s="202">
        <v>1336637</v>
      </c>
      <c r="H509" s="198">
        <v>37047.281076388892</v>
      </c>
      <c r="I509" t="s">
        <v>4773</v>
      </c>
      <c r="M509" t="s">
        <v>3494</v>
      </c>
      <c r="N509" t="s">
        <v>4277</v>
      </c>
      <c r="O509" t="s">
        <v>4487</v>
      </c>
      <c r="P509" s="199">
        <v>10000</v>
      </c>
      <c r="S509" t="s">
        <v>3495</v>
      </c>
      <c r="T509" t="s">
        <v>3730</v>
      </c>
      <c r="U509" s="201">
        <v>4.165</v>
      </c>
      <c r="V509" t="s">
        <v>3658</v>
      </c>
      <c r="W509" t="s">
        <v>2909</v>
      </c>
      <c r="X509" t="s">
        <v>4278</v>
      </c>
      <c r="Y509" t="s">
        <v>3748</v>
      </c>
      <c r="Z509" t="s">
        <v>3051</v>
      </c>
      <c r="AA509" t="s">
        <v>2403</v>
      </c>
      <c r="AB509" s="198">
        <v>37073.875</v>
      </c>
      <c r="AC509" s="198">
        <v>37103.875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</v>
      </c>
      <c r="F510" s="213">
        <f t="shared" si="40"/>
        <v>250</v>
      </c>
      <c r="G510" s="202">
        <v>1336639</v>
      </c>
      <c r="H510" s="198">
        <v>37047.281145833331</v>
      </c>
      <c r="I510" t="s">
        <v>3622</v>
      </c>
      <c r="M510" t="s">
        <v>2818</v>
      </c>
      <c r="N510" t="s">
        <v>3519</v>
      </c>
      <c r="O510" t="s">
        <v>3987</v>
      </c>
      <c r="Q510" s="199">
        <v>50</v>
      </c>
      <c r="S510" t="s">
        <v>3493</v>
      </c>
      <c r="T510" t="s">
        <v>3730</v>
      </c>
      <c r="U510" s="201">
        <v>75</v>
      </c>
      <c r="V510" t="s">
        <v>4687</v>
      </c>
      <c r="W510" t="s">
        <v>3538</v>
      </c>
      <c r="X510" t="s">
        <v>3524</v>
      </c>
      <c r="Y510" t="s">
        <v>4783</v>
      </c>
      <c r="Z510" t="s">
        <v>3046</v>
      </c>
      <c r="AA510">
        <v>632184.1</v>
      </c>
      <c r="AB510" s="198">
        <v>37074.875</v>
      </c>
      <c r="AC510" s="198">
        <v>37078.875</v>
      </c>
    </row>
    <row r="511" spans="1:29" x14ac:dyDescent="0.2">
      <c r="A511" s="44" t="str">
        <f t="shared" si="36"/>
        <v>US Power Financial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5</v>
      </c>
      <c r="F511" s="213">
        <f t="shared" si="40"/>
        <v>250</v>
      </c>
      <c r="G511" s="202">
        <v>1336640</v>
      </c>
      <c r="H511" s="198">
        <v>37047.281168981484</v>
      </c>
      <c r="I511" t="s">
        <v>3540</v>
      </c>
      <c r="M511" t="s">
        <v>2818</v>
      </c>
      <c r="N511" t="s">
        <v>4780</v>
      </c>
      <c r="O511" t="s">
        <v>3875</v>
      </c>
      <c r="Q511" s="199">
        <v>50</v>
      </c>
      <c r="S511" t="s">
        <v>3493</v>
      </c>
      <c r="T511" t="s">
        <v>3730</v>
      </c>
      <c r="U511" s="201">
        <v>45</v>
      </c>
      <c r="V511" t="s">
        <v>3653</v>
      </c>
      <c r="W511" t="s">
        <v>4253</v>
      </c>
      <c r="X511" t="s">
        <v>3526</v>
      </c>
      <c r="Y511" t="s">
        <v>4783</v>
      </c>
      <c r="Z511" t="s">
        <v>3051</v>
      </c>
      <c r="AA511">
        <v>632185.1</v>
      </c>
      <c r="AB511" s="198">
        <v>37053.875011574077</v>
      </c>
      <c r="AC511" s="198">
        <v>37057.875011574077</v>
      </c>
    </row>
    <row r="512" spans="1:29" x14ac:dyDescent="0.2">
      <c r="A512" s="44" t="str">
        <f t="shared" si="36"/>
        <v>US Natural Gas Financial</v>
      </c>
      <c r="B512" s="44" t="str">
        <f t="shared" si="37"/>
        <v>US</v>
      </c>
      <c r="C512" s="44" t="str">
        <f t="shared" si="38"/>
        <v>Natural Gas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31</v>
      </c>
      <c r="F512" s="213">
        <f t="shared" si="40"/>
        <v>310000</v>
      </c>
      <c r="G512" s="202">
        <v>1336641</v>
      </c>
      <c r="H512" s="198">
        <v>37047.281226851854</v>
      </c>
      <c r="I512" t="s">
        <v>4773</v>
      </c>
      <c r="M512" t="s">
        <v>3494</v>
      </c>
      <c r="N512" t="s">
        <v>4277</v>
      </c>
      <c r="O512" t="s">
        <v>4487</v>
      </c>
      <c r="P512" s="199">
        <v>10000</v>
      </c>
      <c r="S512" t="s">
        <v>3495</v>
      </c>
      <c r="T512" t="s">
        <v>3730</v>
      </c>
      <c r="U512" s="201">
        <v>4.165</v>
      </c>
      <c r="V512" t="s">
        <v>3658</v>
      </c>
      <c r="W512" t="s">
        <v>2909</v>
      </c>
      <c r="X512" t="s">
        <v>4278</v>
      </c>
      <c r="Y512" t="s">
        <v>3748</v>
      </c>
      <c r="Z512" t="s">
        <v>3051</v>
      </c>
      <c r="AA512" t="s">
        <v>2404</v>
      </c>
      <c r="AB512" s="198">
        <v>37073.875</v>
      </c>
      <c r="AC512" s="198">
        <v>37103.875</v>
      </c>
    </row>
    <row r="513" spans="1:29" x14ac:dyDescent="0.2">
      <c r="A513" s="44" t="str">
        <f t="shared" si="36"/>
        <v>US Natural Gas Financial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31</v>
      </c>
      <c r="F513" s="213">
        <f t="shared" si="40"/>
        <v>310000</v>
      </c>
      <c r="G513" s="202">
        <v>1336643</v>
      </c>
      <c r="H513" s="198">
        <v>37047.281354166669</v>
      </c>
      <c r="I513" t="s">
        <v>4773</v>
      </c>
      <c r="M513" t="s">
        <v>3494</v>
      </c>
      <c r="N513" t="s">
        <v>4277</v>
      </c>
      <c r="O513" t="s">
        <v>4487</v>
      </c>
      <c r="P513" s="199">
        <v>10000</v>
      </c>
      <c r="S513" t="s">
        <v>3495</v>
      </c>
      <c r="T513" t="s">
        <v>3730</v>
      </c>
      <c r="U513" s="201">
        <v>4.165</v>
      </c>
      <c r="V513" t="s">
        <v>3658</v>
      </c>
      <c r="W513" t="s">
        <v>2909</v>
      </c>
      <c r="X513" t="s">
        <v>4278</v>
      </c>
      <c r="Y513" t="s">
        <v>3748</v>
      </c>
      <c r="Z513" t="s">
        <v>3051</v>
      </c>
      <c r="AA513" t="s">
        <v>2405</v>
      </c>
      <c r="AB513" s="198">
        <v>37073.875</v>
      </c>
      <c r="AC513" s="198">
        <v>37103.875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1336644</v>
      </c>
      <c r="H514" s="198">
        <v>37047.281736111108</v>
      </c>
      <c r="I514" t="s">
        <v>3540</v>
      </c>
      <c r="M514" t="s">
        <v>2818</v>
      </c>
      <c r="N514" t="s">
        <v>3519</v>
      </c>
      <c r="O514" t="s">
        <v>2383</v>
      </c>
      <c r="P514" s="199">
        <v>50</v>
      </c>
      <c r="S514" t="s">
        <v>3493</v>
      </c>
      <c r="T514" t="s">
        <v>3730</v>
      </c>
      <c r="U514" s="201">
        <v>22.25</v>
      </c>
      <c r="V514" t="s">
        <v>4256</v>
      </c>
      <c r="W514" t="s">
        <v>3523</v>
      </c>
      <c r="X514" t="s">
        <v>3524</v>
      </c>
      <c r="Y514" t="s">
        <v>4783</v>
      </c>
      <c r="Z514" t="s">
        <v>3046</v>
      </c>
      <c r="AA514">
        <v>632186.1</v>
      </c>
      <c r="AB514" s="198">
        <v>37048.875011574077</v>
      </c>
      <c r="AC514" s="198">
        <v>37048.875011574077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100</v>
      </c>
      <c r="G515" s="202">
        <v>1336646</v>
      </c>
      <c r="H515" s="198">
        <v>37047.281817129631</v>
      </c>
      <c r="I515" t="s">
        <v>4254</v>
      </c>
      <c r="M515" t="s">
        <v>2818</v>
      </c>
      <c r="N515" t="s">
        <v>3519</v>
      </c>
      <c r="O515" t="s">
        <v>4631</v>
      </c>
      <c r="Q515" s="199">
        <v>100</v>
      </c>
      <c r="S515" t="s">
        <v>3493</v>
      </c>
      <c r="T515" t="s">
        <v>3730</v>
      </c>
      <c r="U515" s="201">
        <v>35.799999999999997</v>
      </c>
      <c r="V515" t="s">
        <v>3968</v>
      </c>
      <c r="W515" t="s">
        <v>3444</v>
      </c>
      <c r="X515" t="s">
        <v>3526</v>
      </c>
      <c r="Y515" t="s">
        <v>4783</v>
      </c>
      <c r="Z515" t="s">
        <v>3046</v>
      </c>
      <c r="AA515">
        <v>632188.1</v>
      </c>
      <c r="AB515" s="198">
        <v>37048.875011574077</v>
      </c>
      <c r="AC515" s="198">
        <v>37048.875011574077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5</v>
      </c>
      <c r="F516" s="213">
        <f t="shared" si="40"/>
        <v>250</v>
      </c>
      <c r="G516" s="202">
        <v>1336647</v>
      </c>
      <c r="H516" s="198">
        <v>37047.28193287037</v>
      </c>
      <c r="I516" t="s">
        <v>4282</v>
      </c>
      <c r="M516" t="s">
        <v>2818</v>
      </c>
      <c r="N516" t="s">
        <v>3519</v>
      </c>
      <c r="O516" t="s">
        <v>3457</v>
      </c>
      <c r="P516" s="199">
        <v>50</v>
      </c>
      <c r="S516" t="s">
        <v>3493</v>
      </c>
      <c r="T516" t="s">
        <v>3730</v>
      </c>
      <c r="U516" s="201">
        <v>38.25</v>
      </c>
      <c r="V516" t="s">
        <v>2406</v>
      </c>
      <c r="W516" t="s">
        <v>3534</v>
      </c>
      <c r="X516" t="s">
        <v>3535</v>
      </c>
      <c r="Y516" t="s">
        <v>4783</v>
      </c>
      <c r="Z516" t="s">
        <v>3046</v>
      </c>
      <c r="AA516">
        <v>632189.1</v>
      </c>
      <c r="AB516" s="198">
        <v>37053.875011574077</v>
      </c>
      <c r="AC516" s="198">
        <v>37057.875011574077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1336648</v>
      </c>
      <c r="H517" s="198">
        <v>37047.282094907408</v>
      </c>
      <c r="I517" t="s">
        <v>3518</v>
      </c>
      <c r="M517" t="s">
        <v>2818</v>
      </c>
      <c r="N517" t="s">
        <v>3519</v>
      </c>
      <c r="O517" t="s">
        <v>3845</v>
      </c>
      <c r="P517" s="199">
        <v>50</v>
      </c>
      <c r="S517" t="s">
        <v>3493</v>
      </c>
      <c r="T517" t="s">
        <v>3730</v>
      </c>
      <c r="U517" s="201">
        <v>39</v>
      </c>
      <c r="V517" t="s">
        <v>2407</v>
      </c>
      <c r="W517" t="s">
        <v>3523</v>
      </c>
      <c r="X517" t="s">
        <v>3524</v>
      </c>
      <c r="Y517" t="s">
        <v>4783</v>
      </c>
      <c r="Z517" t="s">
        <v>3046</v>
      </c>
      <c r="AA517">
        <v>632191.1</v>
      </c>
      <c r="AB517" s="198">
        <v>37053.875011574077</v>
      </c>
      <c r="AC517" s="198">
        <v>37057.875011574077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1336649</v>
      </c>
      <c r="H518" s="198">
        <v>37047.282094907408</v>
      </c>
      <c r="I518" t="s">
        <v>3703</v>
      </c>
      <c r="M518" t="s">
        <v>2818</v>
      </c>
      <c r="N518" t="s">
        <v>3519</v>
      </c>
      <c r="O518" t="s">
        <v>2385</v>
      </c>
      <c r="P518" s="199">
        <v>50</v>
      </c>
      <c r="S518" t="s">
        <v>3493</v>
      </c>
      <c r="T518" t="s">
        <v>3730</v>
      </c>
      <c r="U518" s="201">
        <v>25</v>
      </c>
      <c r="V518" t="s">
        <v>3824</v>
      </c>
      <c r="W518" t="s">
        <v>2834</v>
      </c>
      <c r="X518" t="s">
        <v>3528</v>
      </c>
      <c r="Y518" t="s">
        <v>4783</v>
      </c>
      <c r="Z518" t="s">
        <v>3046</v>
      </c>
      <c r="AA518">
        <v>632190.1</v>
      </c>
      <c r="AB518" s="198">
        <v>37048.875011574077</v>
      </c>
      <c r="AC518" s="198">
        <v>37048.875011574077</v>
      </c>
    </row>
    <row r="519" spans="1:29" x14ac:dyDescent="0.2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24</v>
      </c>
      <c r="F519" s="213">
        <f t="shared" si="40"/>
        <v>1200</v>
      </c>
      <c r="G519" s="202">
        <v>1336650</v>
      </c>
      <c r="H519" s="198">
        <v>37047.282280092593</v>
      </c>
      <c r="I519" t="s">
        <v>4272</v>
      </c>
      <c r="M519" t="s">
        <v>2818</v>
      </c>
      <c r="N519" t="s">
        <v>4780</v>
      </c>
      <c r="O519" t="s">
        <v>2408</v>
      </c>
      <c r="P519" s="199">
        <v>50</v>
      </c>
      <c r="S519" t="s">
        <v>3493</v>
      </c>
      <c r="T519" t="s">
        <v>3730</v>
      </c>
      <c r="U519" s="201">
        <v>56.75</v>
      </c>
      <c r="V519" t="s">
        <v>2409</v>
      </c>
      <c r="W519" t="s">
        <v>4253</v>
      </c>
      <c r="X519" t="s">
        <v>3526</v>
      </c>
      <c r="Y519" t="s">
        <v>4783</v>
      </c>
      <c r="Z519" t="s">
        <v>3051</v>
      </c>
      <c r="AA519">
        <v>632192.1</v>
      </c>
      <c r="AB519" s="198">
        <v>37049.875011574077</v>
      </c>
      <c r="AC519" s="198">
        <v>37072.875011574077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1336652</v>
      </c>
      <c r="H520" s="198">
        <v>37047.282569444447</v>
      </c>
      <c r="I520" t="s">
        <v>3518</v>
      </c>
      <c r="M520" t="s">
        <v>2818</v>
      </c>
      <c r="N520" t="s">
        <v>3519</v>
      </c>
      <c r="O520" t="s">
        <v>3845</v>
      </c>
      <c r="P520" s="199">
        <v>50</v>
      </c>
      <c r="S520" t="s">
        <v>3493</v>
      </c>
      <c r="T520" t="s">
        <v>3730</v>
      </c>
      <c r="U520" s="201">
        <v>39</v>
      </c>
      <c r="V520" t="s">
        <v>4341</v>
      </c>
      <c r="W520" t="s">
        <v>3523</v>
      </c>
      <c r="X520" t="s">
        <v>3524</v>
      </c>
      <c r="Y520" t="s">
        <v>4783</v>
      </c>
      <c r="Z520" t="s">
        <v>3046</v>
      </c>
      <c r="AA520">
        <v>632194.1</v>
      </c>
      <c r="AB520" s="198">
        <v>37053.875011574077</v>
      </c>
      <c r="AC520" s="198">
        <v>37057.875011574077</v>
      </c>
    </row>
    <row r="521" spans="1:29" x14ac:dyDescent="0.2">
      <c r="A521" s="44" t="str">
        <f t="shared" si="36"/>
        <v>US Power Financial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5</v>
      </c>
      <c r="F521" s="213">
        <f t="shared" si="40"/>
        <v>250</v>
      </c>
      <c r="G521" s="202">
        <v>1336653</v>
      </c>
      <c r="H521" s="198">
        <v>37047.282754629632</v>
      </c>
      <c r="I521" t="s">
        <v>4252</v>
      </c>
      <c r="M521" t="s">
        <v>2818</v>
      </c>
      <c r="N521" t="s">
        <v>4780</v>
      </c>
      <c r="O521" t="s">
        <v>3343</v>
      </c>
      <c r="Q521" s="199">
        <v>50</v>
      </c>
      <c r="S521" t="s">
        <v>3493</v>
      </c>
      <c r="T521" t="s">
        <v>3730</v>
      </c>
      <c r="U521" s="201">
        <v>35.5</v>
      </c>
      <c r="V521" t="s">
        <v>4000</v>
      </c>
      <c r="W521" t="s">
        <v>4253</v>
      </c>
      <c r="X521" t="s">
        <v>3526</v>
      </c>
      <c r="Y521" t="s">
        <v>4783</v>
      </c>
      <c r="Z521" t="s">
        <v>3051</v>
      </c>
      <c r="AA521">
        <v>632195.1</v>
      </c>
      <c r="AB521" s="198">
        <v>37053.875</v>
      </c>
      <c r="AC521" s="198">
        <v>37057.875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1336656</v>
      </c>
      <c r="H522" s="198">
        <v>37047.283634259256</v>
      </c>
      <c r="I522" t="s">
        <v>2410</v>
      </c>
      <c r="M522" t="s">
        <v>2818</v>
      </c>
      <c r="N522" t="s">
        <v>3519</v>
      </c>
      <c r="O522" t="s">
        <v>2379</v>
      </c>
      <c r="P522" s="199">
        <v>50</v>
      </c>
      <c r="S522" t="s">
        <v>3493</v>
      </c>
      <c r="T522" t="s">
        <v>3730</v>
      </c>
      <c r="U522" s="201">
        <v>22.5</v>
      </c>
      <c r="V522" t="s">
        <v>2411</v>
      </c>
      <c r="W522" t="s">
        <v>3530</v>
      </c>
      <c r="X522" t="s">
        <v>3520</v>
      </c>
      <c r="Y522" t="s">
        <v>4783</v>
      </c>
      <c r="Z522" t="s">
        <v>3046</v>
      </c>
      <c r="AA522">
        <v>632198.1</v>
      </c>
      <c r="AB522" s="198">
        <v>37048.875011574077</v>
      </c>
      <c r="AC522" s="198">
        <v>37048.875011574077</v>
      </c>
    </row>
    <row r="523" spans="1:29" x14ac:dyDescent="0.2">
      <c r="A523" s="44" t="str">
        <f t="shared" ref="A523:A586" si="41">B523&amp;" "&amp;C523&amp;" "&amp;D523</f>
        <v>US Power Financial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1336657</v>
      </c>
      <c r="H523" s="198">
        <v>37047.283726851849</v>
      </c>
      <c r="I523" t="s">
        <v>4496</v>
      </c>
      <c r="M523" t="s">
        <v>2818</v>
      </c>
      <c r="N523" t="s">
        <v>4780</v>
      </c>
      <c r="O523" t="s">
        <v>4672</v>
      </c>
      <c r="Q523" s="199">
        <v>50</v>
      </c>
      <c r="S523" t="s">
        <v>3493</v>
      </c>
      <c r="T523" t="s">
        <v>3730</v>
      </c>
      <c r="U523" s="201">
        <v>40.15</v>
      </c>
      <c r="V523" t="s">
        <v>3390</v>
      </c>
      <c r="W523" t="s">
        <v>4253</v>
      </c>
      <c r="X523" t="s">
        <v>3526</v>
      </c>
      <c r="Y523" t="s">
        <v>4783</v>
      </c>
      <c r="Z523" t="s">
        <v>3051</v>
      </c>
      <c r="AA523">
        <v>632199.1</v>
      </c>
      <c r="AB523" s="198">
        <v>37048.875011574077</v>
      </c>
      <c r="AC523" s="198">
        <v>37048.875011574077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1336658</v>
      </c>
      <c r="H524" s="198">
        <v>37047.283761574072</v>
      </c>
      <c r="I524" t="s">
        <v>4239</v>
      </c>
      <c r="M524" t="s">
        <v>2818</v>
      </c>
      <c r="N524" t="s">
        <v>3519</v>
      </c>
      <c r="O524" t="s">
        <v>3994</v>
      </c>
      <c r="P524" s="199">
        <v>50</v>
      </c>
      <c r="S524" t="s">
        <v>3493</v>
      </c>
      <c r="T524" t="s">
        <v>3730</v>
      </c>
      <c r="U524" s="201">
        <v>49.5</v>
      </c>
      <c r="V524" t="s">
        <v>3124</v>
      </c>
      <c r="W524" t="s">
        <v>3527</v>
      </c>
      <c r="X524" t="s">
        <v>4262</v>
      </c>
      <c r="Y524" t="s">
        <v>4783</v>
      </c>
      <c r="Z524" t="s">
        <v>3046</v>
      </c>
      <c r="AA524">
        <v>632200.1</v>
      </c>
      <c r="AB524" s="198">
        <v>37053.875011574077</v>
      </c>
      <c r="AC524" s="198">
        <v>37057.875011574077</v>
      </c>
    </row>
    <row r="525" spans="1:29" x14ac:dyDescent="0.2">
      <c r="A525" s="44" t="str">
        <f t="shared" si="41"/>
        <v>US Power Financial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24</v>
      </c>
      <c r="F525" s="213">
        <f t="shared" si="45"/>
        <v>1200</v>
      </c>
      <c r="G525" s="202">
        <v>1336662</v>
      </c>
      <c r="H525" s="198">
        <v>37047.284317129626</v>
      </c>
      <c r="I525" t="s">
        <v>3540</v>
      </c>
      <c r="M525" t="s">
        <v>2818</v>
      </c>
      <c r="N525" t="s">
        <v>4780</v>
      </c>
      <c r="O525" t="s">
        <v>2412</v>
      </c>
      <c r="Q525" s="199">
        <v>50</v>
      </c>
      <c r="S525" t="s">
        <v>3493</v>
      </c>
      <c r="T525" t="s">
        <v>3730</v>
      </c>
      <c r="U525" s="201">
        <v>49.5</v>
      </c>
      <c r="V525" t="s">
        <v>3653</v>
      </c>
      <c r="W525" t="s">
        <v>4253</v>
      </c>
      <c r="X525" t="s">
        <v>3526</v>
      </c>
      <c r="Y525" t="s">
        <v>4783</v>
      </c>
      <c r="Z525" t="s">
        <v>3051</v>
      </c>
      <c r="AA525">
        <v>632203.1</v>
      </c>
      <c r="AB525" s="198">
        <v>37049.875011574077</v>
      </c>
      <c r="AC525" s="198">
        <v>37072.875011574077</v>
      </c>
    </row>
    <row r="526" spans="1:29" x14ac:dyDescent="0.2">
      <c r="A526" s="44" t="str">
        <f t="shared" si="41"/>
        <v xml:space="preserve"> Power Physical</v>
      </c>
      <c r="B526" s="44" t="str">
        <f t="shared" si="42"/>
        <v/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7</v>
      </c>
      <c r="F526" s="213">
        <f t="shared" si="45"/>
        <v>175</v>
      </c>
      <c r="G526" s="202">
        <v>1336663</v>
      </c>
      <c r="H526" s="198">
        <v>37047.284363425926</v>
      </c>
      <c r="I526" t="s">
        <v>2217</v>
      </c>
      <c r="M526" t="s">
        <v>2818</v>
      </c>
      <c r="N526" t="s">
        <v>2181</v>
      </c>
      <c r="O526" t="s">
        <v>2413</v>
      </c>
      <c r="P526" s="199">
        <v>25</v>
      </c>
      <c r="S526" t="s">
        <v>3493</v>
      </c>
      <c r="T526" t="s">
        <v>2183</v>
      </c>
      <c r="U526" s="201">
        <v>20.100000000000001</v>
      </c>
      <c r="V526" t="s">
        <v>2239</v>
      </c>
      <c r="W526" t="s">
        <v>2185</v>
      </c>
      <c r="X526" t="s">
        <v>2186</v>
      </c>
      <c r="Y526" t="s">
        <v>2187</v>
      </c>
      <c r="Z526" t="s">
        <v>3735</v>
      </c>
      <c r="AA526">
        <v>110675.1</v>
      </c>
      <c r="AB526" s="198">
        <v>37053.875</v>
      </c>
      <c r="AC526" s="198">
        <v>37059.875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14</v>
      </c>
      <c r="G527" s="202">
        <v>1336667</v>
      </c>
      <c r="H527" s="198">
        <v>37047.284756944442</v>
      </c>
      <c r="I527" t="s">
        <v>4128</v>
      </c>
      <c r="M527" t="s">
        <v>3499</v>
      </c>
      <c r="N527" t="s">
        <v>3727</v>
      </c>
      <c r="O527" t="s">
        <v>3728</v>
      </c>
      <c r="Q527" s="199">
        <v>14</v>
      </c>
      <c r="S527" t="s">
        <v>3729</v>
      </c>
      <c r="T527" t="s">
        <v>3730</v>
      </c>
      <c r="U527" s="201">
        <v>1679</v>
      </c>
      <c r="V527" t="s">
        <v>4129</v>
      </c>
      <c r="W527" t="s">
        <v>3736</v>
      </c>
      <c r="X527" t="s">
        <v>3732</v>
      </c>
      <c r="Y527" t="s">
        <v>3733</v>
      </c>
      <c r="Z527" t="s">
        <v>3734</v>
      </c>
      <c r="AA527">
        <v>2168506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1336670</v>
      </c>
      <c r="H528" s="198">
        <v>37047.28502314815</v>
      </c>
      <c r="I528" t="s">
        <v>3784</v>
      </c>
      <c r="M528" t="s">
        <v>3499</v>
      </c>
      <c r="N528" t="s">
        <v>3727</v>
      </c>
      <c r="O528" t="s">
        <v>3728</v>
      </c>
      <c r="Q528" s="199">
        <v>20</v>
      </c>
      <c r="S528" t="s">
        <v>3729</v>
      </c>
      <c r="T528" t="s">
        <v>3730</v>
      </c>
      <c r="U528" s="201">
        <v>1680</v>
      </c>
      <c r="V528" t="s">
        <v>3786</v>
      </c>
      <c r="W528" t="s">
        <v>3736</v>
      </c>
      <c r="X528" t="s">
        <v>3732</v>
      </c>
      <c r="Y528" t="s">
        <v>3733</v>
      </c>
      <c r="Z528" t="s">
        <v>3734</v>
      </c>
      <c r="AA528">
        <v>2168508</v>
      </c>
    </row>
    <row r="529" spans="1:29" x14ac:dyDescent="0.2">
      <c r="A529" s="44" t="str">
        <f t="shared" si="41"/>
        <v>US Power Financial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5</v>
      </c>
      <c r="F529" s="213">
        <f t="shared" si="45"/>
        <v>250</v>
      </c>
      <c r="G529" s="202">
        <v>1336671</v>
      </c>
      <c r="H529" s="198">
        <v>37047.285115740742</v>
      </c>
      <c r="I529" t="s">
        <v>4272</v>
      </c>
      <c r="M529" t="s">
        <v>2818</v>
      </c>
      <c r="N529" t="s">
        <v>4780</v>
      </c>
      <c r="O529" t="s">
        <v>4709</v>
      </c>
      <c r="P529" s="199">
        <v>50</v>
      </c>
      <c r="S529" t="s">
        <v>3493</v>
      </c>
      <c r="T529" t="s">
        <v>3730</v>
      </c>
      <c r="U529" s="201">
        <v>53</v>
      </c>
      <c r="V529" t="s">
        <v>2414</v>
      </c>
      <c r="W529" t="s">
        <v>4253</v>
      </c>
      <c r="X529" t="s">
        <v>3526</v>
      </c>
      <c r="Y529" t="s">
        <v>4783</v>
      </c>
      <c r="Z529" t="s">
        <v>3051</v>
      </c>
      <c r="AA529">
        <v>632211.1</v>
      </c>
      <c r="AB529" s="198">
        <v>37053.875011574077</v>
      </c>
      <c r="AC529" s="198">
        <v>37057.875011574077</v>
      </c>
    </row>
    <row r="530" spans="1:29" x14ac:dyDescent="0.2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10</v>
      </c>
      <c r="G530" s="202">
        <v>1336673</v>
      </c>
      <c r="H530" s="198">
        <v>37047.285393518519</v>
      </c>
      <c r="I530" t="s">
        <v>3779</v>
      </c>
      <c r="M530" t="s">
        <v>3499</v>
      </c>
      <c r="N530" t="s">
        <v>3739</v>
      </c>
      <c r="O530" t="s">
        <v>3740</v>
      </c>
      <c r="P530" s="199">
        <v>10</v>
      </c>
      <c r="S530" t="s">
        <v>3729</v>
      </c>
      <c r="T530" t="s">
        <v>3730</v>
      </c>
      <c r="U530" s="201">
        <v>1514</v>
      </c>
      <c r="V530" t="s">
        <v>4735</v>
      </c>
      <c r="W530" t="s">
        <v>3736</v>
      </c>
      <c r="X530" t="s">
        <v>3732</v>
      </c>
      <c r="Y530" t="s">
        <v>3733</v>
      </c>
      <c r="Z530" t="s">
        <v>3734</v>
      </c>
      <c r="AA530">
        <v>2168510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1336675</v>
      </c>
      <c r="H531" s="198">
        <v>37047.285798611112</v>
      </c>
      <c r="I531" t="s">
        <v>4239</v>
      </c>
      <c r="M531" t="s">
        <v>2818</v>
      </c>
      <c r="N531" t="s">
        <v>3519</v>
      </c>
      <c r="O531" t="s">
        <v>4678</v>
      </c>
      <c r="Q531" s="199">
        <v>50</v>
      </c>
      <c r="S531" t="s">
        <v>3493</v>
      </c>
      <c r="T531" t="s">
        <v>3730</v>
      </c>
      <c r="U531" s="201">
        <v>39</v>
      </c>
      <c r="V531" t="s">
        <v>4224</v>
      </c>
      <c r="W531" t="s">
        <v>3530</v>
      </c>
      <c r="X531" t="s">
        <v>3520</v>
      </c>
      <c r="Y531" t="s">
        <v>4783</v>
      </c>
      <c r="Z531" t="s">
        <v>3046</v>
      </c>
      <c r="AA531">
        <v>632213.1</v>
      </c>
      <c r="AB531" s="198">
        <v>37053.875011574077</v>
      </c>
      <c r="AC531" s="198">
        <v>37057.875011574077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</v>
      </c>
      <c r="G532" s="202">
        <v>1336676</v>
      </c>
      <c r="H532" s="198">
        <v>37047.285821759258</v>
      </c>
      <c r="I532" t="s">
        <v>3750</v>
      </c>
      <c r="M532" t="s">
        <v>3499</v>
      </c>
      <c r="N532" t="s">
        <v>3727</v>
      </c>
      <c r="O532" t="s">
        <v>3728</v>
      </c>
      <c r="P532" s="199">
        <v>2</v>
      </c>
      <c r="S532" t="s">
        <v>3729</v>
      </c>
      <c r="T532" t="s">
        <v>3730</v>
      </c>
      <c r="U532" s="201">
        <v>1680</v>
      </c>
      <c r="V532" t="s">
        <v>3788</v>
      </c>
      <c r="W532" t="s">
        <v>3736</v>
      </c>
      <c r="X532" t="s">
        <v>3732</v>
      </c>
      <c r="Y532" t="s">
        <v>3733</v>
      </c>
      <c r="Z532" t="s">
        <v>3734</v>
      </c>
      <c r="AA532">
        <v>2168516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1336677</v>
      </c>
      <c r="H533" s="198">
        <v>37047.285844907405</v>
      </c>
      <c r="I533" t="s">
        <v>3518</v>
      </c>
      <c r="M533" t="s">
        <v>2818</v>
      </c>
      <c r="N533" t="s">
        <v>3519</v>
      </c>
      <c r="O533" t="s">
        <v>2375</v>
      </c>
      <c r="P533" s="199">
        <v>50</v>
      </c>
      <c r="S533" t="s">
        <v>3493</v>
      </c>
      <c r="T533" t="s">
        <v>3730</v>
      </c>
      <c r="U533" s="201">
        <v>27.7</v>
      </c>
      <c r="V533" t="s">
        <v>4341</v>
      </c>
      <c r="W533" t="s">
        <v>3534</v>
      </c>
      <c r="X533" t="s">
        <v>3535</v>
      </c>
      <c r="Y533" t="s">
        <v>4783</v>
      </c>
      <c r="Z533" t="s">
        <v>3046</v>
      </c>
      <c r="AA533">
        <v>632214.1</v>
      </c>
      <c r="AB533" s="198">
        <v>37048.875011574077</v>
      </c>
      <c r="AC533" s="198">
        <v>37048.875011574077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15</v>
      </c>
      <c r="G534" s="202">
        <v>1336678</v>
      </c>
      <c r="H534" s="198">
        <v>37047.286006944443</v>
      </c>
      <c r="I534" t="s">
        <v>3779</v>
      </c>
      <c r="M534" t="s">
        <v>3499</v>
      </c>
      <c r="N534" t="s">
        <v>3727</v>
      </c>
      <c r="O534" t="s">
        <v>3728</v>
      </c>
      <c r="P534" s="199">
        <v>15</v>
      </c>
      <c r="S534" t="s">
        <v>3729</v>
      </c>
      <c r="T534" t="s">
        <v>3730</v>
      </c>
      <c r="U534" s="201">
        <v>1680</v>
      </c>
      <c r="V534" t="s">
        <v>4735</v>
      </c>
      <c r="W534" t="s">
        <v>3736</v>
      </c>
      <c r="X534" t="s">
        <v>3732</v>
      </c>
      <c r="Y534" t="s">
        <v>3733</v>
      </c>
      <c r="Z534" t="s">
        <v>3734</v>
      </c>
      <c r="AA534">
        <v>2168518</v>
      </c>
    </row>
    <row r="535" spans="1:29" x14ac:dyDescent="0.2">
      <c r="A535" s="44" t="str">
        <f t="shared" si="41"/>
        <v>US Natural Gas Financial</v>
      </c>
      <c r="B535" s="44" t="str">
        <f t="shared" si="42"/>
        <v>US</v>
      </c>
      <c r="C535" s="44" t="str">
        <f t="shared" si="43"/>
        <v>Natural Gas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31</v>
      </c>
      <c r="F535" s="213">
        <f t="shared" si="45"/>
        <v>310000</v>
      </c>
      <c r="G535" s="202">
        <v>1336679</v>
      </c>
      <c r="H535" s="198">
        <v>37047.286064814813</v>
      </c>
      <c r="I535" t="s">
        <v>3518</v>
      </c>
      <c r="M535" t="s">
        <v>3494</v>
      </c>
      <c r="N535" t="s">
        <v>4277</v>
      </c>
      <c r="O535" t="s">
        <v>4487</v>
      </c>
      <c r="Q535" s="199">
        <v>10000</v>
      </c>
      <c r="S535" t="s">
        <v>3495</v>
      </c>
      <c r="T535" t="s">
        <v>3730</v>
      </c>
      <c r="U535" s="201">
        <v>4.1749999999999998</v>
      </c>
      <c r="V535" t="s">
        <v>3542</v>
      </c>
      <c r="W535" t="s">
        <v>2909</v>
      </c>
      <c r="X535" t="s">
        <v>4278</v>
      </c>
      <c r="Y535" t="s">
        <v>3748</v>
      </c>
      <c r="Z535" t="s">
        <v>3051</v>
      </c>
      <c r="AA535" t="s">
        <v>2415</v>
      </c>
      <c r="AB535" s="198">
        <v>37073.875</v>
      </c>
      <c r="AC535" s="198">
        <v>37103.875</v>
      </c>
    </row>
    <row r="536" spans="1:29" x14ac:dyDescent="0.2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31</v>
      </c>
      <c r="F536" s="213">
        <f t="shared" si="45"/>
        <v>310000</v>
      </c>
      <c r="G536" s="202">
        <v>1336681</v>
      </c>
      <c r="H536" s="198">
        <v>37047.286400462966</v>
      </c>
      <c r="I536" t="s">
        <v>4773</v>
      </c>
      <c r="M536" t="s">
        <v>3494</v>
      </c>
      <c r="N536" t="s">
        <v>4277</v>
      </c>
      <c r="O536" t="s">
        <v>4487</v>
      </c>
      <c r="P536" s="199">
        <v>10000</v>
      </c>
      <c r="S536" t="s">
        <v>3495</v>
      </c>
      <c r="T536" t="s">
        <v>3730</v>
      </c>
      <c r="U536" s="201">
        <v>4.17</v>
      </c>
      <c r="V536" t="s">
        <v>3658</v>
      </c>
      <c r="W536" t="s">
        <v>2909</v>
      </c>
      <c r="X536" t="s">
        <v>4278</v>
      </c>
      <c r="Y536" t="s">
        <v>3748</v>
      </c>
      <c r="Z536" t="s">
        <v>3051</v>
      </c>
      <c r="AA536" t="s">
        <v>2416</v>
      </c>
      <c r="AB536" s="198">
        <v>37073.875</v>
      </c>
      <c r="AC536" s="198">
        <v>37103.875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1336682</v>
      </c>
      <c r="H537" s="198">
        <v>37047.286469907405</v>
      </c>
      <c r="I537" t="s">
        <v>3532</v>
      </c>
      <c r="M537" t="s">
        <v>2818</v>
      </c>
      <c r="N537" t="s">
        <v>3519</v>
      </c>
      <c r="O537" t="s">
        <v>3994</v>
      </c>
      <c r="Q537" s="199">
        <v>50</v>
      </c>
      <c r="S537" t="s">
        <v>3493</v>
      </c>
      <c r="T537" t="s">
        <v>3730</v>
      </c>
      <c r="U537" s="201">
        <v>50</v>
      </c>
      <c r="V537" t="s">
        <v>3136</v>
      </c>
      <c r="W537" t="s">
        <v>3527</v>
      </c>
      <c r="X537" t="s">
        <v>4262</v>
      </c>
      <c r="Y537" t="s">
        <v>4783</v>
      </c>
      <c r="Z537" t="s">
        <v>3046</v>
      </c>
      <c r="AA537">
        <v>632216.1</v>
      </c>
      <c r="AB537" s="198">
        <v>37053.875011574077</v>
      </c>
      <c r="AC537" s="198">
        <v>37057.875011574077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1336683</v>
      </c>
      <c r="H538" s="198">
        <v>37047.287094907406</v>
      </c>
      <c r="I538" t="s">
        <v>4268</v>
      </c>
      <c r="M538" t="s">
        <v>2818</v>
      </c>
      <c r="N538" t="s">
        <v>3519</v>
      </c>
      <c r="O538" t="s">
        <v>2374</v>
      </c>
      <c r="P538" s="199">
        <v>50</v>
      </c>
      <c r="S538" t="s">
        <v>3493</v>
      </c>
      <c r="T538" t="s">
        <v>3730</v>
      </c>
      <c r="U538" s="201">
        <v>33.75</v>
      </c>
      <c r="V538" t="s">
        <v>2417</v>
      </c>
      <c r="W538" t="s">
        <v>3527</v>
      </c>
      <c r="X538" t="s">
        <v>4262</v>
      </c>
      <c r="Y538" t="s">
        <v>4783</v>
      </c>
      <c r="Z538" t="s">
        <v>3046</v>
      </c>
      <c r="AA538">
        <v>632217.1</v>
      </c>
      <c r="AB538" s="198">
        <v>37048.875011574077</v>
      </c>
      <c r="AC538" s="198">
        <v>37048.875011574077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1336684</v>
      </c>
      <c r="H539" s="198">
        <v>37047.287106481483</v>
      </c>
      <c r="I539" t="s">
        <v>4543</v>
      </c>
      <c r="M539" t="s">
        <v>2818</v>
      </c>
      <c r="N539" t="s">
        <v>3519</v>
      </c>
      <c r="O539" t="s">
        <v>2385</v>
      </c>
      <c r="P539" s="199">
        <v>50</v>
      </c>
      <c r="S539" t="s">
        <v>3493</v>
      </c>
      <c r="T539" t="s">
        <v>3730</v>
      </c>
      <c r="U539" s="201">
        <v>25</v>
      </c>
      <c r="V539" t="s">
        <v>4492</v>
      </c>
      <c r="W539" t="s">
        <v>2834</v>
      </c>
      <c r="X539" t="s">
        <v>3528</v>
      </c>
      <c r="Y539" t="s">
        <v>4783</v>
      </c>
      <c r="Z539" t="s">
        <v>3046</v>
      </c>
      <c r="AA539">
        <v>632218.1</v>
      </c>
      <c r="AB539" s="198">
        <v>37048.875011574077</v>
      </c>
      <c r="AC539" s="198">
        <v>37048.875011574077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1336685</v>
      </c>
      <c r="H540" s="198">
        <v>37047.287245370368</v>
      </c>
      <c r="I540" t="s">
        <v>3540</v>
      </c>
      <c r="M540" t="s">
        <v>2818</v>
      </c>
      <c r="N540" t="s">
        <v>3519</v>
      </c>
      <c r="O540" t="s">
        <v>2375</v>
      </c>
      <c r="Q540" s="199">
        <v>50</v>
      </c>
      <c r="S540" t="s">
        <v>3493</v>
      </c>
      <c r="T540" t="s">
        <v>3730</v>
      </c>
      <c r="U540" s="201">
        <v>27.8</v>
      </c>
      <c r="V540" t="s">
        <v>3121</v>
      </c>
      <c r="W540" t="s">
        <v>3534</v>
      </c>
      <c r="X540" t="s">
        <v>3535</v>
      </c>
      <c r="Y540" t="s">
        <v>4783</v>
      </c>
      <c r="Z540" t="s">
        <v>3046</v>
      </c>
      <c r="AA540">
        <v>632219.1</v>
      </c>
      <c r="AB540" s="198">
        <v>37048.875011574077</v>
      </c>
      <c r="AC540" s="198">
        <v>37048.875011574077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310000</v>
      </c>
      <c r="G541" s="202">
        <v>1336686</v>
      </c>
      <c r="H541" s="198">
        <v>37047.287303240744</v>
      </c>
      <c r="I541" t="s">
        <v>4773</v>
      </c>
      <c r="M541" t="s">
        <v>3494</v>
      </c>
      <c r="N541" t="s">
        <v>4277</v>
      </c>
      <c r="O541" t="s">
        <v>4487</v>
      </c>
      <c r="P541" s="199">
        <v>10000</v>
      </c>
      <c r="S541" t="s">
        <v>3495</v>
      </c>
      <c r="T541" t="s">
        <v>3730</v>
      </c>
      <c r="U541" s="201">
        <v>4.165</v>
      </c>
      <c r="V541" t="s">
        <v>3658</v>
      </c>
      <c r="W541" t="s">
        <v>2909</v>
      </c>
      <c r="X541" t="s">
        <v>4278</v>
      </c>
      <c r="Y541" t="s">
        <v>3748</v>
      </c>
      <c r="Z541" t="s">
        <v>3051</v>
      </c>
      <c r="AA541" t="s">
        <v>2418</v>
      </c>
      <c r="AB541" s="198">
        <v>37073.875</v>
      </c>
      <c r="AC541" s="198">
        <v>37103.875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5</v>
      </c>
      <c r="F542" s="213">
        <f t="shared" si="45"/>
        <v>250</v>
      </c>
      <c r="G542" s="202">
        <v>1336687</v>
      </c>
      <c r="H542" s="198">
        <v>37047.287569444445</v>
      </c>
      <c r="I542" t="s">
        <v>4259</v>
      </c>
      <c r="J542" t="s">
        <v>4266</v>
      </c>
      <c r="K542" t="s">
        <v>4267</v>
      </c>
      <c r="M542" t="s">
        <v>2818</v>
      </c>
      <c r="N542" t="s">
        <v>3519</v>
      </c>
      <c r="O542" t="s">
        <v>3457</v>
      </c>
      <c r="P542" s="199">
        <v>50</v>
      </c>
      <c r="S542" t="s">
        <v>3493</v>
      </c>
      <c r="T542" t="s">
        <v>3730</v>
      </c>
      <c r="U542" s="201">
        <v>39</v>
      </c>
      <c r="V542" t="s">
        <v>3649</v>
      </c>
      <c r="W542" t="s">
        <v>3534</v>
      </c>
      <c r="X542" t="s">
        <v>3535</v>
      </c>
      <c r="Y542" t="s">
        <v>4783</v>
      </c>
      <c r="Z542" t="s">
        <v>3046</v>
      </c>
      <c r="AA542">
        <v>632293.1</v>
      </c>
      <c r="AB542" s="198">
        <v>37053.875011574077</v>
      </c>
      <c r="AC542" s="198">
        <v>37057.875011574077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31</v>
      </c>
      <c r="F543" s="213">
        <f t="shared" si="45"/>
        <v>1550</v>
      </c>
      <c r="G543" s="202">
        <v>1336689</v>
      </c>
      <c r="H543" s="198">
        <v>37047.287685185183</v>
      </c>
      <c r="I543" t="s">
        <v>3525</v>
      </c>
      <c r="J543" t="s">
        <v>4228</v>
      </c>
      <c r="K543" t="s">
        <v>4267</v>
      </c>
      <c r="M543" t="s">
        <v>2818</v>
      </c>
      <c r="N543" t="s">
        <v>3519</v>
      </c>
      <c r="O543" t="s">
        <v>2419</v>
      </c>
      <c r="Q543" s="199">
        <v>50</v>
      </c>
      <c r="S543" t="s">
        <v>3493</v>
      </c>
      <c r="T543" t="s">
        <v>3730</v>
      </c>
      <c r="U543" s="201">
        <v>86.75</v>
      </c>
      <c r="V543" t="s">
        <v>3118</v>
      </c>
      <c r="W543" t="s">
        <v>3538</v>
      </c>
      <c r="X543" t="s">
        <v>3539</v>
      </c>
      <c r="Y543" t="s">
        <v>4783</v>
      </c>
      <c r="Z543" t="s">
        <v>3046</v>
      </c>
      <c r="AA543">
        <v>632292.1</v>
      </c>
      <c r="AB543" s="198">
        <v>37073.875011574077</v>
      </c>
      <c r="AC543" s="198">
        <v>37103.875011574077</v>
      </c>
    </row>
    <row r="544" spans="1:29" x14ac:dyDescent="0.2">
      <c r="A544" s="44" t="str">
        <f t="shared" si="41"/>
        <v>US Natural Gas Financial</v>
      </c>
      <c r="B544" s="44" t="str">
        <f t="shared" si="42"/>
        <v>US</v>
      </c>
      <c r="C544" s="44" t="str">
        <f t="shared" si="43"/>
        <v>Natural Gas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31</v>
      </c>
      <c r="F544" s="213">
        <f t="shared" si="45"/>
        <v>310000</v>
      </c>
      <c r="G544" s="202">
        <v>1336690</v>
      </c>
      <c r="H544" s="198">
        <v>37047.287754629629</v>
      </c>
      <c r="I544" t="s">
        <v>4773</v>
      </c>
      <c r="M544" t="s">
        <v>3494</v>
      </c>
      <c r="N544" t="s">
        <v>4277</v>
      </c>
      <c r="O544" t="s">
        <v>4487</v>
      </c>
      <c r="P544" s="199">
        <v>10000</v>
      </c>
      <c r="S544" t="s">
        <v>3495</v>
      </c>
      <c r="T544" t="s">
        <v>3730</v>
      </c>
      <c r="U544" s="201">
        <v>4.165</v>
      </c>
      <c r="V544" t="s">
        <v>3658</v>
      </c>
      <c r="W544" t="s">
        <v>2909</v>
      </c>
      <c r="X544" t="s">
        <v>4278</v>
      </c>
      <c r="Y544" t="s">
        <v>3748</v>
      </c>
      <c r="Z544" t="s">
        <v>3051</v>
      </c>
      <c r="AA544" t="s">
        <v>2420</v>
      </c>
      <c r="AB544" s="198">
        <v>37073.875</v>
      </c>
      <c r="AC544" s="198">
        <v>37103.875</v>
      </c>
    </row>
    <row r="545" spans="1:29" x14ac:dyDescent="0.2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20</v>
      </c>
      <c r="G545" s="202">
        <v>1336691</v>
      </c>
      <c r="H545" s="198">
        <v>37047.287789351853</v>
      </c>
      <c r="I545" t="s">
        <v>3784</v>
      </c>
      <c r="M545" t="s">
        <v>3499</v>
      </c>
      <c r="N545" t="s">
        <v>3727</v>
      </c>
      <c r="O545" t="s">
        <v>3728</v>
      </c>
      <c r="P545" s="199">
        <v>20</v>
      </c>
      <c r="S545" t="s">
        <v>3729</v>
      </c>
      <c r="T545" t="s">
        <v>3730</v>
      </c>
      <c r="U545" s="201">
        <v>1679</v>
      </c>
      <c r="V545" t="s">
        <v>3786</v>
      </c>
      <c r="W545" t="s">
        <v>3736</v>
      </c>
      <c r="X545" t="s">
        <v>3732</v>
      </c>
      <c r="Y545" t="s">
        <v>3733</v>
      </c>
      <c r="Z545" t="s">
        <v>3734</v>
      </c>
      <c r="AA545">
        <v>2168520</v>
      </c>
    </row>
    <row r="546" spans="1:29" x14ac:dyDescent="0.2">
      <c r="A546" s="44" t="str">
        <f t="shared" si="41"/>
        <v>US Natural Gas Financial</v>
      </c>
      <c r="B546" s="44" t="str">
        <f t="shared" si="42"/>
        <v>US</v>
      </c>
      <c r="C546" s="44" t="str">
        <f t="shared" si="43"/>
        <v>Natural Gas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310000</v>
      </c>
      <c r="G546" s="202">
        <v>1336693</v>
      </c>
      <c r="H546" s="198">
        <v>37047.288206018522</v>
      </c>
      <c r="I546" t="s">
        <v>4773</v>
      </c>
      <c r="M546" t="s">
        <v>3494</v>
      </c>
      <c r="N546" t="s">
        <v>4277</v>
      </c>
      <c r="O546" t="s">
        <v>4487</v>
      </c>
      <c r="P546" s="199">
        <v>10000</v>
      </c>
      <c r="S546" t="s">
        <v>3495</v>
      </c>
      <c r="T546" t="s">
        <v>3730</v>
      </c>
      <c r="U546" s="201">
        <v>4.165</v>
      </c>
      <c r="V546" t="s">
        <v>3658</v>
      </c>
      <c r="W546" t="s">
        <v>2909</v>
      </c>
      <c r="X546" t="s">
        <v>4278</v>
      </c>
      <c r="Y546" t="s">
        <v>3748</v>
      </c>
      <c r="Z546" t="s">
        <v>3051</v>
      </c>
      <c r="AA546" t="s">
        <v>2421</v>
      </c>
      <c r="AB546" s="198">
        <v>37073.875</v>
      </c>
      <c r="AC546" s="198">
        <v>37103.875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20</v>
      </c>
      <c r="G547" s="202">
        <v>1336694</v>
      </c>
      <c r="H547" s="198">
        <v>37047.288310185184</v>
      </c>
      <c r="I547" t="s">
        <v>4130</v>
      </c>
      <c r="M547" t="s">
        <v>3499</v>
      </c>
      <c r="N547" t="s">
        <v>3789</v>
      </c>
      <c r="O547" t="s">
        <v>3790</v>
      </c>
      <c r="Q547" s="199">
        <v>20</v>
      </c>
      <c r="S547" t="s">
        <v>3729</v>
      </c>
      <c r="T547" t="s">
        <v>3730</v>
      </c>
      <c r="U547" s="201">
        <v>929</v>
      </c>
      <c r="V547" t="s">
        <v>3216</v>
      </c>
      <c r="W547" t="s">
        <v>3756</v>
      </c>
      <c r="X547" t="s">
        <v>3732</v>
      </c>
      <c r="Y547" t="s">
        <v>3733</v>
      </c>
      <c r="Z547" t="s">
        <v>3734</v>
      </c>
      <c r="AA547">
        <v>2168526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1336695</v>
      </c>
      <c r="H548" s="198">
        <v>37047.288310185184</v>
      </c>
      <c r="I548" t="s">
        <v>4543</v>
      </c>
      <c r="M548" t="s">
        <v>2818</v>
      </c>
      <c r="N548" t="s">
        <v>3519</v>
      </c>
      <c r="O548" t="s">
        <v>2385</v>
      </c>
      <c r="P548" s="199">
        <v>50</v>
      </c>
      <c r="S548" t="s">
        <v>3493</v>
      </c>
      <c r="T548" t="s">
        <v>3730</v>
      </c>
      <c r="U548" s="201">
        <v>24.5</v>
      </c>
      <c r="V548" t="s">
        <v>4492</v>
      </c>
      <c r="W548" t="s">
        <v>2834</v>
      </c>
      <c r="X548" t="s">
        <v>3528</v>
      </c>
      <c r="Y548" t="s">
        <v>4783</v>
      </c>
      <c r="Z548" t="s">
        <v>3046</v>
      </c>
      <c r="AA548">
        <v>632220.1</v>
      </c>
      <c r="AB548" s="198">
        <v>37048.875011574077</v>
      </c>
      <c r="AC548" s="198">
        <v>37048.875011574077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5</v>
      </c>
      <c r="F549" s="213">
        <f t="shared" si="45"/>
        <v>250</v>
      </c>
      <c r="G549" s="202">
        <v>1336696</v>
      </c>
      <c r="H549" s="198">
        <v>37047.288449074076</v>
      </c>
      <c r="I549" t="s">
        <v>4239</v>
      </c>
      <c r="M549" t="s">
        <v>2818</v>
      </c>
      <c r="N549" t="s">
        <v>3519</v>
      </c>
      <c r="O549" t="s">
        <v>4678</v>
      </c>
      <c r="P549" s="199">
        <v>50</v>
      </c>
      <c r="S549" t="s">
        <v>3493</v>
      </c>
      <c r="T549" t="s">
        <v>3730</v>
      </c>
      <c r="U549" s="201">
        <v>39</v>
      </c>
      <c r="V549" t="s">
        <v>4224</v>
      </c>
      <c r="W549" t="s">
        <v>3530</v>
      </c>
      <c r="X549" t="s">
        <v>3520</v>
      </c>
      <c r="Y549" t="s">
        <v>4783</v>
      </c>
      <c r="Z549" t="s">
        <v>3046</v>
      </c>
      <c r="AA549">
        <v>632222.1</v>
      </c>
      <c r="AB549" s="198">
        <v>37053.875011574077</v>
      </c>
      <c r="AC549" s="198">
        <v>37057.875011574077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20</v>
      </c>
      <c r="G550" s="202">
        <v>1336697</v>
      </c>
      <c r="H550" s="198">
        <v>37047.288518518515</v>
      </c>
      <c r="I550" t="s">
        <v>3700</v>
      </c>
      <c r="M550" t="s">
        <v>3499</v>
      </c>
      <c r="N550" t="s">
        <v>3789</v>
      </c>
      <c r="O550" t="s">
        <v>3790</v>
      </c>
      <c r="P550" s="199">
        <v>20</v>
      </c>
      <c r="S550" t="s">
        <v>3729</v>
      </c>
      <c r="T550" t="s">
        <v>3730</v>
      </c>
      <c r="U550" s="201">
        <v>929</v>
      </c>
      <c r="V550" t="s">
        <v>3940</v>
      </c>
      <c r="W550" t="s">
        <v>3756</v>
      </c>
      <c r="X550" t="s">
        <v>3732</v>
      </c>
      <c r="Y550" t="s">
        <v>3733</v>
      </c>
      <c r="Z550" t="s">
        <v>3734</v>
      </c>
      <c r="AA550">
        <v>2168528</v>
      </c>
    </row>
    <row r="551" spans="1:29" x14ac:dyDescent="0.2">
      <c r="A551" s="44" t="str">
        <f t="shared" si="41"/>
        <v>US Crude Financial</v>
      </c>
      <c r="B551" s="44" t="str">
        <f t="shared" si="42"/>
        <v>US</v>
      </c>
      <c r="C551" s="44" t="str">
        <f t="shared" si="43"/>
        <v>Crude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50000</v>
      </c>
      <c r="G551" s="202">
        <v>1336698</v>
      </c>
      <c r="H551" s="198">
        <v>37047.288553240738</v>
      </c>
      <c r="I551" t="s">
        <v>4773</v>
      </c>
      <c r="M551" t="s">
        <v>3599</v>
      </c>
      <c r="N551" t="s">
        <v>4774</v>
      </c>
      <c r="O551" t="s">
        <v>4335</v>
      </c>
      <c r="Q551" s="199">
        <v>50000</v>
      </c>
      <c r="S551" t="s">
        <v>3500</v>
      </c>
      <c r="T551" t="s">
        <v>3730</v>
      </c>
      <c r="U551" s="201">
        <v>28.14</v>
      </c>
      <c r="V551" t="s">
        <v>3658</v>
      </c>
      <c r="W551" t="s">
        <v>4776</v>
      </c>
      <c r="X551" t="s">
        <v>4181</v>
      </c>
      <c r="Y551" t="s">
        <v>2830</v>
      </c>
      <c r="Z551" t="s">
        <v>3051</v>
      </c>
      <c r="AA551">
        <v>113541</v>
      </c>
      <c r="AB551" s="198">
        <v>37073</v>
      </c>
      <c r="AC551" s="198">
        <v>37103</v>
      </c>
    </row>
    <row r="552" spans="1:29" x14ac:dyDescent="0.2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</v>
      </c>
      <c r="G552" s="202">
        <v>1336699</v>
      </c>
      <c r="H552" s="198">
        <v>37047.288668981484</v>
      </c>
      <c r="I552" t="s">
        <v>4130</v>
      </c>
      <c r="M552" t="s">
        <v>3499</v>
      </c>
      <c r="N552" t="s">
        <v>3789</v>
      </c>
      <c r="O552" t="s">
        <v>3790</v>
      </c>
      <c r="Q552" s="199">
        <v>5</v>
      </c>
      <c r="S552" t="s">
        <v>3729</v>
      </c>
      <c r="T552" t="s">
        <v>3730</v>
      </c>
      <c r="U552" s="201">
        <v>930</v>
      </c>
      <c r="V552" t="s">
        <v>3216</v>
      </c>
      <c r="W552" t="s">
        <v>3756</v>
      </c>
      <c r="X552" t="s">
        <v>3732</v>
      </c>
      <c r="Y552" t="s">
        <v>3733</v>
      </c>
      <c r="Z552" t="s">
        <v>3734</v>
      </c>
      <c r="AA552">
        <v>2168530</v>
      </c>
    </row>
    <row r="553" spans="1:29" x14ac:dyDescent="0.2">
      <c r="A553" s="44" t="str">
        <f t="shared" si="41"/>
        <v>US Power Financial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1336700</v>
      </c>
      <c r="H553" s="198">
        <v>37047.289293981485</v>
      </c>
      <c r="I553" t="s">
        <v>3518</v>
      </c>
      <c r="M553" t="s">
        <v>2818</v>
      </c>
      <c r="N553" t="s">
        <v>4780</v>
      </c>
      <c r="O553" t="s">
        <v>4671</v>
      </c>
      <c r="P553" s="199">
        <v>50</v>
      </c>
      <c r="S553" t="s">
        <v>3493</v>
      </c>
      <c r="T553" t="s">
        <v>3730</v>
      </c>
      <c r="U553" s="201">
        <v>29.4</v>
      </c>
      <c r="V553" t="s">
        <v>2422</v>
      </c>
      <c r="W553" t="s">
        <v>4253</v>
      </c>
      <c r="X553" t="s">
        <v>3526</v>
      </c>
      <c r="Y553" t="s">
        <v>4783</v>
      </c>
      <c r="Z553" t="s">
        <v>3051</v>
      </c>
      <c r="AA553">
        <v>632224.1</v>
      </c>
      <c r="AB553" s="198">
        <v>37048.875011574077</v>
      </c>
      <c r="AC553" s="198">
        <v>37048.875011574077</v>
      </c>
    </row>
    <row r="554" spans="1:29" x14ac:dyDescent="0.2">
      <c r="A554" s="44" t="str">
        <f t="shared" si="41"/>
        <v xml:space="preserve"> Power Physical</v>
      </c>
      <c r="B554" s="44" t="str">
        <f t="shared" si="42"/>
        <v/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2</v>
      </c>
      <c r="F554" s="213">
        <f t="shared" si="45"/>
        <v>50</v>
      </c>
      <c r="G554" s="202">
        <v>1336701</v>
      </c>
      <c r="H554" s="198">
        <v>37047.289386574077</v>
      </c>
      <c r="I554" t="s">
        <v>2264</v>
      </c>
      <c r="M554" t="s">
        <v>2818</v>
      </c>
      <c r="N554" t="s">
        <v>2181</v>
      </c>
      <c r="O554" t="s">
        <v>2328</v>
      </c>
      <c r="P554" s="199">
        <v>25</v>
      </c>
      <c r="S554" t="s">
        <v>3493</v>
      </c>
      <c r="T554" t="s">
        <v>2183</v>
      </c>
      <c r="U554" s="201">
        <v>13.2</v>
      </c>
      <c r="V554" t="s">
        <v>2265</v>
      </c>
      <c r="W554" t="s">
        <v>2185</v>
      </c>
      <c r="X554" t="s">
        <v>2186</v>
      </c>
      <c r="Y554" t="s">
        <v>2187</v>
      </c>
      <c r="Z554" t="s">
        <v>3735</v>
      </c>
      <c r="AA554">
        <v>110679.1</v>
      </c>
      <c r="AB554" s="198">
        <v>37051.875</v>
      </c>
      <c r="AC554" s="198">
        <v>37052.875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1336702</v>
      </c>
      <c r="H555" s="198">
        <v>37047.289467592593</v>
      </c>
      <c r="I555" t="s">
        <v>4246</v>
      </c>
      <c r="M555" t="s">
        <v>2818</v>
      </c>
      <c r="N555" t="s">
        <v>3519</v>
      </c>
      <c r="O555" t="s">
        <v>2423</v>
      </c>
      <c r="P555" s="199">
        <v>50</v>
      </c>
      <c r="S555" t="s">
        <v>3493</v>
      </c>
      <c r="T555" t="s">
        <v>3730</v>
      </c>
      <c r="U555" s="201">
        <v>9</v>
      </c>
      <c r="V555" t="s">
        <v>3392</v>
      </c>
      <c r="W555" t="s">
        <v>3530</v>
      </c>
      <c r="X555" t="s">
        <v>3531</v>
      </c>
      <c r="Y555" t="s">
        <v>4783</v>
      </c>
      <c r="Z555" t="s">
        <v>3046</v>
      </c>
      <c r="AA555">
        <v>632225.1</v>
      </c>
      <c r="AB555" s="198">
        <v>37048.875011574077</v>
      </c>
      <c r="AC555" s="198">
        <v>37048.875011574077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1336703</v>
      </c>
      <c r="H556" s="198">
        <v>37047.289652777778</v>
      </c>
      <c r="I556" t="s">
        <v>4254</v>
      </c>
      <c r="M556" t="s">
        <v>2818</v>
      </c>
      <c r="N556" t="s">
        <v>3519</v>
      </c>
      <c r="O556" t="s">
        <v>2375</v>
      </c>
      <c r="P556" s="199">
        <v>50</v>
      </c>
      <c r="S556" t="s">
        <v>3493</v>
      </c>
      <c r="T556" t="s">
        <v>3730</v>
      </c>
      <c r="U556" s="201">
        <v>27.8</v>
      </c>
      <c r="V556" t="s">
        <v>4255</v>
      </c>
      <c r="W556" t="s">
        <v>3534</v>
      </c>
      <c r="X556" t="s">
        <v>3535</v>
      </c>
      <c r="Y556" t="s">
        <v>4783</v>
      </c>
      <c r="Z556" t="s">
        <v>3046</v>
      </c>
      <c r="AA556">
        <v>632226.1</v>
      </c>
      <c r="AB556" s="198">
        <v>37048.875011574077</v>
      </c>
      <c r="AC556" s="198">
        <v>37048.875011574077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1336704</v>
      </c>
      <c r="H557" s="198">
        <v>37047.289722222224</v>
      </c>
      <c r="I557" t="s">
        <v>4770</v>
      </c>
      <c r="M557" t="s">
        <v>2818</v>
      </c>
      <c r="N557" t="s">
        <v>3519</v>
      </c>
      <c r="O557" t="s">
        <v>2379</v>
      </c>
      <c r="Q557" s="199">
        <v>50</v>
      </c>
      <c r="S557" t="s">
        <v>3493</v>
      </c>
      <c r="T557" t="s">
        <v>3730</v>
      </c>
      <c r="U557" s="201">
        <v>23</v>
      </c>
      <c r="V557" t="s">
        <v>3212</v>
      </c>
      <c r="W557" t="s">
        <v>3530</v>
      </c>
      <c r="X557" t="s">
        <v>3520</v>
      </c>
      <c r="Y557" t="s">
        <v>4783</v>
      </c>
      <c r="Z557" t="s">
        <v>3046</v>
      </c>
      <c r="AA557">
        <v>632227.1</v>
      </c>
      <c r="AB557" s="198">
        <v>37048.875011574077</v>
      </c>
      <c r="AC557" s="198">
        <v>37048.875011574077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15</v>
      </c>
      <c r="G558" s="202">
        <v>1336705</v>
      </c>
      <c r="H558" s="198">
        <v>37047.289849537039</v>
      </c>
      <c r="I558" t="s">
        <v>3738</v>
      </c>
      <c r="M558" t="s">
        <v>3499</v>
      </c>
      <c r="N558" t="s">
        <v>3757</v>
      </c>
      <c r="O558" t="s">
        <v>3758</v>
      </c>
      <c r="P558" s="199">
        <v>15</v>
      </c>
      <c r="S558" t="s">
        <v>3729</v>
      </c>
      <c r="T558" t="s">
        <v>3730</v>
      </c>
      <c r="U558" s="201">
        <v>462</v>
      </c>
      <c r="V558" t="s">
        <v>3741</v>
      </c>
      <c r="W558" t="s">
        <v>3747</v>
      </c>
      <c r="X558" t="s">
        <v>3732</v>
      </c>
      <c r="Y558" t="s">
        <v>3733</v>
      </c>
      <c r="Z558" t="s">
        <v>3734</v>
      </c>
      <c r="AA558">
        <v>2168534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1336706</v>
      </c>
      <c r="H559" s="198">
        <v>37047.290034722224</v>
      </c>
      <c r="I559" t="s">
        <v>3647</v>
      </c>
      <c r="M559" t="s">
        <v>2818</v>
      </c>
      <c r="N559" t="s">
        <v>3519</v>
      </c>
      <c r="O559" t="s">
        <v>4631</v>
      </c>
      <c r="Q559" s="199">
        <v>50</v>
      </c>
      <c r="S559" t="s">
        <v>3493</v>
      </c>
      <c r="T559" t="s">
        <v>3730</v>
      </c>
      <c r="U559" s="201">
        <v>35.85</v>
      </c>
      <c r="V559" t="s">
        <v>2424</v>
      </c>
      <c r="W559" t="s">
        <v>3444</v>
      </c>
      <c r="X559" t="s">
        <v>3526</v>
      </c>
      <c r="Y559" t="s">
        <v>4783</v>
      </c>
      <c r="Z559" t="s">
        <v>3046</v>
      </c>
      <c r="AA559">
        <v>632228.1</v>
      </c>
      <c r="AB559" s="198">
        <v>37048.875011574077</v>
      </c>
      <c r="AC559" s="198">
        <v>37048.875011574077</v>
      </c>
    </row>
    <row r="560" spans="1:29" x14ac:dyDescent="0.2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92</v>
      </c>
      <c r="F560" s="213">
        <f t="shared" si="45"/>
        <v>2300</v>
      </c>
      <c r="G560" s="202">
        <v>1336707</v>
      </c>
      <c r="H560" s="198">
        <v>37047.290196759262</v>
      </c>
      <c r="I560" t="s">
        <v>2256</v>
      </c>
      <c r="M560" t="s">
        <v>2818</v>
      </c>
      <c r="N560" t="s">
        <v>2181</v>
      </c>
      <c r="O560" t="s">
        <v>2247</v>
      </c>
      <c r="P560" s="199">
        <v>25</v>
      </c>
      <c r="S560" t="s">
        <v>3493</v>
      </c>
      <c r="T560" t="s">
        <v>2183</v>
      </c>
      <c r="U560" s="201">
        <v>20.65</v>
      </c>
      <c r="V560" t="s">
        <v>2425</v>
      </c>
      <c r="W560" t="s">
        <v>2185</v>
      </c>
      <c r="X560" t="s">
        <v>2186</v>
      </c>
      <c r="Y560" t="s">
        <v>2187</v>
      </c>
      <c r="Z560" t="s">
        <v>3735</v>
      </c>
      <c r="AA560">
        <v>110680.1</v>
      </c>
      <c r="AB560" s="198">
        <v>37073</v>
      </c>
      <c r="AC560" s="198">
        <v>37164</v>
      </c>
    </row>
    <row r="561" spans="1:29" x14ac:dyDescent="0.2">
      <c r="A561" s="44" t="str">
        <f t="shared" si="41"/>
        <v xml:space="preserve"> Power Physical</v>
      </c>
      <c r="B561" s="44" t="str">
        <f t="shared" si="42"/>
        <v/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365</v>
      </c>
      <c r="F561" s="213">
        <f t="shared" si="45"/>
        <v>9125</v>
      </c>
      <c r="G561" s="202">
        <v>1336708</v>
      </c>
      <c r="H561" s="198">
        <v>37047.290243055555</v>
      </c>
      <c r="I561" t="s">
        <v>2202</v>
      </c>
      <c r="M561" t="s">
        <v>2818</v>
      </c>
      <c r="N561" t="s">
        <v>2181</v>
      </c>
      <c r="O561" t="s">
        <v>2320</v>
      </c>
      <c r="P561" s="199">
        <v>25</v>
      </c>
      <c r="S561" t="s">
        <v>3493</v>
      </c>
      <c r="T561" t="s">
        <v>2183</v>
      </c>
      <c r="U561" s="201">
        <v>24.1</v>
      </c>
      <c r="V561" t="s">
        <v>2269</v>
      </c>
      <c r="W561" t="s">
        <v>2223</v>
      </c>
      <c r="X561" t="s">
        <v>2186</v>
      </c>
      <c r="Y561" t="s">
        <v>2187</v>
      </c>
      <c r="Z561" t="s">
        <v>3735</v>
      </c>
      <c r="AA561">
        <v>110681.1</v>
      </c>
      <c r="AB561" s="198">
        <v>37622</v>
      </c>
      <c r="AC561" s="198">
        <v>37986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1336709</v>
      </c>
      <c r="H562" s="198">
        <v>37047.290266203701</v>
      </c>
      <c r="I562" t="s">
        <v>4543</v>
      </c>
      <c r="M562" t="s">
        <v>2818</v>
      </c>
      <c r="N562" t="s">
        <v>3519</v>
      </c>
      <c r="O562" t="s">
        <v>2374</v>
      </c>
      <c r="P562" s="199">
        <v>50</v>
      </c>
      <c r="S562" t="s">
        <v>3493</v>
      </c>
      <c r="T562" t="s">
        <v>3730</v>
      </c>
      <c r="U562" s="201">
        <v>33.5</v>
      </c>
      <c r="V562" t="s">
        <v>4492</v>
      </c>
      <c r="W562" t="s">
        <v>3527</v>
      </c>
      <c r="X562" t="s">
        <v>4262</v>
      </c>
      <c r="Y562" t="s">
        <v>4783</v>
      </c>
      <c r="Z562" t="s">
        <v>3046</v>
      </c>
      <c r="AA562">
        <v>632229.1</v>
      </c>
      <c r="AB562" s="198">
        <v>37048.875011574077</v>
      </c>
      <c r="AC562" s="198">
        <v>37048.875011574077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</v>
      </c>
      <c r="G563" s="202">
        <v>1336710</v>
      </c>
      <c r="H563" s="198">
        <v>37047.290486111109</v>
      </c>
      <c r="I563" t="s">
        <v>3738</v>
      </c>
      <c r="M563" t="s">
        <v>3499</v>
      </c>
      <c r="N563" t="s">
        <v>3757</v>
      </c>
      <c r="O563" t="s">
        <v>3758</v>
      </c>
      <c r="P563" s="199">
        <v>5</v>
      </c>
      <c r="S563" t="s">
        <v>3729</v>
      </c>
      <c r="T563" t="s">
        <v>3730</v>
      </c>
      <c r="U563" s="201">
        <v>462</v>
      </c>
      <c r="V563" t="s">
        <v>3741</v>
      </c>
      <c r="W563" t="s">
        <v>3747</v>
      </c>
      <c r="X563" t="s">
        <v>3732</v>
      </c>
      <c r="Y563" t="s">
        <v>3733</v>
      </c>
      <c r="Z563" t="s">
        <v>3734</v>
      </c>
      <c r="AA563">
        <v>2168538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50</v>
      </c>
      <c r="G564" s="202">
        <v>1336711</v>
      </c>
      <c r="H564" s="198">
        <v>37047.290543981479</v>
      </c>
      <c r="I564" t="s">
        <v>4543</v>
      </c>
      <c r="M564" t="s">
        <v>2818</v>
      </c>
      <c r="N564" t="s">
        <v>3519</v>
      </c>
      <c r="O564" t="s">
        <v>2375</v>
      </c>
      <c r="P564" s="199">
        <v>50</v>
      </c>
      <c r="S564" t="s">
        <v>3493</v>
      </c>
      <c r="T564" t="s">
        <v>3730</v>
      </c>
      <c r="U564" s="201">
        <v>27.7</v>
      </c>
      <c r="V564" t="s">
        <v>4785</v>
      </c>
      <c r="W564" t="s">
        <v>3534</v>
      </c>
      <c r="X564" t="s">
        <v>3535</v>
      </c>
      <c r="Y564" t="s">
        <v>4783</v>
      </c>
      <c r="Z564" t="s">
        <v>3046</v>
      </c>
      <c r="AA564">
        <v>632230.1</v>
      </c>
      <c r="AB564" s="198">
        <v>37048.875011574077</v>
      </c>
      <c r="AC564" s="198">
        <v>37048.875011574077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</v>
      </c>
      <c r="G565" s="202">
        <v>1336712</v>
      </c>
      <c r="H565" s="198">
        <v>37047.290636574071</v>
      </c>
      <c r="I565" t="s">
        <v>2832</v>
      </c>
      <c r="J565" t="s">
        <v>4266</v>
      </c>
      <c r="K565" t="s">
        <v>4267</v>
      </c>
      <c r="M565" t="s">
        <v>2818</v>
      </c>
      <c r="N565" t="s">
        <v>3519</v>
      </c>
      <c r="O565" t="s">
        <v>4631</v>
      </c>
      <c r="P565" s="199">
        <v>50</v>
      </c>
      <c r="S565" t="s">
        <v>3493</v>
      </c>
      <c r="T565" t="s">
        <v>3730</v>
      </c>
      <c r="U565" s="201">
        <v>36</v>
      </c>
      <c r="V565" t="s">
        <v>3225</v>
      </c>
      <c r="W565" t="s">
        <v>3444</v>
      </c>
      <c r="X565" t="s">
        <v>3526</v>
      </c>
      <c r="Y565" t="s">
        <v>4783</v>
      </c>
      <c r="Z565" t="s">
        <v>3046</v>
      </c>
      <c r="AA565">
        <v>632291.1</v>
      </c>
      <c r="AB565" s="198">
        <v>37048.875011574077</v>
      </c>
      <c r="AC565" s="198">
        <v>37048.875011574077</v>
      </c>
    </row>
    <row r="566" spans="1:29" x14ac:dyDescent="0.2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10</v>
      </c>
      <c r="G566" s="202">
        <v>1336713</v>
      </c>
      <c r="H566" s="198">
        <v>37047.290763888886</v>
      </c>
      <c r="I566" t="s">
        <v>3700</v>
      </c>
      <c r="M566" t="s">
        <v>3499</v>
      </c>
      <c r="N566" t="s">
        <v>3739</v>
      </c>
      <c r="O566" t="s">
        <v>3740</v>
      </c>
      <c r="P566" s="199">
        <v>10</v>
      </c>
      <c r="S566" t="s">
        <v>3729</v>
      </c>
      <c r="T566" t="s">
        <v>3730</v>
      </c>
      <c r="U566" s="201">
        <v>1514</v>
      </c>
      <c r="V566" t="s">
        <v>3742</v>
      </c>
      <c r="W566" t="s">
        <v>3736</v>
      </c>
      <c r="X566" t="s">
        <v>3732</v>
      </c>
      <c r="Y566" t="s">
        <v>3733</v>
      </c>
      <c r="Z566" t="s">
        <v>3734</v>
      </c>
      <c r="AA566">
        <v>2168542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1336714</v>
      </c>
      <c r="H567" s="198">
        <v>37047.290937500002</v>
      </c>
      <c r="I567" t="s">
        <v>3532</v>
      </c>
      <c r="M567" t="s">
        <v>2818</v>
      </c>
      <c r="N567" t="s">
        <v>3519</v>
      </c>
      <c r="O567" t="s">
        <v>2375</v>
      </c>
      <c r="P567" s="199">
        <v>50</v>
      </c>
      <c r="S567" t="s">
        <v>3493</v>
      </c>
      <c r="T567" t="s">
        <v>3730</v>
      </c>
      <c r="U567" s="201">
        <v>27.6</v>
      </c>
      <c r="V567" t="s">
        <v>2840</v>
      </c>
      <c r="W567" t="s">
        <v>3534</v>
      </c>
      <c r="X567" t="s">
        <v>3535</v>
      </c>
      <c r="Y567" t="s">
        <v>4783</v>
      </c>
      <c r="Z567" t="s">
        <v>3046</v>
      </c>
      <c r="AA567">
        <v>632231.1</v>
      </c>
      <c r="AB567" s="198">
        <v>37048.875011574077</v>
      </c>
      <c r="AC567" s="198">
        <v>37048.875011574077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1336715</v>
      </c>
      <c r="H568" s="198">
        <v>37047.290995370371</v>
      </c>
      <c r="I568" t="s">
        <v>3532</v>
      </c>
      <c r="M568" t="s">
        <v>2818</v>
      </c>
      <c r="N568" t="s">
        <v>3519</v>
      </c>
      <c r="O568" t="s">
        <v>2375</v>
      </c>
      <c r="P568" s="199">
        <v>50</v>
      </c>
      <c r="S568" t="s">
        <v>3493</v>
      </c>
      <c r="T568" t="s">
        <v>3730</v>
      </c>
      <c r="U568" s="201">
        <v>27.5</v>
      </c>
      <c r="V568" t="s">
        <v>2840</v>
      </c>
      <c r="W568" t="s">
        <v>3534</v>
      </c>
      <c r="X568" t="s">
        <v>3535</v>
      </c>
      <c r="Y568" t="s">
        <v>4783</v>
      </c>
      <c r="Z568" t="s">
        <v>3046</v>
      </c>
      <c r="AA568">
        <v>632232.1</v>
      </c>
      <c r="AB568" s="198">
        <v>37048.875011574077</v>
      </c>
      <c r="AC568" s="198">
        <v>37048.875011574077</v>
      </c>
    </row>
    <row r="569" spans="1:29" x14ac:dyDescent="0.2">
      <c r="A569" s="44" t="str">
        <f t="shared" si="41"/>
        <v>US Power Financial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1336716</v>
      </c>
      <c r="H569" s="198">
        <v>37047.29111111111</v>
      </c>
      <c r="I569" t="s">
        <v>4496</v>
      </c>
      <c r="M569" t="s">
        <v>2818</v>
      </c>
      <c r="N569" t="s">
        <v>4780</v>
      </c>
      <c r="O569" t="s">
        <v>2426</v>
      </c>
      <c r="Q569" s="199">
        <v>50</v>
      </c>
      <c r="S569" t="s">
        <v>3493</v>
      </c>
      <c r="T569" t="s">
        <v>3730</v>
      </c>
      <c r="U569" s="201">
        <v>48</v>
      </c>
      <c r="V569" t="s">
        <v>3390</v>
      </c>
      <c r="W569" t="s">
        <v>4253</v>
      </c>
      <c r="X569" t="s">
        <v>3526</v>
      </c>
      <c r="Y569" t="s">
        <v>4783</v>
      </c>
      <c r="Z569" t="s">
        <v>3051</v>
      </c>
      <c r="AA569">
        <v>632234.1</v>
      </c>
      <c r="AB569" s="198">
        <v>37048.875011574077</v>
      </c>
      <c r="AC569" s="198">
        <v>37048.875011574077</v>
      </c>
    </row>
    <row r="570" spans="1:29" x14ac:dyDescent="0.2">
      <c r="A570" s="44" t="str">
        <f t="shared" si="41"/>
        <v>US Power Physical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Physical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1336717</v>
      </c>
      <c r="H570" s="198">
        <v>37047.291168981479</v>
      </c>
      <c r="I570" t="s">
        <v>4246</v>
      </c>
      <c r="M570" t="s">
        <v>2818</v>
      </c>
      <c r="N570" t="s">
        <v>3519</v>
      </c>
      <c r="O570" t="s">
        <v>2375</v>
      </c>
      <c r="P570" s="199">
        <v>50</v>
      </c>
      <c r="S570" t="s">
        <v>3493</v>
      </c>
      <c r="T570" t="s">
        <v>3730</v>
      </c>
      <c r="U570" s="201">
        <v>27.4</v>
      </c>
      <c r="V570" t="s">
        <v>2427</v>
      </c>
      <c r="W570" t="s">
        <v>3534</v>
      </c>
      <c r="X570" t="s">
        <v>3535</v>
      </c>
      <c r="Y570" t="s">
        <v>4783</v>
      </c>
      <c r="Z570" t="s">
        <v>3046</v>
      </c>
      <c r="AA570">
        <v>632235.1</v>
      </c>
      <c r="AB570" s="198">
        <v>37048.875011574077</v>
      </c>
      <c r="AC570" s="198">
        <v>37048.875011574077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1336718</v>
      </c>
      <c r="H571" s="198">
        <v>37047.291284722225</v>
      </c>
      <c r="I571" t="s">
        <v>4365</v>
      </c>
      <c r="M571" t="s">
        <v>2818</v>
      </c>
      <c r="N571" t="s">
        <v>3519</v>
      </c>
      <c r="O571" t="s">
        <v>4631</v>
      </c>
      <c r="P571" s="199">
        <v>50</v>
      </c>
      <c r="S571" t="s">
        <v>3493</v>
      </c>
      <c r="T571" t="s">
        <v>3730</v>
      </c>
      <c r="U571" s="201">
        <v>36</v>
      </c>
      <c r="V571" t="s">
        <v>3838</v>
      </c>
      <c r="W571" t="s">
        <v>3444</v>
      </c>
      <c r="X571" t="s">
        <v>3526</v>
      </c>
      <c r="Y571" t="s">
        <v>4783</v>
      </c>
      <c r="Z571" t="s">
        <v>3046</v>
      </c>
      <c r="AA571">
        <v>632236.1</v>
      </c>
      <c r="AB571" s="198">
        <v>37048.875011574077</v>
      </c>
      <c r="AC571" s="198">
        <v>37048.875011574077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1336719</v>
      </c>
      <c r="H572" s="198">
        <v>37047.291342592594</v>
      </c>
      <c r="I572" t="s">
        <v>3743</v>
      </c>
      <c r="M572" t="s">
        <v>3499</v>
      </c>
      <c r="N572" t="s">
        <v>3739</v>
      </c>
      <c r="O572" t="s">
        <v>3740</v>
      </c>
      <c r="P572" s="199">
        <v>20</v>
      </c>
      <c r="S572" t="s">
        <v>3729</v>
      </c>
      <c r="T572" t="s">
        <v>3730</v>
      </c>
      <c r="U572" s="201">
        <v>1513</v>
      </c>
      <c r="V572" t="s">
        <v>3955</v>
      </c>
      <c r="W572" t="s">
        <v>3736</v>
      </c>
      <c r="X572" t="s">
        <v>3732</v>
      </c>
      <c r="Y572" t="s">
        <v>3733</v>
      </c>
      <c r="Z572" t="s">
        <v>3734</v>
      </c>
      <c r="AA572">
        <v>2168546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</v>
      </c>
      <c r="G573" s="202">
        <v>1336720</v>
      </c>
      <c r="H573" s="198">
        <v>37047.291481481479</v>
      </c>
      <c r="I573" t="s">
        <v>3540</v>
      </c>
      <c r="M573" t="s">
        <v>2818</v>
      </c>
      <c r="N573" t="s">
        <v>3519</v>
      </c>
      <c r="O573" t="s">
        <v>2375</v>
      </c>
      <c r="Q573" s="199">
        <v>50</v>
      </c>
      <c r="S573" t="s">
        <v>3493</v>
      </c>
      <c r="T573" t="s">
        <v>3730</v>
      </c>
      <c r="U573" s="201">
        <v>27.4</v>
      </c>
      <c r="V573" t="s">
        <v>3121</v>
      </c>
      <c r="W573" t="s">
        <v>3534</v>
      </c>
      <c r="X573" t="s">
        <v>3535</v>
      </c>
      <c r="Y573" t="s">
        <v>4783</v>
      </c>
      <c r="Z573" t="s">
        <v>3046</v>
      </c>
      <c r="AA573">
        <v>632237.1</v>
      </c>
      <c r="AB573" s="198">
        <v>37048.875011574077</v>
      </c>
      <c r="AC573" s="198">
        <v>37048.875011574077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2</v>
      </c>
      <c r="G574" s="202">
        <v>1336723</v>
      </c>
      <c r="H574" s="198">
        <v>37047.292233796295</v>
      </c>
      <c r="I574" t="s">
        <v>3780</v>
      </c>
      <c r="M574" t="s">
        <v>3499</v>
      </c>
      <c r="N574" t="s">
        <v>3757</v>
      </c>
      <c r="O574" t="s">
        <v>3758</v>
      </c>
      <c r="Q574" s="199">
        <v>2</v>
      </c>
      <c r="S574" t="s">
        <v>3729</v>
      </c>
      <c r="T574" t="s">
        <v>3730</v>
      </c>
      <c r="U574" s="201">
        <v>463</v>
      </c>
      <c r="V574" t="s">
        <v>3380</v>
      </c>
      <c r="W574" t="s">
        <v>3747</v>
      </c>
      <c r="X574" t="s">
        <v>3732</v>
      </c>
      <c r="Y574" t="s">
        <v>3733</v>
      </c>
      <c r="Z574" t="s">
        <v>3734</v>
      </c>
      <c r="AA574">
        <v>2168552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1336724</v>
      </c>
      <c r="H575" s="198">
        <v>37047.292384259257</v>
      </c>
      <c r="I575" t="s">
        <v>4246</v>
      </c>
      <c r="M575" t="s">
        <v>2818</v>
      </c>
      <c r="N575" t="s">
        <v>3519</v>
      </c>
      <c r="O575" t="s">
        <v>2374</v>
      </c>
      <c r="Q575" s="199">
        <v>50</v>
      </c>
      <c r="S575" t="s">
        <v>3493</v>
      </c>
      <c r="T575" t="s">
        <v>3730</v>
      </c>
      <c r="U575" s="201">
        <v>33.5</v>
      </c>
      <c r="V575" t="s">
        <v>4166</v>
      </c>
      <c r="W575" t="s">
        <v>3527</v>
      </c>
      <c r="X575" t="s">
        <v>4262</v>
      </c>
      <c r="Y575" t="s">
        <v>4783</v>
      </c>
      <c r="Z575" t="s">
        <v>3046</v>
      </c>
      <c r="AA575">
        <v>632239.1</v>
      </c>
      <c r="AB575" s="198">
        <v>37048.875011574077</v>
      </c>
      <c r="AC575" s="198">
        <v>37048.875011574077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24</v>
      </c>
      <c r="F576" s="213">
        <f t="shared" si="45"/>
        <v>1200</v>
      </c>
      <c r="G576" s="202">
        <v>1336725</v>
      </c>
      <c r="H576" s="198">
        <v>37047.292708333334</v>
      </c>
      <c r="I576" t="s">
        <v>3540</v>
      </c>
      <c r="M576" t="s">
        <v>2818</v>
      </c>
      <c r="N576" t="s">
        <v>4780</v>
      </c>
      <c r="O576" t="s">
        <v>2412</v>
      </c>
      <c r="Q576" s="199">
        <v>50</v>
      </c>
      <c r="S576" t="s">
        <v>3493</v>
      </c>
      <c r="T576" t="s">
        <v>3730</v>
      </c>
      <c r="U576" s="201">
        <v>50.25</v>
      </c>
      <c r="V576" t="s">
        <v>3653</v>
      </c>
      <c r="W576" t="s">
        <v>4253</v>
      </c>
      <c r="X576" t="s">
        <v>3526</v>
      </c>
      <c r="Y576" t="s">
        <v>4783</v>
      </c>
      <c r="Z576" t="s">
        <v>3051</v>
      </c>
      <c r="AA576">
        <v>632240.1</v>
      </c>
      <c r="AB576" s="198">
        <v>37049.875011574077</v>
      </c>
      <c r="AC576" s="198">
        <v>37072.875011574077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1336726</v>
      </c>
      <c r="H577" s="198">
        <v>37047.292719907404</v>
      </c>
      <c r="I577" t="s">
        <v>4254</v>
      </c>
      <c r="M577" t="s">
        <v>2818</v>
      </c>
      <c r="N577" t="s">
        <v>3519</v>
      </c>
      <c r="O577" t="s">
        <v>2375</v>
      </c>
      <c r="Q577" s="199">
        <v>50</v>
      </c>
      <c r="S577" t="s">
        <v>3493</v>
      </c>
      <c r="T577" t="s">
        <v>3730</v>
      </c>
      <c r="U577" s="201">
        <v>27.5</v>
      </c>
      <c r="V577" t="s">
        <v>3832</v>
      </c>
      <c r="W577" t="s">
        <v>3534</v>
      </c>
      <c r="X577" t="s">
        <v>3535</v>
      </c>
      <c r="Y577" t="s">
        <v>4783</v>
      </c>
      <c r="Z577" t="s">
        <v>3046</v>
      </c>
      <c r="AA577">
        <v>632241.1</v>
      </c>
      <c r="AB577" s="198">
        <v>37048.875011574077</v>
      </c>
      <c r="AC577" s="198">
        <v>37048.875011574077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1336727</v>
      </c>
      <c r="H578" s="198">
        <v>37047.292824074073</v>
      </c>
      <c r="I578" t="s">
        <v>3533</v>
      </c>
      <c r="M578" t="s">
        <v>2818</v>
      </c>
      <c r="N578" t="s">
        <v>3519</v>
      </c>
      <c r="O578" t="s">
        <v>2383</v>
      </c>
      <c r="Q578" s="199">
        <v>50</v>
      </c>
      <c r="S578" t="s">
        <v>3493</v>
      </c>
      <c r="T578" t="s">
        <v>3730</v>
      </c>
      <c r="U578" s="201">
        <v>22.5</v>
      </c>
      <c r="V578" t="s">
        <v>3831</v>
      </c>
      <c r="W578" t="s">
        <v>3523</v>
      </c>
      <c r="X578" t="s">
        <v>3524</v>
      </c>
      <c r="Y578" t="s">
        <v>4783</v>
      </c>
      <c r="Z578" t="s">
        <v>3046</v>
      </c>
      <c r="AA578">
        <v>632242.1</v>
      </c>
      <c r="AB578" s="198">
        <v>37048.875011574077</v>
      </c>
      <c r="AC578" s="198">
        <v>37048.875011574077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1336728</v>
      </c>
      <c r="H579" s="198">
        <v>37047.29310185185</v>
      </c>
      <c r="I579" t="s">
        <v>4246</v>
      </c>
      <c r="M579" t="s">
        <v>2818</v>
      </c>
      <c r="N579" t="s">
        <v>3519</v>
      </c>
      <c r="O579" t="s">
        <v>2383</v>
      </c>
      <c r="Q579" s="199">
        <v>50</v>
      </c>
      <c r="S579" t="s">
        <v>3493</v>
      </c>
      <c r="T579" t="s">
        <v>3730</v>
      </c>
      <c r="U579" s="201">
        <v>22.75</v>
      </c>
      <c r="V579" t="s">
        <v>4166</v>
      </c>
      <c r="W579" t="s">
        <v>3523</v>
      </c>
      <c r="X579" t="s">
        <v>3524</v>
      </c>
      <c r="Y579" t="s">
        <v>4783</v>
      </c>
      <c r="Z579" t="s">
        <v>3046</v>
      </c>
      <c r="AA579">
        <v>632243.1</v>
      </c>
      <c r="AB579" s="198">
        <v>37048.875011574077</v>
      </c>
      <c r="AC579" s="198">
        <v>37048.875011574077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1336729</v>
      </c>
      <c r="H580" s="198">
        <v>37047.293171296296</v>
      </c>
      <c r="I580" t="s">
        <v>4282</v>
      </c>
      <c r="J580" t="s">
        <v>4422</v>
      </c>
      <c r="K580" t="s">
        <v>4267</v>
      </c>
      <c r="M580" t="s">
        <v>2818</v>
      </c>
      <c r="N580" t="s">
        <v>3519</v>
      </c>
      <c r="O580" t="s">
        <v>1779</v>
      </c>
      <c r="P580" s="199">
        <v>50</v>
      </c>
      <c r="S580" t="s">
        <v>3493</v>
      </c>
      <c r="T580" t="s">
        <v>3730</v>
      </c>
      <c r="U580" s="201">
        <v>41.5</v>
      </c>
      <c r="V580" t="s">
        <v>3125</v>
      </c>
      <c r="W580" t="s">
        <v>3444</v>
      </c>
      <c r="X580" t="s">
        <v>3526</v>
      </c>
      <c r="Y580" t="s">
        <v>4783</v>
      </c>
      <c r="Z580" t="s">
        <v>3046</v>
      </c>
      <c r="AA580">
        <v>632290.1</v>
      </c>
      <c r="AB580" s="198">
        <v>37053.875011574077</v>
      </c>
      <c r="AC580" s="198">
        <v>37057.875011574077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1336730</v>
      </c>
      <c r="H581" s="198">
        <v>37047.293240740742</v>
      </c>
      <c r="I581" t="s">
        <v>4284</v>
      </c>
      <c r="M581" t="s">
        <v>2818</v>
      </c>
      <c r="N581" t="s">
        <v>3519</v>
      </c>
      <c r="O581" t="s">
        <v>2375</v>
      </c>
      <c r="P581" s="199">
        <v>50</v>
      </c>
      <c r="S581" t="s">
        <v>3493</v>
      </c>
      <c r="T581" t="s">
        <v>3730</v>
      </c>
      <c r="U581" s="201">
        <v>27.4</v>
      </c>
      <c r="V581" t="s">
        <v>3983</v>
      </c>
      <c r="W581" t="s">
        <v>3534</v>
      </c>
      <c r="X581" t="s">
        <v>3535</v>
      </c>
      <c r="Y581" t="s">
        <v>4783</v>
      </c>
      <c r="Z581" t="s">
        <v>3046</v>
      </c>
      <c r="AA581">
        <v>632244.1</v>
      </c>
      <c r="AB581" s="198">
        <v>37048.875011574077</v>
      </c>
      <c r="AC581" s="198">
        <v>37048.875011574077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1336731</v>
      </c>
      <c r="H582" s="198">
        <v>37047.293333333335</v>
      </c>
      <c r="I582" t="s">
        <v>3518</v>
      </c>
      <c r="M582" t="s">
        <v>2818</v>
      </c>
      <c r="N582" t="s">
        <v>3519</v>
      </c>
      <c r="O582" t="s">
        <v>4631</v>
      </c>
      <c r="Q582" s="199">
        <v>50</v>
      </c>
      <c r="S582" t="s">
        <v>3493</v>
      </c>
      <c r="T582" t="s">
        <v>3730</v>
      </c>
      <c r="U582" s="201">
        <v>35.85</v>
      </c>
      <c r="V582" t="s">
        <v>3387</v>
      </c>
      <c r="W582" t="s">
        <v>3444</v>
      </c>
      <c r="X582" t="s">
        <v>3526</v>
      </c>
      <c r="Y582" t="s">
        <v>4783</v>
      </c>
      <c r="Z582" t="s">
        <v>3046</v>
      </c>
      <c r="AA582">
        <v>632245.1</v>
      </c>
      <c r="AB582" s="198">
        <v>37048.875011574077</v>
      </c>
      <c r="AC582" s="198">
        <v>37048.875011574077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1336732</v>
      </c>
      <c r="H583" s="198">
        <v>37047.293368055558</v>
      </c>
      <c r="I583" t="s">
        <v>4261</v>
      </c>
      <c r="M583" t="s">
        <v>2818</v>
      </c>
      <c r="N583" t="s">
        <v>3519</v>
      </c>
      <c r="O583" t="s">
        <v>2383</v>
      </c>
      <c r="P583" s="199">
        <v>50</v>
      </c>
      <c r="S583" t="s">
        <v>3493</v>
      </c>
      <c r="T583" t="s">
        <v>3730</v>
      </c>
      <c r="U583" s="201">
        <v>22.5</v>
      </c>
      <c r="V583" t="s">
        <v>3220</v>
      </c>
      <c r="W583" t="s">
        <v>3523</v>
      </c>
      <c r="X583" t="s">
        <v>3524</v>
      </c>
      <c r="Y583" t="s">
        <v>4783</v>
      </c>
      <c r="Z583" t="s">
        <v>3046</v>
      </c>
      <c r="AA583">
        <v>632246.1</v>
      </c>
      <c r="AB583" s="198">
        <v>37048.875011574077</v>
      </c>
      <c r="AC583" s="198">
        <v>37048.875011574077</v>
      </c>
    </row>
    <row r="584" spans="1:29" x14ac:dyDescent="0.2">
      <c r="A584" s="44" t="str">
        <f t="shared" si="41"/>
        <v>US Power Financial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5</v>
      </c>
      <c r="F584" s="213">
        <f t="shared" si="45"/>
        <v>250</v>
      </c>
      <c r="G584" s="202">
        <v>1336733</v>
      </c>
      <c r="H584" s="198">
        <v>37047.293449074074</v>
      </c>
      <c r="I584" t="s">
        <v>3540</v>
      </c>
      <c r="M584" t="s">
        <v>2818</v>
      </c>
      <c r="N584" t="s">
        <v>4780</v>
      </c>
      <c r="O584" t="s">
        <v>3875</v>
      </c>
      <c r="Q584" s="199">
        <v>50</v>
      </c>
      <c r="S584" t="s">
        <v>3493</v>
      </c>
      <c r="T584" t="s">
        <v>3730</v>
      </c>
      <c r="U584" s="201">
        <v>46.25</v>
      </c>
      <c r="V584" t="s">
        <v>3653</v>
      </c>
      <c r="W584" t="s">
        <v>4253</v>
      </c>
      <c r="X584" t="s">
        <v>3526</v>
      </c>
      <c r="Y584" t="s">
        <v>4783</v>
      </c>
      <c r="Z584" t="s">
        <v>3051</v>
      </c>
      <c r="AA584">
        <v>632247.1</v>
      </c>
      <c r="AB584" s="198">
        <v>37053.875011574077</v>
      </c>
      <c r="AC584" s="198">
        <v>37057.875011574077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1336735</v>
      </c>
      <c r="H585" s="198">
        <v>37047.293854166666</v>
      </c>
      <c r="I585" t="s">
        <v>3703</v>
      </c>
      <c r="M585" t="s">
        <v>2818</v>
      </c>
      <c r="N585" t="s">
        <v>3519</v>
      </c>
      <c r="O585" t="s">
        <v>2379</v>
      </c>
      <c r="Q585" s="199">
        <v>50</v>
      </c>
      <c r="S585" t="s">
        <v>3493</v>
      </c>
      <c r="T585" t="s">
        <v>3730</v>
      </c>
      <c r="U585" s="201">
        <v>23.25</v>
      </c>
      <c r="V585" t="s">
        <v>3115</v>
      </c>
      <c r="W585" t="s">
        <v>3530</v>
      </c>
      <c r="X585" t="s">
        <v>3520</v>
      </c>
      <c r="Y585" t="s">
        <v>4783</v>
      </c>
      <c r="Z585" t="s">
        <v>3046</v>
      </c>
      <c r="AA585">
        <v>632249.1</v>
      </c>
      <c r="AB585" s="198">
        <v>37048.875011574077</v>
      </c>
      <c r="AC585" s="198">
        <v>37048.875011574077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2</v>
      </c>
      <c r="F586" s="213">
        <f t="shared" si="45"/>
        <v>100</v>
      </c>
      <c r="G586" s="202">
        <v>1336736</v>
      </c>
      <c r="H586" s="198">
        <v>37047.293993055559</v>
      </c>
      <c r="I586" t="s">
        <v>4246</v>
      </c>
      <c r="M586" t="s">
        <v>2818</v>
      </c>
      <c r="N586" t="s">
        <v>3519</v>
      </c>
      <c r="O586" t="s">
        <v>2428</v>
      </c>
      <c r="P586" s="199">
        <v>50</v>
      </c>
      <c r="S586" t="s">
        <v>3493</v>
      </c>
      <c r="T586" t="s">
        <v>3730</v>
      </c>
      <c r="U586" s="201">
        <v>27</v>
      </c>
      <c r="V586" t="s">
        <v>2427</v>
      </c>
      <c r="W586" t="s">
        <v>3534</v>
      </c>
      <c r="X586" t="s">
        <v>3535</v>
      </c>
      <c r="Y586" t="s">
        <v>4783</v>
      </c>
      <c r="Z586" t="s">
        <v>3046</v>
      </c>
      <c r="AA586">
        <v>632251.1</v>
      </c>
      <c r="AB586" s="198">
        <v>37049.875011574077</v>
      </c>
      <c r="AC586" s="198">
        <v>37050.875011574077</v>
      </c>
    </row>
    <row r="587" spans="1:29" x14ac:dyDescent="0.2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24</v>
      </c>
      <c r="F587" s="213">
        <f t="shared" ref="F587:F650" si="50">E587*SUM(P587:Q587)</f>
        <v>1200</v>
      </c>
      <c r="G587" s="202">
        <v>1336737</v>
      </c>
      <c r="H587" s="198">
        <v>37047.293993055559</v>
      </c>
      <c r="I587" t="s">
        <v>4365</v>
      </c>
      <c r="J587" t="s">
        <v>4266</v>
      </c>
      <c r="K587" t="s">
        <v>4267</v>
      </c>
      <c r="M587" t="s">
        <v>2818</v>
      </c>
      <c r="N587" t="s">
        <v>4780</v>
      </c>
      <c r="O587" t="s">
        <v>2412</v>
      </c>
      <c r="Q587" s="199">
        <v>50</v>
      </c>
      <c r="S587" t="s">
        <v>3493</v>
      </c>
      <c r="T587" t="s">
        <v>3730</v>
      </c>
      <c r="U587" s="201">
        <v>51</v>
      </c>
      <c r="V587" t="s">
        <v>2429</v>
      </c>
      <c r="W587" t="s">
        <v>4253</v>
      </c>
      <c r="X587" t="s">
        <v>3526</v>
      </c>
      <c r="Y587" t="s">
        <v>4783</v>
      </c>
      <c r="Z587" t="s">
        <v>3051</v>
      </c>
      <c r="AA587">
        <v>632289.1</v>
      </c>
      <c r="AB587" s="198">
        <v>37049.875011574077</v>
      </c>
      <c r="AC587" s="198">
        <v>37072.875011574077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1336738</v>
      </c>
      <c r="H588" s="198">
        <v>37047.294004629628</v>
      </c>
      <c r="I588" t="s">
        <v>4259</v>
      </c>
      <c r="J588" t="s">
        <v>4266</v>
      </c>
      <c r="K588" t="s">
        <v>4267</v>
      </c>
      <c r="M588" t="s">
        <v>2818</v>
      </c>
      <c r="N588" t="s">
        <v>3519</v>
      </c>
      <c r="O588" t="s">
        <v>2375</v>
      </c>
      <c r="Q588" s="199">
        <v>50</v>
      </c>
      <c r="S588" t="s">
        <v>3493</v>
      </c>
      <c r="T588" t="s">
        <v>3730</v>
      </c>
      <c r="U588" s="201">
        <v>27.5</v>
      </c>
      <c r="V588" t="s">
        <v>3649</v>
      </c>
      <c r="W588" t="s">
        <v>3534</v>
      </c>
      <c r="X588" t="s">
        <v>3535</v>
      </c>
      <c r="Y588" t="s">
        <v>4783</v>
      </c>
      <c r="Z588" t="s">
        <v>3046</v>
      </c>
      <c r="AA588">
        <v>632287.1</v>
      </c>
      <c r="AB588" s="198">
        <v>37048.875011574077</v>
      </c>
      <c r="AC588" s="198">
        <v>37048.875011574077</v>
      </c>
    </row>
    <row r="589" spans="1:29" x14ac:dyDescent="0.2">
      <c r="A589" s="44" t="str">
        <f t="shared" si="46"/>
        <v>US Natural Gas Financial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31</v>
      </c>
      <c r="F589" s="213">
        <f t="shared" si="50"/>
        <v>310000</v>
      </c>
      <c r="G589" s="202">
        <v>1336739</v>
      </c>
      <c r="H589" s="198">
        <v>37047.294074074074</v>
      </c>
      <c r="I589" t="s">
        <v>4496</v>
      </c>
      <c r="M589" t="s">
        <v>3494</v>
      </c>
      <c r="N589" t="s">
        <v>4277</v>
      </c>
      <c r="O589" t="s">
        <v>4487</v>
      </c>
      <c r="P589" s="199">
        <v>10000</v>
      </c>
      <c r="S589" t="s">
        <v>3495</v>
      </c>
      <c r="T589" t="s">
        <v>3730</v>
      </c>
      <c r="U589" s="201">
        <v>4.16</v>
      </c>
      <c r="V589" t="s">
        <v>3628</v>
      </c>
      <c r="W589" t="s">
        <v>2909</v>
      </c>
      <c r="X589" t="s">
        <v>4278</v>
      </c>
      <c r="Y589" t="s">
        <v>3748</v>
      </c>
      <c r="Z589" t="s">
        <v>3051</v>
      </c>
      <c r="AA589" t="s">
        <v>2430</v>
      </c>
      <c r="AB589" s="198">
        <v>37073.875</v>
      </c>
      <c r="AC589" s="198">
        <v>37103.875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5</v>
      </c>
      <c r="F590" s="213">
        <f t="shared" si="50"/>
        <v>250</v>
      </c>
      <c r="G590" s="202">
        <v>1336740</v>
      </c>
      <c r="H590" s="198">
        <v>37047.294224537036</v>
      </c>
      <c r="I590" t="s">
        <v>4249</v>
      </c>
      <c r="M590" t="s">
        <v>2818</v>
      </c>
      <c r="N590" t="s">
        <v>3519</v>
      </c>
      <c r="O590" t="s">
        <v>3457</v>
      </c>
      <c r="Q590" s="199">
        <v>50</v>
      </c>
      <c r="S590" t="s">
        <v>3493</v>
      </c>
      <c r="T590" t="s">
        <v>3730</v>
      </c>
      <c r="U590" s="201">
        <v>40</v>
      </c>
      <c r="V590" t="s">
        <v>2431</v>
      </c>
      <c r="W590" t="s">
        <v>3534</v>
      </c>
      <c r="X590" t="s">
        <v>3535</v>
      </c>
      <c r="Y590" t="s">
        <v>4783</v>
      </c>
      <c r="Z590" t="s">
        <v>3046</v>
      </c>
      <c r="AA590">
        <v>632254.1</v>
      </c>
      <c r="AB590" s="198">
        <v>37053.875011574077</v>
      </c>
      <c r="AC590" s="198">
        <v>37057.875011574077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1336741</v>
      </c>
      <c r="H591" s="198">
        <v>37047.294340277775</v>
      </c>
      <c r="I591" t="s">
        <v>4282</v>
      </c>
      <c r="M591" t="s">
        <v>2818</v>
      </c>
      <c r="N591" t="s">
        <v>3519</v>
      </c>
      <c r="O591" t="s">
        <v>4631</v>
      </c>
      <c r="Q591" s="199">
        <v>50</v>
      </c>
      <c r="S591" t="s">
        <v>3493</v>
      </c>
      <c r="T591" t="s">
        <v>3730</v>
      </c>
      <c r="U591" s="201">
        <v>35.9</v>
      </c>
      <c r="V591" t="s">
        <v>2432</v>
      </c>
      <c r="W591" t="s">
        <v>3444</v>
      </c>
      <c r="X591" t="s">
        <v>3526</v>
      </c>
      <c r="Y591" t="s">
        <v>4783</v>
      </c>
      <c r="Z591" t="s">
        <v>3046</v>
      </c>
      <c r="AA591">
        <v>632256.1</v>
      </c>
      <c r="AB591" s="198">
        <v>37048.875011574077</v>
      </c>
      <c r="AC591" s="198">
        <v>37048.875011574077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50</v>
      </c>
      <c r="G592" s="202">
        <v>1336743</v>
      </c>
      <c r="H592" s="198">
        <v>37047.294386574074</v>
      </c>
      <c r="I592" t="s">
        <v>4272</v>
      </c>
      <c r="M592" t="s">
        <v>2818</v>
      </c>
      <c r="N592" t="s">
        <v>3519</v>
      </c>
      <c r="O592" t="s">
        <v>2392</v>
      </c>
      <c r="P592" s="199">
        <v>50</v>
      </c>
      <c r="S592" t="s">
        <v>3493</v>
      </c>
      <c r="T592" t="s">
        <v>3730</v>
      </c>
      <c r="U592" s="201">
        <v>35.75</v>
      </c>
      <c r="V592" t="s">
        <v>3211</v>
      </c>
      <c r="W592" t="s">
        <v>3444</v>
      </c>
      <c r="X592" t="s">
        <v>3526</v>
      </c>
      <c r="Y592" t="s">
        <v>4783</v>
      </c>
      <c r="Z592" t="s">
        <v>3046</v>
      </c>
      <c r="AA592">
        <v>632258.1</v>
      </c>
      <c r="AB592" s="198">
        <v>37049.875011574077</v>
      </c>
      <c r="AC592" s="198">
        <v>37049.875011574077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1336745</v>
      </c>
      <c r="H593" s="198">
        <v>37047.294560185182</v>
      </c>
      <c r="I593" t="s">
        <v>4239</v>
      </c>
      <c r="M593" t="s">
        <v>2818</v>
      </c>
      <c r="N593" t="s">
        <v>3519</v>
      </c>
      <c r="O593" t="s">
        <v>4631</v>
      </c>
      <c r="Q593" s="199">
        <v>50</v>
      </c>
      <c r="S593" t="s">
        <v>3493</v>
      </c>
      <c r="T593" t="s">
        <v>3730</v>
      </c>
      <c r="U593" s="201">
        <v>36</v>
      </c>
      <c r="V593" t="s">
        <v>3120</v>
      </c>
      <c r="W593" t="s">
        <v>3444</v>
      </c>
      <c r="X593" t="s">
        <v>3526</v>
      </c>
      <c r="Y593" t="s">
        <v>4783</v>
      </c>
      <c r="Z593" t="s">
        <v>3046</v>
      </c>
      <c r="AA593">
        <v>632260.1</v>
      </c>
      <c r="AB593" s="198">
        <v>37048.875011574077</v>
      </c>
      <c r="AC593" s="198">
        <v>37048.875011574077</v>
      </c>
    </row>
    <row r="594" spans="1:29" x14ac:dyDescent="0.2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155000</v>
      </c>
      <c r="G594" s="202">
        <v>1336746</v>
      </c>
      <c r="H594" s="198">
        <v>37047.294733796298</v>
      </c>
      <c r="I594" t="s">
        <v>4141</v>
      </c>
      <c r="M594" t="s">
        <v>3494</v>
      </c>
      <c r="N594" t="s">
        <v>4277</v>
      </c>
      <c r="O594" t="s">
        <v>4487</v>
      </c>
      <c r="P594" s="199">
        <v>5000</v>
      </c>
      <c r="S594" t="s">
        <v>3495</v>
      </c>
      <c r="T594" t="s">
        <v>3730</v>
      </c>
      <c r="U594" s="201">
        <v>4.1550000000000002</v>
      </c>
      <c r="V594" t="s">
        <v>3822</v>
      </c>
      <c r="W594" t="s">
        <v>2909</v>
      </c>
      <c r="X594" t="s">
        <v>4278</v>
      </c>
      <c r="Y594" t="s">
        <v>3748</v>
      </c>
      <c r="Z594" t="s">
        <v>3051</v>
      </c>
      <c r="AA594" t="s">
        <v>2433</v>
      </c>
      <c r="AB594" s="198">
        <v>37073.875</v>
      </c>
      <c r="AC594" s="198">
        <v>37103.875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1336747</v>
      </c>
      <c r="H595" s="198">
        <v>37047.294849537036</v>
      </c>
      <c r="I595" t="s">
        <v>3703</v>
      </c>
      <c r="M595" t="s">
        <v>2818</v>
      </c>
      <c r="N595" t="s">
        <v>3519</v>
      </c>
      <c r="O595" t="s">
        <v>4678</v>
      </c>
      <c r="Q595" s="199">
        <v>50</v>
      </c>
      <c r="S595" t="s">
        <v>3493</v>
      </c>
      <c r="T595" t="s">
        <v>3730</v>
      </c>
      <c r="U595" s="201">
        <v>39.25</v>
      </c>
      <c r="V595" t="s">
        <v>3115</v>
      </c>
      <c r="W595" t="s">
        <v>3530</v>
      </c>
      <c r="X595" t="s">
        <v>3520</v>
      </c>
      <c r="Y595" t="s">
        <v>4783</v>
      </c>
      <c r="Z595" t="s">
        <v>3046</v>
      </c>
      <c r="AA595">
        <v>632261.1</v>
      </c>
      <c r="AB595" s="198">
        <v>37053.875011574077</v>
      </c>
      <c r="AC595" s="198">
        <v>37057.875011574077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5</v>
      </c>
      <c r="F596" s="213">
        <f t="shared" si="50"/>
        <v>250</v>
      </c>
      <c r="G596" s="202">
        <v>1336748</v>
      </c>
      <c r="H596" s="198">
        <v>37047.294965277775</v>
      </c>
      <c r="I596" t="s">
        <v>3518</v>
      </c>
      <c r="J596" t="s">
        <v>4422</v>
      </c>
      <c r="K596" t="s">
        <v>4267</v>
      </c>
      <c r="M596" t="s">
        <v>2818</v>
      </c>
      <c r="N596" t="s">
        <v>3519</v>
      </c>
      <c r="O596" t="s">
        <v>3989</v>
      </c>
      <c r="P596" s="199">
        <v>50</v>
      </c>
      <c r="S596" t="s">
        <v>3493</v>
      </c>
      <c r="T596" t="s">
        <v>3730</v>
      </c>
      <c r="U596" s="201">
        <v>43</v>
      </c>
      <c r="V596" t="s">
        <v>3214</v>
      </c>
      <c r="W596" t="s">
        <v>2834</v>
      </c>
      <c r="X596" t="s">
        <v>3528</v>
      </c>
      <c r="Y596" t="s">
        <v>4783</v>
      </c>
      <c r="Z596" t="s">
        <v>3046</v>
      </c>
      <c r="AA596">
        <v>632288.1</v>
      </c>
      <c r="AB596" s="198">
        <v>37053.875011574077</v>
      </c>
      <c r="AC596" s="198">
        <v>37057.875011574077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1336749</v>
      </c>
      <c r="H597" s="198">
        <v>37047.295011574075</v>
      </c>
      <c r="I597" t="s">
        <v>4254</v>
      </c>
      <c r="M597" t="s">
        <v>2818</v>
      </c>
      <c r="N597" t="s">
        <v>3519</v>
      </c>
      <c r="O597" t="s">
        <v>2392</v>
      </c>
      <c r="Q597" s="199">
        <v>50</v>
      </c>
      <c r="S597" t="s">
        <v>3493</v>
      </c>
      <c r="T597" t="s">
        <v>3730</v>
      </c>
      <c r="U597" s="201">
        <v>36.25</v>
      </c>
      <c r="V597" t="s">
        <v>3968</v>
      </c>
      <c r="W597" t="s">
        <v>3444</v>
      </c>
      <c r="X597" t="s">
        <v>3526</v>
      </c>
      <c r="Y597" t="s">
        <v>4783</v>
      </c>
      <c r="Z597" t="s">
        <v>3046</v>
      </c>
      <c r="AA597">
        <v>632263.1</v>
      </c>
      <c r="AB597" s="198">
        <v>37049.875011574077</v>
      </c>
      <c r="AC597" s="198">
        <v>37049.875011574077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1336750</v>
      </c>
      <c r="H598" s="198">
        <v>37047.295057870368</v>
      </c>
      <c r="I598" t="s">
        <v>4239</v>
      </c>
      <c r="M598" t="s">
        <v>2818</v>
      </c>
      <c r="N598" t="s">
        <v>3519</v>
      </c>
      <c r="O598" t="s">
        <v>3994</v>
      </c>
      <c r="Q598" s="199">
        <v>50</v>
      </c>
      <c r="S598" t="s">
        <v>3493</v>
      </c>
      <c r="T598" t="s">
        <v>3730</v>
      </c>
      <c r="U598" s="201">
        <v>50.5</v>
      </c>
      <c r="V598" t="s">
        <v>3124</v>
      </c>
      <c r="W598" t="s">
        <v>3527</v>
      </c>
      <c r="X598" t="s">
        <v>4262</v>
      </c>
      <c r="Y598" t="s">
        <v>4783</v>
      </c>
      <c r="Z598" t="s">
        <v>3046</v>
      </c>
      <c r="AA598">
        <v>632264.1</v>
      </c>
      <c r="AB598" s="198">
        <v>37053.875011574077</v>
      </c>
      <c r="AC598" s="198">
        <v>37057.875011574077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1336751</v>
      </c>
      <c r="H599" s="198">
        <v>37047.295092592591</v>
      </c>
      <c r="I599" t="s">
        <v>4254</v>
      </c>
      <c r="M599" t="s">
        <v>2818</v>
      </c>
      <c r="N599" t="s">
        <v>3519</v>
      </c>
      <c r="O599" t="s">
        <v>2392</v>
      </c>
      <c r="Q599" s="199">
        <v>50</v>
      </c>
      <c r="S599" t="s">
        <v>3493</v>
      </c>
      <c r="T599" t="s">
        <v>3730</v>
      </c>
      <c r="U599" s="201">
        <v>36.5</v>
      </c>
      <c r="V599" t="s">
        <v>3968</v>
      </c>
      <c r="W599" t="s">
        <v>3444</v>
      </c>
      <c r="X599" t="s">
        <v>3526</v>
      </c>
      <c r="Y599" t="s">
        <v>4783</v>
      </c>
      <c r="Z599" t="s">
        <v>3046</v>
      </c>
      <c r="AA599">
        <v>632265.1</v>
      </c>
      <c r="AB599" s="198">
        <v>37049.875011574077</v>
      </c>
      <c r="AC599" s="198">
        <v>37049.875011574077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5</v>
      </c>
      <c r="F600" s="213">
        <f t="shared" si="50"/>
        <v>250</v>
      </c>
      <c r="G600" s="202">
        <v>1336752</v>
      </c>
      <c r="H600" s="198">
        <v>37047.295162037037</v>
      </c>
      <c r="I600" t="s">
        <v>3540</v>
      </c>
      <c r="M600" t="s">
        <v>2818</v>
      </c>
      <c r="N600" t="s">
        <v>3519</v>
      </c>
      <c r="O600" t="s">
        <v>1779</v>
      </c>
      <c r="Q600" s="199">
        <v>50</v>
      </c>
      <c r="S600" t="s">
        <v>3493</v>
      </c>
      <c r="T600" t="s">
        <v>3730</v>
      </c>
      <c r="U600" s="201">
        <v>42</v>
      </c>
      <c r="V600" t="s">
        <v>3121</v>
      </c>
      <c r="W600" t="s">
        <v>3444</v>
      </c>
      <c r="X600" t="s">
        <v>3526</v>
      </c>
      <c r="Y600" t="s">
        <v>4783</v>
      </c>
      <c r="Z600" t="s">
        <v>3046</v>
      </c>
      <c r="AA600">
        <v>632266.1</v>
      </c>
      <c r="AB600" s="198">
        <v>37053.875011574077</v>
      </c>
      <c r="AC600" s="198">
        <v>37057.875011574077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1336753</v>
      </c>
      <c r="H601" s="198">
        <v>37047.295370370368</v>
      </c>
      <c r="I601" t="s">
        <v>3784</v>
      </c>
      <c r="M601" t="s">
        <v>3499</v>
      </c>
      <c r="N601" t="s">
        <v>3727</v>
      </c>
      <c r="O601" t="s">
        <v>3728</v>
      </c>
      <c r="P601" s="199">
        <v>20</v>
      </c>
      <c r="S601" t="s">
        <v>3729</v>
      </c>
      <c r="T601" t="s">
        <v>3730</v>
      </c>
      <c r="U601" s="201">
        <v>1678</v>
      </c>
      <c r="V601" t="s">
        <v>3786</v>
      </c>
      <c r="W601" t="s">
        <v>3736</v>
      </c>
      <c r="X601" t="s">
        <v>3732</v>
      </c>
      <c r="Y601" t="s">
        <v>3733</v>
      </c>
      <c r="Z601" t="s">
        <v>3734</v>
      </c>
      <c r="AA601">
        <v>2168592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</v>
      </c>
      <c r="G602" s="202">
        <v>1336754</v>
      </c>
      <c r="H602" s="198">
        <v>37047.295405092591</v>
      </c>
      <c r="I602" t="s">
        <v>4254</v>
      </c>
      <c r="M602" t="s">
        <v>2818</v>
      </c>
      <c r="N602" t="s">
        <v>3519</v>
      </c>
      <c r="O602" t="s">
        <v>4631</v>
      </c>
      <c r="Q602" s="199">
        <v>50</v>
      </c>
      <c r="S602" t="s">
        <v>3493</v>
      </c>
      <c r="T602" t="s">
        <v>3730</v>
      </c>
      <c r="U602" s="201">
        <v>36.25</v>
      </c>
      <c r="V602" t="s">
        <v>3968</v>
      </c>
      <c r="W602" t="s">
        <v>3444</v>
      </c>
      <c r="X602" t="s">
        <v>3526</v>
      </c>
      <c r="Y602" t="s">
        <v>4783</v>
      </c>
      <c r="Z602" t="s">
        <v>3046</v>
      </c>
      <c r="AA602">
        <v>632267.1</v>
      </c>
      <c r="AB602" s="198">
        <v>37048.875011574077</v>
      </c>
      <c r="AC602" s="198">
        <v>37048.875011574077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5</v>
      </c>
      <c r="F603" s="213">
        <f t="shared" si="50"/>
        <v>250</v>
      </c>
      <c r="G603" s="202">
        <v>1336756</v>
      </c>
      <c r="H603" s="198">
        <v>37047.295601851853</v>
      </c>
      <c r="I603" t="s">
        <v>3532</v>
      </c>
      <c r="M603" t="s">
        <v>2818</v>
      </c>
      <c r="N603" t="s">
        <v>3519</v>
      </c>
      <c r="O603" t="s">
        <v>3457</v>
      </c>
      <c r="P603" s="199">
        <v>50</v>
      </c>
      <c r="S603" t="s">
        <v>3493</v>
      </c>
      <c r="T603" t="s">
        <v>3730</v>
      </c>
      <c r="U603" s="201">
        <v>40</v>
      </c>
      <c r="V603" t="s">
        <v>2840</v>
      </c>
      <c r="W603" t="s">
        <v>3534</v>
      </c>
      <c r="X603" t="s">
        <v>3535</v>
      </c>
      <c r="Y603" t="s">
        <v>4783</v>
      </c>
      <c r="Z603" t="s">
        <v>3046</v>
      </c>
      <c r="AA603">
        <v>632268.1</v>
      </c>
      <c r="AB603" s="198">
        <v>37053.875011574077</v>
      </c>
      <c r="AC603" s="198">
        <v>37057.875011574077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1336757</v>
      </c>
      <c r="H604" s="198">
        <v>37047.296469907407</v>
      </c>
      <c r="I604" t="s">
        <v>3518</v>
      </c>
      <c r="J604" t="s">
        <v>4422</v>
      </c>
      <c r="K604" t="s">
        <v>4267</v>
      </c>
      <c r="M604" t="s">
        <v>2818</v>
      </c>
      <c r="N604" t="s">
        <v>3519</v>
      </c>
      <c r="O604" t="s">
        <v>3989</v>
      </c>
      <c r="P604" s="199">
        <v>50</v>
      </c>
      <c r="S604" t="s">
        <v>3493</v>
      </c>
      <c r="T604" t="s">
        <v>3730</v>
      </c>
      <c r="U604" s="201">
        <v>42.75</v>
      </c>
      <c r="V604" t="s">
        <v>3214</v>
      </c>
      <c r="W604" t="s">
        <v>2834</v>
      </c>
      <c r="X604" t="s">
        <v>3528</v>
      </c>
      <c r="Y604" t="s">
        <v>4783</v>
      </c>
      <c r="Z604" t="s">
        <v>3046</v>
      </c>
      <c r="AA604">
        <v>632286.1</v>
      </c>
      <c r="AB604" s="198">
        <v>37053.875011574077</v>
      </c>
      <c r="AC604" s="198">
        <v>37057.875011574077</v>
      </c>
    </row>
    <row r="605" spans="1:29" x14ac:dyDescent="0.2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1336758</v>
      </c>
      <c r="H605" s="198">
        <v>37047.296493055554</v>
      </c>
      <c r="I605" t="s">
        <v>4773</v>
      </c>
      <c r="M605" t="s">
        <v>3599</v>
      </c>
      <c r="N605" t="s">
        <v>4774</v>
      </c>
      <c r="O605" t="s">
        <v>3516</v>
      </c>
      <c r="Q605" s="199">
        <v>50000</v>
      </c>
      <c r="S605" t="s">
        <v>3500</v>
      </c>
      <c r="T605" t="s">
        <v>3730</v>
      </c>
      <c r="U605" s="201">
        <v>28.16</v>
      </c>
      <c r="V605" t="s">
        <v>4471</v>
      </c>
      <c r="W605" t="s">
        <v>4776</v>
      </c>
      <c r="X605" t="s">
        <v>4777</v>
      </c>
      <c r="Y605" t="s">
        <v>2830</v>
      </c>
      <c r="Z605" t="s">
        <v>3051</v>
      </c>
      <c r="AA605">
        <v>113542</v>
      </c>
      <c r="AB605" s="198">
        <v>37073</v>
      </c>
      <c r="AC605" s="198">
        <v>37103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1336759</v>
      </c>
      <c r="H606" s="198">
        <v>37047.296620370369</v>
      </c>
      <c r="I606" t="s">
        <v>3525</v>
      </c>
      <c r="M606" t="s">
        <v>2818</v>
      </c>
      <c r="N606" t="s">
        <v>3519</v>
      </c>
      <c r="O606" t="s">
        <v>4678</v>
      </c>
      <c r="P606" s="199">
        <v>50</v>
      </c>
      <c r="S606" t="s">
        <v>3493</v>
      </c>
      <c r="T606" t="s">
        <v>3730</v>
      </c>
      <c r="U606" s="201">
        <v>39</v>
      </c>
      <c r="V606" t="s">
        <v>3967</v>
      </c>
      <c r="W606" t="s">
        <v>3530</v>
      </c>
      <c r="X606" t="s">
        <v>3520</v>
      </c>
      <c r="Y606" t="s">
        <v>4783</v>
      </c>
      <c r="Z606" t="s">
        <v>3046</v>
      </c>
      <c r="AA606">
        <v>632269.1</v>
      </c>
      <c r="AB606" s="198">
        <v>37053.875011574077</v>
      </c>
      <c r="AC606" s="198">
        <v>37057.875011574077</v>
      </c>
    </row>
    <row r="607" spans="1:29" x14ac:dyDescent="0.2">
      <c r="A607" s="44" t="str">
        <f t="shared" si="46"/>
        <v>US Crude Financial</v>
      </c>
      <c r="B607" s="44" t="str">
        <f t="shared" si="47"/>
        <v>US</v>
      </c>
      <c r="C607" s="44" t="str">
        <f t="shared" si="48"/>
        <v>Crude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50000</v>
      </c>
      <c r="G607" s="202">
        <v>1336760</v>
      </c>
      <c r="H607" s="198">
        <v>37047.296712962961</v>
      </c>
      <c r="I607" t="s">
        <v>4773</v>
      </c>
      <c r="M607" t="s">
        <v>3599</v>
      </c>
      <c r="N607" t="s">
        <v>4774</v>
      </c>
      <c r="O607" t="s">
        <v>3516</v>
      </c>
      <c r="Q607" s="199">
        <v>50000</v>
      </c>
      <c r="S607" t="s">
        <v>3500</v>
      </c>
      <c r="T607" t="s">
        <v>3730</v>
      </c>
      <c r="U607" s="201">
        <v>28.18</v>
      </c>
      <c r="V607" t="s">
        <v>4775</v>
      </c>
      <c r="W607" t="s">
        <v>4776</v>
      </c>
      <c r="X607" t="s">
        <v>4777</v>
      </c>
      <c r="Y607" t="s">
        <v>2830</v>
      </c>
      <c r="Z607" t="s">
        <v>3051</v>
      </c>
      <c r="AA607">
        <v>113543</v>
      </c>
      <c r="AB607" s="198">
        <v>37073</v>
      </c>
      <c r="AC607" s="198">
        <v>37103</v>
      </c>
    </row>
    <row r="608" spans="1:29" x14ac:dyDescent="0.2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151</v>
      </c>
      <c r="F608" s="213">
        <f t="shared" si="50"/>
        <v>755000</v>
      </c>
      <c r="G608" s="202">
        <v>1336761</v>
      </c>
      <c r="H608" s="198">
        <v>37047.297164351854</v>
      </c>
      <c r="I608" t="s">
        <v>4496</v>
      </c>
      <c r="M608" t="s">
        <v>3494</v>
      </c>
      <c r="N608" t="s">
        <v>4277</v>
      </c>
      <c r="O608" t="s">
        <v>4505</v>
      </c>
      <c r="Q608" s="199">
        <v>5000</v>
      </c>
      <c r="S608" t="s">
        <v>3495</v>
      </c>
      <c r="T608" t="s">
        <v>3730</v>
      </c>
      <c r="U608" s="201">
        <v>4.57</v>
      </c>
      <c r="V608" t="s">
        <v>4463</v>
      </c>
      <c r="W608" t="s">
        <v>2909</v>
      </c>
      <c r="X608" t="s">
        <v>4278</v>
      </c>
      <c r="Y608" t="s">
        <v>3748</v>
      </c>
      <c r="Z608" t="s">
        <v>3051</v>
      </c>
      <c r="AA608" t="s">
        <v>2434</v>
      </c>
      <c r="AB608" s="198">
        <v>37196</v>
      </c>
      <c r="AC608" s="198">
        <v>37346</v>
      </c>
    </row>
    <row r="609" spans="1:29" x14ac:dyDescent="0.2">
      <c r="A609" s="44" t="str">
        <f t="shared" si="46"/>
        <v>US Crude Financial</v>
      </c>
      <c r="B609" s="44" t="str">
        <f t="shared" si="47"/>
        <v>US</v>
      </c>
      <c r="C609" s="44" t="str">
        <f t="shared" si="48"/>
        <v>Crude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50000</v>
      </c>
      <c r="G609" s="202">
        <v>1336764</v>
      </c>
      <c r="H609" s="198">
        <v>37047.297488425924</v>
      </c>
      <c r="I609" t="s">
        <v>4773</v>
      </c>
      <c r="M609" t="s">
        <v>3599</v>
      </c>
      <c r="N609" t="s">
        <v>4774</v>
      </c>
      <c r="O609" t="s">
        <v>3516</v>
      </c>
      <c r="Q609" s="199">
        <v>50000</v>
      </c>
      <c r="S609" t="s">
        <v>3500</v>
      </c>
      <c r="T609" t="s">
        <v>3730</v>
      </c>
      <c r="U609" s="201">
        <v>28.2</v>
      </c>
      <c r="V609" t="s">
        <v>4471</v>
      </c>
      <c r="W609" t="s">
        <v>4776</v>
      </c>
      <c r="X609" t="s">
        <v>4777</v>
      </c>
      <c r="Y609" t="s">
        <v>2830</v>
      </c>
      <c r="Z609" t="s">
        <v>3051</v>
      </c>
      <c r="AA609">
        <v>113544</v>
      </c>
      <c r="AB609" s="198">
        <v>37073</v>
      </c>
      <c r="AC609" s="198">
        <v>37103</v>
      </c>
    </row>
    <row r="610" spans="1:29" x14ac:dyDescent="0.2">
      <c r="A610" s="44" t="str">
        <f t="shared" si="46"/>
        <v>US Power Financial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1336765</v>
      </c>
      <c r="H610" s="198">
        <v>37047.297893518517</v>
      </c>
      <c r="I610" t="s">
        <v>4496</v>
      </c>
      <c r="M610" t="s">
        <v>2818</v>
      </c>
      <c r="N610" t="s">
        <v>4780</v>
      </c>
      <c r="O610" t="s">
        <v>4672</v>
      </c>
      <c r="Q610" s="199">
        <v>50</v>
      </c>
      <c r="S610" t="s">
        <v>3493</v>
      </c>
      <c r="T610" t="s">
        <v>3730</v>
      </c>
      <c r="U610" s="201">
        <v>40.4</v>
      </c>
      <c r="V610" t="s">
        <v>3390</v>
      </c>
      <c r="W610" t="s">
        <v>4253</v>
      </c>
      <c r="X610" t="s">
        <v>3526</v>
      </c>
      <c r="Y610" t="s">
        <v>4783</v>
      </c>
      <c r="Z610" t="s">
        <v>3051</v>
      </c>
      <c r="AA610">
        <v>632272.1</v>
      </c>
      <c r="AB610" s="198">
        <v>37048.875011574077</v>
      </c>
      <c r="AC610" s="198">
        <v>37048.875011574077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1336766</v>
      </c>
      <c r="H611" s="198">
        <v>37047.297986111109</v>
      </c>
      <c r="I611" t="s">
        <v>3521</v>
      </c>
      <c r="M611" t="s">
        <v>2818</v>
      </c>
      <c r="N611" t="s">
        <v>3519</v>
      </c>
      <c r="O611" t="s">
        <v>2385</v>
      </c>
      <c r="Q611" s="199">
        <v>50</v>
      </c>
      <c r="S611" t="s">
        <v>3493</v>
      </c>
      <c r="T611" t="s">
        <v>3730</v>
      </c>
      <c r="U611" s="201">
        <v>24.75</v>
      </c>
      <c r="V611" t="s">
        <v>3213</v>
      </c>
      <c r="W611" t="s">
        <v>2834</v>
      </c>
      <c r="X611" t="s">
        <v>3528</v>
      </c>
      <c r="Y611" t="s">
        <v>4783</v>
      </c>
      <c r="Z611" t="s">
        <v>3046</v>
      </c>
      <c r="AA611">
        <v>632273.1</v>
      </c>
      <c r="AB611" s="198">
        <v>37048.875011574077</v>
      </c>
      <c r="AC611" s="198">
        <v>37048.875011574077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1336767</v>
      </c>
      <c r="H612" s="198">
        <v>37047.298020833332</v>
      </c>
      <c r="I612" t="s">
        <v>4246</v>
      </c>
      <c r="M612" t="s">
        <v>2818</v>
      </c>
      <c r="N612" t="s">
        <v>3519</v>
      </c>
      <c r="O612" t="s">
        <v>2379</v>
      </c>
      <c r="Q612" s="199">
        <v>50</v>
      </c>
      <c r="S612" t="s">
        <v>3493</v>
      </c>
      <c r="T612" t="s">
        <v>3730</v>
      </c>
      <c r="U612" s="201">
        <v>23.5</v>
      </c>
      <c r="V612" t="s">
        <v>4166</v>
      </c>
      <c r="W612" t="s">
        <v>3530</v>
      </c>
      <c r="X612" t="s">
        <v>3520</v>
      </c>
      <c r="Y612" t="s">
        <v>4783</v>
      </c>
      <c r="Z612" t="s">
        <v>3046</v>
      </c>
      <c r="AA612">
        <v>632274.1</v>
      </c>
      <c r="AB612" s="198">
        <v>37048.875011574077</v>
      </c>
      <c r="AC612" s="198">
        <v>37048.875011574077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1336768</v>
      </c>
      <c r="H613" s="198">
        <v>37047.298113425924</v>
      </c>
      <c r="I613" t="s">
        <v>4410</v>
      </c>
      <c r="M613" t="s">
        <v>3494</v>
      </c>
      <c r="N613" t="s">
        <v>4277</v>
      </c>
      <c r="O613" t="s">
        <v>4487</v>
      </c>
      <c r="P613" s="199">
        <v>5000</v>
      </c>
      <c r="S613" t="s">
        <v>3495</v>
      </c>
      <c r="T613" t="s">
        <v>3730</v>
      </c>
      <c r="U613" s="201">
        <v>4.16</v>
      </c>
      <c r="V613" t="s">
        <v>4332</v>
      </c>
      <c r="W613" t="s">
        <v>2909</v>
      </c>
      <c r="X613" t="s">
        <v>4278</v>
      </c>
      <c r="Y613" t="s">
        <v>3748</v>
      </c>
      <c r="Z613" t="s">
        <v>3051</v>
      </c>
      <c r="AA613" t="s">
        <v>2435</v>
      </c>
      <c r="AB613" s="198">
        <v>37073.875</v>
      </c>
      <c r="AC613" s="198">
        <v>37103.875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1336769</v>
      </c>
      <c r="H614" s="198">
        <v>37047.298159722224</v>
      </c>
      <c r="I614" t="s">
        <v>4272</v>
      </c>
      <c r="M614" t="s">
        <v>2818</v>
      </c>
      <c r="N614" t="s">
        <v>3519</v>
      </c>
      <c r="O614" t="s">
        <v>2436</v>
      </c>
      <c r="Q614" s="199">
        <v>50</v>
      </c>
      <c r="S614" t="s">
        <v>3493</v>
      </c>
      <c r="T614" t="s">
        <v>3730</v>
      </c>
      <c r="U614" s="201">
        <v>12</v>
      </c>
      <c r="V614" t="s">
        <v>3965</v>
      </c>
      <c r="W614" t="s">
        <v>3534</v>
      </c>
      <c r="X614" t="s">
        <v>3535</v>
      </c>
      <c r="Y614" t="s">
        <v>4783</v>
      </c>
      <c r="Z614" t="s">
        <v>3046</v>
      </c>
      <c r="AA614">
        <v>632275.1</v>
      </c>
      <c r="AB614" s="198">
        <v>37048.875011574077</v>
      </c>
      <c r="AC614" s="198">
        <v>37048.875011574077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1336771</v>
      </c>
      <c r="H615" s="198">
        <v>37047.298252314817</v>
      </c>
      <c r="I615" t="s">
        <v>3703</v>
      </c>
      <c r="M615" t="s">
        <v>2818</v>
      </c>
      <c r="N615" t="s">
        <v>3519</v>
      </c>
      <c r="O615" t="s">
        <v>3994</v>
      </c>
      <c r="Q615" s="199">
        <v>50</v>
      </c>
      <c r="S615" t="s">
        <v>3493</v>
      </c>
      <c r="T615" t="s">
        <v>3730</v>
      </c>
      <c r="U615" s="201">
        <v>51</v>
      </c>
      <c r="V615" t="s">
        <v>4248</v>
      </c>
      <c r="W615" t="s">
        <v>3527</v>
      </c>
      <c r="X615" t="s">
        <v>4262</v>
      </c>
      <c r="Y615" t="s">
        <v>4783</v>
      </c>
      <c r="Z615" t="s">
        <v>3046</v>
      </c>
      <c r="AA615">
        <v>632276.1</v>
      </c>
      <c r="AB615" s="198">
        <v>37053.875011574077</v>
      </c>
      <c r="AC615" s="198">
        <v>37057.875011574077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225000</v>
      </c>
      <c r="G616" s="202">
        <v>1336772</v>
      </c>
      <c r="H616" s="198">
        <v>37047.298379629632</v>
      </c>
      <c r="I616" t="s">
        <v>4496</v>
      </c>
      <c r="M616" t="s">
        <v>3494</v>
      </c>
      <c r="N616" t="s">
        <v>4277</v>
      </c>
      <c r="O616" t="s">
        <v>3186</v>
      </c>
      <c r="P616" s="199">
        <v>7500</v>
      </c>
      <c r="S616" t="s">
        <v>3495</v>
      </c>
      <c r="T616" t="s">
        <v>3730</v>
      </c>
      <c r="U616" s="201">
        <v>4.2750000000000004</v>
      </c>
      <c r="V616" t="s">
        <v>4463</v>
      </c>
      <c r="W616" t="s">
        <v>2909</v>
      </c>
      <c r="X616" t="s">
        <v>4278</v>
      </c>
      <c r="Y616" t="s">
        <v>3748</v>
      </c>
      <c r="Z616" t="s">
        <v>3051</v>
      </c>
      <c r="AA616" t="s">
        <v>2437</v>
      </c>
      <c r="AB616" s="198">
        <v>37135.875</v>
      </c>
      <c r="AC616" s="198">
        <v>37164.875</v>
      </c>
    </row>
    <row r="617" spans="1:29" x14ac:dyDescent="0.2">
      <c r="A617" s="44" t="str">
        <f t="shared" si="46"/>
        <v>US Crude Financial</v>
      </c>
      <c r="B617" s="44" t="str">
        <f t="shared" si="47"/>
        <v>US</v>
      </c>
      <c r="C617" s="44" t="str">
        <f t="shared" si="48"/>
        <v>Crude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50000</v>
      </c>
      <c r="G617" s="202">
        <v>1336775</v>
      </c>
      <c r="H617" s="198">
        <v>37047.298472222225</v>
      </c>
      <c r="I617" t="s">
        <v>3492</v>
      </c>
      <c r="M617" t="s">
        <v>3599</v>
      </c>
      <c r="N617" t="s">
        <v>4774</v>
      </c>
      <c r="O617" t="s">
        <v>3516</v>
      </c>
      <c r="P617" s="199">
        <v>50000</v>
      </c>
      <c r="S617" t="s">
        <v>3500</v>
      </c>
      <c r="T617" t="s">
        <v>3730</v>
      </c>
      <c r="U617" s="201">
        <v>28.18</v>
      </c>
      <c r="V617" t="s">
        <v>2842</v>
      </c>
      <c r="W617" t="s">
        <v>4776</v>
      </c>
      <c r="X617" t="s">
        <v>4777</v>
      </c>
      <c r="Y617" t="s">
        <v>2830</v>
      </c>
      <c r="Z617" t="s">
        <v>3051</v>
      </c>
      <c r="AA617">
        <v>113545</v>
      </c>
      <c r="AB617" s="198">
        <v>37073</v>
      </c>
      <c r="AC617" s="198">
        <v>37103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31</v>
      </c>
      <c r="F618" s="213">
        <f t="shared" si="50"/>
        <v>1550</v>
      </c>
      <c r="G618" s="202">
        <v>1336776</v>
      </c>
      <c r="H618" s="198">
        <v>37047.298506944448</v>
      </c>
      <c r="I618" t="s">
        <v>4239</v>
      </c>
      <c r="M618" t="s">
        <v>2818</v>
      </c>
      <c r="N618" t="s">
        <v>3519</v>
      </c>
      <c r="O618" t="s">
        <v>2438</v>
      </c>
      <c r="P618" s="199">
        <v>50</v>
      </c>
      <c r="S618" t="s">
        <v>3493</v>
      </c>
      <c r="T618" t="s">
        <v>3730</v>
      </c>
      <c r="U618" s="201">
        <v>89.5</v>
      </c>
      <c r="V618" t="s">
        <v>3661</v>
      </c>
      <c r="W618" t="s">
        <v>3527</v>
      </c>
      <c r="X618" t="s">
        <v>4275</v>
      </c>
      <c r="Y618" t="s">
        <v>4783</v>
      </c>
      <c r="Z618" t="s">
        <v>3046</v>
      </c>
      <c r="AA618">
        <v>632277.1</v>
      </c>
      <c r="AB618" s="198">
        <v>37104.875011574077</v>
      </c>
      <c r="AC618" s="198">
        <v>37134.875011574077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31</v>
      </c>
      <c r="F619" s="213">
        <f t="shared" si="50"/>
        <v>1550</v>
      </c>
      <c r="G619" s="202">
        <v>1336778</v>
      </c>
      <c r="H619" s="198">
        <v>37047.29855324074</v>
      </c>
      <c r="I619" t="s">
        <v>4239</v>
      </c>
      <c r="M619" t="s">
        <v>2818</v>
      </c>
      <c r="N619" t="s">
        <v>3519</v>
      </c>
      <c r="O619" t="s">
        <v>3897</v>
      </c>
      <c r="Q619" s="199">
        <v>50</v>
      </c>
      <c r="S619" t="s">
        <v>3493</v>
      </c>
      <c r="T619" t="s">
        <v>3730</v>
      </c>
      <c r="U619" s="201">
        <v>78.75</v>
      </c>
      <c r="V619" t="s">
        <v>3661</v>
      </c>
      <c r="W619" t="s">
        <v>3538</v>
      </c>
      <c r="X619" t="s">
        <v>3539</v>
      </c>
      <c r="Y619" t="s">
        <v>4783</v>
      </c>
      <c r="Z619" t="s">
        <v>3046</v>
      </c>
      <c r="AA619">
        <v>632278.1</v>
      </c>
      <c r="AB619" s="198">
        <v>37104.875011574077</v>
      </c>
      <c r="AC619" s="198">
        <v>37134.875011574077</v>
      </c>
    </row>
    <row r="620" spans="1:29" x14ac:dyDescent="0.2">
      <c r="A620" s="44" t="str">
        <f t="shared" si="46"/>
        <v>US Crude Financial</v>
      </c>
      <c r="B620" s="44" t="str">
        <f t="shared" si="47"/>
        <v>US</v>
      </c>
      <c r="C620" s="44" t="str">
        <f t="shared" si="48"/>
        <v>Crude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50000</v>
      </c>
      <c r="G620" s="202">
        <v>1336779</v>
      </c>
      <c r="H620" s="198">
        <v>37047.29859953704</v>
      </c>
      <c r="I620" t="s">
        <v>4773</v>
      </c>
      <c r="M620" t="s">
        <v>3599</v>
      </c>
      <c r="N620" t="s">
        <v>4774</v>
      </c>
      <c r="O620" t="s">
        <v>3516</v>
      </c>
      <c r="Q620" s="199">
        <v>50000</v>
      </c>
      <c r="S620" t="s">
        <v>3500</v>
      </c>
      <c r="T620" t="s">
        <v>3730</v>
      </c>
      <c r="U620" s="201">
        <v>28.2</v>
      </c>
      <c r="V620" t="s">
        <v>4471</v>
      </c>
      <c r="W620" t="s">
        <v>4776</v>
      </c>
      <c r="X620" t="s">
        <v>4777</v>
      </c>
      <c r="Y620" t="s">
        <v>2830</v>
      </c>
      <c r="Z620" t="s">
        <v>3051</v>
      </c>
      <c r="AA620">
        <v>113546</v>
      </c>
      <c r="AB620" s="198">
        <v>37073</v>
      </c>
      <c r="AC620" s="198">
        <v>37103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31</v>
      </c>
      <c r="F621" s="213">
        <f t="shared" si="50"/>
        <v>1550</v>
      </c>
      <c r="G621" s="202">
        <v>1336781</v>
      </c>
      <c r="H621" s="198">
        <v>37047.298842592594</v>
      </c>
      <c r="I621" t="s">
        <v>4239</v>
      </c>
      <c r="M621" t="s">
        <v>2818</v>
      </c>
      <c r="N621" t="s">
        <v>3519</v>
      </c>
      <c r="O621" t="s">
        <v>2439</v>
      </c>
      <c r="Q621" s="199">
        <v>50</v>
      </c>
      <c r="S621" t="s">
        <v>3493</v>
      </c>
      <c r="T621" t="s">
        <v>3730</v>
      </c>
      <c r="U621" s="201">
        <v>99.75</v>
      </c>
      <c r="V621" t="s">
        <v>3661</v>
      </c>
      <c r="W621" t="s">
        <v>3527</v>
      </c>
      <c r="X621" t="s">
        <v>4275</v>
      </c>
      <c r="Y621" t="s">
        <v>4783</v>
      </c>
      <c r="Z621" t="s">
        <v>3046</v>
      </c>
      <c r="AA621">
        <v>632279.1</v>
      </c>
      <c r="AB621" s="198">
        <v>37073.875011574077</v>
      </c>
      <c r="AC621" s="198">
        <v>37103.875011574077</v>
      </c>
    </row>
    <row r="622" spans="1:29" x14ac:dyDescent="0.2">
      <c r="A622" s="44" t="str">
        <f t="shared" si="46"/>
        <v>US Power Financial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1336782</v>
      </c>
      <c r="H622" s="198">
        <v>37047.298854166664</v>
      </c>
      <c r="I622" t="s">
        <v>4484</v>
      </c>
      <c r="M622" t="s">
        <v>2818</v>
      </c>
      <c r="N622" t="s">
        <v>4780</v>
      </c>
      <c r="O622" t="s">
        <v>4671</v>
      </c>
      <c r="Q622" s="199">
        <v>50</v>
      </c>
      <c r="S622" t="s">
        <v>3493</v>
      </c>
      <c r="T622" t="s">
        <v>3730</v>
      </c>
      <c r="U622" s="201">
        <v>29.75</v>
      </c>
      <c r="V622" t="s">
        <v>3100</v>
      </c>
      <c r="W622" t="s">
        <v>4253</v>
      </c>
      <c r="X622" t="s">
        <v>3526</v>
      </c>
      <c r="Y622" t="s">
        <v>4783</v>
      </c>
      <c r="Z622" t="s">
        <v>3051</v>
      </c>
      <c r="AA622">
        <v>632280.1</v>
      </c>
      <c r="AB622" s="198">
        <v>37048.875011574077</v>
      </c>
      <c r="AC622" s="198">
        <v>37048.875011574077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31</v>
      </c>
      <c r="F623" s="213">
        <f t="shared" si="50"/>
        <v>1550</v>
      </c>
      <c r="G623" s="202">
        <v>1336783</v>
      </c>
      <c r="H623" s="198">
        <v>37047.298877314817</v>
      </c>
      <c r="I623" t="s">
        <v>4239</v>
      </c>
      <c r="M623" t="s">
        <v>2818</v>
      </c>
      <c r="N623" t="s">
        <v>3519</v>
      </c>
      <c r="O623" t="s">
        <v>3834</v>
      </c>
      <c r="P623" s="199">
        <v>50</v>
      </c>
      <c r="S623" t="s">
        <v>3493</v>
      </c>
      <c r="T623" t="s">
        <v>3730</v>
      </c>
      <c r="U623" s="201">
        <v>89.25</v>
      </c>
      <c r="V623" t="s">
        <v>3661</v>
      </c>
      <c r="W623" t="s">
        <v>3538</v>
      </c>
      <c r="X623" t="s">
        <v>3539</v>
      </c>
      <c r="Y623" t="s">
        <v>4783</v>
      </c>
      <c r="Z623" t="s">
        <v>3046</v>
      </c>
      <c r="AA623">
        <v>632281.1</v>
      </c>
      <c r="AB623" s="198">
        <v>37073.875011574077</v>
      </c>
      <c r="AC623" s="198">
        <v>37103.875011574077</v>
      </c>
    </row>
    <row r="624" spans="1:29" x14ac:dyDescent="0.2">
      <c r="A624" s="44" t="str">
        <f t="shared" si="46"/>
        <v>US Power Financial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13">
        <f t="shared" si="50"/>
        <v>1500</v>
      </c>
      <c r="G624" s="202">
        <v>1336784</v>
      </c>
      <c r="H624" s="198">
        <v>37047.299004629633</v>
      </c>
      <c r="I624" t="s">
        <v>4239</v>
      </c>
      <c r="M624" t="s">
        <v>2818</v>
      </c>
      <c r="N624" t="s">
        <v>4780</v>
      </c>
      <c r="O624" t="s">
        <v>3979</v>
      </c>
      <c r="Q624" s="199">
        <v>50</v>
      </c>
      <c r="S624" t="s">
        <v>3493</v>
      </c>
      <c r="T624" t="s">
        <v>3730</v>
      </c>
      <c r="U624" s="201">
        <v>62.5</v>
      </c>
      <c r="V624" t="s">
        <v>3973</v>
      </c>
      <c r="W624" t="s">
        <v>4263</v>
      </c>
      <c r="X624" t="s">
        <v>3541</v>
      </c>
      <c r="Y624" t="s">
        <v>4783</v>
      </c>
      <c r="Z624" t="s">
        <v>3051</v>
      </c>
      <c r="AA624">
        <v>632282.1</v>
      </c>
      <c r="AB624" s="198">
        <v>37135.875011574077</v>
      </c>
      <c r="AC624" s="198">
        <v>37164.875011574077</v>
      </c>
    </row>
    <row r="625" spans="1:29" x14ac:dyDescent="0.2">
      <c r="A625" s="44" t="str">
        <f t="shared" si="46"/>
        <v>US Power Financial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13">
        <f t="shared" si="50"/>
        <v>1500</v>
      </c>
      <c r="G625" s="202">
        <v>1336785</v>
      </c>
      <c r="H625" s="198">
        <v>37047.299120370371</v>
      </c>
      <c r="I625" t="s">
        <v>4496</v>
      </c>
      <c r="M625" t="s">
        <v>2818</v>
      </c>
      <c r="N625" t="s">
        <v>4780</v>
      </c>
      <c r="O625" t="s">
        <v>3278</v>
      </c>
      <c r="P625" s="199">
        <v>50</v>
      </c>
      <c r="S625" t="s">
        <v>3493</v>
      </c>
      <c r="T625" t="s">
        <v>3730</v>
      </c>
      <c r="U625" s="201">
        <v>54.75</v>
      </c>
      <c r="V625" t="s">
        <v>4343</v>
      </c>
      <c r="W625" t="s">
        <v>4263</v>
      </c>
      <c r="X625" t="s">
        <v>3541</v>
      </c>
      <c r="Y625" t="s">
        <v>4783</v>
      </c>
      <c r="Z625" t="s">
        <v>3051</v>
      </c>
      <c r="AA625">
        <v>632283.1</v>
      </c>
      <c r="AB625" s="198">
        <v>37135.875011574077</v>
      </c>
      <c r="AC625" s="198">
        <v>37164.875011574077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31</v>
      </c>
      <c r="F626" s="213">
        <f t="shared" si="50"/>
        <v>1550</v>
      </c>
      <c r="G626" s="202">
        <v>1336786</v>
      </c>
      <c r="H626" s="198">
        <v>37047.299166666664</v>
      </c>
      <c r="I626" t="s">
        <v>4239</v>
      </c>
      <c r="M626" t="s">
        <v>2818</v>
      </c>
      <c r="N626" t="s">
        <v>3519</v>
      </c>
      <c r="O626" t="s">
        <v>2419</v>
      </c>
      <c r="Q626" s="199">
        <v>50</v>
      </c>
      <c r="S626" t="s">
        <v>3493</v>
      </c>
      <c r="T626" t="s">
        <v>3730</v>
      </c>
      <c r="U626" s="201">
        <v>87.25</v>
      </c>
      <c r="V626" t="s">
        <v>2440</v>
      </c>
      <c r="W626" t="s">
        <v>3538</v>
      </c>
      <c r="X626" t="s">
        <v>3539</v>
      </c>
      <c r="Y626" t="s">
        <v>4783</v>
      </c>
      <c r="Z626" t="s">
        <v>3046</v>
      </c>
      <c r="AA626">
        <v>632284.1</v>
      </c>
      <c r="AB626" s="198">
        <v>37073.875011574077</v>
      </c>
      <c r="AC626" s="198">
        <v>37103.875011574077</v>
      </c>
    </row>
    <row r="627" spans="1:29" x14ac:dyDescent="0.2">
      <c r="A627" s="44" t="str">
        <f t="shared" si="46"/>
        <v>US Power Financial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92</v>
      </c>
      <c r="F627" s="213">
        <f t="shared" si="50"/>
        <v>4600</v>
      </c>
      <c r="G627" s="202">
        <v>1336787</v>
      </c>
      <c r="H627" s="198">
        <v>37047.299363425926</v>
      </c>
      <c r="I627" t="s">
        <v>3492</v>
      </c>
      <c r="M627" t="s">
        <v>2818</v>
      </c>
      <c r="N627" t="s">
        <v>4780</v>
      </c>
      <c r="O627" t="s">
        <v>2441</v>
      </c>
      <c r="Q627" s="199">
        <v>50</v>
      </c>
      <c r="S627" t="s">
        <v>3493</v>
      </c>
      <c r="T627" t="s">
        <v>3730</v>
      </c>
      <c r="U627" s="201">
        <v>60.25</v>
      </c>
      <c r="V627" t="s">
        <v>2442</v>
      </c>
      <c r="W627" t="s">
        <v>4263</v>
      </c>
      <c r="X627" t="s">
        <v>3541</v>
      </c>
      <c r="Y627" t="s">
        <v>4783</v>
      </c>
      <c r="Z627" t="s">
        <v>3051</v>
      </c>
      <c r="AA627">
        <v>632297.1</v>
      </c>
      <c r="AB627" s="198">
        <v>37165</v>
      </c>
      <c r="AC627" s="198">
        <v>37256</v>
      </c>
    </row>
    <row r="628" spans="1:29" x14ac:dyDescent="0.2">
      <c r="A628" s="44" t="str">
        <f t="shared" si="46"/>
        <v>US Crude Financial</v>
      </c>
      <c r="B628" s="44" t="str">
        <f t="shared" si="47"/>
        <v>US</v>
      </c>
      <c r="C628" s="44" t="str">
        <f t="shared" si="48"/>
        <v>Crude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50000</v>
      </c>
      <c r="G628" s="202">
        <v>1336789</v>
      </c>
      <c r="H628" s="198">
        <v>37047.299803240741</v>
      </c>
      <c r="I628" t="s">
        <v>4773</v>
      </c>
      <c r="M628" t="s">
        <v>3599</v>
      </c>
      <c r="N628" t="s">
        <v>4774</v>
      </c>
      <c r="O628" t="s">
        <v>3516</v>
      </c>
      <c r="Q628" s="199">
        <v>50000</v>
      </c>
      <c r="S628" t="s">
        <v>3500</v>
      </c>
      <c r="T628" t="s">
        <v>3730</v>
      </c>
      <c r="U628" s="201">
        <v>28.22</v>
      </c>
      <c r="V628" t="s">
        <v>4775</v>
      </c>
      <c r="W628" t="s">
        <v>4776</v>
      </c>
      <c r="X628" t="s">
        <v>4777</v>
      </c>
      <c r="Y628" t="s">
        <v>2830</v>
      </c>
      <c r="Z628" t="s">
        <v>3051</v>
      </c>
      <c r="AA628">
        <v>113547</v>
      </c>
      <c r="AB628" s="198">
        <v>37073</v>
      </c>
      <c r="AC628" s="198">
        <v>37103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1336790</v>
      </c>
      <c r="H629" s="198">
        <v>37047.299826388888</v>
      </c>
      <c r="I629" t="s">
        <v>4249</v>
      </c>
      <c r="M629" t="s">
        <v>2818</v>
      </c>
      <c r="N629" t="s">
        <v>3519</v>
      </c>
      <c r="O629" t="s">
        <v>2379</v>
      </c>
      <c r="Q629" s="199">
        <v>50</v>
      </c>
      <c r="S629" t="s">
        <v>3493</v>
      </c>
      <c r="T629" t="s">
        <v>3730</v>
      </c>
      <c r="U629" s="201">
        <v>23.75</v>
      </c>
      <c r="V629" t="s">
        <v>4230</v>
      </c>
      <c r="W629" t="s">
        <v>3530</v>
      </c>
      <c r="X629" t="s">
        <v>3520</v>
      </c>
      <c r="Y629" t="s">
        <v>4783</v>
      </c>
      <c r="Z629" t="s">
        <v>3046</v>
      </c>
      <c r="AA629">
        <v>632285.1</v>
      </c>
      <c r="AB629" s="198">
        <v>37048.875011574077</v>
      </c>
      <c r="AC629" s="198">
        <v>37048.875011574077</v>
      </c>
    </row>
    <row r="630" spans="1:29" x14ac:dyDescent="0.2">
      <c r="A630" s="44" t="str">
        <f t="shared" si="46"/>
        <v>US Natural Gas Financial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31</v>
      </c>
      <c r="F630" s="213">
        <f t="shared" si="50"/>
        <v>465000</v>
      </c>
      <c r="G630" s="202">
        <v>1336791</v>
      </c>
      <c r="H630" s="198">
        <v>37047.299884259257</v>
      </c>
      <c r="I630" t="s">
        <v>4276</v>
      </c>
      <c r="M630" t="s">
        <v>3494</v>
      </c>
      <c r="N630" t="s">
        <v>4277</v>
      </c>
      <c r="O630" t="s">
        <v>4487</v>
      </c>
      <c r="P630" s="199">
        <v>15000</v>
      </c>
      <c r="S630" t="s">
        <v>3495</v>
      </c>
      <c r="T630" t="s">
        <v>3730</v>
      </c>
      <c r="U630" s="201">
        <v>4.16</v>
      </c>
      <c r="V630" t="s">
        <v>4452</v>
      </c>
      <c r="W630" t="s">
        <v>2909</v>
      </c>
      <c r="X630" t="s">
        <v>4278</v>
      </c>
      <c r="Y630" t="s">
        <v>3748</v>
      </c>
      <c r="Z630" t="s">
        <v>3051</v>
      </c>
      <c r="AA630" t="s">
        <v>2443</v>
      </c>
      <c r="AB630" s="198">
        <v>37073.875</v>
      </c>
      <c r="AC630" s="198">
        <v>37103.875</v>
      </c>
    </row>
    <row r="631" spans="1:29" x14ac:dyDescent="0.2">
      <c r="A631" s="44" t="str">
        <f t="shared" si="46"/>
        <v>US Crude Financial</v>
      </c>
      <c r="B631" s="44" t="str">
        <f t="shared" si="47"/>
        <v>US</v>
      </c>
      <c r="C631" s="44" t="str">
        <f t="shared" si="48"/>
        <v>Crude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50000</v>
      </c>
      <c r="G631" s="202">
        <v>1336793</v>
      </c>
      <c r="H631" s="198">
        <v>37047.300138888888</v>
      </c>
      <c r="I631" t="s">
        <v>3492</v>
      </c>
      <c r="M631" t="s">
        <v>3599</v>
      </c>
      <c r="N631" t="s">
        <v>4774</v>
      </c>
      <c r="O631" t="s">
        <v>3516</v>
      </c>
      <c r="P631" s="199">
        <v>50000</v>
      </c>
      <c r="S631" t="s">
        <v>3500</v>
      </c>
      <c r="T631" t="s">
        <v>3730</v>
      </c>
      <c r="U631" s="201">
        <v>28.2</v>
      </c>
      <c r="V631" t="s">
        <v>2842</v>
      </c>
      <c r="W631" t="s">
        <v>4776</v>
      </c>
      <c r="X631" t="s">
        <v>4777</v>
      </c>
      <c r="Y631" t="s">
        <v>2830</v>
      </c>
      <c r="Z631" t="s">
        <v>3051</v>
      </c>
      <c r="AA631">
        <v>113548</v>
      </c>
      <c r="AB631" s="198">
        <v>37073</v>
      </c>
      <c r="AC631" s="198">
        <v>37103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5</v>
      </c>
      <c r="F632" s="213">
        <f t="shared" si="50"/>
        <v>250</v>
      </c>
      <c r="G632" s="202">
        <v>1336794</v>
      </c>
      <c r="H632" s="198">
        <v>37047.300486111111</v>
      </c>
      <c r="I632" t="s">
        <v>4239</v>
      </c>
      <c r="M632" t="s">
        <v>2818</v>
      </c>
      <c r="N632" t="s">
        <v>3519</v>
      </c>
      <c r="O632" t="s">
        <v>3994</v>
      </c>
      <c r="P632" s="199">
        <v>50</v>
      </c>
      <c r="S632" t="s">
        <v>3493</v>
      </c>
      <c r="T632" t="s">
        <v>3730</v>
      </c>
      <c r="U632" s="201">
        <v>50.5</v>
      </c>
      <c r="V632" t="s">
        <v>3124</v>
      </c>
      <c r="W632" t="s">
        <v>3527</v>
      </c>
      <c r="X632" t="s">
        <v>4262</v>
      </c>
      <c r="Y632" t="s">
        <v>4783</v>
      </c>
      <c r="Z632" t="s">
        <v>3046</v>
      </c>
      <c r="AA632">
        <v>632296.1</v>
      </c>
      <c r="AB632" s="198">
        <v>37053.875011574077</v>
      </c>
      <c r="AC632" s="198">
        <v>37057.875011574077</v>
      </c>
    </row>
    <row r="633" spans="1:29" x14ac:dyDescent="0.2">
      <c r="A633" s="44" t="str">
        <f t="shared" si="46"/>
        <v xml:space="preserve"> Metals Financial</v>
      </c>
      <c r="B633" s="44" t="str">
        <f t="shared" si="47"/>
        <v/>
      </c>
      <c r="C633" s="44" t="str">
        <f t="shared" si="48"/>
        <v>Metals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</v>
      </c>
      <c r="G633" s="202">
        <v>1336795</v>
      </c>
      <c r="H633" s="198">
        <v>37047.300752314812</v>
      </c>
      <c r="I633" t="s">
        <v>4778</v>
      </c>
      <c r="M633" t="s">
        <v>3499</v>
      </c>
      <c r="N633" t="s">
        <v>3739</v>
      </c>
      <c r="O633" t="s">
        <v>3740</v>
      </c>
      <c r="Q633" s="199">
        <v>5</v>
      </c>
      <c r="S633" t="s">
        <v>3729</v>
      </c>
      <c r="T633" t="s">
        <v>3730</v>
      </c>
      <c r="U633" s="201">
        <v>1513</v>
      </c>
      <c r="V633" t="s">
        <v>2327</v>
      </c>
      <c r="W633" t="s">
        <v>3736</v>
      </c>
      <c r="X633" t="s">
        <v>3732</v>
      </c>
      <c r="Y633" t="s">
        <v>3733</v>
      </c>
      <c r="Z633" t="s">
        <v>3734</v>
      </c>
      <c r="AA633">
        <v>2168617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1336796</v>
      </c>
      <c r="H634" s="198">
        <v>37047.300891203704</v>
      </c>
      <c r="I634" t="s">
        <v>3532</v>
      </c>
      <c r="M634" t="s">
        <v>2818</v>
      </c>
      <c r="N634" t="s">
        <v>3519</v>
      </c>
      <c r="O634" t="s">
        <v>2436</v>
      </c>
      <c r="Q634" s="199">
        <v>50</v>
      </c>
      <c r="S634" t="s">
        <v>3493</v>
      </c>
      <c r="T634" t="s">
        <v>3730</v>
      </c>
      <c r="U634" s="201">
        <v>12.5</v>
      </c>
      <c r="V634" t="s">
        <v>2840</v>
      </c>
      <c r="W634" t="s">
        <v>3534</v>
      </c>
      <c r="X634" t="s">
        <v>3535</v>
      </c>
      <c r="Y634" t="s">
        <v>4783</v>
      </c>
      <c r="Z634" t="s">
        <v>3046</v>
      </c>
      <c r="AA634">
        <v>632298.1</v>
      </c>
      <c r="AB634" s="198">
        <v>37048.875011574077</v>
      </c>
      <c r="AC634" s="198">
        <v>37048.875011574077</v>
      </c>
    </row>
    <row r="635" spans="1:29" x14ac:dyDescent="0.2">
      <c r="A635" s="44" t="str">
        <f t="shared" si="46"/>
        <v>US Power Financial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1336798</v>
      </c>
      <c r="H635" s="198">
        <v>37047.301018518519</v>
      </c>
      <c r="I635" t="s">
        <v>3647</v>
      </c>
      <c r="M635" t="s">
        <v>2818</v>
      </c>
      <c r="N635" t="s">
        <v>4780</v>
      </c>
      <c r="O635" t="s">
        <v>4671</v>
      </c>
      <c r="P635" s="199">
        <v>50</v>
      </c>
      <c r="S635" t="s">
        <v>3493</v>
      </c>
      <c r="T635" t="s">
        <v>3730</v>
      </c>
      <c r="U635" s="201">
        <v>29.75</v>
      </c>
      <c r="V635" t="s">
        <v>3299</v>
      </c>
      <c r="W635" t="s">
        <v>4253</v>
      </c>
      <c r="X635" t="s">
        <v>3526</v>
      </c>
      <c r="Y635" t="s">
        <v>4783</v>
      </c>
      <c r="Z635" t="s">
        <v>3051</v>
      </c>
      <c r="AA635">
        <v>632299.1</v>
      </c>
      <c r="AB635" s="198">
        <v>37048.875011574077</v>
      </c>
      <c r="AC635" s="198">
        <v>37048.875011574077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1336799</v>
      </c>
      <c r="H636" s="198">
        <v>37047.301099537035</v>
      </c>
      <c r="I636" t="s">
        <v>4272</v>
      </c>
      <c r="M636" t="s">
        <v>2818</v>
      </c>
      <c r="N636" t="s">
        <v>3519</v>
      </c>
      <c r="O636" t="s">
        <v>2392</v>
      </c>
      <c r="P636" s="199">
        <v>50</v>
      </c>
      <c r="S636" t="s">
        <v>3493</v>
      </c>
      <c r="T636" t="s">
        <v>3730</v>
      </c>
      <c r="U636" s="201">
        <v>36.25</v>
      </c>
      <c r="V636" t="s">
        <v>3211</v>
      </c>
      <c r="W636" t="s">
        <v>3444</v>
      </c>
      <c r="X636" t="s">
        <v>3526</v>
      </c>
      <c r="Y636" t="s">
        <v>4783</v>
      </c>
      <c r="Z636" t="s">
        <v>3046</v>
      </c>
      <c r="AA636">
        <v>632300.1</v>
      </c>
      <c r="AB636" s="198">
        <v>37049.875011574077</v>
      </c>
      <c r="AC636" s="198">
        <v>37049.875011574077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1336800</v>
      </c>
      <c r="H637" s="198">
        <v>37047.301377314812</v>
      </c>
      <c r="I637" t="s">
        <v>4272</v>
      </c>
      <c r="M637" t="s">
        <v>2818</v>
      </c>
      <c r="N637" t="s">
        <v>3519</v>
      </c>
      <c r="O637" t="s">
        <v>2392</v>
      </c>
      <c r="P637" s="199">
        <v>50</v>
      </c>
      <c r="S637" t="s">
        <v>3493</v>
      </c>
      <c r="T637" t="s">
        <v>3730</v>
      </c>
      <c r="U637" s="201">
        <v>36</v>
      </c>
      <c r="V637" t="s">
        <v>3211</v>
      </c>
      <c r="W637" t="s">
        <v>3444</v>
      </c>
      <c r="X637" t="s">
        <v>3526</v>
      </c>
      <c r="Y637" t="s">
        <v>4783</v>
      </c>
      <c r="Z637" t="s">
        <v>3046</v>
      </c>
      <c r="AA637">
        <v>632302.1</v>
      </c>
      <c r="AB637" s="198">
        <v>37049.875011574077</v>
      </c>
      <c r="AC637" s="198">
        <v>37049.875011574077</v>
      </c>
    </row>
    <row r="638" spans="1:29" x14ac:dyDescent="0.2">
      <c r="A638" s="44" t="str">
        <f t="shared" si="46"/>
        <v>US Natural Gas Financial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77500</v>
      </c>
      <c r="G638" s="202">
        <v>1336801</v>
      </c>
      <c r="H638" s="198">
        <v>37047.301423611112</v>
      </c>
      <c r="I638" t="s">
        <v>3645</v>
      </c>
      <c r="M638" t="s">
        <v>3494</v>
      </c>
      <c r="N638" t="s">
        <v>4277</v>
      </c>
      <c r="O638" t="s">
        <v>4487</v>
      </c>
      <c r="P638" s="199">
        <v>2500</v>
      </c>
      <c r="S638" t="s">
        <v>3495</v>
      </c>
      <c r="T638" t="s">
        <v>3730</v>
      </c>
      <c r="U638" s="201">
        <v>4.16</v>
      </c>
      <c r="V638" t="s">
        <v>3106</v>
      </c>
      <c r="W638" t="s">
        <v>2909</v>
      </c>
      <c r="X638" t="s">
        <v>4278</v>
      </c>
      <c r="Y638" t="s">
        <v>3748</v>
      </c>
      <c r="Z638" t="s">
        <v>3051</v>
      </c>
      <c r="AA638" t="s">
        <v>2444</v>
      </c>
      <c r="AB638" s="198">
        <v>37073.875</v>
      </c>
      <c r="AC638" s="198">
        <v>37103.875</v>
      </c>
    </row>
    <row r="639" spans="1:29" x14ac:dyDescent="0.2">
      <c r="A639" s="44" t="str">
        <f t="shared" si="46"/>
        <v>US Power Physical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24</v>
      </c>
      <c r="F639" s="213">
        <f t="shared" si="50"/>
        <v>1200</v>
      </c>
      <c r="G639" s="202">
        <v>1336803</v>
      </c>
      <c r="H639" s="198">
        <v>37047.30195601852</v>
      </c>
      <c r="I639" t="s">
        <v>3703</v>
      </c>
      <c r="M639" t="s">
        <v>2818</v>
      </c>
      <c r="N639" t="s">
        <v>3519</v>
      </c>
      <c r="O639" t="s">
        <v>2445</v>
      </c>
      <c r="Q639" s="199">
        <v>50</v>
      </c>
      <c r="S639" t="s">
        <v>3493</v>
      </c>
      <c r="T639" t="s">
        <v>3730</v>
      </c>
      <c r="U639" s="201">
        <v>46</v>
      </c>
      <c r="V639" t="s">
        <v>4265</v>
      </c>
      <c r="W639" t="s">
        <v>3534</v>
      </c>
      <c r="X639" t="s">
        <v>3535</v>
      </c>
      <c r="Y639" t="s">
        <v>4783</v>
      </c>
      <c r="Z639" t="s">
        <v>3046</v>
      </c>
      <c r="AA639">
        <v>632304.1</v>
      </c>
      <c r="AB639" s="198">
        <v>37049.875011574077</v>
      </c>
      <c r="AC639" s="198">
        <v>37072.875011574077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61</v>
      </c>
      <c r="F640" s="213">
        <f t="shared" si="50"/>
        <v>3050</v>
      </c>
      <c r="G640" s="202">
        <v>1336805</v>
      </c>
      <c r="H640" s="198">
        <v>37047.302048611113</v>
      </c>
      <c r="I640" t="s">
        <v>3529</v>
      </c>
      <c r="M640" t="s">
        <v>2818</v>
      </c>
      <c r="N640" t="s">
        <v>4269</v>
      </c>
      <c r="O640" t="s">
        <v>3651</v>
      </c>
      <c r="Q640" s="199">
        <v>50</v>
      </c>
      <c r="S640" t="s">
        <v>3493</v>
      </c>
      <c r="T640" t="s">
        <v>3730</v>
      </c>
      <c r="U640" s="201">
        <v>35.5</v>
      </c>
      <c r="V640" t="s">
        <v>3969</v>
      </c>
      <c r="W640" t="s">
        <v>4514</v>
      </c>
      <c r="X640" t="s">
        <v>4515</v>
      </c>
      <c r="Y640" t="s">
        <v>4783</v>
      </c>
      <c r="Z640" t="s">
        <v>3046</v>
      </c>
      <c r="AA640">
        <v>632306.1</v>
      </c>
      <c r="AB640" s="198">
        <v>37316</v>
      </c>
      <c r="AC640" s="198">
        <v>37376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24</v>
      </c>
      <c r="F641" s="213">
        <f t="shared" si="50"/>
        <v>1200</v>
      </c>
      <c r="G641" s="202">
        <v>1336804</v>
      </c>
      <c r="H641" s="198">
        <v>37047.302048611113</v>
      </c>
      <c r="I641" t="s">
        <v>4250</v>
      </c>
      <c r="M641" t="s">
        <v>2818</v>
      </c>
      <c r="N641" t="s">
        <v>3519</v>
      </c>
      <c r="O641" t="s">
        <v>2445</v>
      </c>
      <c r="Q641" s="199">
        <v>50</v>
      </c>
      <c r="S641" t="s">
        <v>3493</v>
      </c>
      <c r="T641" t="s">
        <v>3730</v>
      </c>
      <c r="U641" s="201">
        <v>46.5</v>
      </c>
      <c r="V641" t="s">
        <v>3829</v>
      </c>
      <c r="W641" t="s">
        <v>3534</v>
      </c>
      <c r="X641" t="s">
        <v>3535</v>
      </c>
      <c r="Y641" t="s">
        <v>4783</v>
      </c>
      <c r="Z641" t="s">
        <v>3046</v>
      </c>
      <c r="AA641">
        <v>632305.1</v>
      </c>
      <c r="AB641" s="198">
        <v>37049.875011574077</v>
      </c>
      <c r="AC641" s="198">
        <v>37072.875011574077</v>
      </c>
    </row>
    <row r="642" spans="1:29" x14ac:dyDescent="0.2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62</v>
      </c>
      <c r="F642" s="213">
        <f t="shared" si="50"/>
        <v>3100</v>
      </c>
      <c r="G642" s="202">
        <v>1336807</v>
      </c>
      <c r="H642" s="198">
        <v>37047.302303240744</v>
      </c>
      <c r="I642" t="s">
        <v>3518</v>
      </c>
      <c r="M642" t="s">
        <v>2818</v>
      </c>
      <c r="N642" t="s">
        <v>3519</v>
      </c>
      <c r="O642" t="s">
        <v>3984</v>
      </c>
      <c r="Q642" s="199">
        <v>50</v>
      </c>
      <c r="S642" t="s">
        <v>3493</v>
      </c>
      <c r="T642" t="s">
        <v>3730</v>
      </c>
      <c r="U642" s="201">
        <v>74.75</v>
      </c>
      <c r="V642" t="s">
        <v>3280</v>
      </c>
      <c r="W642" t="s">
        <v>3527</v>
      </c>
      <c r="X642" t="s">
        <v>4275</v>
      </c>
      <c r="Y642" t="s">
        <v>4783</v>
      </c>
      <c r="Z642" t="s">
        <v>3046</v>
      </c>
      <c r="AA642">
        <v>632309.1</v>
      </c>
      <c r="AB642" s="198">
        <v>37438.594444444447</v>
      </c>
      <c r="AC642" s="198">
        <v>37499.594444444447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1336808</v>
      </c>
      <c r="H643" s="198">
        <v>37047.302534722221</v>
      </c>
      <c r="I643" t="s">
        <v>4272</v>
      </c>
      <c r="M643" t="s">
        <v>2818</v>
      </c>
      <c r="N643" t="s">
        <v>3519</v>
      </c>
      <c r="O643" t="s">
        <v>2392</v>
      </c>
      <c r="P643" s="199">
        <v>50</v>
      </c>
      <c r="S643" t="s">
        <v>3493</v>
      </c>
      <c r="T643" t="s">
        <v>3730</v>
      </c>
      <c r="U643" s="201">
        <v>35.75</v>
      </c>
      <c r="V643" t="s">
        <v>3211</v>
      </c>
      <c r="W643" t="s">
        <v>3444</v>
      </c>
      <c r="X643" t="s">
        <v>3526</v>
      </c>
      <c r="Y643" t="s">
        <v>4783</v>
      </c>
      <c r="Z643" t="s">
        <v>3046</v>
      </c>
      <c r="AA643">
        <v>632311.1</v>
      </c>
      <c r="AB643" s="198">
        <v>37049.875011574077</v>
      </c>
      <c r="AC643" s="198">
        <v>37049.875011574077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1336810</v>
      </c>
      <c r="H644" s="198">
        <v>37047.302835648145</v>
      </c>
      <c r="I644" t="s">
        <v>3492</v>
      </c>
      <c r="M644" t="s">
        <v>2818</v>
      </c>
      <c r="N644" t="s">
        <v>3519</v>
      </c>
      <c r="O644" t="s">
        <v>2379</v>
      </c>
      <c r="P644" s="199">
        <v>50</v>
      </c>
      <c r="S644" t="s">
        <v>3493</v>
      </c>
      <c r="T644" t="s">
        <v>3730</v>
      </c>
      <c r="U644" s="201">
        <v>23.5</v>
      </c>
      <c r="V644" t="s">
        <v>2446</v>
      </c>
      <c r="W644" t="s">
        <v>3530</v>
      </c>
      <c r="X644" t="s">
        <v>3520</v>
      </c>
      <c r="Y644" t="s">
        <v>4783</v>
      </c>
      <c r="Z644" t="s">
        <v>3046</v>
      </c>
      <c r="AA644">
        <v>632314.1</v>
      </c>
      <c r="AB644" s="198">
        <v>37048.875011574077</v>
      </c>
      <c r="AC644" s="198">
        <v>37048.875011574077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31</v>
      </c>
      <c r="F645" s="213">
        <f t="shared" si="50"/>
        <v>465000</v>
      </c>
      <c r="G645" s="202">
        <v>1336811</v>
      </c>
      <c r="H645" s="198">
        <v>37047.303576388891</v>
      </c>
      <c r="I645" t="s">
        <v>4276</v>
      </c>
      <c r="M645" t="s">
        <v>3494</v>
      </c>
      <c r="N645" t="s">
        <v>4277</v>
      </c>
      <c r="O645" t="s">
        <v>4487</v>
      </c>
      <c r="Q645" s="199">
        <v>15000</v>
      </c>
      <c r="S645" t="s">
        <v>3495</v>
      </c>
      <c r="T645" t="s">
        <v>3730</v>
      </c>
      <c r="U645" s="201">
        <v>4.17</v>
      </c>
      <c r="V645" t="s">
        <v>4345</v>
      </c>
      <c r="W645" t="s">
        <v>2909</v>
      </c>
      <c r="X645" t="s">
        <v>4278</v>
      </c>
      <c r="Y645" t="s">
        <v>3748</v>
      </c>
      <c r="Z645" t="s">
        <v>3051</v>
      </c>
      <c r="AA645" t="s">
        <v>2447</v>
      </c>
      <c r="AB645" s="198">
        <v>37073.875</v>
      </c>
      <c r="AC645" s="198">
        <v>37103.875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31</v>
      </c>
      <c r="F646" s="213">
        <f t="shared" si="50"/>
        <v>465000</v>
      </c>
      <c r="G646" s="202">
        <v>1336812</v>
      </c>
      <c r="H646" s="198">
        <v>37047.30364583333</v>
      </c>
      <c r="I646" t="s">
        <v>4252</v>
      </c>
      <c r="M646" t="s">
        <v>3494</v>
      </c>
      <c r="N646" t="s">
        <v>4277</v>
      </c>
      <c r="O646" t="s">
        <v>4286</v>
      </c>
      <c r="Q646" s="199">
        <v>15000</v>
      </c>
      <c r="S646" t="s">
        <v>3495</v>
      </c>
      <c r="T646" t="s">
        <v>3730</v>
      </c>
      <c r="U646" s="201">
        <v>4.2575000000000003</v>
      </c>
      <c r="V646" t="s">
        <v>4509</v>
      </c>
      <c r="W646" t="s">
        <v>2909</v>
      </c>
      <c r="X646" t="s">
        <v>4278</v>
      </c>
      <c r="Y646" t="s">
        <v>3748</v>
      </c>
      <c r="Z646" t="s">
        <v>3051</v>
      </c>
      <c r="AA646" t="s">
        <v>2448</v>
      </c>
      <c r="AB646" s="198">
        <v>37104.875</v>
      </c>
      <c r="AC646" s="198">
        <v>37134.875</v>
      </c>
    </row>
    <row r="647" spans="1:29" x14ac:dyDescent="0.2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31</v>
      </c>
      <c r="F647" s="213">
        <f t="shared" si="50"/>
        <v>387500</v>
      </c>
      <c r="G647" s="202">
        <v>1336817</v>
      </c>
      <c r="H647" s="198">
        <v>37047.303935185184</v>
      </c>
      <c r="I647" t="s">
        <v>4773</v>
      </c>
      <c r="M647" t="s">
        <v>3494</v>
      </c>
      <c r="N647" t="s">
        <v>4277</v>
      </c>
      <c r="O647" t="s">
        <v>4487</v>
      </c>
      <c r="P647" s="199">
        <v>12500</v>
      </c>
      <c r="S647" t="s">
        <v>3495</v>
      </c>
      <c r="T647" t="s">
        <v>3730</v>
      </c>
      <c r="U647" s="201">
        <v>4.1749999999999998</v>
      </c>
      <c r="V647" t="s">
        <v>3658</v>
      </c>
      <c r="W647" t="s">
        <v>2909</v>
      </c>
      <c r="X647" t="s">
        <v>4278</v>
      </c>
      <c r="Y647" t="s">
        <v>3748</v>
      </c>
      <c r="Z647" t="s">
        <v>3051</v>
      </c>
      <c r="AA647" t="s">
        <v>2449</v>
      </c>
      <c r="AB647" s="198">
        <v>37073.875</v>
      </c>
      <c r="AC647" s="198">
        <v>37103.875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62</v>
      </c>
      <c r="F648" s="213">
        <f t="shared" si="50"/>
        <v>3100</v>
      </c>
      <c r="G648" s="202">
        <v>1336819</v>
      </c>
      <c r="H648" s="198">
        <v>37047.303993055553</v>
      </c>
      <c r="I648" t="s">
        <v>3518</v>
      </c>
      <c r="M648" t="s">
        <v>2818</v>
      </c>
      <c r="N648" t="s">
        <v>3519</v>
      </c>
      <c r="O648" t="s">
        <v>1776</v>
      </c>
      <c r="Q648" s="199">
        <v>50</v>
      </c>
      <c r="S648" t="s">
        <v>3493</v>
      </c>
      <c r="T648" t="s">
        <v>3730</v>
      </c>
      <c r="U648" s="201">
        <v>72.25</v>
      </c>
      <c r="V648" t="s">
        <v>3280</v>
      </c>
      <c r="W648" t="s">
        <v>3538</v>
      </c>
      <c r="X648" t="s">
        <v>3539</v>
      </c>
      <c r="Y648" t="s">
        <v>4783</v>
      </c>
      <c r="Z648" t="s">
        <v>3046</v>
      </c>
      <c r="AA648">
        <v>632328.1</v>
      </c>
      <c r="AB648" s="198">
        <v>37438.71597222222</v>
      </c>
      <c r="AC648" s="198">
        <v>37499.71597222222</v>
      </c>
    </row>
    <row r="649" spans="1:29" x14ac:dyDescent="0.2">
      <c r="A649" s="44" t="str">
        <f t="shared" si="46"/>
        <v>US Crude Financial</v>
      </c>
      <c r="B649" s="44" t="str">
        <f t="shared" si="47"/>
        <v>US</v>
      </c>
      <c r="C649" s="44" t="str">
        <f t="shared" si="48"/>
        <v>Crude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50000</v>
      </c>
      <c r="G649" s="202">
        <v>1336820</v>
      </c>
      <c r="H649" s="198">
        <v>37047.303993055553</v>
      </c>
      <c r="I649" t="s">
        <v>3492</v>
      </c>
      <c r="M649" t="s">
        <v>3599</v>
      </c>
      <c r="N649" t="s">
        <v>4774</v>
      </c>
      <c r="O649" t="s">
        <v>3516</v>
      </c>
      <c r="P649" s="199">
        <v>50000</v>
      </c>
      <c r="S649" t="s">
        <v>3500</v>
      </c>
      <c r="T649" t="s">
        <v>3730</v>
      </c>
      <c r="U649" s="201">
        <v>28.18</v>
      </c>
      <c r="V649" t="s">
        <v>2842</v>
      </c>
      <c r="W649" t="s">
        <v>4776</v>
      </c>
      <c r="X649" t="s">
        <v>4777</v>
      </c>
      <c r="Y649" t="s">
        <v>2830</v>
      </c>
      <c r="Z649" t="s">
        <v>3051</v>
      </c>
      <c r="AA649">
        <v>113549</v>
      </c>
      <c r="AB649" s="198">
        <v>37073</v>
      </c>
      <c r="AC649" s="198">
        <v>37103</v>
      </c>
    </row>
    <row r="650" spans="1:29" x14ac:dyDescent="0.2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465000</v>
      </c>
      <c r="G650" s="202">
        <v>1336822</v>
      </c>
      <c r="H650" s="198">
        <v>37047.304212962961</v>
      </c>
      <c r="I650" t="s">
        <v>3533</v>
      </c>
      <c r="M650" t="s">
        <v>3494</v>
      </c>
      <c r="N650" t="s">
        <v>4277</v>
      </c>
      <c r="O650" t="s">
        <v>4487</v>
      </c>
      <c r="P650" s="199">
        <v>15000</v>
      </c>
      <c r="S650" t="s">
        <v>3495</v>
      </c>
      <c r="T650" t="s">
        <v>3730</v>
      </c>
      <c r="U650" s="201">
        <v>4.17</v>
      </c>
      <c r="V650" t="s">
        <v>3993</v>
      </c>
      <c r="W650" t="s">
        <v>2909</v>
      </c>
      <c r="X650" t="s">
        <v>4278</v>
      </c>
      <c r="Y650" t="s">
        <v>3748</v>
      </c>
      <c r="Z650" t="s">
        <v>3051</v>
      </c>
      <c r="AA650" t="s">
        <v>2450</v>
      </c>
      <c r="AB650" s="198">
        <v>37073.875</v>
      </c>
      <c r="AC650" s="198">
        <v>37103.875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24</v>
      </c>
      <c r="F651" s="213">
        <f t="shared" ref="F651:F714" si="55">E651*SUM(P651:Q651)</f>
        <v>1200</v>
      </c>
      <c r="G651" s="202">
        <v>1336825</v>
      </c>
      <c r="H651" s="198">
        <v>37047.304814814815</v>
      </c>
      <c r="I651" t="s">
        <v>3703</v>
      </c>
      <c r="M651" t="s">
        <v>2818</v>
      </c>
      <c r="N651" t="s">
        <v>3519</v>
      </c>
      <c r="O651" t="s">
        <v>2451</v>
      </c>
      <c r="Q651" s="199">
        <v>50</v>
      </c>
      <c r="S651" t="s">
        <v>3493</v>
      </c>
      <c r="T651" t="s">
        <v>3730</v>
      </c>
      <c r="U651" s="201">
        <v>57.5</v>
      </c>
      <c r="V651" t="s">
        <v>4248</v>
      </c>
      <c r="W651" t="s">
        <v>3527</v>
      </c>
      <c r="X651" t="s">
        <v>4262</v>
      </c>
      <c r="Y651" t="s">
        <v>4783</v>
      </c>
      <c r="Z651" t="s">
        <v>3046</v>
      </c>
      <c r="AA651">
        <v>632331.1</v>
      </c>
      <c r="AB651" s="198">
        <v>37049.875011574077</v>
      </c>
      <c r="AC651" s="198">
        <v>37072.875011574077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</v>
      </c>
      <c r="G652" s="202">
        <v>1336826</v>
      </c>
      <c r="H652" s="198">
        <v>37047.304826388892</v>
      </c>
      <c r="I652" t="s">
        <v>4250</v>
      </c>
      <c r="M652" t="s">
        <v>2818</v>
      </c>
      <c r="N652" t="s">
        <v>3519</v>
      </c>
      <c r="O652" t="s">
        <v>2375</v>
      </c>
      <c r="P652" s="199">
        <v>50</v>
      </c>
      <c r="S652" t="s">
        <v>3493</v>
      </c>
      <c r="T652" t="s">
        <v>3730</v>
      </c>
      <c r="U652" s="201">
        <v>27.3</v>
      </c>
      <c r="V652" t="s">
        <v>3829</v>
      </c>
      <c r="W652" t="s">
        <v>3534</v>
      </c>
      <c r="X652" t="s">
        <v>3535</v>
      </c>
      <c r="Y652" t="s">
        <v>4783</v>
      </c>
      <c r="Z652" t="s">
        <v>3046</v>
      </c>
      <c r="AA652">
        <v>632332.1</v>
      </c>
      <c r="AB652" s="198">
        <v>37048.875011574077</v>
      </c>
      <c r="AC652" s="198">
        <v>37048.875011574077</v>
      </c>
    </row>
    <row r="653" spans="1:29" x14ac:dyDescent="0.2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30</v>
      </c>
      <c r="F653" s="213">
        <f t="shared" si="55"/>
        <v>1500</v>
      </c>
      <c r="G653" s="202">
        <v>1336827</v>
      </c>
      <c r="H653" s="198">
        <v>37047.304976851854</v>
      </c>
      <c r="I653" t="s">
        <v>4365</v>
      </c>
      <c r="M653" t="s">
        <v>2818</v>
      </c>
      <c r="N653" t="s">
        <v>4780</v>
      </c>
      <c r="O653" t="s">
        <v>4592</v>
      </c>
      <c r="Q653" s="199">
        <v>50</v>
      </c>
      <c r="S653" t="s">
        <v>3493</v>
      </c>
      <c r="T653" t="s">
        <v>3730</v>
      </c>
      <c r="U653" s="201">
        <v>51.25</v>
      </c>
      <c r="V653" t="s">
        <v>3838</v>
      </c>
      <c r="W653" t="s">
        <v>4263</v>
      </c>
      <c r="X653" t="s">
        <v>3541</v>
      </c>
      <c r="Y653" t="s">
        <v>4783</v>
      </c>
      <c r="Z653" t="s">
        <v>3051</v>
      </c>
      <c r="AA653">
        <v>632333.1</v>
      </c>
      <c r="AB653" s="198">
        <v>37135.875011574077</v>
      </c>
      <c r="AC653" s="198">
        <v>37164.875011574077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30</v>
      </c>
      <c r="F654" s="213">
        <f t="shared" si="55"/>
        <v>1500</v>
      </c>
      <c r="G654" s="202">
        <v>1336828</v>
      </c>
      <c r="H654" s="198">
        <v>37047.305023148147</v>
      </c>
      <c r="I654" t="s">
        <v>4365</v>
      </c>
      <c r="M654" t="s">
        <v>2818</v>
      </c>
      <c r="N654" t="s">
        <v>3519</v>
      </c>
      <c r="O654" t="s">
        <v>4196</v>
      </c>
      <c r="P654" s="199">
        <v>50</v>
      </c>
      <c r="S654" t="s">
        <v>3493</v>
      </c>
      <c r="T654" t="s">
        <v>3730</v>
      </c>
      <c r="U654" s="201">
        <v>51.5</v>
      </c>
      <c r="V654" t="s">
        <v>3838</v>
      </c>
      <c r="W654" t="s">
        <v>4263</v>
      </c>
      <c r="X654" t="s">
        <v>3541</v>
      </c>
      <c r="Y654" t="s">
        <v>4783</v>
      </c>
      <c r="Z654" t="s">
        <v>3046</v>
      </c>
      <c r="AA654">
        <v>632334.1</v>
      </c>
      <c r="AB654" s="198">
        <v>37135.71597222222</v>
      </c>
      <c r="AC654" s="198">
        <v>37164.71597222222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30</v>
      </c>
      <c r="F655" s="213">
        <f t="shared" si="55"/>
        <v>1500</v>
      </c>
      <c r="G655" s="202">
        <v>1336829</v>
      </c>
      <c r="H655" s="198">
        <v>37047.305092592593</v>
      </c>
      <c r="I655" t="s">
        <v>4272</v>
      </c>
      <c r="M655" t="s">
        <v>2818</v>
      </c>
      <c r="N655" t="s">
        <v>3519</v>
      </c>
      <c r="O655" t="s">
        <v>4196</v>
      </c>
      <c r="P655" s="199">
        <v>50</v>
      </c>
      <c r="S655" t="s">
        <v>3493</v>
      </c>
      <c r="T655" t="s">
        <v>3730</v>
      </c>
      <c r="U655" s="201">
        <v>51.25</v>
      </c>
      <c r="V655" t="s">
        <v>2414</v>
      </c>
      <c r="W655" t="s">
        <v>4263</v>
      </c>
      <c r="X655" t="s">
        <v>3541</v>
      </c>
      <c r="Y655" t="s">
        <v>4783</v>
      </c>
      <c r="Z655" t="s">
        <v>3046</v>
      </c>
      <c r="AA655">
        <v>632335.1</v>
      </c>
      <c r="AB655" s="198">
        <v>37135.71597222222</v>
      </c>
      <c r="AC655" s="198">
        <v>37164.71597222222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3">
        <f t="shared" si="55"/>
        <v>1500</v>
      </c>
      <c r="G656" s="202">
        <v>1336830</v>
      </c>
      <c r="H656" s="198">
        <v>37047.305104166669</v>
      </c>
      <c r="I656" t="s">
        <v>4257</v>
      </c>
      <c r="M656" t="s">
        <v>2818</v>
      </c>
      <c r="N656" t="s">
        <v>3519</v>
      </c>
      <c r="O656" t="s">
        <v>3980</v>
      </c>
      <c r="Q656" s="199">
        <v>50</v>
      </c>
      <c r="S656" t="s">
        <v>3493</v>
      </c>
      <c r="T656" t="s">
        <v>3730</v>
      </c>
      <c r="U656" s="201">
        <v>36.25</v>
      </c>
      <c r="V656" t="s">
        <v>3981</v>
      </c>
      <c r="W656" t="s">
        <v>3966</v>
      </c>
      <c r="X656" t="s">
        <v>4258</v>
      </c>
      <c r="Y656" t="s">
        <v>4783</v>
      </c>
      <c r="Z656" t="s">
        <v>3046</v>
      </c>
      <c r="AA656">
        <v>632336.1</v>
      </c>
      <c r="AB656" s="198">
        <v>37500.591666666667</v>
      </c>
      <c r="AC656" s="198">
        <v>37529.591666666667</v>
      </c>
    </row>
    <row r="657" spans="1:29" x14ac:dyDescent="0.2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1336831</v>
      </c>
      <c r="H657" s="198">
        <v>37047.305219907408</v>
      </c>
      <c r="I657" t="s">
        <v>4484</v>
      </c>
      <c r="M657" t="s">
        <v>2818</v>
      </c>
      <c r="N657" t="s">
        <v>4780</v>
      </c>
      <c r="O657" t="s">
        <v>3343</v>
      </c>
      <c r="P657" s="199">
        <v>50</v>
      </c>
      <c r="S657" t="s">
        <v>3493</v>
      </c>
      <c r="T657" t="s">
        <v>3730</v>
      </c>
      <c r="U657" s="201">
        <v>35.75</v>
      </c>
      <c r="V657" t="s">
        <v>3100</v>
      </c>
      <c r="W657" t="s">
        <v>4253</v>
      </c>
      <c r="X657" t="s">
        <v>3526</v>
      </c>
      <c r="Y657" t="s">
        <v>4783</v>
      </c>
      <c r="Z657" t="s">
        <v>3051</v>
      </c>
      <c r="AA657">
        <v>632337.1</v>
      </c>
      <c r="AB657" s="198">
        <v>37053.875</v>
      </c>
      <c r="AC657" s="198">
        <v>37057.875</v>
      </c>
    </row>
    <row r="658" spans="1:29" x14ac:dyDescent="0.2">
      <c r="A658" s="44" t="str">
        <f t="shared" si="51"/>
        <v>US Natural Gas Financial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31</v>
      </c>
      <c r="F658" s="213">
        <f t="shared" si="55"/>
        <v>465000</v>
      </c>
      <c r="G658" s="202">
        <v>1336832</v>
      </c>
      <c r="H658" s="198">
        <v>37047.305254629631</v>
      </c>
      <c r="I658" t="s">
        <v>4773</v>
      </c>
      <c r="M658" t="s">
        <v>3494</v>
      </c>
      <c r="N658" t="s">
        <v>4277</v>
      </c>
      <c r="O658" t="s">
        <v>4487</v>
      </c>
      <c r="P658" s="199">
        <v>15000</v>
      </c>
      <c r="S658" t="s">
        <v>3495</v>
      </c>
      <c r="T658" t="s">
        <v>3730</v>
      </c>
      <c r="U658" s="201">
        <v>4.17</v>
      </c>
      <c r="V658" t="s">
        <v>3658</v>
      </c>
      <c r="W658" t="s">
        <v>2909</v>
      </c>
      <c r="X658" t="s">
        <v>4278</v>
      </c>
      <c r="Y658" t="s">
        <v>3748</v>
      </c>
      <c r="Z658" t="s">
        <v>3051</v>
      </c>
      <c r="AA658" t="s">
        <v>2452</v>
      </c>
      <c r="AB658" s="198">
        <v>37073.875</v>
      </c>
      <c r="AC658" s="198">
        <v>37103.875</v>
      </c>
    </row>
    <row r="659" spans="1:29" x14ac:dyDescent="0.2">
      <c r="A659" s="44" t="str">
        <f t="shared" si="51"/>
        <v>US Power Financial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30</v>
      </c>
      <c r="F659" s="213">
        <f t="shared" si="55"/>
        <v>1500</v>
      </c>
      <c r="G659" s="202">
        <v>1336835</v>
      </c>
      <c r="H659" s="198">
        <v>37047.305405092593</v>
      </c>
      <c r="I659" t="s">
        <v>4365</v>
      </c>
      <c r="M659" t="s">
        <v>2818</v>
      </c>
      <c r="N659" t="s">
        <v>4780</v>
      </c>
      <c r="O659" t="s">
        <v>4592</v>
      </c>
      <c r="Q659" s="199">
        <v>50</v>
      </c>
      <c r="S659" t="s">
        <v>3493</v>
      </c>
      <c r="T659" t="s">
        <v>3730</v>
      </c>
      <c r="U659" s="201">
        <v>50.75</v>
      </c>
      <c r="V659" t="s">
        <v>3838</v>
      </c>
      <c r="W659" t="s">
        <v>4263</v>
      </c>
      <c r="X659" t="s">
        <v>3541</v>
      </c>
      <c r="Y659" t="s">
        <v>4783</v>
      </c>
      <c r="Z659" t="s">
        <v>3051</v>
      </c>
      <c r="AA659">
        <v>632338.1</v>
      </c>
      <c r="AB659" s="198">
        <v>37135.875011574077</v>
      </c>
      <c r="AC659" s="198">
        <v>37164.875011574077</v>
      </c>
    </row>
    <row r="660" spans="1:29" x14ac:dyDescent="0.2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31</v>
      </c>
      <c r="F660" s="213">
        <f t="shared" si="55"/>
        <v>77500</v>
      </c>
      <c r="G660" s="202">
        <v>1336836</v>
      </c>
      <c r="H660" s="198">
        <v>37047.305428240739</v>
      </c>
      <c r="I660" t="s">
        <v>4773</v>
      </c>
      <c r="M660" t="s">
        <v>3494</v>
      </c>
      <c r="N660" t="s">
        <v>4277</v>
      </c>
      <c r="O660" t="s">
        <v>4487</v>
      </c>
      <c r="P660" s="199">
        <v>2500</v>
      </c>
      <c r="S660" t="s">
        <v>3495</v>
      </c>
      <c r="T660" t="s">
        <v>3730</v>
      </c>
      <c r="U660" s="201">
        <v>4.17</v>
      </c>
      <c r="V660" t="s">
        <v>3658</v>
      </c>
      <c r="W660" t="s">
        <v>2909</v>
      </c>
      <c r="X660" t="s">
        <v>4278</v>
      </c>
      <c r="Y660" t="s">
        <v>3748</v>
      </c>
      <c r="Z660" t="s">
        <v>3051</v>
      </c>
      <c r="AA660" t="s">
        <v>2453</v>
      </c>
      <c r="AB660" s="198">
        <v>37073.875</v>
      </c>
      <c r="AC660" s="198">
        <v>37103.875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30</v>
      </c>
      <c r="F661" s="213">
        <f t="shared" si="55"/>
        <v>1500</v>
      </c>
      <c r="G661" s="202">
        <v>1336837</v>
      </c>
      <c r="H661" s="198">
        <v>37047.305451388886</v>
      </c>
      <c r="I661" t="s">
        <v>4365</v>
      </c>
      <c r="M661" t="s">
        <v>2818</v>
      </c>
      <c r="N661" t="s">
        <v>3519</v>
      </c>
      <c r="O661" t="s">
        <v>4196</v>
      </c>
      <c r="P661" s="199">
        <v>50</v>
      </c>
      <c r="S661" t="s">
        <v>3493</v>
      </c>
      <c r="T661" t="s">
        <v>3730</v>
      </c>
      <c r="U661" s="201">
        <v>51.25</v>
      </c>
      <c r="V661" t="s">
        <v>3838</v>
      </c>
      <c r="W661" t="s">
        <v>4263</v>
      </c>
      <c r="X661" t="s">
        <v>3541</v>
      </c>
      <c r="Y661" t="s">
        <v>4783</v>
      </c>
      <c r="Z661" t="s">
        <v>3046</v>
      </c>
      <c r="AA661">
        <v>632339.1</v>
      </c>
      <c r="AB661" s="198">
        <v>37135.71597222222</v>
      </c>
      <c r="AC661" s="198">
        <v>37164.71597222222</v>
      </c>
    </row>
    <row r="662" spans="1:29" x14ac:dyDescent="0.2">
      <c r="A662" s="44" t="str">
        <f t="shared" si="51"/>
        <v>US Power Financial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1500</v>
      </c>
      <c r="G662" s="202">
        <v>1336838</v>
      </c>
      <c r="H662" s="198">
        <v>37047.305532407408</v>
      </c>
      <c r="I662" t="s">
        <v>3540</v>
      </c>
      <c r="M662" t="s">
        <v>2818</v>
      </c>
      <c r="N662" t="s">
        <v>4780</v>
      </c>
      <c r="O662" t="s">
        <v>3278</v>
      </c>
      <c r="Q662" s="199">
        <v>50</v>
      </c>
      <c r="S662" t="s">
        <v>3493</v>
      </c>
      <c r="T662" t="s">
        <v>3730</v>
      </c>
      <c r="U662" s="201">
        <v>55</v>
      </c>
      <c r="V662" t="s">
        <v>3653</v>
      </c>
      <c r="W662" t="s">
        <v>4263</v>
      </c>
      <c r="X662" t="s">
        <v>3541</v>
      </c>
      <c r="Y662" t="s">
        <v>4783</v>
      </c>
      <c r="Z662" t="s">
        <v>3051</v>
      </c>
      <c r="AA662">
        <v>632340.1</v>
      </c>
      <c r="AB662" s="198">
        <v>37135.875011574077</v>
      </c>
      <c r="AC662" s="198">
        <v>37164.875011574077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92</v>
      </c>
      <c r="F663" s="213">
        <f t="shared" si="55"/>
        <v>4600</v>
      </c>
      <c r="G663" s="202">
        <v>1336839</v>
      </c>
      <c r="H663" s="198">
        <v>37047.305567129632</v>
      </c>
      <c r="I663" t="s">
        <v>3529</v>
      </c>
      <c r="M663" t="s">
        <v>2818</v>
      </c>
      <c r="N663" t="s">
        <v>4269</v>
      </c>
      <c r="O663" t="s">
        <v>2454</v>
      </c>
      <c r="Q663" s="199">
        <v>50</v>
      </c>
      <c r="S663" t="s">
        <v>3493</v>
      </c>
      <c r="T663" t="s">
        <v>3730</v>
      </c>
      <c r="U663" s="201">
        <v>35.25</v>
      </c>
      <c r="V663" t="s">
        <v>3969</v>
      </c>
      <c r="W663" t="s">
        <v>4514</v>
      </c>
      <c r="X663" t="s">
        <v>4515</v>
      </c>
      <c r="Y663" t="s">
        <v>4783</v>
      </c>
      <c r="Z663" t="s">
        <v>3046</v>
      </c>
      <c r="AA663">
        <v>632341.1</v>
      </c>
      <c r="AB663" s="198">
        <v>37530</v>
      </c>
      <c r="AC663" s="198">
        <v>37621</v>
      </c>
    </row>
    <row r="664" spans="1:29" x14ac:dyDescent="0.2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31</v>
      </c>
      <c r="F664" s="213">
        <f t="shared" si="55"/>
        <v>77500</v>
      </c>
      <c r="G664" s="202">
        <v>1336840</v>
      </c>
      <c r="H664" s="198">
        <v>37047.305949074071</v>
      </c>
      <c r="I664" t="s">
        <v>4496</v>
      </c>
      <c r="M664" t="s">
        <v>3494</v>
      </c>
      <c r="N664" t="s">
        <v>4277</v>
      </c>
      <c r="O664" t="s">
        <v>4487</v>
      </c>
      <c r="P664" s="199">
        <v>2500</v>
      </c>
      <c r="S664" t="s">
        <v>3495</v>
      </c>
      <c r="T664" t="s">
        <v>3730</v>
      </c>
      <c r="U664" s="201">
        <v>4.17</v>
      </c>
      <c r="V664" t="s">
        <v>3628</v>
      </c>
      <c r="W664" t="s">
        <v>2909</v>
      </c>
      <c r="X664" t="s">
        <v>4278</v>
      </c>
      <c r="Y664" t="s">
        <v>3748</v>
      </c>
      <c r="Z664" t="s">
        <v>3051</v>
      </c>
      <c r="AA664" t="s">
        <v>2455</v>
      </c>
      <c r="AB664" s="198">
        <v>37073.875</v>
      </c>
      <c r="AC664" s="198">
        <v>37103.875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310000</v>
      </c>
      <c r="G665" s="202">
        <v>1336841</v>
      </c>
      <c r="H665" s="198">
        <v>37047.306006944447</v>
      </c>
      <c r="I665" t="s">
        <v>4282</v>
      </c>
      <c r="M665" t="s">
        <v>3494</v>
      </c>
      <c r="N665" t="s">
        <v>4277</v>
      </c>
      <c r="O665" t="s">
        <v>4487</v>
      </c>
      <c r="P665" s="199">
        <v>10000</v>
      </c>
      <c r="S665" t="s">
        <v>3495</v>
      </c>
      <c r="T665" t="s">
        <v>3730</v>
      </c>
      <c r="U665" s="201">
        <v>4.17</v>
      </c>
      <c r="V665" t="s">
        <v>3145</v>
      </c>
      <c r="W665" t="s">
        <v>2909</v>
      </c>
      <c r="X665" t="s">
        <v>4278</v>
      </c>
      <c r="Y665" t="s">
        <v>3748</v>
      </c>
      <c r="Z665" t="s">
        <v>3051</v>
      </c>
      <c r="AA665" t="s">
        <v>2456</v>
      </c>
      <c r="AB665" s="198">
        <v>37073.875</v>
      </c>
      <c r="AC665" s="198">
        <v>37103.875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7</v>
      </c>
      <c r="G666" s="202">
        <v>1336842</v>
      </c>
      <c r="H666" s="198">
        <v>37047.306400462963</v>
      </c>
      <c r="I666" t="s">
        <v>4764</v>
      </c>
      <c r="M666" t="s">
        <v>3499</v>
      </c>
      <c r="N666" t="s">
        <v>3789</v>
      </c>
      <c r="O666" t="s">
        <v>3790</v>
      </c>
      <c r="P666" s="199">
        <v>7</v>
      </c>
      <c r="S666" t="s">
        <v>3729</v>
      </c>
      <c r="T666" t="s">
        <v>3730</v>
      </c>
      <c r="U666" s="201">
        <v>928</v>
      </c>
      <c r="V666" t="s">
        <v>4765</v>
      </c>
      <c r="W666" t="s">
        <v>3756</v>
      </c>
      <c r="X666" t="s">
        <v>3732</v>
      </c>
      <c r="Y666" t="s">
        <v>3733</v>
      </c>
      <c r="Z666" t="s">
        <v>3734</v>
      </c>
      <c r="AA666">
        <v>2168631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20</v>
      </c>
      <c r="G667" s="202">
        <v>1336843</v>
      </c>
      <c r="H667" s="198">
        <v>37047.30641203704</v>
      </c>
      <c r="I667" t="s">
        <v>3700</v>
      </c>
      <c r="M667" t="s">
        <v>3499</v>
      </c>
      <c r="N667" t="s">
        <v>3739</v>
      </c>
      <c r="O667" t="s">
        <v>3740</v>
      </c>
      <c r="P667" s="199">
        <v>20</v>
      </c>
      <c r="S667" t="s">
        <v>3729</v>
      </c>
      <c r="T667" t="s">
        <v>3730</v>
      </c>
      <c r="U667" s="201">
        <v>1511</v>
      </c>
      <c r="V667" t="s">
        <v>3742</v>
      </c>
      <c r="W667" t="s">
        <v>3736</v>
      </c>
      <c r="X667" t="s">
        <v>3732</v>
      </c>
      <c r="Y667" t="s">
        <v>3733</v>
      </c>
      <c r="Z667" t="s">
        <v>3734</v>
      </c>
      <c r="AA667">
        <v>2168633</v>
      </c>
    </row>
    <row r="668" spans="1:29" x14ac:dyDescent="0.2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</v>
      </c>
      <c r="G668" s="202">
        <v>1336844</v>
      </c>
      <c r="H668" s="198">
        <v>37047.306585648148</v>
      </c>
      <c r="I668" t="s">
        <v>3432</v>
      </c>
      <c r="M668" t="s">
        <v>3499</v>
      </c>
      <c r="N668" t="s">
        <v>3739</v>
      </c>
      <c r="O668" t="s">
        <v>3740</v>
      </c>
      <c r="P668" s="199">
        <v>5</v>
      </c>
      <c r="S668" t="s">
        <v>3729</v>
      </c>
      <c r="T668" t="s">
        <v>3730</v>
      </c>
      <c r="U668" s="201">
        <v>1510</v>
      </c>
      <c r="V668" t="s">
        <v>3945</v>
      </c>
      <c r="W668" t="s">
        <v>3736</v>
      </c>
      <c r="X668" t="s">
        <v>3732</v>
      </c>
      <c r="Y668" t="s">
        <v>3733</v>
      </c>
      <c r="Z668" t="s">
        <v>3734</v>
      </c>
      <c r="AA668">
        <v>2168637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1336846</v>
      </c>
      <c r="H669" s="198">
        <v>37047.306666666664</v>
      </c>
      <c r="I669" t="s">
        <v>3492</v>
      </c>
      <c r="M669" t="s">
        <v>2818</v>
      </c>
      <c r="N669" t="s">
        <v>3519</v>
      </c>
      <c r="O669" t="s">
        <v>2379</v>
      </c>
      <c r="P669" s="199">
        <v>50</v>
      </c>
      <c r="S669" t="s">
        <v>3493</v>
      </c>
      <c r="T669" t="s">
        <v>3730</v>
      </c>
      <c r="U669" s="201">
        <v>23.5</v>
      </c>
      <c r="V669" t="s">
        <v>2446</v>
      </c>
      <c r="W669" t="s">
        <v>3530</v>
      </c>
      <c r="X669" t="s">
        <v>3520</v>
      </c>
      <c r="Y669" t="s">
        <v>4783</v>
      </c>
      <c r="Z669" t="s">
        <v>3046</v>
      </c>
      <c r="AA669">
        <v>632342.1</v>
      </c>
      <c r="AB669" s="198">
        <v>37048.875011574077</v>
      </c>
      <c r="AC669" s="198">
        <v>37048.875011574077</v>
      </c>
    </row>
    <row r="670" spans="1:29" x14ac:dyDescent="0.2">
      <c r="A670" s="44" t="str">
        <f t="shared" si="51"/>
        <v xml:space="preserve"> Metals Financial</v>
      </c>
      <c r="B670" s="44" t="str">
        <f t="shared" si="52"/>
        <v/>
      </c>
      <c r="C670" s="44" t="str">
        <f t="shared" si="53"/>
        <v>Metals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20</v>
      </c>
      <c r="G670" s="202">
        <v>1336847</v>
      </c>
      <c r="H670" s="198">
        <v>37047.306712962964</v>
      </c>
      <c r="I670" t="s">
        <v>4126</v>
      </c>
      <c r="M670" t="s">
        <v>3499</v>
      </c>
      <c r="N670" t="s">
        <v>3727</v>
      </c>
      <c r="O670" t="s">
        <v>3728</v>
      </c>
      <c r="P670" s="199">
        <v>20</v>
      </c>
      <c r="S670" t="s">
        <v>3729</v>
      </c>
      <c r="T670" t="s">
        <v>3730</v>
      </c>
      <c r="U670" s="201">
        <v>1677</v>
      </c>
      <c r="V670" t="s">
        <v>4127</v>
      </c>
      <c r="W670" t="s">
        <v>3736</v>
      </c>
      <c r="X670" t="s">
        <v>3732</v>
      </c>
      <c r="Y670" t="s">
        <v>3733</v>
      </c>
      <c r="Z670" t="s">
        <v>3734</v>
      </c>
      <c r="AA670">
        <v>2168643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1336849</v>
      </c>
      <c r="H671" s="198">
        <v>37047.30678240741</v>
      </c>
      <c r="I671" t="s">
        <v>4261</v>
      </c>
      <c r="M671" t="s">
        <v>2818</v>
      </c>
      <c r="N671" t="s">
        <v>3519</v>
      </c>
      <c r="O671" t="s">
        <v>2374</v>
      </c>
      <c r="Q671" s="199">
        <v>50</v>
      </c>
      <c r="S671" t="s">
        <v>3493</v>
      </c>
      <c r="T671" t="s">
        <v>3730</v>
      </c>
      <c r="U671" s="201">
        <v>34</v>
      </c>
      <c r="V671" t="s">
        <v>3220</v>
      </c>
      <c r="W671" t="s">
        <v>3527</v>
      </c>
      <c r="X671" t="s">
        <v>4262</v>
      </c>
      <c r="Y671" t="s">
        <v>4783</v>
      </c>
      <c r="Z671" t="s">
        <v>3046</v>
      </c>
      <c r="AA671">
        <v>632343.1</v>
      </c>
      <c r="AB671" s="198">
        <v>37048.875011574077</v>
      </c>
      <c r="AC671" s="198">
        <v>37048.875011574077</v>
      </c>
    </row>
    <row r="672" spans="1:29" x14ac:dyDescent="0.2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5</v>
      </c>
      <c r="F672" s="213">
        <f t="shared" si="55"/>
        <v>250</v>
      </c>
      <c r="G672" s="202">
        <v>1336851</v>
      </c>
      <c r="H672" s="198">
        <v>37047.306967592594</v>
      </c>
      <c r="I672" t="s">
        <v>4268</v>
      </c>
      <c r="M672" t="s">
        <v>2818</v>
      </c>
      <c r="N672" t="s">
        <v>4780</v>
      </c>
      <c r="O672" t="s">
        <v>3970</v>
      </c>
      <c r="P672" s="199">
        <v>50</v>
      </c>
      <c r="S672" t="s">
        <v>3493</v>
      </c>
      <c r="T672" t="s">
        <v>3730</v>
      </c>
      <c r="U672" s="201">
        <v>40.5</v>
      </c>
      <c r="V672" t="s">
        <v>2457</v>
      </c>
      <c r="W672" t="s">
        <v>3534</v>
      </c>
      <c r="X672" t="s">
        <v>3535</v>
      </c>
      <c r="Y672" t="s">
        <v>4783</v>
      </c>
      <c r="Z672" t="s">
        <v>3051</v>
      </c>
      <c r="AA672">
        <v>632344.1</v>
      </c>
      <c r="AB672" s="198">
        <v>37053.875011574077</v>
      </c>
      <c r="AC672" s="198">
        <v>37057.875011574077</v>
      </c>
    </row>
    <row r="673" spans="1:29" x14ac:dyDescent="0.2">
      <c r="A673" s="44" t="str">
        <f t="shared" si="51"/>
        <v xml:space="preserve"> Metals Financial</v>
      </c>
      <c r="B673" s="44" t="str">
        <f t="shared" si="52"/>
        <v/>
      </c>
      <c r="C673" s="44" t="str">
        <f t="shared" si="53"/>
        <v>Metals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15</v>
      </c>
      <c r="G673" s="202">
        <v>1336853</v>
      </c>
      <c r="H673" s="198">
        <v>37047.307384259257</v>
      </c>
      <c r="I673" t="s">
        <v>3689</v>
      </c>
      <c r="M673" t="s">
        <v>3499</v>
      </c>
      <c r="N673" t="s">
        <v>3739</v>
      </c>
      <c r="O673" t="s">
        <v>3740</v>
      </c>
      <c r="P673" s="199">
        <v>15</v>
      </c>
      <c r="S673" t="s">
        <v>3729</v>
      </c>
      <c r="T673" t="s">
        <v>3730</v>
      </c>
      <c r="U673" s="201">
        <v>1510</v>
      </c>
      <c r="V673" t="s">
        <v>3690</v>
      </c>
      <c r="W673" t="s">
        <v>3736</v>
      </c>
      <c r="X673" t="s">
        <v>3732</v>
      </c>
      <c r="Y673" t="s">
        <v>3733</v>
      </c>
      <c r="Z673" t="s">
        <v>3734</v>
      </c>
      <c r="AA673">
        <v>2168649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1336855</v>
      </c>
      <c r="H674" s="198">
        <v>37047.307696759257</v>
      </c>
      <c r="I674" t="s">
        <v>4254</v>
      </c>
      <c r="M674" t="s">
        <v>2818</v>
      </c>
      <c r="N674" t="s">
        <v>3519</v>
      </c>
      <c r="O674" t="s">
        <v>2375</v>
      </c>
      <c r="P674" s="199">
        <v>50</v>
      </c>
      <c r="S674" t="s">
        <v>3493</v>
      </c>
      <c r="T674" t="s">
        <v>3730</v>
      </c>
      <c r="U674" s="201">
        <v>27.2</v>
      </c>
      <c r="V674" t="s">
        <v>2458</v>
      </c>
      <c r="W674" t="s">
        <v>3534</v>
      </c>
      <c r="X674" t="s">
        <v>3535</v>
      </c>
      <c r="Y674" t="s">
        <v>4783</v>
      </c>
      <c r="Z674" t="s">
        <v>3046</v>
      </c>
      <c r="AA674">
        <v>632347.1</v>
      </c>
      <c r="AB674" s="198">
        <v>37048.875011574077</v>
      </c>
      <c r="AC674" s="198">
        <v>37048.875011574077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1336856</v>
      </c>
      <c r="H675" s="198">
        <v>37047.307708333334</v>
      </c>
      <c r="I675" t="s">
        <v>4282</v>
      </c>
      <c r="M675" t="s">
        <v>2818</v>
      </c>
      <c r="N675" t="s">
        <v>3519</v>
      </c>
      <c r="O675" t="s">
        <v>4631</v>
      </c>
      <c r="P675" s="199">
        <v>50</v>
      </c>
      <c r="S675" t="s">
        <v>3493</v>
      </c>
      <c r="T675" t="s">
        <v>3730</v>
      </c>
      <c r="U675" s="201">
        <v>35.75</v>
      </c>
      <c r="V675" t="s">
        <v>2432</v>
      </c>
      <c r="W675" t="s">
        <v>3444</v>
      </c>
      <c r="X675" t="s">
        <v>3526</v>
      </c>
      <c r="Y675" t="s">
        <v>4783</v>
      </c>
      <c r="Z675" t="s">
        <v>3046</v>
      </c>
      <c r="AA675">
        <v>632348.1</v>
      </c>
      <c r="AB675" s="198">
        <v>37048.875011574077</v>
      </c>
      <c r="AC675" s="198">
        <v>37048.875011574077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</v>
      </c>
      <c r="G676" s="202">
        <v>1336857</v>
      </c>
      <c r="H676" s="198">
        <v>37047.307800925926</v>
      </c>
      <c r="I676" t="s">
        <v>4254</v>
      </c>
      <c r="M676" t="s">
        <v>2818</v>
      </c>
      <c r="N676" t="s">
        <v>3519</v>
      </c>
      <c r="O676" t="s">
        <v>2375</v>
      </c>
      <c r="Q676" s="199">
        <v>50</v>
      </c>
      <c r="S676" t="s">
        <v>3493</v>
      </c>
      <c r="T676" t="s">
        <v>3730</v>
      </c>
      <c r="U676" s="201">
        <v>27.3</v>
      </c>
      <c r="V676" t="s">
        <v>3832</v>
      </c>
      <c r="W676" t="s">
        <v>3534</v>
      </c>
      <c r="X676" t="s">
        <v>3535</v>
      </c>
      <c r="Y676" t="s">
        <v>4783</v>
      </c>
      <c r="Z676" t="s">
        <v>3046</v>
      </c>
      <c r="AA676">
        <v>632349.1</v>
      </c>
      <c r="AB676" s="198">
        <v>37048.875011574077</v>
      </c>
      <c r="AC676" s="198">
        <v>37048.875011574077</v>
      </c>
    </row>
    <row r="677" spans="1:29" x14ac:dyDescent="0.2">
      <c r="A677" s="44" t="str">
        <f t="shared" si="51"/>
        <v xml:space="preserve"> Metals Financial</v>
      </c>
      <c r="B677" s="44" t="str">
        <f t="shared" si="52"/>
        <v/>
      </c>
      <c r="C677" s="44" t="str">
        <f t="shared" si="53"/>
        <v>Metals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10</v>
      </c>
      <c r="G677" s="202">
        <v>1336858</v>
      </c>
      <c r="H677" s="198">
        <v>37047.307824074072</v>
      </c>
      <c r="I677" t="s">
        <v>3743</v>
      </c>
      <c r="M677" t="s">
        <v>3499</v>
      </c>
      <c r="N677" t="s">
        <v>3727</v>
      </c>
      <c r="O677" t="s">
        <v>3728</v>
      </c>
      <c r="Q677" s="199">
        <v>10</v>
      </c>
      <c r="S677" t="s">
        <v>3729</v>
      </c>
      <c r="T677" t="s">
        <v>3730</v>
      </c>
      <c r="U677" s="201">
        <v>1677</v>
      </c>
      <c r="V677" t="s">
        <v>3698</v>
      </c>
      <c r="W677" t="s">
        <v>3736</v>
      </c>
      <c r="X677" t="s">
        <v>3732</v>
      </c>
      <c r="Y677" t="s">
        <v>3733</v>
      </c>
      <c r="Z677" t="s">
        <v>3734</v>
      </c>
      <c r="AA677">
        <v>2168655</v>
      </c>
    </row>
    <row r="678" spans="1:29" x14ac:dyDescent="0.2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1336859</v>
      </c>
      <c r="H678" s="198">
        <v>37047.308055555557</v>
      </c>
      <c r="I678" t="s">
        <v>4254</v>
      </c>
      <c r="M678" t="s">
        <v>2818</v>
      </c>
      <c r="N678" t="s">
        <v>3519</v>
      </c>
      <c r="O678" t="s">
        <v>2375</v>
      </c>
      <c r="P678" s="199">
        <v>50</v>
      </c>
      <c r="S678" t="s">
        <v>3493</v>
      </c>
      <c r="T678" t="s">
        <v>3730</v>
      </c>
      <c r="U678" s="201">
        <v>27.2</v>
      </c>
      <c r="V678" t="s">
        <v>3990</v>
      </c>
      <c r="W678" t="s">
        <v>3534</v>
      </c>
      <c r="X678" t="s">
        <v>3535</v>
      </c>
      <c r="Y678" t="s">
        <v>4783</v>
      </c>
      <c r="Z678" t="s">
        <v>3046</v>
      </c>
      <c r="AA678">
        <v>632350.1</v>
      </c>
      <c r="AB678" s="198">
        <v>37048.875011574077</v>
      </c>
      <c r="AC678" s="198">
        <v>37048.875011574077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24</v>
      </c>
      <c r="F679" s="213">
        <f t="shared" si="55"/>
        <v>1200</v>
      </c>
      <c r="G679" s="202">
        <v>1336860</v>
      </c>
      <c r="H679" s="198">
        <v>37047.308136574073</v>
      </c>
      <c r="I679" t="s">
        <v>4272</v>
      </c>
      <c r="M679" t="s">
        <v>2818</v>
      </c>
      <c r="N679" t="s">
        <v>3519</v>
      </c>
      <c r="O679" t="s">
        <v>2445</v>
      </c>
      <c r="P679" s="199">
        <v>50</v>
      </c>
      <c r="S679" t="s">
        <v>3493</v>
      </c>
      <c r="T679" t="s">
        <v>3730</v>
      </c>
      <c r="U679" s="201">
        <v>46.5</v>
      </c>
      <c r="V679" t="s">
        <v>3965</v>
      </c>
      <c r="W679" t="s">
        <v>3534</v>
      </c>
      <c r="X679" t="s">
        <v>3535</v>
      </c>
      <c r="Y679" t="s">
        <v>4783</v>
      </c>
      <c r="Z679" t="s">
        <v>3046</v>
      </c>
      <c r="AA679">
        <v>632351.1</v>
      </c>
      <c r="AB679" s="198">
        <v>37049.875011574077</v>
      </c>
      <c r="AC679" s="198">
        <v>37072.875011574077</v>
      </c>
    </row>
    <row r="680" spans="1:29" x14ac:dyDescent="0.2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365</v>
      </c>
      <c r="F680" s="213">
        <f t="shared" si="55"/>
        <v>1825000</v>
      </c>
      <c r="G680" s="202">
        <v>1336863</v>
      </c>
      <c r="H680" s="198">
        <v>37047.308483796296</v>
      </c>
      <c r="I680" t="s">
        <v>3533</v>
      </c>
      <c r="M680" t="s">
        <v>3494</v>
      </c>
      <c r="N680" t="s">
        <v>4277</v>
      </c>
      <c r="O680" t="s">
        <v>4526</v>
      </c>
      <c r="P680" s="199">
        <v>5000</v>
      </c>
      <c r="S680" t="s">
        <v>3495</v>
      </c>
      <c r="T680" t="s">
        <v>3730</v>
      </c>
      <c r="U680" s="201">
        <v>4.21</v>
      </c>
      <c r="V680" t="s">
        <v>3993</v>
      </c>
      <c r="W680" t="s">
        <v>2909</v>
      </c>
      <c r="X680" t="s">
        <v>4278</v>
      </c>
      <c r="Y680" t="s">
        <v>3748</v>
      </c>
      <c r="Z680" t="s">
        <v>3051</v>
      </c>
      <c r="AA680" t="s">
        <v>2459</v>
      </c>
      <c r="AB680" s="198">
        <v>37257.875</v>
      </c>
      <c r="AC680" s="198">
        <v>37621.875</v>
      </c>
    </row>
    <row r="681" spans="1:29" x14ac:dyDescent="0.2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1</v>
      </c>
      <c r="G681" s="202">
        <v>1336864</v>
      </c>
      <c r="H681" s="198">
        <v>37047.308634259258</v>
      </c>
      <c r="I681" t="s">
        <v>3750</v>
      </c>
      <c r="M681" t="s">
        <v>3499</v>
      </c>
      <c r="N681" t="s">
        <v>3753</v>
      </c>
      <c r="O681" t="s">
        <v>3754</v>
      </c>
      <c r="P681" s="199">
        <v>1</v>
      </c>
      <c r="S681" t="s">
        <v>3755</v>
      </c>
      <c r="T681" t="s">
        <v>3730</v>
      </c>
      <c r="U681" s="201">
        <v>7050</v>
      </c>
      <c r="V681" t="s">
        <v>3788</v>
      </c>
      <c r="W681" t="s">
        <v>3756</v>
      </c>
      <c r="X681" t="s">
        <v>3732</v>
      </c>
      <c r="Y681" t="s">
        <v>3733</v>
      </c>
      <c r="Z681" t="s">
        <v>3734</v>
      </c>
      <c r="AA681">
        <v>2168665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465000</v>
      </c>
      <c r="G682" s="202">
        <v>1336865</v>
      </c>
      <c r="H682" s="198">
        <v>37047.308900462966</v>
      </c>
      <c r="I682" t="s">
        <v>4276</v>
      </c>
      <c r="M682" t="s">
        <v>3494</v>
      </c>
      <c r="N682" t="s">
        <v>4277</v>
      </c>
      <c r="O682" t="s">
        <v>4487</v>
      </c>
      <c r="P682" s="199">
        <v>15000</v>
      </c>
      <c r="S682" t="s">
        <v>3495</v>
      </c>
      <c r="T682" t="s">
        <v>3730</v>
      </c>
      <c r="U682" s="201">
        <v>4.17</v>
      </c>
      <c r="V682" t="s">
        <v>4361</v>
      </c>
      <c r="W682" t="s">
        <v>2909</v>
      </c>
      <c r="X682" t="s">
        <v>4278</v>
      </c>
      <c r="Y682" t="s">
        <v>3748</v>
      </c>
      <c r="Z682" t="s">
        <v>3051</v>
      </c>
      <c r="AA682" t="s">
        <v>2460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</v>
      </c>
      <c r="G683" s="202">
        <v>1336866</v>
      </c>
      <c r="H683" s="198">
        <v>37047.309004629627</v>
      </c>
      <c r="I683" t="s">
        <v>3759</v>
      </c>
      <c r="M683" t="s">
        <v>3499</v>
      </c>
      <c r="N683" t="s">
        <v>3753</v>
      </c>
      <c r="O683" t="s">
        <v>3754</v>
      </c>
      <c r="P683" s="199">
        <v>5</v>
      </c>
      <c r="S683" t="s">
        <v>3755</v>
      </c>
      <c r="T683" t="s">
        <v>3730</v>
      </c>
      <c r="U683" s="201">
        <v>7050</v>
      </c>
      <c r="V683" t="s">
        <v>3430</v>
      </c>
      <c r="W683" t="s">
        <v>3756</v>
      </c>
      <c r="X683" t="s">
        <v>3732</v>
      </c>
      <c r="Y683" t="s">
        <v>3733</v>
      </c>
      <c r="Z683" t="s">
        <v>3734</v>
      </c>
      <c r="AA683">
        <v>2168667</v>
      </c>
    </row>
    <row r="684" spans="1:29" x14ac:dyDescent="0.2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151</v>
      </c>
      <c r="F684" s="213">
        <f t="shared" si="55"/>
        <v>755000</v>
      </c>
      <c r="G684" s="202">
        <v>1336872</v>
      </c>
      <c r="H684" s="198">
        <v>37047.309305555558</v>
      </c>
      <c r="I684" t="s">
        <v>3533</v>
      </c>
      <c r="M684" t="s">
        <v>3494</v>
      </c>
      <c r="N684" t="s">
        <v>4277</v>
      </c>
      <c r="O684" t="s">
        <v>4505</v>
      </c>
      <c r="P684" s="199">
        <v>5000</v>
      </c>
      <c r="S684" t="s">
        <v>3495</v>
      </c>
      <c r="T684" t="s">
        <v>3730</v>
      </c>
      <c r="U684" s="201">
        <v>4.57</v>
      </c>
      <c r="V684" t="s">
        <v>3993</v>
      </c>
      <c r="W684" t="s">
        <v>2909</v>
      </c>
      <c r="X684" t="s">
        <v>4278</v>
      </c>
      <c r="Y684" t="s">
        <v>3748</v>
      </c>
      <c r="Z684" t="s">
        <v>3051</v>
      </c>
      <c r="AA684" t="s">
        <v>2461</v>
      </c>
      <c r="AB684" s="198">
        <v>37196</v>
      </c>
      <c r="AC684" s="198">
        <v>37346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365</v>
      </c>
      <c r="F685" s="213">
        <f t="shared" si="55"/>
        <v>1825000</v>
      </c>
      <c r="G685" s="202">
        <v>1336873</v>
      </c>
      <c r="H685" s="198">
        <v>37047.309317129628</v>
      </c>
      <c r="I685" t="s">
        <v>3533</v>
      </c>
      <c r="M685" t="s">
        <v>3494</v>
      </c>
      <c r="N685" t="s">
        <v>4277</v>
      </c>
      <c r="O685" t="s">
        <v>4526</v>
      </c>
      <c r="P685" s="199">
        <v>5000</v>
      </c>
      <c r="S685" t="s">
        <v>3495</v>
      </c>
      <c r="T685" t="s">
        <v>3730</v>
      </c>
      <c r="U685" s="201">
        <v>4.2050000000000001</v>
      </c>
      <c r="V685" t="s">
        <v>3148</v>
      </c>
      <c r="W685" t="s">
        <v>2909</v>
      </c>
      <c r="X685" t="s">
        <v>4278</v>
      </c>
      <c r="Y685" t="s">
        <v>3748</v>
      </c>
      <c r="Z685" t="s">
        <v>3051</v>
      </c>
      <c r="AA685" t="s">
        <v>2462</v>
      </c>
      <c r="AB685" s="198">
        <v>37257.875</v>
      </c>
      <c r="AC685" s="198">
        <v>37621.875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</v>
      </c>
      <c r="G686" s="202">
        <v>1336874</v>
      </c>
      <c r="H686" s="198">
        <v>37047.309641203705</v>
      </c>
      <c r="I686" t="s">
        <v>4764</v>
      </c>
      <c r="M686" t="s">
        <v>3499</v>
      </c>
      <c r="N686" t="s">
        <v>3727</v>
      </c>
      <c r="O686" t="s">
        <v>3728</v>
      </c>
      <c r="Q686" s="199">
        <v>5</v>
      </c>
      <c r="S686" t="s">
        <v>3729</v>
      </c>
      <c r="T686" t="s">
        <v>3730</v>
      </c>
      <c r="U686" s="201">
        <v>1678</v>
      </c>
      <c r="V686" t="s">
        <v>4765</v>
      </c>
      <c r="W686" t="s">
        <v>3736</v>
      </c>
      <c r="X686" t="s">
        <v>3732</v>
      </c>
      <c r="Y686" t="s">
        <v>3733</v>
      </c>
      <c r="Z686" t="s">
        <v>3734</v>
      </c>
      <c r="AA686">
        <v>2168669</v>
      </c>
    </row>
    <row r="687" spans="1:29" x14ac:dyDescent="0.2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31</v>
      </c>
      <c r="F687" s="213">
        <f t="shared" si="55"/>
        <v>465000</v>
      </c>
      <c r="G687" s="202">
        <v>1336875</v>
      </c>
      <c r="H687" s="198">
        <v>37047.309675925928</v>
      </c>
      <c r="I687" t="s">
        <v>3533</v>
      </c>
      <c r="M687" t="s">
        <v>3494</v>
      </c>
      <c r="N687" t="s">
        <v>4277</v>
      </c>
      <c r="O687" t="s">
        <v>4487</v>
      </c>
      <c r="P687" s="199">
        <v>15000</v>
      </c>
      <c r="S687" t="s">
        <v>3495</v>
      </c>
      <c r="T687" t="s">
        <v>3730</v>
      </c>
      <c r="U687" s="201">
        <v>4.17</v>
      </c>
      <c r="V687" t="s">
        <v>3993</v>
      </c>
      <c r="W687" t="s">
        <v>2909</v>
      </c>
      <c r="X687" t="s">
        <v>4278</v>
      </c>
      <c r="Y687" t="s">
        <v>3748</v>
      </c>
      <c r="Z687" t="s">
        <v>3051</v>
      </c>
      <c r="AA687" t="s">
        <v>2463</v>
      </c>
      <c r="AB687" s="198">
        <v>37073.875</v>
      </c>
      <c r="AC687" s="198">
        <v>37103.875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1336877</v>
      </c>
      <c r="H688" s="198">
        <v>37047.30982638889</v>
      </c>
      <c r="I688" t="s">
        <v>3492</v>
      </c>
      <c r="M688" t="s">
        <v>2818</v>
      </c>
      <c r="N688" t="s">
        <v>3519</v>
      </c>
      <c r="O688" t="s">
        <v>2374</v>
      </c>
      <c r="Q688" s="199">
        <v>50</v>
      </c>
      <c r="S688" t="s">
        <v>3493</v>
      </c>
      <c r="T688" t="s">
        <v>3730</v>
      </c>
      <c r="U688" s="201">
        <v>34.25</v>
      </c>
      <c r="V688" t="s">
        <v>3222</v>
      </c>
      <c r="W688" t="s">
        <v>3527</v>
      </c>
      <c r="X688" t="s">
        <v>4262</v>
      </c>
      <c r="Y688" t="s">
        <v>4783</v>
      </c>
      <c r="Z688" t="s">
        <v>3046</v>
      </c>
      <c r="AA688">
        <v>632359.1</v>
      </c>
      <c r="AB688" s="198">
        <v>37048.875011574077</v>
      </c>
      <c r="AC688" s="198">
        <v>37048.875011574077</v>
      </c>
    </row>
    <row r="689" spans="1:29" x14ac:dyDescent="0.2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10</v>
      </c>
      <c r="G689" s="202">
        <v>1336878</v>
      </c>
      <c r="H689" s="198">
        <v>37047.310150462959</v>
      </c>
      <c r="I689" t="s">
        <v>3793</v>
      </c>
      <c r="M689" t="s">
        <v>3499</v>
      </c>
      <c r="N689" t="s">
        <v>3744</v>
      </c>
      <c r="O689" t="s">
        <v>3745</v>
      </c>
      <c r="P689" s="199">
        <v>10</v>
      </c>
      <c r="S689" t="s">
        <v>3746</v>
      </c>
      <c r="T689" t="s">
        <v>3730</v>
      </c>
      <c r="U689" s="201">
        <v>1249</v>
      </c>
      <c r="V689" t="s">
        <v>3210</v>
      </c>
      <c r="W689" t="s">
        <v>3747</v>
      </c>
      <c r="X689" t="s">
        <v>3732</v>
      </c>
      <c r="Y689" t="s">
        <v>3733</v>
      </c>
      <c r="Z689" t="s">
        <v>3734</v>
      </c>
      <c r="AA689">
        <v>2168671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24</v>
      </c>
      <c r="F690" s="213">
        <f t="shared" si="55"/>
        <v>1200</v>
      </c>
      <c r="G690" s="202">
        <v>1336879</v>
      </c>
      <c r="H690" s="198">
        <v>37047.310185185182</v>
      </c>
      <c r="I690" t="s">
        <v>4239</v>
      </c>
      <c r="M690" t="s">
        <v>2818</v>
      </c>
      <c r="N690" t="s">
        <v>3519</v>
      </c>
      <c r="O690" t="s">
        <v>2451</v>
      </c>
      <c r="P690" s="199">
        <v>50</v>
      </c>
      <c r="S690" t="s">
        <v>3493</v>
      </c>
      <c r="T690" t="s">
        <v>3730</v>
      </c>
      <c r="U690" s="201">
        <v>57</v>
      </c>
      <c r="V690" t="s">
        <v>4146</v>
      </c>
      <c r="W690" t="s">
        <v>3527</v>
      </c>
      <c r="X690" t="s">
        <v>4262</v>
      </c>
      <c r="Y690" t="s">
        <v>4783</v>
      </c>
      <c r="Z690" t="s">
        <v>3046</v>
      </c>
      <c r="AA690">
        <v>632360.1</v>
      </c>
      <c r="AB690" s="198">
        <v>37049.875011574077</v>
      </c>
      <c r="AC690" s="198">
        <v>37072.875011574077</v>
      </c>
    </row>
    <row r="691" spans="1:29" x14ac:dyDescent="0.2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31</v>
      </c>
      <c r="F691" s="213">
        <f t="shared" si="55"/>
        <v>465000</v>
      </c>
      <c r="G691" s="202">
        <v>1336880</v>
      </c>
      <c r="H691" s="198">
        <v>37047.310682870368</v>
      </c>
      <c r="I691" t="s">
        <v>4276</v>
      </c>
      <c r="M691" t="s">
        <v>3494</v>
      </c>
      <c r="N691" t="s">
        <v>4277</v>
      </c>
      <c r="O691" t="s">
        <v>4487</v>
      </c>
      <c r="P691" s="199">
        <v>15000</v>
      </c>
      <c r="S691" t="s">
        <v>3495</v>
      </c>
      <c r="T691" t="s">
        <v>3730</v>
      </c>
      <c r="U691" s="201">
        <v>4.165</v>
      </c>
      <c r="V691" t="s">
        <v>4495</v>
      </c>
      <c r="W691" t="s">
        <v>2909</v>
      </c>
      <c r="X691" t="s">
        <v>4278</v>
      </c>
      <c r="Y691" t="s">
        <v>3748</v>
      </c>
      <c r="Z691" t="s">
        <v>3051</v>
      </c>
      <c r="AA691" t="s">
        <v>2464</v>
      </c>
      <c r="AB691" s="198">
        <v>37073.875</v>
      </c>
      <c r="AC691" s="198">
        <v>37103.875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92</v>
      </c>
      <c r="F692" s="213">
        <f t="shared" si="55"/>
        <v>4600</v>
      </c>
      <c r="G692" s="202">
        <v>1336882</v>
      </c>
      <c r="H692" s="198">
        <v>37047.311180555553</v>
      </c>
      <c r="I692" t="s">
        <v>4257</v>
      </c>
      <c r="M692" t="s">
        <v>2818</v>
      </c>
      <c r="N692" t="s">
        <v>3519</v>
      </c>
      <c r="O692" t="s">
        <v>2465</v>
      </c>
      <c r="P692" s="199">
        <v>50</v>
      </c>
      <c r="S692" t="s">
        <v>3493</v>
      </c>
      <c r="T692" t="s">
        <v>3730</v>
      </c>
      <c r="U692" s="201">
        <v>34.75</v>
      </c>
      <c r="V692" t="s">
        <v>3981</v>
      </c>
      <c r="W692" t="s">
        <v>3966</v>
      </c>
      <c r="X692" t="s">
        <v>4258</v>
      </c>
      <c r="Y692" t="s">
        <v>4783</v>
      </c>
      <c r="Z692" t="s">
        <v>3046</v>
      </c>
      <c r="AA692">
        <v>632363.1</v>
      </c>
      <c r="AB692" s="198">
        <v>37530.875</v>
      </c>
      <c r="AC692" s="198">
        <v>37621.875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20</v>
      </c>
      <c r="G693" s="202">
        <v>1336884</v>
      </c>
      <c r="H693" s="198">
        <v>37047.311643518522</v>
      </c>
      <c r="I693" t="s">
        <v>3700</v>
      </c>
      <c r="M693" t="s">
        <v>3499</v>
      </c>
      <c r="N693" t="s">
        <v>3739</v>
      </c>
      <c r="O693" t="s">
        <v>3740</v>
      </c>
      <c r="P693" s="199">
        <v>20</v>
      </c>
      <c r="S693" t="s">
        <v>3729</v>
      </c>
      <c r="T693" t="s">
        <v>3730</v>
      </c>
      <c r="U693" s="201">
        <v>1508</v>
      </c>
      <c r="V693" t="s">
        <v>3742</v>
      </c>
      <c r="W693" t="s">
        <v>3736</v>
      </c>
      <c r="X693" t="s">
        <v>3732</v>
      </c>
      <c r="Y693" t="s">
        <v>3733</v>
      </c>
      <c r="Z693" t="s">
        <v>3734</v>
      </c>
      <c r="AA693">
        <v>2168675</v>
      </c>
    </row>
    <row r="694" spans="1:29" x14ac:dyDescent="0.2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31</v>
      </c>
      <c r="F694" s="213">
        <f t="shared" si="55"/>
        <v>310000</v>
      </c>
      <c r="G694" s="202">
        <v>1336885</v>
      </c>
      <c r="H694" s="198">
        <v>37047.311666666668</v>
      </c>
      <c r="I694" t="s">
        <v>3622</v>
      </c>
      <c r="M694" t="s">
        <v>3494</v>
      </c>
      <c r="N694" t="s">
        <v>4277</v>
      </c>
      <c r="O694" t="s">
        <v>4487</v>
      </c>
      <c r="P694" s="199">
        <v>10000</v>
      </c>
      <c r="S694" t="s">
        <v>3495</v>
      </c>
      <c r="T694" t="s">
        <v>3730</v>
      </c>
      <c r="U694" s="201">
        <v>4.16</v>
      </c>
      <c r="V694" t="s">
        <v>3623</v>
      </c>
      <c r="W694" t="s">
        <v>2909</v>
      </c>
      <c r="X694" t="s">
        <v>4278</v>
      </c>
      <c r="Y694" t="s">
        <v>3748</v>
      </c>
      <c r="Z694" t="s">
        <v>3051</v>
      </c>
      <c r="AA694" t="s">
        <v>2466</v>
      </c>
      <c r="AB694" s="198">
        <v>37073.875</v>
      </c>
      <c r="AC694" s="198">
        <v>37103.875</v>
      </c>
    </row>
    <row r="695" spans="1:29" x14ac:dyDescent="0.2">
      <c r="A695" s="44" t="str">
        <f t="shared" si="51"/>
        <v>US Crude Financial</v>
      </c>
      <c r="B695" s="44" t="str">
        <f t="shared" si="52"/>
        <v>US</v>
      </c>
      <c r="C695" s="44" t="str">
        <f t="shared" si="53"/>
        <v>Crude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50000</v>
      </c>
      <c r="G695" s="202">
        <v>1336886</v>
      </c>
      <c r="H695" s="198">
        <v>37047.311724537038</v>
      </c>
      <c r="I695" t="s">
        <v>4773</v>
      </c>
      <c r="M695" t="s">
        <v>3599</v>
      </c>
      <c r="N695" t="s">
        <v>4774</v>
      </c>
      <c r="O695" t="s">
        <v>3516</v>
      </c>
      <c r="Q695" s="199">
        <v>50000</v>
      </c>
      <c r="S695" t="s">
        <v>3500</v>
      </c>
      <c r="T695" t="s">
        <v>3730</v>
      </c>
      <c r="U695" s="201">
        <v>28.2</v>
      </c>
      <c r="V695" t="s">
        <v>4775</v>
      </c>
      <c r="W695" t="s">
        <v>4776</v>
      </c>
      <c r="X695" t="s">
        <v>4777</v>
      </c>
      <c r="Y695" t="s">
        <v>2830</v>
      </c>
      <c r="Z695" t="s">
        <v>3051</v>
      </c>
      <c r="AA695">
        <v>113550</v>
      </c>
      <c r="AB695" s="198">
        <v>37073</v>
      </c>
      <c r="AC695" s="198">
        <v>37103</v>
      </c>
    </row>
    <row r="696" spans="1:29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20</v>
      </c>
      <c r="G696" s="202">
        <v>1336887</v>
      </c>
      <c r="H696" s="198">
        <v>37047.311736111114</v>
      </c>
      <c r="I696" t="s">
        <v>4126</v>
      </c>
      <c r="M696" t="s">
        <v>3499</v>
      </c>
      <c r="N696" t="s">
        <v>3727</v>
      </c>
      <c r="O696" t="s">
        <v>3728</v>
      </c>
      <c r="P696" s="199">
        <v>20</v>
      </c>
      <c r="S696" t="s">
        <v>3729</v>
      </c>
      <c r="T696" t="s">
        <v>3730</v>
      </c>
      <c r="U696" s="201">
        <v>1676</v>
      </c>
      <c r="V696" t="s">
        <v>4127</v>
      </c>
      <c r="W696" t="s">
        <v>3736</v>
      </c>
      <c r="X696" t="s">
        <v>3732</v>
      </c>
      <c r="Y696" t="s">
        <v>3733</v>
      </c>
      <c r="Z696" t="s">
        <v>3734</v>
      </c>
      <c r="AA696">
        <v>2168677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</v>
      </c>
      <c r="F697" s="213">
        <f t="shared" si="55"/>
        <v>250</v>
      </c>
      <c r="G697" s="202">
        <v>1336888</v>
      </c>
      <c r="H697" s="198">
        <v>37047.31181712963</v>
      </c>
      <c r="I697" t="s">
        <v>4239</v>
      </c>
      <c r="M697" t="s">
        <v>2818</v>
      </c>
      <c r="N697" t="s">
        <v>3519</v>
      </c>
      <c r="O697" t="s">
        <v>3999</v>
      </c>
      <c r="P697" s="199">
        <v>50</v>
      </c>
      <c r="S697" t="s">
        <v>3493</v>
      </c>
      <c r="T697" t="s">
        <v>3730</v>
      </c>
      <c r="U697" s="201">
        <v>57</v>
      </c>
      <c r="V697" t="s">
        <v>4146</v>
      </c>
      <c r="W697" t="s">
        <v>4274</v>
      </c>
      <c r="X697" t="s">
        <v>3683</v>
      </c>
      <c r="Y697" t="s">
        <v>4783</v>
      </c>
      <c r="Z697" t="s">
        <v>3046</v>
      </c>
      <c r="AA697">
        <v>632366.1</v>
      </c>
      <c r="AB697" s="198">
        <v>37053.875</v>
      </c>
      <c r="AC697" s="198">
        <v>37057.875</v>
      </c>
    </row>
    <row r="698" spans="1:29" x14ac:dyDescent="0.2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31</v>
      </c>
      <c r="F698" s="213">
        <f t="shared" si="55"/>
        <v>77500</v>
      </c>
      <c r="G698" s="202">
        <v>1336889</v>
      </c>
      <c r="H698" s="198">
        <v>37047.311828703707</v>
      </c>
      <c r="I698" t="s">
        <v>4272</v>
      </c>
      <c r="M698" t="s">
        <v>3494</v>
      </c>
      <c r="N698" t="s">
        <v>4277</v>
      </c>
      <c r="O698" t="s">
        <v>4487</v>
      </c>
      <c r="P698" s="199">
        <v>2500</v>
      </c>
      <c r="S698" t="s">
        <v>3495</v>
      </c>
      <c r="T698" t="s">
        <v>3730</v>
      </c>
      <c r="U698" s="201">
        <v>4.16</v>
      </c>
      <c r="V698" t="s">
        <v>3258</v>
      </c>
      <c r="W698" t="s">
        <v>2909</v>
      </c>
      <c r="X698" t="s">
        <v>4278</v>
      </c>
      <c r="Y698" t="s">
        <v>3748</v>
      </c>
      <c r="Z698" t="s">
        <v>3051</v>
      </c>
      <c r="AA698" t="s">
        <v>2467</v>
      </c>
      <c r="AB698" s="198">
        <v>37073.875</v>
      </c>
      <c r="AC698" s="198">
        <v>37103.875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365</v>
      </c>
      <c r="F699" s="213">
        <f t="shared" si="55"/>
        <v>1825000</v>
      </c>
      <c r="G699" s="202">
        <v>1336890</v>
      </c>
      <c r="H699" s="198">
        <v>37047.311863425923</v>
      </c>
      <c r="I699" t="s">
        <v>3518</v>
      </c>
      <c r="M699" t="s">
        <v>3494</v>
      </c>
      <c r="N699" t="s">
        <v>4277</v>
      </c>
      <c r="O699" t="s">
        <v>4526</v>
      </c>
      <c r="P699" s="199">
        <v>5000</v>
      </c>
      <c r="S699" t="s">
        <v>3495</v>
      </c>
      <c r="T699" t="s">
        <v>3730</v>
      </c>
      <c r="U699" s="201">
        <v>4.1950000000000003</v>
      </c>
      <c r="V699" t="s">
        <v>4392</v>
      </c>
      <c r="W699" t="s">
        <v>2909</v>
      </c>
      <c r="X699" t="s">
        <v>4278</v>
      </c>
      <c r="Y699" t="s">
        <v>3748</v>
      </c>
      <c r="Z699" t="s">
        <v>3051</v>
      </c>
      <c r="AA699" t="s">
        <v>2468</v>
      </c>
      <c r="AB699" s="198">
        <v>37257.875</v>
      </c>
      <c r="AC699" s="198">
        <v>37621.875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1336892</v>
      </c>
      <c r="H700" s="198">
        <v>37047.312175925923</v>
      </c>
      <c r="I700" t="s">
        <v>3540</v>
      </c>
      <c r="M700" t="s">
        <v>2818</v>
      </c>
      <c r="N700" t="s">
        <v>3519</v>
      </c>
      <c r="O700" t="s">
        <v>2375</v>
      </c>
      <c r="Q700" s="199">
        <v>50</v>
      </c>
      <c r="S700" t="s">
        <v>3493</v>
      </c>
      <c r="T700" t="s">
        <v>3730</v>
      </c>
      <c r="U700" s="201">
        <v>27.3</v>
      </c>
      <c r="V700" t="s">
        <v>3121</v>
      </c>
      <c r="W700" t="s">
        <v>3534</v>
      </c>
      <c r="X700" t="s">
        <v>3535</v>
      </c>
      <c r="Y700" t="s">
        <v>4783</v>
      </c>
      <c r="Z700" t="s">
        <v>3046</v>
      </c>
      <c r="AA700">
        <v>632367.1</v>
      </c>
      <c r="AB700" s="198">
        <v>37048.875011574077</v>
      </c>
      <c r="AC700" s="198">
        <v>37048.875011574077</v>
      </c>
    </row>
    <row r="701" spans="1:29" x14ac:dyDescent="0.2">
      <c r="A701" s="44" t="str">
        <f t="shared" si="51"/>
        <v>US Power Financial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5</v>
      </c>
      <c r="F701" s="213">
        <f t="shared" si="55"/>
        <v>250</v>
      </c>
      <c r="G701" s="202">
        <v>1336896</v>
      </c>
      <c r="H701" s="198">
        <v>37047.312442129631</v>
      </c>
      <c r="I701" t="s">
        <v>3647</v>
      </c>
      <c r="M701" t="s">
        <v>2818</v>
      </c>
      <c r="N701" t="s">
        <v>4780</v>
      </c>
      <c r="O701" t="s">
        <v>3875</v>
      </c>
      <c r="P701" s="199">
        <v>50</v>
      </c>
      <c r="S701" t="s">
        <v>3493</v>
      </c>
      <c r="T701" t="s">
        <v>3730</v>
      </c>
      <c r="U701" s="201">
        <v>46</v>
      </c>
      <c r="V701" t="s">
        <v>3299</v>
      </c>
      <c r="W701" t="s">
        <v>4253</v>
      </c>
      <c r="X701" t="s">
        <v>3526</v>
      </c>
      <c r="Y701" t="s">
        <v>4783</v>
      </c>
      <c r="Z701" t="s">
        <v>3051</v>
      </c>
      <c r="AA701">
        <v>632371.1</v>
      </c>
      <c r="AB701" s="198">
        <v>37053.875011574077</v>
      </c>
      <c r="AC701" s="198">
        <v>37057.875011574077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92</v>
      </c>
      <c r="F702" s="213">
        <f t="shared" si="55"/>
        <v>4600</v>
      </c>
      <c r="G702" s="202">
        <v>1336898</v>
      </c>
      <c r="H702" s="198">
        <v>37047.312881944446</v>
      </c>
      <c r="I702" t="s">
        <v>3533</v>
      </c>
      <c r="M702" t="s">
        <v>2818</v>
      </c>
      <c r="N702" t="s">
        <v>4269</v>
      </c>
      <c r="O702" t="s">
        <v>2454</v>
      </c>
      <c r="P702" s="199">
        <v>50</v>
      </c>
      <c r="S702" t="s">
        <v>3493</v>
      </c>
      <c r="T702" t="s">
        <v>3730</v>
      </c>
      <c r="U702" s="201">
        <v>35</v>
      </c>
      <c r="V702" t="s">
        <v>3652</v>
      </c>
      <c r="W702" t="s">
        <v>4514</v>
      </c>
      <c r="X702" t="s">
        <v>4515</v>
      </c>
      <c r="Y702" t="s">
        <v>4783</v>
      </c>
      <c r="Z702" t="s">
        <v>3046</v>
      </c>
      <c r="AA702">
        <v>632373.1</v>
      </c>
      <c r="AB702" s="198">
        <v>37530</v>
      </c>
      <c r="AC702" s="198">
        <v>37621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5</v>
      </c>
      <c r="F703" s="213">
        <f t="shared" si="55"/>
        <v>250</v>
      </c>
      <c r="G703" s="202">
        <v>1336899</v>
      </c>
      <c r="H703" s="198">
        <v>37047.313043981485</v>
      </c>
      <c r="I703" t="s">
        <v>3996</v>
      </c>
      <c r="J703" t="s">
        <v>4228</v>
      </c>
      <c r="K703" t="s">
        <v>4267</v>
      </c>
      <c r="M703" t="s">
        <v>2818</v>
      </c>
      <c r="N703" t="s">
        <v>3519</v>
      </c>
      <c r="O703" t="s">
        <v>3999</v>
      </c>
      <c r="P703" s="199">
        <v>50</v>
      </c>
      <c r="S703" t="s">
        <v>3493</v>
      </c>
      <c r="T703" t="s">
        <v>3730</v>
      </c>
      <c r="U703" s="201">
        <v>55</v>
      </c>
      <c r="V703" t="s">
        <v>3118</v>
      </c>
      <c r="W703" t="s">
        <v>4274</v>
      </c>
      <c r="X703" t="s">
        <v>3683</v>
      </c>
      <c r="Y703" t="s">
        <v>4783</v>
      </c>
      <c r="Z703" t="s">
        <v>3046</v>
      </c>
      <c r="AA703">
        <v>632374.1</v>
      </c>
      <c r="AB703" s="198">
        <v>37053.875</v>
      </c>
      <c r="AC703" s="198">
        <v>37057.875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10000</v>
      </c>
      <c r="G704" s="202">
        <v>1336902</v>
      </c>
      <c r="H704" s="198">
        <v>37047.313715277778</v>
      </c>
      <c r="I704" t="s">
        <v>4272</v>
      </c>
      <c r="M704" t="s">
        <v>3494</v>
      </c>
      <c r="N704" t="s">
        <v>3840</v>
      </c>
      <c r="O704" t="s">
        <v>2469</v>
      </c>
      <c r="Q704" s="199">
        <v>10000</v>
      </c>
      <c r="S704" t="s">
        <v>3495</v>
      </c>
      <c r="T704" t="s">
        <v>3730</v>
      </c>
      <c r="U704" s="201">
        <v>3.94</v>
      </c>
      <c r="V704" t="s">
        <v>4510</v>
      </c>
      <c r="W704" t="s">
        <v>4512</v>
      </c>
      <c r="X704" t="s">
        <v>4513</v>
      </c>
      <c r="Y704" t="s">
        <v>4481</v>
      </c>
      <c r="Z704" t="s">
        <v>3051</v>
      </c>
      <c r="AA704">
        <v>828987</v>
      </c>
      <c r="AB704" s="198">
        <v>37048.875011574077</v>
      </c>
      <c r="AC704" s="198">
        <v>37048.875011574077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1336904</v>
      </c>
      <c r="H705" s="198">
        <v>37047.314016203702</v>
      </c>
      <c r="I705" t="s">
        <v>4254</v>
      </c>
      <c r="J705" t="s">
        <v>4722</v>
      </c>
      <c r="K705" t="s">
        <v>3113</v>
      </c>
      <c r="L705">
        <v>5361</v>
      </c>
      <c r="M705" t="s">
        <v>2818</v>
      </c>
      <c r="N705" t="s">
        <v>3519</v>
      </c>
      <c r="O705" t="s">
        <v>4631</v>
      </c>
      <c r="P705" s="199">
        <v>50</v>
      </c>
      <c r="S705" t="s">
        <v>3493</v>
      </c>
      <c r="T705" t="s">
        <v>3730</v>
      </c>
      <c r="U705" s="201">
        <v>35.6</v>
      </c>
      <c r="V705" t="s">
        <v>4723</v>
      </c>
      <c r="W705" t="s">
        <v>3444</v>
      </c>
      <c r="X705" t="s">
        <v>3526</v>
      </c>
      <c r="Y705" t="s">
        <v>4783</v>
      </c>
      <c r="Z705" t="s">
        <v>3046</v>
      </c>
      <c r="AA705">
        <v>632379.1</v>
      </c>
      <c r="AB705" s="198">
        <v>37048.875011574077</v>
      </c>
      <c r="AC705" s="198">
        <v>37048.875011574077</v>
      </c>
    </row>
    <row r="706" spans="1:29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25</v>
      </c>
      <c r="F706" s="213">
        <f t="shared" si="55"/>
        <v>250000</v>
      </c>
      <c r="G706" s="202">
        <v>1336905</v>
      </c>
      <c r="H706" s="198">
        <v>37047.314166666663</v>
      </c>
      <c r="I706" t="s">
        <v>4496</v>
      </c>
      <c r="M706" t="s">
        <v>3494</v>
      </c>
      <c r="N706" t="s">
        <v>4277</v>
      </c>
      <c r="O706" t="s">
        <v>3991</v>
      </c>
      <c r="P706" s="199">
        <v>10000</v>
      </c>
      <c r="S706" t="s">
        <v>3495</v>
      </c>
      <c r="T706" t="s">
        <v>3730</v>
      </c>
      <c r="U706" s="201">
        <v>4.0549999999999997</v>
      </c>
      <c r="V706" t="s">
        <v>3156</v>
      </c>
      <c r="W706" t="s">
        <v>4527</v>
      </c>
      <c r="X706" t="s">
        <v>4157</v>
      </c>
      <c r="Y706" t="s">
        <v>3748</v>
      </c>
      <c r="Z706" t="s">
        <v>3051</v>
      </c>
      <c r="AA706" t="s">
        <v>2470</v>
      </c>
      <c r="AB706" s="198">
        <v>37048.875011574077</v>
      </c>
      <c r="AC706" s="198">
        <v>37072.875011574077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24</v>
      </c>
      <c r="F707" s="213">
        <f t="shared" si="55"/>
        <v>1200</v>
      </c>
      <c r="G707" s="202">
        <v>1336906</v>
      </c>
      <c r="H707" s="198">
        <v>37047.31417824074</v>
      </c>
      <c r="I707" t="s">
        <v>4543</v>
      </c>
      <c r="M707" t="s">
        <v>2818</v>
      </c>
      <c r="N707" t="s">
        <v>3519</v>
      </c>
      <c r="O707" t="s">
        <v>2445</v>
      </c>
      <c r="P707" s="199">
        <v>50</v>
      </c>
      <c r="S707" t="s">
        <v>3493</v>
      </c>
      <c r="T707" t="s">
        <v>3730</v>
      </c>
      <c r="U707" s="201">
        <v>45.5</v>
      </c>
      <c r="V707" t="s">
        <v>4247</v>
      </c>
      <c r="W707" t="s">
        <v>3534</v>
      </c>
      <c r="X707" t="s">
        <v>3535</v>
      </c>
      <c r="Y707" t="s">
        <v>4783</v>
      </c>
      <c r="Z707" t="s">
        <v>3046</v>
      </c>
      <c r="AA707">
        <v>632382.1</v>
      </c>
      <c r="AB707" s="198">
        <v>37049.875011574077</v>
      </c>
      <c r="AC707" s="198">
        <v>37072.875011574077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5</v>
      </c>
      <c r="F708" s="213">
        <f t="shared" si="55"/>
        <v>250</v>
      </c>
      <c r="G708" s="202">
        <v>1336907</v>
      </c>
      <c r="H708" s="198">
        <v>37047.314270833333</v>
      </c>
      <c r="I708" t="s">
        <v>3996</v>
      </c>
      <c r="J708" t="s">
        <v>4228</v>
      </c>
      <c r="K708" t="s">
        <v>4267</v>
      </c>
      <c r="M708" t="s">
        <v>2818</v>
      </c>
      <c r="N708" t="s">
        <v>3519</v>
      </c>
      <c r="O708" t="s">
        <v>3999</v>
      </c>
      <c r="Q708" s="199">
        <v>50</v>
      </c>
      <c r="S708" t="s">
        <v>3493</v>
      </c>
      <c r="T708" t="s">
        <v>3730</v>
      </c>
      <c r="U708" s="201">
        <v>54.25</v>
      </c>
      <c r="V708" t="s">
        <v>3118</v>
      </c>
      <c r="W708" t="s">
        <v>4274</v>
      </c>
      <c r="X708" t="s">
        <v>3683</v>
      </c>
      <c r="Y708" t="s">
        <v>4783</v>
      </c>
      <c r="Z708" t="s">
        <v>3046</v>
      </c>
      <c r="AA708">
        <v>632383.1</v>
      </c>
      <c r="AB708" s="198">
        <v>37053.875</v>
      </c>
      <c r="AC708" s="198">
        <v>37057.875</v>
      </c>
    </row>
    <row r="709" spans="1:29" x14ac:dyDescent="0.2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31</v>
      </c>
      <c r="F709" s="213">
        <f t="shared" si="55"/>
        <v>465000</v>
      </c>
      <c r="G709" s="202">
        <v>1336908</v>
      </c>
      <c r="H709" s="198">
        <v>37047.314282407409</v>
      </c>
      <c r="I709" t="s">
        <v>3606</v>
      </c>
      <c r="M709" t="s">
        <v>3494</v>
      </c>
      <c r="N709" t="s">
        <v>4277</v>
      </c>
      <c r="O709" t="s">
        <v>4487</v>
      </c>
      <c r="P709" s="199">
        <v>15000</v>
      </c>
      <c r="S709" t="s">
        <v>3495</v>
      </c>
      <c r="T709" t="s">
        <v>3730</v>
      </c>
      <c r="U709" s="201">
        <v>4.1500000000000004</v>
      </c>
      <c r="V709" t="s">
        <v>4079</v>
      </c>
      <c r="W709" t="s">
        <v>2909</v>
      </c>
      <c r="X709" t="s">
        <v>4278</v>
      </c>
      <c r="Y709" t="s">
        <v>3748</v>
      </c>
      <c r="Z709" t="s">
        <v>3051</v>
      </c>
      <c r="AA709" t="s">
        <v>2471</v>
      </c>
      <c r="AB709" s="198">
        <v>37073.875</v>
      </c>
      <c r="AC709" s="198">
        <v>37103.875</v>
      </c>
    </row>
    <row r="710" spans="1:29" x14ac:dyDescent="0.2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10000</v>
      </c>
      <c r="G710" s="202">
        <v>1336909</v>
      </c>
      <c r="H710" s="198">
        <v>37047.314363425925</v>
      </c>
      <c r="I710" t="s">
        <v>4482</v>
      </c>
      <c r="M710" t="s">
        <v>3494</v>
      </c>
      <c r="N710" t="s">
        <v>3840</v>
      </c>
      <c r="O710" t="s">
        <v>2472</v>
      </c>
      <c r="P710" s="199">
        <v>10000</v>
      </c>
      <c r="S710" t="s">
        <v>3495</v>
      </c>
      <c r="T710" t="s">
        <v>3730</v>
      </c>
      <c r="U710" s="201">
        <v>4.0149999999999997</v>
      </c>
      <c r="V710" t="s">
        <v>4511</v>
      </c>
      <c r="W710" t="s">
        <v>4512</v>
      </c>
      <c r="X710" t="s">
        <v>4513</v>
      </c>
      <c r="Y710" t="s">
        <v>4481</v>
      </c>
      <c r="Z710" t="s">
        <v>3051</v>
      </c>
      <c r="AA710">
        <v>828988</v>
      </c>
      <c r="AB710" s="198">
        <v>37048.875011574077</v>
      </c>
      <c r="AC710" s="198">
        <v>37048.875011574077</v>
      </c>
    </row>
    <row r="711" spans="1:29" x14ac:dyDescent="0.2">
      <c r="A711" s="44" t="str">
        <f t="shared" si="51"/>
        <v>US Power Financial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1336910</v>
      </c>
      <c r="H711" s="198">
        <v>37047.314398148148</v>
      </c>
      <c r="I711" t="s">
        <v>4496</v>
      </c>
      <c r="M711" t="s">
        <v>2818</v>
      </c>
      <c r="N711" t="s">
        <v>4780</v>
      </c>
      <c r="O711" t="s">
        <v>4671</v>
      </c>
      <c r="P711" s="199">
        <v>50</v>
      </c>
      <c r="S711" t="s">
        <v>3493</v>
      </c>
      <c r="T711" t="s">
        <v>3730</v>
      </c>
      <c r="U711" s="201">
        <v>29.6</v>
      </c>
      <c r="V711" t="s">
        <v>3390</v>
      </c>
      <c r="W711" t="s">
        <v>4253</v>
      </c>
      <c r="X711" t="s">
        <v>3526</v>
      </c>
      <c r="Y711" t="s">
        <v>4783</v>
      </c>
      <c r="Z711" t="s">
        <v>3051</v>
      </c>
      <c r="AA711">
        <v>632384.1</v>
      </c>
      <c r="AB711" s="198">
        <v>37048.875011574077</v>
      </c>
      <c r="AC711" s="198">
        <v>37048.875011574077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10000</v>
      </c>
      <c r="G712" s="202">
        <v>1336911</v>
      </c>
      <c r="H712" s="198">
        <v>37047.314664351848</v>
      </c>
      <c r="I712" t="s">
        <v>3606</v>
      </c>
      <c r="M712" t="s">
        <v>3494</v>
      </c>
      <c r="N712" t="s">
        <v>3840</v>
      </c>
      <c r="O712" t="s">
        <v>2469</v>
      </c>
      <c r="Q712" s="199">
        <v>10000</v>
      </c>
      <c r="S712" t="s">
        <v>3495</v>
      </c>
      <c r="T712" t="s">
        <v>3730</v>
      </c>
      <c r="U712" s="201">
        <v>3.9424999999999999</v>
      </c>
      <c r="V712" t="s">
        <v>3482</v>
      </c>
      <c r="W712" t="s">
        <v>4512</v>
      </c>
      <c r="X712" t="s">
        <v>4513</v>
      </c>
      <c r="Y712" t="s">
        <v>4481</v>
      </c>
      <c r="Z712" t="s">
        <v>3051</v>
      </c>
      <c r="AA712">
        <v>828989</v>
      </c>
      <c r="AB712" s="198">
        <v>37048.875011574077</v>
      </c>
      <c r="AC712" s="198">
        <v>37048.875011574077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10000</v>
      </c>
      <c r="G713" s="202">
        <v>1336912</v>
      </c>
      <c r="H713" s="198">
        <v>37047.314895833333</v>
      </c>
      <c r="I713" t="s">
        <v>3606</v>
      </c>
      <c r="M713" t="s">
        <v>3494</v>
      </c>
      <c r="N713" t="s">
        <v>3840</v>
      </c>
      <c r="O713" t="s">
        <v>2469</v>
      </c>
      <c r="Q713" s="199">
        <v>10000</v>
      </c>
      <c r="S713" t="s">
        <v>3495</v>
      </c>
      <c r="T713" t="s">
        <v>3730</v>
      </c>
      <c r="U713" s="201">
        <v>3.9449999999999998</v>
      </c>
      <c r="V713" t="s">
        <v>3482</v>
      </c>
      <c r="W713" t="s">
        <v>4512</v>
      </c>
      <c r="X713" t="s">
        <v>4513</v>
      </c>
      <c r="Y713" t="s">
        <v>4481</v>
      </c>
      <c r="Z713" t="s">
        <v>3051</v>
      </c>
      <c r="AA713">
        <v>828990</v>
      </c>
      <c r="AB713" s="198">
        <v>37048.875011574077</v>
      </c>
      <c r="AC713" s="198">
        <v>37048.875011574077</v>
      </c>
    </row>
    <row r="714" spans="1:29" x14ac:dyDescent="0.2">
      <c r="A714" s="44" t="str">
        <f t="shared" si="51"/>
        <v xml:space="preserve"> Natural Gas Physical</v>
      </c>
      <c r="B714" s="44" t="str">
        <f t="shared" si="52"/>
        <v/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50000</v>
      </c>
      <c r="G714" s="202">
        <v>1336913</v>
      </c>
      <c r="H714" s="198">
        <v>37047.315034722225</v>
      </c>
      <c r="I714" t="s">
        <v>3785</v>
      </c>
      <c r="M714" t="s">
        <v>3494</v>
      </c>
      <c r="N714" t="s">
        <v>3761</v>
      </c>
      <c r="O714" t="s">
        <v>4006</v>
      </c>
      <c r="P714" s="199">
        <v>50000</v>
      </c>
      <c r="S714" t="s">
        <v>3763</v>
      </c>
      <c r="T714" t="s">
        <v>3764</v>
      </c>
      <c r="U714" s="201">
        <v>20.65</v>
      </c>
      <c r="V714" t="s">
        <v>2357</v>
      </c>
      <c r="W714" t="s">
        <v>3773</v>
      </c>
      <c r="X714" t="s">
        <v>3766</v>
      </c>
      <c r="Y714" t="s">
        <v>3767</v>
      </c>
      <c r="Z714" t="s">
        <v>3735</v>
      </c>
      <c r="AA714">
        <v>106414</v>
      </c>
      <c r="AB714" s="198">
        <v>37047.875011574077</v>
      </c>
      <c r="AC714" s="198">
        <v>37047.875011574077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5000</v>
      </c>
      <c r="G715" s="202">
        <v>1336914</v>
      </c>
      <c r="H715" s="198">
        <v>37047.315057870372</v>
      </c>
      <c r="I715" t="s">
        <v>4543</v>
      </c>
      <c r="M715" t="s">
        <v>3494</v>
      </c>
      <c r="N715" t="s">
        <v>3840</v>
      </c>
      <c r="O715" t="s">
        <v>2472</v>
      </c>
      <c r="Q715" s="199">
        <v>5000</v>
      </c>
      <c r="S715" t="s">
        <v>3495</v>
      </c>
      <c r="T715" t="s">
        <v>3730</v>
      </c>
      <c r="U715" s="201">
        <v>4.0175000000000001</v>
      </c>
      <c r="V715" t="s">
        <v>4350</v>
      </c>
      <c r="W715" t="s">
        <v>4512</v>
      </c>
      <c r="X715" t="s">
        <v>4513</v>
      </c>
      <c r="Y715" t="s">
        <v>4481</v>
      </c>
      <c r="Z715" t="s">
        <v>3051</v>
      </c>
      <c r="AA715">
        <v>828991</v>
      </c>
      <c r="AB715" s="198">
        <v>37048.875011574077</v>
      </c>
      <c r="AC715" s="198">
        <v>37048.875011574077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1336915</v>
      </c>
      <c r="H716" s="198">
        <v>37047.315081018518</v>
      </c>
      <c r="I716" t="s">
        <v>3985</v>
      </c>
      <c r="M716" t="s">
        <v>2818</v>
      </c>
      <c r="N716" t="s">
        <v>3519</v>
      </c>
      <c r="O716" t="s">
        <v>2379</v>
      </c>
      <c r="P716" s="199">
        <v>50</v>
      </c>
      <c r="S716" t="s">
        <v>3493</v>
      </c>
      <c r="T716" t="s">
        <v>3730</v>
      </c>
      <c r="U716" s="201">
        <v>23.25</v>
      </c>
      <c r="V716" t="s">
        <v>3986</v>
      </c>
      <c r="W716" t="s">
        <v>3530</v>
      </c>
      <c r="X716" t="s">
        <v>3520</v>
      </c>
      <c r="Y716" t="s">
        <v>4783</v>
      </c>
      <c r="Z716" t="s">
        <v>3046</v>
      </c>
      <c r="AA716">
        <v>632385.1</v>
      </c>
      <c r="AB716" s="198">
        <v>37048.875011574077</v>
      </c>
      <c r="AC716" s="198">
        <v>37048.875011574077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24</v>
      </c>
      <c r="F717" s="213">
        <f t="shared" si="60"/>
        <v>1200</v>
      </c>
      <c r="G717" s="202">
        <v>1336916</v>
      </c>
      <c r="H717" s="198">
        <v>37047.315358796295</v>
      </c>
      <c r="I717" t="s">
        <v>4239</v>
      </c>
      <c r="M717" t="s">
        <v>2818</v>
      </c>
      <c r="N717" t="s">
        <v>3519</v>
      </c>
      <c r="O717" t="s">
        <v>2451</v>
      </c>
      <c r="Q717" s="199">
        <v>50</v>
      </c>
      <c r="S717" t="s">
        <v>3493</v>
      </c>
      <c r="T717" t="s">
        <v>3730</v>
      </c>
      <c r="U717" s="201">
        <v>57</v>
      </c>
      <c r="V717" t="s">
        <v>3124</v>
      </c>
      <c r="W717" t="s">
        <v>3527</v>
      </c>
      <c r="X717" t="s">
        <v>4262</v>
      </c>
      <c r="Y717" t="s">
        <v>4783</v>
      </c>
      <c r="Z717" t="s">
        <v>3046</v>
      </c>
      <c r="AA717">
        <v>632386.1</v>
      </c>
      <c r="AB717" s="198">
        <v>37049.875011574077</v>
      </c>
      <c r="AC717" s="198">
        <v>37072.875011574077</v>
      </c>
    </row>
    <row r="718" spans="1:29" x14ac:dyDescent="0.2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5000</v>
      </c>
      <c r="G718" s="202">
        <v>1336917</v>
      </c>
      <c r="H718" s="198">
        <v>37047.315370370372</v>
      </c>
      <c r="I718" t="s">
        <v>4496</v>
      </c>
      <c r="M718" t="s">
        <v>3494</v>
      </c>
      <c r="N718" t="s">
        <v>3840</v>
      </c>
      <c r="O718" t="s">
        <v>2473</v>
      </c>
      <c r="Q718" s="199">
        <v>5000</v>
      </c>
      <c r="S718" t="s">
        <v>3495</v>
      </c>
      <c r="T718" t="s">
        <v>3730</v>
      </c>
      <c r="U718" s="201">
        <v>3.93</v>
      </c>
      <c r="V718" t="s">
        <v>4500</v>
      </c>
      <c r="W718" t="s">
        <v>4512</v>
      </c>
      <c r="X718" t="s">
        <v>4513</v>
      </c>
      <c r="Y718" t="s">
        <v>4481</v>
      </c>
      <c r="Z718" t="s">
        <v>3051</v>
      </c>
      <c r="AA718">
        <v>828992</v>
      </c>
      <c r="AB718" s="198">
        <v>37048.875011574077</v>
      </c>
      <c r="AC718" s="198">
        <v>37048.875011574077</v>
      </c>
    </row>
    <row r="719" spans="1:29" x14ac:dyDescent="0.2">
      <c r="A719" s="44" t="str">
        <f t="shared" si="56"/>
        <v>US Natural Gas Physical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5000</v>
      </c>
      <c r="G719" s="202">
        <v>1336918</v>
      </c>
      <c r="H719" s="198">
        <v>37047.315370370372</v>
      </c>
      <c r="I719" t="s">
        <v>4496</v>
      </c>
      <c r="M719" t="s">
        <v>3494</v>
      </c>
      <c r="N719" t="s">
        <v>3840</v>
      </c>
      <c r="O719" t="s">
        <v>2474</v>
      </c>
      <c r="P719" s="199">
        <v>5000</v>
      </c>
      <c r="S719" t="s">
        <v>3495</v>
      </c>
      <c r="T719" t="s">
        <v>3730</v>
      </c>
      <c r="U719" s="201">
        <v>3.98</v>
      </c>
      <c r="V719" t="s">
        <v>4367</v>
      </c>
      <c r="W719" t="s">
        <v>4512</v>
      </c>
      <c r="X719" t="s">
        <v>4513</v>
      </c>
      <c r="Y719" t="s">
        <v>4481</v>
      </c>
      <c r="Z719" t="s">
        <v>3051</v>
      </c>
      <c r="AA719">
        <v>828993</v>
      </c>
      <c r="AB719" s="198">
        <v>37048.875011574077</v>
      </c>
      <c r="AC719" s="198">
        <v>37048.875011574077</v>
      </c>
    </row>
    <row r="720" spans="1:29" x14ac:dyDescent="0.2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5000</v>
      </c>
      <c r="G720" s="202">
        <v>1336919</v>
      </c>
      <c r="H720" s="198">
        <v>37047.315509259257</v>
      </c>
      <c r="I720" t="s">
        <v>3466</v>
      </c>
      <c r="M720" t="s">
        <v>3494</v>
      </c>
      <c r="N720" t="s">
        <v>3840</v>
      </c>
      <c r="O720" t="s">
        <v>2473</v>
      </c>
      <c r="Q720" s="199">
        <v>5000</v>
      </c>
      <c r="S720" t="s">
        <v>3495</v>
      </c>
      <c r="T720" t="s">
        <v>3730</v>
      </c>
      <c r="U720" s="201">
        <v>3.9350000000000001</v>
      </c>
      <c r="V720" t="s">
        <v>4046</v>
      </c>
      <c r="W720" t="s">
        <v>4512</v>
      </c>
      <c r="X720" t="s">
        <v>4513</v>
      </c>
      <c r="Y720" t="s">
        <v>4481</v>
      </c>
      <c r="Z720" t="s">
        <v>3051</v>
      </c>
      <c r="AA720">
        <v>828994</v>
      </c>
      <c r="AB720" s="198">
        <v>37048.875011574077</v>
      </c>
      <c r="AC720" s="198">
        <v>37048.875011574077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30</v>
      </c>
      <c r="F721" s="213">
        <f t="shared" si="60"/>
        <v>1500</v>
      </c>
      <c r="G721" s="202">
        <v>1336920</v>
      </c>
      <c r="H721" s="198">
        <v>37047.31559027778</v>
      </c>
      <c r="I721" t="s">
        <v>4250</v>
      </c>
      <c r="M721" t="s">
        <v>2818</v>
      </c>
      <c r="N721" t="s">
        <v>3519</v>
      </c>
      <c r="O721" t="s">
        <v>4251</v>
      </c>
      <c r="P721" s="199">
        <v>50</v>
      </c>
      <c r="S721" t="s">
        <v>3493</v>
      </c>
      <c r="T721" t="s">
        <v>3730</v>
      </c>
      <c r="U721" s="201">
        <v>37.5</v>
      </c>
      <c r="V721" t="s">
        <v>3900</v>
      </c>
      <c r="W721" t="s">
        <v>3538</v>
      </c>
      <c r="X721" t="s">
        <v>3524</v>
      </c>
      <c r="Y721" t="s">
        <v>4783</v>
      </c>
      <c r="Z721" t="s">
        <v>3046</v>
      </c>
      <c r="AA721">
        <v>632387.1</v>
      </c>
      <c r="AB721" s="198">
        <v>37135.71597222222</v>
      </c>
      <c r="AC721" s="198">
        <v>37164.71597222222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365</v>
      </c>
      <c r="F722" s="213">
        <f t="shared" si="60"/>
        <v>1825000</v>
      </c>
      <c r="G722" s="202">
        <v>1336921</v>
      </c>
      <c r="H722" s="198">
        <v>37047.315752314818</v>
      </c>
      <c r="I722" t="s">
        <v>3606</v>
      </c>
      <c r="M722" t="s">
        <v>3494</v>
      </c>
      <c r="N722" t="s">
        <v>4277</v>
      </c>
      <c r="O722" t="s">
        <v>4526</v>
      </c>
      <c r="P722" s="199">
        <v>5000</v>
      </c>
      <c r="S722" t="s">
        <v>3495</v>
      </c>
      <c r="T722" t="s">
        <v>3730</v>
      </c>
      <c r="U722" s="201">
        <v>4.1849999999999996</v>
      </c>
      <c r="V722" t="s">
        <v>3154</v>
      </c>
      <c r="W722" t="s">
        <v>2909</v>
      </c>
      <c r="X722" t="s">
        <v>4278</v>
      </c>
      <c r="Y722" t="s">
        <v>3748</v>
      </c>
      <c r="Z722" t="s">
        <v>3051</v>
      </c>
      <c r="AA722" t="s">
        <v>2475</v>
      </c>
      <c r="AB722" s="198">
        <v>37257.875</v>
      </c>
      <c r="AC722" s="198">
        <v>37621.875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50</v>
      </c>
      <c r="G723" s="202">
        <v>1336922</v>
      </c>
      <c r="H723" s="198">
        <v>37047.315763888888</v>
      </c>
      <c r="I723" t="s">
        <v>3985</v>
      </c>
      <c r="M723" t="s">
        <v>2818</v>
      </c>
      <c r="N723" t="s">
        <v>3519</v>
      </c>
      <c r="O723" t="s">
        <v>2379</v>
      </c>
      <c r="P723" s="199">
        <v>50</v>
      </c>
      <c r="S723" t="s">
        <v>3493</v>
      </c>
      <c r="T723" t="s">
        <v>3730</v>
      </c>
      <c r="U723" s="201">
        <v>23.25</v>
      </c>
      <c r="V723" t="s">
        <v>3986</v>
      </c>
      <c r="W723" t="s">
        <v>3530</v>
      </c>
      <c r="X723" t="s">
        <v>3520</v>
      </c>
      <c r="Y723" t="s">
        <v>4783</v>
      </c>
      <c r="Z723" t="s">
        <v>3046</v>
      </c>
      <c r="AA723">
        <v>632388.1</v>
      </c>
      <c r="AB723" s="198">
        <v>37048.875011574077</v>
      </c>
      <c r="AC723" s="198">
        <v>37048.875011574077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1336924</v>
      </c>
      <c r="H724" s="198">
        <v>37047.31585648148</v>
      </c>
      <c r="I724" t="s">
        <v>3466</v>
      </c>
      <c r="M724" t="s">
        <v>3494</v>
      </c>
      <c r="N724" t="s">
        <v>3840</v>
      </c>
      <c r="O724" t="s">
        <v>2474</v>
      </c>
      <c r="P724" s="199">
        <v>5000</v>
      </c>
      <c r="S724" t="s">
        <v>3495</v>
      </c>
      <c r="T724" t="s">
        <v>3730</v>
      </c>
      <c r="U724" s="201">
        <v>3.96</v>
      </c>
      <c r="V724" t="s">
        <v>4046</v>
      </c>
      <c r="W724" t="s">
        <v>4512</v>
      </c>
      <c r="X724" t="s">
        <v>4513</v>
      </c>
      <c r="Y724" t="s">
        <v>4481</v>
      </c>
      <c r="Z724" t="s">
        <v>3051</v>
      </c>
      <c r="AA724">
        <v>828995</v>
      </c>
      <c r="AB724" s="198">
        <v>37048.875011574077</v>
      </c>
      <c r="AC724" s="198">
        <v>37048.875011574077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1336925</v>
      </c>
      <c r="H725" s="198">
        <v>37047.315960648149</v>
      </c>
      <c r="I725" t="s">
        <v>3647</v>
      </c>
      <c r="M725" t="s">
        <v>2818</v>
      </c>
      <c r="N725" t="s">
        <v>3519</v>
      </c>
      <c r="O725" t="s">
        <v>2379</v>
      </c>
      <c r="Q725" s="199">
        <v>50</v>
      </c>
      <c r="S725" t="s">
        <v>3493</v>
      </c>
      <c r="T725" t="s">
        <v>3730</v>
      </c>
      <c r="U725" s="201">
        <v>23.5</v>
      </c>
      <c r="V725" t="s">
        <v>1778</v>
      </c>
      <c r="W725" t="s">
        <v>3530</v>
      </c>
      <c r="X725" t="s">
        <v>3520</v>
      </c>
      <c r="Y725" t="s">
        <v>4783</v>
      </c>
      <c r="Z725" t="s">
        <v>3046</v>
      </c>
      <c r="AA725">
        <v>632390.1</v>
      </c>
      <c r="AB725" s="198">
        <v>37048.875011574077</v>
      </c>
      <c r="AC725" s="198">
        <v>37048.875011574077</v>
      </c>
    </row>
    <row r="726" spans="1:29" x14ac:dyDescent="0.2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151</v>
      </c>
      <c r="F726" s="213">
        <f t="shared" si="60"/>
        <v>755000</v>
      </c>
      <c r="G726" s="202">
        <v>1336926</v>
      </c>
      <c r="H726" s="198">
        <v>37047.316041666665</v>
      </c>
      <c r="I726" t="s">
        <v>4276</v>
      </c>
      <c r="M726" t="s">
        <v>3494</v>
      </c>
      <c r="N726" t="s">
        <v>4277</v>
      </c>
      <c r="O726" t="s">
        <v>4505</v>
      </c>
      <c r="P726" s="199">
        <v>5000</v>
      </c>
      <c r="S726" t="s">
        <v>3495</v>
      </c>
      <c r="T726" t="s">
        <v>3730</v>
      </c>
      <c r="U726" s="201">
        <v>4.55</v>
      </c>
      <c r="V726" t="s">
        <v>4361</v>
      </c>
      <c r="W726" t="s">
        <v>2909</v>
      </c>
      <c r="X726" t="s">
        <v>4278</v>
      </c>
      <c r="Y726" t="s">
        <v>3748</v>
      </c>
      <c r="Z726" t="s">
        <v>3051</v>
      </c>
      <c r="AA726" t="s">
        <v>2476</v>
      </c>
      <c r="AB726" s="198">
        <v>37196</v>
      </c>
      <c r="AC726" s="198">
        <v>37346</v>
      </c>
    </row>
    <row r="727" spans="1:29" x14ac:dyDescent="0.2">
      <c r="A727" s="44" t="str">
        <f t="shared" si="56"/>
        <v>US Natural Gas Financial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31</v>
      </c>
      <c r="F727" s="213">
        <f t="shared" si="60"/>
        <v>465000</v>
      </c>
      <c r="G727" s="202">
        <v>1336927</v>
      </c>
      <c r="H727" s="198">
        <v>37047.316087962965</v>
      </c>
      <c r="I727" t="s">
        <v>4477</v>
      </c>
      <c r="M727" t="s">
        <v>3494</v>
      </c>
      <c r="N727" t="s">
        <v>4277</v>
      </c>
      <c r="O727" t="s">
        <v>4487</v>
      </c>
      <c r="P727" s="199">
        <v>15000</v>
      </c>
      <c r="S727" t="s">
        <v>3495</v>
      </c>
      <c r="T727" t="s">
        <v>3730</v>
      </c>
      <c r="U727" s="201">
        <v>4.1449999999999996</v>
      </c>
      <c r="V727" t="s">
        <v>4177</v>
      </c>
      <c r="W727" t="s">
        <v>2909</v>
      </c>
      <c r="X727" t="s">
        <v>4278</v>
      </c>
      <c r="Y727" t="s">
        <v>3748</v>
      </c>
      <c r="Z727" t="s">
        <v>3051</v>
      </c>
      <c r="AA727" t="s">
        <v>2477</v>
      </c>
      <c r="AB727" s="198">
        <v>37073.875</v>
      </c>
      <c r="AC727" s="198">
        <v>37103.875</v>
      </c>
    </row>
    <row r="728" spans="1:29" x14ac:dyDescent="0.2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25</v>
      </c>
      <c r="F728" s="213">
        <f t="shared" si="60"/>
        <v>250000</v>
      </c>
      <c r="G728" s="202">
        <v>1336928</v>
      </c>
      <c r="H728" s="198">
        <v>37047.316111111111</v>
      </c>
      <c r="I728" t="s">
        <v>4438</v>
      </c>
      <c r="M728" t="s">
        <v>3494</v>
      </c>
      <c r="N728" t="s">
        <v>4277</v>
      </c>
      <c r="O728" t="s">
        <v>3991</v>
      </c>
      <c r="Q728" s="199">
        <v>10000</v>
      </c>
      <c r="S728" t="s">
        <v>3495</v>
      </c>
      <c r="T728" t="s">
        <v>3730</v>
      </c>
      <c r="U728" s="201">
        <v>4.0549999999999997</v>
      </c>
      <c r="V728" t="s">
        <v>3279</v>
      </c>
      <c r="W728" t="s">
        <v>4527</v>
      </c>
      <c r="X728" t="s">
        <v>4157</v>
      </c>
      <c r="Y728" t="s">
        <v>3748</v>
      </c>
      <c r="Z728" t="s">
        <v>3051</v>
      </c>
      <c r="AA728" t="s">
        <v>2478</v>
      </c>
      <c r="AB728" s="198">
        <v>37048.875011574077</v>
      </c>
      <c r="AC728" s="198">
        <v>37072.875011574077</v>
      </c>
    </row>
    <row r="729" spans="1:29" x14ac:dyDescent="0.2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31</v>
      </c>
      <c r="F729" s="213">
        <f t="shared" si="60"/>
        <v>1550000</v>
      </c>
      <c r="G729" s="202">
        <v>1336929</v>
      </c>
      <c r="H729" s="198">
        <v>37047.316168981481</v>
      </c>
      <c r="I729" t="s">
        <v>3606</v>
      </c>
      <c r="M729" t="s">
        <v>3494</v>
      </c>
      <c r="N729" t="s">
        <v>4488</v>
      </c>
      <c r="O729" t="s">
        <v>3300</v>
      </c>
      <c r="Q729" s="199">
        <v>50000</v>
      </c>
      <c r="S729" t="s">
        <v>3495</v>
      </c>
      <c r="T729" t="s">
        <v>3730</v>
      </c>
      <c r="U729" s="201">
        <v>3.5000000000000003E-2</v>
      </c>
      <c r="V729" t="s">
        <v>4060</v>
      </c>
      <c r="W729" t="s">
        <v>4380</v>
      </c>
      <c r="X729" t="s">
        <v>4381</v>
      </c>
      <c r="Y729" t="s">
        <v>3748</v>
      </c>
      <c r="Z729" t="s">
        <v>3051</v>
      </c>
      <c r="AA729" t="s">
        <v>2479</v>
      </c>
      <c r="AB729" s="198">
        <v>37073</v>
      </c>
      <c r="AC729" s="198">
        <v>37103</v>
      </c>
    </row>
    <row r="730" spans="1:29" x14ac:dyDescent="0.2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10000</v>
      </c>
      <c r="G730" s="202">
        <v>1336930</v>
      </c>
      <c r="H730" s="198">
        <v>37047.316307870373</v>
      </c>
      <c r="I730" t="s">
        <v>4272</v>
      </c>
      <c r="M730" t="s">
        <v>3494</v>
      </c>
      <c r="N730" t="s">
        <v>3840</v>
      </c>
      <c r="O730" t="s">
        <v>2469</v>
      </c>
      <c r="P730" s="199">
        <v>10000</v>
      </c>
      <c r="S730" t="s">
        <v>3495</v>
      </c>
      <c r="T730" t="s">
        <v>3730</v>
      </c>
      <c r="U730" s="201">
        <v>3.9449999999999998</v>
      </c>
      <c r="V730" t="s">
        <v>4510</v>
      </c>
      <c r="W730" t="s">
        <v>4512</v>
      </c>
      <c r="X730" t="s">
        <v>4513</v>
      </c>
      <c r="Y730" t="s">
        <v>4481</v>
      </c>
      <c r="Z730" t="s">
        <v>3051</v>
      </c>
      <c r="AA730">
        <v>828996</v>
      </c>
      <c r="AB730" s="198">
        <v>37048.875011574077</v>
      </c>
      <c r="AC730" s="198">
        <v>37048.875011574077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31</v>
      </c>
      <c r="F731" s="213">
        <f t="shared" si="60"/>
        <v>155000</v>
      </c>
      <c r="G731" s="202">
        <v>1336931</v>
      </c>
      <c r="H731" s="198">
        <v>37047.316354166665</v>
      </c>
      <c r="I731" t="s">
        <v>4477</v>
      </c>
      <c r="M731" t="s">
        <v>3494</v>
      </c>
      <c r="N731" t="s">
        <v>4277</v>
      </c>
      <c r="O731" t="s">
        <v>4487</v>
      </c>
      <c r="P731" s="199">
        <v>5000</v>
      </c>
      <c r="S731" t="s">
        <v>3495</v>
      </c>
      <c r="T731" t="s">
        <v>3730</v>
      </c>
      <c r="U731" s="201">
        <v>4.1399999999999997</v>
      </c>
      <c r="V731" t="s">
        <v>4177</v>
      </c>
      <c r="W731" t="s">
        <v>2909</v>
      </c>
      <c r="X731" t="s">
        <v>4278</v>
      </c>
      <c r="Y731" t="s">
        <v>3748</v>
      </c>
      <c r="Z731" t="s">
        <v>3051</v>
      </c>
      <c r="AA731" t="s">
        <v>2480</v>
      </c>
      <c r="AB731" s="198">
        <v>37073.875</v>
      </c>
      <c r="AC731" s="198">
        <v>37103.875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10000</v>
      </c>
      <c r="G732" s="202">
        <v>1336932</v>
      </c>
      <c r="H732" s="198">
        <v>37047.316365740742</v>
      </c>
      <c r="I732" t="s">
        <v>4501</v>
      </c>
      <c r="M732" t="s">
        <v>3494</v>
      </c>
      <c r="N732" t="s">
        <v>3840</v>
      </c>
      <c r="O732" t="s">
        <v>2469</v>
      </c>
      <c r="P732" s="199">
        <v>10000</v>
      </c>
      <c r="S732" t="s">
        <v>3495</v>
      </c>
      <c r="T732" t="s">
        <v>3730</v>
      </c>
      <c r="U732" s="201">
        <v>3.9424999999999999</v>
      </c>
      <c r="V732" t="s">
        <v>4349</v>
      </c>
      <c r="W732" t="s">
        <v>4512</v>
      </c>
      <c r="X732" t="s">
        <v>4513</v>
      </c>
      <c r="Y732" t="s">
        <v>4481</v>
      </c>
      <c r="Z732" t="s">
        <v>3051</v>
      </c>
      <c r="AA732">
        <v>828997</v>
      </c>
      <c r="AB732" s="198">
        <v>37048.875011574077</v>
      </c>
      <c r="AC732" s="198">
        <v>37048.875011574077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10000</v>
      </c>
      <c r="G733" s="202">
        <v>1336933</v>
      </c>
      <c r="H733" s="198">
        <v>37047.316516203704</v>
      </c>
      <c r="I733" t="s">
        <v>4501</v>
      </c>
      <c r="M733" t="s">
        <v>3494</v>
      </c>
      <c r="N733" t="s">
        <v>3840</v>
      </c>
      <c r="O733" t="s">
        <v>2481</v>
      </c>
      <c r="P733" s="199">
        <v>10000</v>
      </c>
      <c r="S733" t="s">
        <v>3495</v>
      </c>
      <c r="T733" t="s">
        <v>3730</v>
      </c>
      <c r="U733" s="201">
        <v>4.085</v>
      </c>
      <c r="V733" t="s">
        <v>4349</v>
      </c>
      <c r="W733" t="s">
        <v>4479</v>
      </c>
      <c r="X733" t="s">
        <v>4480</v>
      </c>
      <c r="Y733" t="s">
        <v>4481</v>
      </c>
      <c r="Z733" t="s">
        <v>3051</v>
      </c>
      <c r="AA733">
        <v>828998</v>
      </c>
      <c r="AB733" s="198">
        <v>37048.875011574077</v>
      </c>
      <c r="AC733" s="198">
        <v>37048.875011574077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1336935</v>
      </c>
      <c r="H734" s="198">
        <v>37047.31659722222</v>
      </c>
      <c r="I734" t="s">
        <v>4482</v>
      </c>
      <c r="M734" t="s">
        <v>3494</v>
      </c>
      <c r="N734" t="s">
        <v>3840</v>
      </c>
      <c r="O734" t="s">
        <v>2469</v>
      </c>
      <c r="P734" s="199">
        <v>10000</v>
      </c>
      <c r="S734" t="s">
        <v>3495</v>
      </c>
      <c r="T734" t="s">
        <v>3730</v>
      </c>
      <c r="U734" s="201">
        <v>3.9375</v>
      </c>
      <c r="V734" t="s">
        <v>4483</v>
      </c>
      <c r="W734" t="s">
        <v>4512</v>
      </c>
      <c r="X734" t="s">
        <v>4513</v>
      </c>
      <c r="Y734" t="s">
        <v>4481</v>
      </c>
      <c r="Z734" t="s">
        <v>3051</v>
      </c>
      <c r="AA734">
        <v>828999</v>
      </c>
      <c r="AB734" s="198">
        <v>37048.875011574077</v>
      </c>
      <c r="AC734" s="198">
        <v>37048.875011574077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1336936</v>
      </c>
      <c r="H735" s="198">
        <v>37047.316631944443</v>
      </c>
      <c r="I735" t="s">
        <v>4272</v>
      </c>
      <c r="M735" t="s">
        <v>3494</v>
      </c>
      <c r="N735" t="s">
        <v>3840</v>
      </c>
      <c r="O735" t="s">
        <v>4680</v>
      </c>
      <c r="Q735" s="199">
        <v>10000</v>
      </c>
      <c r="S735" t="s">
        <v>3495</v>
      </c>
      <c r="T735" t="s">
        <v>3730</v>
      </c>
      <c r="U735" s="201">
        <v>4.03</v>
      </c>
      <c r="V735" t="s">
        <v>3161</v>
      </c>
      <c r="W735" t="s">
        <v>4163</v>
      </c>
      <c r="X735" t="s">
        <v>4164</v>
      </c>
      <c r="Y735" t="s">
        <v>4481</v>
      </c>
      <c r="Z735" t="s">
        <v>3051</v>
      </c>
      <c r="AA735">
        <v>829000</v>
      </c>
      <c r="AB735" s="198">
        <v>37048.875011574077</v>
      </c>
      <c r="AC735" s="198">
        <v>37048.875011574077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1336938</v>
      </c>
      <c r="H736" s="198">
        <v>37047.316666666666</v>
      </c>
      <c r="I736" t="s">
        <v>4272</v>
      </c>
      <c r="M736" t="s">
        <v>3494</v>
      </c>
      <c r="N736" t="s">
        <v>3840</v>
      </c>
      <c r="O736" t="s">
        <v>2481</v>
      </c>
      <c r="P736" s="199">
        <v>10000</v>
      </c>
      <c r="S736" t="s">
        <v>3495</v>
      </c>
      <c r="T736" t="s">
        <v>3730</v>
      </c>
      <c r="U736" s="201">
        <v>4.08</v>
      </c>
      <c r="V736" t="s">
        <v>3249</v>
      </c>
      <c r="W736" t="s">
        <v>4479</v>
      </c>
      <c r="X736" t="s">
        <v>4480</v>
      </c>
      <c r="Y736" t="s">
        <v>4481</v>
      </c>
      <c r="Z736" t="s">
        <v>3051</v>
      </c>
      <c r="AA736">
        <v>829001</v>
      </c>
      <c r="AB736" s="198">
        <v>37048.875011574077</v>
      </c>
      <c r="AC736" s="198">
        <v>37048.875011574077</v>
      </c>
    </row>
    <row r="737" spans="1:29" x14ac:dyDescent="0.2">
      <c r="A737" s="44" t="str">
        <f t="shared" si="56"/>
        <v>US Natural Gas Financial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25</v>
      </c>
      <c r="F737" s="213">
        <f t="shared" si="60"/>
        <v>250000</v>
      </c>
      <c r="G737" s="202">
        <v>1336940</v>
      </c>
      <c r="H737" s="198">
        <v>37047.316793981481</v>
      </c>
      <c r="I737" t="s">
        <v>4484</v>
      </c>
      <c r="M737" t="s">
        <v>3494</v>
      </c>
      <c r="N737" t="s">
        <v>4277</v>
      </c>
      <c r="O737" t="s">
        <v>3991</v>
      </c>
      <c r="P737" s="199">
        <v>10000</v>
      </c>
      <c r="S737" t="s">
        <v>3495</v>
      </c>
      <c r="T737" t="s">
        <v>3730</v>
      </c>
      <c r="U737" s="201">
        <v>4.0449999999999999</v>
      </c>
      <c r="V737" t="s">
        <v>4049</v>
      </c>
      <c r="W737" t="s">
        <v>4527</v>
      </c>
      <c r="X737" t="s">
        <v>4157</v>
      </c>
      <c r="Y737" t="s">
        <v>3748</v>
      </c>
      <c r="Z737" t="s">
        <v>3051</v>
      </c>
      <c r="AA737" t="s">
        <v>2482</v>
      </c>
      <c r="AB737" s="198">
        <v>37048.875011574077</v>
      </c>
      <c r="AC737" s="198">
        <v>37072.875011574077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40000</v>
      </c>
      <c r="G738" s="202">
        <v>1336941</v>
      </c>
      <c r="H738" s="198">
        <v>37047.316828703704</v>
      </c>
      <c r="I738" t="s">
        <v>4272</v>
      </c>
      <c r="M738" t="s">
        <v>3494</v>
      </c>
      <c r="N738" t="s">
        <v>3840</v>
      </c>
      <c r="O738" t="s">
        <v>2481</v>
      </c>
      <c r="P738" s="199">
        <v>40000</v>
      </c>
      <c r="S738" t="s">
        <v>3495</v>
      </c>
      <c r="T738" t="s">
        <v>3730</v>
      </c>
      <c r="U738" s="201">
        <v>4.08</v>
      </c>
      <c r="V738" t="s">
        <v>3243</v>
      </c>
      <c r="W738" t="s">
        <v>4479</v>
      </c>
      <c r="X738" t="s">
        <v>4480</v>
      </c>
      <c r="Y738" t="s">
        <v>4481</v>
      </c>
      <c r="Z738" t="s">
        <v>3051</v>
      </c>
      <c r="AA738">
        <v>829002</v>
      </c>
      <c r="AB738" s="198">
        <v>37048.875011574077</v>
      </c>
      <c r="AC738" s="198">
        <v>37048.875011574077</v>
      </c>
    </row>
    <row r="739" spans="1:29" x14ac:dyDescent="0.2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25</v>
      </c>
      <c r="F739" s="213">
        <f t="shared" si="60"/>
        <v>125000</v>
      </c>
      <c r="G739" s="202">
        <v>1336942</v>
      </c>
      <c r="H739" s="198">
        <v>37047.31689814815</v>
      </c>
      <c r="I739" t="s">
        <v>3645</v>
      </c>
      <c r="M739" t="s">
        <v>3494</v>
      </c>
      <c r="N739" t="s">
        <v>4277</v>
      </c>
      <c r="O739" t="s">
        <v>3991</v>
      </c>
      <c r="P739" s="199">
        <v>5000</v>
      </c>
      <c r="S739" t="s">
        <v>3495</v>
      </c>
      <c r="T739" t="s">
        <v>3730</v>
      </c>
      <c r="U739" s="201">
        <v>4.04</v>
      </c>
      <c r="V739" t="s">
        <v>3099</v>
      </c>
      <c r="W739" t="s">
        <v>4527</v>
      </c>
      <c r="X739" t="s">
        <v>4157</v>
      </c>
      <c r="Y739" t="s">
        <v>3748</v>
      </c>
      <c r="Z739" t="s">
        <v>3051</v>
      </c>
      <c r="AA739" t="s">
        <v>2483</v>
      </c>
      <c r="AB739" s="198">
        <v>37048.875011574077</v>
      </c>
      <c r="AC739" s="198">
        <v>37072.875011574077</v>
      </c>
    </row>
    <row r="740" spans="1:29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123</v>
      </c>
      <c r="F740" s="213">
        <f t="shared" si="60"/>
        <v>307500</v>
      </c>
      <c r="G740" s="202">
        <v>1336943</v>
      </c>
      <c r="H740" s="198">
        <v>37047.316944444443</v>
      </c>
      <c r="I740" t="s">
        <v>3518</v>
      </c>
      <c r="M740" t="s">
        <v>3494</v>
      </c>
      <c r="N740" t="s">
        <v>4277</v>
      </c>
      <c r="O740" t="s">
        <v>3218</v>
      </c>
      <c r="P740" s="199">
        <v>2500</v>
      </c>
      <c r="S740" t="s">
        <v>3495</v>
      </c>
      <c r="T740" t="s">
        <v>3730</v>
      </c>
      <c r="U740" s="201">
        <v>4.2300000000000004</v>
      </c>
      <c r="V740" t="s">
        <v>4716</v>
      </c>
      <c r="W740" t="s">
        <v>2909</v>
      </c>
      <c r="X740" t="s">
        <v>4278</v>
      </c>
      <c r="Y740" t="s">
        <v>3748</v>
      </c>
      <c r="Z740" t="s">
        <v>3051</v>
      </c>
      <c r="AA740" t="s">
        <v>2484</v>
      </c>
      <c r="AB740" s="198">
        <v>37073</v>
      </c>
      <c r="AC740" s="198">
        <v>37195</v>
      </c>
    </row>
    <row r="741" spans="1:29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25</v>
      </c>
      <c r="F741" s="213">
        <f t="shared" si="60"/>
        <v>125000</v>
      </c>
      <c r="G741" s="202">
        <v>1336944</v>
      </c>
      <c r="H741" s="198">
        <v>37047.316967592589</v>
      </c>
      <c r="I741" t="s">
        <v>4496</v>
      </c>
      <c r="M741" t="s">
        <v>3494</v>
      </c>
      <c r="N741" t="s">
        <v>4277</v>
      </c>
      <c r="O741" t="s">
        <v>3991</v>
      </c>
      <c r="P741" s="199">
        <v>5000</v>
      </c>
      <c r="S741" t="s">
        <v>3495</v>
      </c>
      <c r="T741" t="s">
        <v>3730</v>
      </c>
      <c r="U741" s="201">
        <v>4.04</v>
      </c>
      <c r="V741" t="s">
        <v>3156</v>
      </c>
      <c r="W741" t="s">
        <v>4527</v>
      </c>
      <c r="X741" t="s">
        <v>4157</v>
      </c>
      <c r="Y741" t="s">
        <v>3748</v>
      </c>
      <c r="Z741" t="s">
        <v>3051</v>
      </c>
      <c r="AA741" t="s">
        <v>2485</v>
      </c>
      <c r="AB741" s="198">
        <v>37048.875011574077</v>
      </c>
      <c r="AC741" s="198">
        <v>37072.875011574077</v>
      </c>
    </row>
    <row r="742" spans="1:29" x14ac:dyDescent="0.2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31</v>
      </c>
      <c r="F742" s="213">
        <f t="shared" si="60"/>
        <v>155000</v>
      </c>
      <c r="G742" s="202">
        <v>1336945</v>
      </c>
      <c r="H742" s="198">
        <v>37047.317037037035</v>
      </c>
      <c r="I742" t="s">
        <v>2486</v>
      </c>
      <c r="M742" t="s">
        <v>3494</v>
      </c>
      <c r="N742" t="s">
        <v>4277</v>
      </c>
      <c r="O742" t="s">
        <v>4487</v>
      </c>
      <c r="Q742" s="199">
        <v>5000</v>
      </c>
      <c r="S742" t="s">
        <v>3495</v>
      </c>
      <c r="T742" t="s">
        <v>3730</v>
      </c>
      <c r="U742" s="201">
        <v>4.1500000000000004</v>
      </c>
      <c r="V742" t="s">
        <v>2487</v>
      </c>
      <c r="W742" t="s">
        <v>2909</v>
      </c>
      <c r="X742" t="s">
        <v>4278</v>
      </c>
      <c r="Y742" t="s">
        <v>3748</v>
      </c>
      <c r="Z742" t="s">
        <v>3051</v>
      </c>
      <c r="AA742" t="s">
        <v>2488</v>
      </c>
      <c r="AB742" s="198">
        <v>37073.875</v>
      </c>
      <c r="AC742" s="198">
        <v>37103.875</v>
      </c>
    </row>
    <row r="743" spans="1:29" x14ac:dyDescent="0.2">
      <c r="A743" s="44" t="str">
        <f t="shared" si="56"/>
        <v>US Power Financial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50</v>
      </c>
      <c r="G743" s="202">
        <v>1336946</v>
      </c>
      <c r="H743" s="198">
        <v>37047.317187499997</v>
      </c>
      <c r="I743" t="s">
        <v>4259</v>
      </c>
      <c r="J743" t="s">
        <v>4266</v>
      </c>
      <c r="K743" t="s">
        <v>4267</v>
      </c>
      <c r="M743" t="s">
        <v>2818</v>
      </c>
      <c r="N743" t="s">
        <v>4780</v>
      </c>
      <c r="O743" t="s">
        <v>4672</v>
      </c>
      <c r="Q743" s="199">
        <v>50</v>
      </c>
      <c r="S743" t="s">
        <v>3493</v>
      </c>
      <c r="T743" t="s">
        <v>3730</v>
      </c>
      <c r="U743" s="201">
        <v>40.799999999999997</v>
      </c>
      <c r="V743" t="s">
        <v>2429</v>
      </c>
      <c r="W743" t="s">
        <v>4253</v>
      </c>
      <c r="X743" t="s">
        <v>3526</v>
      </c>
      <c r="Y743" t="s">
        <v>4783</v>
      </c>
      <c r="Z743" t="s">
        <v>3051</v>
      </c>
      <c r="AA743">
        <v>632395.1</v>
      </c>
      <c r="AB743" s="198">
        <v>37048.875011574077</v>
      </c>
      <c r="AC743" s="198">
        <v>37048.875011574077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1336947</v>
      </c>
      <c r="H744" s="198">
        <v>37047.317233796297</v>
      </c>
      <c r="I744" t="s">
        <v>4254</v>
      </c>
      <c r="J744" t="s">
        <v>4722</v>
      </c>
      <c r="K744" t="s">
        <v>3113</v>
      </c>
      <c r="L744">
        <v>5362</v>
      </c>
      <c r="M744" t="s">
        <v>2818</v>
      </c>
      <c r="N744" t="s">
        <v>3519</v>
      </c>
      <c r="O744" t="s">
        <v>2375</v>
      </c>
      <c r="Q744" s="199">
        <v>50</v>
      </c>
      <c r="S744" t="s">
        <v>3493</v>
      </c>
      <c r="T744" t="s">
        <v>3730</v>
      </c>
      <c r="U744" s="201">
        <v>27.4</v>
      </c>
      <c r="V744" t="s">
        <v>4723</v>
      </c>
      <c r="W744" t="s">
        <v>3534</v>
      </c>
      <c r="X744" t="s">
        <v>3535</v>
      </c>
      <c r="Y744" t="s">
        <v>4783</v>
      </c>
      <c r="Z744" t="s">
        <v>3046</v>
      </c>
      <c r="AA744">
        <v>632396.1</v>
      </c>
      <c r="AB744" s="198">
        <v>37048.875011574077</v>
      </c>
      <c r="AC744" s="198">
        <v>37048.875011574077</v>
      </c>
    </row>
    <row r="745" spans="1:29" x14ac:dyDescent="0.2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365</v>
      </c>
      <c r="F745" s="213">
        <f t="shared" si="60"/>
        <v>1825000</v>
      </c>
      <c r="G745" s="202">
        <v>1336948</v>
      </c>
      <c r="H745" s="198">
        <v>37047.317372685182</v>
      </c>
      <c r="I745" t="s">
        <v>3518</v>
      </c>
      <c r="M745" t="s">
        <v>3494</v>
      </c>
      <c r="N745" t="s">
        <v>4277</v>
      </c>
      <c r="O745" t="s">
        <v>4526</v>
      </c>
      <c r="P745" s="199">
        <v>5000</v>
      </c>
      <c r="S745" t="s">
        <v>3495</v>
      </c>
      <c r="T745" t="s">
        <v>3730</v>
      </c>
      <c r="U745" s="201">
        <v>4.1749999999999998</v>
      </c>
      <c r="V745" t="s">
        <v>4392</v>
      </c>
      <c r="W745" t="s">
        <v>2909</v>
      </c>
      <c r="X745" t="s">
        <v>4278</v>
      </c>
      <c r="Y745" t="s">
        <v>3748</v>
      </c>
      <c r="Z745" t="s">
        <v>3051</v>
      </c>
      <c r="AA745" t="s">
        <v>2489</v>
      </c>
      <c r="AB745" s="198">
        <v>37257.875</v>
      </c>
      <c r="AC745" s="198">
        <v>37621.875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1336951</v>
      </c>
      <c r="H746" s="198">
        <v>37047.317800925928</v>
      </c>
      <c r="I746" t="s">
        <v>4543</v>
      </c>
      <c r="M746" t="s">
        <v>3494</v>
      </c>
      <c r="N746" t="s">
        <v>3840</v>
      </c>
      <c r="O746" t="s">
        <v>2472</v>
      </c>
      <c r="Q746" s="199">
        <v>5000</v>
      </c>
      <c r="S746" t="s">
        <v>3495</v>
      </c>
      <c r="T746" t="s">
        <v>3730</v>
      </c>
      <c r="U746" s="201">
        <v>4.01</v>
      </c>
      <c r="V746" t="s">
        <v>4350</v>
      </c>
      <c r="W746" t="s">
        <v>4512</v>
      </c>
      <c r="X746" t="s">
        <v>4513</v>
      </c>
      <c r="Y746" t="s">
        <v>4481</v>
      </c>
      <c r="Z746" t="s">
        <v>3051</v>
      </c>
      <c r="AA746">
        <v>829003</v>
      </c>
      <c r="AB746" s="198">
        <v>37048.875011574077</v>
      </c>
      <c r="AC746" s="198">
        <v>37048.875011574077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1336952</v>
      </c>
      <c r="H747" s="198">
        <v>37047.317824074074</v>
      </c>
      <c r="I747" t="s">
        <v>3647</v>
      </c>
      <c r="M747" t="s">
        <v>2818</v>
      </c>
      <c r="N747" t="s">
        <v>3519</v>
      </c>
      <c r="O747" t="s">
        <v>2490</v>
      </c>
      <c r="Q747" s="199">
        <v>50</v>
      </c>
      <c r="S747" t="s">
        <v>3493</v>
      </c>
      <c r="T747" t="s">
        <v>3730</v>
      </c>
      <c r="U747" s="201">
        <v>11</v>
      </c>
      <c r="V747" t="s">
        <v>1778</v>
      </c>
      <c r="W747" t="s">
        <v>3530</v>
      </c>
      <c r="X747" t="s">
        <v>3531</v>
      </c>
      <c r="Y747" t="s">
        <v>4783</v>
      </c>
      <c r="Z747" t="s">
        <v>3046</v>
      </c>
      <c r="AA747">
        <v>632398.1</v>
      </c>
      <c r="AB747" s="198">
        <v>37048.875011574077</v>
      </c>
      <c r="AC747" s="198">
        <v>37048.875011574077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24</v>
      </c>
      <c r="F748" s="213">
        <f t="shared" si="60"/>
        <v>1200</v>
      </c>
      <c r="G748" s="202">
        <v>1336953</v>
      </c>
      <c r="H748" s="198">
        <v>37047.317847222221</v>
      </c>
      <c r="I748" t="s">
        <v>3529</v>
      </c>
      <c r="J748" t="s">
        <v>4422</v>
      </c>
      <c r="K748" t="s">
        <v>4267</v>
      </c>
      <c r="M748" t="s">
        <v>2818</v>
      </c>
      <c r="N748" t="s">
        <v>3519</v>
      </c>
      <c r="O748" t="s">
        <v>2491</v>
      </c>
      <c r="Q748" s="199">
        <v>50</v>
      </c>
      <c r="S748" t="s">
        <v>3493</v>
      </c>
      <c r="T748" t="s">
        <v>3730</v>
      </c>
      <c r="U748" s="201">
        <v>46.25</v>
      </c>
      <c r="V748" t="s">
        <v>4659</v>
      </c>
      <c r="W748" t="s">
        <v>3523</v>
      </c>
      <c r="X748" t="s">
        <v>3524</v>
      </c>
      <c r="Y748" t="s">
        <v>4783</v>
      </c>
      <c r="Z748" t="s">
        <v>3046</v>
      </c>
      <c r="AA748">
        <v>632399.1</v>
      </c>
      <c r="AB748" s="198">
        <v>37049.875011574077</v>
      </c>
      <c r="AC748" s="198">
        <v>37072.875011574077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1336954</v>
      </c>
      <c r="H749" s="198">
        <v>37047.317893518521</v>
      </c>
      <c r="I749" t="s">
        <v>4249</v>
      </c>
      <c r="M749" t="s">
        <v>3494</v>
      </c>
      <c r="N749" t="s">
        <v>3840</v>
      </c>
      <c r="O749" t="s">
        <v>2481</v>
      </c>
      <c r="Q749" s="199">
        <v>10000</v>
      </c>
      <c r="S749" t="s">
        <v>3495</v>
      </c>
      <c r="T749" t="s">
        <v>3730</v>
      </c>
      <c r="U749" s="201">
        <v>4.09</v>
      </c>
      <c r="V749" t="s">
        <v>4503</v>
      </c>
      <c r="W749" t="s">
        <v>4479</v>
      </c>
      <c r="X749" t="s">
        <v>4480</v>
      </c>
      <c r="Y749" t="s">
        <v>4481</v>
      </c>
      <c r="Z749" t="s">
        <v>3051</v>
      </c>
      <c r="AA749">
        <v>829004</v>
      </c>
      <c r="AB749" s="198">
        <v>37048.875011574077</v>
      </c>
      <c r="AC749" s="198">
        <v>37048.875011574077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1336957</v>
      </c>
      <c r="H750" s="198">
        <v>37047.318194444444</v>
      </c>
      <c r="I750" t="s">
        <v>3985</v>
      </c>
      <c r="M750" t="s">
        <v>2818</v>
      </c>
      <c r="N750" t="s">
        <v>3519</v>
      </c>
      <c r="O750" t="s">
        <v>2379</v>
      </c>
      <c r="P750" s="199">
        <v>50</v>
      </c>
      <c r="S750" t="s">
        <v>3493</v>
      </c>
      <c r="T750" t="s">
        <v>3730</v>
      </c>
      <c r="U750" s="201">
        <v>23.5</v>
      </c>
      <c r="V750" t="s">
        <v>3986</v>
      </c>
      <c r="W750" t="s">
        <v>3530</v>
      </c>
      <c r="X750" t="s">
        <v>3520</v>
      </c>
      <c r="Y750" t="s">
        <v>4783</v>
      </c>
      <c r="Z750" t="s">
        <v>3046</v>
      </c>
      <c r="AA750">
        <v>632402.1</v>
      </c>
      <c r="AB750" s="198">
        <v>37048.875011574077</v>
      </c>
      <c r="AC750" s="198">
        <v>37048.875011574077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1336958</v>
      </c>
      <c r="H751" s="198">
        <v>37047.31821759259</v>
      </c>
      <c r="I751" t="s">
        <v>4272</v>
      </c>
      <c r="M751" t="s">
        <v>2818</v>
      </c>
      <c r="N751" t="s">
        <v>3519</v>
      </c>
      <c r="O751" t="s">
        <v>2375</v>
      </c>
      <c r="Q751" s="199">
        <v>50</v>
      </c>
      <c r="S751" t="s">
        <v>3493</v>
      </c>
      <c r="T751" t="s">
        <v>3730</v>
      </c>
      <c r="U751" s="201">
        <v>27.5</v>
      </c>
      <c r="V751" t="s">
        <v>3965</v>
      </c>
      <c r="W751" t="s">
        <v>3534</v>
      </c>
      <c r="X751" t="s">
        <v>3535</v>
      </c>
      <c r="Y751" t="s">
        <v>4783</v>
      </c>
      <c r="Z751" t="s">
        <v>3046</v>
      </c>
      <c r="AA751">
        <v>632403.1</v>
      </c>
      <c r="AB751" s="198">
        <v>37048.875011574077</v>
      </c>
      <c r="AC751" s="198">
        <v>37048.875011574077</v>
      </c>
    </row>
    <row r="752" spans="1:29" x14ac:dyDescent="0.2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31</v>
      </c>
      <c r="F752" s="213">
        <f t="shared" si="60"/>
        <v>232500</v>
      </c>
      <c r="G752" s="202">
        <v>1336959</v>
      </c>
      <c r="H752" s="198">
        <v>37047.318391203706</v>
      </c>
      <c r="I752" t="s">
        <v>4773</v>
      </c>
      <c r="M752" t="s">
        <v>3494</v>
      </c>
      <c r="N752" t="s">
        <v>4277</v>
      </c>
      <c r="O752" t="s">
        <v>4487</v>
      </c>
      <c r="Q752" s="199">
        <v>7500</v>
      </c>
      <c r="S752" t="s">
        <v>3495</v>
      </c>
      <c r="T752" t="s">
        <v>3730</v>
      </c>
      <c r="U752" s="201">
        <v>4.1449999999999996</v>
      </c>
      <c r="V752" t="s">
        <v>3658</v>
      </c>
      <c r="W752" t="s">
        <v>2909</v>
      </c>
      <c r="X752" t="s">
        <v>4278</v>
      </c>
      <c r="Y752" t="s">
        <v>3748</v>
      </c>
      <c r="Z752" t="s">
        <v>3051</v>
      </c>
      <c r="AA752" t="s">
        <v>2492</v>
      </c>
      <c r="AB752" s="198">
        <v>37073.875</v>
      </c>
      <c r="AC752" s="198">
        <v>37103.875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5</v>
      </c>
      <c r="F753" s="213">
        <f t="shared" si="60"/>
        <v>250</v>
      </c>
      <c r="G753" s="202">
        <v>1336960</v>
      </c>
      <c r="H753" s="198">
        <v>37047.318437499998</v>
      </c>
      <c r="I753" t="s">
        <v>2832</v>
      </c>
      <c r="M753" t="s">
        <v>2818</v>
      </c>
      <c r="N753" t="s">
        <v>3519</v>
      </c>
      <c r="O753" t="s">
        <v>3457</v>
      </c>
      <c r="P753" s="199">
        <v>50</v>
      </c>
      <c r="S753" t="s">
        <v>3493</v>
      </c>
      <c r="T753" t="s">
        <v>3730</v>
      </c>
      <c r="U753" s="201">
        <v>39.25</v>
      </c>
      <c r="V753" t="s">
        <v>2493</v>
      </c>
      <c r="W753" t="s">
        <v>3534</v>
      </c>
      <c r="X753" t="s">
        <v>3535</v>
      </c>
      <c r="Y753" t="s">
        <v>4783</v>
      </c>
      <c r="Z753" t="s">
        <v>3046</v>
      </c>
      <c r="AA753">
        <v>632404.1</v>
      </c>
      <c r="AB753" s="198">
        <v>37053.875011574077</v>
      </c>
      <c r="AC753" s="198">
        <v>37057.875011574077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31</v>
      </c>
      <c r="F754" s="213">
        <f t="shared" si="60"/>
        <v>387500</v>
      </c>
      <c r="G754" s="202">
        <v>1336961</v>
      </c>
      <c r="H754" s="198">
        <v>37047.318599537037</v>
      </c>
      <c r="I754" t="s">
        <v>4773</v>
      </c>
      <c r="M754" t="s">
        <v>3494</v>
      </c>
      <c r="N754" t="s">
        <v>4277</v>
      </c>
      <c r="O754" t="s">
        <v>4487</v>
      </c>
      <c r="Q754" s="199">
        <v>12500</v>
      </c>
      <c r="S754" t="s">
        <v>3495</v>
      </c>
      <c r="T754" t="s">
        <v>3730</v>
      </c>
      <c r="U754" s="201">
        <v>4.1500000000000004</v>
      </c>
      <c r="V754" t="s">
        <v>3658</v>
      </c>
      <c r="W754" t="s">
        <v>2909</v>
      </c>
      <c r="X754" t="s">
        <v>4278</v>
      </c>
      <c r="Y754" t="s">
        <v>3748</v>
      </c>
      <c r="Z754" t="s">
        <v>3051</v>
      </c>
      <c r="AA754" t="s">
        <v>2494</v>
      </c>
      <c r="AB754" s="198">
        <v>37073.875</v>
      </c>
      <c r="AC754" s="198">
        <v>37103.875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10000</v>
      </c>
      <c r="G755" s="202">
        <v>1336962</v>
      </c>
      <c r="H755" s="198">
        <v>37047.318599537037</v>
      </c>
      <c r="I755" t="s">
        <v>4543</v>
      </c>
      <c r="M755" t="s">
        <v>3494</v>
      </c>
      <c r="N755" t="s">
        <v>3840</v>
      </c>
      <c r="O755" t="s">
        <v>2469</v>
      </c>
      <c r="Q755" s="199">
        <v>10000</v>
      </c>
      <c r="S755" t="s">
        <v>3495</v>
      </c>
      <c r="T755" t="s">
        <v>3730</v>
      </c>
      <c r="U755" s="201">
        <v>3.9375</v>
      </c>
      <c r="V755" t="s">
        <v>4525</v>
      </c>
      <c r="W755" t="s">
        <v>4512</v>
      </c>
      <c r="X755" t="s">
        <v>4513</v>
      </c>
      <c r="Y755" t="s">
        <v>4481</v>
      </c>
      <c r="Z755" t="s">
        <v>3051</v>
      </c>
      <c r="AA755">
        <v>829005</v>
      </c>
      <c r="AB755" s="198">
        <v>37048.875011574077</v>
      </c>
      <c r="AC755" s="198">
        <v>37048.875011574077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5</v>
      </c>
      <c r="F756" s="213">
        <f t="shared" si="60"/>
        <v>250</v>
      </c>
      <c r="G756" s="202">
        <v>1336963</v>
      </c>
      <c r="H756" s="198">
        <v>37047.318645833337</v>
      </c>
      <c r="I756" t="s">
        <v>3521</v>
      </c>
      <c r="M756" t="s">
        <v>2818</v>
      </c>
      <c r="N756" t="s">
        <v>3519</v>
      </c>
      <c r="O756" t="s">
        <v>3845</v>
      </c>
      <c r="P756" s="199">
        <v>50</v>
      </c>
      <c r="S756" t="s">
        <v>3493</v>
      </c>
      <c r="T756" t="s">
        <v>3730</v>
      </c>
      <c r="U756" s="201">
        <v>39.5</v>
      </c>
      <c r="V756" t="s">
        <v>3522</v>
      </c>
      <c r="W756" t="s">
        <v>3523</v>
      </c>
      <c r="X756" t="s">
        <v>3524</v>
      </c>
      <c r="Y756" t="s">
        <v>4783</v>
      </c>
      <c r="Z756" t="s">
        <v>3046</v>
      </c>
      <c r="AA756">
        <v>632405.1</v>
      </c>
      <c r="AB756" s="198">
        <v>37053.875011574077</v>
      </c>
      <c r="AC756" s="198">
        <v>37057.875011574077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5</v>
      </c>
      <c r="F757" s="213">
        <f t="shared" si="60"/>
        <v>250</v>
      </c>
      <c r="G757" s="202">
        <v>1336964</v>
      </c>
      <c r="H757" s="198">
        <v>37047.318657407406</v>
      </c>
      <c r="I757" t="s">
        <v>4246</v>
      </c>
      <c r="M757" t="s">
        <v>2818</v>
      </c>
      <c r="N757" t="s">
        <v>3519</v>
      </c>
      <c r="O757" t="s">
        <v>4678</v>
      </c>
      <c r="P757" s="199">
        <v>50</v>
      </c>
      <c r="S757" t="s">
        <v>3493</v>
      </c>
      <c r="T757" t="s">
        <v>3730</v>
      </c>
      <c r="U757" s="201">
        <v>38.75</v>
      </c>
      <c r="V757" t="s">
        <v>4166</v>
      </c>
      <c r="W757" t="s">
        <v>3530</v>
      </c>
      <c r="X757" t="s">
        <v>3520</v>
      </c>
      <c r="Y757" t="s">
        <v>4783</v>
      </c>
      <c r="Z757" t="s">
        <v>3046</v>
      </c>
      <c r="AA757">
        <v>632406.1</v>
      </c>
      <c r="AB757" s="198">
        <v>37053.875011574077</v>
      </c>
      <c r="AC757" s="198">
        <v>37057.875011574077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5</v>
      </c>
      <c r="F758" s="213">
        <f t="shared" si="60"/>
        <v>250</v>
      </c>
      <c r="G758" s="202">
        <v>1336969</v>
      </c>
      <c r="H758" s="198">
        <v>37047.318888888891</v>
      </c>
      <c r="I758" t="s">
        <v>3703</v>
      </c>
      <c r="M758" t="s">
        <v>2818</v>
      </c>
      <c r="N758" t="s">
        <v>3519</v>
      </c>
      <c r="O758" t="s">
        <v>3994</v>
      </c>
      <c r="P758" s="199">
        <v>50</v>
      </c>
      <c r="S758" t="s">
        <v>3493</v>
      </c>
      <c r="T758" t="s">
        <v>3730</v>
      </c>
      <c r="U758" s="201">
        <v>50</v>
      </c>
      <c r="V758" t="s">
        <v>4248</v>
      </c>
      <c r="W758" t="s">
        <v>3527</v>
      </c>
      <c r="X758" t="s">
        <v>4262</v>
      </c>
      <c r="Y758" t="s">
        <v>4783</v>
      </c>
      <c r="Z758" t="s">
        <v>3046</v>
      </c>
      <c r="AA758">
        <v>632408.1</v>
      </c>
      <c r="AB758" s="198">
        <v>37053.875011574077</v>
      </c>
      <c r="AC758" s="198">
        <v>37057.875011574077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</v>
      </c>
      <c r="G759" s="202">
        <v>1336970</v>
      </c>
      <c r="H759" s="198">
        <v>37047.318912037037</v>
      </c>
      <c r="I759" t="s">
        <v>3540</v>
      </c>
      <c r="M759" t="s">
        <v>2818</v>
      </c>
      <c r="N759" t="s">
        <v>3519</v>
      </c>
      <c r="O759" t="s">
        <v>2375</v>
      </c>
      <c r="Q759" s="199">
        <v>50</v>
      </c>
      <c r="S759" t="s">
        <v>3493</v>
      </c>
      <c r="T759" t="s">
        <v>3730</v>
      </c>
      <c r="U759" s="201">
        <v>27.6</v>
      </c>
      <c r="V759" t="s">
        <v>3121</v>
      </c>
      <c r="W759" t="s">
        <v>3534</v>
      </c>
      <c r="X759" t="s">
        <v>3535</v>
      </c>
      <c r="Y759" t="s">
        <v>4783</v>
      </c>
      <c r="Z759" t="s">
        <v>3046</v>
      </c>
      <c r="AA759">
        <v>632409.1</v>
      </c>
      <c r="AB759" s="198">
        <v>37048.875011574077</v>
      </c>
      <c r="AC759" s="198">
        <v>37048.875011574077</v>
      </c>
    </row>
    <row r="760" spans="1:29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10000</v>
      </c>
      <c r="G760" s="202">
        <v>1336971</v>
      </c>
      <c r="H760" s="198">
        <v>37047.318923611114</v>
      </c>
      <c r="I760" t="s">
        <v>4272</v>
      </c>
      <c r="M760" t="s">
        <v>3494</v>
      </c>
      <c r="N760" t="s">
        <v>3840</v>
      </c>
      <c r="O760" t="s">
        <v>4679</v>
      </c>
      <c r="P760" s="199">
        <v>10000</v>
      </c>
      <c r="S760" t="s">
        <v>3495</v>
      </c>
      <c r="T760" t="s">
        <v>3730</v>
      </c>
      <c r="U760" s="201">
        <v>4.17</v>
      </c>
      <c r="V760" t="s">
        <v>2495</v>
      </c>
      <c r="W760" t="s">
        <v>4178</v>
      </c>
      <c r="X760" t="s">
        <v>4179</v>
      </c>
      <c r="Y760" t="s">
        <v>4481</v>
      </c>
      <c r="Z760" t="s">
        <v>3051</v>
      </c>
      <c r="AA760">
        <v>829006</v>
      </c>
      <c r="AB760" s="198">
        <v>37048.875011574077</v>
      </c>
      <c r="AC760" s="198">
        <v>37048.875011574077</v>
      </c>
    </row>
    <row r="761" spans="1:29" x14ac:dyDescent="0.2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92</v>
      </c>
      <c r="F761" s="213">
        <f t="shared" si="60"/>
        <v>4600</v>
      </c>
      <c r="G761" s="202">
        <v>1336972</v>
      </c>
      <c r="H761" s="198">
        <v>37047.318969907406</v>
      </c>
      <c r="I761" t="s">
        <v>4543</v>
      </c>
      <c r="M761" t="s">
        <v>2818</v>
      </c>
      <c r="N761" t="s">
        <v>3519</v>
      </c>
      <c r="O761" t="s">
        <v>2496</v>
      </c>
      <c r="P761" s="199">
        <v>50</v>
      </c>
      <c r="S761" t="s">
        <v>3493</v>
      </c>
      <c r="T761" t="s">
        <v>3730</v>
      </c>
      <c r="U761" s="201">
        <v>33.5</v>
      </c>
      <c r="V761" t="s">
        <v>4271</v>
      </c>
      <c r="W761" t="s">
        <v>3538</v>
      </c>
      <c r="X761" t="s">
        <v>3531</v>
      </c>
      <c r="Y761" t="s">
        <v>4783</v>
      </c>
      <c r="Z761" t="s">
        <v>3046</v>
      </c>
      <c r="AA761">
        <v>632410.1</v>
      </c>
      <c r="AB761" s="198">
        <v>37530.71597222222</v>
      </c>
      <c r="AC761" s="198">
        <v>37621.71597222222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1336973</v>
      </c>
      <c r="H762" s="198">
        <v>37047.318993055553</v>
      </c>
      <c r="I762" t="s">
        <v>3702</v>
      </c>
      <c r="M762" t="s">
        <v>3494</v>
      </c>
      <c r="N762" t="s">
        <v>3840</v>
      </c>
      <c r="O762" t="s">
        <v>4680</v>
      </c>
      <c r="P762" s="199">
        <v>10000</v>
      </c>
      <c r="S762" t="s">
        <v>3495</v>
      </c>
      <c r="T762" t="s">
        <v>3730</v>
      </c>
      <c r="U762" s="201">
        <v>4.0250000000000004</v>
      </c>
      <c r="V762" t="s">
        <v>3680</v>
      </c>
      <c r="W762" t="s">
        <v>4163</v>
      </c>
      <c r="X762" t="s">
        <v>4164</v>
      </c>
      <c r="Y762" t="s">
        <v>4481</v>
      </c>
      <c r="Z762" t="s">
        <v>3051</v>
      </c>
      <c r="AA762">
        <v>829007</v>
      </c>
      <c r="AB762" s="198">
        <v>37048.875011574077</v>
      </c>
      <c r="AC762" s="198">
        <v>37048.875011574077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1336974</v>
      </c>
      <c r="H763" s="198">
        <v>37047.319027777776</v>
      </c>
      <c r="I763" t="s">
        <v>4272</v>
      </c>
      <c r="M763" t="s">
        <v>3494</v>
      </c>
      <c r="N763" t="s">
        <v>3840</v>
      </c>
      <c r="O763" t="s">
        <v>4679</v>
      </c>
      <c r="P763" s="199">
        <v>10000</v>
      </c>
      <c r="S763" t="s">
        <v>3495</v>
      </c>
      <c r="T763" t="s">
        <v>3730</v>
      </c>
      <c r="U763" s="201">
        <v>4.16</v>
      </c>
      <c r="V763" t="s">
        <v>2495</v>
      </c>
      <c r="W763" t="s">
        <v>4178</v>
      </c>
      <c r="X763" t="s">
        <v>4179</v>
      </c>
      <c r="Y763" t="s">
        <v>4481</v>
      </c>
      <c r="Z763" t="s">
        <v>3051</v>
      </c>
      <c r="AA763">
        <v>829008</v>
      </c>
      <c r="AB763" s="198">
        <v>37048.875011574077</v>
      </c>
      <c r="AC763" s="198">
        <v>37048.875011574077</v>
      </c>
    </row>
    <row r="764" spans="1:29" x14ac:dyDescent="0.2">
      <c r="A764" s="44" t="str">
        <f t="shared" si="56"/>
        <v>US Power Physical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</v>
      </c>
      <c r="G764" s="202">
        <v>1336975</v>
      </c>
      <c r="H764" s="198">
        <v>37047.319074074076</v>
      </c>
      <c r="I764" t="s">
        <v>4239</v>
      </c>
      <c r="M764" t="s">
        <v>2818</v>
      </c>
      <c r="N764" t="s">
        <v>3519</v>
      </c>
      <c r="O764" t="s">
        <v>2375</v>
      </c>
      <c r="P764" s="199">
        <v>50</v>
      </c>
      <c r="S764" t="s">
        <v>3493</v>
      </c>
      <c r="T764" t="s">
        <v>3730</v>
      </c>
      <c r="U764" s="201">
        <v>27.5</v>
      </c>
      <c r="V764" t="s">
        <v>3446</v>
      </c>
      <c r="W764" t="s">
        <v>3534</v>
      </c>
      <c r="X764" t="s">
        <v>3535</v>
      </c>
      <c r="Y764" t="s">
        <v>4783</v>
      </c>
      <c r="Z764" t="s">
        <v>3046</v>
      </c>
      <c r="AA764">
        <v>632411.1</v>
      </c>
      <c r="AB764" s="198">
        <v>37048.875011574077</v>
      </c>
      <c r="AC764" s="198">
        <v>37048.875011574077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1336976</v>
      </c>
      <c r="H765" s="198">
        <v>37047.319085648145</v>
      </c>
      <c r="I765" t="s">
        <v>3702</v>
      </c>
      <c r="M765" t="s">
        <v>3494</v>
      </c>
      <c r="N765" t="s">
        <v>3840</v>
      </c>
      <c r="O765" t="s">
        <v>4680</v>
      </c>
      <c r="P765" s="199">
        <v>10000</v>
      </c>
      <c r="S765" t="s">
        <v>3495</v>
      </c>
      <c r="T765" t="s">
        <v>3730</v>
      </c>
      <c r="U765" s="201">
        <v>4.0149999999999997</v>
      </c>
      <c r="V765" t="s">
        <v>3680</v>
      </c>
      <c r="W765" t="s">
        <v>4163</v>
      </c>
      <c r="X765" t="s">
        <v>4164</v>
      </c>
      <c r="Y765" t="s">
        <v>4481</v>
      </c>
      <c r="Z765" t="s">
        <v>3051</v>
      </c>
      <c r="AA765">
        <v>829009</v>
      </c>
      <c r="AB765" s="198">
        <v>37048.875011574077</v>
      </c>
      <c r="AC765" s="198">
        <v>37048.875011574077</v>
      </c>
    </row>
    <row r="766" spans="1:29" x14ac:dyDescent="0.2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5000</v>
      </c>
      <c r="G766" s="202">
        <v>1336978</v>
      </c>
      <c r="H766" s="198">
        <v>37047.319108796299</v>
      </c>
      <c r="I766" t="s">
        <v>4502</v>
      </c>
      <c r="M766" t="s">
        <v>3494</v>
      </c>
      <c r="N766" t="s">
        <v>3840</v>
      </c>
      <c r="O766" t="s">
        <v>2497</v>
      </c>
      <c r="P766" s="199">
        <v>5000</v>
      </c>
      <c r="S766" t="s">
        <v>3495</v>
      </c>
      <c r="T766" t="s">
        <v>3730</v>
      </c>
      <c r="U766" s="201">
        <v>3.8650000000000002</v>
      </c>
      <c r="V766" t="s">
        <v>4182</v>
      </c>
      <c r="W766" t="s">
        <v>4348</v>
      </c>
      <c r="X766" t="s">
        <v>4498</v>
      </c>
      <c r="Y766" t="s">
        <v>4481</v>
      </c>
      <c r="Z766" t="s">
        <v>3051</v>
      </c>
      <c r="AA766">
        <v>829011</v>
      </c>
      <c r="AB766" s="198">
        <v>37048.875011574077</v>
      </c>
      <c r="AC766" s="198">
        <v>37048.875011574077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1336977</v>
      </c>
      <c r="H767" s="198">
        <v>37047.319108796299</v>
      </c>
      <c r="I767" t="s">
        <v>4482</v>
      </c>
      <c r="M767" t="s">
        <v>3494</v>
      </c>
      <c r="N767" t="s">
        <v>3840</v>
      </c>
      <c r="O767" t="s">
        <v>2498</v>
      </c>
      <c r="P767" s="199">
        <v>5000</v>
      </c>
      <c r="S767" t="s">
        <v>3495</v>
      </c>
      <c r="T767" t="s">
        <v>3730</v>
      </c>
      <c r="U767" s="201">
        <v>3.88</v>
      </c>
      <c r="V767" t="s">
        <v>4511</v>
      </c>
      <c r="W767" t="s">
        <v>4348</v>
      </c>
      <c r="X767" t="s">
        <v>4498</v>
      </c>
      <c r="Y767" t="s">
        <v>4481</v>
      </c>
      <c r="Z767" t="s">
        <v>3051</v>
      </c>
      <c r="AA767">
        <v>829010</v>
      </c>
      <c r="AB767" s="198">
        <v>37048.875011574077</v>
      </c>
      <c r="AC767" s="198">
        <v>37048.875011574077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1336979</v>
      </c>
      <c r="H768" s="198">
        <v>37047.319131944445</v>
      </c>
      <c r="I768" t="s">
        <v>4272</v>
      </c>
      <c r="M768" t="s">
        <v>3494</v>
      </c>
      <c r="N768" t="s">
        <v>3840</v>
      </c>
      <c r="O768" t="s">
        <v>4679</v>
      </c>
      <c r="P768" s="199">
        <v>10000</v>
      </c>
      <c r="S768" t="s">
        <v>3495</v>
      </c>
      <c r="T768" t="s">
        <v>3730</v>
      </c>
      <c r="U768" s="201">
        <v>4.1500000000000004</v>
      </c>
      <c r="V768" t="s">
        <v>2495</v>
      </c>
      <c r="W768" t="s">
        <v>4178</v>
      </c>
      <c r="X768" t="s">
        <v>4179</v>
      </c>
      <c r="Y768" t="s">
        <v>4481</v>
      </c>
      <c r="Z768" t="s">
        <v>3051</v>
      </c>
      <c r="AA768">
        <v>829012</v>
      </c>
      <c r="AB768" s="198">
        <v>37048.875011574077</v>
      </c>
      <c r="AC768" s="198">
        <v>37048.875011574077</v>
      </c>
    </row>
    <row r="769" spans="1:29" x14ac:dyDescent="0.2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5000</v>
      </c>
      <c r="G769" s="202">
        <v>1336980</v>
      </c>
      <c r="H769" s="198">
        <v>37047.319143518522</v>
      </c>
      <c r="I769" t="s">
        <v>4502</v>
      </c>
      <c r="M769" t="s">
        <v>3494</v>
      </c>
      <c r="N769" t="s">
        <v>3840</v>
      </c>
      <c r="O769" t="s">
        <v>2497</v>
      </c>
      <c r="P769" s="199">
        <v>5000</v>
      </c>
      <c r="S769" t="s">
        <v>3495</v>
      </c>
      <c r="T769" t="s">
        <v>3730</v>
      </c>
      <c r="U769" s="201">
        <v>3.8574999999999999</v>
      </c>
      <c r="V769" t="s">
        <v>4182</v>
      </c>
      <c r="W769" t="s">
        <v>4348</v>
      </c>
      <c r="X769" t="s">
        <v>4498</v>
      </c>
      <c r="Y769" t="s">
        <v>4481</v>
      </c>
      <c r="Z769" t="s">
        <v>3051</v>
      </c>
      <c r="AA769">
        <v>829013</v>
      </c>
      <c r="AB769" s="198">
        <v>37048.875011574077</v>
      </c>
      <c r="AC769" s="198">
        <v>37048.875011574077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50000</v>
      </c>
      <c r="G770" s="202">
        <v>1336982</v>
      </c>
      <c r="H770" s="198">
        <v>37047.319155092591</v>
      </c>
      <c r="I770" t="s">
        <v>4501</v>
      </c>
      <c r="M770" t="s">
        <v>3494</v>
      </c>
      <c r="N770" t="s">
        <v>3840</v>
      </c>
      <c r="O770" t="s">
        <v>2481</v>
      </c>
      <c r="P770" s="199">
        <v>50000</v>
      </c>
      <c r="S770" t="s">
        <v>3495</v>
      </c>
      <c r="T770" t="s">
        <v>3730</v>
      </c>
      <c r="U770" s="201">
        <v>4.085</v>
      </c>
      <c r="V770" t="s">
        <v>4349</v>
      </c>
      <c r="W770" t="s">
        <v>4479</v>
      </c>
      <c r="X770" t="s">
        <v>4480</v>
      </c>
      <c r="Y770" t="s">
        <v>4481</v>
      </c>
      <c r="Z770" t="s">
        <v>3051</v>
      </c>
      <c r="AA770">
        <v>829015</v>
      </c>
      <c r="AB770" s="198">
        <v>37048.875011574077</v>
      </c>
      <c r="AC770" s="198">
        <v>37048.875011574077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5000</v>
      </c>
      <c r="G771" s="202">
        <v>1336981</v>
      </c>
      <c r="H771" s="198">
        <v>37047.319155092591</v>
      </c>
      <c r="I771" t="s">
        <v>4482</v>
      </c>
      <c r="M771" t="s">
        <v>3494</v>
      </c>
      <c r="N771" t="s">
        <v>3840</v>
      </c>
      <c r="O771" t="s">
        <v>2498</v>
      </c>
      <c r="P771" s="199">
        <v>5000</v>
      </c>
      <c r="S771" t="s">
        <v>3495</v>
      </c>
      <c r="T771" t="s">
        <v>3730</v>
      </c>
      <c r="U771" s="201">
        <v>3.8774999999999999</v>
      </c>
      <c r="V771" t="s">
        <v>4483</v>
      </c>
      <c r="W771" t="s">
        <v>4348</v>
      </c>
      <c r="X771" t="s">
        <v>4498</v>
      </c>
      <c r="Y771" t="s">
        <v>4481</v>
      </c>
      <c r="Z771" t="s">
        <v>3051</v>
      </c>
      <c r="AA771">
        <v>829014</v>
      </c>
      <c r="AB771" s="198">
        <v>37048.875011574077</v>
      </c>
      <c r="AC771" s="198">
        <v>37048.875011574077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5000</v>
      </c>
      <c r="G772" s="202">
        <v>1336983</v>
      </c>
      <c r="H772" s="198">
        <v>37047.319178240738</v>
      </c>
      <c r="I772" t="s">
        <v>4502</v>
      </c>
      <c r="M772" t="s">
        <v>3494</v>
      </c>
      <c r="N772" t="s">
        <v>3840</v>
      </c>
      <c r="O772" t="s">
        <v>2497</v>
      </c>
      <c r="P772" s="199">
        <v>5000</v>
      </c>
      <c r="S772" t="s">
        <v>3495</v>
      </c>
      <c r="T772" t="s">
        <v>3730</v>
      </c>
      <c r="U772" s="201">
        <v>3.85</v>
      </c>
      <c r="V772" t="s">
        <v>4182</v>
      </c>
      <c r="W772" t="s">
        <v>4348</v>
      </c>
      <c r="X772" t="s">
        <v>4498</v>
      </c>
      <c r="Y772" t="s">
        <v>4481</v>
      </c>
      <c r="Z772" t="s">
        <v>3051</v>
      </c>
      <c r="AA772">
        <v>829016</v>
      </c>
      <c r="AB772" s="198">
        <v>37048.875011574077</v>
      </c>
      <c r="AC772" s="198">
        <v>37048.875011574077</v>
      </c>
    </row>
    <row r="773" spans="1:29" x14ac:dyDescent="0.2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10000</v>
      </c>
      <c r="G773" s="202">
        <v>1336984</v>
      </c>
      <c r="H773" s="198">
        <v>37047.319224537037</v>
      </c>
      <c r="I773" t="s">
        <v>3606</v>
      </c>
      <c r="M773" t="s">
        <v>3494</v>
      </c>
      <c r="N773" t="s">
        <v>3840</v>
      </c>
      <c r="O773" t="s">
        <v>4680</v>
      </c>
      <c r="Q773" s="199">
        <v>10000</v>
      </c>
      <c r="S773" t="s">
        <v>3495</v>
      </c>
      <c r="T773" t="s">
        <v>3730</v>
      </c>
      <c r="U773" s="201">
        <v>4.0250000000000004</v>
      </c>
      <c r="V773" t="s">
        <v>3491</v>
      </c>
      <c r="W773" t="s">
        <v>4163</v>
      </c>
      <c r="X773" t="s">
        <v>4164</v>
      </c>
      <c r="Y773" t="s">
        <v>4481</v>
      </c>
      <c r="Z773" t="s">
        <v>3051</v>
      </c>
      <c r="AA773">
        <v>829018</v>
      </c>
      <c r="AB773" s="198">
        <v>37048.875011574077</v>
      </c>
      <c r="AC773" s="198">
        <v>37048.875011574077</v>
      </c>
    </row>
    <row r="774" spans="1:29" x14ac:dyDescent="0.2">
      <c r="A774" s="44" t="str">
        <f t="shared" si="56"/>
        <v>US Power Physical</v>
      </c>
      <c r="B774" s="44" t="str">
        <f t="shared" si="57"/>
        <v>US</v>
      </c>
      <c r="C774" s="44" t="str">
        <f t="shared" si="58"/>
        <v>Power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5</v>
      </c>
      <c r="F774" s="213">
        <f t="shared" si="60"/>
        <v>250</v>
      </c>
      <c r="G774" s="202">
        <v>1336985</v>
      </c>
      <c r="H774" s="198">
        <v>37047.319236111114</v>
      </c>
      <c r="I774" t="s">
        <v>3647</v>
      </c>
      <c r="M774" t="s">
        <v>2818</v>
      </c>
      <c r="N774" t="s">
        <v>3519</v>
      </c>
      <c r="O774" t="s">
        <v>1779</v>
      </c>
      <c r="P774" s="199">
        <v>50</v>
      </c>
      <c r="S774" t="s">
        <v>3493</v>
      </c>
      <c r="T774" t="s">
        <v>3730</v>
      </c>
      <c r="U774" s="201">
        <v>41.5</v>
      </c>
      <c r="V774" t="s">
        <v>2424</v>
      </c>
      <c r="W774" t="s">
        <v>3444</v>
      </c>
      <c r="X774" t="s">
        <v>3526</v>
      </c>
      <c r="Y774" t="s">
        <v>4783</v>
      </c>
      <c r="Z774" t="s">
        <v>3046</v>
      </c>
      <c r="AA774">
        <v>632412.1</v>
      </c>
      <c r="AB774" s="198">
        <v>37053.875011574077</v>
      </c>
      <c r="AC774" s="198">
        <v>37057.875011574077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1336987</v>
      </c>
      <c r="H775" s="198">
        <v>37047.319236111114</v>
      </c>
      <c r="I775" t="s">
        <v>4501</v>
      </c>
      <c r="M775" t="s">
        <v>3494</v>
      </c>
      <c r="N775" t="s">
        <v>3840</v>
      </c>
      <c r="O775" t="s">
        <v>2498</v>
      </c>
      <c r="P775" s="199">
        <v>5000</v>
      </c>
      <c r="S775" t="s">
        <v>3495</v>
      </c>
      <c r="T775" t="s">
        <v>3730</v>
      </c>
      <c r="U775" s="201">
        <v>3.87</v>
      </c>
      <c r="V775" t="s">
        <v>3654</v>
      </c>
      <c r="W775" t="s">
        <v>4348</v>
      </c>
      <c r="X775" t="s">
        <v>4498</v>
      </c>
      <c r="Y775" t="s">
        <v>4481</v>
      </c>
      <c r="Z775" t="s">
        <v>3051</v>
      </c>
      <c r="AA775">
        <v>829019</v>
      </c>
      <c r="AB775" s="198">
        <v>37048.875011574077</v>
      </c>
      <c r="AC775" s="198">
        <v>37048.875011574077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5000</v>
      </c>
      <c r="G776" s="202">
        <v>1336986</v>
      </c>
      <c r="H776" s="198">
        <v>37047.319236111114</v>
      </c>
      <c r="I776" t="s">
        <v>4502</v>
      </c>
      <c r="M776" t="s">
        <v>3494</v>
      </c>
      <c r="N776" t="s">
        <v>3840</v>
      </c>
      <c r="O776" t="s">
        <v>2499</v>
      </c>
      <c r="P776" s="199">
        <v>5000</v>
      </c>
      <c r="S776" t="s">
        <v>3495</v>
      </c>
      <c r="T776" t="s">
        <v>3730</v>
      </c>
      <c r="U776" s="201">
        <v>3.88</v>
      </c>
      <c r="V776" t="s">
        <v>4151</v>
      </c>
      <c r="W776" t="s">
        <v>4348</v>
      </c>
      <c r="X776" t="s">
        <v>4498</v>
      </c>
      <c r="Y776" t="s">
        <v>4481</v>
      </c>
      <c r="Z776" t="s">
        <v>3051</v>
      </c>
      <c r="AA776">
        <v>829017</v>
      </c>
      <c r="AB776" s="198">
        <v>37048.875011574077</v>
      </c>
      <c r="AC776" s="198">
        <v>37048.875011574077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10000</v>
      </c>
      <c r="G777" s="202">
        <v>1336988</v>
      </c>
      <c r="H777" s="198">
        <v>37047.31927083333</v>
      </c>
      <c r="I777" t="s">
        <v>3606</v>
      </c>
      <c r="M777" t="s">
        <v>3494</v>
      </c>
      <c r="N777" t="s">
        <v>3840</v>
      </c>
      <c r="O777" t="s">
        <v>4680</v>
      </c>
      <c r="Q777" s="199">
        <v>10000</v>
      </c>
      <c r="S777" t="s">
        <v>3495</v>
      </c>
      <c r="T777" t="s">
        <v>3730</v>
      </c>
      <c r="U777" s="201">
        <v>4.0350000000000001</v>
      </c>
      <c r="V777" t="s">
        <v>3491</v>
      </c>
      <c r="W777" t="s">
        <v>4163</v>
      </c>
      <c r="X777" t="s">
        <v>4164</v>
      </c>
      <c r="Y777" t="s">
        <v>4481</v>
      </c>
      <c r="Z777" t="s">
        <v>3051</v>
      </c>
      <c r="AA777">
        <v>829020</v>
      </c>
      <c r="AB777" s="198">
        <v>37048.875011574077</v>
      </c>
      <c r="AC777" s="198">
        <v>37048.875011574077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1336989</v>
      </c>
      <c r="H778" s="198">
        <v>37047.319293981483</v>
      </c>
      <c r="I778" t="s">
        <v>4502</v>
      </c>
      <c r="M778" t="s">
        <v>3494</v>
      </c>
      <c r="N778" t="s">
        <v>3840</v>
      </c>
      <c r="O778" t="s">
        <v>2497</v>
      </c>
      <c r="P778" s="199">
        <v>5000</v>
      </c>
      <c r="S778" t="s">
        <v>3495</v>
      </c>
      <c r="T778" t="s">
        <v>3730</v>
      </c>
      <c r="U778" s="201">
        <v>3.8374999999999999</v>
      </c>
      <c r="V778" t="s">
        <v>4182</v>
      </c>
      <c r="W778" t="s">
        <v>4348</v>
      </c>
      <c r="X778" t="s">
        <v>4498</v>
      </c>
      <c r="Y778" t="s">
        <v>4481</v>
      </c>
      <c r="Z778" t="s">
        <v>3051</v>
      </c>
      <c r="AA778">
        <v>829021</v>
      </c>
      <c r="AB778" s="198">
        <v>37048.875011574077</v>
      </c>
      <c r="AC778" s="198">
        <v>37048.875011574077</v>
      </c>
    </row>
    <row r="779" spans="1:29" x14ac:dyDescent="0.2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5</v>
      </c>
      <c r="F779" s="213">
        <f t="shared" ref="F779:F842" si="65">E779*SUM(P779:Q779)</f>
        <v>250</v>
      </c>
      <c r="G779" s="202">
        <v>1336990</v>
      </c>
      <c r="H779" s="198">
        <v>37047.319374999999</v>
      </c>
      <c r="I779" t="s">
        <v>3647</v>
      </c>
      <c r="M779" t="s">
        <v>2818</v>
      </c>
      <c r="N779" t="s">
        <v>3519</v>
      </c>
      <c r="O779" t="s">
        <v>1779</v>
      </c>
      <c r="P779" s="199">
        <v>50</v>
      </c>
      <c r="S779" t="s">
        <v>3493</v>
      </c>
      <c r="T779" t="s">
        <v>3730</v>
      </c>
      <c r="U779" s="201">
        <v>41.25</v>
      </c>
      <c r="V779" t="s">
        <v>2424</v>
      </c>
      <c r="W779" t="s">
        <v>3444</v>
      </c>
      <c r="X779" t="s">
        <v>3526</v>
      </c>
      <c r="Y779" t="s">
        <v>4783</v>
      </c>
      <c r="Z779" t="s">
        <v>3046</v>
      </c>
      <c r="AA779">
        <v>632413.1</v>
      </c>
      <c r="AB779" s="198">
        <v>37053.875011574077</v>
      </c>
      <c r="AC779" s="198">
        <v>37057.875011574077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10000</v>
      </c>
      <c r="G780" s="202">
        <v>1336991</v>
      </c>
      <c r="H780" s="198">
        <v>37047.319456018522</v>
      </c>
      <c r="I780" t="s">
        <v>4482</v>
      </c>
      <c r="M780" t="s">
        <v>3494</v>
      </c>
      <c r="N780" t="s">
        <v>3840</v>
      </c>
      <c r="O780" t="s">
        <v>2469</v>
      </c>
      <c r="Q780" s="199">
        <v>10000</v>
      </c>
      <c r="S780" t="s">
        <v>3495</v>
      </c>
      <c r="T780" t="s">
        <v>3730</v>
      </c>
      <c r="U780" s="201">
        <v>3.9375</v>
      </c>
      <c r="V780" t="s">
        <v>4483</v>
      </c>
      <c r="W780" t="s">
        <v>4512</v>
      </c>
      <c r="X780" t="s">
        <v>4513</v>
      </c>
      <c r="Y780" t="s">
        <v>4481</v>
      </c>
      <c r="Z780" t="s">
        <v>3051</v>
      </c>
      <c r="AA780">
        <v>829022</v>
      </c>
      <c r="AB780" s="198">
        <v>37048.875011574077</v>
      </c>
      <c r="AC780" s="198">
        <v>37048.875011574077</v>
      </c>
    </row>
    <row r="781" spans="1:29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10000</v>
      </c>
      <c r="G781" s="202">
        <v>1336992</v>
      </c>
      <c r="H781" s="198">
        <v>37047.319560185184</v>
      </c>
      <c r="I781" t="s">
        <v>4482</v>
      </c>
      <c r="M781" t="s">
        <v>3494</v>
      </c>
      <c r="N781" t="s">
        <v>3840</v>
      </c>
      <c r="O781" t="s">
        <v>2472</v>
      </c>
      <c r="Q781" s="199">
        <v>10000</v>
      </c>
      <c r="S781" t="s">
        <v>3495</v>
      </c>
      <c r="T781" t="s">
        <v>3730</v>
      </c>
      <c r="U781" s="201">
        <v>4.01</v>
      </c>
      <c r="V781" t="s">
        <v>4511</v>
      </c>
      <c r="W781" t="s">
        <v>4512</v>
      </c>
      <c r="X781" t="s">
        <v>4513</v>
      </c>
      <c r="Y781" t="s">
        <v>4481</v>
      </c>
      <c r="Z781" t="s">
        <v>3051</v>
      </c>
      <c r="AA781">
        <v>829023</v>
      </c>
      <c r="AB781" s="198">
        <v>37048.875011574077</v>
      </c>
      <c r="AC781" s="198">
        <v>37048.875011574077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50</v>
      </c>
      <c r="G782" s="202">
        <v>1336993</v>
      </c>
      <c r="H782" s="198">
        <v>37047.319733796299</v>
      </c>
      <c r="I782" t="s">
        <v>4477</v>
      </c>
      <c r="J782" t="s">
        <v>4266</v>
      </c>
      <c r="K782" t="s">
        <v>4267</v>
      </c>
      <c r="M782" t="s">
        <v>2818</v>
      </c>
      <c r="N782" t="s">
        <v>3519</v>
      </c>
      <c r="O782" t="s">
        <v>4631</v>
      </c>
      <c r="P782" s="199">
        <v>50</v>
      </c>
      <c r="S782" t="s">
        <v>3493</v>
      </c>
      <c r="T782" t="s">
        <v>3730</v>
      </c>
      <c r="U782" s="201">
        <v>35.5</v>
      </c>
      <c r="V782" t="s">
        <v>3225</v>
      </c>
      <c r="W782" t="s">
        <v>3444</v>
      </c>
      <c r="X782" t="s">
        <v>3526</v>
      </c>
      <c r="Y782" t="s">
        <v>4783</v>
      </c>
      <c r="Z782" t="s">
        <v>3046</v>
      </c>
      <c r="AA782">
        <v>632416.1</v>
      </c>
      <c r="AB782" s="198">
        <v>37048.875011574077</v>
      </c>
      <c r="AC782" s="198">
        <v>37048.875011574077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10000</v>
      </c>
      <c r="G783" s="202">
        <v>1336994</v>
      </c>
      <c r="H783" s="198">
        <v>37047.319745370369</v>
      </c>
      <c r="I783" t="s">
        <v>3702</v>
      </c>
      <c r="M783" t="s">
        <v>3494</v>
      </c>
      <c r="N783" t="s">
        <v>3840</v>
      </c>
      <c r="O783" t="s">
        <v>4680</v>
      </c>
      <c r="P783" s="199">
        <v>10000</v>
      </c>
      <c r="S783" t="s">
        <v>3495</v>
      </c>
      <c r="T783" t="s">
        <v>3730</v>
      </c>
      <c r="U783" s="201">
        <v>4.0250000000000004</v>
      </c>
      <c r="V783" t="s">
        <v>3680</v>
      </c>
      <c r="W783" t="s">
        <v>4163</v>
      </c>
      <c r="X783" t="s">
        <v>4164</v>
      </c>
      <c r="Y783" t="s">
        <v>4481</v>
      </c>
      <c r="Z783" t="s">
        <v>3051</v>
      </c>
      <c r="AA783">
        <v>829024</v>
      </c>
      <c r="AB783" s="198">
        <v>37048.875011574077</v>
      </c>
      <c r="AC783" s="198">
        <v>37048.875011574077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5000</v>
      </c>
      <c r="G784" s="202">
        <v>1336995</v>
      </c>
      <c r="H784" s="198">
        <v>37047.319756944446</v>
      </c>
      <c r="I784" t="s">
        <v>4219</v>
      </c>
      <c r="M784" t="s">
        <v>3494</v>
      </c>
      <c r="N784" t="s">
        <v>3840</v>
      </c>
      <c r="O784" t="s">
        <v>2469</v>
      </c>
      <c r="P784" s="199">
        <v>5000</v>
      </c>
      <c r="S784" t="s">
        <v>3495</v>
      </c>
      <c r="T784" t="s">
        <v>3730</v>
      </c>
      <c r="U784" s="201">
        <v>3.9350000000000001</v>
      </c>
      <c r="V784" t="s">
        <v>4226</v>
      </c>
      <c r="W784" t="s">
        <v>4512</v>
      </c>
      <c r="X784" t="s">
        <v>4513</v>
      </c>
      <c r="Y784" t="s">
        <v>4481</v>
      </c>
      <c r="Z784" t="s">
        <v>3051</v>
      </c>
      <c r="AA784">
        <v>829025</v>
      </c>
      <c r="AB784" s="198">
        <v>37048.875011574077</v>
      </c>
      <c r="AC784" s="198">
        <v>37048.875011574077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92</v>
      </c>
      <c r="F785" s="213">
        <f t="shared" si="65"/>
        <v>4600</v>
      </c>
      <c r="G785" s="202">
        <v>1336996</v>
      </c>
      <c r="H785" s="198">
        <v>37047.319861111115</v>
      </c>
      <c r="I785" t="s">
        <v>4254</v>
      </c>
      <c r="M785" t="s">
        <v>2818</v>
      </c>
      <c r="N785" t="s">
        <v>3519</v>
      </c>
      <c r="O785" t="s">
        <v>4229</v>
      </c>
      <c r="P785" s="199">
        <v>50</v>
      </c>
      <c r="S785" t="s">
        <v>3493</v>
      </c>
      <c r="T785" t="s">
        <v>3730</v>
      </c>
      <c r="U785" s="201">
        <v>50.75</v>
      </c>
      <c r="V785" t="s">
        <v>3968</v>
      </c>
      <c r="W785" t="s">
        <v>4263</v>
      </c>
      <c r="X785" t="s">
        <v>3541</v>
      </c>
      <c r="Y785" t="s">
        <v>4783</v>
      </c>
      <c r="Z785" t="s">
        <v>3046</v>
      </c>
      <c r="AA785">
        <v>632417.1</v>
      </c>
      <c r="AB785" s="198">
        <v>37165.71597222222</v>
      </c>
      <c r="AC785" s="198">
        <v>37256.71597222222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1336997</v>
      </c>
      <c r="H786" s="198">
        <v>37047.319965277777</v>
      </c>
      <c r="I786" t="s">
        <v>4246</v>
      </c>
      <c r="M786" t="s">
        <v>2818</v>
      </c>
      <c r="N786" t="s">
        <v>3519</v>
      </c>
      <c r="O786" t="s">
        <v>2374</v>
      </c>
      <c r="P786" s="199">
        <v>50</v>
      </c>
      <c r="S786" t="s">
        <v>3493</v>
      </c>
      <c r="T786" t="s">
        <v>3730</v>
      </c>
      <c r="U786" s="201">
        <v>33.75</v>
      </c>
      <c r="V786" t="s">
        <v>4166</v>
      </c>
      <c r="W786" t="s">
        <v>3527</v>
      </c>
      <c r="X786" t="s">
        <v>4262</v>
      </c>
      <c r="Y786" t="s">
        <v>4783</v>
      </c>
      <c r="Z786" t="s">
        <v>3046</v>
      </c>
      <c r="AA786">
        <v>632418.1</v>
      </c>
      <c r="AB786" s="198">
        <v>37048.875011574077</v>
      </c>
      <c r="AC786" s="198">
        <v>37048.875011574077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10000</v>
      </c>
      <c r="G787" s="202">
        <v>1336998</v>
      </c>
      <c r="H787" s="198">
        <v>37047.320057870369</v>
      </c>
      <c r="I787" t="s">
        <v>3702</v>
      </c>
      <c r="M787" t="s">
        <v>3494</v>
      </c>
      <c r="N787" t="s">
        <v>3840</v>
      </c>
      <c r="O787" t="s">
        <v>4680</v>
      </c>
      <c r="P787" s="199">
        <v>10000</v>
      </c>
      <c r="S787" t="s">
        <v>3495</v>
      </c>
      <c r="T787" t="s">
        <v>3730</v>
      </c>
      <c r="U787" s="201">
        <v>4.0199999999999996</v>
      </c>
      <c r="V787" t="s">
        <v>3680</v>
      </c>
      <c r="W787" t="s">
        <v>4163</v>
      </c>
      <c r="X787" t="s">
        <v>4164</v>
      </c>
      <c r="Y787" t="s">
        <v>4481</v>
      </c>
      <c r="Z787" t="s">
        <v>3051</v>
      </c>
      <c r="AA787">
        <v>829026</v>
      </c>
      <c r="AB787" s="198">
        <v>37048.875011574077</v>
      </c>
      <c r="AC787" s="198">
        <v>37048.875011574077</v>
      </c>
    </row>
    <row r="788" spans="1:29" x14ac:dyDescent="0.2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25</v>
      </c>
      <c r="F788" s="213">
        <f t="shared" si="65"/>
        <v>250000</v>
      </c>
      <c r="G788" s="202">
        <v>1336999</v>
      </c>
      <c r="H788" s="198">
        <v>37047.320081018515</v>
      </c>
      <c r="I788" t="s">
        <v>4484</v>
      </c>
      <c r="M788" t="s">
        <v>3494</v>
      </c>
      <c r="N788" t="s">
        <v>4277</v>
      </c>
      <c r="O788" t="s">
        <v>3991</v>
      </c>
      <c r="Q788" s="199">
        <v>10000</v>
      </c>
      <c r="S788" t="s">
        <v>3495</v>
      </c>
      <c r="T788" t="s">
        <v>3730</v>
      </c>
      <c r="U788" s="201">
        <v>4.04</v>
      </c>
      <c r="V788" t="s">
        <v>3469</v>
      </c>
      <c r="W788" t="s">
        <v>4527</v>
      </c>
      <c r="X788" t="s">
        <v>4157</v>
      </c>
      <c r="Y788" t="s">
        <v>3748</v>
      </c>
      <c r="Z788" t="s">
        <v>3051</v>
      </c>
      <c r="AA788" t="s">
        <v>2500</v>
      </c>
      <c r="AB788" s="198">
        <v>37048.875011574077</v>
      </c>
      <c r="AC788" s="198">
        <v>37072.875011574077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25</v>
      </c>
      <c r="F789" s="213">
        <f t="shared" si="65"/>
        <v>250000</v>
      </c>
      <c r="G789" s="202">
        <v>1337000</v>
      </c>
      <c r="H789" s="198">
        <v>37047.320150462961</v>
      </c>
      <c r="I789" t="s">
        <v>4484</v>
      </c>
      <c r="M789" t="s">
        <v>3494</v>
      </c>
      <c r="N789" t="s">
        <v>4277</v>
      </c>
      <c r="O789" t="s">
        <v>3991</v>
      </c>
      <c r="Q789" s="199">
        <v>10000</v>
      </c>
      <c r="S789" t="s">
        <v>3495</v>
      </c>
      <c r="T789" t="s">
        <v>3730</v>
      </c>
      <c r="U789" s="201">
        <v>4.0449999999999999</v>
      </c>
      <c r="V789" t="s">
        <v>3469</v>
      </c>
      <c r="W789" t="s">
        <v>4527</v>
      </c>
      <c r="X789" t="s">
        <v>4157</v>
      </c>
      <c r="Y789" t="s">
        <v>3748</v>
      </c>
      <c r="Z789" t="s">
        <v>3051</v>
      </c>
      <c r="AA789" t="s">
        <v>2501</v>
      </c>
      <c r="AB789" s="198">
        <v>37048.875011574077</v>
      </c>
      <c r="AC789" s="198">
        <v>37072.875011574077</v>
      </c>
    </row>
    <row r="790" spans="1:29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8320</v>
      </c>
      <c r="G790" s="202">
        <v>1337001</v>
      </c>
      <c r="H790" s="198">
        <v>37047.320208333331</v>
      </c>
      <c r="I790" t="s">
        <v>4272</v>
      </c>
      <c r="M790" t="s">
        <v>3494</v>
      </c>
      <c r="N790" t="s">
        <v>3840</v>
      </c>
      <c r="O790" t="s">
        <v>4679</v>
      </c>
      <c r="Q790" s="199">
        <v>8320</v>
      </c>
      <c r="S790" t="s">
        <v>3495</v>
      </c>
      <c r="T790" t="s">
        <v>3730</v>
      </c>
      <c r="U790" s="201">
        <v>4.16</v>
      </c>
      <c r="V790" t="s">
        <v>3161</v>
      </c>
      <c r="W790" t="s">
        <v>4178</v>
      </c>
      <c r="X790" t="s">
        <v>4179</v>
      </c>
      <c r="Y790" t="s">
        <v>4481</v>
      </c>
      <c r="Z790" t="s">
        <v>3051</v>
      </c>
      <c r="AA790">
        <v>829027</v>
      </c>
      <c r="AB790" s="198">
        <v>37048.875011574077</v>
      </c>
      <c r="AC790" s="198">
        <v>37048.875011574077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10000</v>
      </c>
      <c r="G791" s="202">
        <v>1337002</v>
      </c>
      <c r="H791" s="198">
        <v>37047.320300925923</v>
      </c>
      <c r="I791" t="s">
        <v>3702</v>
      </c>
      <c r="M791" t="s">
        <v>3494</v>
      </c>
      <c r="N791" t="s">
        <v>3840</v>
      </c>
      <c r="O791" t="s">
        <v>4680</v>
      </c>
      <c r="Q791" s="199">
        <v>10000</v>
      </c>
      <c r="S791" t="s">
        <v>3495</v>
      </c>
      <c r="T791" t="s">
        <v>3730</v>
      </c>
      <c r="U791" s="201">
        <v>4.0250000000000004</v>
      </c>
      <c r="V791" t="s">
        <v>4008</v>
      </c>
      <c r="W791" t="s">
        <v>4163</v>
      </c>
      <c r="X791" t="s">
        <v>4164</v>
      </c>
      <c r="Y791" t="s">
        <v>4481</v>
      </c>
      <c r="Z791" t="s">
        <v>3051</v>
      </c>
      <c r="AA791">
        <v>829028</v>
      </c>
      <c r="AB791" s="198">
        <v>37048.875011574077</v>
      </c>
      <c r="AC791" s="198">
        <v>37048.875011574077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1337003</v>
      </c>
      <c r="H792" s="198">
        <v>37047.3203125</v>
      </c>
      <c r="I792" t="s">
        <v>4175</v>
      </c>
      <c r="M792" t="s">
        <v>3494</v>
      </c>
      <c r="N792" t="s">
        <v>3840</v>
      </c>
      <c r="O792" t="s">
        <v>2472</v>
      </c>
      <c r="P792" s="199">
        <v>10000</v>
      </c>
      <c r="S792" t="s">
        <v>3495</v>
      </c>
      <c r="T792" t="s">
        <v>3730</v>
      </c>
      <c r="U792" s="201">
        <v>4.0075000000000003</v>
      </c>
      <c r="V792" t="s">
        <v>4176</v>
      </c>
      <c r="W792" t="s">
        <v>4512</v>
      </c>
      <c r="X792" t="s">
        <v>4513</v>
      </c>
      <c r="Y792" t="s">
        <v>4481</v>
      </c>
      <c r="Z792" t="s">
        <v>3051</v>
      </c>
      <c r="AA792">
        <v>829029</v>
      </c>
      <c r="AB792" s="198">
        <v>37048.875011574077</v>
      </c>
      <c r="AC792" s="198">
        <v>37048.875011574077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5000</v>
      </c>
      <c r="G793" s="202">
        <v>1337004</v>
      </c>
      <c r="H793" s="198">
        <v>37047.320324074077</v>
      </c>
      <c r="I793" t="s">
        <v>4282</v>
      </c>
      <c r="M793" t="s">
        <v>3494</v>
      </c>
      <c r="N793" t="s">
        <v>3840</v>
      </c>
      <c r="O793" t="s">
        <v>4680</v>
      </c>
      <c r="P793" s="199">
        <v>5000</v>
      </c>
      <c r="S793" t="s">
        <v>3495</v>
      </c>
      <c r="T793" t="s">
        <v>3730</v>
      </c>
      <c r="U793" s="201">
        <v>4.0149999999999997</v>
      </c>
      <c r="V793" t="s">
        <v>2502</v>
      </c>
      <c r="W793" t="s">
        <v>4163</v>
      </c>
      <c r="X793" t="s">
        <v>4164</v>
      </c>
      <c r="Y793" t="s">
        <v>4481</v>
      </c>
      <c r="Z793" t="s">
        <v>3051</v>
      </c>
      <c r="AA793">
        <v>829030</v>
      </c>
      <c r="AB793" s="198">
        <v>37048.875011574077</v>
      </c>
      <c r="AC793" s="198">
        <v>37048.875011574077</v>
      </c>
    </row>
    <row r="794" spans="1:29" x14ac:dyDescent="0.2">
      <c r="A794" s="44" t="str">
        <f t="shared" si="61"/>
        <v>US Power Financial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1337005</v>
      </c>
      <c r="H794" s="198">
        <v>37047.320462962962</v>
      </c>
      <c r="I794" t="s">
        <v>4282</v>
      </c>
      <c r="M794" t="s">
        <v>2818</v>
      </c>
      <c r="N794" t="s">
        <v>4780</v>
      </c>
      <c r="O794" t="s">
        <v>2376</v>
      </c>
      <c r="P794" s="199">
        <v>50</v>
      </c>
      <c r="S794" t="s">
        <v>3493</v>
      </c>
      <c r="T794" t="s">
        <v>3730</v>
      </c>
      <c r="U794" s="201">
        <v>27.4</v>
      </c>
      <c r="V794" t="s">
        <v>2406</v>
      </c>
      <c r="W794" t="s">
        <v>3534</v>
      </c>
      <c r="X794" t="s">
        <v>3535</v>
      </c>
      <c r="Y794" t="s">
        <v>4783</v>
      </c>
      <c r="Z794" t="s">
        <v>3051</v>
      </c>
      <c r="AA794">
        <v>632419.1</v>
      </c>
      <c r="AB794" s="198">
        <v>37048.875011574077</v>
      </c>
      <c r="AC794" s="198">
        <v>37048.875011574077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1680</v>
      </c>
      <c r="G795" s="202">
        <v>1337006</v>
      </c>
      <c r="H795" s="198">
        <v>37047.320532407408</v>
      </c>
      <c r="I795" t="s">
        <v>4272</v>
      </c>
      <c r="M795" t="s">
        <v>3494</v>
      </c>
      <c r="N795" t="s">
        <v>3840</v>
      </c>
      <c r="O795" t="s">
        <v>4679</v>
      </c>
      <c r="Q795" s="199">
        <v>1680</v>
      </c>
      <c r="S795" t="s">
        <v>3495</v>
      </c>
      <c r="T795" t="s">
        <v>3730</v>
      </c>
      <c r="U795" s="201">
        <v>4.16</v>
      </c>
      <c r="V795" t="s">
        <v>2495</v>
      </c>
      <c r="W795" t="s">
        <v>4178</v>
      </c>
      <c r="X795" t="s">
        <v>4179</v>
      </c>
      <c r="Y795" t="s">
        <v>4481</v>
      </c>
      <c r="Z795" t="s">
        <v>3051</v>
      </c>
      <c r="AA795">
        <v>829031</v>
      </c>
      <c r="AB795" s="198">
        <v>37048.875011574077</v>
      </c>
      <c r="AC795" s="198">
        <v>37048.875011574077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1337009</v>
      </c>
      <c r="H796" s="198">
        <v>37047.320740740739</v>
      </c>
      <c r="I796" t="s">
        <v>4259</v>
      </c>
      <c r="M796" t="s">
        <v>2818</v>
      </c>
      <c r="N796" t="s">
        <v>3519</v>
      </c>
      <c r="O796" t="s">
        <v>2375</v>
      </c>
      <c r="Q796" s="199">
        <v>50</v>
      </c>
      <c r="S796" t="s">
        <v>3493</v>
      </c>
      <c r="T796" t="s">
        <v>3730</v>
      </c>
      <c r="U796" s="201">
        <v>27.5</v>
      </c>
      <c r="V796" t="s">
        <v>4260</v>
      </c>
      <c r="W796" t="s">
        <v>3534</v>
      </c>
      <c r="X796" t="s">
        <v>3535</v>
      </c>
      <c r="Y796" t="s">
        <v>4783</v>
      </c>
      <c r="Z796" t="s">
        <v>3046</v>
      </c>
      <c r="AA796">
        <v>632422.1</v>
      </c>
      <c r="AB796" s="198">
        <v>37048.875011574077</v>
      </c>
      <c r="AC796" s="198">
        <v>37048.875011574077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5000</v>
      </c>
      <c r="G797" s="202">
        <v>1337010</v>
      </c>
      <c r="H797" s="198">
        <v>37047.320833333331</v>
      </c>
      <c r="I797" t="s">
        <v>4502</v>
      </c>
      <c r="M797" t="s">
        <v>3494</v>
      </c>
      <c r="N797" t="s">
        <v>3840</v>
      </c>
      <c r="O797" t="s">
        <v>2503</v>
      </c>
      <c r="Q797" s="199">
        <v>5000</v>
      </c>
      <c r="S797" t="s">
        <v>3495</v>
      </c>
      <c r="T797" t="s">
        <v>3730</v>
      </c>
      <c r="U797" s="201">
        <v>3.87</v>
      </c>
      <c r="V797" t="s">
        <v>4151</v>
      </c>
      <c r="W797" t="s">
        <v>4348</v>
      </c>
      <c r="X797" t="s">
        <v>4498</v>
      </c>
      <c r="Y797" t="s">
        <v>4481</v>
      </c>
      <c r="Z797" t="s">
        <v>3051</v>
      </c>
      <c r="AA797">
        <v>829032</v>
      </c>
      <c r="AB797" s="198">
        <v>37048.875011574077</v>
      </c>
      <c r="AC797" s="198">
        <v>37048.875011574077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5000</v>
      </c>
      <c r="G798" s="202">
        <v>1337012</v>
      </c>
      <c r="H798" s="198">
        <v>37047.320879629631</v>
      </c>
      <c r="I798" t="s">
        <v>4501</v>
      </c>
      <c r="M798" t="s">
        <v>3494</v>
      </c>
      <c r="N798" t="s">
        <v>3840</v>
      </c>
      <c r="O798" t="s">
        <v>2503</v>
      </c>
      <c r="Q798" s="199">
        <v>5000</v>
      </c>
      <c r="S798" t="s">
        <v>3495</v>
      </c>
      <c r="T798" t="s">
        <v>3730</v>
      </c>
      <c r="U798" s="201">
        <v>3.8725000000000001</v>
      </c>
      <c r="V798" t="s">
        <v>3654</v>
      </c>
      <c r="W798" t="s">
        <v>4348</v>
      </c>
      <c r="X798" t="s">
        <v>4498</v>
      </c>
      <c r="Y798" t="s">
        <v>4481</v>
      </c>
      <c r="Z798" t="s">
        <v>3051</v>
      </c>
      <c r="AA798">
        <v>829034</v>
      </c>
      <c r="AB798" s="198">
        <v>37048.875011574077</v>
      </c>
      <c r="AC798" s="198">
        <v>37048.875011574077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1337011</v>
      </c>
      <c r="H799" s="198">
        <v>37047.320879629631</v>
      </c>
      <c r="I799" t="s">
        <v>3606</v>
      </c>
      <c r="M799" t="s">
        <v>3494</v>
      </c>
      <c r="N799" t="s">
        <v>3840</v>
      </c>
      <c r="O799" t="s">
        <v>4680</v>
      </c>
      <c r="Q799" s="199">
        <v>10000</v>
      </c>
      <c r="S799" t="s">
        <v>3495</v>
      </c>
      <c r="T799" t="s">
        <v>3730</v>
      </c>
      <c r="U799" s="201">
        <v>4.03</v>
      </c>
      <c r="V799" t="s">
        <v>3491</v>
      </c>
      <c r="W799" t="s">
        <v>4163</v>
      </c>
      <c r="X799" t="s">
        <v>4164</v>
      </c>
      <c r="Y799" t="s">
        <v>4481</v>
      </c>
      <c r="Z799" t="s">
        <v>3051</v>
      </c>
      <c r="AA799">
        <v>829033</v>
      </c>
      <c r="AB799" s="198">
        <v>37048.875011574077</v>
      </c>
      <c r="AC799" s="198">
        <v>37048.875011574077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5000</v>
      </c>
      <c r="G800" s="202">
        <v>1337013</v>
      </c>
      <c r="H800" s="198">
        <v>37047.320949074077</v>
      </c>
      <c r="I800" t="s">
        <v>4249</v>
      </c>
      <c r="M800" t="s">
        <v>3494</v>
      </c>
      <c r="N800" t="s">
        <v>3840</v>
      </c>
      <c r="O800" t="s">
        <v>2503</v>
      </c>
      <c r="Q800" s="199">
        <v>5000</v>
      </c>
      <c r="S800" t="s">
        <v>3495</v>
      </c>
      <c r="T800" t="s">
        <v>3730</v>
      </c>
      <c r="U800" s="201">
        <v>3.875</v>
      </c>
      <c r="V800" t="s">
        <v>4478</v>
      </c>
      <c r="W800" t="s">
        <v>4348</v>
      </c>
      <c r="X800" t="s">
        <v>4498</v>
      </c>
      <c r="Y800" t="s">
        <v>4481</v>
      </c>
      <c r="Z800" t="s">
        <v>3051</v>
      </c>
      <c r="AA800">
        <v>829035</v>
      </c>
      <c r="AB800" s="198">
        <v>37048.875011574077</v>
      </c>
      <c r="AC800" s="198">
        <v>37048.875011574077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5000</v>
      </c>
      <c r="G801" s="202">
        <v>1337014</v>
      </c>
      <c r="H801" s="198">
        <v>37047.321030092593</v>
      </c>
      <c r="I801" t="s">
        <v>3606</v>
      </c>
      <c r="M801" t="s">
        <v>3494</v>
      </c>
      <c r="N801" t="s">
        <v>3840</v>
      </c>
      <c r="O801" t="s">
        <v>2498</v>
      </c>
      <c r="Q801" s="199">
        <v>5000</v>
      </c>
      <c r="S801" t="s">
        <v>3495</v>
      </c>
      <c r="T801" t="s">
        <v>3730</v>
      </c>
      <c r="U801" s="201">
        <v>3.8525</v>
      </c>
      <c r="V801" t="s">
        <v>3621</v>
      </c>
      <c r="W801" t="s">
        <v>4348</v>
      </c>
      <c r="X801" t="s">
        <v>4498</v>
      </c>
      <c r="Y801" t="s">
        <v>4481</v>
      </c>
      <c r="Z801" t="s">
        <v>3051</v>
      </c>
      <c r="AA801">
        <v>829036</v>
      </c>
      <c r="AB801" s="198">
        <v>37048.875011574077</v>
      </c>
      <c r="AC801" s="198">
        <v>37048.875011574077</v>
      </c>
    </row>
    <row r="802" spans="1:29" x14ac:dyDescent="0.2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31</v>
      </c>
      <c r="F802" s="213">
        <f t="shared" si="65"/>
        <v>155000</v>
      </c>
      <c r="G802" s="202">
        <v>1337015</v>
      </c>
      <c r="H802" s="198">
        <v>37047.321064814816</v>
      </c>
      <c r="I802" t="s">
        <v>4252</v>
      </c>
      <c r="M802" t="s">
        <v>3494</v>
      </c>
      <c r="N802" t="s">
        <v>4277</v>
      </c>
      <c r="O802" t="s">
        <v>4487</v>
      </c>
      <c r="Q802" s="199">
        <v>5000</v>
      </c>
      <c r="S802" t="s">
        <v>3495</v>
      </c>
      <c r="T802" t="s">
        <v>3730</v>
      </c>
      <c r="U802" s="201">
        <v>4.1500000000000004</v>
      </c>
      <c r="V802" t="s">
        <v>3122</v>
      </c>
      <c r="W802" t="s">
        <v>2909</v>
      </c>
      <c r="X802" t="s">
        <v>4278</v>
      </c>
      <c r="Y802" t="s">
        <v>3748</v>
      </c>
      <c r="Z802" t="s">
        <v>3051</v>
      </c>
      <c r="AA802" t="s">
        <v>2504</v>
      </c>
      <c r="AB802" s="198">
        <v>37073.875</v>
      </c>
      <c r="AC802" s="198">
        <v>37103.875</v>
      </c>
    </row>
    <row r="803" spans="1:29" x14ac:dyDescent="0.2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10000</v>
      </c>
      <c r="G803" s="202">
        <v>1337016</v>
      </c>
      <c r="H803" s="198">
        <v>37047.321076388886</v>
      </c>
      <c r="I803" t="s">
        <v>3702</v>
      </c>
      <c r="M803" t="s">
        <v>3494</v>
      </c>
      <c r="N803" t="s">
        <v>3840</v>
      </c>
      <c r="O803" t="s">
        <v>4680</v>
      </c>
      <c r="P803" s="199">
        <v>10000</v>
      </c>
      <c r="S803" t="s">
        <v>3495</v>
      </c>
      <c r="T803" t="s">
        <v>3730</v>
      </c>
      <c r="U803" s="201">
        <v>4.03</v>
      </c>
      <c r="V803" t="s">
        <v>3680</v>
      </c>
      <c r="W803" t="s">
        <v>4163</v>
      </c>
      <c r="X803" t="s">
        <v>4164</v>
      </c>
      <c r="Y803" t="s">
        <v>4481</v>
      </c>
      <c r="Z803" t="s">
        <v>3051</v>
      </c>
      <c r="AA803">
        <v>829037</v>
      </c>
      <c r="AB803" s="198">
        <v>37048.875011574077</v>
      </c>
      <c r="AC803" s="198">
        <v>37048.875011574077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5000</v>
      </c>
      <c r="G804" s="202">
        <v>1337017</v>
      </c>
      <c r="H804" s="198">
        <v>37047.321087962962</v>
      </c>
      <c r="I804" t="s">
        <v>4502</v>
      </c>
      <c r="M804" t="s">
        <v>3494</v>
      </c>
      <c r="N804" t="s">
        <v>3840</v>
      </c>
      <c r="O804" t="s">
        <v>2498</v>
      </c>
      <c r="Q804" s="199">
        <v>5000</v>
      </c>
      <c r="S804" t="s">
        <v>3495</v>
      </c>
      <c r="T804" t="s">
        <v>3730</v>
      </c>
      <c r="U804" s="201">
        <v>3.855</v>
      </c>
      <c r="V804" t="s">
        <v>4182</v>
      </c>
      <c r="W804" t="s">
        <v>4348</v>
      </c>
      <c r="X804" t="s">
        <v>4498</v>
      </c>
      <c r="Y804" t="s">
        <v>4481</v>
      </c>
      <c r="Z804" t="s">
        <v>3051</v>
      </c>
      <c r="AA804">
        <v>829038</v>
      </c>
      <c r="AB804" s="198">
        <v>37048.875011574077</v>
      </c>
      <c r="AC804" s="198">
        <v>37048.875011574077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5000</v>
      </c>
      <c r="G805" s="202">
        <v>1337018</v>
      </c>
      <c r="H805" s="198">
        <v>37047.321122685185</v>
      </c>
      <c r="I805" t="s">
        <v>4501</v>
      </c>
      <c r="M805" t="s">
        <v>3494</v>
      </c>
      <c r="N805" t="s">
        <v>3840</v>
      </c>
      <c r="O805" t="s">
        <v>2498</v>
      </c>
      <c r="Q805" s="199">
        <v>5000</v>
      </c>
      <c r="S805" t="s">
        <v>3495</v>
      </c>
      <c r="T805" t="s">
        <v>3730</v>
      </c>
      <c r="U805" s="201">
        <v>3.8574999999999999</v>
      </c>
      <c r="V805" t="s">
        <v>3654</v>
      </c>
      <c r="W805" t="s">
        <v>4348</v>
      </c>
      <c r="X805" t="s">
        <v>4498</v>
      </c>
      <c r="Y805" t="s">
        <v>4481</v>
      </c>
      <c r="Z805" t="s">
        <v>3051</v>
      </c>
      <c r="AA805">
        <v>829039</v>
      </c>
      <c r="AB805" s="198">
        <v>37048.875011574077</v>
      </c>
      <c r="AC805" s="198">
        <v>37048.875011574077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1337019</v>
      </c>
      <c r="H806" s="198">
        <v>37047.321203703701</v>
      </c>
      <c r="I806" t="s">
        <v>3606</v>
      </c>
      <c r="M806" t="s">
        <v>3494</v>
      </c>
      <c r="N806" t="s">
        <v>3840</v>
      </c>
      <c r="O806" t="s">
        <v>2498</v>
      </c>
      <c r="Q806" s="199">
        <v>5000</v>
      </c>
      <c r="S806" t="s">
        <v>3495</v>
      </c>
      <c r="T806" t="s">
        <v>3730</v>
      </c>
      <c r="U806" s="201">
        <v>3.86</v>
      </c>
      <c r="V806" t="s">
        <v>3621</v>
      </c>
      <c r="W806" t="s">
        <v>4348</v>
      </c>
      <c r="X806" t="s">
        <v>4498</v>
      </c>
      <c r="Y806" t="s">
        <v>4481</v>
      </c>
      <c r="Z806" t="s">
        <v>3051</v>
      </c>
      <c r="AA806">
        <v>829040</v>
      </c>
      <c r="AB806" s="198">
        <v>37048.875011574077</v>
      </c>
      <c r="AC806" s="198">
        <v>37048.875011574077</v>
      </c>
    </row>
    <row r="807" spans="1:29" x14ac:dyDescent="0.2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5</v>
      </c>
      <c r="F807" s="213">
        <f t="shared" si="65"/>
        <v>250</v>
      </c>
      <c r="G807" s="202">
        <v>1337021</v>
      </c>
      <c r="H807" s="198">
        <v>37047.321273148147</v>
      </c>
      <c r="I807" t="s">
        <v>4543</v>
      </c>
      <c r="M807" t="s">
        <v>2818</v>
      </c>
      <c r="N807" t="s">
        <v>3519</v>
      </c>
      <c r="O807" t="s">
        <v>3994</v>
      </c>
      <c r="P807" s="199">
        <v>50</v>
      </c>
      <c r="S807" t="s">
        <v>3493</v>
      </c>
      <c r="T807" t="s">
        <v>3730</v>
      </c>
      <c r="U807" s="201">
        <v>49.5</v>
      </c>
      <c r="V807" t="s">
        <v>4492</v>
      </c>
      <c r="W807" t="s">
        <v>3527</v>
      </c>
      <c r="X807" t="s">
        <v>4262</v>
      </c>
      <c r="Y807" t="s">
        <v>4783</v>
      </c>
      <c r="Z807" t="s">
        <v>3046</v>
      </c>
      <c r="AA807">
        <v>632424.1</v>
      </c>
      <c r="AB807" s="198">
        <v>37053.875011574077</v>
      </c>
      <c r="AC807" s="198">
        <v>37057.875011574077</v>
      </c>
    </row>
    <row r="808" spans="1:29" x14ac:dyDescent="0.2">
      <c r="A808" s="44" t="str">
        <f t="shared" si="61"/>
        <v>US Power Physical</v>
      </c>
      <c r="B808" s="44" t="str">
        <f t="shared" si="62"/>
        <v>US</v>
      </c>
      <c r="C808" s="44" t="str">
        <f t="shared" si="63"/>
        <v>Power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24</v>
      </c>
      <c r="F808" s="213">
        <f t="shared" si="65"/>
        <v>1200</v>
      </c>
      <c r="G808" s="202">
        <v>1337020</v>
      </c>
      <c r="H808" s="198">
        <v>37047.321273148147</v>
      </c>
      <c r="I808" t="s">
        <v>4239</v>
      </c>
      <c r="M808" t="s">
        <v>2818</v>
      </c>
      <c r="N808" t="s">
        <v>3519</v>
      </c>
      <c r="O808" t="s">
        <v>2451</v>
      </c>
      <c r="P808" s="199">
        <v>50</v>
      </c>
      <c r="S808" t="s">
        <v>3493</v>
      </c>
      <c r="T808" t="s">
        <v>3730</v>
      </c>
      <c r="U808" s="201">
        <v>56.5</v>
      </c>
      <c r="V808" t="s">
        <v>3124</v>
      </c>
      <c r="W808" t="s">
        <v>3527</v>
      </c>
      <c r="X808" t="s">
        <v>4262</v>
      </c>
      <c r="Y808" t="s">
        <v>4783</v>
      </c>
      <c r="Z808" t="s">
        <v>3046</v>
      </c>
      <c r="AA808">
        <v>632423.1</v>
      </c>
      <c r="AB808" s="198">
        <v>37049.875011574077</v>
      </c>
      <c r="AC808" s="198">
        <v>37072.875011574077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5000</v>
      </c>
      <c r="G809" s="202">
        <v>1337022</v>
      </c>
      <c r="H809" s="198">
        <v>37047.321273148147</v>
      </c>
      <c r="I809" t="s">
        <v>3606</v>
      </c>
      <c r="M809" t="s">
        <v>3494</v>
      </c>
      <c r="N809" t="s">
        <v>3840</v>
      </c>
      <c r="O809" t="s">
        <v>2498</v>
      </c>
      <c r="Q809" s="199">
        <v>5000</v>
      </c>
      <c r="S809" t="s">
        <v>3495</v>
      </c>
      <c r="T809" t="s">
        <v>3730</v>
      </c>
      <c r="U809" s="201">
        <v>3.8624999999999998</v>
      </c>
      <c r="V809" t="s">
        <v>3621</v>
      </c>
      <c r="W809" t="s">
        <v>4348</v>
      </c>
      <c r="X809" t="s">
        <v>4498</v>
      </c>
      <c r="Y809" t="s">
        <v>4481</v>
      </c>
      <c r="Z809" t="s">
        <v>3051</v>
      </c>
      <c r="AA809">
        <v>829041</v>
      </c>
      <c r="AB809" s="198">
        <v>37048.875011574077</v>
      </c>
      <c r="AC809" s="198">
        <v>37048.875011574077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5000</v>
      </c>
      <c r="G810" s="202">
        <v>1337023</v>
      </c>
      <c r="H810" s="198">
        <v>37047.321342592593</v>
      </c>
      <c r="I810" t="s">
        <v>3606</v>
      </c>
      <c r="M810" t="s">
        <v>3494</v>
      </c>
      <c r="N810" t="s">
        <v>3840</v>
      </c>
      <c r="O810" t="s">
        <v>2498</v>
      </c>
      <c r="Q810" s="199">
        <v>5000</v>
      </c>
      <c r="S810" t="s">
        <v>3495</v>
      </c>
      <c r="T810" t="s">
        <v>3730</v>
      </c>
      <c r="U810" s="201">
        <v>3.8650000000000002</v>
      </c>
      <c r="V810" t="s">
        <v>3621</v>
      </c>
      <c r="W810" t="s">
        <v>4348</v>
      </c>
      <c r="X810" t="s">
        <v>4498</v>
      </c>
      <c r="Y810" t="s">
        <v>4481</v>
      </c>
      <c r="Z810" t="s">
        <v>3051</v>
      </c>
      <c r="AA810">
        <v>829042</v>
      </c>
      <c r="AB810" s="198">
        <v>37048.875011574077</v>
      </c>
      <c r="AC810" s="198">
        <v>37048.875011574077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5000</v>
      </c>
      <c r="G811" s="202">
        <v>1337024</v>
      </c>
      <c r="H811" s="198">
        <v>37047.32135416667</v>
      </c>
      <c r="I811" t="s">
        <v>4160</v>
      </c>
      <c r="M811" t="s">
        <v>3494</v>
      </c>
      <c r="N811" t="s">
        <v>3840</v>
      </c>
      <c r="O811" t="s">
        <v>2505</v>
      </c>
      <c r="P811" s="199">
        <v>5000</v>
      </c>
      <c r="S811" t="s">
        <v>3495</v>
      </c>
      <c r="T811" t="s">
        <v>3730</v>
      </c>
      <c r="U811" s="201">
        <v>3.88</v>
      </c>
      <c r="V811" t="s">
        <v>2506</v>
      </c>
      <c r="W811" t="s">
        <v>4348</v>
      </c>
      <c r="X811" t="s">
        <v>4498</v>
      </c>
      <c r="Y811" t="s">
        <v>4481</v>
      </c>
      <c r="Z811" t="s">
        <v>3051</v>
      </c>
      <c r="AA811">
        <v>829043</v>
      </c>
      <c r="AB811" s="198">
        <v>37048.875011574077</v>
      </c>
      <c r="AC811" s="198">
        <v>37048.875011574077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5000</v>
      </c>
      <c r="G812" s="202">
        <v>1337026</v>
      </c>
      <c r="H812" s="198">
        <v>37047.321469907409</v>
      </c>
      <c r="I812" t="s">
        <v>3606</v>
      </c>
      <c r="M812" t="s">
        <v>3494</v>
      </c>
      <c r="N812" t="s">
        <v>3840</v>
      </c>
      <c r="O812" t="s">
        <v>2498</v>
      </c>
      <c r="Q812" s="199">
        <v>5000</v>
      </c>
      <c r="S812" t="s">
        <v>3495</v>
      </c>
      <c r="T812" t="s">
        <v>3730</v>
      </c>
      <c r="U812" s="201">
        <v>3.8675000000000002</v>
      </c>
      <c r="V812" t="s">
        <v>3621</v>
      </c>
      <c r="W812" t="s">
        <v>4348</v>
      </c>
      <c r="X812" t="s">
        <v>4498</v>
      </c>
      <c r="Y812" t="s">
        <v>4481</v>
      </c>
      <c r="Z812" t="s">
        <v>3051</v>
      </c>
      <c r="AA812">
        <v>829045</v>
      </c>
      <c r="AB812" s="198">
        <v>37048.875011574077</v>
      </c>
      <c r="AC812" s="198">
        <v>37048.875011574077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3">
        <f t="shared" si="65"/>
        <v>5000</v>
      </c>
      <c r="G813" s="202">
        <v>1337025</v>
      </c>
      <c r="H813" s="198">
        <v>37047.321469907409</v>
      </c>
      <c r="I813" t="s">
        <v>4543</v>
      </c>
      <c r="M813" t="s">
        <v>3494</v>
      </c>
      <c r="N813" t="s">
        <v>3840</v>
      </c>
      <c r="O813" t="s">
        <v>2507</v>
      </c>
      <c r="P813" s="199">
        <v>5000</v>
      </c>
      <c r="S813" t="s">
        <v>3495</v>
      </c>
      <c r="T813" t="s">
        <v>3730</v>
      </c>
      <c r="U813" s="201">
        <v>4.3</v>
      </c>
      <c r="V813" t="s">
        <v>4162</v>
      </c>
      <c r="W813" t="s">
        <v>3217</v>
      </c>
      <c r="X813" t="s">
        <v>3153</v>
      </c>
      <c r="Y813" t="s">
        <v>4481</v>
      </c>
      <c r="Z813" t="s">
        <v>3051</v>
      </c>
      <c r="AA813">
        <v>829044</v>
      </c>
      <c r="AB813" s="198">
        <v>37048.875011574077</v>
      </c>
      <c r="AC813" s="198">
        <v>37048.875011574077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50000</v>
      </c>
      <c r="G814" s="202">
        <v>1337027</v>
      </c>
      <c r="H814" s="198">
        <v>37047.321493055555</v>
      </c>
      <c r="I814" t="s">
        <v>3606</v>
      </c>
      <c r="M814" t="s">
        <v>3494</v>
      </c>
      <c r="N814" t="s">
        <v>3840</v>
      </c>
      <c r="O814" t="s">
        <v>2481</v>
      </c>
      <c r="P814" s="199">
        <v>50000</v>
      </c>
      <c r="S814" t="s">
        <v>3495</v>
      </c>
      <c r="T814" t="s">
        <v>3730</v>
      </c>
      <c r="U814" s="201">
        <v>4.085</v>
      </c>
      <c r="V814" t="s">
        <v>4347</v>
      </c>
      <c r="W814" t="s">
        <v>4479</v>
      </c>
      <c r="X814" t="s">
        <v>4480</v>
      </c>
      <c r="Y814" t="s">
        <v>4481</v>
      </c>
      <c r="Z814" t="s">
        <v>3051</v>
      </c>
      <c r="AA814">
        <v>829046</v>
      </c>
      <c r="AB814" s="198">
        <v>37048.875011574077</v>
      </c>
      <c r="AC814" s="198">
        <v>37048.875011574077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</v>
      </c>
      <c r="G815" s="202">
        <v>1337028</v>
      </c>
      <c r="H815" s="198">
        <v>37047.321516203701</v>
      </c>
      <c r="I815" t="s">
        <v>4160</v>
      </c>
      <c r="M815" t="s">
        <v>3494</v>
      </c>
      <c r="N815" t="s">
        <v>3840</v>
      </c>
      <c r="O815" t="s">
        <v>2503</v>
      </c>
      <c r="P815" s="199">
        <v>5000</v>
      </c>
      <c r="S815" t="s">
        <v>3495</v>
      </c>
      <c r="T815" t="s">
        <v>3730</v>
      </c>
      <c r="U815" s="201">
        <v>3.8725000000000001</v>
      </c>
      <c r="V815" t="s">
        <v>2506</v>
      </c>
      <c r="W815" t="s">
        <v>4348</v>
      </c>
      <c r="X815" t="s">
        <v>4498</v>
      </c>
      <c r="Y815" t="s">
        <v>4481</v>
      </c>
      <c r="Z815" t="s">
        <v>3051</v>
      </c>
      <c r="AA815">
        <v>829047</v>
      </c>
      <c r="AB815" s="198">
        <v>37048.875011574077</v>
      </c>
      <c r="AC815" s="198">
        <v>37048.875011574077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5000</v>
      </c>
      <c r="G816" s="202">
        <v>1337029</v>
      </c>
      <c r="H816" s="198">
        <v>37047.321631944447</v>
      </c>
      <c r="I816" t="s">
        <v>3606</v>
      </c>
      <c r="M816" t="s">
        <v>3494</v>
      </c>
      <c r="N816" t="s">
        <v>3840</v>
      </c>
      <c r="O816" t="s">
        <v>2498</v>
      </c>
      <c r="Q816" s="199">
        <v>5000</v>
      </c>
      <c r="S816" t="s">
        <v>3495</v>
      </c>
      <c r="T816" t="s">
        <v>3730</v>
      </c>
      <c r="U816" s="201">
        <v>3.87</v>
      </c>
      <c r="V816" t="s">
        <v>3621</v>
      </c>
      <c r="W816" t="s">
        <v>4348</v>
      </c>
      <c r="X816" t="s">
        <v>4498</v>
      </c>
      <c r="Y816" t="s">
        <v>4481</v>
      </c>
      <c r="Z816" t="s">
        <v>3051</v>
      </c>
      <c r="AA816">
        <v>829048</v>
      </c>
      <c r="AB816" s="198">
        <v>37048.875011574077</v>
      </c>
      <c r="AC816" s="198">
        <v>37048.875011574077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5000</v>
      </c>
      <c r="G817" s="202">
        <v>1337030</v>
      </c>
      <c r="H817" s="198">
        <v>37047.321712962963</v>
      </c>
      <c r="I817" t="s">
        <v>4160</v>
      </c>
      <c r="M817" t="s">
        <v>3494</v>
      </c>
      <c r="N817" t="s">
        <v>3840</v>
      </c>
      <c r="O817" t="s">
        <v>2505</v>
      </c>
      <c r="P817" s="199">
        <v>5000</v>
      </c>
      <c r="S817" t="s">
        <v>3495</v>
      </c>
      <c r="T817" t="s">
        <v>3730</v>
      </c>
      <c r="U817" s="201">
        <v>3.8774999999999999</v>
      </c>
      <c r="V817" t="s">
        <v>2506</v>
      </c>
      <c r="W817" t="s">
        <v>4348</v>
      </c>
      <c r="X817" t="s">
        <v>4498</v>
      </c>
      <c r="Y817" t="s">
        <v>4481</v>
      </c>
      <c r="Z817" t="s">
        <v>3051</v>
      </c>
      <c r="AA817">
        <v>829049</v>
      </c>
      <c r="AB817" s="198">
        <v>37048.875011574077</v>
      </c>
      <c r="AC817" s="198">
        <v>37048.875011574077</v>
      </c>
    </row>
    <row r="818" spans="1:29" x14ac:dyDescent="0.2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31</v>
      </c>
      <c r="F818" s="213">
        <f t="shared" si="65"/>
        <v>310000</v>
      </c>
      <c r="G818" s="202">
        <v>1337031</v>
      </c>
      <c r="H818" s="198">
        <v>37047.321817129632</v>
      </c>
      <c r="I818" t="s">
        <v>4282</v>
      </c>
      <c r="M818" t="s">
        <v>3494</v>
      </c>
      <c r="N818" t="s">
        <v>4277</v>
      </c>
      <c r="O818" t="s">
        <v>4487</v>
      </c>
      <c r="Q818" s="199">
        <v>10000</v>
      </c>
      <c r="S818" t="s">
        <v>3495</v>
      </c>
      <c r="T818" t="s">
        <v>3730</v>
      </c>
      <c r="U818" s="201">
        <v>4.1500000000000004</v>
      </c>
      <c r="V818" t="s">
        <v>3145</v>
      </c>
      <c r="W818" t="s">
        <v>2909</v>
      </c>
      <c r="X818" t="s">
        <v>4278</v>
      </c>
      <c r="Y818" t="s">
        <v>3748</v>
      </c>
      <c r="Z818" t="s">
        <v>3051</v>
      </c>
      <c r="AA818" t="s">
        <v>2508</v>
      </c>
      <c r="AB818" s="198">
        <v>37073.875</v>
      </c>
      <c r="AC818" s="198">
        <v>37103.875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7960</v>
      </c>
      <c r="G819" s="202">
        <v>1337032</v>
      </c>
      <c r="H819" s="198">
        <v>37047.321817129632</v>
      </c>
      <c r="I819" t="s">
        <v>4521</v>
      </c>
      <c r="M819" t="s">
        <v>3494</v>
      </c>
      <c r="N819" t="s">
        <v>3840</v>
      </c>
      <c r="O819" t="s">
        <v>2481</v>
      </c>
      <c r="P819" s="199">
        <v>7960</v>
      </c>
      <c r="S819" t="s">
        <v>3495</v>
      </c>
      <c r="T819" t="s">
        <v>3730</v>
      </c>
      <c r="U819" s="201">
        <v>4.08</v>
      </c>
      <c r="V819" t="s">
        <v>4369</v>
      </c>
      <c r="W819" t="s">
        <v>4479</v>
      </c>
      <c r="X819" t="s">
        <v>4480</v>
      </c>
      <c r="Y819" t="s">
        <v>4481</v>
      </c>
      <c r="Z819" t="s">
        <v>3051</v>
      </c>
      <c r="AA819">
        <v>829050</v>
      </c>
      <c r="AB819" s="198">
        <v>37048.875011574077</v>
      </c>
      <c r="AC819" s="198">
        <v>37048.875011574077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5</v>
      </c>
      <c r="F820" s="213">
        <f t="shared" si="65"/>
        <v>250</v>
      </c>
      <c r="G820" s="202">
        <v>1337035</v>
      </c>
      <c r="H820" s="198">
        <v>37047.321967592594</v>
      </c>
      <c r="I820" t="s">
        <v>3703</v>
      </c>
      <c r="M820" t="s">
        <v>2818</v>
      </c>
      <c r="N820" t="s">
        <v>3519</v>
      </c>
      <c r="O820" t="s">
        <v>3994</v>
      </c>
      <c r="P820" s="199">
        <v>50</v>
      </c>
      <c r="S820" t="s">
        <v>3493</v>
      </c>
      <c r="T820" t="s">
        <v>3730</v>
      </c>
      <c r="U820" s="201">
        <v>49</v>
      </c>
      <c r="V820" t="s">
        <v>4248</v>
      </c>
      <c r="W820" t="s">
        <v>3527</v>
      </c>
      <c r="X820" t="s">
        <v>4262</v>
      </c>
      <c r="Y820" t="s">
        <v>4783</v>
      </c>
      <c r="Z820" t="s">
        <v>3046</v>
      </c>
      <c r="AA820">
        <v>632425.1</v>
      </c>
      <c r="AB820" s="198">
        <v>37053.875011574077</v>
      </c>
      <c r="AC820" s="198">
        <v>37057.875011574077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5</v>
      </c>
      <c r="F821" s="213">
        <f t="shared" si="65"/>
        <v>250</v>
      </c>
      <c r="G821" s="202">
        <v>1337036</v>
      </c>
      <c r="H821" s="198">
        <v>37047.322118055556</v>
      </c>
      <c r="I821" t="s">
        <v>4254</v>
      </c>
      <c r="M821" t="s">
        <v>2818</v>
      </c>
      <c r="N821" t="s">
        <v>3519</v>
      </c>
      <c r="O821" t="s">
        <v>1779</v>
      </c>
      <c r="P821" s="199">
        <v>50</v>
      </c>
      <c r="S821" t="s">
        <v>3493</v>
      </c>
      <c r="T821" t="s">
        <v>3730</v>
      </c>
      <c r="U821" s="201">
        <v>40.75</v>
      </c>
      <c r="V821" t="s">
        <v>2509</v>
      </c>
      <c r="W821" t="s">
        <v>3444</v>
      </c>
      <c r="X821" t="s">
        <v>3526</v>
      </c>
      <c r="Y821" t="s">
        <v>4783</v>
      </c>
      <c r="Z821" t="s">
        <v>3046</v>
      </c>
      <c r="AA821">
        <v>632426.1</v>
      </c>
      <c r="AB821" s="198">
        <v>37053.875011574077</v>
      </c>
      <c r="AC821" s="198">
        <v>37057.875011574077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5000</v>
      </c>
      <c r="G822" s="202">
        <v>1337037</v>
      </c>
      <c r="H822" s="198">
        <v>37047.322245370371</v>
      </c>
      <c r="I822" t="s">
        <v>4543</v>
      </c>
      <c r="M822" t="s">
        <v>3494</v>
      </c>
      <c r="N822" t="s">
        <v>3840</v>
      </c>
      <c r="O822" t="s">
        <v>2472</v>
      </c>
      <c r="P822" s="199">
        <v>5000</v>
      </c>
      <c r="S822" t="s">
        <v>3495</v>
      </c>
      <c r="T822" t="s">
        <v>3730</v>
      </c>
      <c r="U822" s="201">
        <v>4</v>
      </c>
      <c r="V822" t="s">
        <v>4350</v>
      </c>
      <c r="W822" t="s">
        <v>4512</v>
      </c>
      <c r="X822" t="s">
        <v>4513</v>
      </c>
      <c r="Y822" t="s">
        <v>4481</v>
      </c>
      <c r="Z822" t="s">
        <v>3051</v>
      </c>
      <c r="AA822">
        <v>829052</v>
      </c>
      <c r="AB822" s="198">
        <v>37048.875011574077</v>
      </c>
      <c r="AC822" s="198">
        <v>37048.875011574077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25</v>
      </c>
      <c r="F823" s="213">
        <f t="shared" si="65"/>
        <v>250000</v>
      </c>
      <c r="G823" s="202">
        <v>1337040</v>
      </c>
      <c r="H823" s="198">
        <v>37047.322465277779</v>
      </c>
      <c r="I823" t="s">
        <v>3606</v>
      </c>
      <c r="M823" t="s">
        <v>3494</v>
      </c>
      <c r="N823" t="s">
        <v>4277</v>
      </c>
      <c r="O823" t="s">
        <v>4656</v>
      </c>
      <c r="Q823" s="199">
        <v>10000</v>
      </c>
      <c r="S823" t="s">
        <v>3495</v>
      </c>
      <c r="T823" t="s">
        <v>3730</v>
      </c>
      <c r="U823" s="201">
        <v>4.0049999999999999</v>
      </c>
      <c r="V823" t="s">
        <v>4060</v>
      </c>
      <c r="W823" t="s">
        <v>4380</v>
      </c>
      <c r="X823" t="s">
        <v>4381</v>
      </c>
      <c r="Y823" t="s">
        <v>3748</v>
      </c>
      <c r="Z823" t="s">
        <v>3051</v>
      </c>
      <c r="AA823" t="s">
        <v>2510</v>
      </c>
      <c r="AB823" s="198">
        <v>37048.875011574077</v>
      </c>
      <c r="AC823" s="198">
        <v>37072.875011574077</v>
      </c>
    </row>
    <row r="824" spans="1:29" x14ac:dyDescent="0.2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5000</v>
      </c>
      <c r="G824" s="202">
        <v>1337042</v>
      </c>
      <c r="H824" s="198">
        <v>37047.322511574072</v>
      </c>
      <c r="I824" t="s">
        <v>4543</v>
      </c>
      <c r="M824" t="s">
        <v>3494</v>
      </c>
      <c r="N824" t="s">
        <v>3840</v>
      </c>
      <c r="O824" t="s">
        <v>4724</v>
      </c>
      <c r="P824" s="199">
        <v>5000</v>
      </c>
      <c r="S824" t="s">
        <v>3495</v>
      </c>
      <c r="T824" t="s">
        <v>3730</v>
      </c>
      <c r="U824" s="201">
        <v>4.32</v>
      </c>
      <c r="V824" t="s">
        <v>4162</v>
      </c>
      <c r="W824" t="s">
        <v>3217</v>
      </c>
      <c r="X824" t="s">
        <v>3153</v>
      </c>
      <c r="Y824" t="s">
        <v>4481</v>
      </c>
      <c r="Z824" t="s">
        <v>3051</v>
      </c>
      <c r="AA824">
        <v>829053</v>
      </c>
      <c r="AB824" s="198">
        <v>37048.875011574077</v>
      </c>
      <c r="AC824" s="198">
        <v>37048.875011574077</v>
      </c>
    </row>
    <row r="825" spans="1:29" x14ac:dyDescent="0.2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30</v>
      </c>
      <c r="F825" s="213">
        <f t="shared" si="65"/>
        <v>1500</v>
      </c>
      <c r="G825" s="202">
        <v>1337044</v>
      </c>
      <c r="H825" s="198">
        <v>37047.32271990741</v>
      </c>
      <c r="I825" t="s">
        <v>4284</v>
      </c>
      <c r="M825" t="s">
        <v>2818</v>
      </c>
      <c r="N825" t="s">
        <v>3519</v>
      </c>
      <c r="O825" t="s">
        <v>2511</v>
      </c>
      <c r="Q825" s="199">
        <v>50</v>
      </c>
      <c r="S825" t="s">
        <v>3493</v>
      </c>
      <c r="T825" t="s">
        <v>3730</v>
      </c>
      <c r="U825" s="201">
        <v>51.5</v>
      </c>
      <c r="V825" t="s">
        <v>2837</v>
      </c>
      <c r="W825" t="s">
        <v>3966</v>
      </c>
      <c r="X825" t="s">
        <v>4258</v>
      </c>
      <c r="Y825" t="s">
        <v>4783</v>
      </c>
      <c r="Z825" t="s">
        <v>3046</v>
      </c>
      <c r="AA825">
        <v>632428.1</v>
      </c>
      <c r="AB825" s="198">
        <v>37408.591666666667</v>
      </c>
      <c r="AC825" s="198">
        <v>37437.591666666667</v>
      </c>
    </row>
    <row r="826" spans="1:29" x14ac:dyDescent="0.2">
      <c r="A826" s="44" t="str">
        <f t="shared" si="61"/>
        <v>US Natural Gas Financial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365</v>
      </c>
      <c r="F826" s="213">
        <f t="shared" si="65"/>
        <v>1825000</v>
      </c>
      <c r="G826" s="202">
        <v>1337045</v>
      </c>
      <c r="H826" s="198">
        <v>37047.322766203702</v>
      </c>
      <c r="I826" t="s">
        <v>4484</v>
      </c>
      <c r="M826" t="s">
        <v>3494</v>
      </c>
      <c r="N826" t="s">
        <v>4277</v>
      </c>
      <c r="O826" t="s">
        <v>4526</v>
      </c>
      <c r="P826" s="199">
        <v>5000</v>
      </c>
      <c r="S826" t="s">
        <v>3495</v>
      </c>
      <c r="T826" t="s">
        <v>3730</v>
      </c>
      <c r="U826" s="201">
        <v>4.18</v>
      </c>
      <c r="V826" t="s">
        <v>4485</v>
      </c>
      <c r="W826" t="s">
        <v>2909</v>
      </c>
      <c r="X826" t="s">
        <v>4278</v>
      </c>
      <c r="Y826" t="s">
        <v>3748</v>
      </c>
      <c r="Z826" t="s">
        <v>3051</v>
      </c>
      <c r="AA826" t="s">
        <v>2512</v>
      </c>
      <c r="AB826" s="198">
        <v>37257.875</v>
      </c>
      <c r="AC826" s="198">
        <v>37621.875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30</v>
      </c>
      <c r="F827" s="213">
        <f t="shared" si="65"/>
        <v>1500</v>
      </c>
      <c r="G827" s="202">
        <v>1337046</v>
      </c>
      <c r="H827" s="198">
        <v>37047.323067129626</v>
      </c>
      <c r="I827" t="s">
        <v>4284</v>
      </c>
      <c r="J827" t="s">
        <v>4228</v>
      </c>
      <c r="K827" t="s">
        <v>4267</v>
      </c>
      <c r="M827" t="s">
        <v>2818</v>
      </c>
      <c r="N827" t="s">
        <v>4269</v>
      </c>
      <c r="O827" t="s">
        <v>2513</v>
      </c>
      <c r="Q827" s="199">
        <v>50</v>
      </c>
      <c r="S827" t="s">
        <v>3493</v>
      </c>
      <c r="T827" t="s">
        <v>3730</v>
      </c>
      <c r="U827" s="201">
        <v>38</v>
      </c>
      <c r="V827" t="s">
        <v>2514</v>
      </c>
      <c r="W827" t="s">
        <v>4514</v>
      </c>
      <c r="X827" t="s">
        <v>4515</v>
      </c>
      <c r="Y827" t="s">
        <v>4783</v>
      </c>
      <c r="Z827" t="s">
        <v>3046</v>
      </c>
      <c r="AA827">
        <v>632429.1</v>
      </c>
      <c r="AB827" s="198">
        <v>37500</v>
      </c>
      <c r="AC827" s="198">
        <v>37529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10000</v>
      </c>
      <c r="G828" s="202">
        <v>1337047</v>
      </c>
      <c r="H828" s="198">
        <v>37047.32309027778</v>
      </c>
      <c r="I828" t="s">
        <v>3606</v>
      </c>
      <c r="M828" t="s">
        <v>3494</v>
      </c>
      <c r="N828" t="s">
        <v>3840</v>
      </c>
      <c r="O828" t="s">
        <v>2515</v>
      </c>
      <c r="Q828" s="199">
        <v>10000</v>
      </c>
      <c r="S828" t="s">
        <v>3495</v>
      </c>
      <c r="T828" t="s">
        <v>3730</v>
      </c>
      <c r="U828" s="201">
        <v>4.0250000000000004</v>
      </c>
      <c r="V828" t="s">
        <v>3491</v>
      </c>
      <c r="W828" t="s">
        <v>4163</v>
      </c>
      <c r="X828" t="s">
        <v>4164</v>
      </c>
      <c r="Y828" t="s">
        <v>4481</v>
      </c>
      <c r="Z828" t="s">
        <v>3051</v>
      </c>
      <c r="AA828">
        <v>829054</v>
      </c>
      <c r="AB828" s="198">
        <v>37048.875011574077</v>
      </c>
      <c r="AC828" s="198">
        <v>37048.875011574077</v>
      </c>
    </row>
    <row r="829" spans="1:29" x14ac:dyDescent="0.2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123</v>
      </c>
      <c r="F829" s="213">
        <f t="shared" si="65"/>
        <v>615000</v>
      </c>
      <c r="G829" s="202">
        <v>1337048</v>
      </c>
      <c r="H829" s="198">
        <v>37047.323263888888</v>
      </c>
      <c r="I829" t="s">
        <v>4477</v>
      </c>
      <c r="M829" t="s">
        <v>3494</v>
      </c>
      <c r="N829" t="s">
        <v>4277</v>
      </c>
      <c r="O829" t="s">
        <v>3218</v>
      </c>
      <c r="P829" s="199">
        <v>5000</v>
      </c>
      <c r="S829" t="s">
        <v>3495</v>
      </c>
      <c r="T829" t="s">
        <v>3730</v>
      </c>
      <c r="U829" s="201">
        <v>4.2350000000000003</v>
      </c>
      <c r="V829" t="s">
        <v>4177</v>
      </c>
      <c r="W829" t="s">
        <v>2909</v>
      </c>
      <c r="X829" t="s">
        <v>4278</v>
      </c>
      <c r="Y829" t="s">
        <v>3748</v>
      </c>
      <c r="Z829" t="s">
        <v>3051</v>
      </c>
      <c r="AA829" t="s">
        <v>2516</v>
      </c>
      <c r="AB829" s="198">
        <v>37073</v>
      </c>
      <c r="AC829" s="198">
        <v>37195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1337049</v>
      </c>
      <c r="H830" s="198">
        <v>37047.323379629626</v>
      </c>
      <c r="I830" t="s">
        <v>4543</v>
      </c>
      <c r="M830" t="s">
        <v>3494</v>
      </c>
      <c r="N830" t="s">
        <v>3840</v>
      </c>
      <c r="O830" t="s">
        <v>2472</v>
      </c>
      <c r="P830" s="199">
        <v>5000</v>
      </c>
      <c r="S830" t="s">
        <v>3495</v>
      </c>
      <c r="T830" t="s">
        <v>3730</v>
      </c>
      <c r="U830" s="201">
        <v>4</v>
      </c>
      <c r="V830" t="s">
        <v>4350</v>
      </c>
      <c r="W830" t="s">
        <v>4512</v>
      </c>
      <c r="X830" t="s">
        <v>4513</v>
      </c>
      <c r="Y830" t="s">
        <v>4481</v>
      </c>
      <c r="Z830" t="s">
        <v>3051</v>
      </c>
      <c r="AA830">
        <v>829055</v>
      </c>
      <c r="AB830" s="198">
        <v>37048.875011574077</v>
      </c>
      <c r="AC830" s="198">
        <v>37048.875011574077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1337050</v>
      </c>
      <c r="H831" s="198">
        <v>37047.323483796295</v>
      </c>
      <c r="I831" t="s">
        <v>4159</v>
      </c>
      <c r="M831" t="s">
        <v>3494</v>
      </c>
      <c r="N831" t="s">
        <v>3840</v>
      </c>
      <c r="O831" t="s">
        <v>2498</v>
      </c>
      <c r="P831" s="199">
        <v>5000</v>
      </c>
      <c r="S831" t="s">
        <v>3495</v>
      </c>
      <c r="T831" t="s">
        <v>3730</v>
      </c>
      <c r="U831" s="201">
        <v>3.8675000000000002</v>
      </c>
      <c r="V831" t="s">
        <v>4003</v>
      </c>
      <c r="W831" t="s">
        <v>4348</v>
      </c>
      <c r="X831" t="s">
        <v>4498</v>
      </c>
      <c r="Y831" t="s">
        <v>4481</v>
      </c>
      <c r="Z831" t="s">
        <v>3051</v>
      </c>
      <c r="AA831">
        <v>829056</v>
      </c>
      <c r="AB831" s="198">
        <v>37048.875011574077</v>
      </c>
      <c r="AC831" s="198">
        <v>37048.875011574077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1337051</v>
      </c>
      <c r="H832" s="198">
        <v>37047.323553240742</v>
      </c>
      <c r="I832" t="s">
        <v>4159</v>
      </c>
      <c r="M832" t="s">
        <v>3494</v>
      </c>
      <c r="N832" t="s">
        <v>3840</v>
      </c>
      <c r="O832" t="s">
        <v>2498</v>
      </c>
      <c r="P832" s="199">
        <v>5000</v>
      </c>
      <c r="S832" t="s">
        <v>3495</v>
      </c>
      <c r="T832" t="s">
        <v>3730</v>
      </c>
      <c r="U832" s="201">
        <v>3.8650000000000002</v>
      </c>
      <c r="V832" t="s">
        <v>4003</v>
      </c>
      <c r="W832" t="s">
        <v>4348</v>
      </c>
      <c r="X832" t="s">
        <v>4498</v>
      </c>
      <c r="Y832" t="s">
        <v>4481</v>
      </c>
      <c r="Z832" t="s">
        <v>3051</v>
      </c>
      <c r="AA832">
        <v>829057</v>
      </c>
      <c r="AB832" s="198">
        <v>37048.875011574077</v>
      </c>
      <c r="AC832" s="198">
        <v>37048.875011574077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1337052</v>
      </c>
      <c r="H833" s="198">
        <v>37047.323599537034</v>
      </c>
      <c r="I833" t="s">
        <v>4501</v>
      </c>
      <c r="M833" t="s">
        <v>3494</v>
      </c>
      <c r="N833" t="s">
        <v>3840</v>
      </c>
      <c r="O833" t="s">
        <v>2498</v>
      </c>
      <c r="P833" s="199">
        <v>5000</v>
      </c>
      <c r="S833" t="s">
        <v>3495</v>
      </c>
      <c r="T833" t="s">
        <v>3730</v>
      </c>
      <c r="U833" s="201">
        <v>3.8624999999999998</v>
      </c>
      <c r="V833" t="s">
        <v>3654</v>
      </c>
      <c r="W833" t="s">
        <v>4348</v>
      </c>
      <c r="X833" t="s">
        <v>4498</v>
      </c>
      <c r="Y833" t="s">
        <v>4481</v>
      </c>
      <c r="Z833" t="s">
        <v>3051</v>
      </c>
      <c r="AA833">
        <v>829058</v>
      </c>
      <c r="AB833" s="198">
        <v>37048.875011574077</v>
      </c>
      <c r="AC833" s="198">
        <v>37048.875011574077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25</v>
      </c>
      <c r="F834" s="213">
        <f t="shared" si="65"/>
        <v>250000</v>
      </c>
      <c r="G834" s="202">
        <v>1337053</v>
      </c>
      <c r="H834" s="198">
        <v>37047.323645833334</v>
      </c>
      <c r="I834" t="s">
        <v>4484</v>
      </c>
      <c r="M834" t="s">
        <v>3494</v>
      </c>
      <c r="N834" t="s">
        <v>4277</v>
      </c>
      <c r="O834" t="s">
        <v>2517</v>
      </c>
      <c r="P834" s="199">
        <v>10000</v>
      </c>
      <c r="S834" t="s">
        <v>3495</v>
      </c>
      <c r="T834" t="s">
        <v>3730</v>
      </c>
      <c r="U834" s="201">
        <v>4.0549999999999997</v>
      </c>
      <c r="V834" t="s">
        <v>4049</v>
      </c>
      <c r="W834" t="s">
        <v>4322</v>
      </c>
      <c r="X834" t="s">
        <v>4634</v>
      </c>
      <c r="Y834" t="s">
        <v>3748</v>
      </c>
      <c r="Z834" t="s">
        <v>3051</v>
      </c>
      <c r="AA834" t="s">
        <v>2518</v>
      </c>
      <c r="AB834" s="198">
        <v>37048.875011574077</v>
      </c>
      <c r="AC834" s="198">
        <v>37072.875011574077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25</v>
      </c>
      <c r="F835" s="213">
        <f t="shared" si="65"/>
        <v>250000</v>
      </c>
      <c r="G835" s="202">
        <v>1337058</v>
      </c>
      <c r="H835" s="198">
        <v>37047.323750000003</v>
      </c>
      <c r="I835" t="s">
        <v>4484</v>
      </c>
      <c r="M835" t="s">
        <v>3494</v>
      </c>
      <c r="N835" t="s">
        <v>4277</v>
      </c>
      <c r="O835" t="s">
        <v>2517</v>
      </c>
      <c r="P835" s="199">
        <v>10000</v>
      </c>
      <c r="S835" t="s">
        <v>3495</v>
      </c>
      <c r="T835" t="s">
        <v>3730</v>
      </c>
      <c r="U835" s="201">
        <v>4.0449999999999999</v>
      </c>
      <c r="V835" t="s">
        <v>4049</v>
      </c>
      <c r="W835" t="s">
        <v>4322</v>
      </c>
      <c r="X835" t="s">
        <v>4634</v>
      </c>
      <c r="Y835" t="s">
        <v>3748</v>
      </c>
      <c r="Z835" t="s">
        <v>3051</v>
      </c>
      <c r="AA835" t="s">
        <v>2519</v>
      </c>
      <c r="AB835" s="198">
        <v>37048.875011574077</v>
      </c>
      <c r="AC835" s="198">
        <v>37072.875011574077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1337056</v>
      </c>
      <c r="H836" s="198">
        <v>37047.323750000003</v>
      </c>
      <c r="I836" t="s">
        <v>3540</v>
      </c>
      <c r="M836" t="s">
        <v>2818</v>
      </c>
      <c r="N836" t="s">
        <v>3519</v>
      </c>
      <c r="O836" t="s">
        <v>4707</v>
      </c>
      <c r="Q836" s="199">
        <v>50</v>
      </c>
      <c r="S836" t="s">
        <v>3493</v>
      </c>
      <c r="T836" t="s">
        <v>3730</v>
      </c>
      <c r="U836" s="201">
        <v>48.5</v>
      </c>
      <c r="V836" t="s">
        <v>3653</v>
      </c>
      <c r="W836" t="s">
        <v>3444</v>
      </c>
      <c r="X836" t="s">
        <v>3526</v>
      </c>
      <c r="Y836" t="s">
        <v>4783</v>
      </c>
      <c r="Z836" t="s">
        <v>3046</v>
      </c>
      <c r="AA836">
        <v>632431.1</v>
      </c>
      <c r="AB836" s="198">
        <v>37060.875</v>
      </c>
      <c r="AC836" s="198">
        <v>37064.875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5000</v>
      </c>
      <c r="G837" s="202">
        <v>1337057</v>
      </c>
      <c r="H837" s="198">
        <v>37047.323750000003</v>
      </c>
      <c r="I837" t="s">
        <v>3606</v>
      </c>
      <c r="M837" t="s">
        <v>3494</v>
      </c>
      <c r="N837" t="s">
        <v>3840</v>
      </c>
      <c r="O837" t="s">
        <v>2498</v>
      </c>
      <c r="Q837" s="199">
        <v>5000</v>
      </c>
      <c r="S837" t="s">
        <v>3495</v>
      </c>
      <c r="T837" t="s">
        <v>3730</v>
      </c>
      <c r="U837" s="201">
        <v>3.8650000000000002</v>
      </c>
      <c r="V837" t="s">
        <v>3621</v>
      </c>
      <c r="W837" t="s">
        <v>4348</v>
      </c>
      <c r="X837" t="s">
        <v>4498</v>
      </c>
      <c r="Y837" t="s">
        <v>4481</v>
      </c>
      <c r="Z837" t="s">
        <v>3051</v>
      </c>
      <c r="AA837">
        <v>829059</v>
      </c>
      <c r="AB837" s="198">
        <v>37048.875011574077</v>
      </c>
      <c r="AC837" s="198">
        <v>37048.875011574077</v>
      </c>
    </row>
    <row r="838" spans="1:29" x14ac:dyDescent="0.2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123</v>
      </c>
      <c r="F838" s="213">
        <f t="shared" si="65"/>
        <v>615000</v>
      </c>
      <c r="G838" s="202">
        <v>1337059</v>
      </c>
      <c r="H838" s="198">
        <v>37047.323761574073</v>
      </c>
      <c r="I838" t="s">
        <v>4477</v>
      </c>
      <c r="M838" t="s">
        <v>3494</v>
      </c>
      <c r="N838" t="s">
        <v>4277</v>
      </c>
      <c r="O838" t="s">
        <v>3218</v>
      </c>
      <c r="P838" s="199">
        <v>5000</v>
      </c>
      <c r="S838" t="s">
        <v>3495</v>
      </c>
      <c r="T838" t="s">
        <v>3730</v>
      </c>
      <c r="U838" s="201">
        <v>4.2300000000000004</v>
      </c>
      <c r="V838" t="s">
        <v>4177</v>
      </c>
      <c r="W838" t="s">
        <v>2909</v>
      </c>
      <c r="X838" t="s">
        <v>4278</v>
      </c>
      <c r="Y838" t="s">
        <v>3748</v>
      </c>
      <c r="Z838" t="s">
        <v>3051</v>
      </c>
      <c r="AA838" t="s">
        <v>2520</v>
      </c>
      <c r="AB838" s="198">
        <v>37073</v>
      </c>
      <c r="AC838" s="198">
        <v>37195</v>
      </c>
    </row>
    <row r="839" spans="1:29" x14ac:dyDescent="0.2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365</v>
      </c>
      <c r="F839" s="213">
        <f t="shared" si="65"/>
        <v>1825000</v>
      </c>
      <c r="G839" s="202">
        <v>1337060</v>
      </c>
      <c r="H839" s="198">
        <v>37047.323796296296</v>
      </c>
      <c r="I839" t="s">
        <v>4484</v>
      </c>
      <c r="M839" t="s">
        <v>3494</v>
      </c>
      <c r="N839" t="s">
        <v>4277</v>
      </c>
      <c r="O839" t="s">
        <v>4526</v>
      </c>
      <c r="P839" s="199">
        <v>5000</v>
      </c>
      <c r="S839" t="s">
        <v>3495</v>
      </c>
      <c r="T839" t="s">
        <v>3730</v>
      </c>
      <c r="U839" s="201">
        <v>4.18</v>
      </c>
      <c r="V839" t="s">
        <v>4485</v>
      </c>
      <c r="W839" t="s">
        <v>2909</v>
      </c>
      <c r="X839" t="s">
        <v>4278</v>
      </c>
      <c r="Y839" t="s">
        <v>3748</v>
      </c>
      <c r="Z839" t="s">
        <v>3051</v>
      </c>
      <c r="AA839" t="s">
        <v>2521</v>
      </c>
      <c r="AB839" s="198">
        <v>37257.875</v>
      </c>
      <c r="AC839" s="198">
        <v>37621.875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5000</v>
      </c>
      <c r="G840" s="202">
        <v>1337061</v>
      </c>
      <c r="H840" s="198">
        <v>37047.323842592596</v>
      </c>
      <c r="I840" t="s">
        <v>3606</v>
      </c>
      <c r="M840" t="s">
        <v>3494</v>
      </c>
      <c r="N840" t="s">
        <v>3840</v>
      </c>
      <c r="O840" t="s">
        <v>2498</v>
      </c>
      <c r="Q840" s="199">
        <v>5000</v>
      </c>
      <c r="S840" t="s">
        <v>3495</v>
      </c>
      <c r="T840" t="s">
        <v>3730</v>
      </c>
      <c r="U840" s="201">
        <v>3.8675000000000002</v>
      </c>
      <c r="V840" t="s">
        <v>3621</v>
      </c>
      <c r="W840" t="s">
        <v>4348</v>
      </c>
      <c r="X840" t="s">
        <v>4498</v>
      </c>
      <c r="Y840" t="s">
        <v>4481</v>
      </c>
      <c r="Z840" t="s">
        <v>3051</v>
      </c>
      <c r="AA840">
        <v>829060</v>
      </c>
      <c r="AB840" s="198">
        <v>37048.875011574077</v>
      </c>
      <c r="AC840" s="198">
        <v>37048.875011574077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5000</v>
      </c>
      <c r="G841" s="202">
        <v>1337062</v>
      </c>
      <c r="H841" s="198">
        <v>37047.323912037034</v>
      </c>
      <c r="I841" t="s">
        <v>3180</v>
      </c>
      <c r="M841" t="s">
        <v>3494</v>
      </c>
      <c r="N841" t="s">
        <v>3840</v>
      </c>
      <c r="O841" t="s">
        <v>2505</v>
      </c>
      <c r="Q841" s="199">
        <v>5000</v>
      </c>
      <c r="S841" t="s">
        <v>3495</v>
      </c>
      <c r="T841" t="s">
        <v>3730</v>
      </c>
      <c r="U841" s="201">
        <v>3.88</v>
      </c>
      <c r="V841" t="s">
        <v>3181</v>
      </c>
      <c r="W841" t="s">
        <v>4348</v>
      </c>
      <c r="X841" t="s">
        <v>4498</v>
      </c>
      <c r="Y841" t="s">
        <v>4481</v>
      </c>
      <c r="Z841" t="s">
        <v>3051</v>
      </c>
      <c r="AA841">
        <v>829061</v>
      </c>
      <c r="AB841" s="198">
        <v>37048.875011574077</v>
      </c>
      <c r="AC841" s="198">
        <v>37048.875011574077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1337064</v>
      </c>
      <c r="H842" s="198">
        <v>37047.324004629627</v>
      </c>
      <c r="I842" t="s">
        <v>3533</v>
      </c>
      <c r="M842" t="s">
        <v>3494</v>
      </c>
      <c r="N842" t="s">
        <v>3840</v>
      </c>
      <c r="O842" t="s">
        <v>4724</v>
      </c>
      <c r="Q842" s="199">
        <v>5000</v>
      </c>
      <c r="S842" t="s">
        <v>3495</v>
      </c>
      <c r="T842" t="s">
        <v>3730</v>
      </c>
      <c r="U842" s="201">
        <v>4.32</v>
      </c>
      <c r="V842" t="s">
        <v>4115</v>
      </c>
      <c r="W842" t="s">
        <v>3217</v>
      </c>
      <c r="X842" t="s">
        <v>3153</v>
      </c>
      <c r="Y842" t="s">
        <v>4481</v>
      </c>
      <c r="Z842" t="s">
        <v>3051</v>
      </c>
      <c r="AA842">
        <v>829062</v>
      </c>
      <c r="AB842" s="198">
        <v>37048.875011574077</v>
      </c>
      <c r="AC842" s="198">
        <v>37048.875011574077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1337065</v>
      </c>
      <c r="H843" s="198">
        <v>37047.324050925927</v>
      </c>
      <c r="I843" t="s">
        <v>4268</v>
      </c>
      <c r="M843" t="s">
        <v>3494</v>
      </c>
      <c r="N843" t="s">
        <v>4488</v>
      </c>
      <c r="O843" t="s">
        <v>3300</v>
      </c>
      <c r="Q843" s="199">
        <v>10000</v>
      </c>
      <c r="S843" t="s">
        <v>3495</v>
      </c>
      <c r="T843" t="s">
        <v>3730</v>
      </c>
      <c r="U843" s="201">
        <v>3.7499999999999999E-2</v>
      </c>
      <c r="V843" t="s">
        <v>3846</v>
      </c>
      <c r="W843" t="s">
        <v>4380</v>
      </c>
      <c r="X843" t="s">
        <v>4381</v>
      </c>
      <c r="Y843" t="s">
        <v>3748</v>
      </c>
      <c r="Z843" t="s">
        <v>3051</v>
      </c>
      <c r="AA843" t="s">
        <v>2522</v>
      </c>
      <c r="AB843" s="198">
        <v>37073</v>
      </c>
      <c r="AC843" s="198">
        <v>37103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1337067</v>
      </c>
      <c r="H844" s="198">
        <v>37047.324259259258</v>
      </c>
      <c r="I844" t="s">
        <v>4249</v>
      </c>
      <c r="M844" t="s">
        <v>3494</v>
      </c>
      <c r="N844" t="s">
        <v>3840</v>
      </c>
      <c r="O844" t="s">
        <v>2472</v>
      </c>
      <c r="P844" s="199">
        <v>10000</v>
      </c>
      <c r="S844" t="s">
        <v>3495</v>
      </c>
      <c r="T844" t="s">
        <v>3730</v>
      </c>
      <c r="U844" s="201">
        <v>3.9975000000000001</v>
      </c>
      <c r="V844" t="s">
        <v>4478</v>
      </c>
      <c r="W844" t="s">
        <v>4512</v>
      </c>
      <c r="X844" t="s">
        <v>4513</v>
      </c>
      <c r="Y844" t="s">
        <v>4481</v>
      </c>
      <c r="Z844" t="s">
        <v>3051</v>
      </c>
      <c r="AA844">
        <v>829063</v>
      </c>
      <c r="AB844" s="198">
        <v>37048.875011574077</v>
      </c>
      <c r="AC844" s="198">
        <v>37048.875011574077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385</v>
      </c>
      <c r="G845" s="202">
        <v>1337068</v>
      </c>
      <c r="H845" s="198">
        <v>37047.324386574073</v>
      </c>
      <c r="I845" t="s">
        <v>4543</v>
      </c>
      <c r="M845" t="s">
        <v>3494</v>
      </c>
      <c r="N845" t="s">
        <v>3840</v>
      </c>
      <c r="O845" t="s">
        <v>2523</v>
      </c>
      <c r="P845" s="199">
        <v>385</v>
      </c>
      <c r="S845" t="s">
        <v>3495</v>
      </c>
      <c r="T845" t="s">
        <v>3730</v>
      </c>
      <c r="U845" s="201">
        <v>3.9750000000000001</v>
      </c>
      <c r="V845" t="s">
        <v>4350</v>
      </c>
      <c r="W845" t="s">
        <v>4512</v>
      </c>
      <c r="X845" t="s">
        <v>4513</v>
      </c>
      <c r="Y845" t="s">
        <v>4481</v>
      </c>
      <c r="Z845" t="s">
        <v>3051</v>
      </c>
      <c r="AA845">
        <v>829064</v>
      </c>
      <c r="AB845" s="198">
        <v>37048.875011574077</v>
      </c>
      <c r="AC845" s="198">
        <v>37048.875011574077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5000</v>
      </c>
      <c r="G846" s="202">
        <v>1337069</v>
      </c>
      <c r="H846" s="198">
        <v>37047.324432870373</v>
      </c>
      <c r="I846" t="s">
        <v>4272</v>
      </c>
      <c r="M846" t="s">
        <v>3494</v>
      </c>
      <c r="N846" t="s">
        <v>3840</v>
      </c>
      <c r="O846" t="s">
        <v>2524</v>
      </c>
      <c r="Q846" s="199">
        <v>5000</v>
      </c>
      <c r="S846" t="s">
        <v>3495</v>
      </c>
      <c r="T846" t="s">
        <v>3730</v>
      </c>
      <c r="U846" s="201">
        <v>4.33</v>
      </c>
      <c r="V846" t="s">
        <v>3161</v>
      </c>
      <c r="W846" t="s">
        <v>3217</v>
      </c>
      <c r="X846" t="s">
        <v>3153</v>
      </c>
      <c r="Y846" t="s">
        <v>4481</v>
      </c>
      <c r="Z846" t="s">
        <v>3051</v>
      </c>
      <c r="AA846">
        <v>829065</v>
      </c>
      <c r="AB846" s="198">
        <v>37048.875011574077</v>
      </c>
      <c r="AC846" s="198">
        <v>37048.875011574077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10000</v>
      </c>
      <c r="G847" s="202">
        <v>1337070</v>
      </c>
      <c r="H847" s="198">
        <v>37047.324444444443</v>
      </c>
      <c r="I847" t="s">
        <v>3606</v>
      </c>
      <c r="M847" t="s">
        <v>3494</v>
      </c>
      <c r="N847" t="s">
        <v>3840</v>
      </c>
      <c r="O847" t="s">
        <v>4680</v>
      </c>
      <c r="Q847" s="199">
        <v>10000</v>
      </c>
      <c r="S847" t="s">
        <v>3495</v>
      </c>
      <c r="T847" t="s">
        <v>3730</v>
      </c>
      <c r="U847" s="201">
        <v>4.0350000000000001</v>
      </c>
      <c r="V847" t="s">
        <v>3491</v>
      </c>
      <c r="W847" t="s">
        <v>4163</v>
      </c>
      <c r="X847" t="s">
        <v>4164</v>
      </c>
      <c r="Y847" t="s">
        <v>4481</v>
      </c>
      <c r="Z847" t="s">
        <v>3051</v>
      </c>
      <c r="AA847">
        <v>829066</v>
      </c>
      <c r="AB847" s="198">
        <v>37048.875011574077</v>
      </c>
      <c r="AC847" s="198">
        <v>37048.875011574077</v>
      </c>
    </row>
    <row r="848" spans="1:29" x14ac:dyDescent="0.2">
      <c r="A848" s="44" t="str">
        <f t="shared" si="66"/>
        <v>US Power Physical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1200</v>
      </c>
      <c r="G848" s="202">
        <v>1337071</v>
      </c>
      <c r="H848" s="198">
        <v>37047.324479166666</v>
      </c>
      <c r="I848" t="s">
        <v>4543</v>
      </c>
      <c r="M848" t="s">
        <v>2818</v>
      </c>
      <c r="N848" t="s">
        <v>3519</v>
      </c>
      <c r="O848" t="s">
        <v>2451</v>
      </c>
      <c r="P848" s="199">
        <v>50</v>
      </c>
      <c r="S848" t="s">
        <v>3493</v>
      </c>
      <c r="T848" t="s">
        <v>3730</v>
      </c>
      <c r="U848" s="201">
        <v>56</v>
      </c>
      <c r="V848" t="s">
        <v>4785</v>
      </c>
      <c r="W848" t="s">
        <v>3527</v>
      </c>
      <c r="X848" t="s">
        <v>4262</v>
      </c>
      <c r="Y848" t="s">
        <v>4783</v>
      </c>
      <c r="Z848" t="s">
        <v>3046</v>
      </c>
      <c r="AA848">
        <v>632433.1</v>
      </c>
      <c r="AB848" s="198">
        <v>37049.875011574077</v>
      </c>
      <c r="AC848" s="198">
        <v>37072.875011574077</v>
      </c>
    </row>
    <row r="849" spans="1:29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25</v>
      </c>
      <c r="F849" s="213">
        <f t="shared" si="70"/>
        <v>67500</v>
      </c>
      <c r="G849" s="202">
        <v>1337072</v>
      </c>
      <c r="H849" s="198">
        <v>37047.324525462966</v>
      </c>
      <c r="I849" t="s">
        <v>3518</v>
      </c>
      <c r="M849" t="s">
        <v>3494</v>
      </c>
      <c r="N849" t="s">
        <v>4277</v>
      </c>
      <c r="O849" t="s">
        <v>3991</v>
      </c>
      <c r="Q849" s="199">
        <v>2700</v>
      </c>
      <c r="S849" t="s">
        <v>3495</v>
      </c>
      <c r="T849" t="s">
        <v>3730</v>
      </c>
      <c r="U849" s="201">
        <v>4.0449999999999999</v>
      </c>
      <c r="V849" t="s">
        <v>3691</v>
      </c>
      <c r="W849" t="s">
        <v>4527</v>
      </c>
      <c r="X849" t="s">
        <v>4157</v>
      </c>
      <c r="Y849" t="s">
        <v>3748</v>
      </c>
      <c r="Z849" t="s">
        <v>3051</v>
      </c>
      <c r="AA849" t="s">
        <v>2525</v>
      </c>
      <c r="AB849" s="198">
        <v>37048.875011574077</v>
      </c>
      <c r="AC849" s="198">
        <v>37072.875011574077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671</v>
      </c>
      <c r="G850" s="202">
        <v>1337073</v>
      </c>
      <c r="H850" s="198">
        <v>37047.324652777781</v>
      </c>
      <c r="I850" t="s">
        <v>4543</v>
      </c>
      <c r="M850" t="s">
        <v>3494</v>
      </c>
      <c r="N850" t="s">
        <v>3840</v>
      </c>
      <c r="O850" t="s">
        <v>2503</v>
      </c>
      <c r="Q850" s="199">
        <v>671</v>
      </c>
      <c r="S850" t="s">
        <v>3495</v>
      </c>
      <c r="T850" t="s">
        <v>3730</v>
      </c>
      <c r="U850" s="201">
        <v>3.875</v>
      </c>
      <c r="V850" t="s">
        <v>4350</v>
      </c>
      <c r="W850" t="s">
        <v>4348</v>
      </c>
      <c r="X850" t="s">
        <v>4498</v>
      </c>
      <c r="Y850" t="s">
        <v>4481</v>
      </c>
      <c r="Z850" t="s">
        <v>3051</v>
      </c>
      <c r="AA850">
        <v>829068</v>
      </c>
      <c r="AB850" s="198">
        <v>37048.875011574077</v>
      </c>
      <c r="AC850" s="198">
        <v>37048.875011574077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1337074</v>
      </c>
      <c r="H851" s="198">
        <v>37047.324664351851</v>
      </c>
      <c r="I851" t="s">
        <v>3606</v>
      </c>
      <c r="M851" t="s">
        <v>3494</v>
      </c>
      <c r="N851" t="s">
        <v>3840</v>
      </c>
      <c r="O851" t="s">
        <v>2498</v>
      </c>
      <c r="Q851" s="199">
        <v>5000</v>
      </c>
      <c r="S851" t="s">
        <v>3495</v>
      </c>
      <c r="T851" t="s">
        <v>3730</v>
      </c>
      <c r="U851" s="201">
        <v>3.87</v>
      </c>
      <c r="V851" t="s">
        <v>3621</v>
      </c>
      <c r="W851" t="s">
        <v>4348</v>
      </c>
      <c r="X851" t="s">
        <v>4498</v>
      </c>
      <c r="Y851" t="s">
        <v>4481</v>
      </c>
      <c r="Z851" t="s">
        <v>3051</v>
      </c>
      <c r="AA851">
        <v>829069</v>
      </c>
      <c r="AB851" s="198">
        <v>37048.875011574077</v>
      </c>
      <c r="AC851" s="198">
        <v>37048.875011574077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1337075</v>
      </c>
      <c r="H852" s="198">
        <v>37047.324745370373</v>
      </c>
      <c r="I852" t="s">
        <v>4272</v>
      </c>
      <c r="M852" t="s">
        <v>3494</v>
      </c>
      <c r="N852" t="s">
        <v>3840</v>
      </c>
      <c r="O852" t="s">
        <v>2524</v>
      </c>
      <c r="Q852" s="199">
        <v>5000</v>
      </c>
      <c r="S852" t="s">
        <v>3495</v>
      </c>
      <c r="T852" t="s">
        <v>3730</v>
      </c>
      <c r="U852" s="201">
        <v>4.34</v>
      </c>
      <c r="V852" t="s">
        <v>3161</v>
      </c>
      <c r="W852" t="s">
        <v>3217</v>
      </c>
      <c r="X852" t="s">
        <v>3153</v>
      </c>
      <c r="Y852" t="s">
        <v>4481</v>
      </c>
      <c r="Z852" t="s">
        <v>3051</v>
      </c>
      <c r="AA852">
        <v>829070</v>
      </c>
      <c r="AB852" s="198">
        <v>37048.875011574077</v>
      </c>
      <c r="AC852" s="198">
        <v>37048.875011574077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25</v>
      </c>
      <c r="F853" s="213">
        <f t="shared" si="70"/>
        <v>250000</v>
      </c>
      <c r="G853" s="202">
        <v>1337076</v>
      </c>
      <c r="H853" s="198">
        <v>37047.324780092589</v>
      </c>
      <c r="I853" t="s">
        <v>4484</v>
      </c>
      <c r="M853" t="s">
        <v>3494</v>
      </c>
      <c r="N853" t="s">
        <v>4277</v>
      </c>
      <c r="O853" t="s">
        <v>2517</v>
      </c>
      <c r="P853" s="199">
        <v>10000</v>
      </c>
      <c r="S853" t="s">
        <v>3495</v>
      </c>
      <c r="T853" t="s">
        <v>3730</v>
      </c>
      <c r="U853" s="201">
        <v>4.0350000000000001</v>
      </c>
      <c r="V853" t="s">
        <v>4049</v>
      </c>
      <c r="W853" t="s">
        <v>4322</v>
      </c>
      <c r="X853" t="s">
        <v>4634</v>
      </c>
      <c r="Y853" t="s">
        <v>3748</v>
      </c>
      <c r="Z853" t="s">
        <v>3051</v>
      </c>
      <c r="AA853" t="s">
        <v>2526</v>
      </c>
      <c r="AB853" s="198">
        <v>37048.875011574077</v>
      </c>
      <c r="AC853" s="198">
        <v>37072.875011574077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61</v>
      </c>
      <c r="F854" s="213">
        <f t="shared" si="70"/>
        <v>3050</v>
      </c>
      <c r="G854" s="202">
        <v>1337077</v>
      </c>
      <c r="H854" s="198">
        <v>37047.324826388889</v>
      </c>
      <c r="I854" t="s">
        <v>4543</v>
      </c>
      <c r="M854" t="s">
        <v>2818</v>
      </c>
      <c r="N854" t="s">
        <v>3519</v>
      </c>
      <c r="O854" t="s">
        <v>3844</v>
      </c>
      <c r="P854" s="199">
        <v>50</v>
      </c>
      <c r="S854" t="s">
        <v>3493</v>
      </c>
      <c r="T854" t="s">
        <v>3730</v>
      </c>
      <c r="U854" s="201">
        <v>35.5</v>
      </c>
      <c r="V854" t="s">
        <v>4271</v>
      </c>
      <c r="W854" t="s">
        <v>3538</v>
      </c>
      <c r="X854" t="s">
        <v>3683</v>
      </c>
      <c r="Y854" t="s">
        <v>4783</v>
      </c>
      <c r="Z854" t="s">
        <v>3046</v>
      </c>
      <c r="AA854">
        <v>632435.1</v>
      </c>
      <c r="AB854" s="198">
        <v>37316.600694444445</v>
      </c>
      <c r="AC854" s="198">
        <v>37376.600694444445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1337078</v>
      </c>
      <c r="H855" s="198">
        <v>37047.324895833335</v>
      </c>
      <c r="I855" t="s">
        <v>3606</v>
      </c>
      <c r="M855" t="s">
        <v>3494</v>
      </c>
      <c r="N855" t="s">
        <v>3840</v>
      </c>
      <c r="O855" t="s">
        <v>2498</v>
      </c>
      <c r="Q855" s="199">
        <v>5000</v>
      </c>
      <c r="S855" t="s">
        <v>3495</v>
      </c>
      <c r="T855" t="s">
        <v>3730</v>
      </c>
      <c r="U855" s="201">
        <v>3.8725000000000001</v>
      </c>
      <c r="V855" t="s">
        <v>3621</v>
      </c>
      <c r="W855" t="s">
        <v>4348</v>
      </c>
      <c r="X855" t="s">
        <v>4498</v>
      </c>
      <c r="Y855" t="s">
        <v>4481</v>
      </c>
      <c r="Z855" t="s">
        <v>3051</v>
      </c>
      <c r="AA855">
        <v>829071</v>
      </c>
      <c r="AB855" s="198">
        <v>37048.875011574077</v>
      </c>
      <c r="AC855" s="198">
        <v>37048.875011574077</v>
      </c>
    </row>
    <row r="856" spans="1:29" x14ac:dyDescent="0.2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24</v>
      </c>
      <c r="F856" s="213">
        <f t="shared" si="70"/>
        <v>1200</v>
      </c>
      <c r="G856" s="202">
        <v>1337079</v>
      </c>
      <c r="H856" s="198">
        <v>37047.324907407405</v>
      </c>
      <c r="I856" t="s">
        <v>3703</v>
      </c>
      <c r="M856" t="s">
        <v>2818</v>
      </c>
      <c r="N856" t="s">
        <v>3519</v>
      </c>
      <c r="O856" t="s">
        <v>2451</v>
      </c>
      <c r="Q856" s="199">
        <v>50</v>
      </c>
      <c r="S856" t="s">
        <v>3493</v>
      </c>
      <c r="T856" t="s">
        <v>3730</v>
      </c>
      <c r="U856" s="201">
        <v>56</v>
      </c>
      <c r="V856" t="s">
        <v>4248</v>
      </c>
      <c r="W856" t="s">
        <v>3527</v>
      </c>
      <c r="X856" t="s">
        <v>4262</v>
      </c>
      <c r="Y856" t="s">
        <v>4783</v>
      </c>
      <c r="Z856" t="s">
        <v>3046</v>
      </c>
      <c r="AA856">
        <v>632436.1</v>
      </c>
      <c r="AB856" s="198">
        <v>37049.875011574077</v>
      </c>
      <c r="AC856" s="198">
        <v>37072.875011574077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10000</v>
      </c>
      <c r="G857" s="202">
        <v>1337080</v>
      </c>
      <c r="H857" s="198">
        <v>37047.324976851851</v>
      </c>
      <c r="I857" t="s">
        <v>4543</v>
      </c>
      <c r="M857" t="s">
        <v>3494</v>
      </c>
      <c r="N857" t="s">
        <v>3840</v>
      </c>
      <c r="O857" t="s">
        <v>2472</v>
      </c>
      <c r="P857" s="199">
        <v>10000</v>
      </c>
      <c r="S857" t="s">
        <v>3495</v>
      </c>
      <c r="T857" t="s">
        <v>3730</v>
      </c>
      <c r="U857" s="201">
        <v>3.9950000000000001</v>
      </c>
      <c r="V857" t="s">
        <v>4350</v>
      </c>
      <c r="W857" t="s">
        <v>4512</v>
      </c>
      <c r="X857" t="s">
        <v>4513</v>
      </c>
      <c r="Y857" t="s">
        <v>4481</v>
      </c>
      <c r="Z857" t="s">
        <v>3051</v>
      </c>
      <c r="AA857">
        <v>829072</v>
      </c>
      <c r="AB857" s="198">
        <v>37048.875011574077</v>
      </c>
      <c r="AC857" s="198">
        <v>37048.875011574077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1337081</v>
      </c>
      <c r="H858" s="198">
        <v>37047.325023148151</v>
      </c>
      <c r="I858" t="s">
        <v>4159</v>
      </c>
      <c r="M858" t="s">
        <v>3494</v>
      </c>
      <c r="N858" t="s">
        <v>3840</v>
      </c>
      <c r="O858" t="s">
        <v>2498</v>
      </c>
      <c r="P858" s="199">
        <v>5000</v>
      </c>
      <c r="S858" t="s">
        <v>3495</v>
      </c>
      <c r="T858" t="s">
        <v>3730</v>
      </c>
      <c r="U858" s="201">
        <v>3.87</v>
      </c>
      <c r="V858" t="s">
        <v>4003</v>
      </c>
      <c r="W858" t="s">
        <v>4348</v>
      </c>
      <c r="X858" t="s">
        <v>4498</v>
      </c>
      <c r="Y858" t="s">
        <v>4481</v>
      </c>
      <c r="Z858" t="s">
        <v>3051</v>
      </c>
      <c r="AA858">
        <v>829073</v>
      </c>
      <c r="AB858" s="198">
        <v>37048.875011574077</v>
      </c>
      <c r="AC858" s="198">
        <v>37048.875011574077</v>
      </c>
    </row>
    <row r="859" spans="1:29" x14ac:dyDescent="0.2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24</v>
      </c>
      <c r="F859" s="213">
        <f t="shared" si="70"/>
        <v>1200</v>
      </c>
      <c r="G859" s="202">
        <v>1337082</v>
      </c>
      <c r="H859" s="198">
        <v>37047.325127314813</v>
      </c>
      <c r="I859" t="s">
        <v>3703</v>
      </c>
      <c r="M859" t="s">
        <v>2818</v>
      </c>
      <c r="N859" t="s">
        <v>3519</v>
      </c>
      <c r="O859" t="s">
        <v>2451</v>
      </c>
      <c r="Q859" s="199">
        <v>50</v>
      </c>
      <c r="S859" t="s">
        <v>3493</v>
      </c>
      <c r="T859" t="s">
        <v>3730</v>
      </c>
      <c r="U859" s="201">
        <v>56.5</v>
      </c>
      <c r="V859" t="s">
        <v>4248</v>
      </c>
      <c r="W859" t="s">
        <v>3527</v>
      </c>
      <c r="X859" t="s">
        <v>4262</v>
      </c>
      <c r="Y859" t="s">
        <v>4783</v>
      </c>
      <c r="Z859" t="s">
        <v>3046</v>
      </c>
      <c r="AA859">
        <v>632439.1</v>
      </c>
      <c r="AB859" s="198">
        <v>37049.875011574077</v>
      </c>
      <c r="AC859" s="198">
        <v>37072.875011574077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1337084</v>
      </c>
      <c r="H860" s="198">
        <v>37047.325219907405</v>
      </c>
      <c r="I860" t="s">
        <v>4482</v>
      </c>
      <c r="M860" t="s">
        <v>3494</v>
      </c>
      <c r="N860" t="s">
        <v>3840</v>
      </c>
      <c r="O860" t="s">
        <v>2503</v>
      </c>
      <c r="Q860" s="199">
        <v>5000</v>
      </c>
      <c r="S860" t="s">
        <v>3495</v>
      </c>
      <c r="T860" t="s">
        <v>3730</v>
      </c>
      <c r="U860" s="201">
        <v>3.875</v>
      </c>
      <c r="V860" t="s">
        <v>4511</v>
      </c>
      <c r="W860" t="s">
        <v>4348</v>
      </c>
      <c r="X860" t="s">
        <v>4498</v>
      </c>
      <c r="Y860" t="s">
        <v>4481</v>
      </c>
      <c r="Z860" t="s">
        <v>3051</v>
      </c>
      <c r="AA860">
        <v>829075</v>
      </c>
      <c r="AB860" s="198">
        <v>37048.875011574077</v>
      </c>
      <c r="AC860" s="198">
        <v>37048.875011574077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1337083</v>
      </c>
      <c r="H861" s="198">
        <v>37047.325219907405</v>
      </c>
      <c r="I861" t="s">
        <v>3606</v>
      </c>
      <c r="M861" t="s">
        <v>3494</v>
      </c>
      <c r="N861" t="s">
        <v>3840</v>
      </c>
      <c r="O861" t="s">
        <v>2498</v>
      </c>
      <c r="Q861" s="199">
        <v>5000</v>
      </c>
      <c r="S861" t="s">
        <v>3495</v>
      </c>
      <c r="T861" t="s">
        <v>3730</v>
      </c>
      <c r="U861" s="201">
        <v>3.8725000000000001</v>
      </c>
      <c r="V861" t="s">
        <v>3621</v>
      </c>
      <c r="W861" t="s">
        <v>4348</v>
      </c>
      <c r="X861" t="s">
        <v>4498</v>
      </c>
      <c r="Y861" t="s">
        <v>4481</v>
      </c>
      <c r="Z861" t="s">
        <v>3051</v>
      </c>
      <c r="AA861">
        <v>829074</v>
      </c>
      <c r="AB861" s="198">
        <v>37048.875011574077</v>
      </c>
      <c r="AC861" s="198">
        <v>37048.875011574077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1337085</v>
      </c>
      <c r="H862" s="198">
        <v>37047.325289351851</v>
      </c>
      <c r="I862" t="s">
        <v>4502</v>
      </c>
      <c r="M862" t="s">
        <v>3494</v>
      </c>
      <c r="N862" t="s">
        <v>3840</v>
      </c>
      <c r="O862" t="s">
        <v>2498</v>
      </c>
      <c r="P862" s="199">
        <v>5000</v>
      </c>
      <c r="S862" t="s">
        <v>3495</v>
      </c>
      <c r="T862" t="s">
        <v>3730</v>
      </c>
      <c r="U862" s="201">
        <v>3.87</v>
      </c>
      <c r="V862" t="s">
        <v>4182</v>
      </c>
      <c r="W862" t="s">
        <v>4348</v>
      </c>
      <c r="X862" t="s">
        <v>4498</v>
      </c>
      <c r="Y862" t="s">
        <v>4481</v>
      </c>
      <c r="Z862" t="s">
        <v>3051</v>
      </c>
      <c r="AA862">
        <v>829076</v>
      </c>
      <c r="AB862" s="198">
        <v>37048.875011574077</v>
      </c>
      <c r="AC862" s="198">
        <v>37048.875011574077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1337086</v>
      </c>
      <c r="H863" s="198">
        <v>37047.325312499997</v>
      </c>
      <c r="I863" t="s">
        <v>4521</v>
      </c>
      <c r="M863" t="s">
        <v>3494</v>
      </c>
      <c r="N863" t="s">
        <v>3840</v>
      </c>
      <c r="O863" t="s">
        <v>2499</v>
      </c>
      <c r="Q863" s="199">
        <v>5000</v>
      </c>
      <c r="S863" t="s">
        <v>3495</v>
      </c>
      <c r="T863" t="s">
        <v>3730</v>
      </c>
      <c r="U863" s="201">
        <v>3.8824999999999998</v>
      </c>
      <c r="V863" t="s">
        <v>3850</v>
      </c>
      <c r="W863" t="s">
        <v>4348</v>
      </c>
      <c r="X863" t="s">
        <v>4498</v>
      </c>
      <c r="Y863" t="s">
        <v>4481</v>
      </c>
      <c r="Z863" t="s">
        <v>3051</v>
      </c>
      <c r="AA863">
        <v>829077</v>
      </c>
      <c r="AB863" s="198">
        <v>37048.875011574077</v>
      </c>
      <c r="AC863" s="198">
        <v>37048.875011574077</v>
      </c>
    </row>
    <row r="864" spans="1:29" x14ac:dyDescent="0.2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</v>
      </c>
      <c r="G864" s="202">
        <v>1337087</v>
      </c>
      <c r="H864" s="198">
        <v>37047.325462962966</v>
      </c>
      <c r="I864" t="s">
        <v>4254</v>
      </c>
      <c r="J864" t="s">
        <v>4722</v>
      </c>
      <c r="K864" t="s">
        <v>3113</v>
      </c>
      <c r="L864">
        <v>5364</v>
      </c>
      <c r="M864" t="s">
        <v>2818</v>
      </c>
      <c r="N864" t="s">
        <v>3519</v>
      </c>
      <c r="O864" t="s">
        <v>4631</v>
      </c>
      <c r="Q864" s="199">
        <v>50</v>
      </c>
      <c r="S864" t="s">
        <v>3493</v>
      </c>
      <c r="T864" t="s">
        <v>3730</v>
      </c>
      <c r="U864" s="201">
        <v>35.549999999999997</v>
      </c>
      <c r="V864" t="s">
        <v>4723</v>
      </c>
      <c r="W864" t="s">
        <v>3444</v>
      </c>
      <c r="X864" t="s">
        <v>3526</v>
      </c>
      <c r="Y864" t="s">
        <v>4783</v>
      </c>
      <c r="Z864" t="s">
        <v>3046</v>
      </c>
      <c r="AA864">
        <v>632441.1</v>
      </c>
      <c r="AB864" s="198">
        <v>37048.875011574077</v>
      </c>
      <c r="AC864" s="198">
        <v>37048.875011574077</v>
      </c>
    </row>
    <row r="865" spans="1:29" x14ac:dyDescent="0.2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1500</v>
      </c>
      <c r="G865" s="202">
        <v>1337088</v>
      </c>
      <c r="H865" s="198">
        <v>37047.32571759259</v>
      </c>
      <c r="I865" t="s">
        <v>4239</v>
      </c>
      <c r="M865" t="s">
        <v>2818</v>
      </c>
      <c r="N865" t="s">
        <v>3519</v>
      </c>
      <c r="O865" t="s">
        <v>3835</v>
      </c>
      <c r="P865" s="199">
        <v>50</v>
      </c>
      <c r="S865" t="s">
        <v>3493</v>
      </c>
      <c r="T865" t="s">
        <v>3730</v>
      </c>
      <c r="U865" s="201">
        <v>48.5</v>
      </c>
      <c r="V865" t="s">
        <v>3661</v>
      </c>
      <c r="W865" t="s">
        <v>4274</v>
      </c>
      <c r="X865" t="s">
        <v>3683</v>
      </c>
      <c r="Y865" t="s">
        <v>4783</v>
      </c>
      <c r="Z865" t="s">
        <v>3046</v>
      </c>
      <c r="AA865">
        <v>632443.1</v>
      </c>
      <c r="AB865" s="198">
        <v>37135.875</v>
      </c>
      <c r="AC865" s="198">
        <v>37164.875</v>
      </c>
    </row>
    <row r="866" spans="1:29" x14ac:dyDescent="0.2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2</v>
      </c>
      <c r="F866" s="213">
        <f t="shared" si="70"/>
        <v>100</v>
      </c>
      <c r="G866" s="202">
        <v>1337090</v>
      </c>
      <c r="H866" s="198">
        <v>37047.325740740744</v>
      </c>
      <c r="I866" t="s">
        <v>4282</v>
      </c>
      <c r="M866" t="s">
        <v>2818</v>
      </c>
      <c r="N866" t="s">
        <v>3519</v>
      </c>
      <c r="O866" t="s">
        <v>2428</v>
      </c>
      <c r="P866" s="199">
        <v>50</v>
      </c>
      <c r="S866" t="s">
        <v>3493</v>
      </c>
      <c r="T866" t="s">
        <v>3730</v>
      </c>
      <c r="U866" s="201">
        <v>27.25</v>
      </c>
      <c r="V866" t="s">
        <v>2406</v>
      </c>
      <c r="W866" t="s">
        <v>3534</v>
      </c>
      <c r="X866" t="s">
        <v>3535</v>
      </c>
      <c r="Y866" t="s">
        <v>4783</v>
      </c>
      <c r="Z866" t="s">
        <v>3046</v>
      </c>
      <c r="AA866">
        <v>632445.1</v>
      </c>
      <c r="AB866" s="198">
        <v>37049.875011574077</v>
      </c>
      <c r="AC866" s="198">
        <v>37050.875011574077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1337091</v>
      </c>
      <c r="H867" s="198">
        <v>37047.325752314813</v>
      </c>
      <c r="I867" t="s">
        <v>4159</v>
      </c>
      <c r="M867" t="s">
        <v>3494</v>
      </c>
      <c r="N867" t="s">
        <v>3840</v>
      </c>
      <c r="O867" t="s">
        <v>2498</v>
      </c>
      <c r="P867" s="199">
        <v>5000</v>
      </c>
      <c r="S867" t="s">
        <v>3495</v>
      </c>
      <c r="T867" t="s">
        <v>3730</v>
      </c>
      <c r="U867" s="201">
        <v>3.8675000000000002</v>
      </c>
      <c r="V867" t="s">
        <v>4003</v>
      </c>
      <c r="W867" t="s">
        <v>4348</v>
      </c>
      <c r="X867" t="s">
        <v>4498</v>
      </c>
      <c r="Y867" t="s">
        <v>4481</v>
      </c>
      <c r="Z867" t="s">
        <v>3051</v>
      </c>
      <c r="AA867">
        <v>829078</v>
      </c>
      <c r="AB867" s="198">
        <v>37048.875011574077</v>
      </c>
      <c r="AC867" s="198">
        <v>37048.875011574077</v>
      </c>
    </row>
    <row r="868" spans="1:29" x14ac:dyDescent="0.2">
      <c r="A868" s="44" t="str">
        <f t="shared" si="66"/>
        <v>US Power Financial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50</v>
      </c>
      <c r="G868" s="202">
        <v>1337092</v>
      </c>
      <c r="H868" s="198">
        <v>37047.32576388889</v>
      </c>
      <c r="I868" t="s">
        <v>4496</v>
      </c>
      <c r="M868" t="s">
        <v>2818</v>
      </c>
      <c r="N868" t="s">
        <v>4780</v>
      </c>
      <c r="O868" t="s">
        <v>4672</v>
      </c>
      <c r="P868" s="199">
        <v>50</v>
      </c>
      <c r="S868" t="s">
        <v>3493</v>
      </c>
      <c r="T868" t="s">
        <v>3730</v>
      </c>
      <c r="U868" s="201">
        <v>41.25</v>
      </c>
      <c r="V868" t="s">
        <v>3390</v>
      </c>
      <c r="W868" t="s">
        <v>4253</v>
      </c>
      <c r="X868" t="s">
        <v>3526</v>
      </c>
      <c r="Y868" t="s">
        <v>4783</v>
      </c>
      <c r="Z868" t="s">
        <v>3051</v>
      </c>
      <c r="AA868">
        <v>632446.1</v>
      </c>
      <c r="AB868" s="198">
        <v>37048.875011574077</v>
      </c>
      <c r="AC868" s="198">
        <v>37048.875011574077</v>
      </c>
    </row>
    <row r="869" spans="1:29" x14ac:dyDescent="0.2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31</v>
      </c>
      <c r="F869" s="213">
        <f t="shared" si="70"/>
        <v>465000</v>
      </c>
      <c r="G869" s="202">
        <v>1337093</v>
      </c>
      <c r="H869" s="198">
        <v>37047.325868055559</v>
      </c>
      <c r="I869" t="s">
        <v>4276</v>
      </c>
      <c r="M869" t="s">
        <v>3494</v>
      </c>
      <c r="N869" t="s">
        <v>4277</v>
      </c>
      <c r="O869" t="s">
        <v>4487</v>
      </c>
      <c r="P869" s="199">
        <v>15000</v>
      </c>
      <c r="S869" t="s">
        <v>3495</v>
      </c>
      <c r="T869" t="s">
        <v>3730</v>
      </c>
      <c r="U869" s="201">
        <v>4.1399999999999997</v>
      </c>
      <c r="V869" t="s">
        <v>4345</v>
      </c>
      <c r="W869" t="s">
        <v>2909</v>
      </c>
      <c r="X869" t="s">
        <v>4278</v>
      </c>
      <c r="Y869" t="s">
        <v>3748</v>
      </c>
      <c r="Z869" t="s">
        <v>3051</v>
      </c>
      <c r="AA869" t="s">
        <v>2527</v>
      </c>
      <c r="AB869" s="198">
        <v>37073.875</v>
      </c>
      <c r="AC869" s="198">
        <v>37103.875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1337094</v>
      </c>
      <c r="H870" s="198">
        <v>37047.325902777775</v>
      </c>
      <c r="I870" t="s">
        <v>3532</v>
      </c>
      <c r="M870" t="s">
        <v>2818</v>
      </c>
      <c r="N870" t="s">
        <v>3519</v>
      </c>
      <c r="O870" t="s">
        <v>2375</v>
      </c>
      <c r="P870" s="199">
        <v>50</v>
      </c>
      <c r="S870" t="s">
        <v>3493</v>
      </c>
      <c r="T870" t="s">
        <v>3730</v>
      </c>
      <c r="U870" s="201">
        <v>27.4</v>
      </c>
      <c r="V870" t="s">
        <v>2840</v>
      </c>
      <c r="W870" t="s">
        <v>3534</v>
      </c>
      <c r="X870" t="s">
        <v>3535</v>
      </c>
      <c r="Y870" t="s">
        <v>4783</v>
      </c>
      <c r="Z870" t="s">
        <v>3046</v>
      </c>
      <c r="AA870">
        <v>632447.1</v>
      </c>
      <c r="AB870" s="198">
        <v>37048.875011574077</v>
      </c>
      <c r="AC870" s="198">
        <v>37048.875011574077</v>
      </c>
    </row>
    <row r="871" spans="1:29" x14ac:dyDescent="0.2">
      <c r="A871" s="44" t="str">
        <f t="shared" si="66"/>
        <v xml:space="preserve"> Metals Financial</v>
      </c>
      <c r="B871" s="44" t="str">
        <f t="shared" si="67"/>
        <v/>
      </c>
      <c r="C871" s="44" t="str">
        <f t="shared" si="68"/>
        <v>Metals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10</v>
      </c>
      <c r="G871" s="202">
        <v>1337095</v>
      </c>
      <c r="H871" s="198">
        <v>37047.325949074075</v>
      </c>
      <c r="I871" t="s">
        <v>3791</v>
      </c>
      <c r="M871" t="s">
        <v>3499</v>
      </c>
      <c r="N871" t="s">
        <v>3727</v>
      </c>
      <c r="O871" t="s">
        <v>3728</v>
      </c>
      <c r="P871" s="199">
        <v>10</v>
      </c>
      <c r="S871" t="s">
        <v>3729</v>
      </c>
      <c r="T871" t="s">
        <v>3730</v>
      </c>
      <c r="U871" s="201">
        <v>1676</v>
      </c>
      <c r="V871" t="s">
        <v>3201</v>
      </c>
      <c r="W871" t="s">
        <v>3736</v>
      </c>
      <c r="X871" t="s">
        <v>3732</v>
      </c>
      <c r="Y871" t="s">
        <v>3733</v>
      </c>
      <c r="Z871" t="s">
        <v>3734</v>
      </c>
      <c r="AA871">
        <v>2168766</v>
      </c>
    </row>
    <row r="872" spans="1:29" x14ac:dyDescent="0.2">
      <c r="A872" s="44" t="str">
        <f t="shared" si="66"/>
        <v>US Power Financial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2</v>
      </c>
      <c r="F872" s="213">
        <f t="shared" si="70"/>
        <v>100</v>
      </c>
      <c r="G872" s="202">
        <v>1337096</v>
      </c>
      <c r="H872" s="198">
        <v>37047.325960648152</v>
      </c>
      <c r="I872" t="s">
        <v>4257</v>
      </c>
      <c r="M872" t="s">
        <v>2818</v>
      </c>
      <c r="N872" t="s">
        <v>4780</v>
      </c>
      <c r="O872" t="s">
        <v>2528</v>
      </c>
      <c r="P872" s="199">
        <v>50</v>
      </c>
      <c r="S872" t="s">
        <v>3493</v>
      </c>
      <c r="T872" t="s">
        <v>3730</v>
      </c>
      <c r="U872" s="201">
        <v>29.25</v>
      </c>
      <c r="V872" t="s">
        <v>3963</v>
      </c>
      <c r="W872" t="s">
        <v>4253</v>
      </c>
      <c r="X872" t="s">
        <v>3526</v>
      </c>
      <c r="Y872" t="s">
        <v>4783</v>
      </c>
      <c r="Z872" t="s">
        <v>3051</v>
      </c>
      <c r="AA872">
        <v>632448.1</v>
      </c>
      <c r="AB872" s="198">
        <v>37049.875011574077</v>
      </c>
      <c r="AC872" s="198">
        <v>37050.875011574077</v>
      </c>
    </row>
    <row r="873" spans="1:29" x14ac:dyDescent="0.2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31</v>
      </c>
      <c r="F873" s="213">
        <f t="shared" si="70"/>
        <v>310000</v>
      </c>
      <c r="G873" s="202">
        <v>1337097</v>
      </c>
      <c r="H873" s="198">
        <v>37047.326041666667</v>
      </c>
      <c r="I873" t="s">
        <v>4543</v>
      </c>
      <c r="M873" t="s">
        <v>3494</v>
      </c>
      <c r="N873" t="s">
        <v>4488</v>
      </c>
      <c r="O873" t="s">
        <v>3330</v>
      </c>
      <c r="P873" s="199">
        <v>10000</v>
      </c>
      <c r="S873" t="s">
        <v>3495</v>
      </c>
      <c r="T873" t="s">
        <v>3730</v>
      </c>
      <c r="U873" s="201">
        <v>-0.84</v>
      </c>
      <c r="V873" t="s">
        <v>4657</v>
      </c>
      <c r="W873" t="s">
        <v>4436</v>
      </c>
      <c r="X873" t="s">
        <v>4437</v>
      </c>
      <c r="Y873" t="s">
        <v>3748</v>
      </c>
      <c r="Z873" t="s">
        <v>3051</v>
      </c>
      <c r="AA873" t="s">
        <v>2529</v>
      </c>
      <c r="AB873" s="198">
        <v>37073.875011574077</v>
      </c>
      <c r="AC873" s="198">
        <v>37103.875011574077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10000</v>
      </c>
      <c r="G874" s="202">
        <v>1337099</v>
      </c>
      <c r="H874" s="198">
        <v>37047.326168981483</v>
      </c>
      <c r="I874" t="s">
        <v>4543</v>
      </c>
      <c r="M874" t="s">
        <v>3494</v>
      </c>
      <c r="N874" t="s">
        <v>3840</v>
      </c>
      <c r="O874" t="s">
        <v>2472</v>
      </c>
      <c r="Q874" s="199">
        <v>10000</v>
      </c>
      <c r="S874" t="s">
        <v>3495</v>
      </c>
      <c r="T874" t="s">
        <v>3730</v>
      </c>
      <c r="U874" s="201">
        <v>3.9975000000000001</v>
      </c>
      <c r="V874" t="s">
        <v>4350</v>
      </c>
      <c r="W874" t="s">
        <v>4512</v>
      </c>
      <c r="X874" t="s">
        <v>4513</v>
      </c>
      <c r="Y874" t="s">
        <v>4481</v>
      </c>
      <c r="Z874" t="s">
        <v>3051</v>
      </c>
      <c r="AA874">
        <v>829079</v>
      </c>
      <c r="AB874" s="198">
        <v>37048.875011574077</v>
      </c>
      <c r="AC874" s="198">
        <v>37048.875011574077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1337100</v>
      </c>
      <c r="H875" s="198">
        <v>37047.326203703706</v>
      </c>
      <c r="I875" t="s">
        <v>4249</v>
      </c>
      <c r="M875" t="s">
        <v>3494</v>
      </c>
      <c r="N875" t="s">
        <v>3840</v>
      </c>
      <c r="O875" t="s">
        <v>2523</v>
      </c>
      <c r="P875" s="199">
        <v>5000</v>
      </c>
      <c r="S875" t="s">
        <v>3495</v>
      </c>
      <c r="T875" t="s">
        <v>3730</v>
      </c>
      <c r="U875" s="201">
        <v>3.9750000000000001</v>
      </c>
      <c r="V875" t="s">
        <v>3247</v>
      </c>
      <c r="W875" t="s">
        <v>4512</v>
      </c>
      <c r="X875" t="s">
        <v>4513</v>
      </c>
      <c r="Y875" t="s">
        <v>4481</v>
      </c>
      <c r="Z875" t="s">
        <v>3051</v>
      </c>
      <c r="AA875">
        <v>829080</v>
      </c>
      <c r="AB875" s="198">
        <v>37048.875011574077</v>
      </c>
      <c r="AC875" s="198">
        <v>37048.875011574077</v>
      </c>
    </row>
    <row r="876" spans="1:29" x14ac:dyDescent="0.2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</v>
      </c>
      <c r="G876" s="202">
        <v>1337101</v>
      </c>
      <c r="H876" s="198">
        <v>37047.326354166667</v>
      </c>
      <c r="I876" t="s">
        <v>3532</v>
      </c>
      <c r="M876" t="s">
        <v>2818</v>
      </c>
      <c r="N876" t="s">
        <v>3519</v>
      </c>
      <c r="O876" t="s">
        <v>2375</v>
      </c>
      <c r="P876" s="199">
        <v>50</v>
      </c>
      <c r="S876" t="s">
        <v>3493</v>
      </c>
      <c r="T876" t="s">
        <v>3730</v>
      </c>
      <c r="U876" s="201">
        <v>27.4</v>
      </c>
      <c r="V876" t="s">
        <v>2840</v>
      </c>
      <c r="W876" t="s">
        <v>3534</v>
      </c>
      <c r="X876" t="s">
        <v>3535</v>
      </c>
      <c r="Y876" t="s">
        <v>4783</v>
      </c>
      <c r="Z876" t="s">
        <v>3046</v>
      </c>
      <c r="AA876">
        <v>632452.1</v>
      </c>
      <c r="AB876" s="198">
        <v>37048.875011574077</v>
      </c>
      <c r="AC876" s="198">
        <v>37048.875011574077</v>
      </c>
    </row>
    <row r="877" spans="1:29" x14ac:dyDescent="0.2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</v>
      </c>
      <c r="G877" s="202">
        <v>1337102</v>
      </c>
      <c r="H877" s="198">
        <v>37047.326469907406</v>
      </c>
      <c r="I877" t="s">
        <v>3540</v>
      </c>
      <c r="M877" t="s">
        <v>2818</v>
      </c>
      <c r="N877" t="s">
        <v>3519</v>
      </c>
      <c r="O877" t="s">
        <v>2375</v>
      </c>
      <c r="Q877" s="199">
        <v>50</v>
      </c>
      <c r="S877" t="s">
        <v>3493</v>
      </c>
      <c r="T877" t="s">
        <v>3730</v>
      </c>
      <c r="U877" s="201">
        <v>27.5</v>
      </c>
      <c r="V877" t="s">
        <v>3121</v>
      </c>
      <c r="W877" t="s">
        <v>3534</v>
      </c>
      <c r="X877" t="s">
        <v>3535</v>
      </c>
      <c r="Y877" t="s">
        <v>4783</v>
      </c>
      <c r="Z877" t="s">
        <v>3046</v>
      </c>
      <c r="AA877">
        <v>632453.1</v>
      </c>
      <c r="AB877" s="198">
        <v>37048.875011574077</v>
      </c>
      <c r="AC877" s="198">
        <v>37048.875011574077</v>
      </c>
    </row>
    <row r="878" spans="1:29" x14ac:dyDescent="0.2">
      <c r="A878" s="44" t="str">
        <f t="shared" si="66"/>
        <v>US Power Physical</v>
      </c>
      <c r="B878" s="44" t="str">
        <f t="shared" si="67"/>
        <v>US</v>
      </c>
      <c r="C878" s="44" t="str">
        <f t="shared" si="68"/>
        <v>Power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5</v>
      </c>
      <c r="F878" s="213">
        <f t="shared" si="70"/>
        <v>250</v>
      </c>
      <c r="G878" s="202">
        <v>1337103</v>
      </c>
      <c r="H878" s="198">
        <v>37047.326493055552</v>
      </c>
      <c r="I878" t="s">
        <v>3532</v>
      </c>
      <c r="J878" t="s">
        <v>4422</v>
      </c>
      <c r="K878" t="s">
        <v>4267</v>
      </c>
      <c r="M878" t="s">
        <v>2818</v>
      </c>
      <c r="N878" t="s">
        <v>3519</v>
      </c>
      <c r="O878" t="s">
        <v>3989</v>
      </c>
      <c r="P878" s="199">
        <v>50</v>
      </c>
      <c r="S878" t="s">
        <v>3493</v>
      </c>
      <c r="T878" t="s">
        <v>3730</v>
      </c>
      <c r="U878" s="201">
        <v>42</v>
      </c>
      <c r="V878" t="s">
        <v>3097</v>
      </c>
      <c r="W878" t="s">
        <v>2834</v>
      </c>
      <c r="X878" t="s">
        <v>3528</v>
      </c>
      <c r="Y878" t="s">
        <v>4783</v>
      </c>
      <c r="Z878" t="s">
        <v>3046</v>
      </c>
      <c r="AA878">
        <v>632454.1</v>
      </c>
      <c r="AB878" s="198">
        <v>37053.875011574077</v>
      </c>
      <c r="AC878" s="198">
        <v>37057.875011574077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1337105</v>
      </c>
      <c r="H879" s="198">
        <v>37047.326608796298</v>
      </c>
      <c r="I879" t="s">
        <v>3702</v>
      </c>
      <c r="M879" t="s">
        <v>3494</v>
      </c>
      <c r="N879" t="s">
        <v>3840</v>
      </c>
      <c r="O879" t="s">
        <v>4680</v>
      </c>
      <c r="P879" s="199">
        <v>10000</v>
      </c>
      <c r="S879" t="s">
        <v>3495</v>
      </c>
      <c r="T879" t="s">
        <v>3730</v>
      </c>
      <c r="U879" s="201">
        <v>4.0350000000000001</v>
      </c>
      <c r="V879" t="s">
        <v>4008</v>
      </c>
      <c r="W879" t="s">
        <v>4163</v>
      </c>
      <c r="X879" t="s">
        <v>4164</v>
      </c>
      <c r="Y879" t="s">
        <v>4481</v>
      </c>
      <c r="Z879" t="s">
        <v>3051</v>
      </c>
      <c r="AA879">
        <v>829081</v>
      </c>
      <c r="AB879" s="198">
        <v>37048.875011574077</v>
      </c>
      <c r="AC879" s="198">
        <v>37048.875011574077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50</v>
      </c>
      <c r="G880" s="202">
        <v>1337106</v>
      </c>
      <c r="H880" s="198">
        <v>37047.326620370368</v>
      </c>
      <c r="I880" t="s">
        <v>3529</v>
      </c>
      <c r="M880" t="s">
        <v>2818</v>
      </c>
      <c r="N880" t="s">
        <v>3519</v>
      </c>
      <c r="O880" t="s">
        <v>2375</v>
      </c>
      <c r="Q880" s="199">
        <v>50</v>
      </c>
      <c r="S880" t="s">
        <v>3493</v>
      </c>
      <c r="T880" t="s">
        <v>3730</v>
      </c>
      <c r="U880" s="201">
        <v>27.5</v>
      </c>
      <c r="V880" t="s">
        <v>2387</v>
      </c>
      <c r="W880" t="s">
        <v>3534</v>
      </c>
      <c r="X880" t="s">
        <v>3535</v>
      </c>
      <c r="Y880" t="s">
        <v>4783</v>
      </c>
      <c r="Z880" t="s">
        <v>3046</v>
      </c>
      <c r="AA880">
        <v>632456.1</v>
      </c>
      <c r="AB880" s="198">
        <v>37048.875011574077</v>
      </c>
      <c r="AC880" s="198">
        <v>37048.875011574077</v>
      </c>
    </row>
    <row r="881" spans="1:29" x14ac:dyDescent="0.2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92</v>
      </c>
      <c r="F881" s="213">
        <f t="shared" si="70"/>
        <v>4600</v>
      </c>
      <c r="G881" s="202">
        <v>1337107</v>
      </c>
      <c r="H881" s="198">
        <v>37047.326620370368</v>
      </c>
      <c r="I881" t="s">
        <v>4239</v>
      </c>
      <c r="M881" t="s">
        <v>2818</v>
      </c>
      <c r="N881" t="s">
        <v>3519</v>
      </c>
      <c r="O881" t="s">
        <v>3302</v>
      </c>
      <c r="P881" s="199">
        <v>50</v>
      </c>
      <c r="S881" t="s">
        <v>3493</v>
      </c>
      <c r="T881" t="s">
        <v>3730</v>
      </c>
      <c r="U881" s="201">
        <v>42</v>
      </c>
      <c r="V881" t="s">
        <v>3661</v>
      </c>
      <c r="W881" t="s">
        <v>4274</v>
      </c>
      <c r="X881" t="s">
        <v>3683</v>
      </c>
      <c r="Y881" t="s">
        <v>4783</v>
      </c>
      <c r="Z881" t="s">
        <v>3046</v>
      </c>
      <c r="AA881">
        <v>632457.1</v>
      </c>
      <c r="AB881" s="198">
        <v>37165.875</v>
      </c>
      <c r="AC881" s="198">
        <v>37256.875</v>
      </c>
    </row>
    <row r="882" spans="1:29" x14ac:dyDescent="0.2">
      <c r="A882" s="44" t="str">
        <f t="shared" si="66"/>
        <v>US Power Financial</v>
      </c>
      <c r="B882" s="44" t="str">
        <f t="shared" si="67"/>
        <v>US</v>
      </c>
      <c r="C882" s="44" t="str">
        <f t="shared" si="68"/>
        <v>Power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24</v>
      </c>
      <c r="F882" s="213">
        <f t="shared" si="70"/>
        <v>1200</v>
      </c>
      <c r="G882" s="202">
        <v>1337108</v>
      </c>
      <c r="H882" s="198">
        <v>37047.326678240737</v>
      </c>
      <c r="I882" t="s">
        <v>4272</v>
      </c>
      <c r="M882" t="s">
        <v>2818</v>
      </c>
      <c r="N882" t="s">
        <v>4780</v>
      </c>
      <c r="O882" t="s">
        <v>2412</v>
      </c>
      <c r="P882" s="199">
        <v>50</v>
      </c>
      <c r="S882" t="s">
        <v>3493</v>
      </c>
      <c r="T882" t="s">
        <v>3730</v>
      </c>
      <c r="U882" s="201">
        <v>50</v>
      </c>
      <c r="V882" t="s">
        <v>2414</v>
      </c>
      <c r="W882" t="s">
        <v>4253</v>
      </c>
      <c r="X882" t="s">
        <v>3526</v>
      </c>
      <c r="Y882" t="s">
        <v>4783</v>
      </c>
      <c r="Z882" t="s">
        <v>3051</v>
      </c>
      <c r="AA882">
        <v>632458.1</v>
      </c>
      <c r="AB882" s="198">
        <v>37049.875011574077</v>
      </c>
      <c r="AC882" s="198">
        <v>37072.875011574077</v>
      </c>
    </row>
    <row r="883" spans="1:29" x14ac:dyDescent="0.2">
      <c r="A883" s="44" t="str">
        <f t="shared" si="66"/>
        <v>US Power Physical</v>
      </c>
      <c r="B883" s="44" t="str">
        <f t="shared" si="67"/>
        <v>US</v>
      </c>
      <c r="C883" s="44" t="str">
        <f t="shared" si="68"/>
        <v>Power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50</v>
      </c>
      <c r="G883" s="202">
        <v>1337109</v>
      </c>
      <c r="H883" s="198">
        <v>37047.326689814814</v>
      </c>
      <c r="I883" t="s">
        <v>3532</v>
      </c>
      <c r="M883" t="s">
        <v>2818</v>
      </c>
      <c r="N883" t="s">
        <v>3519</v>
      </c>
      <c r="O883" t="s">
        <v>2375</v>
      </c>
      <c r="P883" s="199">
        <v>50</v>
      </c>
      <c r="S883" t="s">
        <v>3493</v>
      </c>
      <c r="T883" t="s">
        <v>3730</v>
      </c>
      <c r="U883" s="201">
        <v>27.4</v>
      </c>
      <c r="V883" t="s">
        <v>2840</v>
      </c>
      <c r="W883" t="s">
        <v>3534</v>
      </c>
      <c r="X883" t="s">
        <v>3535</v>
      </c>
      <c r="Y883" t="s">
        <v>4783</v>
      </c>
      <c r="Z883" t="s">
        <v>3046</v>
      </c>
      <c r="AA883">
        <v>632459.1</v>
      </c>
      <c r="AB883" s="198">
        <v>37048.875011574077</v>
      </c>
      <c r="AC883" s="198">
        <v>37048.875011574077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1337110</v>
      </c>
      <c r="H884" s="198">
        <v>37047.326747685183</v>
      </c>
      <c r="I884" t="s">
        <v>4259</v>
      </c>
      <c r="M884" t="s">
        <v>2818</v>
      </c>
      <c r="N884" t="s">
        <v>3519</v>
      </c>
      <c r="O884" t="s">
        <v>2375</v>
      </c>
      <c r="Q884" s="199">
        <v>50</v>
      </c>
      <c r="S884" t="s">
        <v>3493</v>
      </c>
      <c r="T884" t="s">
        <v>3730</v>
      </c>
      <c r="U884" s="201">
        <v>27.5</v>
      </c>
      <c r="V884" t="s">
        <v>4260</v>
      </c>
      <c r="W884" t="s">
        <v>3534</v>
      </c>
      <c r="X884" t="s">
        <v>3535</v>
      </c>
      <c r="Y884" t="s">
        <v>4783</v>
      </c>
      <c r="Z884" t="s">
        <v>3046</v>
      </c>
      <c r="AA884">
        <v>632460.1</v>
      </c>
      <c r="AB884" s="198">
        <v>37048.875011574077</v>
      </c>
      <c r="AC884" s="198">
        <v>37048.875011574077</v>
      </c>
    </row>
    <row r="885" spans="1:29" x14ac:dyDescent="0.2">
      <c r="A885" s="44" t="str">
        <f t="shared" si="66"/>
        <v>US Power Physical</v>
      </c>
      <c r="B885" s="44" t="str">
        <f t="shared" si="67"/>
        <v>US</v>
      </c>
      <c r="C885" s="44" t="str">
        <f t="shared" si="68"/>
        <v>Power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50</v>
      </c>
      <c r="G885" s="202">
        <v>1337112</v>
      </c>
      <c r="H885" s="198">
        <v>37047.326793981483</v>
      </c>
      <c r="I885" t="s">
        <v>3532</v>
      </c>
      <c r="M885" t="s">
        <v>2818</v>
      </c>
      <c r="N885" t="s">
        <v>3519</v>
      </c>
      <c r="O885" t="s">
        <v>2375</v>
      </c>
      <c r="P885" s="199">
        <v>50</v>
      </c>
      <c r="S885" t="s">
        <v>3493</v>
      </c>
      <c r="T885" t="s">
        <v>3730</v>
      </c>
      <c r="U885" s="201">
        <v>27.4</v>
      </c>
      <c r="V885" t="s">
        <v>2840</v>
      </c>
      <c r="W885" t="s">
        <v>3534</v>
      </c>
      <c r="X885" t="s">
        <v>3535</v>
      </c>
      <c r="Y885" t="s">
        <v>4783</v>
      </c>
      <c r="Z885" t="s">
        <v>3046</v>
      </c>
      <c r="AA885">
        <v>632462.1</v>
      </c>
      <c r="AB885" s="198">
        <v>37048.875011574077</v>
      </c>
      <c r="AC885" s="198">
        <v>37048.875011574077</v>
      </c>
    </row>
    <row r="886" spans="1:29" x14ac:dyDescent="0.2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92</v>
      </c>
      <c r="F886" s="213">
        <f t="shared" si="70"/>
        <v>4600</v>
      </c>
      <c r="G886" s="202">
        <v>1337113</v>
      </c>
      <c r="H886" s="198">
        <v>37047.326990740738</v>
      </c>
      <c r="I886" t="s">
        <v>4543</v>
      </c>
      <c r="M886" t="s">
        <v>2818</v>
      </c>
      <c r="N886" t="s">
        <v>3519</v>
      </c>
      <c r="O886" t="s">
        <v>3992</v>
      </c>
      <c r="Q886" s="199">
        <v>50</v>
      </c>
      <c r="S886" t="s">
        <v>3493</v>
      </c>
      <c r="T886" t="s">
        <v>3730</v>
      </c>
      <c r="U886" s="201">
        <v>36</v>
      </c>
      <c r="V886" t="s">
        <v>4271</v>
      </c>
      <c r="W886" t="s">
        <v>2834</v>
      </c>
      <c r="X886" t="s">
        <v>3683</v>
      </c>
      <c r="Y886" t="s">
        <v>4783</v>
      </c>
      <c r="Z886" t="s">
        <v>3046</v>
      </c>
      <c r="AA886">
        <v>632463.1</v>
      </c>
      <c r="AB886" s="198">
        <v>37165.600694444445</v>
      </c>
      <c r="AC886" s="198">
        <v>37256.600694444445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31</v>
      </c>
      <c r="F887" s="213">
        <f t="shared" si="70"/>
        <v>465000</v>
      </c>
      <c r="G887" s="202">
        <v>1337114</v>
      </c>
      <c r="H887" s="198">
        <v>37047.327245370368</v>
      </c>
      <c r="I887" t="s">
        <v>4239</v>
      </c>
      <c r="M887" t="s">
        <v>3494</v>
      </c>
      <c r="N887" t="s">
        <v>4277</v>
      </c>
      <c r="O887" t="s">
        <v>4487</v>
      </c>
      <c r="P887" s="199">
        <v>15000</v>
      </c>
      <c r="S887" t="s">
        <v>3495</v>
      </c>
      <c r="T887" t="s">
        <v>3730</v>
      </c>
      <c r="U887" s="201">
        <v>4.1349999999999998</v>
      </c>
      <c r="V887" t="s">
        <v>4136</v>
      </c>
      <c r="W887" t="s">
        <v>2909</v>
      </c>
      <c r="X887" t="s">
        <v>4278</v>
      </c>
      <c r="Y887" t="s">
        <v>3748</v>
      </c>
      <c r="Z887" t="s">
        <v>3051</v>
      </c>
      <c r="AA887" t="s">
        <v>2530</v>
      </c>
      <c r="AB887" s="198">
        <v>37073.875</v>
      </c>
      <c r="AC887" s="198">
        <v>37103.875</v>
      </c>
    </row>
    <row r="888" spans="1:29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25</v>
      </c>
      <c r="F888" s="213">
        <f t="shared" si="70"/>
        <v>182500</v>
      </c>
      <c r="G888" s="202">
        <v>1337115</v>
      </c>
      <c r="H888" s="198">
        <v>37047.327256944445</v>
      </c>
      <c r="I888" t="s">
        <v>4484</v>
      </c>
      <c r="M888" t="s">
        <v>3494</v>
      </c>
      <c r="N888" t="s">
        <v>4277</v>
      </c>
      <c r="O888" t="s">
        <v>3991</v>
      </c>
      <c r="Q888" s="199">
        <v>7300</v>
      </c>
      <c r="S888" t="s">
        <v>3495</v>
      </c>
      <c r="T888" t="s">
        <v>3730</v>
      </c>
      <c r="U888" s="201">
        <v>4.0449999999999999</v>
      </c>
      <c r="V888" t="s">
        <v>2531</v>
      </c>
      <c r="W888" t="s">
        <v>4527</v>
      </c>
      <c r="X888" t="s">
        <v>4157</v>
      </c>
      <c r="Y888" t="s">
        <v>3748</v>
      </c>
      <c r="Z888" t="s">
        <v>3051</v>
      </c>
      <c r="AA888" t="s">
        <v>2532</v>
      </c>
      <c r="AB888" s="198">
        <v>37048.875011574077</v>
      </c>
      <c r="AC888" s="198">
        <v>37072.875011574077</v>
      </c>
    </row>
    <row r="889" spans="1:29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</v>
      </c>
      <c r="G889" s="202">
        <v>1337120</v>
      </c>
      <c r="H889" s="198">
        <v>37047.327430555553</v>
      </c>
      <c r="I889" t="s">
        <v>4477</v>
      </c>
      <c r="M889" t="s">
        <v>2818</v>
      </c>
      <c r="N889" t="s">
        <v>4269</v>
      </c>
      <c r="O889" t="s">
        <v>2533</v>
      </c>
      <c r="P889" s="199">
        <v>50</v>
      </c>
      <c r="S889" t="s">
        <v>3493</v>
      </c>
      <c r="T889" t="s">
        <v>3730</v>
      </c>
      <c r="U889" s="201">
        <v>63</v>
      </c>
      <c r="V889" t="s">
        <v>3111</v>
      </c>
      <c r="W889" t="s">
        <v>4514</v>
      </c>
      <c r="X889" t="s">
        <v>4515</v>
      </c>
      <c r="Y889" t="s">
        <v>4783</v>
      </c>
      <c r="Z889" t="s">
        <v>3046</v>
      </c>
      <c r="AA889">
        <v>632466.1</v>
      </c>
      <c r="AB889" s="198">
        <v>37073.875011574077</v>
      </c>
      <c r="AC889" s="198">
        <v>37103.875011574077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1337121</v>
      </c>
      <c r="H890" s="198">
        <v>37047.32744212963</v>
      </c>
      <c r="I890" t="s">
        <v>3606</v>
      </c>
      <c r="M890" t="s">
        <v>3494</v>
      </c>
      <c r="N890" t="s">
        <v>3840</v>
      </c>
      <c r="O890" t="s">
        <v>2469</v>
      </c>
      <c r="P890" s="199">
        <v>10000</v>
      </c>
      <c r="S890" t="s">
        <v>3495</v>
      </c>
      <c r="T890" t="s">
        <v>3730</v>
      </c>
      <c r="U890" s="201">
        <v>3.93</v>
      </c>
      <c r="V890" t="s">
        <v>3482</v>
      </c>
      <c r="W890" t="s">
        <v>4512</v>
      </c>
      <c r="X890" t="s">
        <v>4513</v>
      </c>
      <c r="Y890" t="s">
        <v>4481</v>
      </c>
      <c r="Z890" t="s">
        <v>3051</v>
      </c>
      <c r="AA890">
        <v>829082</v>
      </c>
      <c r="AB890" s="198">
        <v>37048.875011574077</v>
      </c>
      <c r="AC890" s="198">
        <v>37048.875011574077</v>
      </c>
    </row>
    <row r="891" spans="1:29" x14ac:dyDescent="0.2">
      <c r="A891" s="44" t="str">
        <f t="shared" si="66"/>
        <v>US Power Physical</v>
      </c>
      <c r="B891" s="44" t="str">
        <f t="shared" si="67"/>
        <v>US</v>
      </c>
      <c r="C891" s="44" t="str">
        <f t="shared" si="68"/>
        <v>Power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31</v>
      </c>
      <c r="F891" s="213">
        <f t="shared" si="70"/>
        <v>1550</v>
      </c>
      <c r="G891" s="202">
        <v>1337122</v>
      </c>
      <c r="H891" s="198">
        <v>37047.327465277776</v>
      </c>
      <c r="I891" t="s">
        <v>4477</v>
      </c>
      <c r="M891" t="s">
        <v>2818</v>
      </c>
      <c r="N891" t="s">
        <v>4269</v>
      </c>
      <c r="O891" t="s">
        <v>2534</v>
      </c>
      <c r="P891" s="199">
        <v>50</v>
      </c>
      <c r="S891" t="s">
        <v>3493</v>
      </c>
      <c r="T891" t="s">
        <v>3730</v>
      </c>
      <c r="U891" s="201">
        <v>63</v>
      </c>
      <c r="V891" t="s">
        <v>3111</v>
      </c>
      <c r="W891" t="s">
        <v>4514</v>
      </c>
      <c r="X891" t="s">
        <v>4515</v>
      </c>
      <c r="Y891" t="s">
        <v>4783</v>
      </c>
      <c r="Z891" t="s">
        <v>3046</v>
      </c>
      <c r="AA891">
        <v>632467.1</v>
      </c>
      <c r="AB891" s="198">
        <v>37104.875011574077</v>
      </c>
      <c r="AC891" s="198">
        <v>37134.875011574077</v>
      </c>
    </row>
    <row r="892" spans="1:29" x14ac:dyDescent="0.2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30</v>
      </c>
      <c r="F892" s="213">
        <f t="shared" si="70"/>
        <v>1500</v>
      </c>
      <c r="G892" s="202">
        <v>1337123</v>
      </c>
      <c r="H892" s="198">
        <v>37047.327499999999</v>
      </c>
      <c r="I892" t="s">
        <v>4477</v>
      </c>
      <c r="M892" t="s">
        <v>2818</v>
      </c>
      <c r="N892" t="s">
        <v>4269</v>
      </c>
      <c r="O892" t="s">
        <v>3977</v>
      </c>
      <c r="P892" s="199">
        <v>50</v>
      </c>
      <c r="S892" t="s">
        <v>3493</v>
      </c>
      <c r="T892" t="s">
        <v>3730</v>
      </c>
      <c r="U892" s="201">
        <v>46.5</v>
      </c>
      <c r="V892" t="s">
        <v>3111</v>
      </c>
      <c r="W892" t="s">
        <v>4514</v>
      </c>
      <c r="X892" t="s">
        <v>4515</v>
      </c>
      <c r="Y892" t="s">
        <v>4783</v>
      </c>
      <c r="Z892" t="s">
        <v>3046</v>
      </c>
      <c r="AA892">
        <v>632468.1</v>
      </c>
      <c r="AB892" s="198">
        <v>37135.875011574077</v>
      </c>
      <c r="AC892" s="198">
        <v>37164.875011574077</v>
      </c>
    </row>
    <row r="893" spans="1:29" x14ac:dyDescent="0.2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123</v>
      </c>
      <c r="F893" s="213">
        <f t="shared" si="70"/>
        <v>615000</v>
      </c>
      <c r="G893" s="202">
        <v>1337124</v>
      </c>
      <c r="H893" s="198">
        <v>37047.327673611115</v>
      </c>
      <c r="I893" t="s">
        <v>4477</v>
      </c>
      <c r="M893" t="s">
        <v>3494</v>
      </c>
      <c r="N893" t="s">
        <v>4277</v>
      </c>
      <c r="O893" t="s">
        <v>3218</v>
      </c>
      <c r="P893" s="199">
        <v>5000</v>
      </c>
      <c r="S893" t="s">
        <v>3495</v>
      </c>
      <c r="T893" t="s">
        <v>3730</v>
      </c>
      <c r="U893" s="201">
        <v>4.22</v>
      </c>
      <c r="V893" t="s">
        <v>4177</v>
      </c>
      <c r="W893" t="s">
        <v>2909</v>
      </c>
      <c r="X893" t="s">
        <v>4278</v>
      </c>
      <c r="Y893" t="s">
        <v>3748</v>
      </c>
      <c r="Z893" t="s">
        <v>3051</v>
      </c>
      <c r="AA893" t="s">
        <v>2535</v>
      </c>
      <c r="AB893" s="198">
        <v>37073</v>
      </c>
      <c r="AC893" s="198">
        <v>37195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30</v>
      </c>
      <c r="F894" s="213">
        <f t="shared" si="70"/>
        <v>150000</v>
      </c>
      <c r="G894" s="202">
        <v>1337125</v>
      </c>
      <c r="H894" s="198">
        <v>37047.32775462963</v>
      </c>
      <c r="I894" t="s">
        <v>3645</v>
      </c>
      <c r="M894" t="s">
        <v>3494</v>
      </c>
      <c r="N894" t="s">
        <v>4277</v>
      </c>
      <c r="O894" t="s">
        <v>3186</v>
      </c>
      <c r="P894" s="199">
        <v>5000</v>
      </c>
      <c r="S894" t="s">
        <v>3495</v>
      </c>
      <c r="T894" t="s">
        <v>3730</v>
      </c>
      <c r="U894" s="201">
        <v>4.25</v>
      </c>
      <c r="V894" t="s">
        <v>3106</v>
      </c>
      <c r="W894" t="s">
        <v>2909</v>
      </c>
      <c r="X894" t="s">
        <v>4278</v>
      </c>
      <c r="Y894" t="s">
        <v>3748</v>
      </c>
      <c r="Z894" t="s">
        <v>3051</v>
      </c>
      <c r="AA894" t="s">
        <v>2536</v>
      </c>
      <c r="AB894" s="198">
        <v>37135.875</v>
      </c>
      <c r="AC894" s="198">
        <v>37164.875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14</v>
      </c>
      <c r="G895" s="202">
        <v>1337130</v>
      </c>
      <c r="H895" s="198">
        <v>37047.327881944446</v>
      </c>
      <c r="I895" t="s">
        <v>3780</v>
      </c>
      <c r="M895" t="s">
        <v>3499</v>
      </c>
      <c r="N895" t="s">
        <v>3739</v>
      </c>
      <c r="O895" t="s">
        <v>3740</v>
      </c>
      <c r="Q895" s="199">
        <v>14</v>
      </c>
      <c r="S895" t="s">
        <v>3729</v>
      </c>
      <c r="T895" t="s">
        <v>3730</v>
      </c>
      <c r="U895" s="201">
        <v>1509</v>
      </c>
      <c r="V895" t="s">
        <v>3380</v>
      </c>
      <c r="W895" t="s">
        <v>3736</v>
      </c>
      <c r="X895" t="s">
        <v>3732</v>
      </c>
      <c r="Y895" t="s">
        <v>3733</v>
      </c>
      <c r="Z895" t="s">
        <v>3734</v>
      </c>
      <c r="AA895">
        <v>2168786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10000</v>
      </c>
      <c r="G896" s="202">
        <v>1337131</v>
      </c>
      <c r="H896" s="198">
        <v>37047.327905092592</v>
      </c>
      <c r="I896" t="s">
        <v>3702</v>
      </c>
      <c r="M896" t="s">
        <v>3494</v>
      </c>
      <c r="N896" t="s">
        <v>3840</v>
      </c>
      <c r="O896" t="s">
        <v>4680</v>
      </c>
      <c r="P896" s="199">
        <v>10000</v>
      </c>
      <c r="S896" t="s">
        <v>3495</v>
      </c>
      <c r="T896" t="s">
        <v>3730</v>
      </c>
      <c r="U896" s="201">
        <v>4.03</v>
      </c>
      <c r="V896" t="s">
        <v>3680</v>
      </c>
      <c r="W896" t="s">
        <v>4163</v>
      </c>
      <c r="X896" t="s">
        <v>4164</v>
      </c>
      <c r="Y896" t="s">
        <v>4481</v>
      </c>
      <c r="Z896" t="s">
        <v>3051</v>
      </c>
      <c r="AA896">
        <v>829083</v>
      </c>
      <c r="AB896" s="198">
        <v>37048.875011574077</v>
      </c>
      <c r="AC896" s="198">
        <v>37048.875011574077</v>
      </c>
    </row>
    <row r="897" spans="1:29" x14ac:dyDescent="0.2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123</v>
      </c>
      <c r="F897" s="213">
        <f t="shared" si="70"/>
        <v>615000</v>
      </c>
      <c r="G897" s="202">
        <v>1337132</v>
      </c>
      <c r="H897" s="198">
        <v>37047.327928240738</v>
      </c>
      <c r="I897" t="s">
        <v>4477</v>
      </c>
      <c r="M897" t="s">
        <v>3494</v>
      </c>
      <c r="N897" t="s">
        <v>4277</v>
      </c>
      <c r="O897" t="s">
        <v>3218</v>
      </c>
      <c r="P897" s="199">
        <v>5000</v>
      </c>
      <c r="S897" t="s">
        <v>3495</v>
      </c>
      <c r="T897" t="s">
        <v>3730</v>
      </c>
      <c r="U897" s="201">
        <v>4.2149999999999999</v>
      </c>
      <c r="V897" t="s">
        <v>4177</v>
      </c>
      <c r="W897" t="s">
        <v>2909</v>
      </c>
      <c r="X897" t="s">
        <v>4278</v>
      </c>
      <c r="Y897" t="s">
        <v>3748</v>
      </c>
      <c r="Z897" t="s">
        <v>3051</v>
      </c>
      <c r="AA897" t="s">
        <v>2537</v>
      </c>
      <c r="AB897" s="198">
        <v>37073</v>
      </c>
      <c r="AC897" s="198">
        <v>37195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1337133</v>
      </c>
      <c r="H898" s="198">
        <v>37047.327962962961</v>
      </c>
      <c r="I898" t="s">
        <v>3702</v>
      </c>
      <c r="M898" t="s">
        <v>3494</v>
      </c>
      <c r="N898" t="s">
        <v>3840</v>
      </c>
      <c r="O898" t="s">
        <v>4680</v>
      </c>
      <c r="P898" s="199">
        <v>10000</v>
      </c>
      <c r="S898" t="s">
        <v>3495</v>
      </c>
      <c r="T898" t="s">
        <v>3730</v>
      </c>
      <c r="U898" s="201">
        <v>4.0250000000000004</v>
      </c>
      <c r="V898" t="s">
        <v>3680</v>
      </c>
      <c r="W898" t="s">
        <v>4163</v>
      </c>
      <c r="X898" t="s">
        <v>4164</v>
      </c>
      <c r="Y898" t="s">
        <v>4481</v>
      </c>
      <c r="Z898" t="s">
        <v>3051</v>
      </c>
      <c r="AA898">
        <v>829084</v>
      </c>
      <c r="AB898" s="198">
        <v>37048.875011574077</v>
      </c>
      <c r="AC898" s="198">
        <v>37048.875011574077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1337134</v>
      </c>
      <c r="H899" s="198">
        <v>37047.328020833331</v>
      </c>
      <c r="I899" t="s">
        <v>4482</v>
      </c>
      <c r="M899" t="s">
        <v>3494</v>
      </c>
      <c r="N899" t="s">
        <v>3840</v>
      </c>
      <c r="O899" t="s">
        <v>2499</v>
      </c>
      <c r="P899" s="199">
        <v>5000</v>
      </c>
      <c r="S899" t="s">
        <v>3495</v>
      </c>
      <c r="T899" t="s">
        <v>3730</v>
      </c>
      <c r="U899" s="201">
        <v>3.88</v>
      </c>
      <c r="V899" t="s">
        <v>4483</v>
      </c>
      <c r="W899" t="s">
        <v>4348</v>
      </c>
      <c r="X899" t="s">
        <v>4498</v>
      </c>
      <c r="Y899" t="s">
        <v>4481</v>
      </c>
      <c r="Z899" t="s">
        <v>3051</v>
      </c>
      <c r="AA899">
        <v>829085</v>
      </c>
      <c r="AB899" s="198">
        <v>37048.875011574077</v>
      </c>
      <c r="AC899" s="198">
        <v>37048.875011574077</v>
      </c>
    </row>
    <row r="900" spans="1:29" x14ac:dyDescent="0.2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</v>
      </c>
      <c r="G900" s="202">
        <v>1337135</v>
      </c>
      <c r="H900" s="198">
        <v>37047.328032407408</v>
      </c>
      <c r="I900" t="s">
        <v>4254</v>
      </c>
      <c r="M900" t="s">
        <v>2818</v>
      </c>
      <c r="N900" t="s">
        <v>3519</v>
      </c>
      <c r="O900" t="s">
        <v>2436</v>
      </c>
      <c r="Q900" s="199">
        <v>50</v>
      </c>
      <c r="S900" t="s">
        <v>3493</v>
      </c>
      <c r="T900" t="s">
        <v>3730</v>
      </c>
      <c r="U900" s="201">
        <v>13</v>
      </c>
      <c r="V900" t="s">
        <v>3990</v>
      </c>
      <c r="W900" t="s">
        <v>3534</v>
      </c>
      <c r="X900" t="s">
        <v>3535</v>
      </c>
      <c r="Y900" t="s">
        <v>4783</v>
      </c>
      <c r="Z900" t="s">
        <v>3046</v>
      </c>
      <c r="AA900">
        <v>632469.1</v>
      </c>
      <c r="AB900" s="198">
        <v>37048.875011574077</v>
      </c>
      <c r="AC900" s="198">
        <v>37048.875011574077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1337136</v>
      </c>
      <c r="H901" s="198">
        <v>37047.328032407408</v>
      </c>
      <c r="I901" t="s">
        <v>3180</v>
      </c>
      <c r="M901" t="s">
        <v>3494</v>
      </c>
      <c r="N901" t="s">
        <v>3840</v>
      </c>
      <c r="O901" t="s">
        <v>2503</v>
      </c>
      <c r="P901" s="199">
        <v>5000</v>
      </c>
      <c r="S901" t="s">
        <v>3495</v>
      </c>
      <c r="T901" t="s">
        <v>3730</v>
      </c>
      <c r="U901" s="201">
        <v>3.8774999999999999</v>
      </c>
      <c r="V901" t="s">
        <v>3181</v>
      </c>
      <c r="W901" t="s">
        <v>4348</v>
      </c>
      <c r="X901" t="s">
        <v>4498</v>
      </c>
      <c r="Y901" t="s">
        <v>4481</v>
      </c>
      <c r="Z901" t="s">
        <v>3051</v>
      </c>
      <c r="AA901">
        <v>829086</v>
      </c>
      <c r="AB901" s="198">
        <v>37048.875011574077</v>
      </c>
      <c r="AC901" s="198">
        <v>37048.875011574077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5000</v>
      </c>
      <c r="G902" s="202">
        <v>1337137</v>
      </c>
      <c r="H902" s="198">
        <v>37047.328090277777</v>
      </c>
      <c r="I902" t="s">
        <v>3180</v>
      </c>
      <c r="M902" t="s">
        <v>3494</v>
      </c>
      <c r="N902" t="s">
        <v>3840</v>
      </c>
      <c r="O902" t="s">
        <v>2503</v>
      </c>
      <c r="P902" s="199">
        <v>5000</v>
      </c>
      <c r="S902" t="s">
        <v>3495</v>
      </c>
      <c r="T902" t="s">
        <v>3730</v>
      </c>
      <c r="U902" s="201">
        <v>3.875</v>
      </c>
      <c r="V902" t="s">
        <v>3181</v>
      </c>
      <c r="W902" t="s">
        <v>4348</v>
      </c>
      <c r="X902" t="s">
        <v>4498</v>
      </c>
      <c r="Y902" t="s">
        <v>4481</v>
      </c>
      <c r="Z902" t="s">
        <v>3051</v>
      </c>
      <c r="AA902">
        <v>829088</v>
      </c>
      <c r="AB902" s="198">
        <v>37048.875011574077</v>
      </c>
      <c r="AC902" s="198">
        <v>37048.875011574077</v>
      </c>
    </row>
    <row r="903" spans="1:29" x14ac:dyDescent="0.2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30</v>
      </c>
      <c r="F903" s="213">
        <f t="shared" si="70"/>
        <v>1500</v>
      </c>
      <c r="G903" s="202">
        <v>1337138</v>
      </c>
      <c r="H903" s="198">
        <v>37047.328287037039</v>
      </c>
      <c r="I903" t="s">
        <v>4250</v>
      </c>
      <c r="M903" t="s">
        <v>2818</v>
      </c>
      <c r="N903" t="s">
        <v>3519</v>
      </c>
      <c r="O903" t="s">
        <v>4251</v>
      </c>
      <c r="P903" s="199">
        <v>50</v>
      </c>
      <c r="S903" t="s">
        <v>3493</v>
      </c>
      <c r="T903" t="s">
        <v>3730</v>
      </c>
      <c r="U903" s="201">
        <v>37.25</v>
      </c>
      <c r="V903" t="s">
        <v>2538</v>
      </c>
      <c r="W903" t="s">
        <v>3538</v>
      </c>
      <c r="X903" t="s">
        <v>3524</v>
      </c>
      <c r="Y903" t="s">
        <v>4783</v>
      </c>
      <c r="Z903" t="s">
        <v>3046</v>
      </c>
      <c r="AA903">
        <v>632470.1</v>
      </c>
      <c r="AB903" s="198">
        <v>37135.71597222222</v>
      </c>
      <c r="AC903" s="198">
        <v>37164.71597222222</v>
      </c>
    </row>
    <row r="904" spans="1:29" x14ac:dyDescent="0.2">
      <c r="A904" s="44" t="str">
        <f t="shared" si="66"/>
        <v xml:space="preserve"> Metals Financial</v>
      </c>
      <c r="B904" s="44" t="str">
        <f t="shared" si="67"/>
        <v/>
      </c>
      <c r="C904" s="44" t="str">
        <f t="shared" si="68"/>
        <v>Metals</v>
      </c>
      <c r="D904" s="44" t="str">
        <f t="shared" si="69"/>
        <v>Financial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</v>
      </c>
      <c r="G904" s="202">
        <v>1337140</v>
      </c>
      <c r="H904" s="198">
        <v>37047.328518518516</v>
      </c>
      <c r="I904" t="s">
        <v>4126</v>
      </c>
      <c r="M904" t="s">
        <v>3499</v>
      </c>
      <c r="N904" t="s">
        <v>3727</v>
      </c>
      <c r="O904" t="s">
        <v>3728</v>
      </c>
      <c r="P904" s="199">
        <v>10</v>
      </c>
      <c r="S904" t="s">
        <v>3729</v>
      </c>
      <c r="T904" t="s">
        <v>3730</v>
      </c>
      <c r="U904" s="201">
        <v>1677</v>
      </c>
      <c r="V904" t="s">
        <v>4127</v>
      </c>
      <c r="W904" t="s">
        <v>3736</v>
      </c>
      <c r="X904" t="s">
        <v>3732</v>
      </c>
      <c r="Y904" t="s">
        <v>3733</v>
      </c>
      <c r="Z904" t="s">
        <v>3734</v>
      </c>
      <c r="AA904">
        <v>2168795</v>
      </c>
    </row>
    <row r="905" spans="1:29" x14ac:dyDescent="0.2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77500</v>
      </c>
      <c r="G905" s="202">
        <v>1337141</v>
      </c>
      <c r="H905" s="198">
        <v>37047.328564814816</v>
      </c>
      <c r="I905" t="s">
        <v>3518</v>
      </c>
      <c r="M905" t="s">
        <v>3494</v>
      </c>
      <c r="N905" t="s">
        <v>4277</v>
      </c>
      <c r="O905" t="s">
        <v>4487</v>
      </c>
      <c r="Q905" s="199">
        <v>2500</v>
      </c>
      <c r="S905" t="s">
        <v>3495</v>
      </c>
      <c r="T905" t="s">
        <v>3730</v>
      </c>
      <c r="U905" s="201">
        <v>4.1349999999999998</v>
      </c>
      <c r="V905" t="s">
        <v>3691</v>
      </c>
      <c r="W905" t="s">
        <v>2909</v>
      </c>
      <c r="X905" t="s">
        <v>4278</v>
      </c>
      <c r="Y905" t="s">
        <v>3748</v>
      </c>
      <c r="Z905" t="s">
        <v>3051</v>
      </c>
      <c r="AA905" t="s">
        <v>2539</v>
      </c>
      <c r="AB905" s="198">
        <v>37073.875</v>
      </c>
      <c r="AC905" s="198">
        <v>37103.875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1337142</v>
      </c>
      <c r="H906" s="198">
        <v>37047.328587962962</v>
      </c>
      <c r="I906" t="s">
        <v>4502</v>
      </c>
      <c r="M906" t="s">
        <v>3494</v>
      </c>
      <c r="N906" t="s">
        <v>3840</v>
      </c>
      <c r="O906" t="s">
        <v>2505</v>
      </c>
      <c r="P906" s="199">
        <v>5000</v>
      </c>
      <c r="S906" t="s">
        <v>3495</v>
      </c>
      <c r="T906" t="s">
        <v>3730</v>
      </c>
      <c r="U906" s="201">
        <v>3.8774999999999999</v>
      </c>
      <c r="V906" t="s">
        <v>4151</v>
      </c>
      <c r="W906" t="s">
        <v>4348</v>
      </c>
      <c r="X906" t="s">
        <v>4498</v>
      </c>
      <c r="Y906" t="s">
        <v>4481</v>
      </c>
      <c r="Z906" t="s">
        <v>3051</v>
      </c>
      <c r="AA906">
        <v>829089</v>
      </c>
      <c r="AB906" s="198">
        <v>37048.875011574077</v>
      </c>
      <c r="AC906" s="198">
        <v>37048.875011574077</v>
      </c>
    </row>
    <row r="907" spans="1:29" x14ac:dyDescent="0.2">
      <c r="A907" s="44" t="str">
        <f t="shared" ref="A907:A970" si="71">B907&amp;" "&amp;C907&amp;" "&amp;D907</f>
        <v>US Power Physical</v>
      </c>
      <c r="B907" s="44" t="str">
        <f t="shared" ref="B907:B970" si="72">IF((LEFT(N907,2)="US"),"US","")</f>
        <v>US</v>
      </c>
      <c r="C907" s="44" t="str">
        <f t="shared" ref="C907:C970" si="73">M907</f>
        <v>Power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365</v>
      </c>
      <c r="F907" s="213">
        <f t="shared" ref="F907:F970" si="75">E907*SUM(P907:Q907)</f>
        <v>18250</v>
      </c>
      <c r="G907" s="202">
        <v>1337143</v>
      </c>
      <c r="H907" s="198">
        <v>37047.328668981485</v>
      </c>
      <c r="I907" t="s">
        <v>3518</v>
      </c>
      <c r="M907" t="s">
        <v>2818</v>
      </c>
      <c r="N907" t="s">
        <v>3519</v>
      </c>
      <c r="O907" t="s">
        <v>2540</v>
      </c>
      <c r="P907" s="199">
        <v>50</v>
      </c>
      <c r="S907" t="s">
        <v>3493</v>
      </c>
      <c r="T907" t="s">
        <v>3730</v>
      </c>
      <c r="U907" s="201">
        <v>44.45</v>
      </c>
      <c r="V907" t="s">
        <v>3878</v>
      </c>
      <c r="W907" t="s">
        <v>3966</v>
      </c>
      <c r="X907" t="s">
        <v>4258</v>
      </c>
      <c r="Y907" t="s">
        <v>4783</v>
      </c>
      <c r="Z907" t="s">
        <v>3046</v>
      </c>
      <c r="AA907">
        <v>632472.1</v>
      </c>
      <c r="AB907" s="198">
        <v>37257.591666666667</v>
      </c>
      <c r="AC907" s="198">
        <v>37621.591666666667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5000</v>
      </c>
      <c r="G908" s="202">
        <v>1337144</v>
      </c>
      <c r="H908" s="198">
        <v>37047.328703703701</v>
      </c>
      <c r="I908" t="s">
        <v>4285</v>
      </c>
      <c r="M908" t="s">
        <v>3494</v>
      </c>
      <c r="N908" t="s">
        <v>3840</v>
      </c>
      <c r="O908" t="s">
        <v>2498</v>
      </c>
      <c r="P908" s="199">
        <v>5000</v>
      </c>
      <c r="S908" t="s">
        <v>3495</v>
      </c>
      <c r="T908" t="s">
        <v>3730</v>
      </c>
      <c r="U908" s="201">
        <v>3.855</v>
      </c>
      <c r="V908" t="s">
        <v>3485</v>
      </c>
      <c r="W908" t="s">
        <v>4348</v>
      </c>
      <c r="X908" t="s">
        <v>4498</v>
      </c>
      <c r="Y908" t="s">
        <v>4481</v>
      </c>
      <c r="Z908" t="s">
        <v>3051</v>
      </c>
      <c r="AA908">
        <v>829090</v>
      </c>
      <c r="AB908" s="198">
        <v>37048.875011574077</v>
      </c>
      <c r="AC908" s="198">
        <v>37048.875011574077</v>
      </c>
    </row>
    <row r="909" spans="1:29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31</v>
      </c>
      <c r="F909" s="213">
        <f t="shared" si="75"/>
        <v>387500</v>
      </c>
      <c r="G909" s="202">
        <v>1337146</v>
      </c>
      <c r="H909" s="198">
        <v>37047.328761574077</v>
      </c>
      <c r="I909" t="s">
        <v>4773</v>
      </c>
      <c r="M909" t="s">
        <v>3494</v>
      </c>
      <c r="N909" t="s">
        <v>4277</v>
      </c>
      <c r="O909" t="s">
        <v>4487</v>
      </c>
      <c r="Q909" s="199">
        <v>12500</v>
      </c>
      <c r="S909" t="s">
        <v>3495</v>
      </c>
      <c r="T909" t="s">
        <v>3730</v>
      </c>
      <c r="U909" s="201">
        <v>4.1349999999999998</v>
      </c>
      <c r="V909" t="s">
        <v>3658</v>
      </c>
      <c r="W909" t="s">
        <v>2909</v>
      </c>
      <c r="X909" t="s">
        <v>4278</v>
      </c>
      <c r="Y909" t="s">
        <v>3748</v>
      </c>
      <c r="Z909" t="s">
        <v>3051</v>
      </c>
      <c r="AA909" t="s">
        <v>2541</v>
      </c>
      <c r="AB909" s="198">
        <v>37073.875</v>
      </c>
      <c r="AC909" s="198">
        <v>37103.875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5000</v>
      </c>
      <c r="G910" s="202">
        <v>1337145</v>
      </c>
      <c r="H910" s="198">
        <v>37047.328761574077</v>
      </c>
      <c r="I910" t="s">
        <v>4285</v>
      </c>
      <c r="M910" t="s">
        <v>3494</v>
      </c>
      <c r="N910" t="s">
        <v>3840</v>
      </c>
      <c r="O910" t="s">
        <v>2498</v>
      </c>
      <c r="P910" s="199">
        <v>5000</v>
      </c>
      <c r="S910" t="s">
        <v>3495</v>
      </c>
      <c r="T910" t="s">
        <v>3730</v>
      </c>
      <c r="U910" s="201">
        <v>3.8525</v>
      </c>
      <c r="V910" t="s">
        <v>3485</v>
      </c>
      <c r="W910" t="s">
        <v>4348</v>
      </c>
      <c r="X910" t="s">
        <v>4498</v>
      </c>
      <c r="Y910" t="s">
        <v>4481</v>
      </c>
      <c r="Z910" t="s">
        <v>3051</v>
      </c>
      <c r="AA910">
        <v>829091</v>
      </c>
      <c r="AB910" s="198">
        <v>37048.875011574077</v>
      </c>
      <c r="AC910" s="198">
        <v>37048.875011574077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1337147</v>
      </c>
      <c r="H911" s="198">
        <v>37047.328796296293</v>
      </c>
      <c r="I911" t="s">
        <v>4285</v>
      </c>
      <c r="M911" t="s">
        <v>3494</v>
      </c>
      <c r="N911" t="s">
        <v>3840</v>
      </c>
      <c r="O911" t="s">
        <v>2498</v>
      </c>
      <c r="P911" s="199">
        <v>5000</v>
      </c>
      <c r="S911" t="s">
        <v>3495</v>
      </c>
      <c r="T911" t="s">
        <v>3730</v>
      </c>
      <c r="U911" s="201">
        <v>3.85</v>
      </c>
      <c r="V911" t="s">
        <v>3485</v>
      </c>
      <c r="W911" t="s">
        <v>4348</v>
      </c>
      <c r="X911" t="s">
        <v>4498</v>
      </c>
      <c r="Y911" t="s">
        <v>4481</v>
      </c>
      <c r="Z911" t="s">
        <v>3051</v>
      </c>
      <c r="AA911">
        <v>829092</v>
      </c>
      <c r="AB911" s="198">
        <v>37048.875011574077</v>
      </c>
      <c r="AC911" s="198">
        <v>37048.875011574077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50000</v>
      </c>
      <c r="G912" s="202">
        <v>1337148</v>
      </c>
      <c r="H912" s="198">
        <v>37047.32885416667</v>
      </c>
      <c r="I912" t="s">
        <v>3606</v>
      </c>
      <c r="M912" t="s">
        <v>3494</v>
      </c>
      <c r="N912" t="s">
        <v>3840</v>
      </c>
      <c r="O912" t="s">
        <v>2481</v>
      </c>
      <c r="P912" s="199">
        <v>50000</v>
      </c>
      <c r="S912" t="s">
        <v>3495</v>
      </c>
      <c r="T912" t="s">
        <v>3730</v>
      </c>
      <c r="U912" s="201">
        <v>4.0824999999999996</v>
      </c>
      <c r="V912" t="s">
        <v>4347</v>
      </c>
      <c r="W912" t="s">
        <v>4479</v>
      </c>
      <c r="X912" t="s">
        <v>4480</v>
      </c>
      <c r="Y912" t="s">
        <v>4481</v>
      </c>
      <c r="Z912" t="s">
        <v>3051</v>
      </c>
      <c r="AA912">
        <v>829093</v>
      </c>
      <c r="AB912" s="198">
        <v>37048.875011574077</v>
      </c>
      <c r="AC912" s="198">
        <v>37048.875011574077</v>
      </c>
    </row>
    <row r="913" spans="1:29" x14ac:dyDescent="0.2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75500</v>
      </c>
      <c r="G913" s="202">
        <v>1337149</v>
      </c>
      <c r="H913" s="198">
        <v>37047.328935185185</v>
      </c>
      <c r="I913" t="s">
        <v>3155</v>
      </c>
      <c r="M913" t="s">
        <v>3494</v>
      </c>
      <c r="N913" t="s">
        <v>4488</v>
      </c>
      <c r="O913" t="s">
        <v>2542</v>
      </c>
      <c r="Q913" s="199">
        <v>500</v>
      </c>
      <c r="S913" t="s">
        <v>3495</v>
      </c>
      <c r="T913" t="s">
        <v>3730</v>
      </c>
      <c r="U913" s="201">
        <v>0.19500000000000001</v>
      </c>
      <c r="V913" t="s">
        <v>2543</v>
      </c>
      <c r="W913" t="s">
        <v>3169</v>
      </c>
      <c r="X913" t="s">
        <v>3170</v>
      </c>
      <c r="Y913" t="s">
        <v>3748</v>
      </c>
      <c r="Z913" t="s">
        <v>3051</v>
      </c>
      <c r="AA913" t="s">
        <v>2544</v>
      </c>
      <c r="AB913" s="198">
        <v>37196</v>
      </c>
      <c r="AC913" s="198">
        <v>37346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5000</v>
      </c>
      <c r="G914" s="202">
        <v>1337153</v>
      </c>
      <c r="H914" s="198">
        <v>37047.32912037037</v>
      </c>
      <c r="I914" t="s">
        <v>3606</v>
      </c>
      <c r="M914" t="s">
        <v>3494</v>
      </c>
      <c r="N914" t="s">
        <v>3840</v>
      </c>
      <c r="O914" t="s">
        <v>2545</v>
      </c>
      <c r="P914" s="199">
        <v>5000</v>
      </c>
      <c r="S914" t="s">
        <v>3495</v>
      </c>
      <c r="T914" t="s">
        <v>3730</v>
      </c>
      <c r="U914" s="201">
        <v>5.05</v>
      </c>
      <c r="V914" t="s">
        <v>4068</v>
      </c>
      <c r="W914" t="s">
        <v>3163</v>
      </c>
      <c r="X914" t="s">
        <v>3164</v>
      </c>
      <c r="Y914" t="s">
        <v>4481</v>
      </c>
      <c r="Z914" t="s">
        <v>3051</v>
      </c>
      <c r="AA914">
        <v>829094</v>
      </c>
      <c r="AB914" s="198">
        <v>37048.875011574077</v>
      </c>
      <c r="AC914" s="198">
        <v>37048.875011574077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1337154</v>
      </c>
      <c r="H915" s="198">
        <v>37047.329143518517</v>
      </c>
      <c r="I915" t="s">
        <v>4496</v>
      </c>
      <c r="M915" t="s">
        <v>3494</v>
      </c>
      <c r="N915" t="s">
        <v>3840</v>
      </c>
      <c r="O915" t="s">
        <v>2481</v>
      </c>
      <c r="P915" s="199">
        <v>50000</v>
      </c>
      <c r="S915" t="s">
        <v>3495</v>
      </c>
      <c r="T915" t="s">
        <v>3730</v>
      </c>
      <c r="U915" s="201">
        <v>4.08</v>
      </c>
      <c r="V915" t="s">
        <v>4500</v>
      </c>
      <c r="W915" t="s">
        <v>4479</v>
      </c>
      <c r="X915" t="s">
        <v>4480</v>
      </c>
      <c r="Y915" t="s">
        <v>4481</v>
      </c>
      <c r="Z915" t="s">
        <v>3051</v>
      </c>
      <c r="AA915">
        <v>829095</v>
      </c>
      <c r="AB915" s="198">
        <v>37048.875011574077</v>
      </c>
      <c r="AC915" s="198">
        <v>37048.875011574077</v>
      </c>
    </row>
    <row r="916" spans="1:29" x14ac:dyDescent="0.2">
      <c r="A916" s="44" t="str">
        <f t="shared" si="71"/>
        <v>US Natural Gas Financial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31</v>
      </c>
      <c r="F916" s="213">
        <f t="shared" si="75"/>
        <v>155000</v>
      </c>
      <c r="G916" s="202">
        <v>1337155</v>
      </c>
      <c r="H916" s="198">
        <v>37047.32917824074</v>
      </c>
      <c r="I916" t="s">
        <v>4773</v>
      </c>
      <c r="M916" t="s">
        <v>3494</v>
      </c>
      <c r="N916" t="s">
        <v>4277</v>
      </c>
      <c r="O916" t="s">
        <v>4487</v>
      </c>
      <c r="Q916" s="199">
        <v>5000</v>
      </c>
      <c r="S916" t="s">
        <v>3495</v>
      </c>
      <c r="T916" t="s">
        <v>3730</v>
      </c>
      <c r="U916" s="201">
        <v>4.1399999999999997</v>
      </c>
      <c r="V916" t="s">
        <v>3658</v>
      </c>
      <c r="W916" t="s">
        <v>2909</v>
      </c>
      <c r="X916" t="s">
        <v>4278</v>
      </c>
      <c r="Y916" t="s">
        <v>3748</v>
      </c>
      <c r="Z916" t="s">
        <v>3051</v>
      </c>
      <c r="AA916" t="s">
        <v>2546</v>
      </c>
      <c r="AB916" s="198">
        <v>37073.875</v>
      </c>
      <c r="AC916" s="198">
        <v>37103.875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5000</v>
      </c>
      <c r="G917" s="202">
        <v>1337156</v>
      </c>
      <c r="H917" s="198">
        <v>37047.329189814816</v>
      </c>
      <c r="I917" t="s">
        <v>3606</v>
      </c>
      <c r="M917" t="s">
        <v>3494</v>
      </c>
      <c r="N917" t="s">
        <v>3840</v>
      </c>
      <c r="O917" t="s">
        <v>2498</v>
      </c>
      <c r="Q917" s="199">
        <v>5000</v>
      </c>
      <c r="S917" t="s">
        <v>3495</v>
      </c>
      <c r="T917" t="s">
        <v>3730</v>
      </c>
      <c r="U917" s="201">
        <v>3.8525</v>
      </c>
      <c r="V917" t="s">
        <v>3621</v>
      </c>
      <c r="W917" t="s">
        <v>4348</v>
      </c>
      <c r="X917" t="s">
        <v>4498</v>
      </c>
      <c r="Y917" t="s">
        <v>4481</v>
      </c>
      <c r="Z917" t="s">
        <v>3051</v>
      </c>
      <c r="AA917">
        <v>829096</v>
      </c>
      <c r="AB917" s="198">
        <v>37048.875011574077</v>
      </c>
      <c r="AC917" s="198">
        <v>37048.875011574077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</v>
      </c>
      <c r="G918" s="202">
        <v>1337157</v>
      </c>
      <c r="H918" s="198">
        <v>37047.329259259262</v>
      </c>
      <c r="I918" t="s">
        <v>4268</v>
      </c>
      <c r="M918" t="s">
        <v>3494</v>
      </c>
      <c r="N918" t="s">
        <v>3840</v>
      </c>
      <c r="O918" t="s">
        <v>2545</v>
      </c>
      <c r="P918" s="199">
        <v>5000</v>
      </c>
      <c r="S918" t="s">
        <v>3495</v>
      </c>
      <c r="T918" t="s">
        <v>3730</v>
      </c>
      <c r="U918" s="201">
        <v>4.8499999999999996</v>
      </c>
      <c r="V918" t="s">
        <v>4597</v>
      </c>
      <c r="W918" t="s">
        <v>3163</v>
      </c>
      <c r="X918" t="s">
        <v>3164</v>
      </c>
      <c r="Y918" t="s">
        <v>4481</v>
      </c>
      <c r="Z918" t="s">
        <v>3051</v>
      </c>
      <c r="AA918">
        <v>829097</v>
      </c>
      <c r="AB918" s="198">
        <v>37048.875011574077</v>
      </c>
      <c r="AC918" s="198">
        <v>37048.875011574077</v>
      </c>
    </row>
    <row r="919" spans="1:29" x14ac:dyDescent="0.2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</v>
      </c>
      <c r="G919" s="202">
        <v>1337158</v>
      </c>
      <c r="H919" s="198">
        <v>37047.329282407409</v>
      </c>
      <c r="I919" t="s">
        <v>4259</v>
      </c>
      <c r="M919" t="s">
        <v>2818</v>
      </c>
      <c r="N919" t="s">
        <v>3519</v>
      </c>
      <c r="O919" t="s">
        <v>2375</v>
      </c>
      <c r="Q919" s="199">
        <v>50</v>
      </c>
      <c r="S919" t="s">
        <v>3493</v>
      </c>
      <c r="T919" t="s">
        <v>3730</v>
      </c>
      <c r="U919" s="201">
        <v>27.5</v>
      </c>
      <c r="V919" t="s">
        <v>4260</v>
      </c>
      <c r="W919" t="s">
        <v>3534</v>
      </c>
      <c r="X919" t="s">
        <v>3535</v>
      </c>
      <c r="Y919" t="s">
        <v>4783</v>
      </c>
      <c r="Z919" t="s">
        <v>3046</v>
      </c>
      <c r="AA919">
        <v>632473.1</v>
      </c>
      <c r="AB919" s="198">
        <v>37048.875011574077</v>
      </c>
      <c r="AC919" s="198">
        <v>37048.875011574077</v>
      </c>
    </row>
    <row r="920" spans="1:29" x14ac:dyDescent="0.2">
      <c r="A920" s="44" t="str">
        <f t="shared" si="71"/>
        <v>US Power Physical</v>
      </c>
      <c r="B920" s="44" t="str">
        <f t="shared" si="72"/>
        <v>US</v>
      </c>
      <c r="C920" s="44" t="str">
        <f t="shared" si="73"/>
        <v>Power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</v>
      </c>
      <c r="G920" s="202">
        <v>1337159</v>
      </c>
      <c r="H920" s="198">
        <v>37047.329317129632</v>
      </c>
      <c r="I920" t="s">
        <v>3492</v>
      </c>
      <c r="M920" t="s">
        <v>2818</v>
      </c>
      <c r="N920" t="s">
        <v>3519</v>
      </c>
      <c r="O920" t="s">
        <v>2547</v>
      </c>
      <c r="Q920" s="199">
        <v>50</v>
      </c>
      <c r="S920" t="s">
        <v>3493</v>
      </c>
      <c r="T920" t="s">
        <v>3730</v>
      </c>
      <c r="U920" s="201">
        <v>45</v>
      </c>
      <c r="V920" t="s">
        <v>3222</v>
      </c>
      <c r="W920" t="s">
        <v>4274</v>
      </c>
      <c r="X920" t="s">
        <v>3683</v>
      </c>
      <c r="Y920" t="s">
        <v>4783</v>
      </c>
      <c r="Z920" t="s">
        <v>3046</v>
      </c>
      <c r="AA920">
        <v>632474.1</v>
      </c>
      <c r="AB920" s="198">
        <v>37048.875011574077</v>
      </c>
      <c r="AC920" s="198">
        <v>37048.875011574077</v>
      </c>
    </row>
    <row r="921" spans="1:29" x14ac:dyDescent="0.2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</v>
      </c>
      <c r="G921" s="202">
        <v>1337160</v>
      </c>
      <c r="H921" s="198">
        <v>37047.329340277778</v>
      </c>
      <c r="I921" t="s">
        <v>3702</v>
      </c>
      <c r="M921" t="s">
        <v>2818</v>
      </c>
      <c r="N921" t="s">
        <v>3519</v>
      </c>
      <c r="O921" t="s">
        <v>2374</v>
      </c>
      <c r="P921" s="199">
        <v>50</v>
      </c>
      <c r="S921" t="s">
        <v>3493</v>
      </c>
      <c r="T921" t="s">
        <v>3730</v>
      </c>
      <c r="U921" s="201">
        <v>33.25</v>
      </c>
      <c r="V921" t="s">
        <v>3978</v>
      </c>
      <c r="W921" t="s">
        <v>3527</v>
      </c>
      <c r="X921" t="s">
        <v>4262</v>
      </c>
      <c r="Y921" t="s">
        <v>4783</v>
      </c>
      <c r="Z921" t="s">
        <v>3046</v>
      </c>
      <c r="AA921">
        <v>632475.1</v>
      </c>
      <c r="AB921" s="198">
        <v>37048.875011574077</v>
      </c>
      <c r="AC921" s="198">
        <v>37048.875011574077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1337162</v>
      </c>
      <c r="H922" s="198">
        <v>37047.329375000001</v>
      </c>
      <c r="I922" t="s">
        <v>4457</v>
      </c>
      <c r="M922" t="s">
        <v>3494</v>
      </c>
      <c r="N922" t="s">
        <v>3840</v>
      </c>
      <c r="O922" t="s">
        <v>2545</v>
      </c>
      <c r="P922" s="199">
        <v>5000</v>
      </c>
      <c r="S922" t="s">
        <v>3495</v>
      </c>
      <c r="T922" t="s">
        <v>3730</v>
      </c>
      <c r="U922" s="201">
        <v>4.6500000000000004</v>
      </c>
      <c r="V922" t="s">
        <v>4458</v>
      </c>
      <c r="W922" t="s">
        <v>3163</v>
      </c>
      <c r="X922" t="s">
        <v>3164</v>
      </c>
      <c r="Y922" t="s">
        <v>4481</v>
      </c>
      <c r="Z922" t="s">
        <v>3051</v>
      </c>
      <c r="AA922">
        <v>829098</v>
      </c>
      <c r="AB922" s="198">
        <v>37048.875011574077</v>
      </c>
      <c r="AC922" s="198">
        <v>37048.875011574077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1337163</v>
      </c>
      <c r="H923" s="198">
        <v>37047.329386574071</v>
      </c>
      <c r="I923" t="s">
        <v>4276</v>
      </c>
      <c r="M923" t="s">
        <v>3494</v>
      </c>
      <c r="N923" t="s">
        <v>3840</v>
      </c>
      <c r="O923" t="s">
        <v>4724</v>
      </c>
      <c r="P923" s="199">
        <v>10000</v>
      </c>
      <c r="S923" t="s">
        <v>3495</v>
      </c>
      <c r="T923" t="s">
        <v>3730</v>
      </c>
      <c r="U923" s="201">
        <v>4.3099999999999996</v>
      </c>
      <c r="V923" t="s">
        <v>4345</v>
      </c>
      <c r="W923" t="s">
        <v>3217</v>
      </c>
      <c r="X923" t="s">
        <v>3153</v>
      </c>
      <c r="Y923" t="s">
        <v>4481</v>
      </c>
      <c r="Z923" t="s">
        <v>3051</v>
      </c>
      <c r="AA923">
        <v>829099</v>
      </c>
      <c r="AB923" s="198">
        <v>37048.875011574077</v>
      </c>
      <c r="AC923" s="198">
        <v>37048.875011574077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15000</v>
      </c>
      <c r="G924" s="202">
        <v>1337165</v>
      </c>
      <c r="H924" s="198">
        <v>37047.329444444447</v>
      </c>
      <c r="I924" t="s">
        <v>4502</v>
      </c>
      <c r="M924" t="s">
        <v>3494</v>
      </c>
      <c r="N924" t="s">
        <v>3840</v>
      </c>
      <c r="O924" t="s">
        <v>2481</v>
      </c>
      <c r="Q924" s="199">
        <v>15000</v>
      </c>
      <c r="S924" t="s">
        <v>3495</v>
      </c>
      <c r="T924" t="s">
        <v>3730</v>
      </c>
      <c r="U924" s="201">
        <v>4.0824999999999996</v>
      </c>
      <c r="V924" t="s">
        <v>4352</v>
      </c>
      <c r="W924" t="s">
        <v>4479</v>
      </c>
      <c r="X924" t="s">
        <v>4480</v>
      </c>
      <c r="Y924" t="s">
        <v>4481</v>
      </c>
      <c r="Z924" t="s">
        <v>3051</v>
      </c>
      <c r="AA924">
        <v>829101</v>
      </c>
      <c r="AB924" s="198">
        <v>37048.875011574077</v>
      </c>
      <c r="AC924" s="198">
        <v>37048.875011574077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1337164</v>
      </c>
      <c r="H925" s="198">
        <v>37047.329444444447</v>
      </c>
      <c r="I925" t="s">
        <v>3606</v>
      </c>
      <c r="M925" t="s">
        <v>3494</v>
      </c>
      <c r="N925" t="s">
        <v>3840</v>
      </c>
      <c r="O925" t="s">
        <v>2498</v>
      </c>
      <c r="Q925" s="199">
        <v>5000</v>
      </c>
      <c r="S925" t="s">
        <v>3495</v>
      </c>
      <c r="T925" t="s">
        <v>3730</v>
      </c>
      <c r="U925" s="201">
        <v>3.855</v>
      </c>
      <c r="V925" t="s">
        <v>3621</v>
      </c>
      <c r="W925" t="s">
        <v>4348</v>
      </c>
      <c r="X925" t="s">
        <v>4498</v>
      </c>
      <c r="Y925" t="s">
        <v>4481</v>
      </c>
      <c r="Z925" t="s">
        <v>3051</v>
      </c>
      <c r="AA925">
        <v>829100</v>
      </c>
      <c r="AB925" s="198">
        <v>37048.875011574077</v>
      </c>
      <c r="AC925" s="198">
        <v>37048.875011574077</v>
      </c>
    </row>
    <row r="926" spans="1:29" x14ac:dyDescent="0.2">
      <c r="A926" s="44" t="str">
        <f t="shared" si="71"/>
        <v>US Power Financial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92</v>
      </c>
      <c r="F926" s="213">
        <f t="shared" si="75"/>
        <v>4600</v>
      </c>
      <c r="G926" s="202">
        <v>1337166</v>
      </c>
      <c r="H926" s="198">
        <v>37047.329456018517</v>
      </c>
      <c r="I926" t="s">
        <v>4496</v>
      </c>
      <c r="M926" t="s">
        <v>2818</v>
      </c>
      <c r="N926" t="s">
        <v>4780</v>
      </c>
      <c r="O926" t="s">
        <v>3231</v>
      </c>
      <c r="P926" s="199">
        <v>50</v>
      </c>
      <c r="S926" t="s">
        <v>3493</v>
      </c>
      <c r="T926" t="s">
        <v>3730</v>
      </c>
      <c r="U926" s="201">
        <v>54</v>
      </c>
      <c r="V926" t="s">
        <v>4343</v>
      </c>
      <c r="W926" t="s">
        <v>4263</v>
      </c>
      <c r="X926" t="s">
        <v>3541</v>
      </c>
      <c r="Y926" t="s">
        <v>4783</v>
      </c>
      <c r="Z926" t="s">
        <v>3051</v>
      </c>
      <c r="AA926">
        <v>632477.1</v>
      </c>
      <c r="AB926" s="198">
        <v>37165</v>
      </c>
      <c r="AC926" s="198">
        <v>37256</v>
      </c>
    </row>
    <row r="927" spans="1:29" x14ac:dyDescent="0.2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</v>
      </c>
      <c r="G927" s="202">
        <v>1337167</v>
      </c>
      <c r="H927" s="198">
        <v>37047.329525462963</v>
      </c>
      <c r="I927" t="s">
        <v>3532</v>
      </c>
      <c r="M927" t="s">
        <v>2818</v>
      </c>
      <c r="N927" t="s">
        <v>3519</v>
      </c>
      <c r="O927" t="s">
        <v>2375</v>
      </c>
      <c r="P927" s="199">
        <v>50</v>
      </c>
      <c r="S927" t="s">
        <v>3493</v>
      </c>
      <c r="T927" t="s">
        <v>3730</v>
      </c>
      <c r="U927" s="201">
        <v>27.4</v>
      </c>
      <c r="V927" t="s">
        <v>2840</v>
      </c>
      <c r="W927" t="s">
        <v>3534</v>
      </c>
      <c r="X927" t="s">
        <v>3535</v>
      </c>
      <c r="Y927" t="s">
        <v>4783</v>
      </c>
      <c r="Z927" t="s">
        <v>3046</v>
      </c>
      <c r="AA927">
        <v>632478.1</v>
      </c>
      <c r="AB927" s="198">
        <v>37048.875011574077</v>
      </c>
      <c r="AC927" s="198">
        <v>37048.875011574077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151</v>
      </c>
      <c r="F928" s="213">
        <f t="shared" si="75"/>
        <v>755000</v>
      </c>
      <c r="G928" s="202">
        <v>1337168</v>
      </c>
      <c r="H928" s="198">
        <v>37047.329629629632</v>
      </c>
      <c r="I928" t="s">
        <v>3606</v>
      </c>
      <c r="M928" t="s">
        <v>3494</v>
      </c>
      <c r="N928" t="s">
        <v>4277</v>
      </c>
      <c r="O928" t="s">
        <v>4505</v>
      </c>
      <c r="P928" s="199">
        <v>5000</v>
      </c>
      <c r="S928" t="s">
        <v>3495</v>
      </c>
      <c r="T928" t="s">
        <v>3730</v>
      </c>
      <c r="U928" s="201">
        <v>4.5350000000000001</v>
      </c>
      <c r="V928" t="s">
        <v>4079</v>
      </c>
      <c r="W928" t="s">
        <v>2909</v>
      </c>
      <c r="X928" t="s">
        <v>4278</v>
      </c>
      <c r="Y928" t="s">
        <v>3748</v>
      </c>
      <c r="Z928" t="s">
        <v>3051</v>
      </c>
      <c r="AA928" t="s">
        <v>2548</v>
      </c>
      <c r="AB928" s="198">
        <v>37196</v>
      </c>
      <c r="AC928" s="198">
        <v>37346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1337171</v>
      </c>
      <c r="H929" s="198">
        <v>37047.329780092594</v>
      </c>
      <c r="I929" t="s">
        <v>4249</v>
      </c>
      <c r="M929" t="s">
        <v>3494</v>
      </c>
      <c r="N929" t="s">
        <v>3840</v>
      </c>
      <c r="O929" t="s">
        <v>2524</v>
      </c>
      <c r="P929" s="199">
        <v>10000</v>
      </c>
      <c r="S929" t="s">
        <v>3495</v>
      </c>
      <c r="T929" t="s">
        <v>3730</v>
      </c>
      <c r="U929" s="201">
        <v>4.3250000000000002</v>
      </c>
      <c r="V929" t="s">
        <v>4476</v>
      </c>
      <c r="W929" t="s">
        <v>3217</v>
      </c>
      <c r="X929" t="s">
        <v>3153</v>
      </c>
      <c r="Y929" t="s">
        <v>4481</v>
      </c>
      <c r="Z929" t="s">
        <v>3051</v>
      </c>
      <c r="AA929">
        <v>829102</v>
      </c>
      <c r="AB929" s="198">
        <v>37048.875011574077</v>
      </c>
      <c r="AC929" s="198">
        <v>37048.875011574077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1337172</v>
      </c>
      <c r="H930" s="198">
        <v>37047.329814814817</v>
      </c>
      <c r="I930" t="s">
        <v>4284</v>
      </c>
      <c r="M930" t="s">
        <v>3494</v>
      </c>
      <c r="N930" t="s">
        <v>3840</v>
      </c>
      <c r="O930" t="s">
        <v>2549</v>
      </c>
      <c r="Q930" s="199">
        <v>10000</v>
      </c>
      <c r="S930" t="s">
        <v>3495</v>
      </c>
      <c r="T930" t="s">
        <v>3730</v>
      </c>
      <c r="U930" s="201">
        <v>4.0875000000000004</v>
      </c>
      <c r="V930" t="s">
        <v>3454</v>
      </c>
      <c r="W930" t="s">
        <v>4479</v>
      </c>
      <c r="X930" t="s">
        <v>4480</v>
      </c>
      <c r="Y930" t="s">
        <v>4481</v>
      </c>
      <c r="Z930" t="s">
        <v>3051</v>
      </c>
      <c r="AA930">
        <v>829103</v>
      </c>
      <c r="AB930" s="198">
        <v>37048.875011574077</v>
      </c>
      <c r="AC930" s="198">
        <v>37048.875011574077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5000</v>
      </c>
      <c r="G931" s="202">
        <v>1337175</v>
      </c>
      <c r="H931" s="198">
        <v>37047.329918981479</v>
      </c>
      <c r="I931" t="s">
        <v>3606</v>
      </c>
      <c r="M931" t="s">
        <v>3494</v>
      </c>
      <c r="N931" t="s">
        <v>3840</v>
      </c>
      <c r="O931" t="s">
        <v>2545</v>
      </c>
      <c r="P931" s="199">
        <v>5000</v>
      </c>
      <c r="S931" t="s">
        <v>3495</v>
      </c>
      <c r="T931" t="s">
        <v>3730</v>
      </c>
      <c r="U931" s="201">
        <v>4.3</v>
      </c>
      <c r="V931" t="s">
        <v>4068</v>
      </c>
      <c r="W931" t="s">
        <v>3163</v>
      </c>
      <c r="X931" t="s">
        <v>3164</v>
      </c>
      <c r="Y931" t="s">
        <v>4481</v>
      </c>
      <c r="Z931" t="s">
        <v>3051</v>
      </c>
      <c r="AA931">
        <v>829104</v>
      </c>
      <c r="AB931" s="198">
        <v>37048.875011574077</v>
      </c>
      <c r="AC931" s="198">
        <v>37048.875011574077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10000</v>
      </c>
      <c r="G932" s="202">
        <v>1337176</v>
      </c>
      <c r="H932" s="198">
        <v>37047.330104166664</v>
      </c>
      <c r="I932" t="s">
        <v>3184</v>
      </c>
      <c r="M932" t="s">
        <v>3494</v>
      </c>
      <c r="N932" t="s">
        <v>3840</v>
      </c>
      <c r="O932" t="s">
        <v>4724</v>
      </c>
      <c r="P932" s="199">
        <v>10000</v>
      </c>
      <c r="S932" t="s">
        <v>3495</v>
      </c>
      <c r="T932" t="s">
        <v>3730</v>
      </c>
      <c r="U932" s="201">
        <v>4.3</v>
      </c>
      <c r="V932" t="s">
        <v>3811</v>
      </c>
      <c r="W932" t="s">
        <v>3217</v>
      </c>
      <c r="X932" t="s">
        <v>3153</v>
      </c>
      <c r="Y932" t="s">
        <v>4481</v>
      </c>
      <c r="Z932" t="s">
        <v>3051</v>
      </c>
      <c r="AA932">
        <v>829105</v>
      </c>
      <c r="AB932" s="198">
        <v>37048.875011574077</v>
      </c>
      <c r="AC932" s="198">
        <v>37048.875011574077</v>
      </c>
    </row>
    <row r="933" spans="1:29" x14ac:dyDescent="0.2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</v>
      </c>
      <c r="G933" s="202">
        <v>1337177</v>
      </c>
      <c r="H933" s="198">
        <v>37047.330243055556</v>
      </c>
      <c r="I933" t="s">
        <v>4282</v>
      </c>
      <c r="M933" t="s">
        <v>2818</v>
      </c>
      <c r="N933" t="s">
        <v>3519</v>
      </c>
      <c r="O933" t="s">
        <v>2375</v>
      </c>
      <c r="Q933" s="199">
        <v>50</v>
      </c>
      <c r="S933" t="s">
        <v>3493</v>
      </c>
      <c r="T933" t="s">
        <v>3730</v>
      </c>
      <c r="U933" s="201">
        <v>27.4</v>
      </c>
      <c r="V933" t="s">
        <v>4138</v>
      </c>
      <c r="W933" t="s">
        <v>3534</v>
      </c>
      <c r="X933" t="s">
        <v>3535</v>
      </c>
      <c r="Y933" t="s">
        <v>4783</v>
      </c>
      <c r="Z933" t="s">
        <v>3046</v>
      </c>
      <c r="AA933">
        <v>632483.1</v>
      </c>
      <c r="AB933" s="198">
        <v>37048.875011574077</v>
      </c>
      <c r="AC933" s="198">
        <v>37048.875011574077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1337178</v>
      </c>
      <c r="H934" s="198">
        <v>37047.330243055556</v>
      </c>
      <c r="I934" t="s">
        <v>3678</v>
      </c>
      <c r="M934" t="s">
        <v>3494</v>
      </c>
      <c r="N934" t="s">
        <v>3840</v>
      </c>
      <c r="O934" t="s">
        <v>2474</v>
      </c>
      <c r="P934" s="199">
        <v>5000</v>
      </c>
      <c r="S934" t="s">
        <v>3495</v>
      </c>
      <c r="T934" t="s">
        <v>3730</v>
      </c>
      <c r="U934" s="201">
        <v>3.94</v>
      </c>
      <c r="V934" t="s">
        <v>3108</v>
      </c>
      <c r="W934" t="s">
        <v>4512</v>
      </c>
      <c r="X934" t="s">
        <v>4513</v>
      </c>
      <c r="Y934" t="s">
        <v>4481</v>
      </c>
      <c r="Z934" t="s">
        <v>3051</v>
      </c>
      <c r="AA934">
        <v>829106</v>
      </c>
      <c r="AB934" s="198">
        <v>37048.875011574077</v>
      </c>
      <c r="AC934" s="198">
        <v>37048.875011574077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1337179</v>
      </c>
      <c r="H935" s="198">
        <v>37047.330300925925</v>
      </c>
      <c r="I935" t="s">
        <v>4173</v>
      </c>
      <c r="M935" t="s">
        <v>3494</v>
      </c>
      <c r="N935" t="s">
        <v>3840</v>
      </c>
      <c r="O935" t="s">
        <v>2550</v>
      </c>
      <c r="P935" s="199">
        <v>10000</v>
      </c>
      <c r="S935" t="s">
        <v>3495</v>
      </c>
      <c r="T935" t="s">
        <v>3730</v>
      </c>
      <c r="U935" s="201">
        <v>3.8</v>
      </c>
      <c r="V935" t="s">
        <v>3675</v>
      </c>
      <c r="W935" t="s">
        <v>3163</v>
      </c>
      <c r="X935" t="s">
        <v>3164</v>
      </c>
      <c r="Y935" t="s">
        <v>4481</v>
      </c>
      <c r="Z935" t="s">
        <v>3051</v>
      </c>
      <c r="AA935">
        <v>829107</v>
      </c>
      <c r="AB935" s="198">
        <v>37048.875011574077</v>
      </c>
      <c r="AC935" s="198">
        <v>37048.875011574077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10000</v>
      </c>
      <c r="G936" s="202">
        <v>1337180</v>
      </c>
      <c r="H936" s="198">
        <v>37047.330335648148</v>
      </c>
      <c r="I936" t="s">
        <v>4249</v>
      </c>
      <c r="M936" t="s">
        <v>3494</v>
      </c>
      <c r="N936" t="s">
        <v>3840</v>
      </c>
      <c r="O936" t="s">
        <v>4724</v>
      </c>
      <c r="P936" s="199">
        <v>10000</v>
      </c>
      <c r="S936" t="s">
        <v>3495</v>
      </c>
      <c r="T936" t="s">
        <v>3730</v>
      </c>
      <c r="U936" s="201">
        <v>4.29</v>
      </c>
      <c r="V936" t="s">
        <v>4476</v>
      </c>
      <c r="W936" t="s">
        <v>3217</v>
      </c>
      <c r="X936" t="s">
        <v>3153</v>
      </c>
      <c r="Y936" t="s">
        <v>4481</v>
      </c>
      <c r="Z936" t="s">
        <v>3051</v>
      </c>
      <c r="AA936">
        <v>829108</v>
      </c>
      <c r="AB936" s="198">
        <v>37048.875011574077</v>
      </c>
      <c r="AC936" s="198">
        <v>37048.875011574077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5000</v>
      </c>
      <c r="G937" s="202">
        <v>1337181</v>
      </c>
      <c r="H937" s="198">
        <v>37047.330335648148</v>
      </c>
      <c r="I937" t="s">
        <v>3533</v>
      </c>
      <c r="M937" t="s">
        <v>3494</v>
      </c>
      <c r="N937" t="s">
        <v>3840</v>
      </c>
      <c r="O937" t="s">
        <v>2507</v>
      </c>
      <c r="P937" s="199">
        <v>5000</v>
      </c>
      <c r="S937" t="s">
        <v>3495</v>
      </c>
      <c r="T937" t="s">
        <v>3730</v>
      </c>
      <c r="U937" s="201">
        <v>4.28</v>
      </c>
      <c r="V937" t="s">
        <v>2551</v>
      </c>
      <c r="W937" t="s">
        <v>3217</v>
      </c>
      <c r="X937" t="s">
        <v>3153</v>
      </c>
      <c r="Y937" t="s">
        <v>4481</v>
      </c>
      <c r="Z937" t="s">
        <v>3051</v>
      </c>
      <c r="AA937">
        <v>829109</v>
      </c>
      <c r="AB937" s="198">
        <v>37048.875011574077</v>
      </c>
      <c r="AC937" s="198">
        <v>37048.875011574077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5000</v>
      </c>
      <c r="G938" s="202">
        <v>1337182</v>
      </c>
      <c r="H938" s="198">
        <v>37047.330347222225</v>
      </c>
      <c r="I938" t="s">
        <v>4501</v>
      </c>
      <c r="M938" t="s">
        <v>3494</v>
      </c>
      <c r="N938" t="s">
        <v>3840</v>
      </c>
      <c r="O938" t="s">
        <v>2550</v>
      </c>
      <c r="P938" s="199">
        <v>5000</v>
      </c>
      <c r="S938" t="s">
        <v>3495</v>
      </c>
      <c r="T938" t="s">
        <v>3730</v>
      </c>
      <c r="U938" s="201">
        <v>3.7</v>
      </c>
      <c r="V938" t="s">
        <v>2552</v>
      </c>
      <c r="W938" t="s">
        <v>3163</v>
      </c>
      <c r="X938" t="s">
        <v>3164</v>
      </c>
      <c r="Y938" t="s">
        <v>4481</v>
      </c>
      <c r="Z938" t="s">
        <v>3051</v>
      </c>
      <c r="AA938">
        <v>829110</v>
      </c>
      <c r="AB938" s="198">
        <v>37048.875011574077</v>
      </c>
      <c r="AC938" s="198">
        <v>37048.875011574077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1337183</v>
      </c>
      <c r="H939" s="198">
        <v>37047.330451388887</v>
      </c>
      <c r="I939" t="s">
        <v>4501</v>
      </c>
      <c r="M939" t="s">
        <v>3494</v>
      </c>
      <c r="N939" t="s">
        <v>3840</v>
      </c>
      <c r="O939" t="s">
        <v>2550</v>
      </c>
      <c r="P939" s="199">
        <v>5000</v>
      </c>
      <c r="S939" t="s">
        <v>3495</v>
      </c>
      <c r="T939" t="s">
        <v>3730</v>
      </c>
      <c r="U939" s="201">
        <v>3.6</v>
      </c>
      <c r="V939" t="s">
        <v>2552</v>
      </c>
      <c r="W939" t="s">
        <v>3163</v>
      </c>
      <c r="X939" t="s">
        <v>3164</v>
      </c>
      <c r="Y939" t="s">
        <v>4481</v>
      </c>
      <c r="Z939" t="s">
        <v>3051</v>
      </c>
      <c r="AA939">
        <v>829111</v>
      </c>
      <c r="AB939" s="198">
        <v>37048.875011574077</v>
      </c>
      <c r="AC939" s="198">
        <v>37048.875011574077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</v>
      </c>
      <c r="G940" s="202">
        <v>1337184</v>
      </c>
      <c r="H940" s="198">
        <v>37047.330509259256</v>
      </c>
      <c r="I940" t="s">
        <v>3184</v>
      </c>
      <c r="M940" t="s">
        <v>3494</v>
      </c>
      <c r="N940" t="s">
        <v>3840</v>
      </c>
      <c r="O940" t="s">
        <v>2524</v>
      </c>
      <c r="P940" s="199">
        <v>5000</v>
      </c>
      <c r="S940" t="s">
        <v>3495</v>
      </c>
      <c r="T940" t="s">
        <v>3730</v>
      </c>
      <c r="U940" s="201">
        <v>4.3150000000000004</v>
      </c>
      <c r="V940" t="s">
        <v>3811</v>
      </c>
      <c r="W940" t="s">
        <v>3217</v>
      </c>
      <c r="X940" t="s">
        <v>3153</v>
      </c>
      <c r="Y940" t="s">
        <v>4481</v>
      </c>
      <c r="Z940" t="s">
        <v>3051</v>
      </c>
      <c r="AA940">
        <v>829112</v>
      </c>
      <c r="AB940" s="198">
        <v>37048.875011574077</v>
      </c>
      <c r="AC940" s="198">
        <v>37048.875011574077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10000</v>
      </c>
      <c r="G941" s="202">
        <v>1337185</v>
      </c>
      <c r="H941" s="198">
        <v>37047.330520833333</v>
      </c>
      <c r="I941" t="s">
        <v>4285</v>
      </c>
      <c r="M941" t="s">
        <v>3494</v>
      </c>
      <c r="N941" t="s">
        <v>3840</v>
      </c>
      <c r="O941" t="s">
        <v>4680</v>
      </c>
      <c r="Q941" s="199">
        <v>10000</v>
      </c>
      <c r="S941" t="s">
        <v>3495</v>
      </c>
      <c r="T941" t="s">
        <v>3730</v>
      </c>
      <c r="U941" s="201">
        <v>4.03</v>
      </c>
      <c r="V941" t="s">
        <v>3485</v>
      </c>
      <c r="W941" t="s">
        <v>4163</v>
      </c>
      <c r="X941" t="s">
        <v>4164</v>
      </c>
      <c r="Y941" t="s">
        <v>4481</v>
      </c>
      <c r="Z941" t="s">
        <v>3051</v>
      </c>
      <c r="AA941">
        <v>829113</v>
      </c>
      <c r="AB941" s="198">
        <v>37048.875011574077</v>
      </c>
      <c r="AC941" s="198">
        <v>37048.875011574077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1337186</v>
      </c>
      <c r="H942" s="198">
        <v>37047.330543981479</v>
      </c>
      <c r="I942" t="s">
        <v>3174</v>
      </c>
      <c r="M942" t="s">
        <v>3494</v>
      </c>
      <c r="N942" t="s">
        <v>3840</v>
      </c>
      <c r="O942" t="s">
        <v>2550</v>
      </c>
      <c r="P942" s="199">
        <v>5000</v>
      </c>
      <c r="S942" t="s">
        <v>3495</v>
      </c>
      <c r="T942" t="s">
        <v>3730</v>
      </c>
      <c r="U942" s="201">
        <v>3.55</v>
      </c>
      <c r="V942" t="s">
        <v>3175</v>
      </c>
      <c r="W942" t="s">
        <v>3163</v>
      </c>
      <c r="X942" t="s">
        <v>3164</v>
      </c>
      <c r="Y942" t="s">
        <v>4481</v>
      </c>
      <c r="Z942" t="s">
        <v>3051</v>
      </c>
      <c r="AA942">
        <v>829114</v>
      </c>
      <c r="AB942" s="198">
        <v>37048.875011574077</v>
      </c>
      <c r="AC942" s="198">
        <v>37048.875011574077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5</v>
      </c>
      <c r="F943" s="213">
        <f t="shared" si="75"/>
        <v>250</v>
      </c>
      <c r="G943" s="202">
        <v>1337187</v>
      </c>
      <c r="H943" s="198">
        <v>37047.330729166664</v>
      </c>
      <c r="I943" t="s">
        <v>3647</v>
      </c>
      <c r="M943" t="s">
        <v>2818</v>
      </c>
      <c r="N943" t="s">
        <v>3519</v>
      </c>
      <c r="O943" t="s">
        <v>1779</v>
      </c>
      <c r="P943" s="199">
        <v>50</v>
      </c>
      <c r="S943" t="s">
        <v>3493</v>
      </c>
      <c r="T943" t="s">
        <v>3730</v>
      </c>
      <c r="U943" s="201">
        <v>40</v>
      </c>
      <c r="V943" t="s">
        <v>2424</v>
      </c>
      <c r="W943" t="s">
        <v>3444</v>
      </c>
      <c r="X943" t="s">
        <v>3526</v>
      </c>
      <c r="Y943" t="s">
        <v>4783</v>
      </c>
      <c r="Z943" t="s">
        <v>3046</v>
      </c>
      <c r="AA943">
        <v>632484.1</v>
      </c>
      <c r="AB943" s="198">
        <v>37053.875011574077</v>
      </c>
      <c r="AC943" s="198">
        <v>37057.875011574077</v>
      </c>
    </row>
    <row r="944" spans="1:29" x14ac:dyDescent="0.2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31</v>
      </c>
      <c r="F944" s="213">
        <f t="shared" si="75"/>
        <v>1550</v>
      </c>
      <c r="G944" s="202">
        <v>1337188</v>
      </c>
      <c r="H944" s="198">
        <v>37047.330960648149</v>
      </c>
      <c r="I944" t="s">
        <v>4239</v>
      </c>
      <c r="M944" t="s">
        <v>2818</v>
      </c>
      <c r="N944" t="s">
        <v>3519</v>
      </c>
      <c r="O944" t="s">
        <v>2438</v>
      </c>
      <c r="P944" s="199">
        <v>50</v>
      </c>
      <c r="S944" t="s">
        <v>3493</v>
      </c>
      <c r="T944" t="s">
        <v>3730</v>
      </c>
      <c r="U944" s="201">
        <v>88</v>
      </c>
      <c r="V944" t="s">
        <v>3661</v>
      </c>
      <c r="W944" t="s">
        <v>3527</v>
      </c>
      <c r="X944" t="s">
        <v>4275</v>
      </c>
      <c r="Y944" t="s">
        <v>4783</v>
      </c>
      <c r="Z944" t="s">
        <v>3046</v>
      </c>
      <c r="AA944">
        <v>632485.1</v>
      </c>
      <c r="AB944" s="198">
        <v>37104.875011574077</v>
      </c>
      <c r="AC944" s="198">
        <v>37134.875011574077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2383</v>
      </c>
      <c r="G945" s="202">
        <v>1337189</v>
      </c>
      <c r="H945" s="198">
        <v>37047.331087962964</v>
      </c>
      <c r="I945" t="s">
        <v>3533</v>
      </c>
      <c r="M945" t="s">
        <v>3494</v>
      </c>
      <c r="N945" t="s">
        <v>3840</v>
      </c>
      <c r="O945" t="s">
        <v>2553</v>
      </c>
      <c r="Q945" s="199">
        <v>2383</v>
      </c>
      <c r="S945" t="s">
        <v>3495</v>
      </c>
      <c r="T945" t="s">
        <v>3730</v>
      </c>
      <c r="U945" s="201">
        <v>2.9</v>
      </c>
      <c r="V945" t="s">
        <v>3182</v>
      </c>
      <c r="W945" t="s">
        <v>3183</v>
      </c>
      <c r="X945" t="s">
        <v>3164</v>
      </c>
      <c r="Y945" t="s">
        <v>4481</v>
      </c>
      <c r="Z945" t="s">
        <v>3051</v>
      </c>
      <c r="AA945">
        <v>829115</v>
      </c>
      <c r="AB945" s="198">
        <v>37048.875011574077</v>
      </c>
      <c r="AC945" s="198">
        <v>37048.875011574077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1337191</v>
      </c>
      <c r="H946" s="198">
        <v>37047.331273148149</v>
      </c>
      <c r="I946" t="s">
        <v>4272</v>
      </c>
      <c r="M946" t="s">
        <v>3494</v>
      </c>
      <c r="N946" t="s">
        <v>3840</v>
      </c>
      <c r="O946" t="s">
        <v>4679</v>
      </c>
      <c r="P946" s="199">
        <v>10000</v>
      </c>
      <c r="S946" t="s">
        <v>3495</v>
      </c>
      <c r="T946" t="s">
        <v>3730</v>
      </c>
      <c r="U946" s="201">
        <v>4.16</v>
      </c>
      <c r="V946" t="s">
        <v>2495</v>
      </c>
      <c r="W946" t="s">
        <v>4178</v>
      </c>
      <c r="X946" t="s">
        <v>4179</v>
      </c>
      <c r="Y946" t="s">
        <v>4481</v>
      </c>
      <c r="Z946" t="s">
        <v>3051</v>
      </c>
      <c r="AA946">
        <v>829116</v>
      </c>
      <c r="AB946" s="198">
        <v>37048.875011574077</v>
      </c>
      <c r="AC946" s="198">
        <v>37048.875011574077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30000</v>
      </c>
      <c r="G947" s="202">
        <v>1337193</v>
      </c>
      <c r="H947" s="198">
        <v>37047.331319444442</v>
      </c>
      <c r="I947" t="s">
        <v>4504</v>
      </c>
      <c r="M947" t="s">
        <v>3494</v>
      </c>
      <c r="N947" t="s">
        <v>3840</v>
      </c>
      <c r="O947" t="s">
        <v>2481</v>
      </c>
      <c r="Q947" s="199">
        <v>30000</v>
      </c>
      <c r="S947" t="s">
        <v>3495</v>
      </c>
      <c r="T947" t="s">
        <v>3730</v>
      </c>
      <c r="U947" s="201">
        <v>4.085</v>
      </c>
      <c r="V947" t="s">
        <v>4398</v>
      </c>
      <c r="W947" t="s">
        <v>4479</v>
      </c>
      <c r="X947" t="s">
        <v>4480</v>
      </c>
      <c r="Y947" t="s">
        <v>4481</v>
      </c>
      <c r="Z947" t="s">
        <v>3051</v>
      </c>
      <c r="AA947">
        <v>829118</v>
      </c>
      <c r="AB947" s="198">
        <v>37048.875011574077</v>
      </c>
      <c r="AC947" s="198">
        <v>37048.875011574077</v>
      </c>
    </row>
    <row r="948" spans="1:29" x14ac:dyDescent="0.2">
      <c r="A948" s="44" t="str">
        <f t="shared" si="71"/>
        <v xml:space="preserve"> Metals Financial</v>
      </c>
      <c r="B948" s="44" t="str">
        <f t="shared" si="72"/>
        <v/>
      </c>
      <c r="C948" s="44" t="str">
        <f t="shared" si="73"/>
        <v>Metals</v>
      </c>
      <c r="D948" s="44" t="str">
        <f t="shared" si="74"/>
        <v>Financial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</v>
      </c>
      <c r="G948" s="202">
        <v>1337194</v>
      </c>
      <c r="H948" s="198">
        <v>37047.331446759257</v>
      </c>
      <c r="I948" t="s">
        <v>3975</v>
      </c>
      <c r="M948" t="s">
        <v>3499</v>
      </c>
      <c r="N948" t="s">
        <v>3727</v>
      </c>
      <c r="O948" t="s">
        <v>3728</v>
      </c>
      <c r="P948" s="199">
        <v>10</v>
      </c>
      <c r="S948" t="s">
        <v>3729</v>
      </c>
      <c r="T948" t="s">
        <v>3730</v>
      </c>
      <c r="U948" s="201">
        <v>1676</v>
      </c>
      <c r="V948" t="s">
        <v>3976</v>
      </c>
      <c r="W948" t="s">
        <v>3736</v>
      </c>
      <c r="X948" t="s">
        <v>3732</v>
      </c>
      <c r="Y948" t="s">
        <v>3733</v>
      </c>
      <c r="Z948" t="s">
        <v>3734</v>
      </c>
      <c r="AA948">
        <v>2168820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1337196</v>
      </c>
      <c r="H949" s="198">
        <v>37047.331562500003</v>
      </c>
      <c r="I949" t="s">
        <v>4501</v>
      </c>
      <c r="M949" t="s">
        <v>3494</v>
      </c>
      <c r="N949" t="s">
        <v>3840</v>
      </c>
      <c r="O949" t="s">
        <v>2550</v>
      </c>
      <c r="P949" s="199">
        <v>10000</v>
      </c>
      <c r="S949" t="s">
        <v>3495</v>
      </c>
      <c r="T949" t="s">
        <v>3730</v>
      </c>
      <c r="U949" s="201">
        <v>3.5</v>
      </c>
      <c r="V949" t="s">
        <v>2552</v>
      </c>
      <c r="W949" t="s">
        <v>3163</v>
      </c>
      <c r="X949" t="s">
        <v>3164</v>
      </c>
      <c r="Y949" t="s">
        <v>4481</v>
      </c>
      <c r="Z949" t="s">
        <v>3051</v>
      </c>
      <c r="AA949">
        <v>829119</v>
      </c>
      <c r="AB949" s="198">
        <v>37048.875011574077</v>
      </c>
      <c r="AC949" s="198">
        <v>37048.875011574077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1337197</v>
      </c>
      <c r="H950" s="198">
        <v>37047.331574074073</v>
      </c>
      <c r="I950" t="s">
        <v>4543</v>
      </c>
      <c r="M950" t="s">
        <v>3494</v>
      </c>
      <c r="N950" t="s">
        <v>3840</v>
      </c>
      <c r="O950" t="s">
        <v>4697</v>
      </c>
      <c r="P950" s="199">
        <v>10000</v>
      </c>
      <c r="S950" t="s">
        <v>3495</v>
      </c>
      <c r="T950" t="s">
        <v>3730</v>
      </c>
      <c r="U950" s="201">
        <v>3.97</v>
      </c>
      <c r="V950" t="s">
        <v>4525</v>
      </c>
      <c r="W950" t="s">
        <v>4169</v>
      </c>
      <c r="X950" t="s">
        <v>4170</v>
      </c>
      <c r="Y950" t="s">
        <v>4481</v>
      </c>
      <c r="Z950" t="s">
        <v>3051</v>
      </c>
      <c r="AA950">
        <v>829120</v>
      </c>
      <c r="AB950" s="198">
        <v>37048.875011574077</v>
      </c>
      <c r="AC950" s="198">
        <v>37048.875011574077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31</v>
      </c>
      <c r="F951" s="213">
        <f t="shared" si="75"/>
        <v>1550</v>
      </c>
      <c r="G951" s="202">
        <v>1337198</v>
      </c>
      <c r="H951" s="198">
        <v>37047.331736111111</v>
      </c>
      <c r="I951" t="s">
        <v>4268</v>
      </c>
      <c r="M951" t="s">
        <v>2818</v>
      </c>
      <c r="N951" t="s">
        <v>3519</v>
      </c>
      <c r="O951" t="s">
        <v>2554</v>
      </c>
      <c r="P951" s="199">
        <v>50</v>
      </c>
      <c r="S951" t="s">
        <v>3493</v>
      </c>
      <c r="T951" t="s">
        <v>3730</v>
      </c>
      <c r="U951" s="201">
        <v>68.5</v>
      </c>
      <c r="V951" t="s">
        <v>2555</v>
      </c>
      <c r="W951" t="s">
        <v>4263</v>
      </c>
      <c r="X951" t="s">
        <v>3541</v>
      </c>
      <c r="Y951" t="s">
        <v>4783</v>
      </c>
      <c r="Z951" t="s">
        <v>3046</v>
      </c>
      <c r="AA951">
        <v>632488.1</v>
      </c>
      <c r="AB951" s="198">
        <v>37104.875011574077</v>
      </c>
      <c r="AC951" s="198">
        <v>37134.875011574077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10000</v>
      </c>
      <c r="G952" s="202">
        <v>1337199</v>
      </c>
      <c r="H952" s="198">
        <v>37047.331921296296</v>
      </c>
      <c r="I952" t="s">
        <v>3678</v>
      </c>
      <c r="M952" t="s">
        <v>3494</v>
      </c>
      <c r="N952" t="s">
        <v>3840</v>
      </c>
      <c r="O952" t="s">
        <v>2556</v>
      </c>
      <c r="P952" s="199">
        <v>10000</v>
      </c>
      <c r="S952" t="s">
        <v>3495</v>
      </c>
      <c r="T952" t="s">
        <v>3730</v>
      </c>
      <c r="U952" s="201">
        <v>3.98</v>
      </c>
      <c r="V952" t="s">
        <v>3108</v>
      </c>
      <c r="W952" t="s">
        <v>4169</v>
      </c>
      <c r="X952" t="s">
        <v>4170</v>
      </c>
      <c r="Y952" t="s">
        <v>4481</v>
      </c>
      <c r="Z952" t="s">
        <v>3051</v>
      </c>
      <c r="AA952">
        <v>829121</v>
      </c>
      <c r="AB952" s="198">
        <v>37048.875011574077</v>
      </c>
      <c r="AC952" s="198">
        <v>37048.875011574077</v>
      </c>
    </row>
    <row r="953" spans="1:29" x14ac:dyDescent="0.2">
      <c r="A953" s="44" t="str">
        <f t="shared" si="71"/>
        <v>US Power Physical</v>
      </c>
      <c r="B953" s="44" t="str">
        <f t="shared" si="72"/>
        <v>US</v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30</v>
      </c>
      <c r="F953" s="213">
        <f t="shared" si="75"/>
        <v>1500</v>
      </c>
      <c r="G953" s="202">
        <v>1337200</v>
      </c>
      <c r="H953" s="198">
        <v>37047.331932870373</v>
      </c>
      <c r="I953" t="s">
        <v>3703</v>
      </c>
      <c r="M953" t="s">
        <v>2818</v>
      </c>
      <c r="N953" t="s">
        <v>3519</v>
      </c>
      <c r="O953" t="s">
        <v>2838</v>
      </c>
      <c r="P953" s="199">
        <v>50</v>
      </c>
      <c r="S953" t="s">
        <v>3493</v>
      </c>
      <c r="T953" t="s">
        <v>3730</v>
      </c>
      <c r="U953" s="201">
        <v>51</v>
      </c>
      <c r="V953" t="s">
        <v>3142</v>
      </c>
      <c r="W953" t="s">
        <v>3538</v>
      </c>
      <c r="X953" t="s">
        <v>3539</v>
      </c>
      <c r="Y953" t="s">
        <v>4783</v>
      </c>
      <c r="Z953" t="s">
        <v>3046</v>
      </c>
      <c r="AA953">
        <v>632489.1</v>
      </c>
      <c r="AB953" s="198">
        <v>37408.71597222222</v>
      </c>
      <c r="AC953" s="198">
        <v>37437.71597222222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5000</v>
      </c>
      <c r="G954" s="202">
        <v>1337201</v>
      </c>
      <c r="H954" s="198">
        <v>37047.331967592596</v>
      </c>
      <c r="I954" t="s">
        <v>3606</v>
      </c>
      <c r="M954" t="s">
        <v>3494</v>
      </c>
      <c r="N954" t="s">
        <v>3840</v>
      </c>
      <c r="O954" t="s">
        <v>2498</v>
      </c>
      <c r="Q954" s="199">
        <v>5000</v>
      </c>
      <c r="S954" t="s">
        <v>3495</v>
      </c>
      <c r="T954" t="s">
        <v>3730</v>
      </c>
      <c r="U954" s="201">
        <v>3.8574999999999999</v>
      </c>
      <c r="V954" t="s">
        <v>3621</v>
      </c>
      <c r="W954" t="s">
        <v>4348</v>
      </c>
      <c r="X954" t="s">
        <v>4498</v>
      </c>
      <c r="Y954" t="s">
        <v>4481</v>
      </c>
      <c r="Z954" t="s">
        <v>3051</v>
      </c>
      <c r="AA954">
        <v>829122</v>
      </c>
      <c r="AB954" s="198">
        <v>37048.875011574077</v>
      </c>
      <c r="AC954" s="198">
        <v>37048.875011574077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10000</v>
      </c>
      <c r="G955" s="202">
        <v>1337202</v>
      </c>
      <c r="H955" s="198">
        <v>37047.332129629627</v>
      </c>
      <c r="I955" t="s">
        <v>3606</v>
      </c>
      <c r="M955" t="s">
        <v>3494</v>
      </c>
      <c r="N955" t="s">
        <v>3840</v>
      </c>
      <c r="O955" t="s">
        <v>2472</v>
      </c>
      <c r="P955" s="199">
        <v>10000</v>
      </c>
      <c r="S955" t="s">
        <v>3495</v>
      </c>
      <c r="T955" t="s">
        <v>3730</v>
      </c>
      <c r="U955" s="201">
        <v>3.99</v>
      </c>
      <c r="V955" t="s">
        <v>3482</v>
      </c>
      <c r="W955" t="s">
        <v>4512</v>
      </c>
      <c r="X955" t="s">
        <v>4513</v>
      </c>
      <c r="Y955" t="s">
        <v>4481</v>
      </c>
      <c r="Z955" t="s">
        <v>3051</v>
      </c>
      <c r="AA955">
        <v>829123</v>
      </c>
      <c r="AB955" s="198">
        <v>37048.875011574077</v>
      </c>
      <c r="AC955" s="198">
        <v>37048.875011574077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1337203</v>
      </c>
      <c r="H956" s="198">
        <v>37047.332175925927</v>
      </c>
      <c r="I956" t="s">
        <v>4501</v>
      </c>
      <c r="M956" t="s">
        <v>3494</v>
      </c>
      <c r="N956" t="s">
        <v>3840</v>
      </c>
      <c r="O956" t="s">
        <v>2556</v>
      </c>
      <c r="P956" s="199">
        <v>10000</v>
      </c>
      <c r="S956" t="s">
        <v>3495</v>
      </c>
      <c r="T956" t="s">
        <v>3730</v>
      </c>
      <c r="U956" s="201">
        <v>3.97</v>
      </c>
      <c r="V956" t="s">
        <v>3904</v>
      </c>
      <c r="W956" t="s">
        <v>4169</v>
      </c>
      <c r="X956" t="s">
        <v>4170</v>
      </c>
      <c r="Y956" t="s">
        <v>4481</v>
      </c>
      <c r="Z956" t="s">
        <v>3051</v>
      </c>
      <c r="AA956">
        <v>829124</v>
      </c>
      <c r="AB956" s="198">
        <v>37048.875011574077</v>
      </c>
      <c r="AC956" s="198">
        <v>37048.875011574077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5000</v>
      </c>
      <c r="G957" s="202">
        <v>1337204</v>
      </c>
      <c r="H957" s="198">
        <v>37047.332291666666</v>
      </c>
      <c r="I957" t="s">
        <v>3533</v>
      </c>
      <c r="M957" t="s">
        <v>3494</v>
      </c>
      <c r="N957" t="s">
        <v>3840</v>
      </c>
      <c r="O957" t="s">
        <v>2557</v>
      </c>
      <c r="Q957" s="199">
        <v>5000</v>
      </c>
      <c r="S957" t="s">
        <v>3495</v>
      </c>
      <c r="T957" t="s">
        <v>3730</v>
      </c>
      <c r="U957" s="201">
        <v>2.87</v>
      </c>
      <c r="V957" t="s">
        <v>3146</v>
      </c>
      <c r="W957" t="s">
        <v>3656</v>
      </c>
      <c r="X957" t="s">
        <v>3476</v>
      </c>
      <c r="Y957" t="s">
        <v>4481</v>
      </c>
      <c r="Z957" t="s">
        <v>3051</v>
      </c>
      <c r="AA957">
        <v>829125</v>
      </c>
      <c r="AB957" s="198">
        <v>37048.875011574077</v>
      </c>
      <c r="AC957" s="198">
        <v>37048.875011574077</v>
      </c>
    </row>
    <row r="958" spans="1:29" x14ac:dyDescent="0.2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31</v>
      </c>
      <c r="F958" s="213">
        <f t="shared" si="75"/>
        <v>155000</v>
      </c>
      <c r="G958" s="202">
        <v>1337205</v>
      </c>
      <c r="H958" s="198">
        <v>37047.332800925928</v>
      </c>
      <c r="I958" t="s">
        <v>4171</v>
      </c>
      <c r="M958" t="s">
        <v>3494</v>
      </c>
      <c r="N958" t="s">
        <v>4277</v>
      </c>
      <c r="O958" t="s">
        <v>4286</v>
      </c>
      <c r="Q958" s="199">
        <v>5000</v>
      </c>
      <c r="S958" t="s">
        <v>3495</v>
      </c>
      <c r="T958" t="s">
        <v>3730</v>
      </c>
      <c r="U958" s="201">
        <v>4.2275</v>
      </c>
      <c r="V958" t="s">
        <v>2558</v>
      </c>
      <c r="W958" t="s">
        <v>2909</v>
      </c>
      <c r="X958" t="s">
        <v>4278</v>
      </c>
      <c r="Y958" t="s">
        <v>3748</v>
      </c>
      <c r="Z958" t="s">
        <v>3051</v>
      </c>
      <c r="AA958" t="s">
        <v>2559</v>
      </c>
      <c r="AB958" s="198">
        <v>37104.875</v>
      </c>
      <c r="AC958" s="198">
        <v>37134.875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1337207</v>
      </c>
      <c r="H959" s="198">
        <v>37047.333055555559</v>
      </c>
      <c r="I959" t="s">
        <v>4249</v>
      </c>
      <c r="M959" t="s">
        <v>3494</v>
      </c>
      <c r="N959" t="s">
        <v>3840</v>
      </c>
      <c r="O959" t="s">
        <v>2557</v>
      </c>
      <c r="Q959" s="199">
        <v>5000</v>
      </c>
      <c r="S959" t="s">
        <v>3495</v>
      </c>
      <c r="T959" t="s">
        <v>3730</v>
      </c>
      <c r="U959" s="201">
        <v>2.895</v>
      </c>
      <c r="V959" t="s">
        <v>3252</v>
      </c>
      <c r="W959" t="s">
        <v>3656</v>
      </c>
      <c r="X959" t="s">
        <v>3476</v>
      </c>
      <c r="Y959" t="s">
        <v>4481</v>
      </c>
      <c r="Z959" t="s">
        <v>3051</v>
      </c>
      <c r="AA959">
        <v>829126</v>
      </c>
      <c r="AB959" s="198">
        <v>37048.875011574077</v>
      </c>
      <c r="AC959" s="198">
        <v>37048.875011574077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</v>
      </c>
      <c r="G960" s="202">
        <v>1337208</v>
      </c>
      <c r="H960" s="198">
        <v>37047.333067129628</v>
      </c>
      <c r="I960" t="s">
        <v>4173</v>
      </c>
      <c r="M960" t="s">
        <v>3494</v>
      </c>
      <c r="N960" t="s">
        <v>3840</v>
      </c>
      <c r="O960" t="s">
        <v>2560</v>
      </c>
      <c r="Q960" s="199">
        <v>5000</v>
      </c>
      <c r="S960" t="s">
        <v>3495</v>
      </c>
      <c r="T960" t="s">
        <v>3730</v>
      </c>
      <c r="U960" s="201">
        <v>2.85</v>
      </c>
      <c r="V960" t="s">
        <v>4174</v>
      </c>
      <c r="W960" t="s">
        <v>3656</v>
      </c>
      <c r="X960" t="s">
        <v>3476</v>
      </c>
      <c r="Y960" t="s">
        <v>4481</v>
      </c>
      <c r="Z960" t="s">
        <v>3051</v>
      </c>
      <c r="AA960">
        <v>829127</v>
      </c>
      <c r="AB960" s="198">
        <v>37048.875011574077</v>
      </c>
      <c r="AC960" s="198">
        <v>37048.875011574077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5000</v>
      </c>
      <c r="G961" s="202">
        <v>1337209</v>
      </c>
      <c r="H961" s="198">
        <v>37047.33326388889</v>
      </c>
      <c r="I961" t="s">
        <v>4284</v>
      </c>
      <c r="M961" t="s">
        <v>3494</v>
      </c>
      <c r="N961" t="s">
        <v>3840</v>
      </c>
      <c r="O961" t="s">
        <v>2561</v>
      </c>
      <c r="Q961" s="199">
        <v>5000</v>
      </c>
      <c r="S961" t="s">
        <v>3495</v>
      </c>
      <c r="T961" t="s">
        <v>3730</v>
      </c>
      <c r="U961" s="201">
        <v>2.86</v>
      </c>
      <c r="V961" t="s">
        <v>3548</v>
      </c>
      <c r="W961" t="s">
        <v>3656</v>
      </c>
      <c r="X961" t="s">
        <v>3476</v>
      </c>
      <c r="Y961" t="s">
        <v>4481</v>
      </c>
      <c r="Z961" t="s">
        <v>3051</v>
      </c>
      <c r="AA961">
        <v>829129</v>
      </c>
      <c r="AB961" s="198">
        <v>37048.875011574077</v>
      </c>
      <c r="AC961" s="198">
        <v>37048.875011574077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5000</v>
      </c>
      <c r="G962" s="202">
        <v>1337210</v>
      </c>
      <c r="H962" s="198">
        <v>37047.333310185182</v>
      </c>
      <c r="I962" t="s">
        <v>4173</v>
      </c>
      <c r="M962" t="s">
        <v>3494</v>
      </c>
      <c r="N962" t="s">
        <v>3840</v>
      </c>
      <c r="O962" t="s">
        <v>2561</v>
      </c>
      <c r="P962" s="199">
        <v>5000</v>
      </c>
      <c r="S962" t="s">
        <v>3495</v>
      </c>
      <c r="T962" t="s">
        <v>3730</v>
      </c>
      <c r="U962" s="201">
        <v>2.835</v>
      </c>
      <c r="V962" t="s">
        <v>4174</v>
      </c>
      <c r="W962" t="s">
        <v>3656</v>
      </c>
      <c r="X962" t="s">
        <v>3476</v>
      </c>
      <c r="Y962" t="s">
        <v>4481</v>
      </c>
      <c r="Z962" t="s">
        <v>3051</v>
      </c>
      <c r="AA962">
        <v>829130</v>
      </c>
      <c r="AB962" s="198">
        <v>37048.875011574077</v>
      </c>
      <c r="AC962" s="198">
        <v>37048.875011574077</v>
      </c>
    </row>
    <row r="963" spans="1:29" x14ac:dyDescent="0.2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77500</v>
      </c>
      <c r="G963" s="202">
        <v>1337211</v>
      </c>
      <c r="H963" s="198">
        <v>37047.333391203705</v>
      </c>
      <c r="I963" t="s">
        <v>4773</v>
      </c>
      <c r="M963" t="s">
        <v>3494</v>
      </c>
      <c r="N963" t="s">
        <v>4277</v>
      </c>
      <c r="O963" t="s">
        <v>4487</v>
      </c>
      <c r="Q963" s="199">
        <v>2500</v>
      </c>
      <c r="S963" t="s">
        <v>3495</v>
      </c>
      <c r="T963" t="s">
        <v>3730</v>
      </c>
      <c r="U963" s="201">
        <v>4.1449999999999996</v>
      </c>
      <c r="V963" t="s">
        <v>3658</v>
      </c>
      <c r="W963" t="s">
        <v>2909</v>
      </c>
      <c r="X963" t="s">
        <v>4278</v>
      </c>
      <c r="Y963" t="s">
        <v>3748</v>
      </c>
      <c r="Z963" t="s">
        <v>3051</v>
      </c>
      <c r="AA963" t="s">
        <v>2562</v>
      </c>
      <c r="AB963" s="198">
        <v>37073.875</v>
      </c>
      <c r="AC963" s="198">
        <v>37103.875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</v>
      </c>
      <c r="G964" s="202">
        <v>1337212</v>
      </c>
      <c r="H964" s="198">
        <v>37047.333460648151</v>
      </c>
      <c r="I964" t="s">
        <v>4272</v>
      </c>
      <c r="M964" t="s">
        <v>2818</v>
      </c>
      <c r="N964" t="s">
        <v>3519</v>
      </c>
      <c r="O964" t="s">
        <v>2436</v>
      </c>
      <c r="Q964" s="199">
        <v>50</v>
      </c>
      <c r="S964" t="s">
        <v>3493</v>
      </c>
      <c r="T964" t="s">
        <v>3730</v>
      </c>
      <c r="U964" s="201">
        <v>12.5</v>
      </c>
      <c r="V964" t="s">
        <v>3965</v>
      </c>
      <c r="W964" t="s">
        <v>3534</v>
      </c>
      <c r="X964" t="s">
        <v>3535</v>
      </c>
      <c r="Y964" t="s">
        <v>4783</v>
      </c>
      <c r="Z964" t="s">
        <v>3046</v>
      </c>
      <c r="AA964">
        <v>632491.1</v>
      </c>
      <c r="AB964" s="198">
        <v>37048.875011574077</v>
      </c>
      <c r="AC964" s="198">
        <v>37048.875011574077</v>
      </c>
    </row>
    <row r="965" spans="1:29" x14ac:dyDescent="0.2">
      <c r="A965" s="44" t="str">
        <f t="shared" si="71"/>
        <v>US Natural Gas Financial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151</v>
      </c>
      <c r="F965" s="213">
        <f t="shared" si="75"/>
        <v>755000</v>
      </c>
      <c r="G965" s="202">
        <v>1337213</v>
      </c>
      <c r="H965" s="198">
        <v>37047.333506944444</v>
      </c>
      <c r="I965" t="s">
        <v>3606</v>
      </c>
      <c r="M965" t="s">
        <v>3494</v>
      </c>
      <c r="N965" t="s">
        <v>4277</v>
      </c>
      <c r="O965" t="s">
        <v>4505</v>
      </c>
      <c r="Q965" s="199">
        <v>5000</v>
      </c>
      <c r="S965" t="s">
        <v>3495</v>
      </c>
      <c r="T965" t="s">
        <v>3730</v>
      </c>
      <c r="U965" s="201">
        <v>4.5449999999999999</v>
      </c>
      <c r="V965" t="s">
        <v>3154</v>
      </c>
      <c r="W965" t="s">
        <v>2909</v>
      </c>
      <c r="X965" t="s">
        <v>4278</v>
      </c>
      <c r="Y965" t="s">
        <v>3748</v>
      </c>
      <c r="Z965" t="s">
        <v>3051</v>
      </c>
      <c r="AA965" t="s">
        <v>2563</v>
      </c>
      <c r="AB965" s="198">
        <v>37196</v>
      </c>
      <c r="AC965" s="198">
        <v>37346</v>
      </c>
    </row>
    <row r="966" spans="1:29" x14ac:dyDescent="0.2">
      <c r="A966" s="44" t="str">
        <f t="shared" si="71"/>
        <v xml:space="preserve"> Natural Gas Physical</v>
      </c>
      <c r="B966" s="44" t="str">
        <f t="shared" si="72"/>
        <v/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100000</v>
      </c>
      <c r="G966" s="202">
        <v>1337214</v>
      </c>
      <c r="H966" s="198">
        <v>37047.33353009259</v>
      </c>
      <c r="I966" t="s">
        <v>3768</v>
      </c>
      <c r="M966" t="s">
        <v>3494</v>
      </c>
      <c r="N966" t="s">
        <v>4121</v>
      </c>
      <c r="O966" t="s">
        <v>2340</v>
      </c>
      <c r="P966" s="199">
        <v>100000</v>
      </c>
      <c r="S966" t="s">
        <v>3763</v>
      </c>
      <c r="T966" t="s">
        <v>3764</v>
      </c>
      <c r="U966" s="201">
        <v>21.5</v>
      </c>
      <c r="V966" t="s">
        <v>4766</v>
      </c>
      <c r="W966" t="s">
        <v>4122</v>
      </c>
      <c r="X966" t="s">
        <v>4123</v>
      </c>
      <c r="Y966" t="s">
        <v>3767</v>
      </c>
      <c r="Z966" t="s">
        <v>3735</v>
      </c>
      <c r="AA966">
        <v>106416</v>
      </c>
      <c r="AB966" s="198">
        <v>37048.875011574077</v>
      </c>
      <c r="AC966" s="198">
        <v>37048.875011574077</v>
      </c>
    </row>
    <row r="967" spans="1:29" x14ac:dyDescent="0.2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31</v>
      </c>
      <c r="F967" s="213">
        <f t="shared" si="75"/>
        <v>232500</v>
      </c>
      <c r="G967" s="202">
        <v>1337215</v>
      </c>
      <c r="H967" s="198">
        <v>37047.333541666667</v>
      </c>
      <c r="I967" t="s">
        <v>4276</v>
      </c>
      <c r="M967" t="s">
        <v>3494</v>
      </c>
      <c r="N967" t="s">
        <v>4277</v>
      </c>
      <c r="O967" t="s">
        <v>4487</v>
      </c>
      <c r="Q967" s="199">
        <v>7500</v>
      </c>
      <c r="S967" t="s">
        <v>3495</v>
      </c>
      <c r="T967" t="s">
        <v>3730</v>
      </c>
      <c r="U967" s="201">
        <v>4.1449999999999996</v>
      </c>
      <c r="V967" t="s">
        <v>4345</v>
      </c>
      <c r="W967" t="s">
        <v>2909</v>
      </c>
      <c r="X967" t="s">
        <v>4278</v>
      </c>
      <c r="Y967" t="s">
        <v>3748</v>
      </c>
      <c r="Z967" t="s">
        <v>3051</v>
      </c>
      <c r="AA967" t="s">
        <v>2564</v>
      </c>
      <c r="AB967" s="198">
        <v>37073.875</v>
      </c>
      <c r="AC967" s="198">
        <v>37103.875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1337216</v>
      </c>
      <c r="H968" s="198">
        <v>37047.333553240744</v>
      </c>
      <c r="I968" t="s">
        <v>4521</v>
      </c>
      <c r="M968" t="s">
        <v>3494</v>
      </c>
      <c r="N968" t="s">
        <v>3840</v>
      </c>
      <c r="O968" t="s">
        <v>2565</v>
      </c>
      <c r="P968" s="199">
        <v>10000</v>
      </c>
      <c r="S968" t="s">
        <v>3495</v>
      </c>
      <c r="T968" t="s">
        <v>3730</v>
      </c>
      <c r="U968" s="201">
        <v>9.4</v>
      </c>
      <c r="V968" t="s">
        <v>3242</v>
      </c>
      <c r="W968" t="s">
        <v>3226</v>
      </c>
      <c r="X968" t="s">
        <v>3164</v>
      </c>
      <c r="Y968" t="s">
        <v>4481</v>
      </c>
      <c r="Z968" t="s">
        <v>3051</v>
      </c>
      <c r="AA968">
        <v>829132</v>
      </c>
      <c r="AB968" s="198">
        <v>37048.875011574077</v>
      </c>
      <c r="AC968" s="198">
        <v>37048.875011574077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3500</v>
      </c>
      <c r="G969" s="202">
        <v>1337217</v>
      </c>
      <c r="H969" s="198">
        <v>37047.333668981482</v>
      </c>
      <c r="I969" t="s">
        <v>3180</v>
      </c>
      <c r="M969" t="s">
        <v>3494</v>
      </c>
      <c r="N969" t="s">
        <v>3840</v>
      </c>
      <c r="O969" t="s">
        <v>2553</v>
      </c>
      <c r="P969" s="199">
        <v>3500</v>
      </c>
      <c r="S969" t="s">
        <v>3495</v>
      </c>
      <c r="T969" t="s">
        <v>3730</v>
      </c>
      <c r="U969" s="201">
        <v>2.85</v>
      </c>
      <c r="V969" t="s">
        <v>3181</v>
      </c>
      <c r="W969" t="s">
        <v>3183</v>
      </c>
      <c r="X969" t="s">
        <v>3164</v>
      </c>
      <c r="Y969" t="s">
        <v>4481</v>
      </c>
      <c r="Z969" t="s">
        <v>3051</v>
      </c>
      <c r="AA969">
        <v>829133</v>
      </c>
      <c r="AB969" s="198">
        <v>37048.875011574077</v>
      </c>
      <c r="AC969" s="198">
        <v>37048.875011574077</v>
      </c>
    </row>
    <row r="970" spans="1:29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1337220</v>
      </c>
      <c r="H970" s="198">
        <v>37047.333784722221</v>
      </c>
      <c r="I970" t="s">
        <v>4249</v>
      </c>
      <c r="M970" t="s">
        <v>2818</v>
      </c>
      <c r="N970" t="s">
        <v>3458</v>
      </c>
      <c r="O970" t="s">
        <v>2566</v>
      </c>
      <c r="P970" s="199">
        <v>25</v>
      </c>
      <c r="S970" t="s">
        <v>3493</v>
      </c>
      <c r="T970" t="s">
        <v>3730</v>
      </c>
      <c r="U970" s="201">
        <v>70</v>
      </c>
      <c r="V970" t="s">
        <v>3461</v>
      </c>
      <c r="W970" t="s">
        <v>3481</v>
      </c>
      <c r="X970" t="s">
        <v>3128</v>
      </c>
      <c r="Y970" t="s">
        <v>4783</v>
      </c>
      <c r="Z970" t="s">
        <v>3046</v>
      </c>
      <c r="AA970">
        <v>632492.1</v>
      </c>
      <c r="AB970" s="198">
        <v>37048.875011574077</v>
      </c>
      <c r="AC970" s="198">
        <v>37048.875011574077</v>
      </c>
    </row>
    <row r="971" spans="1:29" x14ac:dyDescent="0.2">
      <c r="A971" s="44" t="str">
        <f t="shared" ref="A971:A1034" si="76">B971&amp;" "&amp;C971&amp;" "&amp;D971</f>
        <v>US Natural Gas Financial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31</v>
      </c>
      <c r="F971" s="213">
        <f t="shared" ref="F971:F1034" si="80">E971*SUM(P971:Q971)</f>
        <v>310000</v>
      </c>
      <c r="G971" s="202">
        <v>1337222</v>
      </c>
      <c r="H971" s="198">
        <v>37047.333796296298</v>
      </c>
      <c r="I971" t="s">
        <v>4521</v>
      </c>
      <c r="M971" t="s">
        <v>3494</v>
      </c>
      <c r="N971" t="s">
        <v>4488</v>
      </c>
      <c r="O971" t="s">
        <v>4700</v>
      </c>
      <c r="Q971" s="199">
        <v>10000</v>
      </c>
      <c r="S971" t="s">
        <v>3495</v>
      </c>
      <c r="T971" t="s">
        <v>3730</v>
      </c>
      <c r="U971" s="201">
        <v>0.45500000000000002</v>
      </c>
      <c r="V971" t="s">
        <v>4522</v>
      </c>
      <c r="W971" t="s">
        <v>4489</v>
      </c>
      <c r="X971" t="s">
        <v>4490</v>
      </c>
      <c r="Y971" t="s">
        <v>3748</v>
      </c>
      <c r="Z971" t="s">
        <v>3051</v>
      </c>
      <c r="AA971" t="s">
        <v>2567</v>
      </c>
      <c r="AB971" s="198">
        <v>37073.875011574077</v>
      </c>
      <c r="AC971" s="198">
        <v>37103.875011574077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5000</v>
      </c>
      <c r="G972" s="202">
        <v>1337223</v>
      </c>
      <c r="H972" s="198">
        <v>37047.333807870367</v>
      </c>
      <c r="I972" t="s">
        <v>4285</v>
      </c>
      <c r="M972" t="s">
        <v>3494</v>
      </c>
      <c r="N972" t="s">
        <v>3840</v>
      </c>
      <c r="O972" t="s">
        <v>2503</v>
      </c>
      <c r="P972" s="199">
        <v>5000</v>
      </c>
      <c r="S972" t="s">
        <v>3495</v>
      </c>
      <c r="T972" t="s">
        <v>3730</v>
      </c>
      <c r="U972" s="201">
        <v>3.8725000000000001</v>
      </c>
      <c r="V972" t="s">
        <v>3485</v>
      </c>
      <c r="W972" t="s">
        <v>4348</v>
      </c>
      <c r="X972" t="s">
        <v>4498</v>
      </c>
      <c r="Y972" t="s">
        <v>4481</v>
      </c>
      <c r="Z972" t="s">
        <v>3051</v>
      </c>
      <c r="AA972">
        <v>829134</v>
      </c>
      <c r="AB972" s="198">
        <v>37048.875011574077</v>
      </c>
      <c r="AC972" s="198">
        <v>37048.875011574077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1337224</v>
      </c>
      <c r="H973" s="198">
        <v>37047.33384259259</v>
      </c>
      <c r="I973" t="s">
        <v>4285</v>
      </c>
      <c r="M973" t="s">
        <v>3494</v>
      </c>
      <c r="N973" t="s">
        <v>3840</v>
      </c>
      <c r="O973" t="s">
        <v>2503</v>
      </c>
      <c r="P973" s="199">
        <v>5000</v>
      </c>
      <c r="S973" t="s">
        <v>3495</v>
      </c>
      <c r="T973" t="s">
        <v>3730</v>
      </c>
      <c r="U973" s="201">
        <v>3.87</v>
      </c>
      <c r="V973" t="s">
        <v>3485</v>
      </c>
      <c r="W973" t="s">
        <v>4348</v>
      </c>
      <c r="X973" t="s">
        <v>4498</v>
      </c>
      <c r="Y973" t="s">
        <v>4481</v>
      </c>
      <c r="Z973" t="s">
        <v>3051</v>
      </c>
      <c r="AA973">
        <v>829135</v>
      </c>
      <c r="AB973" s="198">
        <v>37048.875011574077</v>
      </c>
      <c r="AC973" s="198">
        <v>37048.875011574077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1337225</v>
      </c>
      <c r="H974" s="198">
        <v>37047.333854166667</v>
      </c>
      <c r="I974" t="s">
        <v>4249</v>
      </c>
      <c r="M974" t="s">
        <v>2818</v>
      </c>
      <c r="N974" t="s">
        <v>3458</v>
      </c>
      <c r="O974" t="s">
        <v>4719</v>
      </c>
      <c r="P974" s="199">
        <v>25</v>
      </c>
      <c r="S974" t="s">
        <v>3493</v>
      </c>
      <c r="T974" t="s">
        <v>3730</v>
      </c>
      <c r="U974" s="201">
        <v>95</v>
      </c>
      <c r="V974" t="s">
        <v>3461</v>
      </c>
      <c r="W974" t="s">
        <v>3463</v>
      </c>
      <c r="X974" t="s">
        <v>3459</v>
      </c>
      <c r="Y974" t="s">
        <v>4783</v>
      </c>
      <c r="Z974" t="s">
        <v>3046</v>
      </c>
      <c r="AA974">
        <v>632493.1</v>
      </c>
      <c r="AB974" s="198">
        <v>37048.875011574077</v>
      </c>
      <c r="AC974" s="198">
        <v>37048.875011574077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1230</v>
      </c>
      <c r="G975" s="202">
        <v>1337228</v>
      </c>
      <c r="H975" s="198">
        <v>37047.333923611113</v>
      </c>
      <c r="I975" t="s">
        <v>4543</v>
      </c>
      <c r="M975" t="s">
        <v>3494</v>
      </c>
      <c r="N975" t="s">
        <v>3840</v>
      </c>
      <c r="O975" t="s">
        <v>2505</v>
      </c>
      <c r="P975" s="199">
        <v>1230</v>
      </c>
      <c r="S975" t="s">
        <v>3495</v>
      </c>
      <c r="T975" t="s">
        <v>3730</v>
      </c>
      <c r="U975" s="201">
        <v>3.875</v>
      </c>
      <c r="V975" t="s">
        <v>4350</v>
      </c>
      <c r="W975" t="s">
        <v>4348</v>
      </c>
      <c r="X975" t="s">
        <v>4498</v>
      </c>
      <c r="Y975" t="s">
        <v>4481</v>
      </c>
      <c r="Z975" t="s">
        <v>3051</v>
      </c>
      <c r="AA975">
        <v>829136</v>
      </c>
      <c r="AB975" s="198">
        <v>37048.875011574077</v>
      </c>
      <c r="AC975" s="198">
        <v>37048.875011574077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1337230</v>
      </c>
      <c r="H976" s="198">
        <v>37047.333935185183</v>
      </c>
      <c r="I976" t="s">
        <v>3464</v>
      </c>
      <c r="M976" t="s">
        <v>2818</v>
      </c>
      <c r="N976" t="s">
        <v>3460</v>
      </c>
      <c r="O976" t="s">
        <v>2568</v>
      </c>
      <c r="P976" s="199">
        <v>25</v>
      </c>
      <c r="S976" t="s">
        <v>3493</v>
      </c>
      <c r="T976" t="s">
        <v>3730</v>
      </c>
      <c r="U976" s="201">
        <v>54</v>
      </c>
      <c r="V976" t="s">
        <v>3474</v>
      </c>
      <c r="W976" t="s">
        <v>4042</v>
      </c>
      <c r="X976" t="s">
        <v>3462</v>
      </c>
      <c r="Y976" t="s">
        <v>4783</v>
      </c>
      <c r="Z976" t="s">
        <v>3046</v>
      </c>
      <c r="AA976">
        <v>632494.1</v>
      </c>
      <c r="AB976" s="198">
        <v>37048.875011574077</v>
      </c>
      <c r="AC976" s="198">
        <v>37048.875011574077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2000</v>
      </c>
      <c r="G977" s="202">
        <v>1337229</v>
      </c>
      <c r="H977" s="198">
        <v>37047.333935185183</v>
      </c>
      <c r="I977" t="s">
        <v>3150</v>
      </c>
      <c r="M977" t="s">
        <v>3494</v>
      </c>
      <c r="N977" t="s">
        <v>3840</v>
      </c>
      <c r="O977" t="s">
        <v>4694</v>
      </c>
      <c r="P977" s="199">
        <v>2000</v>
      </c>
      <c r="S977" t="s">
        <v>3495</v>
      </c>
      <c r="T977" t="s">
        <v>3730</v>
      </c>
      <c r="U977" s="201">
        <v>3.9249999999999998</v>
      </c>
      <c r="V977" t="s">
        <v>4378</v>
      </c>
      <c r="W977" t="s">
        <v>4163</v>
      </c>
      <c r="X977" t="s">
        <v>3165</v>
      </c>
      <c r="Y977" t="s">
        <v>4481</v>
      </c>
      <c r="Z977" t="s">
        <v>3051</v>
      </c>
      <c r="AA977">
        <v>829137</v>
      </c>
      <c r="AB977" s="198">
        <v>37048.875011574077</v>
      </c>
      <c r="AC977" s="198">
        <v>37048.875011574077</v>
      </c>
    </row>
    <row r="978" spans="1:29" x14ac:dyDescent="0.2">
      <c r="A978" s="44" t="str">
        <f t="shared" si="76"/>
        <v>US Natural Gas Financial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31</v>
      </c>
      <c r="F978" s="213">
        <f t="shared" si="80"/>
        <v>155000</v>
      </c>
      <c r="G978" s="202">
        <v>1337231</v>
      </c>
      <c r="H978" s="198">
        <v>37047.333958333336</v>
      </c>
      <c r="I978" t="s">
        <v>4518</v>
      </c>
      <c r="M978" t="s">
        <v>3494</v>
      </c>
      <c r="N978" t="s">
        <v>4277</v>
      </c>
      <c r="O978" t="s">
        <v>4487</v>
      </c>
      <c r="Q978" s="199">
        <v>5000</v>
      </c>
      <c r="S978" t="s">
        <v>3495</v>
      </c>
      <c r="T978" t="s">
        <v>3730</v>
      </c>
      <c r="U978" s="201">
        <v>4.1449999999999996</v>
      </c>
      <c r="V978" t="s">
        <v>3929</v>
      </c>
      <c r="W978" t="s">
        <v>2909</v>
      </c>
      <c r="X978" t="s">
        <v>4278</v>
      </c>
      <c r="Y978" t="s">
        <v>3748</v>
      </c>
      <c r="Z978" t="s">
        <v>3051</v>
      </c>
      <c r="AA978" t="s">
        <v>2569</v>
      </c>
      <c r="AB978" s="198">
        <v>37073.875</v>
      </c>
      <c r="AC978" s="198">
        <v>37103.875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1337232</v>
      </c>
      <c r="H979" s="198">
        <v>37047.333981481483</v>
      </c>
      <c r="I979" t="s">
        <v>4501</v>
      </c>
      <c r="M979" t="s">
        <v>3494</v>
      </c>
      <c r="N979" t="s">
        <v>3840</v>
      </c>
      <c r="O979" t="s">
        <v>2498</v>
      </c>
      <c r="P979" s="199">
        <v>5000</v>
      </c>
      <c r="S979" t="s">
        <v>3495</v>
      </c>
      <c r="T979" t="s">
        <v>3730</v>
      </c>
      <c r="U979" s="201">
        <v>3.855</v>
      </c>
      <c r="V979" t="s">
        <v>3654</v>
      </c>
      <c r="W979" t="s">
        <v>4348</v>
      </c>
      <c r="X979" t="s">
        <v>4498</v>
      </c>
      <c r="Y979" t="s">
        <v>4481</v>
      </c>
      <c r="Z979" t="s">
        <v>3051</v>
      </c>
      <c r="AA979">
        <v>829138</v>
      </c>
      <c r="AB979" s="198">
        <v>37048.875011574077</v>
      </c>
      <c r="AC979" s="198">
        <v>37048.875011574077</v>
      </c>
    </row>
    <row r="980" spans="1:29" x14ac:dyDescent="0.2">
      <c r="A980" s="44" t="str">
        <f t="shared" si="76"/>
        <v xml:space="preserve"> Natural Gas Physical</v>
      </c>
      <c r="B980" s="44" t="str">
        <f t="shared" si="77"/>
        <v/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3</v>
      </c>
      <c r="F980" s="213">
        <f t="shared" si="80"/>
        <v>300000</v>
      </c>
      <c r="G980" s="202">
        <v>1337233</v>
      </c>
      <c r="H980" s="198">
        <v>37047.334004629629</v>
      </c>
      <c r="I980" t="s">
        <v>3768</v>
      </c>
      <c r="M980" t="s">
        <v>3494</v>
      </c>
      <c r="N980" t="s">
        <v>4121</v>
      </c>
      <c r="O980" t="s">
        <v>2313</v>
      </c>
      <c r="P980" s="199">
        <v>100000</v>
      </c>
      <c r="S980" t="s">
        <v>3763</v>
      </c>
      <c r="T980" t="s">
        <v>3764</v>
      </c>
      <c r="U980" s="201">
        <v>21.45</v>
      </c>
      <c r="V980" t="s">
        <v>4766</v>
      </c>
      <c r="W980" t="s">
        <v>4122</v>
      </c>
      <c r="X980" t="s">
        <v>4123</v>
      </c>
      <c r="Y980" t="s">
        <v>3767</v>
      </c>
      <c r="Z980" t="s">
        <v>3735</v>
      </c>
      <c r="AA980">
        <v>106417</v>
      </c>
      <c r="AB980" s="198">
        <v>37048.875011574077</v>
      </c>
      <c r="AC980" s="198">
        <v>37050.875011574077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1337234</v>
      </c>
      <c r="H981" s="198">
        <v>37047.334074074075</v>
      </c>
      <c r="I981" t="s">
        <v>3606</v>
      </c>
      <c r="M981" t="s">
        <v>3494</v>
      </c>
      <c r="N981" t="s">
        <v>3840</v>
      </c>
      <c r="O981" t="s">
        <v>2498</v>
      </c>
      <c r="Q981" s="199">
        <v>5000</v>
      </c>
      <c r="S981" t="s">
        <v>3495</v>
      </c>
      <c r="T981" t="s">
        <v>3730</v>
      </c>
      <c r="U981" s="201">
        <v>3.8574999999999999</v>
      </c>
      <c r="V981" t="s">
        <v>3621</v>
      </c>
      <c r="W981" t="s">
        <v>4348</v>
      </c>
      <c r="X981" t="s">
        <v>4498</v>
      </c>
      <c r="Y981" t="s">
        <v>4481</v>
      </c>
      <c r="Z981" t="s">
        <v>3051</v>
      </c>
      <c r="AA981">
        <v>829139</v>
      </c>
      <c r="AB981" s="198">
        <v>37048.875011574077</v>
      </c>
      <c r="AC981" s="198">
        <v>37048.875011574077</v>
      </c>
    </row>
    <row r="982" spans="1:29" x14ac:dyDescent="0.2">
      <c r="A982" s="44" t="str">
        <f t="shared" si="76"/>
        <v>US Power Physical</v>
      </c>
      <c r="B982" s="44" t="str">
        <f t="shared" si="77"/>
        <v>US</v>
      </c>
      <c r="C982" s="44" t="str">
        <f t="shared" si="78"/>
        <v>Power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25</v>
      </c>
      <c r="G982" s="202">
        <v>1337238</v>
      </c>
      <c r="H982" s="198">
        <v>37047.334108796298</v>
      </c>
      <c r="I982" t="s">
        <v>4477</v>
      </c>
      <c r="M982" t="s">
        <v>2818</v>
      </c>
      <c r="N982" t="s">
        <v>3458</v>
      </c>
      <c r="O982" t="s">
        <v>4719</v>
      </c>
      <c r="P982" s="199">
        <v>25</v>
      </c>
      <c r="S982" t="s">
        <v>3493</v>
      </c>
      <c r="T982" t="s">
        <v>3730</v>
      </c>
      <c r="U982" s="201">
        <v>95</v>
      </c>
      <c r="V982" t="s">
        <v>4010</v>
      </c>
      <c r="W982" t="s">
        <v>3463</v>
      </c>
      <c r="X982" t="s">
        <v>3459</v>
      </c>
      <c r="Y982" t="s">
        <v>4783</v>
      </c>
      <c r="Z982" t="s">
        <v>3046</v>
      </c>
      <c r="AA982">
        <v>632495.1</v>
      </c>
      <c r="AB982" s="198">
        <v>37048.875011574077</v>
      </c>
      <c r="AC982" s="198">
        <v>37048.875011574077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1337237</v>
      </c>
      <c r="H983" s="198">
        <v>37047.334108796298</v>
      </c>
      <c r="I983" t="s">
        <v>4496</v>
      </c>
      <c r="M983" t="s">
        <v>3494</v>
      </c>
      <c r="N983" t="s">
        <v>3840</v>
      </c>
      <c r="O983" t="s">
        <v>4686</v>
      </c>
      <c r="Q983" s="199">
        <v>10000</v>
      </c>
      <c r="S983" t="s">
        <v>3495</v>
      </c>
      <c r="T983" t="s">
        <v>3730</v>
      </c>
      <c r="U983" s="201">
        <v>4.03</v>
      </c>
      <c r="V983" t="s">
        <v>3248</v>
      </c>
      <c r="W983" t="s">
        <v>4163</v>
      </c>
      <c r="X983" t="s">
        <v>4429</v>
      </c>
      <c r="Y983" t="s">
        <v>4481</v>
      </c>
      <c r="Z983" t="s">
        <v>3051</v>
      </c>
      <c r="AA983">
        <v>829140</v>
      </c>
      <c r="AB983" s="198">
        <v>37048.875011574077</v>
      </c>
      <c r="AC983" s="198">
        <v>37048.875011574077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1337239</v>
      </c>
      <c r="H984" s="198">
        <v>37047.334120370368</v>
      </c>
      <c r="I984" t="s">
        <v>4254</v>
      </c>
      <c r="M984" t="s">
        <v>2818</v>
      </c>
      <c r="N984" t="s">
        <v>3458</v>
      </c>
      <c r="O984" t="s">
        <v>4719</v>
      </c>
      <c r="Q984" s="199">
        <v>25</v>
      </c>
      <c r="S984" t="s">
        <v>3493</v>
      </c>
      <c r="T984" t="s">
        <v>3730</v>
      </c>
      <c r="U984" s="201">
        <v>100</v>
      </c>
      <c r="V984" t="s">
        <v>3857</v>
      </c>
      <c r="W984" t="s">
        <v>3463</v>
      </c>
      <c r="X984" t="s">
        <v>3459</v>
      </c>
      <c r="Y984" t="s">
        <v>4783</v>
      </c>
      <c r="Z984" t="s">
        <v>3046</v>
      </c>
      <c r="AA984">
        <v>632496.1</v>
      </c>
      <c r="AB984" s="198">
        <v>37048.875011574077</v>
      </c>
      <c r="AC984" s="198">
        <v>37048.875011574077</v>
      </c>
    </row>
    <row r="985" spans="1:29" x14ac:dyDescent="0.2">
      <c r="A985" s="44" t="str">
        <f t="shared" si="76"/>
        <v>US Power Physical</v>
      </c>
      <c r="B985" s="44" t="str">
        <f t="shared" si="77"/>
        <v>US</v>
      </c>
      <c r="C985" s="44" t="str">
        <f t="shared" si="78"/>
        <v>Power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2</v>
      </c>
      <c r="F985" s="213">
        <f t="shared" si="80"/>
        <v>100</v>
      </c>
      <c r="G985" s="202">
        <v>1337241</v>
      </c>
      <c r="H985" s="198">
        <v>37047.334143518521</v>
      </c>
      <c r="I985" t="s">
        <v>3521</v>
      </c>
      <c r="M985" t="s">
        <v>2818</v>
      </c>
      <c r="N985" t="s">
        <v>3519</v>
      </c>
      <c r="O985" t="s">
        <v>2570</v>
      </c>
      <c r="P985" s="199">
        <v>50</v>
      </c>
      <c r="S985" t="s">
        <v>3493</v>
      </c>
      <c r="T985" t="s">
        <v>3730</v>
      </c>
      <c r="U985" s="201">
        <v>22.5</v>
      </c>
      <c r="V985" t="s">
        <v>3522</v>
      </c>
      <c r="W985" t="s">
        <v>3523</v>
      </c>
      <c r="X985" t="s">
        <v>3524</v>
      </c>
      <c r="Y985" t="s">
        <v>4783</v>
      </c>
      <c r="Z985" t="s">
        <v>3046</v>
      </c>
      <c r="AA985">
        <v>632497.1</v>
      </c>
      <c r="AB985" s="198">
        <v>37049.875011574077</v>
      </c>
      <c r="AC985" s="198">
        <v>37050.875011574077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1337240</v>
      </c>
      <c r="H986" s="198">
        <v>37047.334143518521</v>
      </c>
      <c r="I986" t="s">
        <v>4496</v>
      </c>
      <c r="M986" t="s">
        <v>3494</v>
      </c>
      <c r="N986" t="s">
        <v>3840</v>
      </c>
      <c r="O986" t="s">
        <v>4686</v>
      </c>
      <c r="Q986" s="199">
        <v>10000</v>
      </c>
      <c r="S986" t="s">
        <v>3495</v>
      </c>
      <c r="T986" t="s">
        <v>3730</v>
      </c>
      <c r="U986" s="201">
        <v>4.0350000000000001</v>
      </c>
      <c r="V986" t="s">
        <v>3248</v>
      </c>
      <c r="W986" t="s">
        <v>4163</v>
      </c>
      <c r="X986" t="s">
        <v>4429</v>
      </c>
      <c r="Y986" t="s">
        <v>4481</v>
      </c>
      <c r="Z986" t="s">
        <v>3051</v>
      </c>
      <c r="AA986">
        <v>829142</v>
      </c>
      <c r="AB986" s="198">
        <v>37048.875011574077</v>
      </c>
      <c r="AC986" s="198">
        <v>37048.875011574077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5000</v>
      </c>
      <c r="G987" s="202">
        <v>1337244</v>
      </c>
      <c r="H987" s="198">
        <v>37047.334189814814</v>
      </c>
      <c r="I987" t="s">
        <v>4502</v>
      </c>
      <c r="M987" t="s">
        <v>3494</v>
      </c>
      <c r="N987" t="s">
        <v>3840</v>
      </c>
      <c r="O987" t="s">
        <v>2503</v>
      </c>
      <c r="Q987" s="199">
        <v>5000</v>
      </c>
      <c r="S987" t="s">
        <v>3495</v>
      </c>
      <c r="T987" t="s">
        <v>3730</v>
      </c>
      <c r="U987" s="201">
        <v>3.8725000000000001</v>
      </c>
      <c r="V987" t="s">
        <v>4151</v>
      </c>
      <c r="W987" t="s">
        <v>4348</v>
      </c>
      <c r="X987" t="s">
        <v>4498</v>
      </c>
      <c r="Y987" t="s">
        <v>4481</v>
      </c>
      <c r="Z987" t="s">
        <v>3051</v>
      </c>
      <c r="AA987">
        <v>829143</v>
      </c>
      <c r="AB987" s="198">
        <v>37048.875011574077</v>
      </c>
      <c r="AC987" s="198">
        <v>37048.875011574077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1337245</v>
      </c>
      <c r="H988" s="198">
        <v>37047.334236111114</v>
      </c>
      <c r="I988" t="s">
        <v>3702</v>
      </c>
      <c r="M988" t="s">
        <v>3494</v>
      </c>
      <c r="N988" t="s">
        <v>3840</v>
      </c>
      <c r="O988" t="s">
        <v>4680</v>
      </c>
      <c r="Q988" s="199">
        <v>10000</v>
      </c>
      <c r="S988" t="s">
        <v>3495</v>
      </c>
      <c r="T988" t="s">
        <v>3730</v>
      </c>
      <c r="U988" s="201">
        <v>4.0350000000000001</v>
      </c>
      <c r="V988" t="s">
        <v>4008</v>
      </c>
      <c r="W988" t="s">
        <v>4163</v>
      </c>
      <c r="X988" t="s">
        <v>4164</v>
      </c>
      <c r="Y988" t="s">
        <v>4481</v>
      </c>
      <c r="Z988" t="s">
        <v>3051</v>
      </c>
      <c r="AA988">
        <v>829144</v>
      </c>
      <c r="AB988" s="198">
        <v>37048.875011574077</v>
      </c>
      <c r="AC988" s="198">
        <v>37048.875011574077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1337246</v>
      </c>
      <c r="H989" s="198">
        <v>37047.33425925926</v>
      </c>
      <c r="I989" t="s">
        <v>3858</v>
      </c>
      <c r="M989" t="s">
        <v>2818</v>
      </c>
      <c r="N989" t="s">
        <v>3458</v>
      </c>
      <c r="O989" t="s">
        <v>2571</v>
      </c>
      <c r="P989" s="199">
        <v>25</v>
      </c>
      <c r="S989" t="s">
        <v>3493</v>
      </c>
      <c r="T989" t="s">
        <v>3730</v>
      </c>
      <c r="U989" s="201">
        <v>35</v>
      </c>
      <c r="V989" t="s">
        <v>3859</v>
      </c>
      <c r="W989" t="s">
        <v>3127</v>
      </c>
      <c r="X989" t="s">
        <v>3459</v>
      </c>
      <c r="Y989" t="s">
        <v>4783</v>
      </c>
      <c r="Z989" t="s">
        <v>3046</v>
      </c>
      <c r="AA989">
        <v>632498.1</v>
      </c>
      <c r="AB989" s="198">
        <v>37048.875011574077</v>
      </c>
      <c r="AC989" s="198">
        <v>37048.875011574077</v>
      </c>
    </row>
    <row r="990" spans="1:29" x14ac:dyDescent="0.2">
      <c r="A990" s="44" t="str">
        <f t="shared" si="76"/>
        <v>US Power Physical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1337247</v>
      </c>
      <c r="H990" s="198">
        <v>37047.334282407406</v>
      </c>
      <c r="I990" t="s">
        <v>3518</v>
      </c>
      <c r="M990" t="s">
        <v>2818</v>
      </c>
      <c r="N990" t="s">
        <v>3460</v>
      </c>
      <c r="O990" t="s">
        <v>2568</v>
      </c>
      <c r="P990" s="199">
        <v>25</v>
      </c>
      <c r="S990" t="s">
        <v>3493</v>
      </c>
      <c r="T990" t="s">
        <v>3730</v>
      </c>
      <c r="U990" s="201">
        <v>52</v>
      </c>
      <c r="V990" t="s">
        <v>3503</v>
      </c>
      <c r="W990" t="s">
        <v>4042</v>
      </c>
      <c r="X990" t="s">
        <v>3462</v>
      </c>
      <c r="Y990" t="s">
        <v>4783</v>
      </c>
      <c r="Z990" t="s">
        <v>3046</v>
      </c>
      <c r="AA990">
        <v>632499.1</v>
      </c>
      <c r="AB990" s="198">
        <v>37048.875011574077</v>
      </c>
      <c r="AC990" s="198">
        <v>37048.875011574077</v>
      </c>
    </row>
    <row r="991" spans="1:29" x14ac:dyDescent="0.2">
      <c r="A991" s="44" t="str">
        <f t="shared" si="76"/>
        <v>US Power Financial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</v>
      </c>
      <c r="G991" s="202">
        <v>1337250</v>
      </c>
      <c r="H991" s="198">
        <v>37047.334317129629</v>
      </c>
      <c r="I991" t="s">
        <v>3647</v>
      </c>
      <c r="M991" t="s">
        <v>2818</v>
      </c>
      <c r="N991" t="s">
        <v>4780</v>
      </c>
      <c r="O991" t="s">
        <v>4672</v>
      </c>
      <c r="P991" s="199">
        <v>50</v>
      </c>
      <c r="S991" t="s">
        <v>3493</v>
      </c>
      <c r="T991" t="s">
        <v>3730</v>
      </c>
      <c r="U991" s="201">
        <v>41.5</v>
      </c>
      <c r="V991" t="s">
        <v>3299</v>
      </c>
      <c r="W991" t="s">
        <v>4253</v>
      </c>
      <c r="X991" t="s">
        <v>3526</v>
      </c>
      <c r="Y991" t="s">
        <v>4783</v>
      </c>
      <c r="Z991" t="s">
        <v>3051</v>
      </c>
      <c r="AA991">
        <v>632500.1</v>
      </c>
      <c r="AB991" s="198">
        <v>37048.875011574077</v>
      </c>
      <c r="AC991" s="198">
        <v>37048.875011574077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5000</v>
      </c>
      <c r="G992" s="202">
        <v>1337251</v>
      </c>
      <c r="H992" s="198">
        <v>37047.334398148145</v>
      </c>
      <c r="I992" t="s">
        <v>4502</v>
      </c>
      <c r="M992" t="s">
        <v>3494</v>
      </c>
      <c r="N992" t="s">
        <v>3840</v>
      </c>
      <c r="O992" t="s">
        <v>2499</v>
      </c>
      <c r="P992" s="199">
        <v>5000</v>
      </c>
      <c r="S992" t="s">
        <v>3495</v>
      </c>
      <c r="T992" t="s">
        <v>3730</v>
      </c>
      <c r="U992" s="201">
        <v>3.8774999999999999</v>
      </c>
      <c r="V992" t="s">
        <v>4151</v>
      </c>
      <c r="W992" t="s">
        <v>4348</v>
      </c>
      <c r="X992" t="s">
        <v>4498</v>
      </c>
      <c r="Y992" t="s">
        <v>4481</v>
      </c>
      <c r="Z992" t="s">
        <v>3051</v>
      </c>
      <c r="AA992">
        <v>829145</v>
      </c>
      <c r="AB992" s="198">
        <v>37048.875011574077</v>
      </c>
      <c r="AC992" s="198">
        <v>37048.875011574077</v>
      </c>
    </row>
    <row r="993" spans="1:29" x14ac:dyDescent="0.2">
      <c r="A993" s="44" t="str">
        <f t="shared" si="76"/>
        <v>US Power Financial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</v>
      </c>
      <c r="G993" s="202">
        <v>1337253</v>
      </c>
      <c r="H993" s="198">
        <v>37047.334432870368</v>
      </c>
      <c r="I993" t="s">
        <v>3647</v>
      </c>
      <c r="M993" t="s">
        <v>2818</v>
      </c>
      <c r="N993" t="s">
        <v>4780</v>
      </c>
      <c r="O993" t="s">
        <v>4672</v>
      </c>
      <c r="Q993" s="199">
        <v>50</v>
      </c>
      <c r="S993" t="s">
        <v>3493</v>
      </c>
      <c r="T993" t="s">
        <v>3730</v>
      </c>
      <c r="U993" s="201">
        <v>41.65</v>
      </c>
      <c r="V993" t="s">
        <v>3299</v>
      </c>
      <c r="W993" t="s">
        <v>4253</v>
      </c>
      <c r="X993" t="s">
        <v>3526</v>
      </c>
      <c r="Y993" t="s">
        <v>4783</v>
      </c>
      <c r="Z993" t="s">
        <v>3051</v>
      </c>
      <c r="AA993">
        <v>632501.1</v>
      </c>
      <c r="AB993" s="198">
        <v>37048.875011574077</v>
      </c>
      <c r="AC993" s="198">
        <v>37048.875011574077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1337254</v>
      </c>
      <c r="H994" s="198">
        <v>37047.334513888891</v>
      </c>
      <c r="I994" t="s">
        <v>4249</v>
      </c>
      <c r="M994" t="s">
        <v>3494</v>
      </c>
      <c r="N994" t="s">
        <v>3840</v>
      </c>
      <c r="O994" t="s">
        <v>2481</v>
      </c>
      <c r="Q994" s="199">
        <v>10000</v>
      </c>
      <c r="S994" t="s">
        <v>3495</v>
      </c>
      <c r="T994" t="s">
        <v>3730</v>
      </c>
      <c r="U994" s="201">
        <v>4.085</v>
      </c>
      <c r="V994" t="s">
        <v>4503</v>
      </c>
      <c r="W994" t="s">
        <v>4479</v>
      </c>
      <c r="X994" t="s">
        <v>4480</v>
      </c>
      <c r="Y994" t="s">
        <v>4481</v>
      </c>
      <c r="Z994" t="s">
        <v>3051</v>
      </c>
      <c r="AA994">
        <v>829146</v>
      </c>
      <c r="AB994" s="198">
        <v>37048.875011574077</v>
      </c>
      <c r="AC994" s="198">
        <v>37048.875011574077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1337255</v>
      </c>
      <c r="H995" s="198">
        <v>37047.33452546296</v>
      </c>
      <c r="I995" t="s">
        <v>4282</v>
      </c>
      <c r="M995" t="s">
        <v>3494</v>
      </c>
      <c r="N995" t="s">
        <v>3840</v>
      </c>
      <c r="O995" t="s">
        <v>2524</v>
      </c>
      <c r="P995" s="199">
        <v>5000</v>
      </c>
      <c r="S995" t="s">
        <v>3495</v>
      </c>
      <c r="T995" t="s">
        <v>3730</v>
      </c>
      <c r="U995" s="201">
        <v>4.3150000000000004</v>
      </c>
      <c r="V995" t="s">
        <v>4089</v>
      </c>
      <c r="W995" t="s">
        <v>3217</v>
      </c>
      <c r="X995" t="s">
        <v>3153</v>
      </c>
      <c r="Y995" t="s">
        <v>4481</v>
      </c>
      <c r="Z995" t="s">
        <v>3051</v>
      </c>
      <c r="AA995">
        <v>829147</v>
      </c>
      <c r="AB995" s="198">
        <v>37048.875011574077</v>
      </c>
      <c r="AC995" s="198">
        <v>37048.875011574077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10000</v>
      </c>
      <c r="G996" s="202">
        <v>1337256</v>
      </c>
      <c r="H996" s="198">
        <v>37047.334548611114</v>
      </c>
      <c r="I996" t="s">
        <v>4518</v>
      </c>
      <c r="M996" t="s">
        <v>3494</v>
      </c>
      <c r="N996" t="s">
        <v>3840</v>
      </c>
      <c r="O996" t="s">
        <v>4679</v>
      </c>
      <c r="P996" s="199">
        <v>10000</v>
      </c>
      <c r="S996" t="s">
        <v>3495</v>
      </c>
      <c r="T996" t="s">
        <v>3730</v>
      </c>
      <c r="U996" s="201">
        <v>4.1500000000000004</v>
      </c>
      <c r="V996" t="s">
        <v>4223</v>
      </c>
      <c r="W996" t="s">
        <v>4178</v>
      </c>
      <c r="X996" t="s">
        <v>4179</v>
      </c>
      <c r="Y996" t="s">
        <v>4481</v>
      </c>
      <c r="Z996" t="s">
        <v>3051</v>
      </c>
      <c r="AA996">
        <v>829148</v>
      </c>
      <c r="AB996" s="198">
        <v>37048.875011574077</v>
      </c>
      <c r="AC996" s="198">
        <v>37048.875011574077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1337257</v>
      </c>
      <c r="H997" s="198">
        <v>37047.33457175926</v>
      </c>
      <c r="I997" t="s">
        <v>4357</v>
      </c>
      <c r="M997" t="s">
        <v>2818</v>
      </c>
      <c r="N997" t="s">
        <v>3458</v>
      </c>
      <c r="O997" t="s">
        <v>2572</v>
      </c>
      <c r="P997" s="199">
        <v>25</v>
      </c>
      <c r="S997" t="s">
        <v>3493</v>
      </c>
      <c r="T997" t="s">
        <v>3730</v>
      </c>
      <c r="U997" s="201">
        <v>20</v>
      </c>
      <c r="V997" t="s">
        <v>3143</v>
      </c>
      <c r="W997" t="s">
        <v>4534</v>
      </c>
      <c r="X997" t="s">
        <v>3459</v>
      </c>
      <c r="Y997" t="s">
        <v>4783</v>
      </c>
      <c r="Z997" t="s">
        <v>3046</v>
      </c>
      <c r="AA997">
        <v>632502.1</v>
      </c>
      <c r="AB997" s="198">
        <v>37048.875011574077</v>
      </c>
      <c r="AC997" s="198">
        <v>37048.875011574077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1337258</v>
      </c>
      <c r="H998" s="198">
        <v>37047.334594907406</v>
      </c>
      <c r="I998" t="s">
        <v>4521</v>
      </c>
      <c r="M998" t="s">
        <v>3494</v>
      </c>
      <c r="N998" t="s">
        <v>3840</v>
      </c>
      <c r="O998" t="s">
        <v>2499</v>
      </c>
      <c r="Q998" s="199">
        <v>5000</v>
      </c>
      <c r="S998" t="s">
        <v>3495</v>
      </c>
      <c r="T998" t="s">
        <v>3730</v>
      </c>
      <c r="U998" s="201">
        <v>3.88</v>
      </c>
      <c r="V998" t="s">
        <v>3850</v>
      </c>
      <c r="W998" t="s">
        <v>4348</v>
      </c>
      <c r="X998" t="s">
        <v>4498</v>
      </c>
      <c r="Y998" t="s">
        <v>4481</v>
      </c>
      <c r="Z998" t="s">
        <v>3051</v>
      </c>
      <c r="AA998">
        <v>829149</v>
      </c>
      <c r="AB998" s="198">
        <v>37048.875011574077</v>
      </c>
      <c r="AC998" s="198">
        <v>37048.875011574077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1337259</v>
      </c>
      <c r="H999" s="198">
        <v>37047.334594907406</v>
      </c>
      <c r="I999" t="s">
        <v>4249</v>
      </c>
      <c r="M999" t="s">
        <v>3494</v>
      </c>
      <c r="N999" t="s">
        <v>3840</v>
      </c>
      <c r="O999" t="s">
        <v>2497</v>
      </c>
      <c r="P999" s="199">
        <v>5000</v>
      </c>
      <c r="S999" t="s">
        <v>3495</v>
      </c>
      <c r="T999" t="s">
        <v>3730</v>
      </c>
      <c r="U999" s="201">
        <v>3.82</v>
      </c>
      <c r="V999" t="s">
        <v>4470</v>
      </c>
      <c r="W999" t="s">
        <v>4348</v>
      </c>
      <c r="X999" t="s">
        <v>4498</v>
      </c>
      <c r="Y999" t="s">
        <v>4481</v>
      </c>
      <c r="Z999" t="s">
        <v>3051</v>
      </c>
      <c r="AA999">
        <v>829150</v>
      </c>
      <c r="AB999" s="198">
        <v>37048.875011574077</v>
      </c>
      <c r="AC999" s="198">
        <v>37048.875011574077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1337260</v>
      </c>
      <c r="H1000" s="198">
        <v>37047.334722222222</v>
      </c>
      <c r="I1000" t="s">
        <v>3130</v>
      </c>
      <c r="M1000" t="s">
        <v>2818</v>
      </c>
      <c r="N1000" t="s">
        <v>3458</v>
      </c>
      <c r="O1000" t="s">
        <v>2571</v>
      </c>
      <c r="P1000" s="199">
        <v>25</v>
      </c>
      <c r="S1000" t="s">
        <v>3493</v>
      </c>
      <c r="T1000" t="s">
        <v>3730</v>
      </c>
      <c r="U1000" s="201">
        <v>30</v>
      </c>
      <c r="V1000" t="s">
        <v>3854</v>
      </c>
      <c r="W1000" t="s">
        <v>3127</v>
      </c>
      <c r="X1000" t="s">
        <v>3459</v>
      </c>
      <c r="Y1000" t="s">
        <v>4783</v>
      </c>
      <c r="Z1000" t="s">
        <v>3046</v>
      </c>
      <c r="AA1000">
        <v>632503.1</v>
      </c>
      <c r="AB1000" s="198">
        <v>37048.875011574077</v>
      </c>
      <c r="AC1000" s="198">
        <v>37048.875011574077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1337262</v>
      </c>
      <c r="H1001" s="198">
        <v>37047.334791666668</v>
      </c>
      <c r="I1001" t="s">
        <v>2573</v>
      </c>
      <c r="M1001" t="s">
        <v>2818</v>
      </c>
      <c r="N1001" t="s">
        <v>3458</v>
      </c>
      <c r="O1001" t="s">
        <v>2566</v>
      </c>
      <c r="P1001" s="199">
        <v>25</v>
      </c>
      <c r="S1001" t="s">
        <v>3493</v>
      </c>
      <c r="T1001" t="s">
        <v>3730</v>
      </c>
      <c r="U1001" s="201">
        <v>60</v>
      </c>
      <c r="V1001" t="s">
        <v>2574</v>
      </c>
      <c r="W1001" t="s">
        <v>3481</v>
      </c>
      <c r="X1001" t="s">
        <v>3128</v>
      </c>
      <c r="Y1001" t="s">
        <v>4783</v>
      </c>
      <c r="Z1001" t="s">
        <v>3046</v>
      </c>
      <c r="AA1001">
        <v>632506.1</v>
      </c>
      <c r="AB1001" s="198">
        <v>37048.875011574077</v>
      </c>
      <c r="AC1001" s="198">
        <v>37048.875011574077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1337261</v>
      </c>
      <c r="H1002" s="198">
        <v>37047.334791666668</v>
      </c>
      <c r="I1002" t="s">
        <v>4396</v>
      </c>
      <c r="M1002" t="s">
        <v>2818</v>
      </c>
      <c r="N1002" t="s">
        <v>3458</v>
      </c>
      <c r="O1002" t="s">
        <v>2571</v>
      </c>
      <c r="Q1002" s="199">
        <v>25</v>
      </c>
      <c r="S1002" t="s">
        <v>3493</v>
      </c>
      <c r="T1002" t="s">
        <v>3730</v>
      </c>
      <c r="U1002" s="201">
        <v>35</v>
      </c>
      <c r="V1002" t="s">
        <v>4397</v>
      </c>
      <c r="W1002" t="s">
        <v>3127</v>
      </c>
      <c r="X1002" t="s">
        <v>3459</v>
      </c>
      <c r="Y1002" t="s">
        <v>4783</v>
      </c>
      <c r="Z1002" t="s">
        <v>3046</v>
      </c>
      <c r="AA1002">
        <v>632505.1</v>
      </c>
      <c r="AB1002" s="198">
        <v>37048.875011574077</v>
      </c>
      <c r="AC1002" s="198">
        <v>37048.875011574077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10000</v>
      </c>
      <c r="G1003" s="202">
        <v>1337264</v>
      </c>
      <c r="H1003" s="198">
        <v>37047.334849537037</v>
      </c>
      <c r="I1003" t="s">
        <v>4504</v>
      </c>
      <c r="M1003" t="s">
        <v>3494</v>
      </c>
      <c r="N1003" t="s">
        <v>3840</v>
      </c>
      <c r="O1003" t="s">
        <v>4697</v>
      </c>
      <c r="Q1003" s="199">
        <v>10000</v>
      </c>
      <c r="S1003" t="s">
        <v>3495</v>
      </c>
      <c r="T1003" t="s">
        <v>3730</v>
      </c>
      <c r="U1003" s="201">
        <v>3.97</v>
      </c>
      <c r="V1003" t="s">
        <v>3257</v>
      </c>
      <c r="W1003" t="s">
        <v>4169</v>
      </c>
      <c r="X1003" t="s">
        <v>4170</v>
      </c>
      <c r="Y1003" t="s">
        <v>4481</v>
      </c>
      <c r="Z1003" t="s">
        <v>3051</v>
      </c>
      <c r="AA1003">
        <v>829151</v>
      </c>
      <c r="AB1003" s="198">
        <v>37048.875011574077</v>
      </c>
      <c r="AC1003" s="198">
        <v>37048.875011574077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1337265</v>
      </c>
      <c r="H1004" s="198">
        <v>37047.334930555553</v>
      </c>
      <c r="I1004" t="s">
        <v>4254</v>
      </c>
      <c r="M1004" t="s">
        <v>2818</v>
      </c>
      <c r="N1004" t="s">
        <v>3458</v>
      </c>
      <c r="O1004" t="s">
        <v>4719</v>
      </c>
      <c r="Q1004" s="199">
        <v>25</v>
      </c>
      <c r="S1004" t="s">
        <v>3493</v>
      </c>
      <c r="T1004" t="s">
        <v>3730</v>
      </c>
      <c r="U1004" s="201">
        <v>95</v>
      </c>
      <c r="V1004" t="s">
        <v>3857</v>
      </c>
      <c r="W1004" t="s">
        <v>3463</v>
      </c>
      <c r="X1004" t="s">
        <v>3459</v>
      </c>
      <c r="Y1004" t="s">
        <v>4783</v>
      </c>
      <c r="Z1004" t="s">
        <v>3046</v>
      </c>
      <c r="AA1004">
        <v>632508.1</v>
      </c>
      <c r="AB1004" s="198">
        <v>37048.875011574077</v>
      </c>
      <c r="AC1004" s="198">
        <v>37048.875011574077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1337266</v>
      </c>
      <c r="H1005" s="198">
        <v>37047.335023148145</v>
      </c>
      <c r="I1005" t="s">
        <v>3702</v>
      </c>
      <c r="M1005" t="s">
        <v>2818</v>
      </c>
      <c r="N1005" t="s">
        <v>3460</v>
      </c>
      <c r="O1005" t="s">
        <v>2575</v>
      </c>
      <c r="Q1005" s="199">
        <v>25</v>
      </c>
      <c r="S1005" t="s">
        <v>3493</v>
      </c>
      <c r="T1005" t="s">
        <v>3730</v>
      </c>
      <c r="U1005" s="201">
        <v>82</v>
      </c>
      <c r="V1005" t="s">
        <v>2576</v>
      </c>
      <c r="W1005" t="s">
        <v>3465</v>
      </c>
      <c r="X1005" t="s">
        <v>3462</v>
      </c>
      <c r="Y1005" t="s">
        <v>4783</v>
      </c>
      <c r="Z1005" t="s">
        <v>3046</v>
      </c>
      <c r="AA1005">
        <v>632510.1</v>
      </c>
      <c r="AB1005" s="198">
        <v>37048.875011574077</v>
      </c>
      <c r="AC1005" s="198">
        <v>37048.875011574077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10000</v>
      </c>
      <c r="G1006" s="202">
        <v>1337267</v>
      </c>
      <c r="H1006" s="198">
        <v>37047.335057870368</v>
      </c>
      <c r="I1006" t="s">
        <v>4249</v>
      </c>
      <c r="M1006" t="s">
        <v>3494</v>
      </c>
      <c r="N1006" t="s">
        <v>3840</v>
      </c>
      <c r="O1006" t="s">
        <v>2565</v>
      </c>
      <c r="Q1006" s="199">
        <v>10000</v>
      </c>
      <c r="S1006" t="s">
        <v>3495</v>
      </c>
      <c r="T1006" t="s">
        <v>3730</v>
      </c>
      <c r="U1006" s="201">
        <v>9.6</v>
      </c>
      <c r="V1006" t="s">
        <v>2577</v>
      </c>
      <c r="W1006" t="s">
        <v>3226</v>
      </c>
      <c r="X1006" t="s">
        <v>3164</v>
      </c>
      <c r="Y1006" t="s">
        <v>4481</v>
      </c>
      <c r="Z1006" t="s">
        <v>3051</v>
      </c>
      <c r="AA1006">
        <v>829152</v>
      </c>
      <c r="AB1006" s="198">
        <v>37048.875011574077</v>
      </c>
      <c r="AC1006" s="198">
        <v>37048.875011574077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1337268</v>
      </c>
      <c r="H1007" s="198">
        <v>37047.335092592592</v>
      </c>
      <c r="I1007" t="s">
        <v>3130</v>
      </c>
      <c r="M1007" t="s">
        <v>2818</v>
      </c>
      <c r="N1007" t="s">
        <v>3458</v>
      </c>
      <c r="O1007" t="s">
        <v>2571</v>
      </c>
      <c r="P1007" s="199">
        <v>25</v>
      </c>
      <c r="S1007" t="s">
        <v>3493</v>
      </c>
      <c r="T1007" t="s">
        <v>3730</v>
      </c>
      <c r="U1007" s="201">
        <v>35</v>
      </c>
      <c r="V1007" t="s">
        <v>3854</v>
      </c>
      <c r="W1007" t="s">
        <v>3127</v>
      </c>
      <c r="X1007" t="s">
        <v>3459</v>
      </c>
      <c r="Y1007" t="s">
        <v>4783</v>
      </c>
      <c r="Z1007" t="s">
        <v>3046</v>
      </c>
      <c r="AA1007">
        <v>632511.1</v>
      </c>
      <c r="AB1007" s="198">
        <v>37048.875011574077</v>
      </c>
      <c r="AC1007" s="198">
        <v>37048.875011574077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5000</v>
      </c>
      <c r="G1008" s="202">
        <v>1337269</v>
      </c>
      <c r="H1008" s="198">
        <v>37047.335092592592</v>
      </c>
      <c r="I1008" t="s">
        <v>4268</v>
      </c>
      <c r="M1008" t="s">
        <v>3494</v>
      </c>
      <c r="N1008" t="s">
        <v>3840</v>
      </c>
      <c r="O1008" t="s">
        <v>2578</v>
      </c>
      <c r="P1008" s="199">
        <v>5000</v>
      </c>
      <c r="S1008" t="s">
        <v>3495</v>
      </c>
      <c r="T1008" t="s">
        <v>3730</v>
      </c>
      <c r="U1008" s="201">
        <v>9.1999999999999993</v>
      </c>
      <c r="V1008" t="s">
        <v>3851</v>
      </c>
      <c r="W1008" t="s">
        <v>3226</v>
      </c>
      <c r="X1008" t="s">
        <v>3164</v>
      </c>
      <c r="Y1008" t="s">
        <v>4481</v>
      </c>
      <c r="Z1008" t="s">
        <v>3051</v>
      </c>
      <c r="AA1008">
        <v>829153</v>
      </c>
      <c r="AB1008" s="198">
        <v>37048.875011574077</v>
      </c>
      <c r="AC1008" s="198">
        <v>37048.875011574077</v>
      </c>
    </row>
    <row r="1009" spans="1:29" x14ac:dyDescent="0.2">
      <c r="A1009" s="44" t="str">
        <f t="shared" si="76"/>
        <v>US Power Financial</v>
      </c>
      <c r="B1009" s="44" t="str">
        <f t="shared" si="77"/>
        <v>US</v>
      </c>
      <c r="C1009" s="44" t="str">
        <f t="shared" si="78"/>
        <v>Power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92</v>
      </c>
      <c r="F1009" s="213">
        <f t="shared" si="80"/>
        <v>4600</v>
      </c>
      <c r="G1009" s="202">
        <v>1337270</v>
      </c>
      <c r="H1009" s="198">
        <v>37047.335173611114</v>
      </c>
      <c r="I1009" t="s">
        <v>3540</v>
      </c>
      <c r="M1009" t="s">
        <v>2818</v>
      </c>
      <c r="N1009" t="s">
        <v>4780</v>
      </c>
      <c r="O1009" t="s">
        <v>3231</v>
      </c>
      <c r="P1009" s="199">
        <v>50</v>
      </c>
      <c r="S1009" t="s">
        <v>3493</v>
      </c>
      <c r="T1009" t="s">
        <v>3730</v>
      </c>
      <c r="U1009" s="201">
        <v>53.75</v>
      </c>
      <c r="V1009" t="s">
        <v>3653</v>
      </c>
      <c r="W1009" t="s">
        <v>4263</v>
      </c>
      <c r="X1009" t="s">
        <v>3541</v>
      </c>
      <c r="Y1009" t="s">
        <v>4783</v>
      </c>
      <c r="Z1009" t="s">
        <v>3051</v>
      </c>
      <c r="AA1009">
        <v>632513.1</v>
      </c>
      <c r="AB1009" s="198">
        <v>37165</v>
      </c>
      <c r="AC1009" s="198">
        <v>37256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1337271</v>
      </c>
      <c r="H1010" s="198">
        <v>37047.33520833333</v>
      </c>
      <c r="I1010" t="s">
        <v>3479</v>
      </c>
      <c r="M1010" t="s">
        <v>2818</v>
      </c>
      <c r="N1010" t="s">
        <v>3458</v>
      </c>
      <c r="O1010" t="s">
        <v>2566</v>
      </c>
      <c r="Q1010" s="199">
        <v>25</v>
      </c>
      <c r="S1010" t="s">
        <v>3493</v>
      </c>
      <c r="T1010" t="s">
        <v>3730</v>
      </c>
      <c r="U1010" s="201">
        <v>62.5</v>
      </c>
      <c r="V1010" t="s">
        <v>4043</v>
      </c>
      <c r="W1010" t="s">
        <v>3481</v>
      </c>
      <c r="X1010" t="s">
        <v>3128</v>
      </c>
      <c r="Y1010" t="s">
        <v>4783</v>
      </c>
      <c r="Z1010" t="s">
        <v>3046</v>
      </c>
      <c r="AA1010">
        <v>632514.1</v>
      </c>
      <c r="AB1010" s="198">
        <v>37048.875011574077</v>
      </c>
      <c r="AC1010" s="198">
        <v>37048.875011574077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10000</v>
      </c>
      <c r="G1011" s="202">
        <v>1337272</v>
      </c>
      <c r="H1011" s="198">
        <v>37047.335231481484</v>
      </c>
      <c r="I1011" t="s">
        <v>4249</v>
      </c>
      <c r="M1011" t="s">
        <v>3494</v>
      </c>
      <c r="N1011" t="s">
        <v>3840</v>
      </c>
      <c r="O1011" t="s">
        <v>2578</v>
      </c>
      <c r="Q1011" s="199">
        <v>10000</v>
      </c>
      <c r="S1011" t="s">
        <v>3495</v>
      </c>
      <c r="T1011" t="s">
        <v>3730</v>
      </c>
      <c r="U1011" s="201">
        <v>9.6</v>
      </c>
      <c r="V1011" t="s">
        <v>2577</v>
      </c>
      <c r="W1011" t="s">
        <v>3226</v>
      </c>
      <c r="X1011" t="s">
        <v>3164</v>
      </c>
      <c r="Y1011" t="s">
        <v>4481</v>
      </c>
      <c r="Z1011" t="s">
        <v>3051</v>
      </c>
      <c r="AA1011">
        <v>829154</v>
      </c>
      <c r="AB1011" s="198">
        <v>37048.875011574077</v>
      </c>
      <c r="AC1011" s="198">
        <v>37048.875011574077</v>
      </c>
    </row>
    <row r="1012" spans="1:29" x14ac:dyDescent="0.2">
      <c r="A1012" s="44" t="str">
        <f t="shared" si="76"/>
        <v xml:space="preserve"> Metals Financial</v>
      </c>
      <c r="B1012" s="44" t="str">
        <f t="shared" si="77"/>
        <v/>
      </c>
      <c r="C1012" s="44" t="str">
        <f t="shared" si="78"/>
        <v>Metals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</v>
      </c>
      <c r="G1012" s="202">
        <v>1337273</v>
      </c>
      <c r="H1012" s="198">
        <v>37047.335266203707</v>
      </c>
      <c r="I1012" t="s">
        <v>3689</v>
      </c>
      <c r="M1012" t="s">
        <v>3499</v>
      </c>
      <c r="N1012" t="s">
        <v>3727</v>
      </c>
      <c r="O1012" t="s">
        <v>3728</v>
      </c>
      <c r="P1012" s="199">
        <v>10</v>
      </c>
      <c r="S1012" t="s">
        <v>3729</v>
      </c>
      <c r="T1012" t="s">
        <v>3730</v>
      </c>
      <c r="U1012" s="201">
        <v>1676</v>
      </c>
      <c r="V1012" t="s">
        <v>3690</v>
      </c>
      <c r="W1012" t="s">
        <v>3736</v>
      </c>
      <c r="X1012" t="s">
        <v>3732</v>
      </c>
      <c r="Y1012" t="s">
        <v>3733</v>
      </c>
      <c r="Z1012" t="s">
        <v>3734</v>
      </c>
      <c r="AA1012">
        <v>2168837</v>
      </c>
    </row>
    <row r="1013" spans="1:29" x14ac:dyDescent="0.2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25</v>
      </c>
      <c r="F1013" s="213">
        <f t="shared" si="80"/>
        <v>250000</v>
      </c>
      <c r="G1013" s="202">
        <v>1337274</v>
      </c>
      <c r="H1013" s="198">
        <v>37047.335277777776</v>
      </c>
      <c r="I1013" t="s">
        <v>4484</v>
      </c>
      <c r="M1013" t="s">
        <v>3494</v>
      </c>
      <c r="N1013" t="s">
        <v>4277</v>
      </c>
      <c r="O1013" t="s">
        <v>3991</v>
      </c>
      <c r="Q1013" s="199">
        <v>10000</v>
      </c>
      <c r="S1013" t="s">
        <v>3495</v>
      </c>
      <c r="T1013" t="s">
        <v>3730</v>
      </c>
      <c r="U1013" s="201">
        <v>4.0350000000000001</v>
      </c>
      <c r="V1013" t="s">
        <v>4049</v>
      </c>
      <c r="W1013" t="s">
        <v>4527</v>
      </c>
      <c r="X1013" t="s">
        <v>4157</v>
      </c>
      <c r="Y1013" t="s">
        <v>3748</v>
      </c>
      <c r="Z1013" t="s">
        <v>3051</v>
      </c>
      <c r="AA1013" t="s">
        <v>2579</v>
      </c>
      <c r="AB1013" s="198">
        <v>37048.875011574077</v>
      </c>
      <c r="AC1013" s="198">
        <v>37072.875011574077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61</v>
      </c>
      <c r="F1014" s="213">
        <f t="shared" si="80"/>
        <v>3050</v>
      </c>
      <c r="G1014" s="202">
        <v>1337275</v>
      </c>
      <c r="H1014" s="198">
        <v>37047.335289351853</v>
      </c>
      <c r="I1014" t="s">
        <v>3342</v>
      </c>
      <c r="M1014" t="s">
        <v>2818</v>
      </c>
      <c r="N1014" t="s">
        <v>3519</v>
      </c>
      <c r="O1014" t="s">
        <v>2580</v>
      </c>
      <c r="Q1014" s="199">
        <v>50</v>
      </c>
      <c r="S1014" t="s">
        <v>3493</v>
      </c>
      <c r="T1014" t="s">
        <v>3730</v>
      </c>
      <c r="U1014" s="201">
        <v>35.5</v>
      </c>
      <c r="V1014" t="s">
        <v>2581</v>
      </c>
      <c r="W1014" t="s">
        <v>3538</v>
      </c>
      <c r="X1014" t="s">
        <v>3683</v>
      </c>
      <c r="Y1014" t="s">
        <v>4783</v>
      </c>
      <c r="Z1014" t="s">
        <v>3046</v>
      </c>
      <c r="AA1014">
        <v>632515.1</v>
      </c>
      <c r="AB1014" s="198">
        <v>37316.600694444445</v>
      </c>
      <c r="AC1014" s="198">
        <v>37376.600694444445</v>
      </c>
    </row>
    <row r="1015" spans="1:29" x14ac:dyDescent="0.2">
      <c r="A1015" s="44" t="str">
        <f t="shared" si="76"/>
        <v>US Power Physical</v>
      </c>
      <c r="B1015" s="44" t="str">
        <f t="shared" si="77"/>
        <v>US</v>
      </c>
      <c r="C1015" s="44" t="str">
        <f t="shared" si="78"/>
        <v>Power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25</v>
      </c>
      <c r="G1015" s="202">
        <v>1337276</v>
      </c>
      <c r="H1015" s="198">
        <v>37047.335324074076</v>
      </c>
      <c r="I1015" t="s">
        <v>3882</v>
      </c>
      <c r="M1015" t="s">
        <v>2818</v>
      </c>
      <c r="N1015" t="s">
        <v>3458</v>
      </c>
      <c r="O1015" t="s">
        <v>2582</v>
      </c>
      <c r="P1015" s="199">
        <v>25</v>
      </c>
      <c r="S1015" t="s">
        <v>3493</v>
      </c>
      <c r="T1015" t="s">
        <v>3730</v>
      </c>
      <c r="U1015" s="201">
        <v>65</v>
      </c>
      <c r="V1015" t="s">
        <v>3883</v>
      </c>
      <c r="W1015" t="s">
        <v>3127</v>
      </c>
      <c r="X1015" t="s">
        <v>3128</v>
      </c>
      <c r="Y1015" t="s">
        <v>4783</v>
      </c>
      <c r="Z1015" t="s">
        <v>3046</v>
      </c>
      <c r="AA1015">
        <v>632516.1</v>
      </c>
      <c r="AB1015" s="198">
        <v>37048.875011574077</v>
      </c>
      <c r="AC1015" s="198">
        <v>37048.875011574077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10000</v>
      </c>
      <c r="G1016" s="202">
        <v>1337277</v>
      </c>
      <c r="H1016" s="198">
        <v>37047.335358796299</v>
      </c>
      <c r="I1016" t="s">
        <v>4249</v>
      </c>
      <c r="M1016" t="s">
        <v>3494</v>
      </c>
      <c r="N1016" t="s">
        <v>3840</v>
      </c>
      <c r="O1016" t="s">
        <v>2583</v>
      </c>
      <c r="P1016" s="199">
        <v>10000</v>
      </c>
      <c r="S1016" t="s">
        <v>3495</v>
      </c>
      <c r="T1016" t="s">
        <v>3730</v>
      </c>
      <c r="U1016" s="201">
        <v>4.22</v>
      </c>
      <c r="V1016" t="s">
        <v>4478</v>
      </c>
      <c r="W1016" t="s">
        <v>4523</v>
      </c>
      <c r="X1016" t="s">
        <v>4524</v>
      </c>
      <c r="Y1016" t="s">
        <v>4481</v>
      </c>
      <c r="Z1016" t="s">
        <v>3051</v>
      </c>
      <c r="AA1016">
        <v>829155</v>
      </c>
      <c r="AB1016" s="198">
        <v>37048.875011574077</v>
      </c>
      <c r="AC1016" s="198">
        <v>37048.875011574077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1337278</v>
      </c>
      <c r="H1017" s="198">
        <v>37047.335393518515</v>
      </c>
      <c r="I1017" t="s">
        <v>3130</v>
      </c>
      <c r="M1017" t="s">
        <v>2818</v>
      </c>
      <c r="N1017" t="s">
        <v>3458</v>
      </c>
      <c r="O1017" t="s">
        <v>4719</v>
      </c>
      <c r="Q1017" s="199">
        <v>25</v>
      </c>
      <c r="S1017" t="s">
        <v>3493</v>
      </c>
      <c r="T1017" t="s">
        <v>3730</v>
      </c>
      <c r="U1017" s="201">
        <v>98</v>
      </c>
      <c r="V1017" t="s">
        <v>3852</v>
      </c>
      <c r="W1017" t="s">
        <v>3463</v>
      </c>
      <c r="X1017" t="s">
        <v>3459</v>
      </c>
      <c r="Y1017" t="s">
        <v>4783</v>
      </c>
      <c r="Z1017" t="s">
        <v>3046</v>
      </c>
      <c r="AA1017">
        <v>632519.1</v>
      </c>
      <c r="AB1017" s="198">
        <v>37048.875011574077</v>
      </c>
      <c r="AC1017" s="198">
        <v>37048.875011574077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10000</v>
      </c>
      <c r="G1018" s="202">
        <v>1337279</v>
      </c>
      <c r="H1018" s="198">
        <v>37047.335393518515</v>
      </c>
      <c r="I1018" t="s">
        <v>4249</v>
      </c>
      <c r="M1018" t="s">
        <v>3494</v>
      </c>
      <c r="N1018" t="s">
        <v>3840</v>
      </c>
      <c r="O1018" t="s">
        <v>2583</v>
      </c>
      <c r="P1018" s="199">
        <v>10000</v>
      </c>
      <c r="S1018" t="s">
        <v>3495</v>
      </c>
      <c r="T1018" t="s">
        <v>3730</v>
      </c>
      <c r="U1018" s="201">
        <v>4.2149999999999999</v>
      </c>
      <c r="V1018" t="s">
        <v>4478</v>
      </c>
      <c r="W1018" t="s">
        <v>4523</v>
      </c>
      <c r="X1018" t="s">
        <v>4524</v>
      </c>
      <c r="Y1018" t="s">
        <v>4481</v>
      </c>
      <c r="Z1018" t="s">
        <v>3051</v>
      </c>
      <c r="AA1018">
        <v>829156</v>
      </c>
      <c r="AB1018" s="198">
        <v>37048.875011574077</v>
      </c>
      <c r="AC1018" s="198">
        <v>37048.875011574077</v>
      </c>
    </row>
    <row r="1019" spans="1:29" x14ac:dyDescent="0.2">
      <c r="A1019" s="44" t="str">
        <f t="shared" si="76"/>
        <v>US Power Physical</v>
      </c>
      <c r="B1019" s="44" t="str">
        <f t="shared" si="77"/>
        <v>US</v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</v>
      </c>
      <c r="G1019" s="202">
        <v>1337280</v>
      </c>
      <c r="H1019" s="198">
        <v>37047.335416666669</v>
      </c>
      <c r="I1019" t="s">
        <v>2584</v>
      </c>
      <c r="J1019" t="s">
        <v>4228</v>
      </c>
      <c r="K1019" t="s">
        <v>4267</v>
      </c>
      <c r="M1019" t="s">
        <v>2818</v>
      </c>
      <c r="N1019" t="s">
        <v>3519</v>
      </c>
      <c r="O1019" t="s">
        <v>2385</v>
      </c>
      <c r="Q1019" s="199">
        <v>50</v>
      </c>
      <c r="S1019" t="s">
        <v>3493</v>
      </c>
      <c r="T1019" t="s">
        <v>3730</v>
      </c>
      <c r="U1019" s="201">
        <v>24.5</v>
      </c>
      <c r="V1019" t="s">
        <v>2585</v>
      </c>
      <c r="W1019" t="s">
        <v>2834</v>
      </c>
      <c r="X1019" t="s">
        <v>3528</v>
      </c>
      <c r="Y1019" t="s">
        <v>4783</v>
      </c>
      <c r="Z1019" t="s">
        <v>3046</v>
      </c>
      <c r="AA1019">
        <v>632520.1</v>
      </c>
      <c r="AB1019" s="198">
        <v>37048.875011574077</v>
      </c>
      <c r="AC1019" s="198">
        <v>37048.875011574077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1337282</v>
      </c>
      <c r="H1020" s="198">
        <v>37047.335428240738</v>
      </c>
      <c r="I1020" t="s">
        <v>3606</v>
      </c>
      <c r="M1020" t="s">
        <v>3494</v>
      </c>
      <c r="N1020" t="s">
        <v>3840</v>
      </c>
      <c r="O1020" t="s">
        <v>2583</v>
      </c>
      <c r="P1020" s="199">
        <v>10000</v>
      </c>
      <c r="S1020" t="s">
        <v>3495</v>
      </c>
      <c r="T1020" t="s">
        <v>3730</v>
      </c>
      <c r="U1020" s="201">
        <v>4.21</v>
      </c>
      <c r="V1020" t="s">
        <v>4347</v>
      </c>
      <c r="W1020" t="s">
        <v>4523</v>
      </c>
      <c r="X1020" t="s">
        <v>4524</v>
      </c>
      <c r="Y1020" t="s">
        <v>4481</v>
      </c>
      <c r="Z1020" t="s">
        <v>3051</v>
      </c>
      <c r="AA1020">
        <v>829158</v>
      </c>
      <c r="AB1020" s="198">
        <v>37048.875011574077</v>
      </c>
      <c r="AC1020" s="198">
        <v>37048.875011574077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10000</v>
      </c>
      <c r="G1021" s="202">
        <v>1337283</v>
      </c>
      <c r="H1021" s="198">
        <v>37047.335428240738</v>
      </c>
      <c r="I1021" t="s">
        <v>4496</v>
      </c>
      <c r="M1021" t="s">
        <v>3494</v>
      </c>
      <c r="N1021" t="s">
        <v>3840</v>
      </c>
      <c r="O1021" t="s">
        <v>2586</v>
      </c>
      <c r="P1021" s="199">
        <v>10000</v>
      </c>
      <c r="S1021" t="s">
        <v>3495</v>
      </c>
      <c r="T1021" t="s">
        <v>3730</v>
      </c>
      <c r="U1021" s="201">
        <v>4.17</v>
      </c>
      <c r="V1021" t="s">
        <v>4500</v>
      </c>
      <c r="W1021" t="s">
        <v>4523</v>
      </c>
      <c r="X1021" t="s">
        <v>4524</v>
      </c>
      <c r="Y1021" t="s">
        <v>4481</v>
      </c>
      <c r="Z1021" t="s">
        <v>3051</v>
      </c>
      <c r="AA1021">
        <v>829157</v>
      </c>
      <c r="AB1021" s="198">
        <v>37048.875011574077</v>
      </c>
      <c r="AC1021" s="198">
        <v>37048.875011574077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10000</v>
      </c>
      <c r="G1022" s="202">
        <v>1337284</v>
      </c>
      <c r="H1022" s="198">
        <v>37047.335474537038</v>
      </c>
      <c r="I1022" t="s">
        <v>3606</v>
      </c>
      <c r="M1022" t="s">
        <v>3494</v>
      </c>
      <c r="N1022" t="s">
        <v>3840</v>
      </c>
      <c r="O1022" t="s">
        <v>2583</v>
      </c>
      <c r="P1022" s="199">
        <v>10000</v>
      </c>
      <c r="S1022" t="s">
        <v>3495</v>
      </c>
      <c r="T1022" t="s">
        <v>3730</v>
      </c>
      <c r="U1022" s="201">
        <v>4.2050000000000001</v>
      </c>
      <c r="V1022" t="s">
        <v>4347</v>
      </c>
      <c r="W1022" t="s">
        <v>4523</v>
      </c>
      <c r="X1022" t="s">
        <v>4524</v>
      </c>
      <c r="Y1022" t="s">
        <v>4481</v>
      </c>
      <c r="Z1022" t="s">
        <v>3051</v>
      </c>
      <c r="AA1022">
        <v>829159</v>
      </c>
      <c r="AB1022" s="198">
        <v>37048.875011574077</v>
      </c>
      <c r="AC1022" s="198">
        <v>37048.875011574077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10000</v>
      </c>
      <c r="G1023" s="202">
        <v>1337285</v>
      </c>
      <c r="H1023" s="198">
        <v>37047.335474537038</v>
      </c>
      <c r="I1023" t="s">
        <v>4272</v>
      </c>
      <c r="M1023" t="s">
        <v>3494</v>
      </c>
      <c r="N1023" t="s">
        <v>3840</v>
      </c>
      <c r="O1023" t="s">
        <v>2524</v>
      </c>
      <c r="Q1023" s="199">
        <v>10000</v>
      </c>
      <c r="S1023" t="s">
        <v>3495</v>
      </c>
      <c r="T1023" t="s">
        <v>3730</v>
      </c>
      <c r="U1023" s="201">
        <v>4.3250000000000002</v>
      </c>
      <c r="V1023" t="s">
        <v>3161</v>
      </c>
      <c r="W1023" t="s">
        <v>3217</v>
      </c>
      <c r="X1023" t="s">
        <v>3153</v>
      </c>
      <c r="Y1023" t="s">
        <v>4481</v>
      </c>
      <c r="Z1023" t="s">
        <v>3051</v>
      </c>
      <c r="AA1023">
        <v>829160</v>
      </c>
      <c r="AB1023" s="198">
        <v>37048.875011574077</v>
      </c>
      <c r="AC1023" s="198">
        <v>37048.875011574077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10000</v>
      </c>
      <c r="G1024" s="202">
        <v>1337286</v>
      </c>
      <c r="H1024" s="198">
        <v>37047.335486111115</v>
      </c>
      <c r="I1024" t="s">
        <v>4496</v>
      </c>
      <c r="M1024" t="s">
        <v>3494</v>
      </c>
      <c r="N1024" t="s">
        <v>3840</v>
      </c>
      <c r="O1024" t="s">
        <v>2586</v>
      </c>
      <c r="P1024" s="199">
        <v>10000</v>
      </c>
      <c r="S1024" t="s">
        <v>3495</v>
      </c>
      <c r="T1024" t="s">
        <v>3730</v>
      </c>
      <c r="U1024" s="201">
        <v>4.165</v>
      </c>
      <c r="V1024" t="s">
        <v>4500</v>
      </c>
      <c r="W1024" t="s">
        <v>4523</v>
      </c>
      <c r="X1024" t="s">
        <v>4524</v>
      </c>
      <c r="Y1024" t="s">
        <v>4481</v>
      </c>
      <c r="Z1024" t="s">
        <v>3051</v>
      </c>
      <c r="AA1024">
        <v>829162</v>
      </c>
      <c r="AB1024" s="198">
        <v>37048.875011574077</v>
      </c>
      <c r="AC1024" s="198">
        <v>37048.875011574077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1337288</v>
      </c>
      <c r="H1025" s="198">
        <v>37047.335509259261</v>
      </c>
      <c r="I1025" t="s">
        <v>4239</v>
      </c>
      <c r="M1025" t="s">
        <v>2818</v>
      </c>
      <c r="N1025" t="s">
        <v>3458</v>
      </c>
      <c r="O1025" t="s">
        <v>2566</v>
      </c>
      <c r="Q1025" s="199">
        <v>25</v>
      </c>
      <c r="S1025" t="s">
        <v>3493</v>
      </c>
      <c r="T1025" t="s">
        <v>3730</v>
      </c>
      <c r="U1025" s="201">
        <v>62.5</v>
      </c>
      <c r="V1025" t="s">
        <v>4421</v>
      </c>
      <c r="W1025" t="s">
        <v>3481</v>
      </c>
      <c r="X1025" t="s">
        <v>3128</v>
      </c>
      <c r="Y1025" t="s">
        <v>4783</v>
      </c>
      <c r="Z1025" t="s">
        <v>3046</v>
      </c>
      <c r="AA1025">
        <v>632521.1</v>
      </c>
      <c r="AB1025" s="198">
        <v>37048.875011574077</v>
      </c>
      <c r="AC1025" s="198">
        <v>37048.875011574077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10000</v>
      </c>
      <c r="G1026" s="202">
        <v>1337287</v>
      </c>
      <c r="H1026" s="198">
        <v>37047.335509259261</v>
      </c>
      <c r="I1026" t="s">
        <v>3869</v>
      </c>
      <c r="M1026" t="s">
        <v>3494</v>
      </c>
      <c r="N1026" t="s">
        <v>3840</v>
      </c>
      <c r="O1026" t="s">
        <v>2587</v>
      </c>
      <c r="P1026" s="199">
        <v>10000</v>
      </c>
      <c r="S1026" t="s">
        <v>3495</v>
      </c>
      <c r="T1026" t="s">
        <v>3730</v>
      </c>
      <c r="U1026" s="201">
        <v>4.0250000000000004</v>
      </c>
      <c r="V1026" t="s">
        <v>3870</v>
      </c>
      <c r="W1026" t="s">
        <v>3171</v>
      </c>
      <c r="X1026" t="s">
        <v>3164</v>
      </c>
      <c r="Y1026" t="s">
        <v>4481</v>
      </c>
      <c r="Z1026" t="s">
        <v>3051</v>
      </c>
      <c r="AA1026">
        <v>829163</v>
      </c>
      <c r="AB1026" s="198">
        <v>37048.875011574077</v>
      </c>
      <c r="AC1026" s="198">
        <v>37048.875011574077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10000</v>
      </c>
      <c r="G1027" s="202">
        <v>1337289</v>
      </c>
      <c r="H1027" s="198">
        <v>37047.335520833331</v>
      </c>
      <c r="I1027" t="s">
        <v>3606</v>
      </c>
      <c r="M1027" t="s">
        <v>3494</v>
      </c>
      <c r="N1027" t="s">
        <v>3840</v>
      </c>
      <c r="O1027" t="s">
        <v>2583</v>
      </c>
      <c r="P1027" s="199">
        <v>10000</v>
      </c>
      <c r="S1027" t="s">
        <v>3495</v>
      </c>
      <c r="T1027" t="s">
        <v>3730</v>
      </c>
      <c r="U1027" s="201">
        <v>4.2</v>
      </c>
      <c r="V1027" t="s">
        <v>4347</v>
      </c>
      <c r="W1027" t="s">
        <v>4523</v>
      </c>
      <c r="X1027" t="s">
        <v>4524</v>
      </c>
      <c r="Y1027" t="s">
        <v>4481</v>
      </c>
      <c r="Z1027" t="s">
        <v>3051</v>
      </c>
      <c r="AA1027">
        <v>829161</v>
      </c>
      <c r="AB1027" s="198">
        <v>37048.875011574077</v>
      </c>
      <c r="AC1027" s="198">
        <v>37048.875011574077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1337290</v>
      </c>
      <c r="H1028" s="198">
        <v>37047.335555555554</v>
      </c>
      <c r="I1028" t="s">
        <v>4249</v>
      </c>
      <c r="M1028" t="s">
        <v>3494</v>
      </c>
      <c r="N1028" t="s">
        <v>3840</v>
      </c>
      <c r="O1028" t="s">
        <v>2578</v>
      </c>
      <c r="Q1028" s="199">
        <v>10000</v>
      </c>
      <c r="S1028" t="s">
        <v>3495</v>
      </c>
      <c r="T1028" t="s">
        <v>3730</v>
      </c>
      <c r="U1028" s="201">
        <v>9.6</v>
      </c>
      <c r="V1028" t="s">
        <v>2577</v>
      </c>
      <c r="W1028" t="s">
        <v>3226</v>
      </c>
      <c r="X1028" t="s">
        <v>3164</v>
      </c>
      <c r="Y1028" t="s">
        <v>4481</v>
      </c>
      <c r="Z1028" t="s">
        <v>3051</v>
      </c>
      <c r="AA1028">
        <v>829164</v>
      </c>
      <c r="AB1028" s="198">
        <v>37048.875011574077</v>
      </c>
      <c r="AC1028" s="198">
        <v>37048.875011574077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1337291</v>
      </c>
      <c r="H1029" s="198">
        <v>37047.335578703707</v>
      </c>
      <c r="I1029" t="s">
        <v>4496</v>
      </c>
      <c r="M1029" t="s">
        <v>3494</v>
      </c>
      <c r="N1029" t="s">
        <v>3840</v>
      </c>
      <c r="O1029" t="s">
        <v>2583</v>
      </c>
      <c r="P1029" s="199">
        <v>10000</v>
      </c>
      <c r="S1029" t="s">
        <v>3495</v>
      </c>
      <c r="T1029" t="s">
        <v>3730</v>
      </c>
      <c r="U1029" s="201">
        <v>4.1950000000000003</v>
      </c>
      <c r="V1029" t="s">
        <v>4500</v>
      </c>
      <c r="W1029" t="s">
        <v>4523</v>
      </c>
      <c r="X1029" t="s">
        <v>4524</v>
      </c>
      <c r="Y1029" t="s">
        <v>4481</v>
      </c>
      <c r="Z1029" t="s">
        <v>3051</v>
      </c>
      <c r="AA1029">
        <v>829165</v>
      </c>
      <c r="AB1029" s="198">
        <v>37048.875011574077</v>
      </c>
      <c r="AC1029" s="198">
        <v>37048.875011574077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25</v>
      </c>
      <c r="G1030" s="202">
        <v>1337293</v>
      </c>
      <c r="H1030" s="198">
        <v>37047.335717592592</v>
      </c>
      <c r="I1030" t="s">
        <v>3858</v>
      </c>
      <c r="M1030" t="s">
        <v>2818</v>
      </c>
      <c r="N1030" t="s">
        <v>3458</v>
      </c>
      <c r="O1030" t="s">
        <v>2566</v>
      </c>
      <c r="P1030" s="199">
        <v>25</v>
      </c>
      <c r="S1030" t="s">
        <v>3493</v>
      </c>
      <c r="T1030" t="s">
        <v>3730</v>
      </c>
      <c r="U1030" s="201">
        <v>60</v>
      </c>
      <c r="V1030" t="s">
        <v>3859</v>
      </c>
      <c r="W1030" t="s">
        <v>3481</v>
      </c>
      <c r="X1030" t="s">
        <v>3128</v>
      </c>
      <c r="Y1030" t="s">
        <v>4783</v>
      </c>
      <c r="Z1030" t="s">
        <v>3046</v>
      </c>
      <c r="AA1030">
        <v>632523.1</v>
      </c>
      <c r="AB1030" s="198">
        <v>37048.875011574077</v>
      </c>
      <c r="AC1030" s="198">
        <v>37048.875011574077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31</v>
      </c>
      <c r="F1031" s="213">
        <f t="shared" si="80"/>
        <v>1550</v>
      </c>
      <c r="G1031" s="202">
        <v>1337295</v>
      </c>
      <c r="H1031" s="198">
        <v>37047.335763888892</v>
      </c>
      <c r="I1031" t="s">
        <v>3342</v>
      </c>
      <c r="M1031" t="s">
        <v>2818</v>
      </c>
      <c r="N1031" t="s">
        <v>3519</v>
      </c>
      <c r="O1031" t="s">
        <v>2588</v>
      </c>
      <c r="Q1031" s="199">
        <v>50</v>
      </c>
      <c r="S1031" t="s">
        <v>3493</v>
      </c>
      <c r="T1031" t="s">
        <v>3730</v>
      </c>
      <c r="U1031" s="201">
        <v>38.75</v>
      </c>
      <c r="V1031" t="s">
        <v>2581</v>
      </c>
      <c r="W1031" t="s">
        <v>3538</v>
      </c>
      <c r="X1031" t="s">
        <v>3531</v>
      </c>
      <c r="Y1031" t="s">
        <v>4783</v>
      </c>
      <c r="Z1031" t="s">
        <v>3046</v>
      </c>
      <c r="AA1031">
        <v>632525.1</v>
      </c>
      <c r="AB1031" s="198">
        <v>37377.71597222222</v>
      </c>
      <c r="AC1031" s="198">
        <v>37407.71597222222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50000</v>
      </c>
      <c r="G1032" s="202">
        <v>1337294</v>
      </c>
      <c r="H1032" s="198">
        <v>37047.335763888892</v>
      </c>
      <c r="I1032" t="s">
        <v>3472</v>
      </c>
      <c r="M1032" t="s">
        <v>3494</v>
      </c>
      <c r="N1032" t="s">
        <v>3840</v>
      </c>
      <c r="O1032" t="s">
        <v>2481</v>
      </c>
      <c r="P1032" s="199">
        <v>50000</v>
      </c>
      <c r="S1032" t="s">
        <v>3495</v>
      </c>
      <c r="T1032" t="s">
        <v>3730</v>
      </c>
      <c r="U1032" s="201">
        <v>4.0774999999999997</v>
      </c>
      <c r="V1032" t="s">
        <v>4351</v>
      </c>
      <c r="W1032" t="s">
        <v>4479</v>
      </c>
      <c r="X1032" t="s">
        <v>4480</v>
      </c>
      <c r="Y1032" t="s">
        <v>4481</v>
      </c>
      <c r="Z1032" t="s">
        <v>3051</v>
      </c>
      <c r="AA1032">
        <v>829167</v>
      </c>
      <c r="AB1032" s="198">
        <v>37048.875011574077</v>
      </c>
      <c r="AC1032" s="198">
        <v>37048.875011574077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1337296</v>
      </c>
      <c r="H1033" s="198">
        <v>37047.335810185185</v>
      </c>
      <c r="I1033" t="s">
        <v>4272</v>
      </c>
      <c r="M1033" t="s">
        <v>3494</v>
      </c>
      <c r="N1033" t="s">
        <v>3840</v>
      </c>
      <c r="O1033" t="s">
        <v>4706</v>
      </c>
      <c r="Q1033" s="199">
        <v>5000</v>
      </c>
      <c r="S1033" t="s">
        <v>3495</v>
      </c>
      <c r="T1033" t="s">
        <v>3730</v>
      </c>
      <c r="U1033" s="201">
        <v>3.9350000000000001</v>
      </c>
      <c r="V1033" t="s">
        <v>4325</v>
      </c>
      <c r="W1033" t="s">
        <v>4169</v>
      </c>
      <c r="X1033" t="s">
        <v>3165</v>
      </c>
      <c r="Y1033" t="s">
        <v>4481</v>
      </c>
      <c r="Z1033" t="s">
        <v>3051</v>
      </c>
      <c r="AA1033">
        <v>829168</v>
      </c>
      <c r="AB1033" s="198">
        <v>37048.875011574077</v>
      </c>
      <c r="AC1033" s="198">
        <v>37048.875011574077</v>
      </c>
    </row>
    <row r="1034" spans="1:29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2</v>
      </c>
      <c r="F1034" s="213">
        <f t="shared" si="80"/>
        <v>100</v>
      </c>
      <c r="G1034" s="202">
        <v>1337297</v>
      </c>
      <c r="H1034" s="198">
        <v>37047.335868055554</v>
      </c>
      <c r="I1034" t="s">
        <v>3533</v>
      </c>
      <c r="M1034" t="s">
        <v>2818</v>
      </c>
      <c r="N1034" t="s">
        <v>3519</v>
      </c>
      <c r="O1034" t="s">
        <v>2570</v>
      </c>
      <c r="Q1034" s="199">
        <v>50</v>
      </c>
      <c r="S1034" t="s">
        <v>3493</v>
      </c>
      <c r="T1034" t="s">
        <v>3730</v>
      </c>
      <c r="U1034" s="201">
        <v>23</v>
      </c>
      <c r="V1034" t="s">
        <v>3831</v>
      </c>
      <c r="W1034" t="s">
        <v>3523</v>
      </c>
      <c r="X1034" t="s">
        <v>3524</v>
      </c>
      <c r="Y1034" t="s">
        <v>4783</v>
      </c>
      <c r="Z1034" t="s">
        <v>3046</v>
      </c>
      <c r="AA1034">
        <v>632526.1</v>
      </c>
      <c r="AB1034" s="198">
        <v>37049.875011574077</v>
      </c>
      <c r="AC1034" s="198">
        <v>37050.875011574077</v>
      </c>
    </row>
    <row r="1035" spans="1:29" x14ac:dyDescent="0.2">
      <c r="A1035" s="44" t="str">
        <f t="shared" ref="A1035:A1098" si="81">B1035&amp;" "&amp;C1035&amp;" "&amp;D1035</f>
        <v xml:space="preserve"> Power Financial</v>
      </c>
      <c r="B1035" s="44" t="str">
        <f t="shared" ref="B1035:B1098" si="82">IF((LEFT(N1035,2)="US"),"US","")</f>
        <v/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Financial</v>
      </c>
      <c r="E1035" s="44">
        <f>IF(VLOOKUP(S1035,'DD-Lookup'!$J$6:$L$50,3,FALSE)="Monthly",(YEAR(AC1035)-YEAR(AB1035))*12+MONTH(AC1035)-MONTH(AB1035)+1,(AC1035-AB1035+1))</f>
        <v>121</v>
      </c>
      <c r="F1035" s="213">
        <f t="shared" ref="F1035:F1098" si="85">E1035*SUM(P1035:Q1035)</f>
        <v>1210</v>
      </c>
      <c r="G1035" s="202">
        <v>1337298</v>
      </c>
      <c r="H1035" s="198">
        <v>37047.335914351854</v>
      </c>
      <c r="I1035" t="s">
        <v>2589</v>
      </c>
      <c r="M1035" t="s">
        <v>2818</v>
      </c>
      <c r="N1035" t="s">
        <v>2172</v>
      </c>
      <c r="O1035" t="s">
        <v>2590</v>
      </c>
      <c r="Q1035" s="199">
        <v>10</v>
      </c>
      <c r="S1035" t="s">
        <v>3493</v>
      </c>
      <c r="T1035" t="s">
        <v>2174</v>
      </c>
      <c r="U1035" s="201">
        <v>223.5</v>
      </c>
      <c r="V1035" t="s">
        <v>2591</v>
      </c>
      <c r="W1035" t="s">
        <v>2176</v>
      </c>
      <c r="X1035" t="s">
        <v>2177</v>
      </c>
      <c r="Y1035" t="s">
        <v>2178</v>
      </c>
      <c r="Z1035" t="s">
        <v>2179</v>
      </c>
      <c r="AA1035">
        <v>1337298</v>
      </c>
      <c r="AB1035" s="198">
        <v>37257</v>
      </c>
      <c r="AC1035" s="198">
        <v>37377</v>
      </c>
    </row>
    <row r="1036" spans="1:29" x14ac:dyDescent="0.2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25</v>
      </c>
      <c r="G1036" s="202">
        <v>1337299</v>
      </c>
      <c r="H1036" s="198">
        <v>37047.335949074077</v>
      </c>
      <c r="I1036" t="s">
        <v>3702</v>
      </c>
      <c r="M1036" t="s">
        <v>2818</v>
      </c>
      <c r="N1036" t="s">
        <v>3460</v>
      </c>
      <c r="O1036" t="s">
        <v>2592</v>
      </c>
      <c r="Q1036" s="199">
        <v>25</v>
      </c>
      <c r="S1036" t="s">
        <v>3493</v>
      </c>
      <c r="T1036" t="s">
        <v>3730</v>
      </c>
      <c r="U1036" s="201">
        <v>89</v>
      </c>
      <c r="V1036" t="s">
        <v>2576</v>
      </c>
      <c r="W1036" t="s">
        <v>3465</v>
      </c>
      <c r="X1036" t="s">
        <v>3462</v>
      </c>
      <c r="Y1036" t="s">
        <v>4783</v>
      </c>
      <c r="Z1036" t="s">
        <v>3046</v>
      </c>
      <c r="AA1036">
        <v>632528.1</v>
      </c>
      <c r="AB1036" s="198">
        <v>37048.875011574077</v>
      </c>
      <c r="AC1036" s="198">
        <v>37048.875011574077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3434</v>
      </c>
      <c r="G1037" s="202">
        <v>1337300</v>
      </c>
      <c r="H1037" s="198">
        <v>37047.335949074077</v>
      </c>
      <c r="I1037" t="s">
        <v>4272</v>
      </c>
      <c r="M1037" t="s">
        <v>3494</v>
      </c>
      <c r="N1037" t="s">
        <v>3840</v>
      </c>
      <c r="O1037" t="s">
        <v>2553</v>
      </c>
      <c r="Q1037" s="199">
        <v>3434</v>
      </c>
      <c r="S1037" t="s">
        <v>3495</v>
      </c>
      <c r="T1037" t="s">
        <v>3730</v>
      </c>
      <c r="U1037" s="201">
        <v>2.9</v>
      </c>
      <c r="V1037" t="s">
        <v>4034</v>
      </c>
      <c r="W1037" t="s">
        <v>3183</v>
      </c>
      <c r="X1037" t="s">
        <v>3164</v>
      </c>
      <c r="Y1037" t="s">
        <v>4481</v>
      </c>
      <c r="Z1037" t="s">
        <v>3051</v>
      </c>
      <c r="AA1037">
        <v>829169</v>
      </c>
      <c r="AB1037" s="198">
        <v>37048.875011574077</v>
      </c>
      <c r="AC1037" s="198">
        <v>37048.875011574077</v>
      </c>
    </row>
    <row r="1038" spans="1:29" x14ac:dyDescent="0.2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25</v>
      </c>
      <c r="G1038" s="202">
        <v>1337301</v>
      </c>
      <c r="H1038" s="198">
        <v>37047.335949074077</v>
      </c>
      <c r="I1038" t="s">
        <v>3130</v>
      </c>
      <c r="M1038" t="s">
        <v>2818</v>
      </c>
      <c r="N1038" t="s">
        <v>3458</v>
      </c>
      <c r="O1038" t="s">
        <v>2572</v>
      </c>
      <c r="Q1038" s="199">
        <v>25</v>
      </c>
      <c r="S1038" t="s">
        <v>3493</v>
      </c>
      <c r="T1038" t="s">
        <v>3730</v>
      </c>
      <c r="U1038" s="201">
        <v>21</v>
      </c>
      <c r="V1038" t="s">
        <v>4024</v>
      </c>
      <c r="W1038" t="s">
        <v>4534</v>
      </c>
      <c r="X1038" t="s">
        <v>3459</v>
      </c>
      <c r="Y1038" t="s">
        <v>4783</v>
      </c>
      <c r="Z1038" t="s">
        <v>3046</v>
      </c>
      <c r="AA1038">
        <v>632529.1</v>
      </c>
      <c r="AB1038" s="198">
        <v>37048.875011574077</v>
      </c>
      <c r="AC1038" s="198">
        <v>37048.875011574077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1337302</v>
      </c>
      <c r="H1039" s="198">
        <v>37047.335972222223</v>
      </c>
      <c r="I1039" t="s">
        <v>3237</v>
      </c>
      <c r="M1039" t="s">
        <v>2818</v>
      </c>
      <c r="N1039" t="s">
        <v>3458</v>
      </c>
      <c r="O1039" t="s">
        <v>4719</v>
      </c>
      <c r="P1039" s="199">
        <v>25</v>
      </c>
      <c r="S1039" t="s">
        <v>3493</v>
      </c>
      <c r="T1039" t="s">
        <v>3730</v>
      </c>
      <c r="U1039" s="201">
        <v>100</v>
      </c>
      <c r="V1039" t="s">
        <v>4029</v>
      </c>
      <c r="W1039" t="s">
        <v>3463</v>
      </c>
      <c r="X1039" t="s">
        <v>3459</v>
      </c>
      <c r="Y1039" t="s">
        <v>4783</v>
      </c>
      <c r="Z1039" t="s">
        <v>3046</v>
      </c>
      <c r="AA1039">
        <v>632530.1</v>
      </c>
      <c r="AB1039" s="198">
        <v>37048.875011574077</v>
      </c>
      <c r="AC1039" s="198">
        <v>37048.875011574077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1337303</v>
      </c>
      <c r="H1040" s="198">
        <v>37047.335995370369</v>
      </c>
      <c r="I1040" t="s">
        <v>3464</v>
      </c>
      <c r="M1040" t="s">
        <v>2818</v>
      </c>
      <c r="N1040" t="s">
        <v>3460</v>
      </c>
      <c r="O1040" t="s">
        <v>2592</v>
      </c>
      <c r="P1040" s="199">
        <v>25</v>
      </c>
      <c r="S1040" t="s">
        <v>3493</v>
      </c>
      <c r="T1040" t="s">
        <v>3730</v>
      </c>
      <c r="U1040" s="201">
        <v>83</v>
      </c>
      <c r="V1040" t="s">
        <v>3474</v>
      </c>
      <c r="W1040" t="s">
        <v>3465</v>
      </c>
      <c r="X1040" t="s">
        <v>3462</v>
      </c>
      <c r="Y1040" t="s">
        <v>4783</v>
      </c>
      <c r="Z1040" t="s">
        <v>3046</v>
      </c>
      <c r="AA1040">
        <v>632531.1</v>
      </c>
      <c r="AB1040" s="198">
        <v>37048.875011574077</v>
      </c>
      <c r="AC1040" s="198">
        <v>37048.875011574077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30</v>
      </c>
      <c r="F1041" s="213">
        <f t="shared" si="85"/>
        <v>1500</v>
      </c>
      <c r="G1041" s="202">
        <v>1337304</v>
      </c>
      <c r="H1041" s="198">
        <v>37047.336053240739</v>
      </c>
      <c r="I1041" t="s">
        <v>3342</v>
      </c>
      <c r="M1041" t="s">
        <v>2818</v>
      </c>
      <c r="N1041" t="s">
        <v>3519</v>
      </c>
      <c r="O1041" t="s">
        <v>2593</v>
      </c>
      <c r="Q1041" s="199">
        <v>50</v>
      </c>
      <c r="S1041" t="s">
        <v>3493</v>
      </c>
      <c r="T1041" t="s">
        <v>3730</v>
      </c>
      <c r="U1041" s="201">
        <v>49</v>
      </c>
      <c r="V1041" t="s">
        <v>2581</v>
      </c>
      <c r="W1041" t="s">
        <v>3538</v>
      </c>
      <c r="X1041" t="s">
        <v>3531</v>
      </c>
      <c r="Y1041" t="s">
        <v>4783</v>
      </c>
      <c r="Z1041" t="s">
        <v>3046</v>
      </c>
      <c r="AA1041">
        <v>632532.1</v>
      </c>
      <c r="AB1041" s="198">
        <v>37408.710416666669</v>
      </c>
      <c r="AC1041" s="198">
        <v>37437.710416666669</v>
      </c>
    </row>
    <row r="1042" spans="1:29" x14ac:dyDescent="0.2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13">
        <f t="shared" si="85"/>
        <v>25</v>
      </c>
      <c r="G1042" s="202">
        <v>1337305</v>
      </c>
      <c r="H1042" s="198">
        <v>37047.336134259262</v>
      </c>
      <c r="I1042" t="s">
        <v>4272</v>
      </c>
      <c r="M1042" t="s">
        <v>2818</v>
      </c>
      <c r="N1042" t="s">
        <v>3460</v>
      </c>
      <c r="O1042" t="s">
        <v>2594</v>
      </c>
      <c r="P1042" s="199">
        <v>25</v>
      </c>
      <c r="S1042" t="s">
        <v>3493</v>
      </c>
      <c r="T1042" t="s">
        <v>3730</v>
      </c>
      <c r="U1042" s="201">
        <v>27.5</v>
      </c>
      <c r="V1042" t="s">
        <v>3866</v>
      </c>
      <c r="W1042" t="s">
        <v>4042</v>
      </c>
      <c r="X1042" t="s">
        <v>3462</v>
      </c>
      <c r="Y1042" t="s">
        <v>4783</v>
      </c>
      <c r="Z1042" t="s">
        <v>3046</v>
      </c>
      <c r="AA1042">
        <v>632533.1</v>
      </c>
      <c r="AB1042" s="198">
        <v>37048.875011574077</v>
      </c>
      <c r="AC1042" s="198">
        <v>37048.875011574077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25</v>
      </c>
      <c r="G1043" s="202">
        <v>1337306</v>
      </c>
      <c r="H1043" s="198">
        <v>37047.336134259262</v>
      </c>
      <c r="I1043" t="s">
        <v>3464</v>
      </c>
      <c r="M1043" t="s">
        <v>2818</v>
      </c>
      <c r="N1043" t="s">
        <v>3458</v>
      </c>
      <c r="O1043" t="s">
        <v>2582</v>
      </c>
      <c r="Q1043" s="199">
        <v>25</v>
      </c>
      <c r="S1043" t="s">
        <v>3493</v>
      </c>
      <c r="T1043" t="s">
        <v>3730</v>
      </c>
      <c r="U1043" s="201">
        <v>70</v>
      </c>
      <c r="V1043" t="s">
        <v>3474</v>
      </c>
      <c r="W1043" t="s">
        <v>3127</v>
      </c>
      <c r="X1043" t="s">
        <v>3128</v>
      </c>
      <c r="Y1043" t="s">
        <v>4783</v>
      </c>
      <c r="Z1043" t="s">
        <v>3046</v>
      </c>
      <c r="AA1043">
        <v>632534.1</v>
      </c>
      <c r="AB1043" s="198">
        <v>37048.875011574077</v>
      </c>
      <c r="AC1043" s="198">
        <v>37048.875011574077</v>
      </c>
    </row>
    <row r="1044" spans="1:29" x14ac:dyDescent="0.2">
      <c r="A1044" s="44" t="str">
        <f t="shared" si="81"/>
        <v>US Natural Gas Financial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Financial</v>
      </c>
      <c r="E1044" s="44">
        <f>IF(VLOOKUP(S1044,'DD-Lookup'!$J$6:$L$50,3,FALSE)="Monthly",(YEAR(AC1044)-YEAR(AB1044))*12+MONTH(AC1044)-MONTH(AB1044)+1,(AC1044-AB1044+1))</f>
        <v>123</v>
      </c>
      <c r="F1044" s="213">
        <f t="shared" si="85"/>
        <v>1230000</v>
      </c>
      <c r="G1044" s="202">
        <v>1337308</v>
      </c>
      <c r="H1044" s="198">
        <v>37047.3362037037</v>
      </c>
      <c r="I1044" t="s">
        <v>4484</v>
      </c>
      <c r="M1044" t="s">
        <v>3494</v>
      </c>
      <c r="N1044" t="s">
        <v>4488</v>
      </c>
      <c r="O1044" t="s">
        <v>4673</v>
      </c>
      <c r="P1044" s="199">
        <v>10000</v>
      </c>
      <c r="S1044" t="s">
        <v>3495</v>
      </c>
      <c r="T1044" t="s">
        <v>3730</v>
      </c>
      <c r="U1044" s="201">
        <v>-0.1</v>
      </c>
      <c r="V1044" t="s">
        <v>3469</v>
      </c>
      <c r="W1044" t="s">
        <v>3486</v>
      </c>
      <c r="X1044" t="s">
        <v>3487</v>
      </c>
      <c r="Y1044" t="s">
        <v>3748</v>
      </c>
      <c r="Z1044" t="s">
        <v>3051</v>
      </c>
      <c r="AA1044" t="s">
        <v>2595</v>
      </c>
      <c r="AB1044" s="198">
        <v>37073</v>
      </c>
      <c r="AC1044" s="198">
        <v>37195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2500</v>
      </c>
      <c r="G1045" s="202">
        <v>1337310</v>
      </c>
      <c r="H1045" s="198">
        <v>37047.336365740739</v>
      </c>
      <c r="I1045" t="s">
        <v>4543</v>
      </c>
      <c r="M1045" t="s">
        <v>3494</v>
      </c>
      <c r="N1045" t="s">
        <v>3840</v>
      </c>
      <c r="O1045" t="s">
        <v>2505</v>
      </c>
      <c r="P1045" s="199">
        <v>2500</v>
      </c>
      <c r="S1045" t="s">
        <v>3495</v>
      </c>
      <c r="T1045" t="s">
        <v>3730</v>
      </c>
      <c r="U1045" s="201">
        <v>3.875</v>
      </c>
      <c r="V1045" t="s">
        <v>4350</v>
      </c>
      <c r="W1045" t="s">
        <v>4348</v>
      </c>
      <c r="X1045" t="s">
        <v>4498</v>
      </c>
      <c r="Y1045" t="s">
        <v>4481</v>
      </c>
      <c r="Z1045" t="s">
        <v>3051</v>
      </c>
      <c r="AA1045">
        <v>829170</v>
      </c>
      <c r="AB1045" s="198">
        <v>37048.875011574077</v>
      </c>
      <c r="AC1045" s="198">
        <v>37048.875011574077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1337312</v>
      </c>
      <c r="H1046" s="198">
        <v>37047.336435185185</v>
      </c>
      <c r="I1046" t="s">
        <v>3237</v>
      </c>
      <c r="M1046" t="s">
        <v>2818</v>
      </c>
      <c r="N1046" t="s">
        <v>3458</v>
      </c>
      <c r="O1046" t="s">
        <v>4719</v>
      </c>
      <c r="P1046" s="199">
        <v>25</v>
      </c>
      <c r="S1046" t="s">
        <v>3493</v>
      </c>
      <c r="T1046" t="s">
        <v>3730</v>
      </c>
      <c r="U1046" s="201">
        <v>100</v>
      </c>
      <c r="V1046" t="s">
        <v>4029</v>
      </c>
      <c r="W1046" t="s">
        <v>3463</v>
      </c>
      <c r="X1046" t="s">
        <v>3459</v>
      </c>
      <c r="Y1046" t="s">
        <v>4783</v>
      </c>
      <c r="Z1046" t="s">
        <v>3046</v>
      </c>
      <c r="AA1046">
        <v>632535.1</v>
      </c>
      <c r="AB1046" s="198">
        <v>37048.875011574077</v>
      </c>
      <c r="AC1046" s="198">
        <v>37048.875011574077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123</v>
      </c>
      <c r="F1047" s="213">
        <f t="shared" si="85"/>
        <v>615000</v>
      </c>
      <c r="G1047" s="202">
        <v>1337313</v>
      </c>
      <c r="H1047" s="198">
        <v>37047.336469907408</v>
      </c>
      <c r="I1047" t="s">
        <v>4484</v>
      </c>
      <c r="M1047" t="s">
        <v>3494</v>
      </c>
      <c r="N1047" t="s">
        <v>4277</v>
      </c>
      <c r="O1047" t="s">
        <v>3218</v>
      </c>
      <c r="Q1047" s="199">
        <v>5000</v>
      </c>
      <c r="S1047" t="s">
        <v>3495</v>
      </c>
      <c r="T1047" t="s">
        <v>3730</v>
      </c>
      <c r="U1047" s="201">
        <v>4.24</v>
      </c>
      <c r="V1047" t="s">
        <v>4493</v>
      </c>
      <c r="W1047" t="s">
        <v>2909</v>
      </c>
      <c r="X1047" t="s">
        <v>4278</v>
      </c>
      <c r="Y1047" t="s">
        <v>3748</v>
      </c>
      <c r="Z1047" t="s">
        <v>3051</v>
      </c>
      <c r="AA1047" t="s">
        <v>2596</v>
      </c>
      <c r="AB1047" s="198">
        <v>37073</v>
      </c>
      <c r="AC1047" s="198">
        <v>37195</v>
      </c>
    </row>
    <row r="1048" spans="1:29" x14ac:dyDescent="0.2">
      <c r="A1048" s="44" t="str">
        <f t="shared" si="81"/>
        <v>US Natural Gas Financial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Financial</v>
      </c>
      <c r="E1048" s="44">
        <f>IF(VLOOKUP(S1048,'DD-Lookup'!$J$6:$L$50,3,FALSE)="Monthly",(YEAR(AC1048)-YEAR(AB1048))*12+MONTH(AC1048)-MONTH(AB1048)+1,(AC1048-AB1048+1))</f>
        <v>365</v>
      </c>
      <c r="F1048" s="213">
        <f t="shared" si="85"/>
        <v>1825000</v>
      </c>
      <c r="G1048" s="202">
        <v>1337314</v>
      </c>
      <c r="H1048" s="198">
        <v>37047.336469907408</v>
      </c>
      <c r="I1048" t="s">
        <v>4477</v>
      </c>
      <c r="M1048" t="s">
        <v>3494</v>
      </c>
      <c r="N1048" t="s">
        <v>4277</v>
      </c>
      <c r="O1048" t="s">
        <v>4526</v>
      </c>
      <c r="Q1048" s="199">
        <v>5000</v>
      </c>
      <c r="S1048" t="s">
        <v>3495</v>
      </c>
      <c r="T1048" t="s">
        <v>3730</v>
      </c>
      <c r="U1048" s="201">
        <v>4.1900000000000004</v>
      </c>
      <c r="V1048" t="s">
        <v>4177</v>
      </c>
      <c r="W1048" t="s">
        <v>2909</v>
      </c>
      <c r="X1048" t="s">
        <v>4278</v>
      </c>
      <c r="Y1048" t="s">
        <v>3748</v>
      </c>
      <c r="Z1048" t="s">
        <v>3051</v>
      </c>
      <c r="AA1048" t="s">
        <v>2597</v>
      </c>
      <c r="AB1048" s="198">
        <v>37257.875</v>
      </c>
      <c r="AC1048" s="198">
        <v>37621.875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5000</v>
      </c>
      <c r="G1049" s="202">
        <v>1337319</v>
      </c>
      <c r="H1049" s="198">
        <v>37047.336539351854</v>
      </c>
      <c r="I1049" t="s">
        <v>4504</v>
      </c>
      <c r="M1049" t="s">
        <v>3494</v>
      </c>
      <c r="N1049" t="s">
        <v>3840</v>
      </c>
      <c r="O1049" t="s">
        <v>2598</v>
      </c>
      <c r="Q1049" s="199">
        <v>5000</v>
      </c>
      <c r="S1049" t="s">
        <v>3495</v>
      </c>
      <c r="T1049" t="s">
        <v>3730</v>
      </c>
      <c r="U1049" s="201">
        <v>4.07</v>
      </c>
      <c r="V1049" t="s">
        <v>3550</v>
      </c>
      <c r="W1049" t="s">
        <v>4322</v>
      </c>
      <c r="X1049" t="s">
        <v>4107</v>
      </c>
      <c r="Y1049" t="s">
        <v>4481</v>
      </c>
      <c r="Z1049" t="s">
        <v>3051</v>
      </c>
      <c r="AA1049">
        <v>829171</v>
      </c>
      <c r="AB1049" s="198">
        <v>37048.875011574077</v>
      </c>
      <c r="AC1049" s="198">
        <v>37048.875011574077</v>
      </c>
    </row>
    <row r="1050" spans="1:29" x14ac:dyDescent="0.2">
      <c r="A1050" s="44" t="str">
        <f t="shared" si="81"/>
        <v>US Natural Gas Financial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25</v>
      </c>
      <c r="F1050" s="213">
        <f t="shared" si="85"/>
        <v>375000</v>
      </c>
      <c r="G1050" s="202">
        <v>1337321</v>
      </c>
      <c r="H1050" s="198">
        <v>37047.336562500001</v>
      </c>
      <c r="I1050" t="s">
        <v>4484</v>
      </c>
      <c r="M1050" t="s">
        <v>3494</v>
      </c>
      <c r="N1050" t="s">
        <v>4277</v>
      </c>
      <c r="O1050" t="s">
        <v>4674</v>
      </c>
      <c r="Q1050" s="199">
        <v>15000</v>
      </c>
      <c r="S1050" t="s">
        <v>3495</v>
      </c>
      <c r="T1050" t="s">
        <v>3730</v>
      </c>
      <c r="U1050" s="201">
        <v>4.0750000000000002</v>
      </c>
      <c r="V1050" t="s">
        <v>4049</v>
      </c>
      <c r="W1050" t="s">
        <v>4380</v>
      </c>
      <c r="X1050" t="s">
        <v>4381</v>
      </c>
      <c r="Y1050" t="s">
        <v>3748</v>
      </c>
      <c r="Z1050" t="s">
        <v>3051</v>
      </c>
      <c r="AA1050" t="s">
        <v>2599</v>
      </c>
      <c r="AB1050" s="198">
        <v>37048.875011574077</v>
      </c>
      <c r="AC1050" s="198">
        <v>37072.875011574077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1337322</v>
      </c>
      <c r="H1051" s="198">
        <v>37047.336574074077</v>
      </c>
      <c r="I1051" t="s">
        <v>4504</v>
      </c>
      <c r="M1051" t="s">
        <v>3494</v>
      </c>
      <c r="N1051" t="s">
        <v>3840</v>
      </c>
      <c r="O1051" t="s">
        <v>2598</v>
      </c>
      <c r="Q1051" s="199">
        <v>10000</v>
      </c>
      <c r="S1051" t="s">
        <v>3495</v>
      </c>
      <c r="T1051" t="s">
        <v>3730</v>
      </c>
      <c r="U1051" s="201">
        <v>4.08</v>
      </c>
      <c r="V1051" t="s">
        <v>3550</v>
      </c>
      <c r="W1051" t="s">
        <v>4322</v>
      </c>
      <c r="X1051" t="s">
        <v>4107</v>
      </c>
      <c r="Y1051" t="s">
        <v>4481</v>
      </c>
      <c r="Z1051" t="s">
        <v>3051</v>
      </c>
      <c r="AA1051">
        <v>829172</v>
      </c>
      <c r="AB1051" s="198">
        <v>37048.875011574077</v>
      </c>
      <c r="AC1051" s="198">
        <v>37048.875011574077</v>
      </c>
    </row>
    <row r="1052" spans="1:29" x14ac:dyDescent="0.2">
      <c r="A1052" s="44" t="str">
        <f t="shared" si="81"/>
        <v>US Natural Gas Financial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31</v>
      </c>
      <c r="F1052" s="213">
        <f t="shared" si="85"/>
        <v>465000</v>
      </c>
      <c r="G1052" s="202">
        <v>1337323</v>
      </c>
      <c r="H1052" s="198">
        <v>37047.336597222224</v>
      </c>
      <c r="I1052" t="s">
        <v>4239</v>
      </c>
      <c r="M1052" t="s">
        <v>3494</v>
      </c>
      <c r="N1052" t="s">
        <v>4277</v>
      </c>
      <c r="O1052" t="s">
        <v>4487</v>
      </c>
      <c r="P1052" s="199">
        <v>15000</v>
      </c>
      <c r="S1052" t="s">
        <v>3495</v>
      </c>
      <c r="T1052" t="s">
        <v>3730</v>
      </c>
      <c r="U1052" s="201">
        <v>4.1550000000000002</v>
      </c>
      <c r="V1052" t="s">
        <v>4136</v>
      </c>
      <c r="W1052" t="s">
        <v>2909</v>
      </c>
      <c r="X1052" t="s">
        <v>4278</v>
      </c>
      <c r="Y1052" t="s">
        <v>3748</v>
      </c>
      <c r="Z1052" t="s">
        <v>3051</v>
      </c>
      <c r="AA1052" t="s">
        <v>2600</v>
      </c>
      <c r="AB1052" s="198">
        <v>37073.875</v>
      </c>
      <c r="AC1052" s="198">
        <v>37103.875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10000</v>
      </c>
      <c r="G1053" s="202">
        <v>1337324</v>
      </c>
      <c r="H1053" s="198">
        <v>37047.33662037037</v>
      </c>
      <c r="I1053" t="s">
        <v>4504</v>
      </c>
      <c r="M1053" t="s">
        <v>3494</v>
      </c>
      <c r="N1053" t="s">
        <v>3840</v>
      </c>
      <c r="O1053" t="s">
        <v>2598</v>
      </c>
      <c r="Q1053" s="199">
        <v>10000</v>
      </c>
      <c r="S1053" t="s">
        <v>3495</v>
      </c>
      <c r="T1053" t="s">
        <v>3730</v>
      </c>
      <c r="U1053" s="201">
        <v>4.09</v>
      </c>
      <c r="V1053" t="s">
        <v>3550</v>
      </c>
      <c r="W1053" t="s">
        <v>4322</v>
      </c>
      <c r="X1053" t="s">
        <v>4107</v>
      </c>
      <c r="Y1053" t="s">
        <v>4481</v>
      </c>
      <c r="Z1053" t="s">
        <v>3051</v>
      </c>
      <c r="AA1053">
        <v>829173</v>
      </c>
      <c r="AB1053" s="198">
        <v>37048.875011574077</v>
      </c>
      <c r="AC1053" s="198">
        <v>37048.875011574077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25</v>
      </c>
      <c r="G1054" s="202">
        <v>1337325</v>
      </c>
      <c r="H1054" s="198">
        <v>37047.33666666667</v>
      </c>
      <c r="I1054" t="s">
        <v>3492</v>
      </c>
      <c r="M1054" t="s">
        <v>2818</v>
      </c>
      <c r="N1054" t="s">
        <v>3458</v>
      </c>
      <c r="O1054" t="s">
        <v>2566</v>
      </c>
      <c r="Q1054" s="199">
        <v>25</v>
      </c>
      <c r="S1054" t="s">
        <v>3493</v>
      </c>
      <c r="T1054" t="s">
        <v>3730</v>
      </c>
      <c r="U1054" s="201">
        <v>62.5</v>
      </c>
      <c r="V1054" t="s">
        <v>4018</v>
      </c>
      <c r="W1054" t="s">
        <v>3481</v>
      </c>
      <c r="X1054" t="s">
        <v>3128</v>
      </c>
      <c r="Y1054" t="s">
        <v>4783</v>
      </c>
      <c r="Z1054" t="s">
        <v>3046</v>
      </c>
      <c r="AA1054">
        <v>632536.1</v>
      </c>
      <c r="AB1054" s="198">
        <v>37048.875011574077</v>
      </c>
      <c r="AC1054" s="198">
        <v>37048.875011574077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1337326</v>
      </c>
      <c r="H1055" s="198">
        <v>37047.33666666667</v>
      </c>
      <c r="I1055" t="s">
        <v>4013</v>
      </c>
      <c r="M1055" t="s">
        <v>2818</v>
      </c>
      <c r="N1055" t="s">
        <v>3458</v>
      </c>
      <c r="O1055" t="s">
        <v>2566</v>
      </c>
      <c r="P1055" s="199">
        <v>25</v>
      </c>
      <c r="S1055" t="s">
        <v>3493</v>
      </c>
      <c r="T1055" t="s">
        <v>3730</v>
      </c>
      <c r="U1055" s="201">
        <v>60</v>
      </c>
      <c r="V1055" t="s">
        <v>4014</v>
      </c>
      <c r="W1055" t="s">
        <v>3481</v>
      </c>
      <c r="X1055" t="s">
        <v>3128</v>
      </c>
      <c r="Y1055" t="s">
        <v>4783</v>
      </c>
      <c r="Z1055" t="s">
        <v>3046</v>
      </c>
      <c r="AA1055">
        <v>632537.1</v>
      </c>
      <c r="AB1055" s="198">
        <v>37048.875011574077</v>
      </c>
      <c r="AC1055" s="198">
        <v>37048.875011574077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1337327</v>
      </c>
      <c r="H1056" s="198">
        <v>37047.33666666667</v>
      </c>
      <c r="I1056" t="s">
        <v>4272</v>
      </c>
      <c r="M1056" t="s">
        <v>3494</v>
      </c>
      <c r="N1056" t="s">
        <v>3840</v>
      </c>
      <c r="O1056" t="s">
        <v>2598</v>
      </c>
      <c r="Q1056" s="199">
        <v>10000</v>
      </c>
      <c r="S1056" t="s">
        <v>3495</v>
      </c>
      <c r="T1056" t="s">
        <v>3730</v>
      </c>
      <c r="U1056" s="201">
        <v>4.1050000000000004</v>
      </c>
      <c r="V1056" t="s">
        <v>3551</v>
      </c>
      <c r="W1056" t="s">
        <v>4322</v>
      </c>
      <c r="X1056" t="s">
        <v>4107</v>
      </c>
      <c r="Y1056" t="s">
        <v>4481</v>
      </c>
      <c r="Z1056" t="s">
        <v>3051</v>
      </c>
      <c r="AA1056">
        <v>829175</v>
      </c>
      <c r="AB1056" s="198">
        <v>37048.875011574077</v>
      </c>
      <c r="AC1056" s="198">
        <v>37048.875011574077</v>
      </c>
    </row>
    <row r="1057" spans="1:29" x14ac:dyDescent="0.2">
      <c r="A1057" s="44" t="str">
        <f t="shared" si="81"/>
        <v>US Natural Gas Financial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Financial</v>
      </c>
      <c r="E1057" s="44">
        <f>IF(VLOOKUP(S1057,'DD-Lookup'!$J$6:$L$50,3,FALSE)="Monthly",(YEAR(AC1057)-YEAR(AB1057))*12+MONTH(AC1057)-MONTH(AB1057)+1,(AC1057-AB1057+1))</f>
        <v>25</v>
      </c>
      <c r="F1057" s="213">
        <f t="shared" si="85"/>
        <v>125000</v>
      </c>
      <c r="G1057" s="202">
        <v>1337328</v>
      </c>
      <c r="H1057" s="198">
        <v>37047.336701388886</v>
      </c>
      <c r="I1057" t="s">
        <v>4484</v>
      </c>
      <c r="M1057" t="s">
        <v>3494</v>
      </c>
      <c r="N1057" t="s">
        <v>4277</v>
      </c>
      <c r="O1057" t="s">
        <v>2601</v>
      </c>
      <c r="Q1057" s="199">
        <v>5000</v>
      </c>
      <c r="S1057" t="s">
        <v>3495</v>
      </c>
      <c r="T1057" t="s">
        <v>3730</v>
      </c>
      <c r="U1057" s="201">
        <v>2.81</v>
      </c>
      <c r="V1057" t="s">
        <v>4399</v>
      </c>
      <c r="W1057" t="s">
        <v>3183</v>
      </c>
      <c r="X1057" t="s">
        <v>2602</v>
      </c>
      <c r="Y1057" t="s">
        <v>3748</v>
      </c>
      <c r="Z1057" t="s">
        <v>3051</v>
      </c>
      <c r="AA1057" t="s">
        <v>2603</v>
      </c>
      <c r="AB1057" s="198">
        <v>37048.875011574077</v>
      </c>
      <c r="AC1057" s="198">
        <v>37072.875011574077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</v>
      </c>
      <c r="G1058" s="202">
        <v>1337329</v>
      </c>
      <c r="H1058" s="198">
        <v>37047.336793981478</v>
      </c>
      <c r="I1058" t="s">
        <v>4502</v>
      </c>
      <c r="M1058" t="s">
        <v>3494</v>
      </c>
      <c r="N1058" t="s">
        <v>3840</v>
      </c>
      <c r="O1058" t="s">
        <v>2499</v>
      </c>
      <c r="P1058" s="199">
        <v>5000</v>
      </c>
      <c r="S1058" t="s">
        <v>3495</v>
      </c>
      <c r="T1058" t="s">
        <v>3730</v>
      </c>
      <c r="U1058" s="201">
        <v>3.8774999999999999</v>
      </c>
      <c r="V1058" t="s">
        <v>4151</v>
      </c>
      <c r="W1058" t="s">
        <v>4348</v>
      </c>
      <c r="X1058" t="s">
        <v>4498</v>
      </c>
      <c r="Y1058" t="s">
        <v>4481</v>
      </c>
      <c r="Z1058" t="s">
        <v>3051</v>
      </c>
      <c r="AA1058">
        <v>829176</v>
      </c>
      <c r="AB1058" s="198">
        <v>37048.875011574077</v>
      </c>
      <c r="AC1058" s="198">
        <v>37048.875011574077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1337331</v>
      </c>
      <c r="H1059" s="198">
        <v>37047.336886574078</v>
      </c>
      <c r="I1059" t="s">
        <v>3533</v>
      </c>
      <c r="M1059" t="s">
        <v>3494</v>
      </c>
      <c r="N1059" t="s">
        <v>3840</v>
      </c>
      <c r="O1059" t="s">
        <v>2553</v>
      </c>
      <c r="P1059" s="199">
        <v>5000</v>
      </c>
      <c r="S1059" t="s">
        <v>3495</v>
      </c>
      <c r="T1059" t="s">
        <v>3730</v>
      </c>
      <c r="U1059" s="201">
        <v>2.8</v>
      </c>
      <c r="V1059" t="s">
        <v>3182</v>
      </c>
      <c r="W1059" t="s">
        <v>3183</v>
      </c>
      <c r="X1059" t="s">
        <v>3164</v>
      </c>
      <c r="Y1059" t="s">
        <v>4481</v>
      </c>
      <c r="Z1059" t="s">
        <v>3051</v>
      </c>
      <c r="AA1059">
        <v>829178</v>
      </c>
      <c r="AB1059" s="198">
        <v>37048.875011574077</v>
      </c>
      <c r="AC1059" s="198">
        <v>37048.875011574077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30000</v>
      </c>
      <c r="G1060" s="202">
        <v>1337332</v>
      </c>
      <c r="H1060" s="198">
        <v>37047.336898148147</v>
      </c>
      <c r="I1060" t="s">
        <v>4249</v>
      </c>
      <c r="M1060" t="s">
        <v>3494</v>
      </c>
      <c r="N1060" t="s">
        <v>3840</v>
      </c>
      <c r="O1060" t="s">
        <v>2481</v>
      </c>
      <c r="Q1060" s="199">
        <v>30000</v>
      </c>
      <c r="S1060" t="s">
        <v>3495</v>
      </c>
      <c r="T1060" t="s">
        <v>3730</v>
      </c>
      <c r="U1060" s="201">
        <v>4.0875000000000004</v>
      </c>
      <c r="V1060" t="s">
        <v>4503</v>
      </c>
      <c r="W1060" t="s">
        <v>4479</v>
      </c>
      <c r="X1060" t="s">
        <v>4480</v>
      </c>
      <c r="Y1060" t="s">
        <v>4481</v>
      </c>
      <c r="Z1060" t="s">
        <v>3051</v>
      </c>
      <c r="AA1060">
        <v>829179</v>
      </c>
      <c r="AB1060" s="198">
        <v>37048.875011574077</v>
      </c>
      <c r="AC1060" s="198">
        <v>37048.875011574077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1337334</v>
      </c>
      <c r="H1061" s="198">
        <v>37047.33693287037</v>
      </c>
      <c r="I1061" t="s">
        <v>4239</v>
      </c>
      <c r="M1061" t="s">
        <v>2818</v>
      </c>
      <c r="N1061" t="s">
        <v>3460</v>
      </c>
      <c r="O1061" t="s">
        <v>2575</v>
      </c>
      <c r="Q1061" s="199">
        <v>25</v>
      </c>
      <c r="S1061" t="s">
        <v>3493</v>
      </c>
      <c r="T1061" t="s">
        <v>3730</v>
      </c>
      <c r="U1061" s="201">
        <v>85</v>
      </c>
      <c r="V1061" t="s">
        <v>4354</v>
      </c>
      <c r="W1061" t="s">
        <v>3465</v>
      </c>
      <c r="X1061" t="s">
        <v>3462</v>
      </c>
      <c r="Y1061" t="s">
        <v>4783</v>
      </c>
      <c r="Z1061" t="s">
        <v>3046</v>
      </c>
      <c r="AA1061">
        <v>632538.1</v>
      </c>
      <c r="AB1061" s="198">
        <v>37048.875011574077</v>
      </c>
      <c r="AC1061" s="198">
        <v>37048.875011574077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1337336</v>
      </c>
      <c r="H1062" s="198">
        <v>37047.33699074074</v>
      </c>
      <c r="I1062" t="s">
        <v>4239</v>
      </c>
      <c r="M1062" t="s">
        <v>2818</v>
      </c>
      <c r="N1062" t="s">
        <v>3460</v>
      </c>
      <c r="O1062" t="s">
        <v>2594</v>
      </c>
      <c r="Q1062" s="199">
        <v>25</v>
      </c>
      <c r="S1062" t="s">
        <v>3493</v>
      </c>
      <c r="T1062" t="s">
        <v>3730</v>
      </c>
      <c r="U1062" s="201">
        <v>31</v>
      </c>
      <c r="V1062" t="s">
        <v>4025</v>
      </c>
      <c r="W1062" t="s">
        <v>4042</v>
      </c>
      <c r="X1062" t="s">
        <v>3462</v>
      </c>
      <c r="Y1062" t="s">
        <v>4783</v>
      </c>
      <c r="Z1062" t="s">
        <v>3046</v>
      </c>
      <c r="AA1062">
        <v>632539.1</v>
      </c>
      <c r="AB1062" s="198">
        <v>37048.875011574077</v>
      </c>
      <c r="AC1062" s="198">
        <v>37048.875011574077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1337337</v>
      </c>
      <c r="H1063" s="198">
        <v>37047.337013888886</v>
      </c>
      <c r="I1063" t="s">
        <v>4477</v>
      </c>
      <c r="M1063" t="s">
        <v>2818</v>
      </c>
      <c r="N1063" t="s">
        <v>3458</v>
      </c>
      <c r="O1063" t="s">
        <v>4719</v>
      </c>
      <c r="Q1063" s="199">
        <v>25</v>
      </c>
      <c r="S1063" t="s">
        <v>3493</v>
      </c>
      <c r="T1063" t="s">
        <v>3730</v>
      </c>
      <c r="U1063" s="201">
        <v>105</v>
      </c>
      <c r="V1063" t="s">
        <v>4010</v>
      </c>
      <c r="W1063" t="s">
        <v>3463</v>
      </c>
      <c r="X1063" t="s">
        <v>3459</v>
      </c>
      <c r="Y1063" t="s">
        <v>4783</v>
      </c>
      <c r="Z1063" t="s">
        <v>3046</v>
      </c>
      <c r="AA1063">
        <v>632540.1</v>
      </c>
      <c r="AB1063" s="198">
        <v>37048.875011574077</v>
      </c>
      <c r="AC1063" s="198">
        <v>37048.875011574077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1337338</v>
      </c>
      <c r="H1064" s="198">
        <v>37047.337025462963</v>
      </c>
      <c r="I1064" t="s">
        <v>3479</v>
      </c>
      <c r="M1064" t="s">
        <v>2818</v>
      </c>
      <c r="N1064" t="s">
        <v>3460</v>
      </c>
      <c r="O1064" t="s">
        <v>2575</v>
      </c>
      <c r="Q1064" s="199">
        <v>25</v>
      </c>
      <c r="S1064" t="s">
        <v>3493</v>
      </c>
      <c r="T1064" t="s">
        <v>3730</v>
      </c>
      <c r="U1064" s="201">
        <v>89</v>
      </c>
      <c r="V1064" t="s">
        <v>4110</v>
      </c>
      <c r="W1064" t="s">
        <v>3465</v>
      </c>
      <c r="X1064" t="s">
        <v>3462</v>
      </c>
      <c r="Y1064" t="s">
        <v>4783</v>
      </c>
      <c r="Z1064" t="s">
        <v>3046</v>
      </c>
      <c r="AA1064">
        <v>632541.1</v>
      </c>
      <c r="AB1064" s="198">
        <v>37048.875011574077</v>
      </c>
      <c r="AC1064" s="198">
        <v>37048.875011574077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5000</v>
      </c>
      <c r="G1065" s="202">
        <v>1337339</v>
      </c>
      <c r="H1065" s="198">
        <v>37047.337037037039</v>
      </c>
      <c r="I1065" t="s">
        <v>4173</v>
      </c>
      <c r="M1065" t="s">
        <v>3494</v>
      </c>
      <c r="N1065" t="s">
        <v>3840</v>
      </c>
      <c r="O1065" t="s">
        <v>2561</v>
      </c>
      <c r="P1065" s="199">
        <v>5000</v>
      </c>
      <c r="S1065" t="s">
        <v>3495</v>
      </c>
      <c r="T1065" t="s">
        <v>3730</v>
      </c>
      <c r="U1065" s="201">
        <v>2.82</v>
      </c>
      <c r="V1065" t="s">
        <v>4174</v>
      </c>
      <c r="W1065" t="s">
        <v>3656</v>
      </c>
      <c r="X1065" t="s">
        <v>3476</v>
      </c>
      <c r="Y1065" t="s">
        <v>4481</v>
      </c>
      <c r="Z1065" t="s">
        <v>3051</v>
      </c>
      <c r="AA1065">
        <v>829181</v>
      </c>
      <c r="AB1065" s="198">
        <v>37048.875011574077</v>
      </c>
      <c r="AC1065" s="198">
        <v>37048.875011574077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10000</v>
      </c>
      <c r="G1066" s="202">
        <v>1337341</v>
      </c>
      <c r="H1066" s="198">
        <v>37047.337083333332</v>
      </c>
      <c r="I1066" t="s">
        <v>4496</v>
      </c>
      <c r="M1066" t="s">
        <v>3494</v>
      </c>
      <c r="N1066" t="s">
        <v>3840</v>
      </c>
      <c r="O1066" t="s">
        <v>2587</v>
      </c>
      <c r="P1066" s="199">
        <v>10000</v>
      </c>
      <c r="S1066" t="s">
        <v>3495</v>
      </c>
      <c r="T1066" t="s">
        <v>3730</v>
      </c>
      <c r="U1066" s="201">
        <v>4</v>
      </c>
      <c r="V1066" t="s">
        <v>4409</v>
      </c>
      <c r="W1066" t="s">
        <v>3171</v>
      </c>
      <c r="X1066" t="s">
        <v>3164</v>
      </c>
      <c r="Y1066" t="s">
        <v>4481</v>
      </c>
      <c r="Z1066" t="s">
        <v>3051</v>
      </c>
      <c r="AA1066">
        <v>829182</v>
      </c>
      <c r="AB1066" s="198">
        <v>37048.875011574077</v>
      </c>
      <c r="AC1066" s="198">
        <v>37048.875011574077</v>
      </c>
    </row>
    <row r="1067" spans="1:29" x14ac:dyDescent="0.2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31</v>
      </c>
      <c r="F1067" s="213">
        <f t="shared" si="85"/>
        <v>310000</v>
      </c>
      <c r="G1067" s="202">
        <v>1337344</v>
      </c>
      <c r="H1067" s="198">
        <v>37047.337199074071</v>
      </c>
      <c r="I1067" t="s">
        <v>4282</v>
      </c>
      <c r="M1067" t="s">
        <v>3494</v>
      </c>
      <c r="N1067" t="s">
        <v>4277</v>
      </c>
      <c r="O1067" t="s">
        <v>4487</v>
      </c>
      <c r="P1067" s="199">
        <v>10000</v>
      </c>
      <c r="S1067" t="s">
        <v>3495</v>
      </c>
      <c r="T1067" t="s">
        <v>3730</v>
      </c>
      <c r="U1067" s="201">
        <v>4.16</v>
      </c>
      <c r="V1067" t="s">
        <v>4283</v>
      </c>
      <c r="W1067" t="s">
        <v>2909</v>
      </c>
      <c r="X1067" t="s">
        <v>4278</v>
      </c>
      <c r="Y1067" t="s">
        <v>3748</v>
      </c>
      <c r="Z1067" t="s">
        <v>3051</v>
      </c>
      <c r="AA1067" t="s">
        <v>2604</v>
      </c>
      <c r="AB1067" s="198">
        <v>37073.875</v>
      </c>
      <c r="AC1067" s="198">
        <v>37103.875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25000</v>
      </c>
      <c r="G1068" s="202">
        <v>1337343</v>
      </c>
      <c r="H1068" s="198">
        <v>37047.337199074071</v>
      </c>
      <c r="I1068" t="s">
        <v>3490</v>
      </c>
      <c r="M1068" t="s">
        <v>3494</v>
      </c>
      <c r="N1068" t="s">
        <v>3840</v>
      </c>
      <c r="O1068" t="s">
        <v>4680</v>
      </c>
      <c r="Q1068" s="199">
        <v>25000</v>
      </c>
      <c r="S1068" t="s">
        <v>3495</v>
      </c>
      <c r="T1068" t="s">
        <v>3730</v>
      </c>
      <c r="U1068" s="201">
        <v>4.0350000000000001</v>
      </c>
      <c r="V1068" t="s">
        <v>4054</v>
      </c>
      <c r="W1068" t="s">
        <v>4163</v>
      </c>
      <c r="X1068" t="s">
        <v>4164</v>
      </c>
      <c r="Y1068" t="s">
        <v>4481</v>
      </c>
      <c r="Z1068" t="s">
        <v>3051</v>
      </c>
      <c r="AA1068">
        <v>829183</v>
      </c>
      <c r="AB1068" s="198">
        <v>37048.875011574077</v>
      </c>
      <c r="AC1068" s="198">
        <v>37048.875011574077</v>
      </c>
    </row>
    <row r="1069" spans="1:29" x14ac:dyDescent="0.2">
      <c r="A1069" s="44" t="str">
        <f t="shared" si="81"/>
        <v>US Power Financial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Financial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50</v>
      </c>
      <c r="G1069" s="202">
        <v>1337345</v>
      </c>
      <c r="H1069" s="198">
        <v>37047.337210648147</v>
      </c>
      <c r="I1069" t="s">
        <v>3518</v>
      </c>
      <c r="M1069" t="s">
        <v>2818</v>
      </c>
      <c r="N1069" t="s">
        <v>4780</v>
      </c>
      <c r="O1069" t="s">
        <v>2605</v>
      </c>
      <c r="P1069" s="199">
        <v>50</v>
      </c>
      <c r="S1069" t="s">
        <v>3493</v>
      </c>
      <c r="T1069" t="s">
        <v>3730</v>
      </c>
      <c r="U1069" s="201">
        <v>29.5</v>
      </c>
      <c r="V1069" t="s">
        <v>3988</v>
      </c>
      <c r="W1069" t="s">
        <v>4781</v>
      </c>
      <c r="X1069" t="s">
        <v>4782</v>
      </c>
      <c r="Y1069" t="s">
        <v>4783</v>
      </c>
      <c r="Z1069" t="s">
        <v>3051</v>
      </c>
      <c r="AA1069">
        <v>632543.1</v>
      </c>
      <c r="AB1069" s="198">
        <v>37047.875011574077</v>
      </c>
      <c r="AC1069" s="198">
        <v>37047.875011574077</v>
      </c>
    </row>
    <row r="1070" spans="1:29" x14ac:dyDescent="0.2">
      <c r="A1070" s="44" t="str">
        <f t="shared" si="81"/>
        <v xml:space="preserve"> Metals Financial</v>
      </c>
      <c r="B1070" s="44" t="str">
        <f t="shared" si="82"/>
        <v/>
      </c>
      <c r="C1070" s="44" t="str">
        <f t="shared" si="83"/>
        <v>Metals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20</v>
      </c>
      <c r="G1070" s="202">
        <v>1337346</v>
      </c>
      <c r="H1070" s="198">
        <v>37047.337291666663</v>
      </c>
      <c r="I1070" t="s">
        <v>3743</v>
      </c>
      <c r="M1070" t="s">
        <v>3499</v>
      </c>
      <c r="N1070" t="s">
        <v>3727</v>
      </c>
      <c r="O1070" t="s">
        <v>3728</v>
      </c>
      <c r="P1070" s="199">
        <v>20</v>
      </c>
      <c r="S1070" t="s">
        <v>3729</v>
      </c>
      <c r="T1070" t="s">
        <v>3730</v>
      </c>
      <c r="U1070" s="201">
        <v>1675</v>
      </c>
      <c r="V1070" t="s">
        <v>3937</v>
      </c>
      <c r="W1070" t="s">
        <v>3736</v>
      </c>
      <c r="X1070" t="s">
        <v>3732</v>
      </c>
      <c r="Y1070" t="s">
        <v>3733</v>
      </c>
      <c r="Z1070" t="s">
        <v>3734</v>
      </c>
      <c r="AA1070">
        <v>2168843</v>
      </c>
    </row>
    <row r="1071" spans="1:29" x14ac:dyDescent="0.2">
      <c r="A1071" s="44" t="str">
        <f t="shared" si="81"/>
        <v>US Natural Gas Financial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31</v>
      </c>
      <c r="F1071" s="213">
        <f t="shared" si="85"/>
        <v>155000</v>
      </c>
      <c r="G1071" s="202">
        <v>1337347</v>
      </c>
      <c r="H1071" s="198">
        <v>37047.337326388886</v>
      </c>
      <c r="I1071" t="s">
        <v>3606</v>
      </c>
      <c r="M1071" t="s">
        <v>3494</v>
      </c>
      <c r="N1071" t="s">
        <v>4277</v>
      </c>
      <c r="O1071" t="s">
        <v>4487</v>
      </c>
      <c r="P1071" s="199">
        <v>5000</v>
      </c>
      <c r="S1071" t="s">
        <v>3495</v>
      </c>
      <c r="T1071" t="s">
        <v>3730</v>
      </c>
      <c r="U1071" s="201">
        <v>4.16</v>
      </c>
      <c r="V1071" t="s">
        <v>3197</v>
      </c>
      <c r="W1071" t="s">
        <v>2909</v>
      </c>
      <c r="X1071" t="s">
        <v>4278</v>
      </c>
      <c r="Y1071" t="s">
        <v>3748</v>
      </c>
      <c r="Z1071" t="s">
        <v>3051</v>
      </c>
      <c r="AA1071" t="s">
        <v>2606</v>
      </c>
      <c r="AB1071" s="198">
        <v>37073.875</v>
      </c>
      <c r="AC1071" s="198">
        <v>37103.875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5000</v>
      </c>
      <c r="G1072" s="202">
        <v>1337350</v>
      </c>
      <c r="H1072" s="198">
        <v>37047.337337962963</v>
      </c>
      <c r="I1072" t="s">
        <v>4521</v>
      </c>
      <c r="M1072" t="s">
        <v>3494</v>
      </c>
      <c r="N1072" t="s">
        <v>3840</v>
      </c>
      <c r="O1072" t="s">
        <v>2499</v>
      </c>
      <c r="Q1072" s="199">
        <v>5000</v>
      </c>
      <c r="S1072" t="s">
        <v>3495</v>
      </c>
      <c r="T1072" t="s">
        <v>3730</v>
      </c>
      <c r="U1072" s="201">
        <v>3.88</v>
      </c>
      <c r="V1072" t="s">
        <v>3850</v>
      </c>
      <c r="W1072" t="s">
        <v>4348</v>
      </c>
      <c r="X1072" t="s">
        <v>4498</v>
      </c>
      <c r="Y1072" t="s">
        <v>4481</v>
      </c>
      <c r="Z1072" t="s">
        <v>3051</v>
      </c>
      <c r="AA1072">
        <v>829184</v>
      </c>
      <c r="AB1072" s="198">
        <v>37048.875011574077</v>
      </c>
      <c r="AC1072" s="198">
        <v>37048.875011574077</v>
      </c>
    </row>
    <row r="1073" spans="1:29" x14ac:dyDescent="0.2">
      <c r="A1073" s="44" t="str">
        <f t="shared" si="81"/>
        <v>US Power Financial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</v>
      </c>
      <c r="G1073" s="202">
        <v>1337349</v>
      </c>
      <c r="H1073" s="198">
        <v>37047.337337962963</v>
      </c>
      <c r="I1073" t="s">
        <v>4239</v>
      </c>
      <c r="M1073" t="s">
        <v>2818</v>
      </c>
      <c r="N1073" t="s">
        <v>4780</v>
      </c>
      <c r="O1073" t="s">
        <v>4672</v>
      </c>
      <c r="P1073" s="199">
        <v>50</v>
      </c>
      <c r="S1073" t="s">
        <v>3493</v>
      </c>
      <c r="T1073" t="s">
        <v>3730</v>
      </c>
      <c r="U1073" s="201">
        <v>41.75</v>
      </c>
      <c r="V1073" t="s">
        <v>3215</v>
      </c>
      <c r="W1073" t="s">
        <v>4253</v>
      </c>
      <c r="X1073" t="s">
        <v>3526</v>
      </c>
      <c r="Y1073" t="s">
        <v>4783</v>
      </c>
      <c r="Z1073" t="s">
        <v>3051</v>
      </c>
      <c r="AA1073">
        <v>632545.1</v>
      </c>
      <c r="AB1073" s="198">
        <v>37048.875011574077</v>
      </c>
      <c r="AC1073" s="198">
        <v>37048.875011574077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1337351</v>
      </c>
      <c r="H1074" s="198">
        <v>37047.337361111109</v>
      </c>
      <c r="I1074" t="s">
        <v>3532</v>
      </c>
      <c r="M1074" t="s">
        <v>2818</v>
      </c>
      <c r="N1074" t="s">
        <v>3460</v>
      </c>
      <c r="O1074" t="s">
        <v>2575</v>
      </c>
      <c r="Q1074" s="199">
        <v>25</v>
      </c>
      <c r="S1074" t="s">
        <v>3493</v>
      </c>
      <c r="T1074" t="s">
        <v>3730</v>
      </c>
      <c r="U1074" s="201">
        <v>90</v>
      </c>
      <c r="V1074" t="s">
        <v>3489</v>
      </c>
      <c r="W1074" t="s">
        <v>3465</v>
      </c>
      <c r="X1074" t="s">
        <v>3462</v>
      </c>
      <c r="Y1074" t="s">
        <v>4783</v>
      </c>
      <c r="Z1074" t="s">
        <v>3046</v>
      </c>
      <c r="AA1074">
        <v>632546.1</v>
      </c>
      <c r="AB1074" s="198">
        <v>37048.875011574077</v>
      </c>
      <c r="AC1074" s="198">
        <v>37048.875011574077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1337352</v>
      </c>
      <c r="H1075" s="198">
        <v>37047.337372685186</v>
      </c>
      <c r="I1075" t="s">
        <v>3488</v>
      </c>
      <c r="M1075" t="s">
        <v>2818</v>
      </c>
      <c r="N1075" t="s">
        <v>3458</v>
      </c>
      <c r="O1075" t="s">
        <v>2572</v>
      </c>
      <c r="Q1075" s="199">
        <v>25</v>
      </c>
      <c r="S1075" t="s">
        <v>3493</v>
      </c>
      <c r="T1075" t="s">
        <v>3730</v>
      </c>
      <c r="U1075" s="201">
        <v>23</v>
      </c>
      <c r="V1075" t="s">
        <v>3088</v>
      </c>
      <c r="W1075" t="s">
        <v>4534</v>
      </c>
      <c r="X1075" t="s">
        <v>3459</v>
      </c>
      <c r="Y1075" t="s">
        <v>4783</v>
      </c>
      <c r="Z1075" t="s">
        <v>3046</v>
      </c>
      <c r="AA1075">
        <v>632547.1</v>
      </c>
      <c r="AB1075" s="198">
        <v>37048.875011574077</v>
      </c>
      <c r="AC1075" s="198">
        <v>37048.875011574077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1337353</v>
      </c>
      <c r="H1076" s="198">
        <v>37047.337384259263</v>
      </c>
      <c r="I1076" t="s">
        <v>4321</v>
      </c>
      <c r="M1076" t="s">
        <v>3494</v>
      </c>
      <c r="N1076" t="s">
        <v>3840</v>
      </c>
      <c r="O1076" t="s">
        <v>2556</v>
      </c>
      <c r="Q1076" s="199">
        <v>10000</v>
      </c>
      <c r="S1076" t="s">
        <v>3495</v>
      </c>
      <c r="T1076" t="s">
        <v>3730</v>
      </c>
      <c r="U1076" s="201">
        <v>3.99</v>
      </c>
      <c r="V1076" t="s">
        <v>2607</v>
      </c>
      <c r="W1076" t="s">
        <v>4169</v>
      </c>
      <c r="X1076" t="s">
        <v>4170</v>
      </c>
      <c r="Y1076" t="s">
        <v>4481</v>
      </c>
      <c r="Z1076" t="s">
        <v>3051</v>
      </c>
      <c r="AA1076">
        <v>829185</v>
      </c>
      <c r="AB1076" s="198">
        <v>37048.875011574077</v>
      </c>
      <c r="AC1076" s="198">
        <v>37048.875011574077</v>
      </c>
    </row>
    <row r="1077" spans="1:29" x14ac:dyDescent="0.2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1337355</v>
      </c>
      <c r="H1077" s="198">
        <v>37047.337395833332</v>
      </c>
      <c r="I1077" t="s">
        <v>3703</v>
      </c>
      <c r="M1077" t="s">
        <v>2818</v>
      </c>
      <c r="N1077" t="s">
        <v>3458</v>
      </c>
      <c r="O1077" t="s">
        <v>2582</v>
      </c>
      <c r="Q1077" s="199">
        <v>25</v>
      </c>
      <c r="S1077" t="s">
        <v>3493</v>
      </c>
      <c r="T1077" t="s">
        <v>3730</v>
      </c>
      <c r="U1077" s="201">
        <v>75</v>
      </c>
      <c r="V1077" t="s">
        <v>3861</v>
      </c>
      <c r="W1077" t="s">
        <v>3127</v>
      </c>
      <c r="X1077" t="s">
        <v>3128</v>
      </c>
      <c r="Y1077" t="s">
        <v>4783</v>
      </c>
      <c r="Z1077" t="s">
        <v>3046</v>
      </c>
      <c r="AA1077">
        <v>632548.1</v>
      </c>
      <c r="AB1077" s="198">
        <v>37048.875011574077</v>
      </c>
      <c r="AC1077" s="198">
        <v>37048.875011574077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25</v>
      </c>
      <c r="F1078" s="213">
        <f t="shared" si="85"/>
        <v>250000</v>
      </c>
      <c r="G1078" s="202">
        <v>1337354</v>
      </c>
      <c r="H1078" s="198">
        <v>37047.337395833332</v>
      </c>
      <c r="I1078" t="s">
        <v>3702</v>
      </c>
      <c r="M1078" t="s">
        <v>3494</v>
      </c>
      <c r="N1078" t="s">
        <v>3840</v>
      </c>
      <c r="O1078" t="s">
        <v>2608</v>
      </c>
      <c r="Q1078" s="199">
        <v>10000</v>
      </c>
      <c r="S1078" t="s">
        <v>3495</v>
      </c>
      <c r="T1078" t="s">
        <v>3730</v>
      </c>
      <c r="U1078" s="201">
        <v>4.0549999999999997</v>
      </c>
      <c r="V1078" t="s">
        <v>4008</v>
      </c>
      <c r="W1078" t="s">
        <v>4163</v>
      </c>
      <c r="X1078" t="s">
        <v>4164</v>
      </c>
      <c r="Y1078" t="s">
        <v>4481</v>
      </c>
      <c r="Z1078" t="s">
        <v>3051</v>
      </c>
      <c r="AA1078">
        <v>829186</v>
      </c>
      <c r="AB1078" s="198">
        <v>37048.875011574077</v>
      </c>
      <c r="AC1078" s="198">
        <v>37072.875011574077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1337357</v>
      </c>
      <c r="H1079" s="198">
        <v>37047.337453703702</v>
      </c>
      <c r="I1079" t="s">
        <v>3130</v>
      </c>
      <c r="M1079" t="s">
        <v>2818</v>
      </c>
      <c r="N1079" t="s">
        <v>3458</v>
      </c>
      <c r="O1079" t="s">
        <v>4719</v>
      </c>
      <c r="Q1079" s="199">
        <v>25</v>
      </c>
      <c r="S1079" t="s">
        <v>3493</v>
      </c>
      <c r="T1079" t="s">
        <v>3730</v>
      </c>
      <c r="U1079" s="201">
        <v>107</v>
      </c>
      <c r="V1079" t="s">
        <v>3854</v>
      </c>
      <c r="W1079" t="s">
        <v>3463</v>
      </c>
      <c r="X1079" t="s">
        <v>3459</v>
      </c>
      <c r="Y1079" t="s">
        <v>4783</v>
      </c>
      <c r="Z1079" t="s">
        <v>3046</v>
      </c>
      <c r="AA1079">
        <v>632549.1</v>
      </c>
      <c r="AB1079" s="198">
        <v>37048.875011574077</v>
      </c>
      <c r="AC1079" s="198">
        <v>37048.875011574077</v>
      </c>
    </row>
    <row r="1080" spans="1:29" x14ac:dyDescent="0.2">
      <c r="A1080" s="44" t="str">
        <f t="shared" si="81"/>
        <v>US Natural Gas Financial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25</v>
      </c>
      <c r="F1080" s="213">
        <f t="shared" si="85"/>
        <v>125000</v>
      </c>
      <c r="G1080" s="202">
        <v>1337359</v>
      </c>
      <c r="H1080" s="198">
        <v>37047.337523148148</v>
      </c>
      <c r="I1080" t="s">
        <v>4173</v>
      </c>
      <c r="M1080" t="s">
        <v>3494</v>
      </c>
      <c r="N1080" t="s">
        <v>4277</v>
      </c>
      <c r="O1080" t="s">
        <v>2601</v>
      </c>
      <c r="P1080" s="199">
        <v>5000</v>
      </c>
      <c r="S1080" t="s">
        <v>3495</v>
      </c>
      <c r="T1080" t="s">
        <v>3730</v>
      </c>
      <c r="U1080" s="201">
        <v>2.8</v>
      </c>
      <c r="V1080" t="s">
        <v>4174</v>
      </c>
      <c r="W1080" t="s">
        <v>3183</v>
      </c>
      <c r="X1080" t="s">
        <v>2602</v>
      </c>
      <c r="Y1080" t="s">
        <v>3748</v>
      </c>
      <c r="Z1080" t="s">
        <v>3051</v>
      </c>
      <c r="AA1080" t="s">
        <v>2609</v>
      </c>
      <c r="AB1080" s="198">
        <v>37048.875011574077</v>
      </c>
      <c r="AC1080" s="198">
        <v>37072.875011574077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1566</v>
      </c>
      <c r="G1081" s="202">
        <v>1337360</v>
      </c>
      <c r="H1081" s="198">
        <v>37047.337592592594</v>
      </c>
      <c r="I1081" t="s">
        <v>4496</v>
      </c>
      <c r="M1081" t="s">
        <v>3494</v>
      </c>
      <c r="N1081" t="s">
        <v>3840</v>
      </c>
      <c r="O1081" t="s">
        <v>2553</v>
      </c>
      <c r="Q1081" s="199">
        <v>1566</v>
      </c>
      <c r="S1081" t="s">
        <v>3495</v>
      </c>
      <c r="T1081" t="s">
        <v>3730</v>
      </c>
      <c r="U1081" s="201">
        <v>2.85</v>
      </c>
      <c r="V1081" t="s">
        <v>3478</v>
      </c>
      <c r="W1081" t="s">
        <v>3183</v>
      </c>
      <c r="X1081" t="s">
        <v>3164</v>
      </c>
      <c r="Y1081" t="s">
        <v>4481</v>
      </c>
      <c r="Z1081" t="s">
        <v>3051</v>
      </c>
      <c r="AA1081">
        <v>829187</v>
      </c>
      <c r="AB1081" s="198">
        <v>37048.875011574077</v>
      </c>
      <c r="AC1081" s="198">
        <v>37048.875011574077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5000</v>
      </c>
      <c r="G1082" s="202">
        <v>1337361</v>
      </c>
      <c r="H1082" s="198">
        <v>37047.33761574074</v>
      </c>
      <c r="I1082" t="s">
        <v>4543</v>
      </c>
      <c r="M1082" t="s">
        <v>3494</v>
      </c>
      <c r="N1082" t="s">
        <v>3840</v>
      </c>
      <c r="O1082" t="s">
        <v>2473</v>
      </c>
      <c r="P1082" s="199">
        <v>5000</v>
      </c>
      <c r="S1082" t="s">
        <v>3495</v>
      </c>
      <c r="T1082" t="s">
        <v>3730</v>
      </c>
      <c r="U1082" s="201">
        <v>3.91</v>
      </c>
      <c r="V1082" t="s">
        <v>4350</v>
      </c>
      <c r="W1082" t="s">
        <v>4512</v>
      </c>
      <c r="X1082" t="s">
        <v>4513</v>
      </c>
      <c r="Y1082" t="s">
        <v>4481</v>
      </c>
      <c r="Z1082" t="s">
        <v>3051</v>
      </c>
      <c r="AA1082">
        <v>829188</v>
      </c>
      <c r="AB1082" s="198">
        <v>37048.875011574077</v>
      </c>
      <c r="AC1082" s="198">
        <v>37048.875011574077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1337363</v>
      </c>
      <c r="H1083" s="198">
        <v>37047.337627314817</v>
      </c>
      <c r="I1083" t="s">
        <v>4239</v>
      </c>
      <c r="M1083" t="s">
        <v>2818</v>
      </c>
      <c r="N1083" t="s">
        <v>3460</v>
      </c>
      <c r="O1083" t="s">
        <v>2575</v>
      </c>
      <c r="Q1083" s="199">
        <v>25</v>
      </c>
      <c r="S1083" t="s">
        <v>3493</v>
      </c>
      <c r="T1083" t="s">
        <v>3730</v>
      </c>
      <c r="U1083" s="201">
        <v>93</v>
      </c>
      <c r="V1083" t="s">
        <v>4354</v>
      </c>
      <c r="W1083" t="s">
        <v>3465</v>
      </c>
      <c r="X1083" t="s">
        <v>3462</v>
      </c>
      <c r="Y1083" t="s">
        <v>4783</v>
      </c>
      <c r="Z1083" t="s">
        <v>3046</v>
      </c>
      <c r="AA1083">
        <v>632550.1</v>
      </c>
      <c r="AB1083" s="198">
        <v>37048.875011574077</v>
      </c>
      <c r="AC1083" s="198">
        <v>37048.875011574077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1337362</v>
      </c>
      <c r="H1084" s="198">
        <v>37047.337627314817</v>
      </c>
      <c r="I1084" t="s">
        <v>4501</v>
      </c>
      <c r="M1084" t="s">
        <v>3494</v>
      </c>
      <c r="N1084" t="s">
        <v>3840</v>
      </c>
      <c r="O1084" t="s">
        <v>2472</v>
      </c>
      <c r="Q1084" s="199">
        <v>10000</v>
      </c>
      <c r="S1084" t="s">
        <v>3495</v>
      </c>
      <c r="T1084" t="s">
        <v>3730</v>
      </c>
      <c r="U1084" s="201">
        <v>3.9950000000000001</v>
      </c>
      <c r="V1084" t="s">
        <v>4349</v>
      </c>
      <c r="W1084" t="s">
        <v>4512</v>
      </c>
      <c r="X1084" t="s">
        <v>4513</v>
      </c>
      <c r="Y1084" t="s">
        <v>4481</v>
      </c>
      <c r="Z1084" t="s">
        <v>3051</v>
      </c>
      <c r="AA1084">
        <v>829189</v>
      </c>
      <c r="AB1084" s="198">
        <v>37048.875011574077</v>
      </c>
      <c r="AC1084" s="198">
        <v>37048.875011574077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25</v>
      </c>
      <c r="G1085" s="202">
        <v>1337364</v>
      </c>
      <c r="H1085" s="198">
        <v>37047.337766203702</v>
      </c>
      <c r="I1085" t="s">
        <v>3086</v>
      </c>
      <c r="M1085" t="s">
        <v>2818</v>
      </c>
      <c r="N1085" t="s">
        <v>3460</v>
      </c>
      <c r="O1085" t="s">
        <v>2592</v>
      </c>
      <c r="P1085" s="199">
        <v>25</v>
      </c>
      <c r="S1085" t="s">
        <v>3493</v>
      </c>
      <c r="T1085" t="s">
        <v>3730</v>
      </c>
      <c r="U1085" s="201">
        <v>86</v>
      </c>
      <c r="V1085" t="s">
        <v>3087</v>
      </c>
      <c r="W1085" t="s">
        <v>3465</v>
      </c>
      <c r="X1085" t="s">
        <v>3462</v>
      </c>
      <c r="Y1085" t="s">
        <v>4783</v>
      </c>
      <c r="Z1085" t="s">
        <v>3046</v>
      </c>
      <c r="AA1085">
        <v>632551.1</v>
      </c>
      <c r="AB1085" s="198">
        <v>37048.875011574077</v>
      </c>
      <c r="AC1085" s="198">
        <v>37048.875011574077</v>
      </c>
    </row>
    <row r="1086" spans="1:29" x14ac:dyDescent="0.2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</v>
      </c>
      <c r="G1086" s="202">
        <v>1337365</v>
      </c>
      <c r="H1086" s="198">
        <v>37047.337766203702</v>
      </c>
      <c r="I1086" t="s">
        <v>3532</v>
      </c>
      <c r="M1086" t="s">
        <v>2818</v>
      </c>
      <c r="N1086" t="s">
        <v>3519</v>
      </c>
      <c r="O1086" t="s">
        <v>2436</v>
      </c>
      <c r="Q1086" s="199">
        <v>50</v>
      </c>
      <c r="S1086" t="s">
        <v>3493</v>
      </c>
      <c r="T1086" t="s">
        <v>3730</v>
      </c>
      <c r="U1086" s="201">
        <v>13.5</v>
      </c>
      <c r="V1086" t="s">
        <v>2840</v>
      </c>
      <c r="W1086" t="s">
        <v>3534</v>
      </c>
      <c r="X1086" t="s">
        <v>3535</v>
      </c>
      <c r="Y1086" t="s">
        <v>4783</v>
      </c>
      <c r="Z1086" t="s">
        <v>3046</v>
      </c>
      <c r="AA1086">
        <v>632552.1</v>
      </c>
      <c r="AB1086" s="198">
        <v>37048.875011574077</v>
      </c>
      <c r="AC1086" s="198">
        <v>37048.875011574077</v>
      </c>
    </row>
    <row r="1087" spans="1:29" x14ac:dyDescent="0.2">
      <c r="A1087" s="44" t="str">
        <f t="shared" si="81"/>
        <v xml:space="preserve"> Natural Gas Physical</v>
      </c>
      <c r="B1087" s="44" t="str">
        <f t="shared" si="82"/>
        <v/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5</v>
      </c>
      <c r="F1087" s="213">
        <f t="shared" si="85"/>
        <v>250000</v>
      </c>
      <c r="G1087" s="202">
        <v>1337366</v>
      </c>
      <c r="H1087" s="198">
        <v>37047.337789351855</v>
      </c>
      <c r="I1087" t="s">
        <v>3782</v>
      </c>
      <c r="M1087" t="s">
        <v>3494</v>
      </c>
      <c r="N1087" t="s">
        <v>3761</v>
      </c>
      <c r="O1087" t="s">
        <v>3953</v>
      </c>
      <c r="P1087" s="199">
        <v>50000</v>
      </c>
      <c r="S1087" t="s">
        <v>3763</v>
      </c>
      <c r="T1087" t="s">
        <v>3764</v>
      </c>
      <c r="U1087" s="201">
        <v>21.25</v>
      </c>
      <c r="V1087" t="s">
        <v>3952</v>
      </c>
      <c r="W1087" t="s">
        <v>3773</v>
      </c>
      <c r="X1087" t="s">
        <v>3766</v>
      </c>
      <c r="Y1087" t="s">
        <v>3767</v>
      </c>
      <c r="Z1087" t="s">
        <v>3735</v>
      </c>
      <c r="AA1087">
        <v>106418</v>
      </c>
      <c r="AB1087" s="198">
        <v>37053.875011574077</v>
      </c>
      <c r="AC1087" s="198">
        <v>37057.875011574077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25000</v>
      </c>
      <c r="G1088" s="202">
        <v>1337367</v>
      </c>
      <c r="H1088" s="198">
        <v>37047.337800925925</v>
      </c>
      <c r="I1088" t="s">
        <v>3490</v>
      </c>
      <c r="M1088" t="s">
        <v>3494</v>
      </c>
      <c r="N1088" t="s">
        <v>3840</v>
      </c>
      <c r="O1088" t="s">
        <v>4680</v>
      </c>
      <c r="Q1088" s="199">
        <v>25000</v>
      </c>
      <c r="S1088" t="s">
        <v>3495</v>
      </c>
      <c r="T1088" t="s">
        <v>3730</v>
      </c>
      <c r="U1088" s="201">
        <v>4.0449999999999999</v>
      </c>
      <c r="V1088" t="s">
        <v>4054</v>
      </c>
      <c r="W1088" t="s">
        <v>4163</v>
      </c>
      <c r="X1088" t="s">
        <v>4164</v>
      </c>
      <c r="Y1088" t="s">
        <v>4481</v>
      </c>
      <c r="Z1088" t="s">
        <v>3051</v>
      </c>
      <c r="AA1088">
        <v>829190</v>
      </c>
      <c r="AB1088" s="198">
        <v>37048.875011574077</v>
      </c>
      <c r="AC1088" s="198">
        <v>37048.875011574077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1337368</v>
      </c>
      <c r="H1089" s="198">
        <v>37047.337812500002</v>
      </c>
      <c r="I1089" t="s">
        <v>3606</v>
      </c>
      <c r="M1089" t="s">
        <v>3494</v>
      </c>
      <c r="N1089" t="s">
        <v>3840</v>
      </c>
      <c r="O1089" t="s">
        <v>2498</v>
      </c>
      <c r="Q1089" s="199">
        <v>5000</v>
      </c>
      <c r="S1089" t="s">
        <v>3495</v>
      </c>
      <c r="T1089" t="s">
        <v>3730</v>
      </c>
      <c r="U1089" s="201">
        <v>3.86</v>
      </c>
      <c r="V1089" t="s">
        <v>3621</v>
      </c>
      <c r="W1089" t="s">
        <v>4348</v>
      </c>
      <c r="X1089" t="s">
        <v>4498</v>
      </c>
      <c r="Y1089" t="s">
        <v>4481</v>
      </c>
      <c r="Z1089" t="s">
        <v>3051</v>
      </c>
      <c r="AA1089">
        <v>829191</v>
      </c>
      <c r="AB1089" s="198">
        <v>37048.875011574077</v>
      </c>
      <c r="AC1089" s="198">
        <v>37048.875011574077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1337369</v>
      </c>
      <c r="H1090" s="198">
        <v>37047.337824074071</v>
      </c>
      <c r="I1090" t="s">
        <v>3479</v>
      </c>
      <c r="M1090" t="s">
        <v>2818</v>
      </c>
      <c r="N1090" t="s">
        <v>3458</v>
      </c>
      <c r="O1090" t="s">
        <v>2566</v>
      </c>
      <c r="Q1090" s="199">
        <v>25</v>
      </c>
      <c r="S1090" t="s">
        <v>3493</v>
      </c>
      <c r="T1090" t="s">
        <v>3730</v>
      </c>
      <c r="U1090" s="201">
        <v>62.5</v>
      </c>
      <c r="V1090" t="s">
        <v>3483</v>
      </c>
      <c r="W1090" t="s">
        <v>3481</v>
      </c>
      <c r="X1090" t="s">
        <v>3128</v>
      </c>
      <c r="Y1090" t="s">
        <v>4783</v>
      </c>
      <c r="Z1090" t="s">
        <v>3046</v>
      </c>
      <c r="AA1090">
        <v>632553.1</v>
      </c>
      <c r="AB1090" s="198">
        <v>37048.875011574077</v>
      </c>
      <c r="AC1090" s="198">
        <v>37048.875011574077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2000</v>
      </c>
      <c r="G1091" s="202">
        <v>1337370</v>
      </c>
      <c r="H1091" s="198">
        <v>37047.337881944448</v>
      </c>
      <c r="I1091" t="s">
        <v>4321</v>
      </c>
      <c r="M1091" t="s">
        <v>3494</v>
      </c>
      <c r="N1091" t="s">
        <v>3840</v>
      </c>
      <c r="O1091" t="s">
        <v>2610</v>
      </c>
      <c r="Q1091" s="199">
        <v>2000</v>
      </c>
      <c r="S1091" t="s">
        <v>3495</v>
      </c>
      <c r="T1091" t="s">
        <v>3730</v>
      </c>
      <c r="U1091" s="201">
        <v>3.9175</v>
      </c>
      <c r="V1091" t="s">
        <v>2607</v>
      </c>
      <c r="W1091" t="s">
        <v>4512</v>
      </c>
      <c r="X1091" t="s">
        <v>4513</v>
      </c>
      <c r="Y1091" t="s">
        <v>4481</v>
      </c>
      <c r="Z1091" t="s">
        <v>3051</v>
      </c>
      <c r="AA1091">
        <v>829192</v>
      </c>
      <c r="AB1091" s="198">
        <v>37048.875011574077</v>
      </c>
      <c r="AC1091" s="198">
        <v>37048.875011574077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1337371</v>
      </c>
      <c r="H1092" s="198">
        <v>37047.337916666664</v>
      </c>
      <c r="I1092" t="s">
        <v>4496</v>
      </c>
      <c r="M1092" t="s">
        <v>3494</v>
      </c>
      <c r="N1092" t="s">
        <v>3840</v>
      </c>
      <c r="O1092" t="s">
        <v>2553</v>
      </c>
      <c r="Q1092" s="199">
        <v>5000</v>
      </c>
      <c r="S1092" t="s">
        <v>3495</v>
      </c>
      <c r="T1092" t="s">
        <v>3730</v>
      </c>
      <c r="U1092" s="201">
        <v>2.9</v>
      </c>
      <c r="V1092" t="s">
        <v>3478</v>
      </c>
      <c r="W1092" t="s">
        <v>3183</v>
      </c>
      <c r="X1092" t="s">
        <v>3164</v>
      </c>
      <c r="Y1092" t="s">
        <v>4481</v>
      </c>
      <c r="Z1092" t="s">
        <v>3051</v>
      </c>
      <c r="AA1092">
        <v>829193</v>
      </c>
      <c r="AB1092" s="198">
        <v>37048.875011574077</v>
      </c>
      <c r="AC1092" s="198">
        <v>37048.875011574077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1337373</v>
      </c>
      <c r="H1093" s="198">
        <v>37047.337939814817</v>
      </c>
      <c r="I1093" t="s">
        <v>4482</v>
      </c>
      <c r="M1093" t="s">
        <v>3494</v>
      </c>
      <c r="N1093" t="s">
        <v>3840</v>
      </c>
      <c r="O1093" t="s">
        <v>2499</v>
      </c>
      <c r="Q1093" s="199">
        <v>5000</v>
      </c>
      <c r="S1093" t="s">
        <v>3495</v>
      </c>
      <c r="T1093" t="s">
        <v>3730</v>
      </c>
      <c r="U1093" s="201">
        <v>3.8824999999999998</v>
      </c>
      <c r="V1093" t="s">
        <v>4483</v>
      </c>
      <c r="W1093" t="s">
        <v>4348</v>
      </c>
      <c r="X1093" t="s">
        <v>4498</v>
      </c>
      <c r="Y1093" t="s">
        <v>4481</v>
      </c>
      <c r="Z1093" t="s">
        <v>3051</v>
      </c>
      <c r="AA1093">
        <v>829194</v>
      </c>
      <c r="AB1093" s="198">
        <v>37048.875011574077</v>
      </c>
      <c r="AC1093" s="198">
        <v>37048.875011574077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5000</v>
      </c>
      <c r="G1094" s="202">
        <v>1337374</v>
      </c>
      <c r="H1094" s="198">
        <v>37047.337962962964</v>
      </c>
      <c r="I1094" t="s">
        <v>4282</v>
      </c>
      <c r="M1094" t="s">
        <v>3494</v>
      </c>
      <c r="N1094" t="s">
        <v>3840</v>
      </c>
      <c r="O1094" t="s">
        <v>4680</v>
      </c>
      <c r="P1094" s="199">
        <v>5000</v>
      </c>
      <c r="S1094" t="s">
        <v>3495</v>
      </c>
      <c r="T1094" t="s">
        <v>3730</v>
      </c>
      <c r="U1094" s="201">
        <v>4.04</v>
      </c>
      <c r="V1094" t="s">
        <v>2502</v>
      </c>
      <c r="W1094" t="s">
        <v>4163</v>
      </c>
      <c r="X1094" t="s">
        <v>4164</v>
      </c>
      <c r="Y1094" t="s">
        <v>4481</v>
      </c>
      <c r="Z1094" t="s">
        <v>3051</v>
      </c>
      <c r="AA1094">
        <v>829195</v>
      </c>
      <c r="AB1094" s="198">
        <v>37048.875011574077</v>
      </c>
      <c r="AC1094" s="198">
        <v>37048.875011574077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1337375</v>
      </c>
      <c r="H1095" s="198">
        <v>37047.338009259256</v>
      </c>
      <c r="I1095" t="s">
        <v>4504</v>
      </c>
      <c r="M1095" t="s">
        <v>3494</v>
      </c>
      <c r="N1095" t="s">
        <v>3840</v>
      </c>
      <c r="O1095" t="s">
        <v>2611</v>
      </c>
      <c r="Q1095" s="199">
        <v>5000</v>
      </c>
      <c r="S1095" t="s">
        <v>3495</v>
      </c>
      <c r="T1095" t="s">
        <v>3730</v>
      </c>
      <c r="U1095" s="201">
        <v>3.895</v>
      </c>
      <c r="V1095" t="s">
        <v>3862</v>
      </c>
      <c r="W1095" t="s">
        <v>4348</v>
      </c>
      <c r="X1095" t="s">
        <v>4498</v>
      </c>
      <c r="Y1095" t="s">
        <v>4481</v>
      </c>
      <c r="Z1095" t="s">
        <v>3051</v>
      </c>
      <c r="AA1095">
        <v>829196</v>
      </c>
      <c r="AB1095" s="198">
        <v>37048.875011574077</v>
      </c>
      <c r="AC1095" s="198">
        <v>37048.875011574077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1337376</v>
      </c>
      <c r="H1096" s="198">
        <v>37047.33803240741</v>
      </c>
      <c r="I1096" t="s">
        <v>4477</v>
      </c>
      <c r="M1096" t="s">
        <v>2818</v>
      </c>
      <c r="N1096" t="s">
        <v>3460</v>
      </c>
      <c r="O1096" t="s">
        <v>2592</v>
      </c>
      <c r="Q1096" s="199">
        <v>25</v>
      </c>
      <c r="S1096" t="s">
        <v>3493</v>
      </c>
      <c r="T1096" t="s">
        <v>3730</v>
      </c>
      <c r="U1096" s="201">
        <v>98</v>
      </c>
      <c r="V1096" t="s">
        <v>4010</v>
      </c>
      <c r="W1096" t="s">
        <v>3465</v>
      </c>
      <c r="X1096" t="s">
        <v>3462</v>
      </c>
      <c r="Y1096" t="s">
        <v>4783</v>
      </c>
      <c r="Z1096" t="s">
        <v>3046</v>
      </c>
      <c r="AA1096">
        <v>632554.1</v>
      </c>
      <c r="AB1096" s="198">
        <v>37048.875011574077</v>
      </c>
      <c r="AC1096" s="198">
        <v>37048.875011574077</v>
      </c>
    </row>
    <row r="1097" spans="1:29" x14ac:dyDescent="0.2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31</v>
      </c>
      <c r="F1097" s="213">
        <f t="shared" si="85"/>
        <v>465000</v>
      </c>
      <c r="G1097" s="202">
        <v>1337377</v>
      </c>
      <c r="H1097" s="198">
        <v>37047.338043981479</v>
      </c>
      <c r="I1097" t="s">
        <v>4276</v>
      </c>
      <c r="M1097" t="s">
        <v>3494</v>
      </c>
      <c r="N1097" t="s">
        <v>4277</v>
      </c>
      <c r="O1097" t="s">
        <v>4487</v>
      </c>
      <c r="P1097" s="199">
        <v>15000</v>
      </c>
      <c r="S1097" t="s">
        <v>3495</v>
      </c>
      <c r="T1097" t="s">
        <v>3730</v>
      </c>
      <c r="U1097" s="201">
        <v>4.16</v>
      </c>
      <c r="V1097" t="s">
        <v>4062</v>
      </c>
      <c r="W1097" t="s">
        <v>2909</v>
      </c>
      <c r="X1097" t="s">
        <v>4278</v>
      </c>
      <c r="Y1097" t="s">
        <v>3748</v>
      </c>
      <c r="Z1097" t="s">
        <v>3051</v>
      </c>
      <c r="AA1097" t="s">
        <v>2612</v>
      </c>
      <c r="AB1097" s="198">
        <v>37073.875</v>
      </c>
      <c r="AC1097" s="198">
        <v>37103.875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30</v>
      </c>
      <c r="F1098" s="213">
        <f t="shared" si="85"/>
        <v>1500</v>
      </c>
      <c r="G1098" s="202">
        <v>1337378</v>
      </c>
      <c r="H1098" s="198">
        <v>37047.338067129633</v>
      </c>
      <c r="I1098" t="s">
        <v>3702</v>
      </c>
      <c r="M1098" t="s">
        <v>2818</v>
      </c>
      <c r="N1098" t="s">
        <v>3519</v>
      </c>
      <c r="O1098" t="s">
        <v>4342</v>
      </c>
      <c r="Q1098" s="199">
        <v>50</v>
      </c>
      <c r="S1098" t="s">
        <v>3493</v>
      </c>
      <c r="T1098" t="s">
        <v>3730</v>
      </c>
      <c r="U1098" s="201">
        <v>40.4</v>
      </c>
      <c r="V1098" t="s">
        <v>2613</v>
      </c>
      <c r="W1098" t="s">
        <v>3966</v>
      </c>
      <c r="X1098" t="s">
        <v>4258</v>
      </c>
      <c r="Y1098" t="s">
        <v>4783</v>
      </c>
      <c r="Z1098" t="s">
        <v>3046</v>
      </c>
      <c r="AA1098">
        <v>632555.1</v>
      </c>
      <c r="AB1098" s="198">
        <v>37135.591666666667</v>
      </c>
      <c r="AC1098" s="198">
        <v>37164.591666666667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30000</v>
      </c>
      <c r="G1099" s="202">
        <v>1337380</v>
      </c>
      <c r="H1099" s="198">
        <v>37047.338113425925</v>
      </c>
      <c r="I1099" t="s">
        <v>4504</v>
      </c>
      <c r="M1099" t="s">
        <v>3494</v>
      </c>
      <c r="N1099" t="s">
        <v>3840</v>
      </c>
      <c r="O1099" t="s">
        <v>2481</v>
      </c>
      <c r="Q1099" s="199">
        <v>30000</v>
      </c>
      <c r="S1099" t="s">
        <v>3495</v>
      </c>
      <c r="T1099" t="s">
        <v>3730</v>
      </c>
      <c r="U1099" s="201">
        <v>4.0875000000000004</v>
      </c>
      <c r="V1099" t="s">
        <v>4398</v>
      </c>
      <c r="W1099" t="s">
        <v>4479</v>
      </c>
      <c r="X1099" t="s">
        <v>4480</v>
      </c>
      <c r="Y1099" t="s">
        <v>4481</v>
      </c>
      <c r="Z1099" t="s">
        <v>3051</v>
      </c>
      <c r="AA1099">
        <v>829197</v>
      </c>
      <c r="AB1099" s="198">
        <v>37048.875011574077</v>
      </c>
      <c r="AC1099" s="198">
        <v>37048.875011574077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1337381</v>
      </c>
      <c r="H1100" s="198">
        <v>37047.338125000002</v>
      </c>
      <c r="I1100" t="s">
        <v>4249</v>
      </c>
      <c r="M1100" t="s">
        <v>3494</v>
      </c>
      <c r="N1100" t="s">
        <v>3840</v>
      </c>
      <c r="O1100" t="s">
        <v>2503</v>
      </c>
      <c r="Q1100" s="199">
        <v>5000</v>
      </c>
      <c r="S1100" t="s">
        <v>3495</v>
      </c>
      <c r="T1100" t="s">
        <v>3730</v>
      </c>
      <c r="U1100" s="201">
        <v>3.875</v>
      </c>
      <c r="V1100" t="s">
        <v>4470</v>
      </c>
      <c r="W1100" t="s">
        <v>4348</v>
      </c>
      <c r="X1100" t="s">
        <v>4498</v>
      </c>
      <c r="Y1100" t="s">
        <v>4481</v>
      </c>
      <c r="Z1100" t="s">
        <v>3051</v>
      </c>
      <c r="AA1100">
        <v>829198</v>
      </c>
      <c r="AB1100" s="198">
        <v>37048.875011574077</v>
      </c>
      <c r="AC1100" s="198">
        <v>37048.875011574077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25000</v>
      </c>
      <c r="G1101" s="202">
        <v>1337382</v>
      </c>
      <c r="H1101" s="198">
        <v>37047.338159722225</v>
      </c>
      <c r="I1101" t="s">
        <v>3490</v>
      </c>
      <c r="M1101" t="s">
        <v>3494</v>
      </c>
      <c r="N1101" t="s">
        <v>3840</v>
      </c>
      <c r="O1101" t="s">
        <v>4680</v>
      </c>
      <c r="Q1101" s="199">
        <v>25000</v>
      </c>
      <c r="S1101" t="s">
        <v>3495</v>
      </c>
      <c r="T1101" t="s">
        <v>3730</v>
      </c>
      <c r="U1101" s="201">
        <v>4.05</v>
      </c>
      <c r="V1101" t="s">
        <v>4054</v>
      </c>
      <c r="W1101" t="s">
        <v>4163</v>
      </c>
      <c r="X1101" t="s">
        <v>4164</v>
      </c>
      <c r="Y1101" t="s">
        <v>4481</v>
      </c>
      <c r="Z1101" t="s">
        <v>3051</v>
      </c>
      <c r="AA1101">
        <v>829199</v>
      </c>
      <c r="AB1101" s="198">
        <v>37048.875011574077</v>
      </c>
      <c r="AC1101" s="198">
        <v>37048.875011574077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10000</v>
      </c>
      <c r="G1102" s="202">
        <v>1337383</v>
      </c>
      <c r="H1102" s="198">
        <v>37047.338171296295</v>
      </c>
      <c r="I1102" t="s">
        <v>4543</v>
      </c>
      <c r="M1102" t="s">
        <v>3494</v>
      </c>
      <c r="N1102" t="s">
        <v>3840</v>
      </c>
      <c r="O1102" t="s">
        <v>2472</v>
      </c>
      <c r="P1102" s="199">
        <v>10000</v>
      </c>
      <c r="S1102" t="s">
        <v>3495</v>
      </c>
      <c r="T1102" t="s">
        <v>3730</v>
      </c>
      <c r="U1102" s="201">
        <v>4.01</v>
      </c>
      <c r="V1102" t="s">
        <v>4350</v>
      </c>
      <c r="W1102" t="s">
        <v>4512</v>
      </c>
      <c r="X1102" t="s">
        <v>4513</v>
      </c>
      <c r="Y1102" t="s">
        <v>4481</v>
      </c>
      <c r="Z1102" t="s">
        <v>3051</v>
      </c>
      <c r="AA1102">
        <v>829200</v>
      </c>
      <c r="AB1102" s="198">
        <v>37048.875011574077</v>
      </c>
      <c r="AC1102" s="198">
        <v>37048.875011574077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40000</v>
      </c>
      <c r="G1103" s="202">
        <v>1337385</v>
      </c>
      <c r="H1103" s="198">
        <v>37047.338194444441</v>
      </c>
      <c r="I1103" t="s">
        <v>4501</v>
      </c>
      <c r="M1103" t="s">
        <v>3494</v>
      </c>
      <c r="N1103" t="s">
        <v>3840</v>
      </c>
      <c r="O1103" t="s">
        <v>2481</v>
      </c>
      <c r="Q1103" s="199">
        <v>40000</v>
      </c>
      <c r="S1103" t="s">
        <v>3495</v>
      </c>
      <c r="T1103" t="s">
        <v>3730</v>
      </c>
      <c r="U1103" s="201">
        <v>4.0875000000000004</v>
      </c>
      <c r="V1103" t="s">
        <v>4349</v>
      </c>
      <c r="W1103" t="s">
        <v>4479</v>
      </c>
      <c r="X1103" t="s">
        <v>4480</v>
      </c>
      <c r="Y1103" t="s">
        <v>4481</v>
      </c>
      <c r="Z1103" t="s">
        <v>3051</v>
      </c>
      <c r="AA1103">
        <v>829201</v>
      </c>
      <c r="AB1103" s="198">
        <v>37048.875011574077</v>
      </c>
      <c r="AC1103" s="198">
        <v>37048.875011574077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5000</v>
      </c>
      <c r="G1104" s="202">
        <v>1337386</v>
      </c>
      <c r="H1104" s="198">
        <v>37047.338217592594</v>
      </c>
      <c r="I1104" t="s">
        <v>4249</v>
      </c>
      <c r="M1104" t="s">
        <v>3494</v>
      </c>
      <c r="N1104" t="s">
        <v>3840</v>
      </c>
      <c r="O1104" t="s">
        <v>2557</v>
      </c>
      <c r="Q1104" s="199">
        <v>5000</v>
      </c>
      <c r="S1104" t="s">
        <v>3495</v>
      </c>
      <c r="T1104" t="s">
        <v>3730</v>
      </c>
      <c r="U1104" s="201">
        <v>2.89</v>
      </c>
      <c r="V1104" t="s">
        <v>3252</v>
      </c>
      <c r="W1104" t="s">
        <v>3656</v>
      </c>
      <c r="X1104" t="s">
        <v>3476</v>
      </c>
      <c r="Y1104" t="s">
        <v>4481</v>
      </c>
      <c r="Z1104" t="s">
        <v>3051</v>
      </c>
      <c r="AA1104">
        <v>829202</v>
      </c>
      <c r="AB1104" s="198">
        <v>37048.875011574077</v>
      </c>
      <c r="AC1104" s="198">
        <v>37048.875011574077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5000</v>
      </c>
      <c r="G1105" s="202">
        <v>1337387</v>
      </c>
      <c r="H1105" s="198">
        <v>37047.338229166664</v>
      </c>
      <c r="I1105" t="s">
        <v>4159</v>
      </c>
      <c r="M1105" t="s">
        <v>3494</v>
      </c>
      <c r="N1105" t="s">
        <v>3840</v>
      </c>
      <c r="O1105" t="s">
        <v>2523</v>
      </c>
      <c r="P1105" s="199">
        <v>5000</v>
      </c>
      <c r="S1105" t="s">
        <v>3495</v>
      </c>
      <c r="T1105" t="s">
        <v>3730</v>
      </c>
      <c r="U1105" s="201">
        <v>3.9874999999999998</v>
      </c>
      <c r="V1105" t="s">
        <v>3655</v>
      </c>
      <c r="W1105" t="s">
        <v>4512</v>
      </c>
      <c r="X1105" t="s">
        <v>4513</v>
      </c>
      <c r="Y1105" t="s">
        <v>4481</v>
      </c>
      <c r="Z1105" t="s">
        <v>3051</v>
      </c>
      <c r="AA1105">
        <v>829203</v>
      </c>
      <c r="AB1105" s="198">
        <v>37048.875011574077</v>
      </c>
      <c r="AC1105" s="198">
        <v>37048.875011574077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10000</v>
      </c>
      <c r="G1106" s="202">
        <v>1337389</v>
      </c>
      <c r="H1106" s="198">
        <v>37047.338310185187</v>
      </c>
      <c r="I1106" t="s">
        <v>4502</v>
      </c>
      <c r="M1106" t="s">
        <v>3494</v>
      </c>
      <c r="N1106" t="s">
        <v>3840</v>
      </c>
      <c r="O1106" t="s">
        <v>2497</v>
      </c>
      <c r="Q1106" s="199">
        <v>10000</v>
      </c>
      <c r="S1106" t="s">
        <v>3495</v>
      </c>
      <c r="T1106" t="s">
        <v>3730</v>
      </c>
      <c r="U1106" s="201">
        <v>3.8224999999999998</v>
      </c>
      <c r="V1106" t="s">
        <v>4182</v>
      </c>
      <c r="W1106" t="s">
        <v>4348</v>
      </c>
      <c r="X1106" t="s">
        <v>4498</v>
      </c>
      <c r="Y1106" t="s">
        <v>4481</v>
      </c>
      <c r="Z1106" t="s">
        <v>3051</v>
      </c>
      <c r="AA1106">
        <v>829204</v>
      </c>
      <c r="AB1106" s="198">
        <v>37048.875011574077</v>
      </c>
      <c r="AC1106" s="198">
        <v>37048.875011574077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5000</v>
      </c>
      <c r="G1107" s="202">
        <v>1337390</v>
      </c>
      <c r="H1107" s="198">
        <v>37047.338321759256</v>
      </c>
      <c r="I1107" t="s">
        <v>4321</v>
      </c>
      <c r="M1107" t="s">
        <v>3494</v>
      </c>
      <c r="N1107" t="s">
        <v>3840</v>
      </c>
      <c r="O1107" t="s">
        <v>2614</v>
      </c>
      <c r="P1107" s="199">
        <v>5000</v>
      </c>
      <c r="S1107" t="s">
        <v>3495</v>
      </c>
      <c r="T1107" t="s">
        <v>3730</v>
      </c>
      <c r="U1107" s="201">
        <v>2.9</v>
      </c>
      <c r="V1107" t="s">
        <v>2607</v>
      </c>
      <c r="W1107" t="s">
        <v>3171</v>
      </c>
      <c r="X1107" t="s">
        <v>3164</v>
      </c>
      <c r="Y1107" t="s">
        <v>4481</v>
      </c>
      <c r="Z1107" t="s">
        <v>3051</v>
      </c>
      <c r="AA1107">
        <v>829205</v>
      </c>
      <c r="AB1107" s="198">
        <v>37048.875011574077</v>
      </c>
      <c r="AC1107" s="198">
        <v>37048.875011574077</v>
      </c>
    </row>
    <row r="1108" spans="1:29" x14ac:dyDescent="0.2">
      <c r="A1108" s="44" t="str">
        <f t="shared" si="86"/>
        <v>US Power Financial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Financial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50</v>
      </c>
      <c r="G1108" s="202">
        <v>1337392</v>
      </c>
      <c r="H1108" s="198">
        <v>37047.338356481479</v>
      </c>
      <c r="I1108" t="s">
        <v>4496</v>
      </c>
      <c r="M1108" t="s">
        <v>2818</v>
      </c>
      <c r="N1108" t="s">
        <v>4780</v>
      </c>
      <c r="O1108" t="s">
        <v>4672</v>
      </c>
      <c r="Q1108" s="199">
        <v>50</v>
      </c>
      <c r="S1108" t="s">
        <v>3493</v>
      </c>
      <c r="T1108" t="s">
        <v>3730</v>
      </c>
      <c r="U1108" s="201">
        <v>42</v>
      </c>
      <c r="V1108" t="s">
        <v>3390</v>
      </c>
      <c r="W1108" t="s">
        <v>4253</v>
      </c>
      <c r="X1108" t="s">
        <v>3526</v>
      </c>
      <c r="Y1108" t="s">
        <v>4783</v>
      </c>
      <c r="Z1108" t="s">
        <v>3051</v>
      </c>
      <c r="AA1108">
        <v>632556.1</v>
      </c>
      <c r="AB1108" s="198">
        <v>37048.875011574077</v>
      </c>
      <c r="AC1108" s="198">
        <v>37048.875011574077</v>
      </c>
    </row>
    <row r="1109" spans="1:29" x14ac:dyDescent="0.2">
      <c r="A1109" s="44" t="str">
        <f t="shared" si="86"/>
        <v>US Natural Gas Financial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25</v>
      </c>
      <c r="F1109" s="213">
        <f t="shared" si="90"/>
        <v>250000</v>
      </c>
      <c r="G1109" s="202">
        <v>1337393</v>
      </c>
      <c r="H1109" s="198">
        <v>37047.338379629633</v>
      </c>
      <c r="I1109" t="s">
        <v>4496</v>
      </c>
      <c r="M1109" t="s">
        <v>3494</v>
      </c>
      <c r="N1109" t="s">
        <v>4277</v>
      </c>
      <c r="O1109" t="s">
        <v>3991</v>
      </c>
      <c r="Q1109" s="199">
        <v>10000</v>
      </c>
      <c r="S1109" t="s">
        <v>3495</v>
      </c>
      <c r="T1109" t="s">
        <v>3730</v>
      </c>
      <c r="U1109" s="201">
        <v>4.05</v>
      </c>
      <c r="V1109" t="s">
        <v>3156</v>
      </c>
      <c r="W1109" t="s">
        <v>4527</v>
      </c>
      <c r="X1109" t="s">
        <v>4157</v>
      </c>
      <c r="Y1109" t="s">
        <v>3748</v>
      </c>
      <c r="Z1109" t="s">
        <v>3051</v>
      </c>
      <c r="AA1109" t="s">
        <v>2615</v>
      </c>
      <c r="AB1109" s="198">
        <v>37048.875011574077</v>
      </c>
      <c r="AC1109" s="198">
        <v>37072.875011574077</v>
      </c>
    </row>
    <row r="1110" spans="1:29" x14ac:dyDescent="0.2">
      <c r="A1110" s="44" t="str">
        <f t="shared" si="86"/>
        <v>US Power Financial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</v>
      </c>
      <c r="G1110" s="202">
        <v>1337394</v>
      </c>
      <c r="H1110" s="198">
        <v>37047.338541666664</v>
      </c>
      <c r="I1110" t="s">
        <v>4239</v>
      </c>
      <c r="M1110" t="s">
        <v>2818</v>
      </c>
      <c r="N1110" t="s">
        <v>4780</v>
      </c>
      <c r="O1110" t="s">
        <v>4672</v>
      </c>
      <c r="P1110" s="199">
        <v>50</v>
      </c>
      <c r="S1110" t="s">
        <v>3493</v>
      </c>
      <c r="T1110" t="s">
        <v>3730</v>
      </c>
      <c r="U1110" s="201">
        <v>41.75</v>
      </c>
      <c r="V1110" t="s">
        <v>3215</v>
      </c>
      <c r="W1110" t="s">
        <v>4253</v>
      </c>
      <c r="X1110" t="s">
        <v>3526</v>
      </c>
      <c r="Y1110" t="s">
        <v>4783</v>
      </c>
      <c r="Z1110" t="s">
        <v>3051</v>
      </c>
      <c r="AA1110">
        <v>632559.1</v>
      </c>
      <c r="AB1110" s="198">
        <v>37048.875011574077</v>
      </c>
      <c r="AC1110" s="198">
        <v>37048.875011574077</v>
      </c>
    </row>
    <row r="1111" spans="1:29" x14ac:dyDescent="0.2">
      <c r="A1111" s="44" t="str">
        <f t="shared" si="86"/>
        <v>US Natural Gas Financial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Financial</v>
      </c>
      <c r="E1111" s="44">
        <f>IF(VLOOKUP(S1111,'DD-Lookup'!$J$6:$L$50,3,FALSE)="Monthly",(YEAR(AC1111)-YEAR(AB1111))*12+MONTH(AC1111)-MONTH(AB1111)+1,(AC1111-AB1111+1))</f>
        <v>31</v>
      </c>
      <c r="F1111" s="213">
        <f t="shared" si="90"/>
        <v>155000</v>
      </c>
      <c r="G1111" s="202">
        <v>1337395</v>
      </c>
      <c r="H1111" s="198">
        <v>37047.338553240741</v>
      </c>
      <c r="I1111" t="s">
        <v>4125</v>
      </c>
      <c r="M1111" t="s">
        <v>3494</v>
      </c>
      <c r="N1111" t="s">
        <v>4488</v>
      </c>
      <c r="O1111" t="s">
        <v>2616</v>
      </c>
      <c r="Q1111" s="199">
        <v>5000</v>
      </c>
      <c r="S1111" t="s">
        <v>3495</v>
      </c>
      <c r="T1111" t="s">
        <v>3730</v>
      </c>
      <c r="U1111" s="201">
        <v>-0.48499999999999999</v>
      </c>
      <c r="V1111" t="s">
        <v>3927</v>
      </c>
      <c r="W1111" t="s">
        <v>4436</v>
      </c>
      <c r="X1111" t="s">
        <v>4437</v>
      </c>
      <c r="Y1111" t="s">
        <v>3748</v>
      </c>
      <c r="Z1111" t="s">
        <v>3051</v>
      </c>
      <c r="AA1111" t="s">
        <v>2617</v>
      </c>
      <c r="AB1111" s="198">
        <v>37165.875011574077</v>
      </c>
      <c r="AC1111" s="198">
        <v>37195.875011574077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31</v>
      </c>
      <c r="F1112" s="213">
        <f t="shared" si="90"/>
        <v>775</v>
      </c>
      <c r="G1112" s="202">
        <v>1337397</v>
      </c>
      <c r="H1112" s="198">
        <v>37047.338576388887</v>
      </c>
      <c r="I1112" t="s">
        <v>4272</v>
      </c>
      <c r="M1112" t="s">
        <v>2818</v>
      </c>
      <c r="N1112" t="s">
        <v>3460</v>
      </c>
      <c r="O1112" t="s">
        <v>4045</v>
      </c>
      <c r="P1112" s="199">
        <v>25</v>
      </c>
      <c r="S1112" t="s">
        <v>3493</v>
      </c>
      <c r="T1112" t="s">
        <v>3730</v>
      </c>
      <c r="U1112" s="201">
        <v>97</v>
      </c>
      <c r="V1112" t="s">
        <v>4031</v>
      </c>
      <c r="W1112" t="s">
        <v>3094</v>
      </c>
      <c r="X1112" t="s">
        <v>3462</v>
      </c>
      <c r="Y1112" t="s">
        <v>4783</v>
      </c>
      <c r="Z1112" t="s">
        <v>3046</v>
      </c>
      <c r="AA1112">
        <v>632561.1</v>
      </c>
      <c r="AB1112" s="198">
        <v>37104.875011574077</v>
      </c>
      <c r="AC1112" s="198">
        <v>37134.875011574077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1337398</v>
      </c>
      <c r="H1113" s="198">
        <v>37047.338587962964</v>
      </c>
      <c r="I1113" t="s">
        <v>4249</v>
      </c>
      <c r="M1113" t="s">
        <v>3494</v>
      </c>
      <c r="N1113" t="s">
        <v>3840</v>
      </c>
      <c r="O1113" t="s">
        <v>2586</v>
      </c>
      <c r="P1113" s="199">
        <v>5000</v>
      </c>
      <c r="S1113" t="s">
        <v>3495</v>
      </c>
      <c r="T1113" t="s">
        <v>3730</v>
      </c>
      <c r="U1113" s="201">
        <v>4.16</v>
      </c>
      <c r="V1113" t="s">
        <v>4503</v>
      </c>
      <c r="W1113" t="s">
        <v>4523</v>
      </c>
      <c r="X1113" t="s">
        <v>4524</v>
      </c>
      <c r="Y1113" t="s">
        <v>4481</v>
      </c>
      <c r="Z1113" t="s">
        <v>3051</v>
      </c>
      <c r="AA1113">
        <v>829206</v>
      </c>
      <c r="AB1113" s="198">
        <v>37048.875011574077</v>
      </c>
      <c r="AC1113" s="198">
        <v>37048.875011574077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50</v>
      </c>
      <c r="G1114" s="202">
        <v>1337399</v>
      </c>
      <c r="H1114" s="198">
        <v>37047.338634259257</v>
      </c>
      <c r="I1114" t="s">
        <v>3540</v>
      </c>
      <c r="M1114" t="s">
        <v>2818</v>
      </c>
      <c r="N1114" t="s">
        <v>3519</v>
      </c>
      <c r="O1114" t="s">
        <v>2375</v>
      </c>
      <c r="Q1114" s="199">
        <v>50</v>
      </c>
      <c r="S1114" t="s">
        <v>3493</v>
      </c>
      <c r="T1114" t="s">
        <v>3730</v>
      </c>
      <c r="U1114" s="201">
        <v>27.5</v>
      </c>
      <c r="V1114" t="s">
        <v>3121</v>
      </c>
      <c r="W1114" t="s">
        <v>3534</v>
      </c>
      <c r="X1114" t="s">
        <v>3535</v>
      </c>
      <c r="Y1114" t="s">
        <v>4783</v>
      </c>
      <c r="Z1114" t="s">
        <v>3046</v>
      </c>
      <c r="AA1114">
        <v>632562.1</v>
      </c>
      <c r="AB1114" s="198">
        <v>37048.875011574077</v>
      </c>
      <c r="AC1114" s="198">
        <v>37048.875011574077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1337400</v>
      </c>
      <c r="H1115" s="198">
        <v>37047.33865740741</v>
      </c>
      <c r="I1115" t="s">
        <v>4357</v>
      </c>
      <c r="M1115" t="s">
        <v>2818</v>
      </c>
      <c r="N1115" t="s">
        <v>3458</v>
      </c>
      <c r="O1115" t="s">
        <v>2566</v>
      </c>
      <c r="Q1115" s="199">
        <v>25</v>
      </c>
      <c r="S1115" t="s">
        <v>3493</v>
      </c>
      <c r="T1115" t="s">
        <v>3730</v>
      </c>
      <c r="U1115" s="201">
        <v>63</v>
      </c>
      <c r="V1115" t="s">
        <v>3864</v>
      </c>
      <c r="W1115" t="s">
        <v>3481</v>
      </c>
      <c r="X1115" t="s">
        <v>3128</v>
      </c>
      <c r="Y1115" t="s">
        <v>4783</v>
      </c>
      <c r="Z1115" t="s">
        <v>3046</v>
      </c>
      <c r="AA1115">
        <v>632563.1</v>
      </c>
      <c r="AB1115" s="198">
        <v>37048.875011574077</v>
      </c>
      <c r="AC1115" s="198">
        <v>37048.875011574077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30</v>
      </c>
      <c r="F1116" s="213">
        <f t="shared" si="90"/>
        <v>1500</v>
      </c>
      <c r="G1116" s="202">
        <v>1337401</v>
      </c>
      <c r="H1116" s="198">
        <v>37047.33866898148</v>
      </c>
      <c r="I1116" t="s">
        <v>4284</v>
      </c>
      <c r="M1116" t="s">
        <v>2818</v>
      </c>
      <c r="N1116" t="s">
        <v>3519</v>
      </c>
      <c r="O1116" t="s">
        <v>2511</v>
      </c>
      <c r="Q1116" s="199">
        <v>50</v>
      </c>
      <c r="S1116" t="s">
        <v>3493</v>
      </c>
      <c r="T1116" t="s">
        <v>3730</v>
      </c>
      <c r="U1116" s="201">
        <v>51.25</v>
      </c>
      <c r="V1116" t="s">
        <v>2837</v>
      </c>
      <c r="W1116" t="s">
        <v>3966</v>
      </c>
      <c r="X1116" t="s">
        <v>4258</v>
      </c>
      <c r="Y1116" t="s">
        <v>4783</v>
      </c>
      <c r="Z1116" t="s">
        <v>3046</v>
      </c>
      <c r="AA1116">
        <v>632564.1</v>
      </c>
      <c r="AB1116" s="198">
        <v>37408.591666666667</v>
      </c>
      <c r="AC1116" s="198">
        <v>37437.591666666667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1337402</v>
      </c>
      <c r="H1117" s="198">
        <v>37047.33871527778</v>
      </c>
      <c r="I1117" t="s">
        <v>4249</v>
      </c>
      <c r="M1117" t="s">
        <v>2818</v>
      </c>
      <c r="N1117" t="s">
        <v>3458</v>
      </c>
      <c r="O1117" t="s">
        <v>4719</v>
      </c>
      <c r="P1117" s="199">
        <v>25</v>
      </c>
      <c r="S1117" t="s">
        <v>3493</v>
      </c>
      <c r="T1117" t="s">
        <v>3730</v>
      </c>
      <c r="U1117" s="201">
        <v>106</v>
      </c>
      <c r="V1117" t="s">
        <v>3461</v>
      </c>
      <c r="W1117" t="s">
        <v>3463</v>
      </c>
      <c r="X1117" t="s">
        <v>3459</v>
      </c>
      <c r="Y1117" t="s">
        <v>4783</v>
      </c>
      <c r="Z1117" t="s">
        <v>3046</v>
      </c>
      <c r="AA1117">
        <v>632565.1</v>
      </c>
      <c r="AB1117" s="198">
        <v>37048.875011574077</v>
      </c>
      <c r="AC1117" s="198">
        <v>37048.875011574077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1337403</v>
      </c>
      <c r="H1118" s="198">
        <v>37047.338761574072</v>
      </c>
      <c r="I1118" t="s">
        <v>4543</v>
      </c>
      <c r="M1118" t="s">
        <v>3494</v>
      </c>
      <c r="N1118" t="s">
        <v>3840</v>
      </c>
      <c r="O1118" t="s">
        <v>2473</v>
      </c>
      <c r="P1118" s="199">
        <v>5000</v>
      </c>
      <c r="S1118" t="s">
        <v>3495</v>
      </c>
      <c r="T1118" t="s">
        <v>3730</v>
      </c>
      <c r="U1118" s="201">
        <v>3.91</v>
      </c>
      <c r="V1118" t="s">
        <v>4350</v>
      </c>
      <c r="W1118" t="s">
        <v>4512</v>
      </c>
      <c r="X1118" t="s">
        <v>4513</v>
      </c>
      <c r="Y1118" t="s">
        <v>4481</v>
      </c>
      <c r="Z1118" t="s">
        <v>3051</v>
      </c>
      <c r="AA1118">
        <v>829207</v>
      </c>
      <c r="AB1118" s="198">
        <v>37048.875011574077</v>
      </c>
      <c r="AC1118" s="198">
        <v>37048.875011574077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1337406</v>
      </c>
      <c r="H1119" s="198">
        <v>37047.338796296295</v>
      </c>
      <c r="I1119" t="s">
        <v>3532</v>
      </c>
      <c r="M1119" t="s">
        <v>2818</v>
      </c>
      <c r="N1119" t="s">
        <v>3460</v>
      </c>
      <c r="O1119" t="s">
        <v>2594</v>
      </c>
      <c r="Q1119" s="199">
        <v>25</v>
      </c>
      <c r="S1119" t="s">
        <v>3493</v>
      </c>
      <c r="T1119" t="s">
        <v>3730</v>
      </c>
      <c r="U1119" s="201">
        <v>30</v>
      </c>
      <c r="V1119" t="s">
        <v>2618</v>
      </c>
      <c r="W1119" t="s">
        <v>4042</v>
      </c>
      <c r="X1119" t="s">
        <v>3462</v>
      </c>
      <c r="Y1119" t="s">
        <v>4783</v>
      </c>
      <c r="Z1119" t="s">
        <v>3046</v>
      </c>
      <c r="AA1119">
        <v>632566.1</v>
      </c>
      <c r="AB1119" s="198">
        <v>37048.875011574077</v>
      </c>
      <c r="AC1119" s="198">
        <v>37048.875011574077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24</v>
      </c>
      <c r="F1120" s="213">
        <f t="shared" si="90"/>
        <v>1200</v>
      </c>
      <c r="G1120" s="202">
        <v>1337407</v>
      </c>
      <c r="H1120" s="198">
        <v>37047.338796296295</v>
      </c>
      <c r="I1120" t="s">
        <v>4249</v>
      </c>
      <c r="M1120" t="s">
        <v>2818</v>
      </c>
      <c r="N1120" t="s">
        <v>3519</v>
      </c>
      <c r="O1120" t="s">
        <v>2619</v>
      </c>
      <c r="Q1120" s="199">
        <v>50</v>
      </c>
      <c r="S1120" t="s">
        <v>3493</v>
      </c>
      <c r="T1120" t="s">
        <v>3730</v>
      </c>
      <c r="U1120" s="201">
        <v>48</v>
      </c>
      <c r="V1120" t="s">
        <v>4786</v>
      </c>
      <c r="W1120" t="s">
        <v>2834</v>
      </c>
      <c r="X1120" t="s">
        <v>3528</v>
      </c>
      <c r="Y1120" t="s">
        <v>4783</v>
      </c>
      <c r="Z1120" t="s">
        <v>3046</v>
      </c>
      <c r="AA1120">
        <v>632567.1</v>
      </c>
      <c r="AB1120" s="198">
        <v>37049.875011574077</v>
      </c>
      <c r="AC1120" s="198">
        <v>37072.875011574077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10000</v>
      </c>
      <c r="G1121" s="202">
        <v>1337405</v>
      </c>
      <c r="H1121" s="198">
        <v>37047.338796296295</v>
      </c>
      <c r="I1121" t="s">
        <v>3157</v>
      </c>
      <c r="M1121" t="s">
        <v>3494</v>
      </c>
      <c r="N1121" t="s">
        <v>3840</v>
      </c>
      <c r="O1121" t="s">
        <v>4679</v>
      </c>
      <c r="Q1121" s="199">
        <v>10000</v>
      </c>
      <c r="S1121" t="s">
        <v>3495</v>
      </c>
      <c r="T1121" t="s">
        <v>3730</v>
      </c>
      <c r="U1121" s="201">
        <v>4.16</v>
      </c>
      <c r="V1121" t="s">
        <v>3849</v>
      </c>
      <c r="W1121" t="s">
        <v>4178</v>
      </c>
      <c r="X1121" t="s">
        <v>4179</v>
      </c>
      <c r="Y1121" t="s">
        <v>4481</v>
      </c>
      <c r="Z1121" t="s">
        <v>3051</v>
      </c>
      <c r="AA1121">
        <v>829208</v>
      </c>
      <c r="AB1121" s="198">
        <v>37048.875011574077</v>
      </c>
      <c r="AC1121" s="198">
        <v>37048.875011574077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</v>
      </c>
      <c r="G1122" s="202">
        <v>1337408</v>
      </c>
      <c r="H1122" s="198">
        <v>37047.338819444441</v>
      </c>
      <c r="I1122" t="s">
        <v>2620</v>
      </c>
      <c r="M1122" t="s">
        <v>2818</v>
      </c>
      <c r="N1122" t="s">
        <v>3460</v>
      </c>
      <c r="O1122" t="s">
        <v>2621</v>
      </c>
      <c r="P1122" s="199">
        <v>10</v>
      </c>
      <c r="S1122" t="s">
        <v>3493</v>
      </c>
      <c r="T1122" t="s">
        <v>3730</v>
      </c>
      <c r="U1122" s="201">
        <v>85</v>
      </c>
      <c r="V1122" t="s">
        <v>2622</v>
      </c>
      <c r="W1122" t="s">
        <v>3502</v>
      </c>
      <c r="X1122" t="s">
        <v>3462</v>
      </c>
      <c r="Y1122" t="s">
        <v>4783</v>
      </c>
      <c r="Z1122" t="s">
        <v>3046</v>
      </c>
      <c r="AA1122">
        <v>632568.1</v>
      </c>
      <c r="AB1122" s="198">
        <v>37048.875011574077</v>
      </c>
      <c r="AC1122" s="198">
        <v>37048.875011574077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10000</v>
      </c>
      <c r="G1123" s="202">
        <v>1337409</v>
      </c>
      <c r="H1123" s="198">
        <v>37047.338877314818</v>
      </c>
      <c r="I1123" t="s">
        <v>3606</v>
      </c>
      <c r="M1123" t="s">
        <v>3494</v>
      </c>
      <c r="N1123" t="s">
        <v>3840</v>
      </c>
      <c r="O1123" t="s">
        <v>4724</v>
      </c>
      <c r="Q1123" s="199">
        <v>10000</v>
      </c>
      <c r="S1123" t="s">
        <v>3495</v>
      </c>
      <c r="T1123" t="s">
        <v>3730</v>
      </c>
      <c r="U1123" s="201">
        <v>4.3</v>
      </c>
      <c r="V1123" t="s">
        <v>3152</v>
      </c>
      <c r="W1123" t="s">
        <v>3217</v>
      </c>
      <c r="X1123" t="s">
        <v>3153</v>
      </c>
      <c r="Y1123" t="s">
        <v>4481</v>
      </c>
      <c r="Z1123" t="s">
        <v>3051</v>
      </c>
      <c r="AA1123">
        <v>829209</v>
      </c>
      <c r="AB1123" s="198">
        <v>37048.875011574077</v>
      </c>
      <c r="AC1123" s="198">
        <v>37048.875011574077</v>
      </c>
    </row>
    <row r="1124" spans="1:29" x14ac:dyDescent="0.2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25</v>
      </c>
      <c r="G1124" s="202">
        <v>1337410</v>
      </c>
      <c r="H1124" s="198">
        <v>37047.338900462964</v>
      </c>
      <c r="I1124" t="s">
        <v>4276</v>
      </c>
      <c r="M1124" t="s">
        <v>2818</v>
      </c>
      <c r="N1124" t="s">
        <v>3458</v>
      </c>
      <c r="O1124" t="s">
        <v>2566</v>
      </c>
      <c r="Q1124" s="199">
        <v>25</v>
      </c>
      <c r="S1124" t="s">
        <v>3493</v>
      </c>
      <c r="T1124" t="s">
        <v>3730</v>
      </c>
      <c r="U1124" s="201">
        <v>64</v>
      </c>
      <c r="V1124" t="s">
        <v>2623</v>
      </c>
      <c r="W1124" t="s">
        <v>3481</v>
      </c>
      <c r="X1124" t="s">
        <v>3128</v>
      </c>
      <c r="Y1124" t="s">
        <v>4783</v>
      </c>
      <c r="Z1124" t="s">
        <v>3046</v>
      </c>
      <c r="AA1124">
        <v>632569.1</v>
      </c>
      <c r="AB1124" s="198">
        <v>37048.875011574077</v>
      </c>
      <c r="AC1124" s="198">
        <v>37048.875011574077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2</v>
      </c>
      <c r="F1125" s="213">
        <f t="shared" si="90"/>
        <v>100</v>
      </c>
      <c r="G1125" s="202">
        <v>1337411</v>
      </c>
      <c r="H1125" s="198">
        <v>37047.338900462964</v>
      </c>
      <c r="I1125" t="s">
        <v>3703</v>
      </c>
      <c r="M1125" t="s">
        <v>2818</v>
      </c>
      <c r="N1125" t="s">
        <v>3519</v>
      </c>
      <c r="O1125" t="s">
        <v>2428</v>
      </c>
      <c r="P1125" s="199">
        <v>50</v>
      </c>
      <c r="S1125" t="s">
        <v>3493</v>
      </c>
      <c r="T1125" t="s">
        <v>3730</v>
      </c>
      <c r="U1125" s="201">
        <v>27</v>
      </c>
      <c r="V1125" t="s">
        <v>4265</v>
      </c>
      <c r="W1125" t="s">
        <v>3534</v>
      </c>
      <c r="X1125" t="s">
        <v>3535</v>
      </c>
      <c r="Y1125" t="s">
        <v>4783</v>
      </c>
      <c r="Z1125" t="s">
        <v>3046</v>
      </c>
      <c r="AA1125">
        <v>632570.1</v>
      </c>
      <c r="AB1125" s="198">
        <v>37049.875011574077</v>
      </c>
      <c r="AC1125" s="198">
        <v>37050.875011574077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10000</v>
      </c>
      <c r="G1126" s="202">
        <v>1337412</v>
      </c>
      <c r="H1126" s="198">
        <v>37047.338912037034</v>
      </c>
      <c r="I1126" t="s">
        <v>3869</v>
      </c>
      <c r="M1126" t="s">
        <v>3494</v>
      </c>
      <c r="N1126" t="s">
        <v>3840</v>
      </c>
      <c r="O1126" t="s">
        <v>2624</v>
      </c>
      <c r="Q1126" s="199">
        <v>10000</v>
      </c>
      <c r="S1126" t="s">
        <v>3495</v>
      </c>
      <c r="T1126" t="s">
        <v>3730</v>
      </c>
      <c r="U1126" s="201">
        <v>3.98</v>
      </c>
      <c r="V1126" t="s">
        <v>3870</v>
      </c>
      <c r="W1126" t="s">
        <v>4322</v>
      </c>
      <c r="X1126" t="s">
        <v>4194</v>
      </c>
      <c r="Y1126" t="s">
        <v>4481</v>
      </c>
      <c r="Z1126" t="s">
        <v>3051</v>
      </c>
      <c r="AA1126">
        <v>829210</v>
      </c>
      <c r="AB1126" s="198">
        <v>37048.875011574077</v>
      </c>
      <c r="AC1126" s="198">
        <v>37048.875011574077</v>
      </c>
    </row>
    <row r="1127" spans="1:29" x14ac:dyDescent="0.2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1337413</v>
      </c>
      <c r="H1127" s="198">
        <v>37047.338923611111</v>
      </c>
      <c r="I1127" t="s">
        <v>3464</v>
      </c>
      <c r="M1127" t="s">
        <v>2818</v>
      </c>
      <c r="N1127" t="s">
        <v>3460</v>
      </c>
      <c r="O1127" t="s">
        <v>2592</v>
      </c>
      <c r="P1127" s="199">
        <v>25</v>
      </c>
      <c r="S1127" t="s">
        <v>3493</v>
      </c>
      <c r="T1127" t="s">
        <v>3730</v>
      </c>
      <c r="U1127" s="201">
        <v>89</v>
      </c>
      <c r="V1127" t="s">
        <v>3474</v>
      </c>
      <c r="W1127" t="s">
        <v>3465</v>
      </c>
      <c r="X1127" t="s">
        <v>3462</v>
      </c>
      <c r="Y1127" t="s">
        <v>4783</v>
      </c>
      <c r="Z1127" t="s">
        <v>3046</v>
      </c>
      <c r="AA1127">
        <v>632571.1</v>
      </c>
      <c r="AB1127" s="198">
        <v>37048.875011574077</v>
      </c>
      <c r="AC1127" s="198">
        <v>37048.875011574077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25</v>
      </c>
      <c r="F1128" s="213">
        <f t="shared" si="90"/>
        <v>10000</v>
      </c>
      <c r="G1128" s="202">
        <v>1337414</v>
      </c>
      <c r="H1128" s="198">
        <v>37047.338923611111</v>
      </c>
      <c r="I1128" t="s">
        <v>3157</v>
      </c>
      <c r="M1128" t="s">
        <v>3494</v>
      </c>
      <c r="N1128" t="s">
        <v>3840</v>
      </c>
      <c r="O1128" t="s">
        <v>4699</v>
      </c>
      <c r="P1128" s="199">
        <v>400</v>
      </c>
      <c r="S1128" t="s">
        <v>3495</v>
      </c>
      <c r="T1128" t="s">
        <v>3730</v>
      </c>
      <c r="U1128" s="201">
        <v>4.1849999999999996</v>
      </c>
      <c r="V1128" t="s">
        <v>3849</v>
      </c>
      <c r="W1128" t="s">
        <v>4178</v>
      </c>
      <c r="X1128" t="s">
        <v>4179</v>
      </c>
      <c r="Y1128" t="s">
        <v>4481</v>
      </c>
      <c r="Z1128" t="s">
        <v>3051</v>
      </c>
      <c r="AA1128">
        <v>829211</v>
      </c>
      <c r="AB1128" s="198">
        <v>37048.875011574077</v>
      </c>
      <c r="AC1128" s="198">
        <v>37072.875011574077</v>
      </c>
    </row>
    <row r="1129" spans="1:29" x14ac:dyDescent="0.2">
      <c r="A1129" s="44" t="str">
        <f t="shared" si="86"/>
        <v xml:space="preserve"> Metals Financial</v>
      </c>
      <c r="B1129" s="44" t="str">
        <f t="shared" si="87"/>
        <v/>
      </c>
      <c r="C1129" s="44" t="str">
        <f t="shared" si="88"/>
        <v>Metals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20</v>
      </c>
      <c r="G1129" s="202">
        <v>1337416</v>
      </c>
      <c r="H1129" s="198">
        <v>37047.338946759257</v>
      </c>
      <c r="I1129" t="s">
        <v>3784</v>
      </c>
      <c r="M1129" t="s">
        <v>3499</v>
      </c>
      <c r="N1129" t="s">
        <v>3727</v>
      </c>
      <c r="O1129" t="s">
        <v>3728</v>
      </c>
      <c r="Q1129" s="199">
        <v>20</v>
      </c>
      <c r="S1129" t="s">
        <v>3729</v>
      </c>
      <c r="T1129" t="s">
        <v>3730</v>
      </c>
      <c r="U1129" s="201">
        <v>1676</v>
      </c>
      <c r="V1129" t="s">
        <v>3786</v>
      </c>
      <c r="W1129" t="s">
        <v>3736</v>
      </c>
      <c r="X1129" t="s">
        <v>3732</v>
      </c>
      <c r="Y1129" t="s">
        <v>3733</v>
      </c>
      <c r="Z1129" t="s">
        <v>3734</v>
      </c>
      <c r="AA1129">
        <v>2168845</v>
      </c>
    </row>
    <row r="1130" spans="1:29" x14ac:dyDescent="0.2">
      <c r="A1130" s="44" t="str">
        <f t="shared" si="86"/>
        <v>US Natural Gas Financial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Financial</v>
      </c>
      <c r="E1130" s="44">
        <f>IF(VLOOKUP(S1130,'DD-Lookup'!$J$6:$L$50,3,FALSE)="Monthly",(YEAR(AC1130)-YEAR(AB1130))*12+MONTH(AC1130)-MONTH(AB1130)+1,(AC1130-AB1130+1))</f>
        <v>123</v>
      </c>
      <c r="F1130" s="213">
        <f t="shared" si="90"/>
        <v>615000</v>
      </c>
      <c r="G1130" s="202">
        <v>1337417</v>
      </c>
      <c r="H1130" s="198">
        <v>37047.338958333334</v>
      </c>
      <c r="I1130" t="s">
        <v>4484</v>
      </c>
      <c r="M1130" t="s">
        <v>3494</v>
      </c>
      <c r="N1130" t="s">
        <v>4277</v>
      </c>
      <c r="O1130" t="s">
        <v>3218</v>
      </c>
      <c r="P1130" s="199">
        <v>5000</v>
      </c>
      <c r="S1130" t="s">
        <v>3495</v>
      </c>
      <c r="T1130" t="s">
        <v>3730</v>
      </c>
      <c r="U1130" s="201">
        <v>4.2450000000000001</v>
      </c>
      <c r="V1130" t="s">
        <v>4493</v>
      </c>
      <c r="W1130" t="s">
        <v>2909</v>
      </c>
      <c r="X1130" t="s">
        <v>4278</v>
      </c>
      <c r="Y1130" t="s">
        <v>3748</v>
      </c>
      <c r="Z1130" t="s">
        <v>3051</v>
      </c>
      <c r="AA1130" t="s">
        <v>2625</v>
      </c>
      <c r="AB1130" s="198">
        <v>37073</v>
      </c>
      <c r="AC1130" s="198">
        <v>37195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25</v>
      </c>
      <c r="G1131" s="202">
        <v>1337418</v>
      </c>
      <c r="H1131" s="198">
        <v>37047.338969907411</v>
      </c>
      <c r="I1131" t="s">
        <v>4156</v>
      </c>
      <c r="M1131" t="s">
        <v>2818</v>
      </c>
      <c r="N1131" t="s">
        <v>3460</v>
      </c>
      <c r="O1131" t="s">
        <v>2568</v>
      </c>
      <c r="Q1131" s="199">
        <v>25</v>
      </c>
      <c r="S1131" t="s">
        <v>3493</v>
      </c>
      <c r="T1131" t="s">
        <v>3730</v>
      </c>
      <c r="U1131" s="201">
        <v>45</v>
      </c>
      <c r="V1131" t="s">
        <v>2626</v>
      </c>
      <c r="W1131" t="s">
        <v>4042</v>
      </c>
      <c r="X1131" t="s">
        <v>3462</v>
      </c>
      <c r="Y1131" t="s">
        <v>4783</v>
      </c>
      <c r="Z1131" t="s">
        <v>3046</v>
      </c>
      <c r="AA1131">
        <v>632572.1</v>
      </c>
      <c r="AB1131" s="198">
        <v>37048.875011574077</v>
      </c>
      <c r="AC1131" s="198">
        <v>37048.875011574077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310000</v>
      </c>
      <c r="G1132" s="202">
        <v>1337419</v>
      </c>
      <c r="H1132" s="198">
        <v>37047.338969907411</v>
      </c>
      <c r="I1132" t="s">
        <v>4268</v>
      </c>
      <c r="M1132" t="s">
        <v>3494</v>
      </c>
      <c r="N1132" t="s">
        <v>4488</v>
      </c>
      <c r="O1132" t="s">
        <v>3324</v>
      </c>
      <c r="P1132" s="199">
        <v>10000</v>
      </c>
      <c r="S1132" t="s">
        <v>3495</v>
      </c>
      <c r="T1132" t="s">
        <v>3730</v>
      </c>
      <c r="U1132" s="201">
        <v>0.02</v>
      </c>
      <c r="V1132" t="s">
        <v>3846</v>
      </c>
      <c r="W1132" t="s">
        <v>4380</v>
      </c>
      <c r="X1132" t="s">
        <v>4381</v>
      </c>
      <c r="Y1132" t="s">
        <v>3748</v>
      </c>
      <c r="Z1132" t="s">
        <v>3051</v>
      </c>
      <c r="AA1132" t="s">
        <v>2627</v>
      </c>
      <c r="AB1132" s="198">
        <v>37073.875011574077</v>
      </c>
      <c r="AC1132" s="198">
        <v>37103.875011574077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31</v>
      </c>
      <c r="F1133" s="213">
        <f t="shared" si="90"/>
        <v>155000</v>
      </c>
      <c r="G1133" s="202">
        <v>1337422</v>
      </c>
      <c r="H1133" s="198">
        <v>37047.339004629626</v>
      </c>
      <c r="I1133" t="s">
        <v>4521</v>
      </c>
      <c r="M1133" t="s">
        <v>3494</v>
      </c>
      <c r="N1133" t="s">
        <v>3873</v>
      </c>
      <c r="O1133" t="s">
        <v>2628</v>
      </c>
      <c r="P1133" s="199">
        <v>5000</v>
      </c>
      <c r="S1133" t="s">
        <v>3495</v>
      </c>
      <c r="T1133" t="s">
        <v>3730</v>
      </c>
      <c r="U1133" s="201">
        <v>0.39</v>
      </c>
      <c r="V1133" t="s">
        <v>4366</v>
      </c>
      <c r="W1133" t="s">
        <v>3217</v>
      </c>
      <c r="X1133" t="s">
        <v>3153</v>
      </c>
      <c r="Y1133" t="s">
        <v>4481</v>
      </c>
      <c r="Z1133" t="s">
        <v>3051</v>
      </c>
      <c r="AA1133" t="s">
        <v>2629</v>
      </c>
      <c r="AB1133" s="198">
        <v>37073.875011574077</v>
      </c>
      <c r="AC1133" s="198">
        <v>37103.875011574077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10000</v>
      </c>
      <c r="G1134" s="202">
        <v>1337421</v>
      </c>
      <c r="H1134" s="198">
        <v>37047.339004629626</v>
      </c>
      <c r="I1134" t="s">
        <v>3606</v>
      </c>
      <c r="M1134" t="s">
        <v>3494</v>
      </c>
      <c r="N1134" t="s">
        <v>3840</v>
      </c>
      <c r="O1134" t="s">
        <v>4724</v>
      </c>
      <c r="Q1134" s="199">
        <v>10000</v>
      </c>
      <c r="S1134" t="s">
        <v>3495</v>
      </c>
      <c r="T1134" t="s">
        <v>3730</v>
      </c>
      <c r="U1134" s="201">
        <v>4.3099999999999996</v>
      </c>
      <c r="V1134" t="s">
        <v>3152</v>
      </c>
      <c r="W1134" t="s">
        <v>3217</v>
      </c>
      <c r="X1134" t="s">
        <v>3153</v>
      </c>
      <c r="Y1134" t="s">
        <v>4481</v>
      </c>
      <c r="Z1134" t="s">
        <v>3051</v>
      </c>
      <c r="AA1134">
        <v>829212</v>
      </c>
      <c r="AB1134" s="198">
        <v>37048.875011574077</v>
      </c>
      <c r="AC1134" s="198">
        <v>37048.875011574077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10000</v>
      </c>
      <c r="G1135" s="202">
        <v>1337423</v>
      </c>
      <c r="H1135" s="198">
        <v>37047.339039351849</v>
      </c>
      <c r="I1135" t="s">
        <v>3869</v>
      </c>
      <c r="M1135" t="s">
        <v>3494</v>
      </c>
      <c r="N1135" t="s">
        <v>3840</v>
      </c>
      <c r="O1135" t="s">
        <v>2624</v>
      </c>
      <c r="Q1135" s="199">
        <v>10000</v>
      </c>
      <c r="S1135" t="s">
        <v>3495</v>
      </c>
      <c r="T1135" t="s">
        <v>3730</v>
      </c>
      <c r="U1135" s="201">
        <v>4</v>
      </c>
      <c r="V1135" t="s">
        <v>3870</v>
      </c>
      <c r="W1135" t="s">
        <v>4322</v>
      </c>
      <c r="X1135" t="s">
        <v>4194</v>
      </c>
      <c r="Y1135" t="s">
        <v>4481</v>
      </c>
      <c r="Z1135" t="s">
        <v>3051</v>
      </c>
      <c r="AA1135">
        <v>829213</v>
      </c>
      <c r="AB1135" s="198">
        <v>37048.875011574077</v>
      </c>
      <c r="AC1135" s="198">
        <v>37048.875011574077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31</v>
      </c>
      <c r="F1136" s="213">
        <f t="shared" si="90"/>
        <v>155000</v>
      </c>
      <c r="G1136" s="202">
        <v>1337424</v>
      </c>
      <c r="H1136" s="198">
        <v>37047.339050925926</v>
      </c>
      <c r="I1136" t="s">
        <v>4521</v>
      </c>
      <c r="M1136" t="s">
        <v>3494</v>
      </c>
      <c r="N1136" t="s">
        <v>3873</v>
      </c>
      <c r="O1136" t="s">
        <v>2628</v>
      </c>
      <c r="P1136" s="199">
        <v>5000</v>
      </c>
      <c r="S1136" t="s">
        <v>3495</v>
      </c>
      <c r="T1136" t="s">
        <v>3730</v>
      </c>
      <c r="U1136" s="201">
        <v>0.38500000000000001</v>
      </c>
      <c r="V1136" t="s">
        <v>4366</v>
      </c>
      <c r="W1136" t="s">
        <v>3217</v>
      </c>
      <c r="X1136" t="s">
        <v>3153</v>
      </c>
      <c r="Y1136" t="s">
        <v>4481</v>
      </c>
      <c r="Z1136" t="s">
        <v>3051</v>
      </c>
      <c r="AA1136" t="s">
        <v>2630</v>
      </c>
      <c r="AB1136" s="198">
        <v>37073.875011574077</v>
      </c>
      <c r="AC1136" s="198">
        <v>37103.875011574077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1337426</v>
      </c>
      <c r="H1137" s="198">
        <v>37047.339074074072</v>
      </c>
      <c r="I1137" t="s">
        <v>4268</v>
      </c>
      <c r="M1137" t="s">
        <v>2818</v>
      </c>
      <c r="N1137" t="s">
        <v>3458</v>
      </c>
      <c r="O1137" t="s">
        <v>2572</v>
      </c>
      <c r="P1137" s="199">
        <v>25</v>
      </c>
      <c r="S1137" t="s">
        <v>3493</v>
      </c>
      <c r="T1137" t="s">
        <v>3730</v>
      </c>
      <c r="U1137" s="201">
        <v>24</v>
      </c>
      <c r="V1137" t="s">
        <v>3872</v>
      </c>
      <c r="W1137" t="s">
        <v>4534</v>
      </c>
      <c r="X1137" t="s">
        <v>3459</v>
      </c>
      <c r="Y1137" t="s">
        <v>4783</v>
      </c>
      <c r="Z1137" t="s">
        <v>3046</v>
      </c>
      <c r="AA1137">
        <v>632574.1</v>
      </c>
      <c r="AB1137" s="198">
        <v>37048.875011574077</v>
      </c>
      <c r="AC1137" s="198">
        <v>37048.875011574077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1337427</v>
      </c>
      <c r="H1138" s="198">
        <v>37047.339085648149</v>
      </c>
      <c r="I1138" t="s">
        <v>4284</v>
      </c>
      <c r="M1138" t="s">
        <v>3494</v>
      </c>
      <c r="N1138" t="s">
        <v>3840</v>
      </c>
      <c r="O1138" t="s">
        <v>2624</v>
      </c>
      <c r="Q1138" s="199">
        <v>10000</v>
      </c>
      <c r="S1138" t="s">
        <v>3495</v>
      </c>
      <c r="T1138" t="s">
        <v>3730</v>
      </c>
      <c r="U1138" s="201">
        <v>4.0199999999999996</v>
      </c>
      <c r="V1138" t="s">
        <v>3908</v>
      </c>
      <c r="W1138" t="s">
        <v>4322</v>
      </c>
      <c r="X1138" t="s">
        <v>4194</v>
      </c>
      <c r="Y1138" t="s">
        <v>4481</v>
      </c>
      <c r="Z1138" t="s">
        <v>3051</v>
      </c>
      <c r="AA1138">
        <v>829214</v>
      </c>
      <c r="AB1138" s="198">
        <v>37048.875011574077</v>
      </c>
      <c r="AC1138" s="198">
        <v>37048.875011574077</v>
      </c>
    </row>
    <row r="1139" spans="1:29" x14ac:dyDescent="0.2">
      <c r="A1139" s="44" t="str">
        <f t="shared" si="86"/>
        <v>US Natural Gas Financial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Financial</v>
      </c>
      <c r="E1139" s="44">
        <f>IF(VLOOKUP(S1139,'DD-Lookup'!$J$6:$L$50,3,FALSE)="Monthly",(YEAR(AC1139)-YEAR(AB1139))*12+MONTH(AC1139)-MONTH(AB1139)+1,(AC1139-AB1139+1))</f>
        <v>25</v>
      </c>
      <c r="F1139" s="213">
        <f t="shared" si="90"/>
        <v>125000</v>
      </c>
      <c r="G1139" s="202">
        <v>1337428</v>
      </c>
      <c r="H1139" s="198">
        <v>37047.339097222219</v>
      </c>
      <c r="I1139" t="s">
        <v>4268</v>
      </c>
      <c r="M1139" t="s">
        <v>3494</v>
      </c>
      <c r="N1139" t="s">
        <v>4277</v>
      </c>
      <c r="O1139" t="s">
        <v>3991</v>
      </c>
      <c r="Q1139" s="199">
        <v>5000</v>
      </c>
      <c r="S1139" t="s">
        <v>3495</v>
      </c>
      <c r="T1139" t="s">
        <v>3730</v>
      </c>
      <c r="U1139" s="201">
        <v>4.0549999999999997</v>
      </c>
      <c r="V1139" t="s">
        <v>3851</v>
      </c>
      <c r="W1139" t="s">
        <v>4527</v>
      </c>
      <c r="X1139" t="s">
        <v>4157</v>
      </c>
      <c r="Y1139" t="s">
        <v>3748</v>
      </c>
      <c r="Z1139" t="s">
        <v>3051</v>
      </c>
      <c r="AA1139" t="s">
        <v>2631</v>
      </c>
      <c r="AB1139" s="198">
        <v>37048.875011574077</v>
      </c>
      <c r="AC1139" s="198">
        <v>37072.875011574077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1337430</v>
      </c>
      <c r="H1140" s="198">
        <v>37047.339120370372</v>
      </c>
      <c r="I1140" t="s">
        <v>3130</v>
      </c>
      <c r="M1140" t="s">
        <v>2818</v>
      </c>
      <c r="N1140" t="s">
        <v>3458</v>
      </c>
      <c r="O1140" t="s">
        <v>2572</v>
      </c>
      <c r="P1140" s="199">
        <v>25</v>
      </c>
      <c r="S1140" t="s">
        <v>3493</v>
      </c>
      <c r="T1140" t="s">
        <v>3730</v>
      </c>
      <c r="U1140" s="201">
        <v>23</v>
      </c>
      <c r="V1140" t="s">
        <v>4024</v>
      </c>
      <c r="W1140" t="s">
        <v>4534</v>
      </c>
      <c r="X1140" t="s">
        <v>3459</v>
      </c>
      <c r="Y1140" t="s">
        <v>4783</v>
      </c>
      <c r="Z1140" t="s">
        <v>3046</v>
      </c>
      <c r="AA1140">
        <v>632575.1</v>
      </c>
      <c r="AB1140" s="198">
        <v>37048.875011574077</v>
      </c>
      <c r="AC1140" s="198">
        <v>37048.875011574077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5000</v>
      </c>
      <c r="G1141" s="202">
        <v>1337429</v>
      </c>
      <c r="H1141" s="198">
        <v>37047.339120370372</v>
      </c>
      <c r="I1141" t="s">
        <v>4501</v>
      </c>
      <c r="M1141" t="s">
        <v>3494</v>
      </c>
      <c r="N1141" t="s">
        <v>3840</v>
      </c>
      <c r="O1141" t="s">
        <v>2503</v>
      </c>
      <c r="Q1141" s="199">
        <v>5000</v>
      </c>
      <c r="S1141" t="s">
        <v>3495</v>
      </c>
      <c r="T1141" t="s">
        <v>3730</v>
      </c>
      <c r="U1141" s="201">
        <v>3.8774999999999999</v>
      </c>
      <c r="V1141" t="s">
        <v>4349</v>
      </c>
      <c r="W1141" t="s">
        <v>4348</v>
      </c>
      <c r="X1141" t="s">
        <v>4498</v>
      </c>
      <c r="Y1141" t="s">
        <v>4481</v>
      </c>
      <c r="Z1141" t="s">
        <v>3051</v>
      </c>
      <c r="AA1141">
        <v>829216</v>
      </c>
      <c r="AB1141" s="198">
        <v>37048.875011574077</v>
      </c>
      <c r="AC1141" s="198">
        <v>37048.875011574077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5000</v>
      </c>
      <c r="G1142" s="202">
        <v>1337431</v>
      </c>
      <c r="H1142" s="198">
        <v>37047.339166666665</v>
      </c>
      <c r="I1142" t="s">
        <v>4501</v>
      </c>
      <c r="M1142" t="s">
        <v>3494</v>
      </c>
      <c r="N1142" t="s">
        <v>3840</v>
      </c>
      <c r="O1142" t="s">
        <v>2503</v>
      </c>
      <c r="Q1142" s="199">
        <v>5000</v>
      </c>
      <c r="S1142" t="s">
        <v>3495</v>
      </c>
      <c r="T1142" t="s">
        <v>3730</v>
      </c>
      <c r="U1142" s="201">
        <v>3.88</v>
      </c>
      <c r="V1142" t="s">
        <v>4349</v>
      </c>
      <c r="W1142" t="s">
        <v>4348</v>
      </c>
      <c r="X1142" t="s">
        <v>4498</v>
      </c>
      <c r="Y1142" t="s">
        <v>4481</v>
      </c>
      <c r="Z1142" t="s">
        <v>3051</v>
      </c>
      <c r="AA1142">
        <v>829217</v>
      </c>
      <c r="AB1142" s="198">
        <v>37048.875011574077</v>
      </c>
      <c r="AC1142" s="198">
        <v>37048.875011574077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1337432</v>
      </c>
      <c r="H1143" s="198">
        <v>37047.339212962965</v>
      </c>
      <c r="I1143" t="s">
        <v>3172</v>
      </c>
      <c r="M1143" t="s">
        <v>3494</v>
      </c>
      <c r="N1143" t="s">
        <v>3840</v>
      </c>
      <c r="O1143" t="s">
        <v>2499</v>
      </c>
      <c r="Q1143" s="199">
        <v>5000</v>
      </c>
      <c r="S1143" t="s">
        <v>3495</v>
      </c>
      <c r="T1143" t="s">
        <v>3730</v>
      </c>
      <c r="U1143" s="201">
        <v>3.8849999999999998</v>
      </c>
      <c r="V1143" t="s">
        <v>4220</v>
      </c>
      <c r="W1143" t="s">
        <v>4348</v>
      </c>
      <c r="X1143" t="s">
        <v>4498</v>
      </c>
      <c r="Y1143" t="s">
        <v>4481</v>
      </c>
      <c r="Z1143" t="s">
        <v>3051</v>
      </c>
      <c r="AA1143">
        <v>829218</v>
      </c>
      <c r="AB1143" s="198">
        <v>37048.875011574077</v>
      </c>
      <c r="AC1143" s="198">
        <v>37048.875011574077</v>
      </c>
    </row>
    <row r="1144" spans="1:29" x14ac:dyDescent="0.2">
      <c r="A1144" s="44" t="str">
        <f t="shared" si="86"/>
        <v xml:space="preserve"> Metals Financial</v>
      </c>
      <c r="B1144" s="44" t="str">
        <f t="shared" si="87"/>
        <v/>
      </c>
      <c r="C1144" s="44" t="str">
        <f t="shared" si="88"/>
        <v>Metals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</v>
      </c>
      <c r="G1144" s="202">
        <v>1337434</v>
      </c>
      <c r="H1144" s="198">
        <v>37047.339282407411</v>
      </c>
      <c r="I1144" t="s">
        <v>3208</v>
      </c>
      <c r="M1144" t="s">
        <v>3499</v>
      </c>
      <c r="N1144" t="s">
        <v>3770</v>
      </c>
      <c r="O1144" t="s">
        <v>3771</v>
      </c>
      <c r="P1144" s="199">
        <v>10</v>
      </c>
      <c r="S1144" t="s">
        <v>3772</v>
      </c>
      <c r="T1144" t="s">
        <v>3730</v>
      </c>
      <c r="U1144" s="201">
        <v>4980</v>
      </c>
      <c r="V1144" t="s">
        <v>3209</v>
      </c>
      <c r="W1144" t="s">
        <v>3747</v>
      </c>
      <c r="X1144" t="s">
        <v>3732</v>
      </c>
      <c r="Y1144" t="s">
        <v>3733</v>
      </c>
      <c r="Z1144" t="s">
        <v>3734</v>
      </c>
      <c r="AA1144">
        <v>2168847</v>
      </c>
    </row>
    <row r="1145" spans="1:29" x14ac:dyDescent="0.2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1337435</v>
      </c>
      <c r="H1145" s="198">
        <v>37047.339305555557</v>
      </c>
      <c r="I1145" t="s">
        <v>4239</v>
      </c>
      <c r="M1145" t="s">
        <v>2818</v>
      </c>
      <c r="N1145" t="s">
        <v>3458</v>
      </c>
      <c r="O1145" t="s">
        <v>4719</v>
      </c>
      <c r="P1145" s="199">
        <v>25</v>
      </c>
      <c r="S1145" t="s">
        <v>3493</v>
      </c>
      <c r="T1145" t="s">
        <v>3730</v>
      </c>
      <c r="U1145" s="201">
        <v>103</v>
      </c>
      <c r="V1145" t="s">
        <v>4354</v>
      </c>
      <c r="W1145" t="s">
        <v>3463</v>
      </c>
      <c r="X1145" t="s">
        <v>3459</v>
      </c>
      <c r="Y1145" t="s">
        <v>4783</v>
      </c>
      <c r="Z1145" t="s">
        <v>3046</v>
      </c>
      <c r="AA1145">
        <v>632576.1</v>
      </c>
      <c r="AB1145" s="198">
        <v>37048.875011574077</v>
      </c>
      <c r="AC1145" s="198">
        <v>37048.875011574077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1337436</v>
      </c>
      <c r="H1146" s="198">
        <v>37047.339317129627</v>
      </c>
      <c r="I1146" t="s">
        <v>4501</v>
      </c>
      <c r="M1146" t="s">
        <v>3494</v>
      </c>
      <c r="N1146" t="s">
        <v>3840</v>
      </c>
      <c r="O1146" t="s">
        <v>2523</v>
      </c>
      <c r="Q1146" s="199">
        <v>10000</v>
      </c>
      <c r="S1146" t="s">
        <v>3495</v>
      </c>
      <c r="T1146" t="s">
        <v>3730</v>
      </c>
      <c r="U1146" s="201">
        <v>3.9925000000000002</v>
      </c>
      <c r="V1146" t="s">
        <v>4349</v>
      </c>
      <c r="W1146" t="s">
        <v>4512</v>
      </c>
      <c r="X1146" t="s">
        <v>4513</v>
      </c>
      <c r="Y1146" t="s">
        <v>4481</v>
      </c>
      <c r="Z1146" t="s">
        <v>3051</v>
      </c>
      <c r="AA1146">
        <v>829220</v>
      </c>
      <c r="AB1146" s="198">
        <v>37048.875011574077</v>
      </c>
      <c r="AC1146" s="198">
        <v>37048.875011574077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25</v>
      </c>
      <c r="F1147" s="213">
        <f t="shared" si="90"/>
        <v>62500</v>
      </c>
      <c r="G1147" s="202">
        <v>1337438</v>
      </c>
      <c r="H1147" s="198">
        <v>37047.339363425926</v>
      </c>
      <c r="I1147" t="s">
        <v>4032</v>
      </c>
      <c r="M1147" t="s">
        <v>3494</v>
      </c>
      <c r="N1147" t="s">
        <v>3840</v>
      </c>
      <c r="O1147" t="s">
        <v>4699</v>
      </c>
      <c r="P1147" s="199">
        <v>2500</v>
      </c>
      <c r="S1147" t="s">
        <v>3495</v>
      </c>
      <c r="T1147" t="s">
        <v>3730</v>
      </c>
      <c r="U1147" s="201">
        <v>4.1849999999999996</v>
      </c>
      <c r="V1147" t="s">
        <v>4033</v>
      </c>
      <c r="W1147" t="s">
        <v>4178</v>
      </c>
      <c r="X1147" t="s">
        <v>4179</v>
      </c>
      <c r="Y1147" t="s">
        <v>4481</v>
      </c>
      <c r="Z1147" t="s">
        <v>3051</v>
      </c>
      <c r="AA1147">
        <v>829222</v>
      </c>
      <c r="AB1147" s="198">
        <v>37048.875011574077</v>
      </c>
      <c r="AC1147" s="198">
        <v>37072.875011574077</v>
      </c>
    </row>
    <row r="1148" spans="1:29" x14ac:dyDescent="0.2">
      <c r="A1148" s="44" t="str">
        <f t="shared" si="86"/>
        <v>US Natural Gas Financial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Financial</v>
      </c>
      <c r="E1148" s="44">
        <f>IF(VLOOKUP(S1148,'DD-Lookup'!$J$6:$L$50,3,FALSE)="Monthly",(YEAR(AC1148)-YEAR(AB1148))*12+MONTH(AC1148)-MONTH(AB1148)+1,(AC1148-AB1148+1))</f>
        <v>25</v>
      </c>
      <c r="F1148" s="213">
        <f t="shared" si="90"/>
        <v>25000</v>
      </c>
      <c r="G1148" s="202">
        <v>1337441</v>
      </c>
      <c r="H1148" s="198">
        <v>37047.339409722219</v>
      </c>
      <c r="I1148" t="s">
        <v>3518</v>
      </c>
      <c r="M1148" t="s">
        <v>3494</v>
      </c>
      <c r="N1148" t="s">
        <v>4277</v>
      </c>
      <c r="O1148" t="s">
        <v>3991</v>
      </c>
      <c r="P1148" s="199">
        <v>1000</v>
      </c>
      <c r="S1148" t="s">
        <v>3495</v>
      </c>
      <c r="T1148" t="s">
        <v>3730</v>
      </c>
      <c r="U1148" s="201">
        <v>4.0449999999999999</v>
      </c>
      <c r="V1148" t="s">
        <v>3691</v>
      </c>
      <c r="W1148" t="s">
        <v>4527</v>
      </c>
      <c r="X1148" t="s">
        <v>4157</v>
      </c>
      <c r="Y1148" t="s">
        <v>3748</v>
      </c>
      <c r="Z1148" t="s">
        <v>3051</v>
      </c>
      <c r="AA1148" t="s">
        <v>2632</v>
      </c>
      <c r="AB1148" s="198">
        <v>37048.875011574077</v>
      </c>
      <c r="AC1148" s="198">
        <v>37072.875011574077</v>
      </c>
    </row>
    <row r="1149" spans="1:29" x14ac:dyDescent="0.2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25</v>
      </c>
      <c r="G1149" s="202">
        <v>1337442</v>
      </c>
      <c r="H1149" s="198">
        <v>37047.339409722219</v>
      </c>
      <c r="I1149" t="s">
        <v>4249</v>
      </c>
      <c r="M1149" t="s">
        <v>2818</v>
      </c>
      <c r="N1149" t="s">
        <v>3460</v>
      </c>
      <c r="O1149" t="s">
        <v>2575</v>
      </c>
      <c r="P1149" s="199">
        <v>25</v>
      </c>
      <c r="S1149" t="s">
        <v>3493</v>
      </c>
      <c r="T1149" t="s">
        <v>3730</v>
      </c>
      <c r="U1149" s="201">
        <v>86</v>
      </c>
      <c r="V1149" t="s">
        <v>3461</v>
      </c>
      <c r="W1149" t="s">
        <v>3465</v>
      </c>
      <c r="X1149" t="s">
        <v>3462</v>
      </c>
      <c r="Y1149" t="s">
        <v>4783</v>
      </c>
      <c r="Z1149" t="s">
        <v>3046</v>
      </c>
      <c r="AA1149">
        <v>632578.1</v>
      </c>
      <c r="AB1149" s="198">
        <v>37048.875011574077</v>
      </c>
      <c r="AC1149" s="198">
        <v>37048.875011574077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1337440</v>
      </c>
      <c r="H1150" s="198">
        <v>37047.339409722219</v>
      </c>
      <c r="I1150" t="s">
        <v>4239</v>
      </c>
      <c r="M1150" t="s">
        <v>2818</v>
      </c>
      <c r="N1150" t="s">
        <v>3458</v>
      </c>
      <c r="O1150" t="s">
        <v>2571</v>
      </c>
      <c r="Q1150" s="199">
        <v>25</v>
      </c>
      <c r="S1150" t="s">
        <v>3493</v>
      </c>
      <c r="T1150" t="s">
        <v>3730</v>
      </c>
      <c r="U1150" s="201">
        <v>35</v>
      </c>
      <c r="V1150" t="s">
        <v>4421</v>
      </c>
      <c r="W1150" t="s">
        <v>3127</v>
      </c>
      <c r="X1150" t="s">
        <v>3459</v>
      </c>
      <c r="Y1150" t="s">
        <v>4783</v>
      </c>
      <c r="Z1150" t="s">
        <v>3046</v>
      </c>
      <c r="AA1150">
        <v>632577.1</v>
      </c>
      <c r="AB1150" s="198">
        <v>37048.875011574077</v>
      </c>
      <c r="AC1150" s="198">
        <v>37048.875011574077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5000</v>
      </c>
      <c r="G1151" s="202">
        <v>1337443</v>
      </c>
      <c r="H1151" s="198">
        <v>37047.339432870373</v>
      </c>
      <c r="I1151" t="s">
        <v>4496</v>
      </c>
      <c r="M1151" t="s">
        <v>3494</v>
      </c>
      <c r="N1151" t="s">
        <v>3840</v>
      </c>
      <c r="O1151" t="s">
        <v>2497</v>
      </c>
      <c r="Q1151" s="199">
        <v>5000</v>
      </c>
      <c r="S1151" t="s">
        <v>3495</v>
      </c>
      <c r="T1151" t="s">
        <v>3730</v>
      </c>
      <c r="U1151" s="201">
        <v>3.835</v>
      </c>
      <c r="V1151" t="s">
        <v>4001</v>
      </c>
      <c r="W1151" t="s">
        <v>4348</v>
      </c>
      <c r="X1151" t="s">
        <v>4498</v>
      </c>
      <c r="Y1151" t="s">
        <v>4481</v>
      </c>
      <c r="Z1151" t="s">
        <v>3051</v>
      </c>
      <c r="AA1151">
        <v>829223</v>
      </c>
      <c r="AB1151" s="198">
        <v>37048.875011574077</v>
      </c>
      <c r="AC1151" s="198">
        <v>37048.875011574077</v>
      </c>
    </row>
    <row r="1152" spans="1:29" x14ac:dyDescent="0.2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25</v>
      </c>
      <c r="G1152" s="202">
        <v>1337446</v>
      </c>
      <c r="H1152" s="198">
        <v>37047.339513888888</v>
      </c>
      <c r="I1152" t="s">
        <v>4276</v>
      </c>
      <c r="M1152" t="s">
        <v>2818</v>
      </c>
      <c r="N1152" t="s">
        <v>3460</v>
      </c>
      <c r="O1152" t="s">
        <v>2594</v>
      </c>
      <c r="Q1152" s="199">
        <v>25</v>
      </c>
      <c r="S1152" t="s">
        <v>3493</v>
      </c>
      <c r="T1152" t="s">
        <v>3730</v>
      </c>
      <c r="U1152" s="201">
        <v>31</v>
      </c>
      <c r="V1152" t="s">
        <v>2623</v>
      </c>
      <c r="W1152" t="s">
        <v>4042</v>
      </c>
      <c r="X1152" t="s">
        <v>3462</v>
      </c>
      <c r="Y1152" t="s">
        <v>4783</v>
      </c>
      <c r="Z1152" t="s">
        <v>3046</v>
      </c>
      <c r="AA1152">
        <v>632579.1</v>
      </c>
      <c r="AB1152" s="198">
        <v>37048.875011574077</v>
      </c>
      <c r="AC1152" s="198">
        <v>37048.875011574077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25</v>
      </c>
      <c r="G1153" s="202">
        <v>1337448</v>
      </c>
      <c r="H1153" s="198">
        <v>37047.339571759258</v>
      </c>
      <c r="I1153" t="s">
        <v>2620</v>
      </c>
      <c r="M1153" t="s">
        <v>2818</v>
      </c>
      <c r="N1153" t="s">
        <v>3460</v>
      </c>
      <c r="O1153" t="s">
        <v>2592</v>
      </c>
      <c r="P1153" s="199">
        <v>25</v>
      </c>
      <c r="S1153" t="s">
        <v>3493</v>
      </c>
      <c r="T1153" t="s">
        <v>3730</v>
      </c>
      <c r="U1153" s="201">
        <v>83</v>
      </c>
      <c r="V1153" t="s">
        <v>2622</v>
      </c>
      <c r="W1153" t="s">
        <v>3465</v>
      </c>
      <c r="X1153" t="s">
        <v>3462</v>
      </c>
      <c r="Y1153" t="s">
        <v>4783</v>
      </c>
      <c r="Z1153" t="s">
        <v>3046</v>
      </c>
      <c r="AA1153">
        <v>632580.1</v>
      </c>
      <c r="AB1153" s="198">
        <v>37048.875011574077</v>
      </c>
      <c r="AC1153" s="198">
        <v>37048.875011574077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10000</v>
      </c>
      <c r="G1154" s="202">
        <v>1337447</v>
      </c>
      <c r="H1154" s="198">
        <v>37047.339571759258</v>
      </c>
      <c r="I1154" t="s">
        <v>3472</v>
      </c>
      <c r="M1154" t="s">
        <v>3494</v>
      </c>
      <c r="N1154" t="s">
        <v>3840</v>
      </c>
      <c r="O1154" t="s">
        <v>2565</v>
      </c>
      <c r="Q1154" s="199">
        <v>10000</v>
      </c>
      <c r="S1154" t="s">
        <v>3495</v>
      </c>
      <c r="T1154" t="s">
        <v>3730</v>
      </c>
      <c r="U1154" s="201">
        <v>9.8000000000000007</v>
      </c>
      <c r="V1154" t="s">
        <v>3473</v>
      </c>
      <c r="W1154" t="s">
        <v>3226</v>
      </c>
      <c r="X1154" t="s">
        <v>3164</v>
      </c>
      <c r="Y1154" t="s">
        <v>4481</v>
      </c>
      <c r="Z1154" t="s">
        <v>3051</v>
      </c>
      <c r="AA1154">
        <v>829224</v>
      </c>
      <c r="AB1154" s="198">
        <v>37048.875011574077</v>
      </c>
      <c r="AC1154" s="198">
        <v>37048.875011574077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24</v>
      </c>
      <c r="F1155" s="213">
        <f t="shared" si="90"/>
        <v>1200</v>
      </c>
      <c r="G1155" s="202">
        <v>1337449</v>
      </c>
      <c r="H1155" s="198">
        <v>37047.339583333334</v>
      </c>
      <c r="I1155" t="s">
        <v>3702</v>
      </c>
      <c r="M1155" t="s">
        <v>2818</v>
      </c>
      <c r="N1155" t="s">
        <v>3519</v>
      </c>
      <c r="O1155" t="s">
        <v>2491</v>
      </c>
      <c r="Q1155" s="199">
        <v>50</v>
      </c>
      <c r="S1155" t="s">
        <v>3493</v>
      </c>
      <c r="T1155" t="s">
        <v>3730</v>
      </c>
      <c r="U1155" s="201">
        <v>45.75</v>
      </c>
      <c r="V1155" t="s">
        <v>2633</v>
      </c>
      <c r="W1155" t="s">
        <v>3523</v>
      </c>
      <c r="X1155" t="s">
        <v>3524</v>
      </c>
      <c r="Y1155" t="s">
        <v>4783</v>
      </c>
      <c r="Z1155" t="s">
        <v>3046</v>
      </c>
      <c r="AA1155">
        <v>632581.1</v>
      </c>
      <c r="AB1155" s="198">
        <v>37049.875011574077</v>
      </c>
      <c r="AC1155" s="198">
        <v>37072.875011574077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3904</v>
      </c>
      <c r="G1156" s="202">
        <v>1337450</v>
      </c>
      <c r="H1156" s="198">
        <v>37047.339606481481</v>
      </c>
      <c r="I1156" t="s">
        <v>3472</v>
      </c>
      <c r="M1156" t="s">
        <v>3494</v>
      </c>
      <c r="N1156" t="s">
        <v>3840</v>
      </c>
      <c r="O1156" t="s">
        <v>2550</v>
      </c>
      <c r="P1156" s="199">
        <v>3904</v>
      </c>
      <c r="S1156" t="s">
        <v>3495</v>
      </c>
      <c r="T1156" t="s">
        <v>3730</v>
      </c>
      <c r="U1156" s="201">
        <v>3.4</v>
      </c>
      <c r="V1156" t="s">
        <v>2634</v>
      </c>
      <c r="W1156" t="s">
        <v>3163</v>
      </c>
      <c r="X1156" t="s">
        <v>3164</v>
      </c>
      <c r="Y1156" t="s">
        <v>4481</v>
      </c>
      <c r="Z1156" t="s">
        <v>3051</v>
      </c>
      <c r="AA1156">
        <v>829225</v>
      </c>
      <c r="AB1156" s="198">
        <v>37048.875011574077</v>
      </c>
      <c r="AC1156" s="198">
        <v>37048.875011574077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1337451</v>
      </c>
      <c r="H1157" s="198">
        <v>37047.339629629627</v>
      </c>
      <c r="I1157" t="s">
        <v>4254</v>
      </c>
      <c r="M1157" t="s">
        <v>2818</v>
      </c>
      <c r="N1157" t="s">
        <v>3458</v>
      </c>
      <c r="O1157" t="s">
        <v>4719</v>
      </c>
      <c r="P1157" s="199">
        <v>25</v>
      </c>
      <c r="S1157" t="s">
        <v>3493</v>
      </c>
      <c r="T1157" t="s">
        <v>3730</v>
      </c>
      <c r="U1157" s="201">
        <v>102</v>
      </c>
      <c r="V1157" t="s">
        <v>2635</v>
      </c>
      <c r="W1157" t="s">
        <v>3463</v>
      </c>
      <c r="X1157" t="s">
        <v>3459</v>
      </c>
      <c r="Y1157" t="s">
        <v>4783</v>
      </c>
      <c r="Z1157" t="s">
        <v>3046</v>
      </c>
      <c r="AA1157">
        <v>632582.1</v>
      </c>
      <c r="AB1157" s="198">
        <v>37048.875011574077</v>
      </c>
      <c r="AC1157" s="198">
        <v>37048.875011574077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10000</v>
      </c>
      <c r="G1158" s="202">
        <v>1337452</v>
      </c>
      <c r="H1158" s="198">
        <v>37047.339641203704</v>
      </c>
      <c r="I1158" t="s">
        <v>3606</v>
      </c>
      <c r="M1158" t="s">
        <v>3494</v>
      </c>
      <c r="N1158" t="s">
        <v>3840</v>
      </c>
      <c r="O1158" t="s">
        <v>2583</v>
      </c>
      <c r="Q1158" s="199">
        <v>10000</v>
      </c>
      <c r="S1158" t="s">
        <v>3495</v>
      </c>
      <c r="T1158" t="s">
        <v>3730</v>
      </c>
      <c r="U1158" s="201">
        <v>4.2</v>
      </c>
      <c r="V1158" t="s">
        <v>4347</v>
      </c>
      <c r="W1158" t="s">
        <v>4523</v>
      </c>
      <c r="X1158" t="s">
        <v>4524</v>
      </c>
      <c r="Y1158" t="s">
        <v>4481</v>
      </c>
      <c r="Z1158" t="s">
        <v>3051</v>
      </c>
      <c r="AA1158">
        <v>829226</v>
      </c>
      <c r="AB1158" s="198">
        <v>37048.875011574077</v>
      </c>
      <c r="AC1158" s="198">
        <v>37048.875011574077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3227</v>
      </c>
      <c r="G1159" s="202">
        <v>1337454</v>
      </c>
      <c r="H1159" s="198">
        <v>37047.339687500003</v>
      </c>
      <c r="I1159" t="s">
        <v>4501</v>
      </c>
      <c r="M1159" t="s">
        <v>3494</v>
      </c>
      <c r="N1159" t="s">
        <v>3840</v>
      </c>
      <c r="O1159" t="s">
        <v>2469</v>
      </c>
      <c r="Q1159" s="199">
        <v>3227</v>
      </c>
      <c r="S1159" t="s">
        <v>3495</v>
      </c>
      <c r="T1159" t="s">
        <v>3730</v>
      </c>
      <c r="U1159" s="201">
        <v>3.94</v>
      </c>
      <c r="V1159" t="s">
        <v>4349</v>
      </c>
      <c r="W1159" t="s">
        <v>4512</v>
      </c>
      <c r="X1159" t="s">
        <v>4513</v>
      </c>
      <c r="Y1159" t="s">
        <v>4481</v>
      </c>
      <c r="Z1159" t="s">
        <v>3051</v>
      </c>
      <c r="AA1159">
        <v>829227</v>
      </c>
      <c r="AB1159" s="198">
        <v>37048.875011574077</v>
      </c>
      <c r="AC1159" s="198">
        <v>37048.875011574077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1337456</v>
      </c>
      <c r="H1160" s="198">
        <v>37047.339722222219</v>
      </c>
      <c r="I1160" t="s">
        <v>3858</v>
      </c>
      <c r="M1160" t="s">
        <v>2818</v>
      </c>
      <c r="N1160" t="s">
        <v>3458</v>
      </c>
      <c r="O1160" t="s">
        <v>2571</v>
      </c>
      <c r="P1160" s="199">
        <v>25</v>
      </c>
      <c r="S1160" t="s">
        <v>3493</v>
      </c>
      <c r="T1160" t="s">
        <v>3730</v>
      </c>
      <c r="U1160" s="201">
        <v>35</v>
      </c>
      <c r="V1160" t="s">
        <v>3859</v>
      </c>
      <c r="W1160" t="s">
        <v>3127</v>
      </c>
      <c r="X1160" t="s">
        <v>3459</v>
      </c>
      <c r="Y1160" t="s">
        <v>4783</v>
      </c>
      <c r="Z1160" t="s">
        <v>3046</v>
      </c>
      <c r="AA1160">
        <v>632584.1</v>
      </c>
      <c r="AB1160" s="198">
        <v>37048.875011574077</v>
      </c>
      <c r="AC1160" s="198">
        <v>37048.875011574077</v>
      </c>
    </row>
    <row r="1161" spans="1:29" x14ac:dyDescent="0.2">
      <c r="A1161" s="44" t="str">
        <f t="shared" si="86"/>
        <v xml:space="preserve"> Metals Financial</v>
      </c>
      <c r="B1161" s="44" t="str">
        <f t="shared" si="87"/>
        <v/>
      </c>
      <c r="C1161" s="44" t="str">
        <f t="shared" si="88"/>
        <v>Metals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20</v>
      </c>
      <c r="G1161" s="202">
        <v>1337458</v>
      </c>
      <c r="H1161" s="198">
        <v>37047.339768518519</v>
      </c>
      <c r="I1161" t="s">
        <v>3743</v>
      </c>
      <c r="M1161" t="s">
        <v>3499</v>
      </c>
      <c r="N1161" t="s">
        <v>3727</v>
      </c>
      <c r="O1161" t="s">
        <v>3728</v>
      </c>
      <c r="P1161" s="199">
        <v>20</v>
      </c>
      <c r="S1161" t="s">
        <v>3729</v>
      </c>
      <c r="T1161" t="s">
        <v>3730</v>
      </c>
      <c r="U1161" s="201">
        <v>1675</v>
      </c>
      <c r="V1161" t="s">
        <v>3937</v>
      </c>
      <c r="W1161" t="s">
        <v>3736</v>
      </c>
      <c r="X1161" t="s">
        <v>3732</v>
      </c>
      <c r="Y1161" t="s">
        <v>3733</v>
      </c>
      <c r="Z1161" t="s">
        <v>3734</v>
      </c>
      <c r="AA1161">
        <v>2168849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6096</v>
      </c>
      <c r="G1162" s="202">
        <v>1337459</v>
      </c>
      <c r="H1162" s="198">
        <v>37047.339780092596</v>
      </c>
      <c r="I1162" t="s">
        <v>3174</v>
      </c>
      <c r="M1162" t="s">
        <v>3494</v>
      </c>
      <c r="N1162" t="s">
        <v>3840</v>
      </c>
      <c r="O1162" t="s">
        <v>2550</v>
      </c>
      <c r="P1162" s="199">
        <v>6096</v>
      </c>
      <c r="S1162" t="s">
        <v>3495</v>
      </c>
      <c r="T1162" t="s">
        <v>3730</v>
      </c>
      <c r="U1162" s="201">
        <v>3.4</v>
      </c>
      <c r="V1162" t="s">
        <v>3175</v>
      </c>
      <c r="W1162" t="s">
        <v>3163</v>
      </c>
      <c r="X1162" t="s">
        <v>3164</v>
      </c>
      <c r="Y1162" t="s">
        <v>4481</v>
      </c>
      <c r="Z1162" t="s">
        <v>3051</v>
      </c>
      <c r="AA1162">
        <v>829228</v>
      </c>
      <c r="AB1162" s="198">
        <v>37048.875011574077</v>
      </c>
      <c r="AC1162" s="198">
        <v>37048.875011574077</v>
      </c>
    </row>
    <row r="1163" spans="1:29" x14ac:dyDescent="0.2">
      <c r="A1163" s="44" t="str">
        <f t="shared" ref="A1163:A1226" si="91">B1163&amp;" "&amp;C1163&amp;" "&amp;D1163</f>
        <v xml:space="preserve"> Crude Financial</v>
      </c>
      <c r="B1163" s="44" t="str">
        <f t="shared" ref="B1163:B1226" si="92">IF((LEFT(N1163,2)="US"),"US","")</f>
        <v/>
      </c>
      <c r="C1163" s="44" t="str">
        <f t="shared" ref="C1163:C1226" si="93">M1163</f>
        <v>Crude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25000</v>
      </c>
      <c r="G1163" s="202">
        <v>1337460</v>
      </c>
      <c r="H1163" s="198">
        <v>37047.339803240742</v>
      </c>
      <c r="I1163" t="s">
        <v>3492</v>
      </c>
      <c r="M1163" t="s">
        <v>3599</v>
      </c>
      <c r="N1163" t="s">
        <v>4293</v>
      </c>
      <c r="O1163" t="s">
        <v>4294</v>
      </c>
      <c r="Q1163" s="199">
        <v>25000</v>
      </c>
      <c r="S1163" t="s">
        <v>4295</v>
      </c>
      <c r="T1163" t="s">
        <v>3730</v>
      </c>
      <c r="U1163" s="201">
        <v>29.15</v>
      </c>
      <c r="V1163" t="s">
        <v>2842</v>
      </c>
      <c r="W1163" t="s">
        <v>4768</v>
      </c>
      <c r="X1163" t="s">
        <v>4769</v>
      </c>
      <c r="Y1163" t="s">
        <v>2830</v>
      </c>
      <c r="Z1163" t="s">
        <v>4120</v>
      </c>
      <c r="AA1163">
        <v>113563</v>
      </c>
      <c r="AB1163" s="198">
        <v>37073</v>
      </c>
      <c r="AC1163" s="198">
        <v>37103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5000</v>
      </c>
      <c r="G1164" s="202">
        <v>1337463</v>
      </c>
      <c r="H1164" s="198">
        <v>37047.339895833335</v>
      </c>
      <c r="I1164" t="s">
        <v>4284</v>
      </c>
      <c r="M1164" t="s">
        <v>3494</v>
      </c>
      <c r="N1164" t="s">
        <v>3840</v>
      </c>
      <c r="O1164" t="s">
        <v>2507</v>
      </c>
      <c r="Q1164" s="199">
        <v>5000</v>
      </c>
      <c r="S1164" t="s">
        <v>3495</v>
      </c>
      <c r="T1164" t="s">
        <v>3730</v>
      </c>
      <c r="U1164" s="201">
        <v>4.2699999999999996</v>
      </c>
      <c r="V1164" t="s">
        <v>3626</v>
      </c>
      <c r="W1164" t="s">
        <v>3217</v>
      </c>
      <c r="X1164" t="s">
        <v>3153</v>
      </c>
      <c r="Y1164" t="s">
        <v>4481</v>
      </c>
      <c r="Z1164" t="s">
        <v>3051</v>
      </c>
      <c r="AA1164">
        <v>829229</v>
      </c>
      <c r="AB1164" s="198">
        <v>37048.875011574077</v>
      </c>
      <c r="AC1164" s="198">
        <v>37048.875011574077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1337464</v>
      </c>
      <c r="H1165" s="198">
        <v>37047.339918981481</v>
      </c>
      <c r="I1165" t="s">
        <v>3150</v>
      </c>
      <c r="M1165" t="s">
        <v>3494</v>
      </c>
      <c r="N1165" t="s">
        <v>3840</v>
      </c>
      <c r="O1165" t="s">
        <v>2556</v>
      </c>
      <c r="P1165" s="199">
        <v>10000</v>
      </c>
      <c r="S1165" t="s">
        <v>3495</v>
      </c>
      <c r="T1165" t="s">
        <v>3730</v>
      </c>
      <c r="U1165" s="201">
        <v>3.99</v>
      </c>
      <c r="V1165" t="s">
        <v>3276</v>
      </c>
      <c r="W1165" t="s">
        <v>4169</v>
      </c>
      <c r="X1165" t="s">
        <v>4170</v>
      </c>
      <c r="Y1165" t="s">
        <v>4481</v>
      </c>
      <c r="Z1165" t="s">
        <v>3051</v>
      </c>
      <c r="AA1165">
        <v>829231</v>
      </c>
      <c r="AB1165" s="198">
        <v>37048.875011574077</v>
      </c>
      <c r="AC1165" s="198">
        <v>37048.875011574077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1337466</v>
      </c>
      <c r="H1166" s="198">
        <v>37047.339988425927</v>
      </c>
      <c r="I1166" t="s">
        <v>3150</v>
      </c>
      <c r="M1166" t="s">
        <v>3494</v>
      </c>
      <c r="N1166" t="s">
        <v>3840</v>
      </c>
      <c r="O1166" t="s">
        <v>2556</v>
      </c>
      <c r="P1166" s="199">
        <v>10000</v>
      </c>
      <c r="S1166" t="s">
        <v>3495</v>
      </c>
      <c r="T1166" t="s">
        <v>3730</v>
      </c>
      <c r="U1166" s="201">
        <v>3.9849999999999999</v>
      </c>
      <c r="V1166" t="s">
        <v>3276</v>
      </c>
      <c r="W1166" t="s">
        <v>4169</v>
      </c>
      <c r="X1166" t="s">
        <v>4170</v>
      </c>
      <c r="Y1166" t="s">
        <v>4481</v>
      </c>
      <c r="Z1166" t="s">
        <v>3051</v>
      </c>
      <c r="AA1166">
        <v>829232</v>
      </c>
      <c r="AB1166" s="198">
        <v>37048.875011574077</v>
      </c>
      <c r="AC1166" s="198">
        <v>37048.875011574077</v>
      </c>
    </row>
    <row r="1167" spans="1:29" x14ac:dyDescent="0.2">
      <c r="A1167" s="44" t="str">
        <f t="shared" si="91"/>
        <v xml:space="preserve"> Metals Financial</v>
      </c>
      <c r="B1167" s="44" t="str">
        <f t="shared" si="92"/>
        <v/>
      </c>
      <c r="C1167" s="44" t="str">
        <f t="shared" si="93"/>
        <v>Metals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</v>
      </c>
      <c r="G1167" s="202">
        <v>1337467</v>
      </c>
      <c r="H1167" s="198">
        <v>37047.340081018519</v>
      </c>
      <c r="I1167" t="s">
        <v>3700</v>
      </c>
      <c r="M1167" t="s">
        <v>3499</v>
      </c>
      <c r="N1167" t="s">
        <v>3739</v>
      </c>
      <c r="O1167" t="s">
        <v>3740</v>
      </c>
      <c r="Q1167" s="199">
        <v>1</v>
      </c>
      <c r="S1167" t="s">
        <v>3729</v>
      </c>
      <c r="T1167" t="s">
        <v>3730</v>
      </c>
      <c r="U1167" s="201">
        <v>1509</v>
      </c>
      <c r="V1167" t="s">
        <v>3742</v>
      </c>
      <c r="W1167" t="s">
        <v>3736</v>
      </c>
      <c r="X1167" t="s">
        <v>3732</v>
      </c>
      <c r="Y1167" t="s">
        <v>3733</v>
      </c>
      <c r="Z1167" t="s">
        <v>3734</v>
      </c>
      <c r="AA1167">
        <v>2168851</v>
      </c>
    </row>
    <row r="1168" spans="1:29" x14ac:dyDescent="0.2">
      <c r="A1168" s="44" t="str">
        <f t="shared" si="91"/>
        <v>US Natural Gas Financial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25</v>
      </c>
      <c r="F1168" s="213">
        <f t="shared" si="95"/>
        <v>125000</v>
      </c>
      <c r="G1168" s="202">
        <v>1337469</v>
      </c>
      <c r="H1168" s="198">
        <v>37047.340104166666</v>
      </c>
      <c r="I1168" t="s">
        <v>4252</v>
      </c>
      <c r="M1168" t="s">
        <v>3494</v>
      </c>
      <c r="N1168" t="s">
        <v>4277</v>
      </c>
      <c r="O1168" t="s">
        <v>3991</v>
      </c>
      <c r="Q1168" s="199">
        <v>5000</v>
      </c>
      <c r="S1168" t="s">
        <v>3495</v>
      </c>
      <c r="T1168" t="s">
        <v>3730</v>
      </c>
      <c r="U1168" s="201">
        <v>4.0549999999999997</v>
      </c>
      <c r="V1168" t="s">
        <v>3122</v>
      </c>
      <c r="W1168" t="s">
        <v>4527</v>
      </c>
      <c r="X1168" t="s">
        <v>4157</v>
      </c>
      <c r="Y1168" t="s">
        <v>3748</v>
      </c>
      <c r="Z1168" t="s">
        <v>3051</v>
      </c>
      <c r="AA1168" t="s">
        <v>2636</v>
      </c>
      <c r="AB1168" s="198">
        <v>37048.875011574077</v>
      </c>
      <c r="AC1168" s="198">
        <v>37072.875011574077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1337468</v>
      </c>
      <c r="H1169" s="198">
        <v>37047.340104166666</v>
      </c>
      <c r="I1169" t="s">
        <v>4250</v>
      </c>
      <c r="M1169" t="s">
        <v>2818</v>
      </c>
      <c r="N1169" t="s">
        <v>3458</v>
      </c>
      <c r="O1169" t="s">
        <v>4719</v>
      </c>
      <c r="P1169" s="199">
        <v>25</v>
      </c>
      <c r="S1169" t="s">
        <v>3493</v>
      </c>
      <c r="T1169" t="s">
        <v>3730</v>
      </c>
      <c r="U1169" s="201">
        <v>98</v>
      </c>
      <c r="V1169" t="s">
        <v>3874</v>
      </c>
      <c r="W1169" t="s">
        <v>3463</v>
      </c>
      <c r="X1169" t="s">
        <v>3459</v>
      </c>
      <c r="Y1169" t="s">
        <v>4783</v>
      </c>
      <c r="Z1169" t="s">
        <v>3046</v>
      </c>
      <c r="AA1169">
        <v>632586.1</v>
      </c>
      <c r="AB1169" s="198">
        <v>37048.875011574077</v>
      </c>
      <c r="AC1169" s="198">
        <v>37048.875011574077</v>
      </c>
    </row>
    <row r="1170" spans="1:29" x14ac:dyDescent="0.2">
      <c r="A1170" s="44" t="str">
        <f t="shared" si="91"/>
        <v xml:space="preserve"> Natural Gas Physical</v>
      </c>
      <c r="B1170" s="44" t="str">
        <f t="shared" si="92"/>
        <v/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24</v>
      </c>
      <c r="F1170" s="213">
        <f t="shared" si="95"/>
        <v>1200000</v>
      </c>
      <c r="G1170" s="202">
        <v>1337470</v>
      </c>
      <c r="H1170" s="198">
        <v>37047.340115740742</v>
      </c>
      <c r="I1170" t="s">
        <v>3775</v>
      </c>
      <c r="M1170" t="s">
        <v>3494</v>
      </c>
      <c r="N1170" t="s">
        <v>3761</v>
      </c>
      <c r="O1170" t="s">
        <v>2288</v>
      </c>
      <c r="P1170" s="199">
        <v>50000</v>
      </c>
      <c r="S1170" t="s">
        <v>3763</v>
      </c>
      <c r="T1170" t="s">
        <v>3764</v>
      </c>
      <c r="U1170" s="201">
        <v>21.25</v>
      </c>
      <c r="V1170" t="s">
        <v>3776</v>
      </c>
      <c r="W1170" t="s">
        <v>3773</v>
      </c>
      <c r="X1170" t="s">
        <v>3766</v>
      </c>
      <c r="Y1170" t="s">
        <v>3767</v>
      </c>
      <c r="Z1170" t="s">
        <v>3735</v>
      </c>
      <c r="AA1170">
        <v>106419</v>
      </c>
      <c r="AB1170" s="198">
        <v>37049.875011574077</v>
      </c>
      <c r="AC1170" s="198">
        <v>37072.875011574077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10000</v>
      </c>
      <c r="G1171" s="202">
        <v>1337471</v>
      </c>
      <c r="H1171" s="198">
        <v>37047.340127314812</v>
      </c>
      <c r="I1171" t="s">
        <v>4496</v>
      </c>
      <c r="M1171" t="s">
        <v>3494</v>
      </c>
      <c r="N1171" t="s">
        <v>3840</v>
      </c>
      <c r="O1171" t="s">
        <v>2578</v>
      </c>
      <c r="Q1171" s="199">
        <v>10000</v>
      </c>
      <c r="S1171" t="s">
        <v>3495</v>
      </c>
      <c r="T1171" t="s">
        <v>3730</v>
      </c>
      <c r="U1171" s="201">
        <v>9.8000000000000007</v>
      </c>
      <c r="V1171" t="s">
        <v>3103</v>
      </c>
      <c r="W1171" t="s">
        <v>3226</v>
      </c>
      <c r="X1171" t="s">
        <v>3164</v>
      </c>
      <c r="Y1171" t="s">
        <v>4481</v>
      </c>
      <c r="Z1171" t="s">
        <v>3051</v>
      </c>
      <c r="AA1171">
        <v>829233</v>
      </c>
      <c r="AB1171" s="198">
        <v>37048.875011574077</v>
      </c>
      <c r="AC1171" s="198">
        <v>37048.875011574077</v>
      </c>
    </row>
    <row r="1172" spans="1:29" x14ac:dyDescent="0.2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31</v>
      </c>
      <c r="F1172" s="213">
        <f t="shared" si="95"/>
        <v>77500</v>
      </c>
      <c r="G1172" s="202">
        <v>1337472</v>
      </c>
      <c r="H1172" s="198">
        <v>37047.340138888889</v>
      </c>
      <c r="I1172" t="s">
        <v>4484</v>
      </c>
      <c r="M1172" t="s">
        <v>3494</v>
      </c>
      <c r="N1172" t="s">
        <v>4277</v>
      </c>
      <c r="O1172" t="s">
        <v>4487</v>
      </c>
      <c r="P1172" s="199">
        <v>2500</v>
      </c>
      <c r="S1172" t="s">
        <v>3495</v>
      </c>
      <c r="T1172" t="s">
        <v>3730</v>
      </c>
      <c r="U1172" s="201">
        <v>4.16</v>
      </c>
      <c r="V1172" t="s">
        <v>2637</v>
      </c>
      <c r="W1172" t="s">
        <v>2909</v>
      </c>
      <c r="X1172" t="s">
        <v>4278</v>
      </c>
      <c r="Y1172" t="s">
        <v>3748</v>
      </c>
      <c r="Z1172" t="s">
        <v>3051</v>
      </c>
      <c r="AA1172" t="s">
        <v>2638</v>
      </c>
      <c r="AB1172" s="198">
        <v>37073.875</v>
      </c>
      <c r="AC1172" s="198">
        <v>37103.875</v>
      </c>
    </row>
    <row r="1173" spans="1:29" x14ac:dyDescent="0.2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25</v>
      </c>
      <c r="G1173" s="202">
        <v>1337473</v>
      </c>
      <c r="H1173" s="198">
        <v>37047.340173611112</v>
      </c>
      <c r="I1173" t="s">
        <v>3540</v>
      </c>
      <c r="M1173" t="s">
        <v>2818</v>
      </c>
      <c r="N1173" t="s">
        <v>3458</v>
      </c>
      <c r="O1173" t="s">
        <v>2566</v>
      </c>
      <c r="P1173" s="199">
        <v>25</v>
      </c>
      <c r="S1173" t="s">
        <v>3493</v>
      </c>
      <c r="T1173" t="s">
        <v>3730</v>
      </c>
      <c r="U1173" s="201">
        <v>64</v>
      </c>
      <c r="V1173" t="s">
        <v>3090</v>
      </c>
      <c r="W1173" t="s">
        <v>3481</v>
      </c>
      <c r="X1173" t="s">
        <v>3128</v>
      </c>
      <c r="Y1173" t="s">
        <v>4783</v>
      </c>
      <c r="Z1173" t="s">
        <v>3046</v>
      </c>
      <c r="AA1173">
        <v>632587.1</v>
      </c>
      <c r="AB1173" s="198">
        <v>37048.875011574077</v>
      </c>
      <c r="AC1173" s="198">
        <v>37048.875011574077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1337474</v>
      </c>
      <c r="H1174" s="198">
        <v>37047.340173611112</v>
      </c>
      <c r="I1174" t="s">
        <v>4159</v>
      </c>
      <c r="M1174" t="s">
        <v>3494</v>
      </c>
      <c r="N1174" t="s">
        <v>3840</v>
      </c>
      <c r="O1174" t="s">
        <v>2523</v>
      </c>
      <c r="P1174" s="199">
        <v>5000</v>
      </c>
      <c r="S1174" t="s">
        <v>3495</v>
      </c>
      <c r="T1174" t="s">
        <v>3730</v>
      </c>
      <c r="U1174" s="201">
        <v>3.99</v>
      </c>
      <c r="V1174" t="s">
        <v>3655</v>
      </c>
      <c r="W1174" t="s">
        <v>4512</v>
      </c>
      <c r="X1174" t="s">
        <v>4513</v>
      </c>
      <c r="Y1174" t="s">
        <v>4481</v>
      </c>
      <c r="Z1174" t="s">
        <v>3051</v>
      </c>
      <c r="AA1174">
        <v>829234</v>
      </c>
      <c r="AB1174" s="198">
        <v>37048.875011574077</v>
      </c>
      <c r="AC1174" s="198">
        <v>37048.875011574077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25</v>
      </c>
      <c r="G1175" s="202">
        <v>1337476</v>
      </c>
      <c r="H1175" s="198">
        <v>37047.340185185189</v>
      </c>
      <c r="I1175" t="s">
        <v>2639</v>
      </c>
      <c r="M1175" t="s">
        <v>2818</v>
      </c>
      <c r="N1175" t="s">
        <v>3458</v>
      </c>
      <c r="O1175" t="s">
        <v>2572</v>
      </c>
      <c r="P1175" s="199">
        <v>25</v>
      </c>
      <c r="S1175" t="s">
        <v>3493</v>
      </c>
      <c r="T1175" t="s">
        <v>3730</v>
      </c>
      <c r="U1175" s="201">
        <v>24</v>
      </c>
      <c r="V1175" t="s">
        <v>2640</v>
      </c>
      <c r="W1175" t="s">
        <v>4534</v>
      </c>
      <c r="X1175" t="s">
        <v>3459</v>
      </c>
      <c r="Y1175" t="s">
        <v>4783</v>
      </c>
      <c r="Z1175" t="s">
        <v>3046</v>
      </c>
      <c r="AA1175">
        <v>632588.1</v>
      </c>
      <c r="AB1175" s="198">
        <v>37048.875011574077</v>
      </c>
      <c r="AC1175" s="198">
        <v>37048.875011574077</v>
      </c>
    </row>
    <row r="1176" spans="1:29" x14ac:dyDescent="0.2">
      <c r="A1176" s="44" t="str">
        <f t="shared" si="91"/>
        <v xml:space="preserve"> Metals Financial</v>
      </c>
      <c r="B1176" s="44" t="str">
        <f t="shared" si="92"/>
        <v/>
      </c>
      <c r="C1176" s="44" t="str">
        <f t="shared" si="93"/>
        <v>Metals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2</v>
      </c>
      <c r="G1176" s="202">
        <v>1337478</v>
      </c>
      <c r="H1176" s="198">
        <v>37047.340231481481</v>
      </c>
      <c r="I1176" t="s">
        <v>3750</v>
      </c>
      <c r="M1176" t="s">
        <v>3499</v>
      </c>
      <c r="N1176" t="s">
        <v>3739</v>
      </c>
      <c r="O1176" t="s">
        <v>3740</v>
      </c>
      <c r="P1176" s="199">
        <v>2</v>
      </c>
      <c r="S1176" t="s">
        <v>3729</v>
      </c>
      <c r="T1176" t="s">
        <v>3730</v>
      </c>
      <c r="U1176" s="201">
        <v>1508</v>
      </c>
      <c r="V1176" t="s">
        <v>3788</v>
      </c>
      <c r="W1176" t="s">
        <v>3736</v>
      </c>
      <c r="X1176" t="s">
        <v>3732</v>
      </c>
      <c r="Y1176" t="s">
        <v>3733</v>
      </c>
      <c r="Z1176" t="s">
        <v>3734</v>
      </c>
      <c r="AA1176">
        <v>2168853</v>
      </c>
    </row>
    <row r="1177" spans="1:29" x14ac:dyDescent="0.2">
      <c r="A1177" s="44" t="str">
        <f t="shared" si="91"/>
        <v xml:space="preserve"> Natural Gas Physical</v>
      </c>
      <c r="B1177" s="44" t="str">
        <f t="shared" si="92"/>
        <v/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10000</v>
      </c>
      <c r="G1177" s="202">
        <v>1337477</v>
      </c>
      <c r="H1177" s="198">
        <v>37047.340231481481</v>
      </c>
      <c r="I1177" t="s">
        <v>4491</v>
      </c>
      <c r="M1177" t="s">
        <v>3494</v>
      </c>
      <c r="N1177" t="s">
        <v>4506</v>
      </c>
      <c r="O1177" t="s">
        <v>2641</v>
      </c>
      <c r="Q1177" s="199">
        <v>10000</v>
      </c>
      <c r="S1177" t="s">
        <v>3495</v>
      </c>
      <c r="T1177" t="s">
        <v>3730</v>
      </c>
      <c r="U1177" s="201">
        <v>4.2149999999999999</v>
      </c>
      <c r="V1177" t="s">
        <v>2839</v>
      </c>
      <c r="W1177" t="s">
        <v>4507</v>
      </c>
      <c r="X1177" t="s">
        <v>4508</v>
      </c>
      <c r="Y1177" t="s">
        <v>4481</v>
      </c>
      <c r="Z1177" t="s">
        <v>3051</v>
      </c>
      <c r="AA1177">
        <v>829235</v>
      </c>
      <c r="AB1177" s="198">
        <v>37048.875011574077</v>
      </c>
      <c r="AC1177" s="198">
        <v>37048.875011574077</v>
      </c>
    </row>
    <row r="1178" spans="1:29" x14ac:dyDescent="0.2">
      <c r="A1178" s="44" t="str">
        <f t="shared" si="91"/>
        <v>US Natural Gas Financial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Financial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155000</v>
      </c>
      <c r="G1178" s="202">
        <v>1337479</v>
      </c>
      <c r="H1178" s="198">
        <v>37047.340266203704</v>
      </c>
      <c r="I1178" t="s">
        <v>3518</v>
      </c>
      <c r="M1178" t="s">
        <v>3494</v>
      </c>
      <c r="N1178" t="s">
        <v>4277</v>
      </c>
      <c r="O1178" t="s">
        <v>4487</v>
      </c>
      <c r="P1178" s="199">
        <v>5000</v>
      </c>
      <c r="S1178" t="s">
        <v>3495</v>
      </c>
      <c r="T1178" t="s">
        <v>3730</v>
      </c>
      <c r="U1178" s="201">
        <v>4.16</v>
      </c>
      <c r="V1178" t="s">
        <v>3542</v>
      </c>
      <c r="W1178" t="s">
        <v>2909</v>
      </c>
      <c r="X1178" t="s">
        <v>4278</v>
      </c>
      <c r="Y1178" t="s">
        <v>3748</v>
      </c>
      <c r="Z1178" t="s">
        <v>3051</v>
      </c>
      <c r="AA1178" t="s">
        <v>2642</v>
      </c>
      <c r="AB1178" s="198">
        <v>37073.875</v>
      </c>
      <c r="AC1178" s="198">
        <v>37103.875</v>
      </c>
    </row>
    <row r="1179" spans="1:29" x14ac:dyDescent="0.2">
      <c r="A1179" s="44" t="str">
        <f t="shared" si="91"/>
        <v xml:space="preserve"> Metals Financial</v>
      </c>
      <c r="B1179" s="44" t="str">
        <f t="shared" si="92"/>
        <v/>
      </c>
      <c r="C1179" s="44" t="str">
        <f t="shared" si="93"/>
        <v>Metals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20</v>
      </c>
      <c r="G1179" s="202">
        <v>1337480</v>
      </c>
      <c r="H1179" s="198">
        <v>37047.340324074074</v>
      </c>
      <c r="I1179" t="s">
        <v>3700</v>
      </c>
      <c r="M1179" t="s">
        <v>3499</v>
      </c>
      <c r="N1179" t="s">
        <v>3739</v>
      </c>
      <c r="O1179" t="s">
        <v>3740</v>
      </c>
      <c r="Q1179" s="199">
        <v>20</v>
      </c>
      <c r="S1179" t="s">
        <v>3729</v>
      </c>
      <c r="T1179" t="s">
        <v>3730</v>
      </c>
      <c r="U1179" s="201">
        <v>1510</v>
      </c>
      <c r="V1179" t="s">
        <v>3742</v>
      </c>
      <c r="W1179" t="s">
        <v>3736</v>
      </c>
      <c r="X1179" t="s">
        <v>3732</v>
      </c>
      <c r="Y1179" t="s">
        <v>3733</v>
      </c>
      <c r="Z1179" t="s">
        <v>3734</v>
      </c>
      <c r="AA1179">
        <v>2168855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1337481</v>
      </c>
      <c r="H1180" s="198">
        <v>37047.340324074074</v>
      </c>
      <c r="I1180" t="s">
        <v>4477</v>
      </c>
      <c r="M1180" t="s">
        <v>2818</v>
      </c>
      <c r="N1180" t="s">
        <v>3458</v>
      </c>
      <c r="O1180" t="s">
        <v>2572</v>
      </c>
      <c r="Q1180" s="199">
        <v>25</v>
      </c>
      <c r="S1180" t="s">
        <v>3493</v>
      </c>
      <c r="T1180" t="s">
        <v>3730</v>
      </c>
      <c r="U1180" s="201">
        <v>25</v>
      </c>
      <c r="V1180" t="s">
        <v>2643</v>
      </c>
      <c r="W1180" t="s">
        <v>4534</v>
      </c>
      <c r="X1180" t="s">
        <v>3459</v>
      </c>
      <c r="Y1180" t="s">
        <v>4783</v>
      </c>
      <c r="Z1180" t="s">
        <v>3046</v>
      </c>
      <c r="AA1180">
        <v>632589.1</v>
      </c>
      <c r="AB1180" s="198">
        <v>37048.875011574077</v>
      </c>
      <c r="AC1180" s="198">
        <v>37048.875011574077</v>
      </c>
    </row>
    <row r="1181" spans="1:29" x14ac:dyDescent="0.2">
      <c r="A1181" s="44" t="str">
        <f t="shared" si="91"/>
        <v xml:space="preserve"> Metals Financial</v>
      </c>
      <c r="B1181" s="44" t="str">
        <f t="shared" si="92"/>
        <v/>
      </c>
      <c r="C1181" s="44" t="str">
        <f t="shared" si="93"/>
        <v>Metals</v>
      </c>
      <c r="D1181" s="44" t="str">
        <f t="shared" si="94"/>
        <v>Financial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18</v>
      </c>
      <c r="G1181" s="202">
        <v>1337482</v>
      </c>
      <c r="H1181" s="198">
        <v>37047.340381944443</v>
      </c>
      <c r="I1181" t="s">
        <v>3751</v>
      </c>
      <c r="M1181" t="s">
        <v>3499</v>
      </c>
      <c r="N1181" t="s">
        <v>3739</v>
      </c>
      <c r="O1181" t="s">
        <v>3740</v>
      </c>
      <c r="P1181" s="199">
        <v>18</v>
      </c>
      <c r="S1181" t="s">
        <v>3729</v>
      </c>
      <c r="T1181" t="s">
        <v>3730</v>
      </c>
      <c r="U1181" s="201">
        <v>1509</v>
      </c>
      <c r="V1181" t="s">
        <v>3760</v>
      </c>
      <c r="W1181" t="s">
        <v>3736</v>
      </c>
      <c r="X1181" t="s">
        <v>3732</v>
      </c>
      <c r="Y1181" t="s">
        <v>3733</v>
      </c>
      <c r="Z1181" t="s">
        <v>3734</v>
      </c>
      <c r="AA1181">
        <v>2168857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1337483</v>
      </c>
      <c r="H1182" s="198">
        <v>37047.340416666666</v>
      </c>
      <c r="I1182" t="s">
        <v>3479</v>
      </c>
      <c r="M1182" t="s">
        <v>2818</v>
      </c>
      <c r="N1182" t="s">
        <v>3460</v>
      </c>
      <c r="O1182" t="s">
        <v>2568</v>
      </c>
      <c r="P1182" s="199">
        <v>25</v>
      </c>
      <c r="S1182" t="s">
        <v>3493</v>
      </c>
      <c r="T1182" t="s">
        <v>3730</v>
      </c>
      <c r="U1182" s="201">
        <v>42</v>
      </c>
      <c r="V1182" t="s">
        <v>3483</v>
      </c>
      <c r="W1182" t="s">
        <v>4042</v>
      </c>
      <c r="X1182" t="s">
        <v>3462</v>
      </c>
      <c r="Y1182" t="s">
        <v>4783</v>
      </c>
      <c r="Z1182" t="s">
        <v>3046</v>
      </c>
      <c r="AA1182">
        <v>632590.1</v>
      </c>
      <c r="AB1182" s="198">
        <v>37048.875011574077</v>
      </c>
      <c r="AC1182" s="198">
        <v>37048.875011574077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1337485</v>
      </c>
      <c r="H1183" s="198">
        <v>37047.340451388889</v>
      </c>
      <c r="I1183" t="s">
        <v>4022</v>
      </c>
      <c r="M1183" t="s">
        <v>2818</v>
      </c>
      <c r="N1183" t="s">
        <v>3458</v>
      </c>
      <c r="O1183" t="s">
        <v>2571</v>
      </c>
      <c r="Q1183" s="199">
        <v>25</v>
      </c>
      <c r="S1183" t="s">
        <v>3493</v>
      </c>
      <c r="T1183" t="s">
        <v>3730</v>
      </c>
      <c r="U1183" s="201">
        <v>37</v>
      </c>
      <c r="V1183" t="s">
        <v>4023</v>
      </c>
      <c r="W1183" t="s">
        <v>3127</v>
      </c>
      <c r="X1183" t="s">
        <v>3459</v>
      </c>
      <c r="Y1183" t="s">
        <v>4783</v>
      </c>
      <c r="Z1183" t="s">
        <v>3046</v>
      </c>
      <c r="AA1183">
        <v>632591.1</v>
      </c>
      <c r="AB1183" s="198">
        <v>37048.875011574077</v>
      </c>
      <c r="AC1183" s="198">
        <v>37048.875011574077</v>
      </c>
    </row>
    <row r="1184" spans="1:29" x14ac:dyDescent="0.2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31</v>
      </c>
      <c r="F1184" s="213">
        <f t="shared" si="95"/>
        <v>77500</v>
      </c>
      <c r="G1184" s="202">
        <v>1337486</v>
      </c>
      <c r="H1184" s="198">
        <v>37047.340532407405</v>
      </c>
      <c r="I1184" t="s">
        <v>4543</v>
      </c>
      <c r="M1184" t="s">
        <v>3494</v>
      </c>
      <c r="N1184" t="s">
        <v>4277</v>
      </c>
      <c r="O1184" t="s">
        <v>4487</v>
      </c>
      <c r="P1184" s="199">
        <v>2500</v>
      </c>
      <c r="S1184" t="s">
        <v>3495</v>
      </c>
      <c r="T1184" t="s">
        <v>3730</v>
      </c>
      <c r="U1184" s="201">
        <v>4.16</v>
      </c>
      <c r="V1184" t="s">
        <v>1777</v>
      </c>
      <c r="W1184" t="s">
        <v>2909</v>
      </c>
      <c r="X1184" t="s">
        <v>4278</v>
      </c>
      <c r="Y1184" t="s">
        <v>3748</v>
      </c>
      <c r="Z1184" t="s">
        <v>3051</v>
      </c>
      <c r="AA1184" t="s">
        <v>2644</v>
      </c>
      <c r="AB1184" s="198">
        <v>37073.875</v>
      </c>
      <c r="AC1184" s="198">
        <v>37103.875</v>
      </c>
    </row>
    <row r="1185" spans="1:29" x14ac:dyDescent="0.2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31</v>
      </c>
      <c r="F1185" s="213">
        <f t="shared" si="95"/>
        <v>155000</v>
      </c>
      <c r="G1185" s="202">
        <v>1337487</v>
      </c>
      <c r="H1185" s="198">
        <v>37047.340613425928</v>
      </c>
      <c r="I1185" t="s">
        <v>3147</v>
      </c>
      <c r="M1185" t="s">
        <v>3494</v>
      </c>
      <c r="N1185" t="s">
        <v>4277</v>
      </c>
      <c r="O1185" t="s">
        <v>4286</v>
      </c>
      <c r="P1185" s="199">
        <v>5000</v>
      </c>
      <c r="S1185" t="s">
        <v>3495</v>
      </c>
      <c r="T1185" t="s">
        <v>3730</v>
      </c>
      <c r="U1185" s="201">
        <v>4.2424999999999997</v>
      </c>
      <c r="V1185" t="s">
        <v>3293</v>
      </c>
      <c r="W1185" t="s">
        <v>2909</v>
      </c>
      <c r="X1185" t="s">
        <v>4278</v>
      </c>
      <c r="Y1185" t="s">
        <v>3748</v>
      </c>
      <c r="Z1185" t="s">
        <v>3051</v>
      </c>
      <c r="AA1185" t="s">
        <v>2645</v>
      </c>
      <c r="AB1185" s="198">
        <v>37104.875</v>
      </c>
      <c r="AC1185" s="198">
        <v>37134.875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1337489</v>
      </c>
      <c r="H1186" s="198">
        <v>37047.340694444443</v>
      </c>
      <c r="I1186" t="s">
        <v>4156</v>
      </c>
      <c r="M1186" t="s">
        <v>2818</v>
      </c>
      <c r="N1186" t="s">
        <v>3458</v>
      </c>
      <c r="O1186" t="s">
        <v>2582</v>
      </c>
      <c r="P1186" s="199">
        <v>25</v>
      </c>
      <c r="S1186" t="s">
        <v>3493</v>
      </c>
      <c r="T1186" t="s">
        <v>3730</v>
      </c>
      <c r="U1186" s="201">
        <v>70</v>
      </c>
      <c r="V1186" t="s">
        <v>2626</v>
      </c>
      <c r="W1186" t="s">
        <v>3127</v>
      </c>
      <c r="X1186" t="s">
        <v>3128</v>
      </c>
      <c r="Y1186" t="s">
        <v>4783</v>
      </c>
      <c r="Z1186" t="s">
        <v>3046</v>
      </c>
      <c r="AA1186">
        <v>632593.1</v>
      </c>
      <c r="AB1186" s="198">
        <v>37048.875011574077</v>
      </c>
      <c r="AC1186" s="198">
        <v>37048.875011574077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1337490</v>
      </c>
      <c r="H1187" s="198">
        <v>37047.340729166666</v>
      </c>
      <c r="I1187" t="s">
        <v>3533</v>
      </c>
      <c r="M1187" t="s">
        <v>2818</v>
      </c>
      <c r="N1187" t="s">
        <v>3460</v>
      </c>
      <c r="O1187" t="s">
        <v>2594</v>
      </c>
      <c r="P1187" s="199">
        <v>25</v>
      </c>
      <c r="S1187" t="s">
        <v>3493</v>
      </c>
      <c r="T1187" t="s">
        <v>3730</v>
      </c>
      <c r="U1187" s="201">
        <v>29</v>
      </c>
      <c r="V1187" t="s">
        <v>4419</v>
      </c>
      <c r="W1187" t="s">
        <v>4042</v>
      </c>
      <c r="X1187" t="s">
        <v>3462</v>
      </c>
      <c r="Y1187" t="s">
        <v>4783</v>
      </c>
      <c r="Z1187" t="s">
        <v>3046</v>
      </c>
      <c r="AA1187">
        <v>632594.1</v>
      </c>
      <c r="AB1187" s="198">
        <v>37048.875011574077</v>
      </c>
      <c r="AC1187" s="198">
        <v>37048.875011574077</v>
      </c>
    </row>
    <row r="1188" spans="1:29" x14ac:dyDescent="0.2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25</v>
      </c>
      <c r="G1188" s="202">
        <v>1337491</v>
      </c>
      <c r="H1188" s="198">
        <v>37047.340740740743</v>
      </c>
      <c r="I1188" t="s">
        <v>3492</v>
      </c>
      <c r="M1188" t="s">
        <v>2818</v>
      </c>
      <c r="N1188" t="s">
        <v>3458</v>
      </c>
      <c r="O1188" t="s">
        <v>2566</v>
      </c>
      <c r="P1188" s="199">
        <v>25</v>
      </c>
      <c r="S1188" t="s">
        <v>3493</v>
      </c>
      <c r="T1188" t="s">
        <v>3730</v>
      </c>
      <c r="U1188" s="201">
        <v>61.5</v>
      </c>
      <c r="V1188" t="s">
        <v>4153</v>
      </c>
      <c r="W1188" t="s">
        <v>3481</v>
      </c>
      <c r="X1188" t="s">
        <v>3128</v>
      </c>
      <c r="Y1188" t="s">
        <v>4783</v>
      </c>
      <c r="Z1188" t="s">
        <v>3046</v>
      </c>
      <c r="AA1188">
        <v>632595.1</v>
      </c>
      <c r="AB1188" s="198">
        <v>37048.875011574077</v>
      </c>
      <c r="AC1188" s="198">
        <v>37048.875011574077</v>
      </c>
    </row>
    <row r="1189" spans="1:29" x14ac:dyDescent="0.2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1337492</v>
      </c>
      <c r="H1189" s="198">
        <v>37047.340752314813</v>
      </c>
      <c r="I1189" t="s">
        <v>3488</v>
      </c>
      <c r="M1189" t="s">
        <v>2818</v>
      </c>
      <c r="N1189" t="s">
        <v>3458</v>
      </c>
      <c r="O1189" t="s">
        <v>2566</v>
      </c>
      <c r="Q1189" s="199">
        <v>25</v>
      </c>
      <c r="S1189" t="s">
        <v>3493</v>
      </c>
      <c r="T1189" t="s">
        <v>3730</v>
      </c>
      <c r="U1189" s="201">
        <v>63.5</v>
      </c>
      <c r="V1189" t="s">
        <v>3088</v>
      </c>
      <c r="W1189" t="s">
        <v>3481</v>
      </c>
      <c r="X1189" t="s">
        <v>3128</v>
      </c>
      <c r="Y1189" t="s">
        <v>4783</v>
      </c>
      <c r="Z1189" t="s">
        <v>3046</v>
      </c>
      <c r="AA1189">
        <v>632596.1</v>
      </c>
      <c r="AB1189" s="198">
        <v>37048.875011574077</v>
      </c>
      <c r="AC1189" s="198">
        <v>37048.875011574077</v>
      </c>
    </row>
    <row r="1190" spans="1:29" x14ac:dyDescent="0.2">
      <c r="A1190" s="44" t="str">
        <f t="shared" si="91"/>
        <v xml:space="preserve"> Metals Financial</v>
      </c>
      <c r="B1190" s="44" t="str">
        <f t="shared" si="92"/>
        <v/>
      </c>
      <c r="C1190" s="44" t="str">
        <f t="shared" si="93"/>
        <v>Metals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20</v>
      </c>
      <c r="G1190" s="202">
        <v>1337494</v>
      </c>
      <c r="H1190" s="198">
        <v>37047.340879629628</v>
      </c>
      <c r="I1190" t="s">
        <v>3700</v>
      </c>
      <c r="M1190" t="s">
        <v>3499</v>
      </c>
      <c r="N1190" t="s">
        <v>3739</v>
      </c>
      <c r="O1190" t="s">
        <v>3740</v>
      </c>
      <c r="Q1190" s="199">
        <v>20</v>
      </c>
      <c r="S1190" t="s">
        <v>3729</v>
      </c>
      <c r="T1190" t="s">
        <v>3730</v>
      </c>
      <c r="U1190" s="201">
        <v>1510</v>
      </c>
      <c r="V1190" t="s">
        <v>3742</v>
      </c>
      <c r="W1190" t="s">
        <v>3736</v>
      </c>
      <c r="X1190" t="s">
        <v>3732</v>
      </c>
      <c r="Y1190" t="s">
        <v>3733</v>
      </c>
      <c r="Z1190" t="s">
        <v>3734</v>
      </c>
      <c r="AA1190">
        <v>2168859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1337493</v>
      </c>
      <c r="H1191" s="198">
        <v>37047.340879629628</v>
      </c>
      <c r="I1191" t="s">
        <v>4239</v>
      </c>
      <c r="M1191" t="s">
        <v>2818</v>
      </c>
      <c r="N1191" t="s">
        <v>3458</v>
      </c>
      <c r="O1191" t="s">
        <v>4719</v>
      </c>
      <c r="P1191" s="199">
        <v>25</v>
      </c>
      <c r="S1191" t="s">
        <v>3493</v>
      </c>
      <c r="T1191" t="s">
        <v>3730</v>
      </c>
      <c r="U1191" s="201">
        <v>97</v>
      </c>
      <c r="V1191" t="s">
        <v>4354</v>
      </c>
      <c r="W1191" t="s">
        <v>3463</v>
      </c>
      <c r="X1191" t="s">
        <v>3459</v>
      </c>
      <c r="Y1191" t="s">
        <v>4783</v>
      </c>
      <c r="Z1191" t="s">
        <v>3046</v>
      </c>
      <c r="AA1191">
        <v>632597.1</v>
      </c>
      <c r="AB1191" s="198">
        <v>37048.875011574077</v>
      </c>
      <c r="AC1191" s="198">
        <v>37048.875011574077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1337495</v>
      </c>
      <c r="H1192" s="198">
        <v>37047.340902777774</v>
      </c>
      <c r="I1192" t="s">
        <v>3678</v>
      </c>
      <c r="M1192" t="s">
        <v>3494</v>
      </c>
      <c r="N1192" t="s">
        <v>3840</v>
      </c>
      <c r="O1192" t="s">
        <v>2474</v>
      </c>
      <c r="P1192" s="199">
        <v>5000</v>
      </c>
      <c r="S1192" t="s">
        <v>3495</v>
      </c>
      <c r="T1192" t="s">
        <v>3730</v>
      </c>
      <c r="U1192" s="201">
        <v>3.94</v>
      </c>
      <c r="V1192" t="s">
        <v>4048</v>
      </c>
      <c r="W1192" t="s">
        <v>4512</v>
      </c>
      <c r="X1192" t="s">
        <v>4513</v>
      </c>
      <c r="Y1192" t="s">
        <v>4481</v>
      </c>
      <c r="Z1192" t="s">
        <v>3051</v>
      </c>
      <c r="AA1192">
        <v>829236</v>
      </c>
      <c r="AB1192" s="198">
        <v>37048.875011574077</v>
      </c>
      <c r="AC1192" s="198">
        <v>37048.875011574077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1337497</v>
      </c>
      <c r="H1193" s="198">
        <v>37047.340983796297</v>
      </c>
      <c r="I1193" t="s">
        <v>3703</v>
      </c>
      <c r="M1193" t="s">
        <v>2818</v>
      </c>
      <c r="N1193" t="s">
        <v>3460</v>
      </c>
      <c r="O1193" t="s">
        <v>2594</v>
      </c>
      <c r="Q1193" s="199">
        <v>25</v>
      </c>
      <c r="S1193" t="s">
        <v>3493</v>
      </c>
      <c r="T1193" t="s">
        <v>3730</v>
      </c>
      <c r="U1193" s="201">
        <v>30</v>
      </c>
      <c r="V1193" t="s">
        <v>2646</v>
      </c>
      <c r="W1193" t="s">
        <v>4042</v>
      </c>
      <c r="X1193" t="s">
        <v>3462</v>
      </c>
      <c r="Y1193" t="s">
        <v>4783</v>
      </c>
      <c r="Z1193" t="s">
        <v>3046</v>
      </c>
      <c r="AA1193">
        <v>632598.1</v>
      </c>
      <c r="AB1193" s="198">
        <v>37048.875011574077</v>
      </c>
      <c r="AC1193" s="198">
        <v>37048.875011574077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10000</v>
      </c>
      <c r="G1194" s="202">
        <v>1337496</v>
      </c>
      <c r="H1194" s="198">
        <v>37047.340983796297</v>
      </c>
      <c r="I1194" t="s">
        <v>4396</v>
      </c>
      <c r="M1194" t="s">
        <v>3494</v>
      </c>
      <c r="N1194" t="s">
        <v>3840</v>
      </c>
      <c r="O1194" t="s">
        <v>2550</v>
      </c>
      <c r="Q1194" s="199">
        <v>10000</v>
      </c>
      <c r="S1194" t="s">
        <v>3495</v>
      </c>
      <c r="T1194" t="s">
        <v>3730</v>
      </c>
      <c r="U1194" s="201">
        <v>3.5</v>
      </c>
      <c r="V1194" t="s">
        <v>4414</v>
      </c>
      <c r="W1194" t="s">
        <v>3163</v>
      </c>
      <c r="X1194" t="s">
        <v>3164</v>
      </c>
      <c r="Y1194" t="s">
        <v>4481</v>
      </c>
      <c r="Z1194" t="s">
        <v>3051</v>
      </c>
      <c r="AA1194">
        <v>829239</v>
      </c>
      <c r="AB1194" s="198">
        <v>37048.875011574077</v>
      </c>
      <c r="AC1194" s="198">
        <v>37048.875011574077</v>
      </c>
    </row>
    <row r="1195" spans="1:29" x14ac:dyDescent="0.2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25</v>
      </c>
      <c r="G1195" s="202">
        <v>1337498</v>
      </c>
      <c r="H1195" s="198">
        <v>37047.34103009259</v>
      </c>
      <c r="I1195" t="s">
        <v>2639</v>
      </c>
      <c r="M1195" t="s">
        <v>2818</v>
      </c>
      <c r="N1195" t="s">
        <v>3458</v>
      </c>
      <c r="O1195" t="s">
        <v>2572</v>
      </c>
      <c r="P1195" s="199">
        <v>25</v>
      </c>
      <c r="S1195" t="s">
        <v>3493</v>
      </c>
      <c r="T1195" t="s">
        <v>3730</v>
      </c>
      <c r="U1195" s="201">
        <v>24</v>
      </c>
      <c r="V1195" t="s">
        <v>2640</v>
      </c>
      <c r="W1195" t="s">
        <v>4534</v>
      </c>
      <c r="X1195" t="s">
        <v>3459</v>
      </c>
      <c r="Y1195" t="s">
        <v>4783</v>
      </c>
      <c r="Z1195" t="s">
        <v>3046</v>
      </c>
      <c r="AA1195">
        <v>632599.1</v>
      </c>
      <c r="AB1195" s="198">
        <v>37048.875011574077</v>
      </c>
      <c r="AC1195" s="198">
        <v>37048.875011574077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5000</v>
      </c>
      <c r="G1196" s="202">
        <v>1337501</v>
      </c>
      <c r="H1196" s="198">
        <v>37047.341203703705</v>
      </c>
      <c r="I1196" t="s">
        <v>3533</v>
      </c>
      <c r="M1196" t="s">
        <v>3494</v>
      </c>
      <c r="N1196" t="s">
        <v>3840</v>
      </c>
      <c r="O1196" t="s">
        <v>2557</v>
      </c>
      <c r="Q1196" s="199">
        <v>5000</v>
      </c>
      <c r="S1196" t="s">
        <v>3495</v>
      </c>
      <c r="T1196" t="s">
        <v>3730</v>
      </c>
      <c r="U1196" s="201">
        <v>2.915</v>
      </c>
      <c r="V1196" t="s">
        <v>3146</v>
      </c>
      <c r="W1196" t="s">
        <v>3656</v>
      </c>
      <c r="X1196" t="s">
        <v>3476</v>
      </c>
      <c r="Y1196" t="s">
        <v>4481</v>
      </c>
      <c r="Z1196" t="s">
        <v>3051</v>
      </c>
      <c r="AA1196">
        <v>829242</v>
      </c>
      <c r="AB1196" s="198">
        <v>37048.875011574077</v>
      </c>
      <c r="AC1196" s="198">
        <v>37048.875011574077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1337502</v>
      </c>
      <c r="H1197" s="198">
        <v>37047.341284722221</v>
      </c>
      <c r="I1197" t="s">
        <v>4254</v>
      </c>
      <c r="M1197" t="s">
        <v>2818</v>
      </c>
      <c r="N1197" t="s">
        <v>3519</v>
      </c>
      <c r="O1197" t="s">
        <v>2383</v>
      </c>
      <c r="P1197" s="199">
        <v>50</v>
      </c>
      <c r="S1197" t="s">
        <v>3493</v>
      </c>
      <c r="T1197" t="s">
        <v>3730</v>
      </c>
      <c r="U1197" s="201">
        <v>23</v>
      </c>
      <c r="V1197" t="s">
        <v>3832</v>
      </c>
      <c r="W1197" t="s">
        <v>3523</v>
      </c>
      <c r="X1197" t="s">
        <v>3524</v>
      </c>
      <c r="Y1197" t="s">
        <v>4783</v>
      </c>
      <c r="Z1197" t="s">
        <v>3046</v>
      </c>
      <c r="AA1197">
        <v>632600.1</v>
      </c>
      <c r="AB1197" s="198">
        <v>37048.875011574077</v>
      </c>
      <c r="AC1197" s="198">
        <v>37048.875011574077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1337503</v>
      </c>
      <c r="H1198" s="198">
        <v>37047.341354166667</v>
      </c>
      <c r="I1198" t="s">
        <v>3488</v>
      </c>
      <c r="M1198" t="s">
        <v>2818</v>
      </c>
      <c r="N1198" t="s">
        <v>3458</v>
      </c>
      <c r="O1198" t="s">
        <v>2566</v>
      </c>
      <c r="Q1198" s="199">
        <v>25</v>
      </c>
      <c r="S1198" t="s">
        <v>3493</v>
      </c>
      <c r="T1198" t="s">
        <v>3730</v>
      </c>
      <c r="U1198" s="201">
        <v>62.5</v>
      </c>
      <c r="V1198" t="s">
        <v>3088</v>
      </c>
      <c r="W1198" t="s">
        <v>3481</v>
      </c>
      <c r="X1198" t="s">
        <v>3128</v>
      </c>
      <c r="Y1198" t="s">
        <v>4783</v>
      </c>
      <c r="Z1198" t="s">
        <v>3046</v>
      </c>
      <c r="AA1198">
        <v>632601.1</v>
      </c>
      <c r="AB1198" s="198">
        <v>37048.875011574077</v>
      </c>
      <c r="AC1198" s="198">
        <v>37048.875011574077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10000</v>
      </c>
      <c r="G1199" s="202">
        <v>1337504</v>
      </c>
      <c r="H1199" s="198">
        <v>37047.34138888889</v>
      </c>
      <c r="I1199" t="s">
        <v>4518</v>
      </c>
      <c r="M1199" t="s">
        <v>3494</v>
      </c>
      <c r="N1199" t="s">
        <v>3840</v>
      </c>
      <c r="O1199" t="s">
        <v>2587</v>
      </c>
      <c r="P1199" s="199">
        <v>10000</v>
      </c>
      <c r="S1199" t="s">
        <v>3495</v>
      </c>
      <c r="T1199" t="s">
        <v>3730</v>
      </c>
      <c r="U1199" s="201">
        <v>4</v>
      </c>
      <c r="V1199" t="s">
        <v>4413</v>
      </c>
      <c r="W1199" t="s">
        <v>3171</v>
      </c>
      <c r="X1199" t="s">
        <v>3164</v>
      </c>
      <c r="Y1199" t="s">
        <v>4481</v>
      </c>
      <c r="Z1199" t="s">
        <v>3051</v>
      </c>
      <c r="AA1199">
        <v>829243</v>
      </c>
      <c r="AB1199" s="198">
        <v>37048.875011574077</v>
      </c>
      <c r="AC1199" s="198">
        <v>37048.875011574077</v>
      </c>
    </row>
    <row r="1200" spans="1:29" x14ac:dyDescent="0.2">
      <c r="A1200" s="44" t="str">
        <f t="shared" si="91"/>
        <v xml:space="preserve"> Metals Financial</v>
      </c>
      <c r="B1200" s="44" t="str">
        <f t="shared" si="92"/>
        <v/>
      </c>
      <c r="C1200" s="44" t="str">
        <f t="shared" si="93"/>
        <v>Metals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20</v>
      </c>
      <c r="G1200" s="202">
        <v>1337505</v>
      </c>
      <c r="H1200" s="198">
        <v>37047.341516203705</v>
      </c>
      <c r="I1200" t="s">
        <v>3751</v>
      </c>
      <c r="M1200" t="s">
        <v>3499</v>
      </c>
      <c r="N1200" t="s">
        <v>3739</v>
      </c>
      <c r="O1200" t="s">
        <v>3740</v>
      </c>
      <c r="P1200" s="199">
        <v>20</v>
      </c>
      <c r="S1200" t="s">
        <v>3729</v>
      </c>
      <c r="T1200" t="s">
        <v>3730</v>
      </c>
      <c r="U1200" s="201">
        <v>1509</v>
      </c>
      <c r="V1200" t="s">
        <v>3760</v>
      </c>
      <c r="W1200" t="s">
        <v>3736</v>
      </c>
      <c r="X1200" t="s">
        <v>3732</v>
      </c>
      <c r="Y1200" t="s">
        <v>3733</v>
      </c>
      <c r="Z1200" t="s">
        <v>3734</v>
      </c>
      <c r="AA1200">
        <v>2168861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3000</v>
      </c>
      <c r="G1201" s="202">
        <v>1337506</v>
      </c>
      <c r="H1201" s="198">
        <v>37047.341562499998</v>
      </c>
      <c r="I1201" t="s">
        <v>3533</v>
      </c>
      <c r="M1201" t="s">
        <v>3494</v>
      </c>
      <c r="N1201" t="s">
        <v>3840</v>
      </c>
      <c r="O1201" t="s">
        <v>2610</v>
      </c>
      <c r="Q1201" s="199">
        <v>3000</v>
      </c>
      <c r="S1201" t="s">
        <v>3495</v>
      </c>
      <c r="T1201" t="s">
        <v>3730</v>
      </c>
      <c r="U1201" s="201">
        <v>3.9350000000000001</v>
      </c>
      <c r="V1201" t="s">
        <v>4326</v>
      </c>
      <c r="W1201" t="s">
        <v>4512</v>
      </c>
      <c r="X1201" t="s">
        <v>4513</v>
      </c>
      <c r="Y1201" t="s">
        <v>4481</v>
      </c>
      <c r="Z1201" t="s">
        <v>3051</v>
      </c>
      <c r="AA1201">
        <v>829244</v>
      </c>
      <c r="AB1201" s="198">
        <v>37048.875011574077</v>
      </c>
      <c r="AC1201" s="198">
        <v>37048.875011574077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1337507</v>
      </c>
      <c r="H1202" s="198">
        <v>37047.341643518521</v>
      </c>
      <c r="I1202" t="s">
        <v>4521</v>
      </c>
      <c r="M1202" t="s">
        <v>3494</v>
      </c>
      <c r="N1202" t="s">
        <v>3840</v>
      </c>
      <c r="O1202" t="s">
        <v>2587</v>
      </c>
      <c r="Q1202" s="199">
        <v>10000</v>
      </c>
      <c r="S1202" t="s">
        <v>3495</v>
      </c>
      <c r="T1202" t="s">
        <v>3730</v>
      </c>
      <c r="U1202" s="201">
        <v>4.0250000000000004</v>
      </c>
      <c r="V1202" t="s">
        <v>4374</v>
      </c>
      <c r="W1202" t="s">
        <v>3171</v>
      </c>
      <c r="X1202" t="s">
        <v>3164</v>
      </c>
      <c r="Y1202" t="s">
        <v>4481</v>
      </c>
      <c r="Z1202" t="s">
        <v>3051</v>
      </c>
      <c r="AA1202">
        <v>829245</v>
      </c>
      <c r="AB1202" s="198">
        <v>37048.875011574077</v>
      </c>
      <c r="AC1202" s="198">
        <v>37048.875011574077</v>
      </c>
    </row>
    <row r="1203" spans="1:29" x14ac:dyDescent="0.2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31</v>
      </c>
      <c r="F1203" s="213">
        <f t="shared" si="95"/>
        <v>775</v>
      </c>
      <c r="G1203" s="202">
        <v>1337508</v>
      </c>
      <c r="H1203" s="198">
        <v>37047.34170138889</v>
      </c>
      <c r="I1203" t="s">
        <v>4276</v>
      </c>
      <c r="M1203" t="s">
        <v>2818</v>
      </c>
      <c r="N1203" t="s">
        <v>3458</v>
      </c>
      <c r="O1203" t="s">
        <v>3241</v>
      </c>
      <c r="P1203" s="199">
        <v>25</v>
      </c>
      <c r="S1203" t="s">
        <v>3493</v>
      </c>
      <c r="T1203" t="s">
        <v>3730</v>
      </c>
      <c r="U1203" s="201">
        <v>248</v>
      </c>
      <c r="V1203" t="s">
        <v>2647</v>
      </c>
      <c r="W1203" t="s">
        <v>4411</v>
      </c>
      <c r="X1203" t="s">
        <v>3459</v>
      </c>
      <c r="Y1203" t="s">
        <v>4783</v>
      </c>
      <c r="Z1203" t="s">
        <v>3046</v>
      </c>
      <c r="AA1203">
        <v>632602.1</v>
      </c>
      <c r="AB1203" s="198">
        <v>37073.875011574077</v>
      </c>
      <c r="AC1203" s="198">
        <v>37103.875011574077</v>
      </c>
    </row>
    <row r="1204" spans="1:29" x14ac:dyDescent="0.2">
      <c r="A1204" s="44" t="str">
        <f t="shared" si="91"/>
        <v>US Power Financial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50</v>
      </c>
      <c r="G1204" s="202">
        <v>1337509</v>
      </c>
      <c r="H1204" s="198">
        <v>37047.341724537036</v>
      </c>
      <c r="I1204" t="s">
        <v>3135</v>
      </c>
      <c r="M1204" t="s">
        <v>2818</v>
      </c>
      <c r="N1204" t="s">
        <v>4780</v>
      </c>
      <c r="O1204" t="s">
        <v>2605</v>
      </c>
      <c r="Q1204" s="199">
        <v>50</v>
      </c>
      <c r="S1204" t="s">
        <v>3493</v>
      </c>
      <c r="T1204" t="s">
        <v>3730</v>
      </c>
      <c r="U1204" s="201">
        <v>30</v>
      </c>
      <c r="V1204" t="s">
        <v>3138</v>
      </c>
      <c r="W1204" t="s">
        <v>4781</v>
      </c>
      <c r="X1204" t="s">
        <v>4782</v>
      </c>
      <c r="Y1204" t="s">
        <v>4783</v>
      </c>
      <c r="Z1204" t="s">
        <v>3051</v>
      </c>
      <c r="AA1204">
        <v>632603.1</v>
      </c>
      <c r="AB1204" s="198">
        <v>37047.875011574077</v>
      </c>
      <c r="AC1204" s="198">
        <v>37047.875011574077</v>
      </c>
    </row>
    <row r="1205" spans="1:29" x14ac:dyDescent="0.2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123</v>
      </c>
      <c r="F1205" s="213">
        <f t="shared" si="95"/>
        <v>615000</v>
      </c>
      <c r="G1205" s="202">
        <v>1337510</v>
      </c>
      <c r="H1205" s="198">
        <v>37047.341898148145</v>
      </c>
      <c r="I1205" t="s">
        <v>4282</v>
      </c>
      <c r="M1205" t="s">
        <v>3494</v>
      </c>
      <c r="N1205" t="s">
        <v>4277</v>
      </c>
      <c r="O1205" t="s">
        <v>3218</v>
      </c>
      <c r="P1205" s="199">
        <v>5000</v>
      </c>
      <c r="S1205" t="s">
        <v>3495</v>
      </c>
      <c r="T1205" t="s">
        <v>3730</v>
      </c>
      <c r="U1205" s="201">
        <v>4.2450000000000001</v>
      </c>
      <c r="V1205" t="s">
        <v>3145</v>
      </c>
      <c r="W1205" t="s">
        <v>2909</v>
      </c>
      <c r="X1205" t="s">
        <v>4278</v>
      </c>
      <c r="Y1205" t="s">
        <v>3748</v>
      </c>
      <c r="Z1205" t="s">
        <v>3051</v>
      </c>
      <c r="AA1205" t="s">
        <v>2648</v>
      </c>
      <c r="AB1205" s="198">
        <v>37073</v>
      </c>
      <c r="AC1205" s="198">
        <v>37195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1337511</v>
      </c>
      <c r="H1206" s="198">
        <v>37047.341909722221</v>
      </c>
      <c r="I1206" t="s">
        <v>3130</v>
      </c>
      <c r="M1206" t="s">
        <v>2818</v>
      </c>
      <c r="N1206" t="s">
        <v>3458</v>
      </c>
      <c r="O1206" t="s">
        <v>2572</v>
      </c>
      <c r="P1206" s="199">
        <v>25</v>
      </c>
      <c r="S1206" t="s">
        <v>3493</v>
      </c>
      <c r="T1206" t="s">
        <v>3730</v>
      </c>
      <c r="U1206" s="201">
        <v>23</v>
      </c>
      <c r="V1206" t="s">
        <v>4024</v>
      </c>
      <c r="W1206" t="s">
        <v>4534</v>
      </c>
      <c r="X1206" t="s">
        <v>3459</v>
      </c>
      <c r="Y1206" t="s">
        <v>4783</v>
      </c>
      <c r="Z1206" t="s">
        <v>3046</v>
      </c>
      <c r="AA1206">
        <v>632604.1</v>
      </c>
      <c r="AB1206" s="198">
        <v>37048.875011574077</v>
      </c>
      <c r="AC1206" s="198">
        <v>37048.875011574077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5000</v>
      </c>
      <c r="G1207" s="202">
        <v>1337512</v>
      </c>
      <c r="H1207" s="198">
        <v>37047.341932870368</v>
      </c>
      <c r="I1207" t="s">
        <v>4457</v>
      </c>
      <c r="M1207" t="s">
        <v>3494</v>
      </c>
      <c r="N1207" t="s">
        <v>3840</v>
      </c>
      <c r="O1207" t="s">
        <v>2550</v>
      </c>
      <c r="P1207" s="199">
        <v>5000</v>
      </c>
      <c r="S1207" t="s">
        <v>3495</v>
      </c>
      <c r="T1207" t="s">
        <v>3730</v>
      </c>
      <c r="U1207" s="201">
        <v>3.5</v>
      </c>
      <c r="V1207" t="s">
        <v>2649</v>
      </c>
      <c r="W1207" t="s">
        <v>3163</v>
      </c>
      <c r="X1207" t="s">
        <v>3164</v>
      </c>
      <c r="Y1207" t="s">
        <v>4481</v>
      </c>
      <c r="Z1207" t="s">
        <v>3051</v>
      </c>
      <c r="AA1207">
        <v>829246</v>
      </c>
      <c r="AB1207" s="198">
        <v>37048.875011574077</v>
      </c>
      <c r="AC1207" s="198">
        <v>37048.875011574077</v>
      </c>
    </row>
    <row r="1208" spans="1:29" x14ac:dyDescent="0.2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123</v>
      </c>
      <c r="F1208" s="213">
        <f t="shared" si="95"/>
        <v>615000</v>
      </c>
      <c r="G1208" s="202">
        <v>1337513</v>
      </c>
      <c r="H1208" s="198">
        <v>37047.342060185183</v>
      </c>
      <c r="I1208" t="s">
        <v>4477</v>
      </c>
      <c r="M1208" t="s">
        <v>3494</v>
      </c>
      <c r="N1208" t="s">
        <v>4277</v>
      </c>
      <c r="O1208" t="s">
        <v>3218</v>
      </c>
      <c r="Q1208" s="199">
        <v>5000</v>
      </c>
      <c r="S1208" t="s">
        <v>3495</v>
      </c>
      <c r="T1208" t="s">
        <v>3730</v>
      </c>
      <c r="U1208" s="201">
        <v>4.25</v>
      </c>
      <c r="V1208" t="s">
        <v>4177</v>
      </c>
      <c r="W1208" t="s">
        <v>2909</v>
      </c>
      <c r="X1208" t="s">
        <v>4278</v>
      </c>
      <c r="Y1208" t="s">
        <v>3748</v>
      </c>
      <c r="Z1208" t="s">
        <v>3051</v>
      </c>
      <c r="AA1208" t="s">
        <v>2650</v>
      </c>
      <c r="AB1208" s="198">
        <v>37073</v>
      </c>
      <c r="AC1208" s="198">
        <v>37195</v>
      </c>
    </row>
    <row r="1209" spans="1:29" x14ac:dyDescent="0.2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25</v>
      </c>
      <c r="G1209" s="202">
        <v>1337514</v>
      </c>
      <c r="H1209" s="198">
        <v>37047.342083333337</v>
      </c>
      <c r="I1209" t="s">
        <v>3479</v>
      </c>
      <c r="M1209" t="s">
        <v>2818</v>
      </c>
      <c r="N1209" t="s">
        <v>3458</v>
      </c>
      <c r="O1209" t="s">
        <v>4719</v>
      </c>
      <c r="P1209" s="199">
        <v>25</v>
      </c>
      <c r="S1209" t="s">
        <v>3493</v>
      </c>
      <c r="T1209" t="s">
        <v>3730</v>
      </c>
      <c r="U1209" s="201">
        <v>95</v>
      </c>
      <c r="V1209" t="s">
        <v>4110</v>
      </c>
      <c r="W1209" t="s">
        <v>3463</v>
      </c>
      <c r="X1209" t="s">
        <v>3459</v>
      </c>
      <c r="Y1209" t="s">
        <v>4783</v>
      </c>
      <c r="Z1209" t="s">
        <v>3046</v>
      </c>
      <c r="AA1209">
        <v>632605.1</v>
      </c>
      <c r="AB1209" s="198">
        <v>37048.875011574077</v>
      </c>
      <c r="AC1209" s="198">
        <v>37048.875011574077</v>
      </c>
    </row>
    <row r="1210" spans="1:29" x14ac:dyDescent="0.2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1337515</v>
      </c>
      <c r="H1210" s="198">
        <v>37047.342129629629</v>
      </c>
      <c r="I1210" t="s">
        <v>3174</v>
      </c>
      <c r="M1210" t="s">
        <v>2818</v>
      </c>
      <c r="N1210" t="s">
        <v>3458</v>
      </c>
      <c r="O1210" t="s">
        <v>2566</v>
      </c>
      <c r="P1210" s="199">
        <v>25</v>
      </c>
      <c r="S1210" t="s">
        <v>3493</v>
      </c>
      <c r="T1210" t="s">
        <v>3730</v>
      </c>
      <c r="U1210" s="201">
        <v>60</v>
      </c>
      <c r="V1210" t="s">
        <v>4011</v>
      </c>
      <c r="W1210" t="s">
        <v>3481</v>
      </c>
      <c r="X1210" t="s">
        <v>3128</v>
      </c>
      <c r="Y1210" t="s">
        <v>4783</v>
      </c>
      <c r="Z1210" t="s">
        <v>3046</v>
      </c>
      <c r="AA1210">
        <v>632606.1</v>
      </c>
      <c r="AB1210" s="198">
        <v>37048.875011574077</v>
      </c>
      <c r="AC1210" s="198">
        <v>37048.875011574077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1337516</v>
      </c>
      <c r="H1211" s="198">
        <v>37047.342141203706</v>
      </c>
      <c r="I1211" t="s">
        <v>3518</v>
      </c>
      <c r="M1211" t="s">
        <v>3494</v>
      </c>
      <c r="N1211" t="s">
        <v>3840</v>
      </c>
      <c r="O1211" t="s">
        <v>2545</v>
      </c>
      <c r="P1211" s="199">
        <v>5000</v>
      </c>
      <c r="S1211" t="s">
        <v>3495</v>
      </c>
      <c r="T1211" t="s">
        <v>3730</v>
      </c>
      <c r="U1211" s="201">
        <v>4.0999999999999996</v>
      </c>
      <c r="V1211" t="s">
        <v>4288</v>
      </c>
      <c r="W1211" t="s">
        <v>3163</v>
      </c>
      <c r="X1211" t="s">
        <v>3164</v>
      </c>
      <c r="Y1211" t="s">
        <v>4481</v>
      </c>
      <c r="Z1211" t="s">
        <v>3051</v>
      </c>
      <c r="AA1211">
        <v>829248</v>
      </c>
      <c r="AB1211" s="198">
        <v>37048.875011574077</v>
      </c>
      <c r="AC1211" s="198">
        <v>37048.875011574077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2500</v>
      </c>
      <c r="G1212" s="202">
        <v>1337517</v>
      </c>
      <c r="H1212" s="198">
        <v>37047.342141203706</v>
      </c>
      <c r="I1212" t="s">
        <v>3159</v>
      </c>
      <c r="M1212" t="s">
        <v>3494</v>
      </c>
      <c r="N1212" t="s">
        <v>3840</v>
      </c>
      <c r="O1212" t="s">
        <v>2545</v>
      </c>
      <c r="Q1212" s="199">
        <v>2500</v>
      </c>
      <c r="S1212" t="s">
        <v>3495</v>
      </c>
      <c r="T1212" t="s">
        <v>3730</v>
      </c>
      <c r="U1212" s="201">
        <v>4.2</v>
      </c>
      <c r="V1212" t="s">
        <v>3867</v>
      </c>
      <c r="W1212" t="s">
        <v>3163</v>
      </c>
      <c r="X1212" t="s">
        <v>3164</v>
      </c>
      <c r="Y1212" t="s">
        <v>4481</v>
      </c>
      <c r="Z1212" t="s">
        <v>3051</v>
      </c>
      <c r="AA1212">
        <v>829247</v>
      </c>
      <c r="AB1212" s="198">
        <v>37048.875011574077</v>
      </c>
      <c r="AC1212" s="198">
        <v>37048.875011574077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1337518</v>
      </c>
      <c r="H1213" s="198">
        <v>37047.342152777775</v>
      </c>
      <c r="I1213" t="s">
        <v>3464</v>
      </c>
      <c r="M1213" t="s">
        <v>2818</v>
      </c>
      <c r="N1213" t="s">
        <v>3458</v>
      </c>
      <c r="O1213" t="s">
        <v>2572</v>
      </c>
      <c r="P1213" s="199">
        <v>25</v>
      </c>
      <c r="S1213" t="s">
        <v>3493</v>
      </c>
      <c r="T1213" t="s">
        <v>3730</v>
      </c>
      <c r="U1213" s="201">
        <v>22</v>
      </c>
      <c r="V1213" t="s">
        <v>4012</v>
      </c>
      <c r="W1213" t="s">
        <v>4534</v>
      </c>
      <c r="X1213" t="s">
        <v>3459</v>
      </c>
      <c r="Y1213" t="s">
        <v>4783</v>
      </c>
      <c r="Z1213" t="s">
        <v>3046</v>
      </c>
      <c r="AA1213">
        <v>632607.1</v>
      </c>
      <c r="AB1213" s="198">
        <v>37048.875011574077</v>
      </c>
      <c r="AC1213" s="198">
        <v>37048.875011574077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31</v>
      </c>
      <c r="F1214" s="213">
        <f t="shared" si="95"/>
        <v>775</v>
      </c>
      <c r="G1214" s="202">
        <v>1337520</v>
      </c>
      <c r="H1214" s="198">
        <v>37047.342187499999</v>
      </c>
      <c r="I1214" t="s">
        <v>4276</v>
      </c>
      <c r="M1214" t="s">
        <v>2818</v>
      </c>
      <c r="N1214" t="s">
        <v>3458</v>
      </c>
      <c r="O1214" t="s">
        <v>3241</v>
      </c>
      <c r="P1214" s="199">
        <v>25</v>
      </c>
      <c r="S1214" t="s">
        <v>3493</v>
      </c>
      <c r="T1214" t="s">
        <v>3730</v>
      </c>
      <c r="U1214" s="201">
        <v>242</v>
      </c>
      <c r="V1214" t="s">
        <v>2647</v>
      </c>
      <c r="W1214" t="s">
        <v>4411</v>
      </c>
      <c r="X1214" t="s">
        <v>3459</v>
      </c>
      <c r="Y1214" t="s">
        <v>4783</v>
      </c>
      <c r="Z1214" t="s">
        <v>3046</v>
      </c>
      <c r="AA1214">
        <v>632608.1</v>
      </c>
      <c r="AB1214" s="198">
        <v>37073.875011574077</v>
      </c>
      <c r="AC1214" s="198">
        <v>37103.875011574077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5000</v>
      </c>
      <c r="G1215" s="202">
        <v>1337519</v>
      </c>
      <c r="H1215" s="198">
        <v>37047.342187499999</v>
      </c>
      <c r="I1215" t="s">
        <v>3518</v>
      </c>
      <c r="M1215" t="s">
        <v>3494</v>
      </c>
      <c r="N1215" t="s">
        <v>3840</v>
      </c>
      <c r="O1215" t="s">
        <v>2545</v>
      </c>
      <c r="P1215" s="199">
        <v>5000</v>
      </c>
      <c r="S1215" t="s">
        <v>3495</v>
      </c>
      <c r="T1215" t="s">
        <v>3730</v>
      </c>
      <c r="U1215" s="201">
        <v>4</v>
      </c>
      <c r="V1215" t="s">
        <v>4288</v>
      </c>
      <c r="W1215" t="s">
        <v>3163</v>
      </c>
      <c r="X1215" t="s">
        <v>3164</v>
      </c>
      <c r="Y1215" t="s">
        <v>4481</v>
      </c>
      <c r="Z1215" t="s">
        <v>3051</v>
      </c>
      <c r="AA1215">
        <v>829249</v>
      </c>
      <c r="AB1215" s="198">
        <v>37048.875011574077</v>
      </c>
      <c r="AC1215" s="198">
        <v>37048.875011574077</v>
      </c>
    </row>
    <row r="1216" spans="1:29" x14ac:dyDescent="0.2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25</v>
      </c>
      <c r="G1216" s="202">
        <v>1337521</v>
      </c>
      <c r="H1216" s="198">
        <v>37047.342210648145</v>
      </c>
      <c r="I1216" t="s">
        <v>4239</v>
      </c>
      <c r="M1216" t="s">
        <v>2818</v>
      </c>
      <c r="N1216" t="s">
        <v>3458</v>
      </c>
      <c r="O1216" t="s">
        <v>4719</v>
      </c>
      <c r="P1216" s="199">
        <v>25</v>
      </c>
      <c r="S1216" t="s">
        <v>3493</v>
      </c>
      <c r="T1216" t="s">
        <v>3730</v>
      </c>
      <c r="U1216" s="201">
        <v>94</v>
      </c>
      <c r="V1216" t="s">
        <v>4354</v>
      </c>
      <c r="W1216" t="s">
        <v>3463</v>
      </c>
      <c r="X1216" t="s">
        <v>3459</v>
      </c>
      <c r="Y1216" t="s">
        <v>4783</v>
      </c>
      <c r="Z1216" t="s">
        <v>3046</v>
      </c>
      <c r="AA1216">
        <v>632609.1</v>
      </c>
      <c r="AB1216" s="198">
        <v>37048.875011574077</v>
      </c>
      <c r="AC1216" s="198">
        <v>37048.875011574077</v>
      </c>
    </row>
    <row r="1217" spans="1:29" x14ac:dyDescent="0.2">
      <c r="A1217" s="44" t="str">
        <f t="shared" si="91"/>
        <v xml:space="preserve"> Metals Financial</v>
      </c>
      <c r="B1217" s="44" t="str">
        <f t="shared" si="92"/>
        <v/>
      </c>
      <c r="C1217" s="44" t="str">
        <f t="shared" si="93"/>
        <v>Metals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</v>
      </c>
      <c r="G1217" s="202">
        <v>1337522</v>
      </c>
      <c r="H1217" s="198">
        <v>37047.342256944445</v>
      </c>
      <c r="I1217" t="s">
        <v>4130</v>
      </c>
      <c r="M1217" t="s">
        <v>3499</v>
      </c>
      <c r="N1217" t="s">
        <v>3739</v>
      </c>
      <c r="O1217" t="s">
        <v>3740</v>
      </c>
      <c r="P1217" s="199">
        <v>5</v>
      </c>
      <c r="S1217" t="s">
        <v>3729</v>
      </c>
      <c r="T1217" t="s">
        <v>3730</v>
      </c>
      <c r="U1217" s="201">
        <v>1508</v>
      </c>
      <c r="V1217" t="s">
        <v>3216</v>
      </c>
      <c r="W1217" t="s">
        <v>3736</v>
      </c>
      <c r="X1217" t="s">
        <v>3732</v>
      </c>
      <c r="Y1217" t="s">
        <v>3733</v>
      </c>
      <c r="Z1217" t="s">
        <v>3734</v>
      </c>
      <c r="AA1217">
        <v>2168863</v>
      </c>
    </row>
    <row r="1218" spans="1:29" x14ac:dyDescent="0.2">
      <c r="A1218" s="44" t="str">
        <f t="shared" si="91"/>
        <v>US Power Physical</v>
      </c>
      <c r="B1218" s="44" t="str">
        <f t="shared" si="92"/>
        <v>US</v>
      </c>
      <c r="C1218" s="44" t="str">
        <f t="shared" si="93"/>
        <v>Power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25</v>
      </c>
      <c r="G1218" s="202">
        <v>1337523</v>
      </c>
      <c r="H1218" s="198">
        <v>37047.342268518521</v>
      </c>
      <c r="I1218" t="s">
        <v>4239</v>
      </c>
      <c r="M1218" t="s">
        <v>2818</v>
      </c>
      <c r="N1218" t="s">
        <v>3458</v>
      </c>
      <c r="O1218" t="s">
        <v>4719</v>
      </c>
      <c r="P1218" s="199">
        <v>25</v>
      </c>
      <c r="S1218" t="s">
        <v>3493</v>
      </c>
      <c r="T1218" t="s">
        <v>3730</v>
      </c>
      <c r="U1218" s="201">
        <v>93</v>
      </c>
      <c r="V1218" t="s">
        <v>4354</v>
      </c>
      <c r="W1218" t="s">
        <v>3463</v>
      </c>
      <c r="X1218" t="s">
        <v>3459</v>
      </c>
      <c r="Y1218" t="s">
        <v>4783</v>
      </c>
      <c r="Z1218" t="s">
        <v>3046</v>
      </c>
      <c r="AA1218">
        <v>632610.1</v>
      </c>
      <c r="AB1218" s="198">
        <v>37048.875011574077</v>
      </c>
      <c r="AC1218" s="198">
        <v>37048.875011574077</v>
      </c>
    </row>
    <row r="1219" spans="1:29" x14ac:dyDescent="0.2">
      <c r="A1219" s="44" t="str">
        <f t="shared" si="91"/>
        <v xml:space="preserve"> Metals Financial</v>
      </c>
      <c r="B1219" s="44" t="str">
        <f t="shared" si="92"/>
        <v/>
      </c>
      <c r="C1219" s="44" t="str">
        <f t="shared" si="93"/>
        <v>Metals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20</v>
      </c>
      <c r="G1219" s="202">
        <v>1337524</v>
      </c>
      <c r="H1219" s="198">
        <v>37047.342280092591</v>
      </c>
      <c r="I1219" t="s">
        <v>3700</v>
      </c>
      <c r="M1219" t="s">
        <v>3499</v>
      </c>
      <c r="N1219" t="s">
        <v>3739</v>
      </c>
      <c r="O1219" t="s">
        <v>3740</v>
      </c>
      <c r="Q1219" s="199">
        <v>20</v>
      </c>
      <c r="S1219" t="s">
        <v>3729</v>
      </c>
      <c r="T1219" t="s">
        <v>3730</v>
      </c>
      <c r="U1219" s="201">
        <v>1510</v>
      </c>
      <c r="V1219" t="s">
        <v>3742</v>
      </c>
      <c r="W1219" t="s">
        <v>3736</v>
      </c>
      <c r="X1219" t="s">
        <v>3732</v>
      </c>
      <c r="Y1219" t="s">
        <v>3733</v>
      </c>
      <c r="Z1219" t="s">
        <v>3734</v>
      </c>
      <c r="AA1219">
        <v>2168865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25</v>
      </c>
      <c r="F1220" s="213">
        <f t="shared" si="95"/>
        <v>37500</v>
      </c>
      <c r="G1220" s="202">
        <v>1337525</v>
      </c>
      <c r="H1220" s="198">
        <v>37047.342407407406</v>
      </c>
      <c r="I1220" t="s">
        <v>4159</v>
      </c>
      <c r="M1220" t="s">
        <v>3494</v>
      </c>
      <c r="N1220" t="s">
        <v>3840</v>
      </c>
      <c r="O1220" t="s">
        <v>2651</v>
      </c>
      <c r="P1220" s="199">
        <v>1500</v>
      </c>
      <c r="S1220" t="s">
        <v>3495</v>
      </c>
      <c r="T1220" t="s">
        <v>3730</v>
      </c>
      <c r="U1220" s="201">
        <v>4.0149999999999997</v>
      </c>
      <c r="V1220" t="s">
        <v>3655</v>
      </c>
      <c r="W1220" t="s">
        <v>4169</v>
      </c>
      <c r="X1220" t="s">
        <v>4170</v>
      </c>
      <c r="Y1220" t="s">
        <v>4481</v>
      </c>
      <c r="Z1220" t="s">
        <v>3051</v>
      </c>
      <c r="AA1220">
        <v>829250</v>
      </c>
      <c r="AB1220" s="198">
        <v>37048.875011574077</v>
      </c>
      <c r="AC1220" s="198">
        <v>37072.875011574077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24</v>
      </c>
      <c r="F1221" s="213">
        <f t="shared" si="95"/>
        <v>1200</v>
      </c>
      <c r="G1221" s="202">
        <v>1337527</v>
      </c>
      <c r="H1221" s="198">
        <v>37047.342418981483</v>
      </c>
      <c r="I1221" t="s">
        <v>4284</v>
      </c>
      <c r="M1221" t="s">
        <v>2818</v>
      </c>
      <c r="N1221" t="s">
        <v>3519</v>
      </c>
      <c r="O1221" t="s">
        <v>2445</v>
      </c>
      <c r="Q1221" s="199">
        <v>50</v>
      </c>
      <c r="S1221" t="s">
        <v>3493</v>
      </c>
      <c r="T1221" t="s">
        <v>3730</v>
      </c>
      <c r="U1221" s="201">
        <v>45.25</v>
      </c>
      <c r="V1221" t="s">
        <v>2837</v>
      </c>
      <c r="W1221" t="s">
        <v>3534</v>
      </c>
      <c r="X1221" t="s">
        <v>3535</v>
      </c>
      <c r="Y1221" t="s">
        <v>4783</v>
      </c>
      <c r="Z1221" t="s">
        <v>3046</v>
      </c>
      <c r="AA1221">
        <v>632611.1</v>
      </c>
      <c r="AB1221" s="198">
        <v>37049.875011574077</v>
      </c>
      <c r="AC1221" s="198">
        <v>37072.875011574077</v>
      </c>
    </row>
    <row r="1222" spans="1:29" x14ac:dyDescent="0.2">
      <c r="A1222" s="44" t="str">
        <f t="shared" si="91"/>
        <v>US Natural Gas Financial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Financial</v>
      </c>
      <c r="E1222" s="44">
        <f>IF(VLOOKUP(S1222,'DD-Lookup'!$J$6:$L$50,3,FALSE)="Monthly",(YEAR(AC1222)-YEAR(AB1222))*12+MONTH(AC1222)-MONTH(AB1222)+1,(AC1222-AB1222+1))</f>
        <v>25</v>
      </c>
      <c r="F1222" s="213">
        <f t="shared" si="95"/>
        <v>37500</v>
      </c>
      <c r="G1222" s="202">
        <v>1337528</v>
      </c>
      <c r="H1222" s="198">
        <v>37047.342523148145</v>
      </c>
      <c r="I1222" t="s">
        <v>4159</v>
      </c>
      <c r="M1222" t="s">
        <v>3494</v>
      </c>
      <c r="N1222" t="s">
        <v>4277</v>
      </c>
      <c r="O1222" t="s">
        <v>4675</v>
      </c>
      <c r="Q1222" s="199">
        <v>1500</v>
      </c>
      <c r="S1222" t="s">
        <v>3495</v>
      </c>
      <c r="T1222" t="s">
        <v>3730</v>
      </c>
      <c r="U1222" s="201">
        <v>3.915</v>
      </c>
      <c r="V1222" t="s">
        <v>3655</v>
      </c>
      <c r="W1222" t="s">
        <v>3486</v>
      </c>
      <c r="X1222" t="s">
        <v>3487</v>
      </c>
      <c r="Y1222" t="s">
        <v>3748</v>
      </c>
      <c r="Z1222" t="s">
        <v>3051</v>
      </c>
      <c r="AA1222" t="s">
        <v>2652</v>
      </c>
      <c r="AB1222" s="198">
        <v>37048.875011574077</v>
      </c>
      <c r="AC1222" s="198">
        <v>37072.875011574077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5000</v>
      </c>
      <c r="G1223" s="202">
        <v>1337529</v>
      </c>
      <c r="H1223" s="198">
        <v>37047.342546296299</v>
      </c>
      <c r="I1223" t="s">
        <v>4285</v>
      </c>
      <c r="M1223" t="s">
        <v>3494</v>
      </c>
      <c r="N1223" t="s">
        <v>3840</v>
      </c>
      <c r="O1223" t="s">
        <v>2503</v>
      </c>
      <c r="P1223" s="199">
        <v>5000</v>
      </c>
      <c r="S1223" t="s">
        <v>3495</v>
      </c>
      <c r="T1223" t="s">
        <v>3730</v>
      </c>
      <c r="U1223" s="201">
        <v>3.8849999999999998</v>
      </c>
      <c r="V1223" t="s">
        <v>3485</v>
      </c>
      <c r="W1223" t="s">
        <v>4348</v>
      </c>
      <c r="X1223" t="s">
        <v>4498</v>
      </c>
      <c r="Y1223" t="s">
        <v>4481</v>
      </c>
      <c r="Z1223" t="s">
        <v>3051</v>
      </c>
      <c r="AA1223">
        <v>829251</v>
      </c>
      <c r="AB1223" s="198">
        <v>37048.875011574077</v>
      </c>
      <c r="AC1223" s="198">
        <v>37048.875011574077</v>
      </c>
    </row>
    <row r="1224" spans="1:29" x14ac:dyDescent="0.2">
      <c r="A1224" s="44" t="str">
        <f t="shared" si="91"/>
        <v xml:space="preserve"> Metals Financial</v>
      </c>
      <c r="B1224" s="44" t="str">
        <f t="shared" si="92"/>
        <v/>
      </c>
      <c r="C1224" s="44" t="str">
        <f t="shared" si="93"/>
        <v>Metals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20</v>
      </c>
      <c r="G1224" s="202">
        <v>1337531</v>
      </c>
      <c r="H1224" s="198">
        <v>37047.342627314814</v>
      </c>
      <c r="I1224" t="s">
        <v>3700</v>
      </c>
      <c r="M1224" t="s">
        <v>3499</v>
      </c>
      <c r="N1224" t="s">
        <v>3727</v>
      </c>
      <c r="O1224" t="s">
        <v>3728</v>
      </c>
      <c r="Q1224" s="199">
        <v>20</v>
      </c>
      <c r="S1224" t="s">
        <v>3729</v>
      </c>
      <c r="T1224" t="s">
        <v>3730</v>
      </c>
      <c r="U1224" s="201">
        <v>1676</v>
      </c>
      <c r="V1224" t="s">
        <v>3940</v>
      </c>
      <c r="W1224" t="s">
        <v>3736</v>
      </c>
      <c r="X1224" t="s">
        <v>3732</v>
      </c>
      <c r="Y1224" t="s">
        <v>3733</v>
      </c>
      <c r="Z1224" t="s">
        <v>3734</v>
      </c>
      <c r="AA1224">
        <v>2168869</v>
      </c>
    </row>
    <row r="1225" spans="1:29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50</v>
      </c>
      <c r="G1225" s="202">
        <v>1337532</v>
      </c>
      <c r="H1225" s="198">
        <v>37047.342627314814</v>
      </c>
      <c r="I1225" t="s">
        <v>3540</v>
      </c>
      <c r="M1225" t="s">
        <v>2818</v>
      </c>
      <c r="N1225" t="s">
        <v>3519</v>
      </c>
      <c r="O1225" t="s">
        <v>2375</v>
      </c>
      <c r="Q1225" s="199">
        <v>50</v>
      </c>
      <c r="S1225" t="s">
        <v>3493</v>
      </c>
      <c r="T1225" t="s">
        <v>3730</v>
      </c>
      <c r="U1225" s="201">
        <v>27.6</v>
      </c>
      <c r="V1225" t="s">
        <v>3121</v>
      </c>
      <c r="W1225" t="s">
        <v>3534</v>
      </c>
      <c r="X1225" t="s">
        <v>3535</v>
      </c>
      <c r="Y1225" t="s">
        <v>4783</v>
      </c>
      <c r="Z1225" t="s">
        <v>3046</v>
      </c>
      <c r="AA1225">
        <v>632612.1</v>
      </c>
      <c r="AB1225" s="198">
        <v>37048.875011574077</v>
      </c>
      <c r="AC1225" s="198">
        <v>37048.875011574077</v>
      </c>
    </row>
    <row r="1226" spans="1:29" x14ac:dyDescent="0.2">
      <c r="A1226" s="44" t="str">
        <f t="shared" si="91"/>
        <v xml:space="preserve"> Metals Financial</v>
      </c>
      <c r="B1226" s="44" t="str">
        <f t="shared" si="92"/>
        <v/>
      </c>
      <c r="C1226" s="44" t="str">
        <f t="shared" si="93"/>
        <v>Metals</v>
      </c>
      <c r="D1226" s="44" t="str">
        <f t="shared" si="94"/>
        <v>Financial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20</v>
      </c>
      <c r="G1226" s="202">
        <v>1337530</v>
      </c>
      <c r="H1226" s="198">
        <v>37047.342627314814</v>
      </c>
      <c r="I1226" t="s">
        <v>3700</v>
      </c>
      <c r="M1226" t="s">
        <v>3499</v>
      </c>
      <c r="N1226" t="s">
        <v>3739</v>
      </c>
      <c r="O1226" t="s">
        <v>3740</v>
      </c>
      <c r="Q1226" s="199">
        <v>20</v>
      </c>
      <c r="S1226" t="s">
        <v>3729</v>
      </c>
      <c r="T1226" t="s">
        <v>3730</v>
      </c>
      <c r="U1226" s="201">
        <v>1511</v>
      </c>
      <c r="V1226" t="s">
        <v>3742</v>
      </c>
      <c r="W1226" t="s">
        <v>3736</v>
      </c>
      <c r="X1226" t="s">
        <v>3732</v>
      </c>
      <c r="Y1226" t="s">
        <v>3733</v>
      </c>
      <c r="Z1226" t="s">
        <v>3734</v>
      </c>
      <c r="AA1226">
        <v>2168867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5000</v>
      </c>
      <c r="G1227" s="202">
        <v>1337533</v>
      </c>
      <c r="H1227" s="198">
        <v>37047.342638888891</v>
      </c>
      <c r="I1227" t="s">
        <v>4543</v>
      </c>
      <c r="M1227" t="s">
        <v>3494</v>
      </c>
      <c r="N1227" t="s">
        <v>3840</v>
      </c>
      <c r="O1227" t="s">
        <v>2505</v>
      </c>
      <c r="P1227" s="199">
        <v>5000</v>
      </c>
      <c r="S1227" t="s">
        <v>3495</v>
      </c>
      <c r="T1227" t="s">
        <v>3730</v>
      </c>
      <c r="U1227" s="201">
        <v>3.88</v>
      </c>
      <c r="V1227" t="s">
        <v>4350</v>
      </c>
      <c r="W1227" t="s">
        <v>4348</v>
      </c>
      <c r="X1227" t="s">
        <v>4498</v>
      </c>
      <c r="Y1227" t="s">
        <v>4481</v>
      </c>
      <c r="Z1227" t="s">
        <v>3051</v>
      </c>
      <c r="AA1227">
        <v>829252</v>
      </c>
      <c r="AB1227" s="198">
        <v>37048.875011574077</v>
      </c>
      <c r="AC1227" s="198">
        <v>37048.875011574077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1337534</v>
      </c>
      <c r="H1228" s="198">
        <v>37047.342650462961</v>
      </c>
      <c r="I1228" t="s">
        <v>4285</v>
      </c>
      <c r="M1228" t="s">
        <v>3494</v>
      </c>
      <c r="N1228" t="s">
        <v>3840</v>
      </c>
      <c r="O1228" t="s">
        <v>2503</v>
      </c>
      <c r="P1228" s="199">
        <v>5000</v>
      </c>
      <c r="S1228" t="s">
        <v>3495</v>
      </c>
      <c r="T1228" t="s">
        <v>3730</v>
      </c>
      <c r="U1228" s="201">
        <v>3.8824999999999998</v>
      </c>
      <c r="V1228" t="s">
        <v>3485</v>
      </c>
      <c r="W1228" t="s">
        <v>4348</v>
      </c>
      <c r="X1228" t="s">
        <v>4498</v>
      </c>
      <c r="Y1228" t="s">
        <v>4481</v>
      </c>
      <c r="Z1228" t="s">
        <v>3051</v>
      </c>
      <c r="AA1228">
        <v>829253</v>
      </c>
      <c r="AB1228" s="198">
        <v>37048.875011574077</v>
      </c>
      <c r="AC1228" s="198">
        <v>37048.875011574077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1337535</v>
      </c>
      <c r="H1229" s="198">
        <v>37047.34269675926</v>
      </c>
      <c r="I1229" t="s">
        <v>3157</v>
      </c>
      <c r="M1229" t="s">
        <v>3494</v>
      </c>
      <c r="N1229" t="s">
        <v>3840</v>
      </c>
      <c r="O1229" t="s">
        <v>4679</v>
      </c>
      <c r="Q1229" s="199">
        <v>10000</v>
      </c>
      <c r="S1229" t="s">
        <v>3495</v>
      </c>
      <c r="T1229" t="s">
        <v>3730</v>
      </c>
      <c r="U1229" s="201">
        <v>4.17</v>
      </c>
      <c r="V1229" t="s">
        <v>3849</v>
      </c>
      <c r="W1229" t="s">
        <v>4178</v>
      </c>
      <c r="X1229" t="s">
        <v>4179</v>
      </c>
      <c r="Y1229" t="s">
        <v>4481</v>
      </c>
      <c r="Z1229" t="s">
        <v>3051</v>
      </c>
      <c r="AA1229">
        <v>829254</v>
      </c>
      <c r="AB1229" s="198">
        <v>37048.875011574077</v>
      </c>
      <c r="AC1229" s="198">
        <v>37048.875011574077</v>
      </c>
    </row>
    <row r="1230" spans="1:29" x14ac:dyDescent="0.2">
      <c r="A1230" s="44" t="str">
        <f t="shared" si="96"/>
        <v>US Natural Gas Financial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Financial</v>
      </c>
      <c r="E1230" s="44">
        <f>IF(VLOOKUP(S1230,'DD-Lookup'!$J$6:$L$50,3,FALSE)="Monthly",(YEAR(AC1230)-YEAR(AB1230))*12+MONTH(AC1230)-MONTH(AB1230)+1,(AC1230-AB1230+1))</f>
        <v>25</v>
      </c>
      <c r="F1230" s="213">
        <f t="shared" si="100"/>
        <v>125000</v>
      </c>
      <c r="G1230" s="202">
        <v>1337536</v>
      </c>
      <c r="H1230" s="198">
        <v>37047.342743055553</v>
      </c>
      <c r="I1230" t="s">
        <v>4484</v>
      </c>
      <c r="M1230" t="s">
        <v>3494</v>
      </c>
      <c r="N1230" t="s">
        <v>4277</v>
      </c>
      <c r="O1230" t="s">
        <v>4674</v>
      </c>
      <c r="P1230" s="199">
        <v>5000</v>
      </c>
      <c r="S1230" t="s">
        <v>3495</v>
      </c>
      <c r="T1230" t="s">
        <v>3730</v>
      </c>
      <c r="U1230" s="201">
        <v>4.0949999999999998</v>
      </c>
      <c r="V1230" t="s">
        <v>4049</v>
      </c>
      <c r="W1230" t="s">
        <v>4380</v>
      </c>
      <c r="X1230" t="s">
        <v>4381</v>
      </c>
      <c r="Y1230" t="s">
        <v>3748</v>
      </c>
      <c r="Z1230" t="s">
        <v>3051</v>
      </c>
      <c r="AA1230" t="s">
        <v>2653</v>
      </c>
      <c r="AB1230" s="198">
        <v>37048.875011574077</v>
      </c>
      <c r="AC1230" s="198">
        <v>37072.875011574077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25</v>
      </c>
      <c r="F1231" s="213">
        <f t="shared" si="100"/>
        <v>10000</v>
      </c>
      <c r="G1231" s="202">
        <v>1337537</v>
      </c>
      <c r="H1231" s="198">
        <v>37047.342858796299</v>
      </c>
      <c r="I1231" t="s">
        <v>3157</v>
      </c>
      <c r="M1231" t="s">
        <v>3494</v>
      </c>
      <c r="N1231" t="s">
        <v>3840</v>
      </c>
      <c r="O1231" t="s">
        <v>2654</v>
      </c>
      <c r="P1231" s="199">
        <v>400</v>
      </c>
      <c r="S1231" t="s">
        <v>3495</v>
      </c>
      <c r="T1231" t="s">
        <v>3730</v>
      </c>
      <c r="U1231" s="201">
        <v>3.9950000000000001</v>
      </c>
      <c r="V1231" t="s">
        <v>3849</v>
      </c>
      <c r="W1231" t="s">
        <v>4169</v>
      </c>
      <c r="X1231" t="s">
        <v>4170</v>
      </c>
      <c r="Y1231" t="s">
        <v>4481</v>
      </c>
      <c r="Z1231" t="s">
        <v>3051</v>
      </c>
      <c r="AA1231">
        <v>829256</v>
      </c>
      <c r="AB1231" s="198">
        <v>37048.875011574077</v>
      </c>
      <c r="AC1231" s="198">
        <v>37072.875011574077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25</v>
      </c>
      <c r="G1232" s="202">
        <v>1337540</v>
      </c>
      <c r="H1232" s="198">
        <v>37047.342870370368</v>
      </c>
      <c r="I1232" t="s">
        <v>3540</v>
      </c>
      <c r="M1232" t="s">
        <v>2818</v>
      </c>
      <c r="N1232" t="s">
        <v>3458</v>
      </c>
      <c r="O1232" t="s">
        <v>2566</v>
      </c>
      <c r="P1232" s="199">
        <v>25</v>
      </c>
      <c r="S1232" t="s">
        <v>3493</v>
      </c>
      <c r="T1232" t="s">
        <v>3730</v>
      </c>
      <c r="U1232" s="201">
        <v>59</v>
      </c>
      <c r="V1232" t="s">
        <v>3090</v>
      </c>
      <c r="W1232" t="s">
        <v>3481</v>
      </c>
      <c r="X1232" t="s">
        <v>3128</v>
      </c>
      <c r="Y1232" t="s">
        <v>4783</v>
      </c>
      <c r="Z1232" t="s">
        <v>3046</v>
      </c>
      <c r="AA1232">
        <v>632613.1</v>
      </c>
      <c r="AB1232" s="198">
        <v>37048.875011574077</v>
      </c>
      <c r="AC1232" s="198">
        <v>37048.875011574077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1337539</v>
      </c>
      <c r="H1233" s="198">
        <v>37047.342870370368</v>
      </c>
      <c r="I1233" t="s">
        <v>3869</v>
      </c>
      <c r="M1233" t="s">
        <v>3494</v>
      </c>
      <c r="N1233" t="s">
        <v>3840</v>
      </c>
      <c r="O1233" t="s">
        <v>2624</v>
      </c>
      <c r="Q1233" s="199">
        <v>10000</v>
      </c>
      <c r="S1233" t="s">
        <v>3495</v>
      </c>
      <c r="T1233" t="s">
        <v>3730</v>
      </c>
      <c r="U1233" s="201">
        <v>4.0199999999999996</v>
      </c>
      <c r="V1233" t="s">
        <v>3870</v>
      </c>
      <c r="W1233" t="s">
        <v>4322</v>
      </c>
      <c r="X1233" t="s">
        <v>4194</v>
      </c>
      <c r="Y1233" t="s">
        <v>4481</v>
      </c>
      <c r="Z1233" t="s">
        <v>3051</v>
      </c>
      <c r="AA1233">
        <v>829255</v>
      </c>
      <c r="AB1233" s="198">
        <v>37048.875011574077</v>
      </c>
      <c r="AC1233" s="198">
        <v>37048.875011574077</v>
      </c>
    </row>
    <row r="1234" spans="1:29" x14ac:dyDescent="0.2">
      <c r="A1234" s="44" t="str">
        <f t="shared" si="96"/>
        <v>US Natural Gas Financial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25</v>
      </c>
      <c r="F1234" s="213">
        <f t="shared" si="100"/>
        <v>237500</v>
      </c>
      <c r="G1234" s="202">
        <v>1337541</v>
      </c>
      <c r="H1234" s="198">
        <v>37047.342916666668</v>
      </c>
      <c r="I1234" t="s">
        <v>3518</v>
      </c>
      <c r="M1234" t="s">
        <v>3494</v>
      </c>
      <c r="N1234" t="s">
        <v>4277</v>
      </c>
      <c r="O1234" t="s">
        <v>2655</v>
      </c>
      <c r="Q1234" s="199">
        <v>9500</v>
      </c>
      <c r="S1234" t="s">
        <v>3495</v>
      </c>
      <c r="T1234" t="s">
        <v>3730</v>
      </c>
      <c r="U1234" s="201">
        <v>3.97</v>
      </c>
      <c r="V1234" t="s">
        <v>4420</v>
      </c>
      <c r="W1234" t="s">
        <v>3470</v>
      </c>
      <c r="X1234" t="s">
        <v>3471</v>
      </c>
      <c r="Y1234" t="s">
        <v>3748</v>
      </c>
      <c r="Z1234" t="s">
        <v>3051</v>
      </c>
      <c r="AA1234" t="s">
        <v>2656</v>
      </c>
      <c r="AB1234" s="198">
        <v>37048.875011574077</v>
      </c>
      <c r="AC1234" s="198">
        <v>37072.875011574077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3821</v>
      </c>
      <c r="G1235" s="202">
        <v>1337542</v>
      </c>
      <c r="H1235" s="198">
        <v>37047.342939814815</v>
      </c>
      <c r="I1235" t="s">
        <v>4400</v>
      </c>
      <c r="M1235" t="s">
        <v>3494</v>
      </c>
      <c r="N1235" t="s">
        <v>3840</v>
      </c>
      <c r="O1235" t="s">
        <v>2657</v>
      </c>
      <c r="Q1235" s="199">
        <v>3821</v>
      </c>
      <c r="S1235" t="s">
        <v>3495</v>
      </c>
      <c r="T1235" t="s">
        <v>3730</v>
      </c>
      <c r="U1235" s="201">
        <v>3.9224999999999999</v>
      </c>
      <c r="V1235" t="s">
        <v>4462</v>
      </c>
      <c r="W1235" t="s">
        <v>4163</v>
      </c>
      <c r="X1235" t="s">
        <v>3165</v>
      </c>
      <c r="Y1235" t="s">
        <v>4481</v>
      </c>
      <c r="Z1235" t="s">
        <v>3051</v>
      </c>
      <c r="AA1235">
        <v>829257</v>
      </c>
      <c r="AB1235" s="198">
        <v>37048.875011574077</v>
      </c>
      <c r="AC1235" s="198">
        <v>37048.875011574077</v>
      </c>
    </row>
    <row r="1236" spans="1:29" x14ac:dyDescent="0.2">
      <c r="A1236" s="44" t="str">
        <f t="shared" si="96"/>
        <v xml:space="preserve"> Metals Financial</v>
      </c>
      <c r="B1236" s="44" t="str">
        <f t="shared" si="97"/>
        <v/>
      </c>
      <c r="C1236" s="44" t="str">
        <f t="shared" si="98"/>
        <v>Metals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15</v>
      </c>
      <c r="G1236" s="202">
        <v>1337544</v>
      </c>
      <c r="H1236" s="198">
        <v>37047.342986111114</v>
      </c>
      <c r="I1236" t="s">
        <v>2323</v>
      </c>
      <c r="M1236" t="s">
        <v>3499</v>
      </c>
      <c r="N1236" t="s">
        <v>3739</v>
      </c>
      <c r="O1236" t="s">
        <v>3740</v>
      </c>
      <c r="P1236" s="199">
        <v>15</v>
      </c>
      <c r="S1236" t="s">
        <v>3729</v>
      </c>
      <c r="T1236" t="s">
        <v>3730</v>
      </c>
      <c r="U1236" s="201">
        <v>1510</v>
      </c>
      <c r="V1236" t="s">
        <v>2335</v>
      </c>
      <c r="W1236" t="s">
        <v>3736</v>
      </c>
      <c r="X1236" t="s">
        <v>3732</v>
      </c>
      <c r="Y1236" t="s">
        <v>3733</v>
      </c>
      <c r="Z1236" t="s">
        <v>3734</v>
      </c>
      <c r="AA1236">
        <v>2168871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1337543</v>
      </c>
      <c r="H1237" s="198">
        <v>37047.342986111114</v>
      </c>
      <c r="I1237" t="s">
        <v>3678</v>
      </c>
      <c r="M1237" t="s">
        <v>3494</v>
      </c>
      <c r="N1237" t="s">
        <v>3840</v>
      </c>
      <c r="O1237" t="s">
        <v>2472</v>
      </c>
      <c r="P1237" s="199">
        <v>10000</v>
      </c>
      <c r="S1237" t="s">
        <v>3495</v>
      </c>
      <c r="T1237" t="s">
        <v>3730</v>
      </c>
      <c r="U1237" s="201">
        <v>4.01</v>
      </c>
      <c r="V1237" t="s">
        <v>3108</v>
      </c>
      <c r="W1237" t="s">
        <v>4512</v>
      </c>
      <c r="X1237" t="s">
        <v>4513</v>
      </c>
      <c r="Y1237" t="s">
        <v>4481</v>
      </c>
      <c r="Z1237" t="s">
        <v>3051</v>
      </c>
      <c r="AA1237">
        <v>829258</v>
      </c>
      <c r="AB1237" s="198">
        <v>37048.875011574077</v>
      </c>
      <c r="AC1237" s="198">
        <v>37048.875011574077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10000</v>
      </c>
      <c r="G1238" s="202">
        <v>1337546</v>
      </c>
      <c r="H1238" s="198">
        <v>37047.343055555553</v>
      </c>
      <c r="I1238" t="s">
        <v>4501</v>
      </c>
      <c r="M1238" t="s">
        <v>3494</v>
      </c>
      <c r="N1238" t="s">
        <v>3840</v>
      </c>
      <c r="O1238" t="s">
        <v>2472</v>
      </c>
      <c r="P1238" s="199">
        <v>10000</v>
      </c>
      <c r="S1238" t="s">
        <v>3495</v>
      </c>
      <c r="T1238" t="s">
        <v>3730</v>
      </c>
      <c r="U1238" s="201">
        <v>4.0075000000000003</v>
      </c>
      <c r="V1238" t="s">
        <v>4349</v>
      </c>
      <c r="W1238" t="s">
        <v>4512</v>
      </c>
      <c r="X1238" t="s">
        <v>4513</v>
      </c>
      <c r="Y1238" t="s">
        <v>4481</v>
      </c>
      <c r="Z1238" t="s">
        <v>3051</v>
      </c>
      <c r="AA1238">
        <v>829259</v>
      </c>
      <c r="AB1238" s="198">
        <v>37048.875011574077</v>
      </c>
      <c r="AC1238" s="198">
        <v>37048.875011574077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100000</v>
      </c>
      <c r="G1239" s="202">
        <v>1337547</v>
      </c>
      <c r="H1239" s="198">
        <v>37047.34306712963</v>
      </c>
      <c r="I1239" t="s">
        <v>4272</v>
      </c>
      <c r="M1239" t="s">
        <v>3494</v>
      </c>
      <c r="N1239" t="s">
        <v>3840</v>
      </c>
      <c r="O1239" t="s">
        <v>2481</v>
      </c>
      <c r="Q1239" s="199">
        <v>100000</v>
      </c>
      <c r="S1239" t="s">
        <v>3495</v>
      </c>
      <c r="T1239" t="s">
        <v>3730</v>
      </c>
      <c r="U1239" s="201">
        <v>4.0949999999999998</v>
      </c>
      <c r="V1239" t="s">
        <v>3249</v>
      </c>
      <c r="W1239" t="s">
        <v>4479</v>
      </c>
      <c r="X1239" t="s">
        <v>4480</v>
      </c>
      <c r="Y1239" t="s">
        <v>4481</v>
      </c>
      <c r="Z1239" t="s">
        <v>3051</v>
      </c>
      <c r="AA1239">
        <v>829260</v>
      </c>
      <c r="AB1239" s="198">
        <v>37048.875011574077</v>
      </c>
      <c r="AC1239" s="198">
        <v>37048.875011574077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10000</v>
      </c>
      <c r="G1240" s="202">
        <v>1337548</v>
      </c>
      <c r="H1240" s="198">
        <v>37047.343101851853</v>
      </c>
      <c r="I1240" t="s">
        <v>4543</v>
      </c>
      <c r="M1240" t="s">
        <v>3494</v>
      </c>
      <c r="N1240" t="s">
        <v>3840</v>
      </c>
      <c r="O1240" t="s">
        <v>2472</v>
      </c>
      <c r="Q1240" s="199">
        <v>10000</v>
      </c>
      <c r="S1240" t="s">
        <v>3495</v>
      </c>
      <c r="T1240" t="s">
        <v>3730</v>
      </c>
      <c r="U1240" s="201">
        <v>4.01</v>
      </c>
      <c r="V1240" t="s">
        <v>4350</v>
      </c>
      <c r="W1240" t="s">
        <v>4512</v>
      </c>
      <c r="X1240" t="s">
        <v>4513</v>
      </c>
      <c r="Y1240" t="s">
        <v>4481</v>
      </c>
      <c r="Z1240" t="s">
        <v>3051</v>
      </c>
      <c r="AA1240">
        <v>829261</v>
      </c>
      <c r="AB1240" s="198">
        <v>37048.875011574077</v>
      </c>
      <c r="AC1240" s="198">
        <v>37048.875011574077</v>
      </c>
    </row>
    <row r="1241" spans="1:29" x14ac:dyDescent="0.2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25</v>
      </c>
      <c r="G1241" s="202">
        <v>1337550</v>
      </c>
      <c r="H1241" s="198">
        <v>37047.343124999999</v>
      </c>
      <c r="I1241" t="s">
        <v>4239</v>
      </c>
      <c r="M1241" t="s">
        <v>2818</v>
      </c>
      <c r="N1241" t="s">
        <v>3458</v>
      </c>
      <c r="O1241" t="s">
        <v>4719</v>
      </c>
      <c r="P1241" s="199">
        <v>25</v>
      </c>
      <c r="S1241" t="s">
        <v>3493</v>
      </c>
      <c r="T1241" t="s">
        <v>3730</v>
      </c>
      <c r="U1241" s="201">
        <v>91</v>
      </c>
      <c r="V1241" t="s">
        <v>4354</v>
      </c>
      <c r="W1241" t="s">
        <v>3463</v>
      </c>
      <c r="X1241" t="s">
        <v>3459</v>
      </c>
      <c r="Y1241" t="s">
        <v>4783</v>
      </c>
      <c r="Z1241" t="s">
        <v>3046</v>
      </c>
      <c r="AA1241">
        <v>632615.1</v>
      </c>
      <c r="AB1241" s="198">
        <v>37048.875011574077</v>
      </c>
      <c r="AC1241" s="198">
        <v>37048.875011574077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1337549</v>
      </c>
      <c r="H1242" s="198">
        <v>37047.343124999999</v>
      </c>
      <c r="I1242" t="s">
        <v>4249</v>
      </c>
      <c r="M1242" t="s">
        <v>3494</v>
      </c>
      <c r="N1242" t="s">
        <v>3840</v>
      </c>
      <c r="O1242" t="s">
        <v>2583</v>
      </c>
      <c r="Q1242" s="199">
        <v>10000</v>
      </c>
      <c r="S1242" t="s">
        <v>3495</v>
      </c>
      <c r="T1242" t="s">
        <v>3730</v>
      </c>
      <c r="U1242" s="201">
        <v>4.2050000000000001</v>
      </c>
      <c r="V1242" t="s">
        <v>4503</v>
      </c>
      <c r="W1242" t="s">
        <v>4523</v>
      </c>
      <c r="X1242" t="s">
        <v>4524</v>
      </c>
      <c r="Y1242" t="s">
        <v>4481</v>
      </c>
      <c r="Z1242" t="s">
        <v>3051</v>
      </c>
      <c r="AA1242">
        <v>829262</v>
      </c>
      <c r="AB1242" s="198">
        <v>37048.875011574077</v>
      </c>
      <c r="AC1242" s="198">
        <v>37048.875011574077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1337551</v>
      </c>
      <c r="H1243" s="198">
        <v>37047.343148148146</v>
      </c>
      <c r="I1243" t="s">
        <v>4013</v>
      </c>
      <c r="M1243" t="s">
        <v>2818</v>
      </c>
      <c r="N1243" t="s">
        <v>3460</v>
      </c>
      <c r="O1243" t="s">
        <v>2592</v>
      </c>
      <c r="P1243" s="199">
        <v>25</v>
      </c>
      <c r="S1243" t="s">
        <v>3493</v>
      </c>
      <c r="T1243" t="s">
        <v>3730</v>
      </c>
      <c r="U1243" s="201">
        <v>71</v>
      </c>
      <c r="V1243" t="s">
        <v>4014</v>
      </c>
      <c r="W1243" t="s">
        <v>3465</v>
      </c>
      <c r="X1243" t="s">
        <v>3462</v>
      </c>
      <c r="Y1243" t="s">
        <v>4783</v>
      </c>
      <c r="Z1243" t="s">
        <v>3046</v>
      </c>
      <c r="AA1243">
        <v>632616.1</v>
      </c>
      <c r="AB1243" s="198">
        <v>37048.875011574077</v>
      </c>
      <c r="AC1243" s="198">
        <v>37048.875011574077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30</v>
      </c>
      <c r="F1244" s="213">
        <f t="shared" si="100"/>
        <v>750</v>
      </c>
      <c r="G1244" s="202">
        <v>1337553</v>
      </c>
      <c r="H1244" s="198">
        <v>37047.343194444446</v>
      </c>
      <c r="I1244" t="s">
        <v>4477</v>
      </c>
      <c r="M1244" t="s">
        <v>2818</v>
      </c>
      <c r="N1244" t="s">
        <v>3460</v>
      </c>
      <c r="O1244" t="s">
        <v>3261</v>
      </c>
      <c r="P1244" s="199">
        <v>25</v>
      </c>
      <c r="S1244" t="s">
        <v>3493</v>
      </c>
      <c r="T1244" t="s">
        <v>3730</v>
      </c>
      <c r="U1244" s="201">
        <v>160</v>
      </c>
      <c r="V1244" t="s">
        <v>3235</v>
      </c>
      <c r="W1244" t="s">
        <v>3234</v>
      </c>
      <c r="X1244" t="s">
        <v>3236</v>
      </c>
      <c r="Y1244" t="s">
        <v>4783</v>
      </c>
      <c r="Z1244" t="s">
        <v>3046</v>
      </c>
      <c r="AA1244">
        <v>632617.1</v>
      </c>
      <c r="AB1244" s="198">
        <v>37135.875011574077</v>
      </c>
      <c r="AC1244" s="198">
        <v>37164.875011574077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1337554</v>
      </c>
      <c r="H1245" s="198">
        <v>37047.343217592592</v>
      </c>
      <c r="I1245" t="s">
        <v>4528</v>
      </c>
      <c r="M1245" t="s">
        <v>3494</v>
      </c>
      <c r="N1245" t="s">
        <v>3840</v>
      </c>
      <c r="O1245" t="s">
        <v>2657</v>
      </c>
      <c r="P1245" s="199">
        <v>10000</v>
      </c>
      <c r="S1245" t="s">
        <v>3495</v>
      </c>
      <c r="T1245" t="s">
        <v>3730</v>
      </c>
      <c r="U1245" s="201">
        <v>3.9125000000000001</v>
      </c>
      <c r="V1245" t="s">
        <v>4529</v>
      </c>
      <c r="W1245" t="s">
        <v>4163</v>
      </c>
      <c r="X1245" t="s">
        <v>3165</v>
      </c>
      <c r="Y1245" t="s">
        <v>4481</v>
      </c>
      <c r="Z1245" t="s">
        <v>3051</v>
      </c>
      <c r="AA1245">
        <v>829263</v>
      </c>
      <c r="AB1245" s="198">
        <v>37048.875011574077</v>
      </c>
      <c r="AC1245" s="198">
        <v>37048.875011574077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5000</v>
      </c>
      <c r="G1246" s="202">
        <v>1337555</v>
      </c>
      <c r="H1246" s="198">
        <v>37047.343229166669</v>
      </c>
      <c r="I1246" t="s">
        <v>4285</v>
      </c>
      <c r="M1246" t="s">
        <v>3494</v>
      </c>
      <c r="N1246" t="s">
        <v>3840</v>
      </c>
      <c r="O1246" t="s">
        <v>2503</v>
      </c>
      <c r="P1246" s="199">
        <v>5000</v>
      </c>
      <c r="S1246" t="s">
        <v>3495</v>
      </c>
      <c r="T1246" t="s">
        <v>3730</v>
      </c>
      <c r="U1246" s="201">
        <v>3.88</v>
      </c>
      <c r="V1246" t="s">
        <v>3485</v>
      </c>
      <c r="W1246" t="s">
        <v>4348</v>
      </c>
      <c r="X1246" t="s">
        <v>4498</v>
      </c>
      <c r="Y1246" t="s">
        <v>4481</v>
      </c>
      <c r="Z1246" t="s">
        <v>3051</v>
      </c>
      <c r="AA1246">
        <v>829264</v>
      </c>
      <c r="AB1246" s="198">
        <v>37048.875011574077</v>
      </c>
      <c r="AC1246" s="198">
        <v>37048.875011574077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10000</v>
      </c>
      <c r="G1247" s="202">
        <v>1337556</v>
      </c>
      <c r="H1247" s="198">
        <v>37047.343240740738</v>
      </c>
      <c r="I1247" t="s">
        <v>4249</v>
      </c>
      <c r="M1247" t="s">
        <v>3494</v>
      </c>
      <c r="N1247" t="s">
        <v>3840</v>
      </c>
      <c r="O1247" t="s">
        <v>2472</v>
      </c>
      <c r="P1247" s="199">
        <v>10000</v>
      </c>
      <c r="S1247" t="s">
        <v>3495</v>
      </c>
      <c r="T1247" t="s">
        <v>3730</v>
      </c>
      <c r="U1247" s="201">
        <v>4.0075000000000003</v>
      </c>
      <c r="V1247" t="s">
        <v>4478</v>
      </c>
      <c r="W1247" t="s">
        <v>4512</v>
      </c>
      <c r="X1247" t="s">
        <v>4513</v>
      </c>
      <c r="Y1247" t="s">
        <v>4481</v>
      </c>
      <c r="Z1247" t="s">
        <v>3051</v>
      </c>
      <c r="AA1247">
        <v>829265</v>
      </c>
      <c r="AB1247" s="198">
        <v>37048.875011574077</v>
      </c>
      <c r="AC1247" s="198">
        <v>37048.875011574077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100000</v>
      </c>
      <c r="G1248" s="202">
        <v>1337557</v>
      </c>
      <c r="H1248" s="198">
        <v>37047.343252314815</v>
      </c>
      <c r="I1248" t="s">
        <v>4272</v>
      </c>
      <c r="M1248" t="s">
        <v>3494</v>
      </c>
      <c r="N1248" t="s">
        <v>3840</v>
      </c>
      <c r="O1248" t="s">
        <v>2481</v>
      </c>
      <c r="Q1248" s="199">
        <v>100000</v>
      </c>
      <c r="S1248" t="s">
        <v>3495</v>
      </c>
      <c r="T1248" t="s">
        <v>3730</v>
      </c>
      <c r="U1248" s="201">
        <v>4.1025</v>
      </c>
      <c r="V1248" t="s">
        <v>3249</v>
      </c>
      <c r="W1248" t="s">
        <v>4479</v>
      </c>
      <c r="X1248" t="s">
        <v>4480</v>
      </c>
      <c r="Y1248" t="s">
        <v>4481</v>
      </c>
      <c r="Z1248" t="s">
        <v>3051</v>
      </c>
      <c r="AA1248">
        <v>829266</v>
      </c>
      <c r="AB1248" s="198">
        <v>37048.875011574077</v>
      </c>
      <c r="AC1248" s="198">
        <v>37048.875011574077</v>
      </c>
    </row>
    <row r="1249" spans="1:29" x14ac:dyDescent="0.2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25</v>
      </c>
      <c r="G1249" s="202">
        <v>1337558</v>
      </c>
      <c r="H1249" s="198">
        <v>37047.343275462961</v>
      </c>
      <c r="I1249" t="s">
        <v>4357</v>
      </c>
      <c r="M1249" t="s">
        <v>2818</v>
      </c>
      <c r="N1249" t="s">
        <v>3458</v>
      </c>
      <c r="O1249" t="s">
        <v>4719</v>
      </c>
      <c r="P1249" s="199">
        <v>25</v>
      </c>
      <c r="S1249" t="s">
        <v>3493</v>
      </c>
      <c r="T1249" t="s">
        <v>3730</v>
      </c>
      <c r="U1249" s="201">
        <v>90</v>
      </c>
      <c r="V1249" t="s">
        <v>3143</v>
      </c>
      <c r="W1249" t="s">
        <v>3463</v>
      </c>
      <c r="X1249" t="s">
        <v>3459</v>
      </c>
      <c r="Y1249" t="s">
        <v>4783</v>
      </c>
      <c r="Z1249" t="s">
        <v>3046</v>
      </c>
      <c r="AA1249">
        <v>632618.1</v>
      </c>
      <c r="AB1249" s="198">
        <v>37048.875011574077</v>
      </c>
      <c r="AC1249" s="198">
        <v>37048.875011574077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10000</v>
      </c>
      <c r="G1250" s="202">
        <v>1337559</v>
      </c>
      <c r="H1250" s="198">
        <v>37047.343287037038</v>
      </c>
      <c r="I1250" t="s">
        <v>4543</v>
      </c>
      <c r="M1250" t="s">
        <v>3494</v>
      </c>
      <c r="N1250" t="s">
        <v>3840</v>
      </c>
      <c r="O1250" t="s">
        <v>2472</v>
      </c>
      <c r="P1250" s="199">
        <v>10000</v>
      </c>
      <c r="S1250" t="s">
        <v>3495</v>
      </c>
      <c r="T1250" t="s">
        <v>3730</v>
      </c>
      <c r="U1250" s="201">
        <v>4.0049999999999999</v>
      </c>
      <c r="V1250" t="s">
        <v>4350</v>
      </c>
      <c r="W1250" t="s">
        <v>4512</v>
      </c>
      <c r="X1250" t="s">
        <v>4513</v>
      </c>
      <c r="Y1250" t="s">
        <v>4481</v>
      </c>
      <c r="Z1250" t="s">
        <v>3051</v>
      </c>
      <c r="AA1250">
        <v>829267</v>
      </c>
      <c r="AB1250" s="198">
        <v>37048.875011574077</v>
      </c>
      <c r="AC1250" s="198">
        <v>37048.875011574077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25</v>
      </c>
      <c r="F1251" s="213">
        <f t="shared" si="100"/>
        <v>105000</v>
      </c>
      <c r="G1251" s="202">
        <v>1337560</v>
      </c>
      <c r="H1251" s="198">
        <v>37047.343298611115</v>
      </c>
      <c r="I1251" t="s">
        <v>3606</v>
      </c>
      <c r="M1251" t="s">
        <v>3494</v>
      </c>
      <c r="N1251" t="s">
        <v>4277</v>
      </c>
      <c r="O1251" t="s">
        <v>3991</v>
      </c>
      <c r="P1251" s="199">
        <v>4200</v>
      </c>
      <c r="S1251" t="s">
        <v>3495</v>
      </c>
      <c r="T1251" t="s">
        <v>3730</v>
      </c>
      <c r="U1251" s="201">
        <v>4.0549999999999997</v>
      </c>
      <c r="V1251" t="s">
        <v>3281</v>
      </c>
      <c r="W1251" t="s">
        <v>4527</v>
      </c>
      <c r="X1251" t="s">
        <v>4157</v>
      </c>
      <c r="Y1251" t="s">
        <v>3748</v>
      </c>
      <c r="Z1251" t="s">
        <v>3051</v>
      </c>
      <c r="AA1251" t="s">
        <v>2658</v>
      </c>
      <c r="AB1251" s="198">
        <v>37048.875011574077</v>
      </c>
      <c r="AC1251" s="198">
        <v>37072.875011574077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1337562</v>
      </c>
      <c r="H1252" s="198">
        <v>37047.343414351853</v>
      </c>
      <c r="I1252" t="s">
        <v>4284</v>
      </c>
      <c r="J1252" t="s">
        <v>4422</v>
      </c>
      <c r="K1252" t="s">
        <v>4267</v>
      </c>
      <c r="M1252" t="s">
        <v>2818</v>
      </c>
      <c r="N1252" t="s">
        <v>3458</v>
      </c>
      <c r="O1252" t="s">
        <v>2572</v>
      </c>
      <c r="P1252" s="199">
        <v>25</v>
      </c>
      <c r="S1252" t="s">
        <v>3493</v>
      </c>
      <c r="T1252" t="s">
        <v>3730</v>
      </c>
      <c r="U1252" s="201">
        <v>22</v>
      </c>
      <c r="V1252" t="s">
        <v>3547</v>
      </c>
      <c r="W1252" t="s">
        <v>4534</v>
      </c>
      <c r="X1252" t="s">
        <v>3459</v>
      </c>
      <c r="Y1252" t="s">
        <v>4783</v>
      </c>
      <c r="Z1252" t="s">
        <v>3046</v>
      </c>
      <c r="AA1252">
        <v>632619.1</v>
      </c>
      <c r="AB1252" s="198">
        <v>37048.875011574077</v>
      </c>
      <c r="AC1252" s="198">
        <v>37048.875011574077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5000</v>
      </c>
      <c r="G1253" s="202">
        <v>1337561</v>
      </c>
      <c r="H1253" s="198">
        <v>37047.343414351853</v>
      </c>
      <c r="I1253" t="s">
        <v>4272</v>
      </c>
      <c r="M1253" t="s">
        <v>3494</v>
      </c>
      <c r="N1253" t="s">
        <v>3840</v>
      </c>
      <c r="O1253" t="s">
        <v>2507</v>
      </c>
      <c r="Q1253" s="199">
        <v>5000</v>
      </c>
      <c r="S1253" t="s">
        <v>3495</v>
      </c>
      <c r="T1253" t="s">
        <v>3730</v>
      </c>
      <c r="U1253" s="201">
        <v>4.28</v>
      </c>
      <c r="V1253" t="s">
        <v>3161</v>
      </c>
      <c r="W1253" t="s">
        <v>3217</v>
      </c>
      <c r="X1253" t="s">
        <v>3153</v>
      </c>
      <c r="Y1253" t="s">
        <v>4481</v>
      </c>
      <c r="Z1253" t="s">
        <v>3051</v>
      </c>
      <c r="AA1253">
        <v>829269</v>
      </c>
      <c r="AB1253" s="198">
        <v>37048.875011574077</v>
      </c>
      <c r="AC1253" s="198">
        <v>37048.875011574077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1337564</v>
      </c>
      <c r="H1254" s="198">
        <v>37047.343472222223</v>
      </c>
      <c r="I1254" t="s">
        <v>4159</v>
      </c>
      <c r="M1254" t="s">
        <v>3494</v>
      </c>
      <c r="N1254" t="s">
        <v>3840</v>
      </c>
      <c r="O1254" t="s">
        <v>2472</v>
      </c>
      <c r="Q1254" s="199">
        <v>10000</v>
      </c>
      <c r="S1254" t="s">
        <v>3495</v>
      </c>
      <c r="T1254" t="s">
        <v>3730</v>
      </c>
      <c r="U1254" s="201">
        <v>4.0075000000000003</v>
      </c>
      <c r="V1254" t="s">
        <v>3141</v>
      </c>
      <c r="W1254" t="s">
        <v>4512</v>
      </c>
      <c r="X1254" t="s">
        <v>4513</v>
      </c>
      <c r="Y1254" t="s">
        <v>4481</v>
      </c>
      <c r="Z1254" t="s">
        <v>3051</v>
      </c>
      <c r="AA1254">
        <v>829270</v>
      </c>
      <c r="AB1254" s="198">
        <v>37048.875011574077</v>
      </c>
      <c r="AC1254" s="198">
        <v>37048.875011574077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25</v>
      </c>
      <c r="G1255" s="202">
        <v>1337565</v>
      </c>
      <c r="H1255" s="198">
        <v>37047.343553240738</v>
      </c>
      <c r="I1255" t="s">
        <v>4357</v>
      </c>
      <c r="M1255" t="s">
        <v>2818</v>
      </c>
      <c r="N1255" t="s">
        <v>3458</v>
      </c>
      <c r="O1255" t="s">
        <v>2571</v>
      </c>
      <c r="Q1255" s="199">
        <v>25</v>
      </c>
      <c r="S1255" t="s">
        <v>3493</v>
      </c>
      <c r="T1255" t="s">
        <v>3730</v>
      </c>
      <c r="U1255" s="201">
        <v>37</v>
      </c>
      <c r="V1255" t="s">
        <v>3864</v>
      </c>
      <c r="W1255" t="s">
        <v>3127</v>
      </c>
      <c r="X1255" t="s">
        <v>3459</v>
      </c>
      <c r="Y1255" t="s">
        <v>4783</v>
      </c>
      <c r="Z1255" t="s">
        <v>3046</v>
      </c>
      <c r="AA1255">
        <v>632620.1</v>
      </c>
      <c r="AB1255" s="198">
        <v>37048.875011574077</v>
      </c>
      <c r="AC1255" s="198">
        <v>37048.875011574077</v>
      </c>
    </row>
    <row r="1256" spans="1:29" x14ac:dyDescent="0.2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5000</v>
      </c>
      <c r="G1256" s="202">
        <v>1337566</v>
      </c>
      <c r="H1256" s="198">
        <v>37047.343564814815</v>
      </c>
      <c r="I1256" t="s">
        <v>3518</v>
      </c>
      <c r="M1256" t="s">
        <v>3494</v>
      </c>
      <c r="N1256" t="s">
        <v>3840</v>
      </c>
      <c r="O1256" t="s">
        <v>2545</v>
      </c>
      <c r="P1256" s="199">
        <v>5000</v>
      </c>
      <c r="S1256" t="s">
        <v>3495</v>
      </c>
      <c r="T1256" t="s">
        <v>3730</v>
      </c>
      <c r="U1256" s="201">
        <v>3.9</v>
      </c>
      <c r="V1256" t="s">
        <v>4288</v>
      </c>
      <c r="W1256" t="s">
        <v>3163</v>
      </c>
      <c r="X1256" t="s">
        <v>3164</v>
      </c>
      <c r="Y1256" t="s">
        <v>4481</v>
      </c>
      <c r="Z1256" t="s">
        <v>3051</v>
      </c>
      <c r="AA1256">
        <v>829271</v>
      </c>
      <c r="AB1256" s="198">
        <v>37048.875011574077</v>
      </c>
      <c r="AC1256" s="198">
        <v>37048.875011574077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1337567</v>
      </c>
      <c r="H1257" s="198">
        <v>37047.343726851854</v>
      </c>
      <c r="I1257" t="s">
        <v>4501</v>
      </c>
      <c r="M1257" t="s">
        <v>3494</v>
      </c>
      <c r="N1257" t="s">
        <v>3840</v>
      </c>
      <c r="O1257" t="s">
        <v>2503</v>
      </c>
      <c r="Q1257" s="199">
        <v>5000</v>
      </c>
      <c r="S1257" t="s">
        <v>3495</v>
      </c>
      <c r="T1257" t="s">
        <v>3730</v>
      </c>
      <c r="U1257" s="201">
        <v>3.8875000000000002</v>
      </c>
      <c r="V1257" t="s">
        <v>4349</v>
      </c>
      <c r="W1257" t="s">
        <v>4348</v>
      </c>
      <c r="X1257" t="s">
        <v>4498</v>
      </c>
      <c r="Y1257" t="s">
        <v>4481</v>
      </c>
      <c r="Z1257" t="s">
        <v>3051</v>
      </c>
      <c r="AA1257">
        <v>829272</v>
      </c>
      <c r="AB1257" s="198">
        <v>37048.875011574077</v>
      </c>
      <c r="AC1257" s="198">
        <v>37048.875011574077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1337568</v>
      </c>
      <c r="H1258" s="198">
        <v>37047.343738425923</v>
      </c>
      <c r="I1258" t="s">
        <v>4272</v>
      </c>
      <c r="M1258" t="s">
        <v>3494</v>
      </c>
      <c r="N1258" t="s">
        <v>3840</v>
      </c>
      <c r="O1258" t="s">
        <v>2587</v>
      </c>
      <c r="P1258" s="199">
        <v>10000</v>
      </c>
      <c r="S1258" t="s">
        <v>3495</v>
      </c>
      <c r="T1258" t="s">
        <v>3730</v>
      </c>
      <c r="U1258" s="201">
        <v>4.0250000000000004</v>
      </c>
      <c r="V1258" t="s">
        <v>3551</v>
      </c>
      <c r="W1258" t="s">
        <v>3171</v>
      </c>
      <c r="X1258" t="s">
        <v>3164</v>
      </c>
      <c r="Y1258" t="s">
        <v>4481</v>
      </c>
      <c r="Z1258" t="s">
        <v>3051</v>
      </c>
      <c r="AA1258">
        <v>829273</v>
      </c>
      <c r="AB1258" s="198">
        <v>37048.875011574077</v>
      </c>
      <c r="AC1258" s="198">
        <v>37048.875011574077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10000</v>
      </c>
      <c r="G1259" s="202">
        <v>1337569</v>
      </c>
      <c r="H1259" s="198">
        <v>37047.343761574077</v>
      </c>
      <c r="I1259" t="s">
        <v>4543</v>
      </c>
      <c r="M1259" t="s">
        <v>3494</v>
      </c>
      <c r="N1259" t="s">
        <v>3840</v>
      </c>
      <c r="O1259" t="s">
        <v>2472</v>
      </c>
      <c r="P1259" s="199">
        <v>10000</v>
      </c>
      <c r="S1259" t="s">
        <v>3495</v>
      </c>
      <c r="T1259" t="s">
        <v>3730</v>
      </c>
      <c r="U1259" s="201">
        <v>4.0075000000000003</v>
      </c>
      <c r="V1259" t="s">
        <v>4350</v>
      </c>
      <c r="W1259" t="s">
        <v>4512</v>
      </c>
      <c r="X1259" t="s">
        <v>4513</v>
      </c>
      <c r="Y1259" t="s">
        <v>4481</v>
      </c>
      <c r="Z1259" t="s">
        <v>3051</v>
      </c>
      <c r="AA1259">
        <v>829275</v>
      </c>
      <c r="AB1259" s="198">
        <v>37048.875011574077</v>
      </c>
      <c r="AC1259" s="198">
        <v>37048.875011574077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5000</v>
      </c>
      <c r="G1260" s="202">
        <v>1337570</v>
      </c>
      <c r="H1260" s="198">
        <v>37047.343773148146</v>
      </c>
      <c r="I1260" t="s">
        <v>4482</v>
      </c>
      <c r="M1260" t="s">
        <v>3494</v>
      </c>
      <c r="N1260" t="s">
        <v>3840</v>
      </c>
      <c r="O1260" t="s">
        <v>2505</v>
      </c>
      <c r="Q1260" s="199">
        <v>5000</v>
      </c>
      <c r="S1260" t="s">
        <v>3495</v>
      </c>
      <c r="T1260" t="s">
        <v>3730</v>
      </c>
      <c r="U1260" s="201">
        <v>3.8875000000000002</v>
      </c>
      <c r="V1260" t="s">
        <v>4483</v>
      </c>
      <c r="W1260" t="s">
        <v>4348</v>
      </c>
      <c r="X1260" t="s">
        <v>4498</v>
      </c>
      <c r="Y1260" t="s">
        <v>4481</v>
      </c>
      <c r="Z1260" t="s">
        <v>3051</v>
      </c>
      <c r="AA1260">
        <v>829274</v>
      </c>
      <c r="AB1260" s="198">
        <v>37048.875011574077</v>
      </c>
      <c r="AC1260" s="198">
        <v>37048.875011574077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25</v>
      </c>
      <c r="G1261" s="202">
        <v>1337571</v>
      </c>
      <c r="H1261" s="198">
        <v>37047.343912037039</v>
      </c>
      <c r="I1261" t="s">
        <v>4022</v>
      </c>
      <c r="M1261" t="s">
        <v>2818</v>
      </c>
      <c r="N1261" t="s">
        <v>3458</v>
      </c>
      <c r="O1261" t="s">
        <v>2571</v>
      </c>
      <c r="Q1261" s="199">
        <v>25</v>
      </c>
      <c r="S1261" t="s">
        <v>3493</v>
      </c>
      <c r="T1261" t="s">
        <v>3730</v>
      </c>
      <c r="U1261" s="201">
        <v>37</v>
      </c>
      <c r="V1261" t="s">
        <v>4023</v>
      </c>
      <c r="W1261" t="s">
        <v>3127</v>
      </c>
      <c r="X1261" t="s">
        <v>3459</v>
      </c>
      <c r="Y1261" t="s">
        <v>4783</v>
      </c>
      <c r="Z1261" t="s">
        <v>3046</v>
      </c>
      <c r="AA1261">
        <v>632622.1</v>
      </c>
      <c r="AB1261" s="198">
        <v>37048.875011574077</v>
      </c>
      <c r="AC1261" s="198">
        <v>37048.875011574077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1337572</v>
      </c>
      <c r="H1262" s="198">
        <v>37047.343923611108</v>
      </c>
      <c r="I1262" t="s">
        <v>4285</v>
      </c>
      <c r="M1262" t="s">
        <v>3494</v>
      </c>
      <c r="N1262" t="s">
        <v>3840</v>
      </c>
      <c r="O1262" t="s">
        <v>4680</v>
      </c>
      <c r="Q1262" s="199">
        <v>10000</v>
      </c>
      <c r="S1262" t="s">
        <v>3495</v>
      </c>
      <c r="T1262" t="s">
        <v>3730</v>
      </c>
      <c r="U1262" s="201">
        <v>4.0549999999999997</v>
      </c>
      <c r="V1262" t="s">
        <v>3485</v>
      </c>
      <c r="W1262" t="s">
        <v>4163</v>
      </c>
      <c r="X1262" t="s">
        <v>4164</v>
      </c>
      <c r="Y1262" t="s">
        <v>4481</v>
      </c>
      <c r="Z1262" t="s">
        <v>3051</v>
      </c>
      <c r="AA1262">
        <v>829276</v>
      </c>
      <c r="AB1262" s="198">
        <v>37048.875011574077</v>
      </c>
      <c r="AC1262" s="198">
        <v>37048.875011574077</v>
      </c>
    </row>
    <row r="1263" spans="1:29" x14ac:dyDescent="0.2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31</v>
      </c>
      <c r="F1263" s="213">
        <f t="shared" si="100"/>
        <v>465000</v>
      </c>
      <c r="G1263" s="202">
        <v>1337573</v>
      </c>
      <c r="H1263" s="198">
        <v>37047.343935185185</v>
      </c>
      <c r="I1263" t="s">
        <v>4282</v>
      </c>
      <c r="M1263" t="s">
        <v>3494</v>
      </c>
      <c r="N1263" t="s">
        <v>4277</v>
      </c>
      <c r="O1263" t="s">
        <v>4487</v>
      </c>
      <c r="P1263" s="199">
        <v>15000</v>
      </c>
      <c r="S1263" t="s">
        <v>3495</v>
      </c>
      <c r="T1263" t="s">
        <v>3730</v>
      </c>
      <c r="U1263" s="201">
        <v>4.16</v>
      </c>
      <c r="V1263" t="s">
        <v>4283</v>
      </c>
      <c r="W1263" t="s">
        <v>2909</v>
      </c>
      <c r="X1263" t="s">
        <v>4278</v>
      </c>
      <c r="Y1263" t="s">
        <v>3748</v>
      </c>
      <c r="Z1263" t="s">
        <v>3051</v>
      </c>
      <c r="AA1263" t="s">
        <v>2659</v>
      </c>
      <c r="AB1263" s="198">
        <v>37073.875</v>
      </c>
      <c r="AC1263" s="198">
        <v>37103.875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1337574</v>
      </c>
      <c r="H1264" s="198">
        <v>37047.343935185185</v>
      </c>
      <c r="I1264" t="s">
        <v>3130</v>
      </c>
      <c r="M1264" t="s">
        <v>2818</v>
      </c>
      <c r="N1264" t="s">
        <v>3458</v>
      </c>
      <c r="O1264" t="s">
        <v>4719</v>
      </c>
      <c r="Q1264" s="199">
        <v>25</v>
      </c>
      <c r="S1264" t="s">
        <v>3493</v>
      </c>
      <c r="T1264" t="s">
        <v>3730</v>
      </c>
      <c r="U1264" s="201">
        <v>92</v>
      </c>
      <c r="V1264" t="s">
        <v>3852</v>
      </c>
      <c r="W1264" t="s">
        <v>3463</v>
      </c>
      <c r="X1264" t="s">
        <v>3459</v>
      </c>
      <c r="Y1264" t="s">
        <v>4783</v>
      </c>
      <c r="Z1264" t="s">
        <v>3046</v>
      </c>
      <c r="AA1264">
        <v>632623.1</v>
      </c>
      <c r="AB1264" s="198">
        <v>37048.875011574077</v>
      </c>
      <c r="AC1264" s="198">
        <v>37048.875011574077</v>
      </c>
    </row>
    <row r="1265" spans="1:29" x14ac:dyDescent="0.2">
      <c r="A1265" s="44" t="str">
        <f t="shared" si="96"/>
        <v>US Natural Gas Financial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25</v>
      </c>
      <c r="F1265" s="213">
        <f t="shared" si="100"/>
        <v>125000</v>
      </c>
      <c r="G1265" s="202">
        <v>1337575</v>
      </c>
      <c r="H1265" s="198">
        <v>37047.343946759262</v>
      </c>
      <c r="I1265" t="s">
        <v>4183</v>
      </c>
      <c r="M1265" t="s">
        <v>3494</v>
      </c>
      <c r="N1265" t="s">
        <v>4277</v>
      </c>
      <c r="O1265" t="s">
        <v>2660</v>
      </c>
      <c r="P1265" s="199">
        <v>5000</v>
      </c>
      <c r="S1265" t="s">
        <v>3495</v>
      </c>
      <c r="T1265" t="s">
        <v>3730</v>
      </c>
      <c r="U1265" s="201">
        <v>4.4000000000000004</v>
      </c>
      <c r="V1265" t="s">
        <v>4184</v>
      </c>
      <c r="W1265" t="s">
        <v>3217</v>
      </c>
      <c r="X1265" t="s">
        <v>4197</v>
      </c>
      <c r="Y1265" t="s">
        <v>3748</v>
      </c>
      <c r="Z1265" t="s">
        <v>3051</v>
      </c>
      <c r="AA1265" t="s">
        <v>2661</v>
      </c>
      <c r="AB1265" s="198">
        <v>37048.875011574077</v>
      </c>
      <c r="AC1265" s="198">
        <v>37072.875011574077</v>
      </c>
    </row>
    <row r="1266" spans="1:29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615000</v>
      </c>
      <c r="G1266" s="202">
        <v>1337577</v>
      </c>
      <c r="H1266" s="198">
        <v>37047.344027777777</v>
      </c>
      <c r="I1266" t="s">
        <v>4543</v>
      </c>
      <c r="M1266" t="s">
        <v>3494</v>
      </c>
      <c r="N1266" t="s">
        <v>4277</v>
      </c>
      <c r="O1266" t="s">
        <v>3218</v>
      </c>
      <c r="P1266" s="199">
        <v>5000</v>
      </c>
      <c r="S1266" t="s">
        <v>3495</v>
      </c>
      <c r="T1266" t="s">
        <v>3730</v>
      </c>
      <c r="U1266" s="201">
        <v>4.25</v>
      </c>
      <c r="V1266" t="s">
        <v>3624</v>
      </c>
      <c r="W1266" t="s">
        <v>2909</v>
      </c>
      <c r="X1266" t="s">
        <v>4278</v>
      </c>
      <c r="Y1266" t="s">
        <v>3748</v>
      </c>
      <c r="Z1266" t="s">
        <v>3051</v>
      </c>
      <c r="AA1266" t="s">
        <v>2662</v>
      </c>
      <c r="AB1266" s="198">
        <v>37073</v>
      </c>
      <c r="AC1266" s="198">
        <v>37195</v>
      </c>
    </row>
    <row r="1267" spans="1:29" x14ac:dyDescent="0.2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25</v>
      </c>
      <c r="F1267" s="213">
        <f t="shared" si="100"/>
        <v>125000</v>
      </c>
      <c r="G1267" s="202">
        <v>1337578</v>
      </c>
      <c r="H1267" s="198">
        <v>37047.3440625</v>
      </c>
      <c r="I1267" t="s">
        <v>4496</v>
      </c>
      <c r="M1267" t="s">
        <v>3494</v>
      </c>
      <c r="N1267" t="s">
        <v>4277</v>
      </c>
      <c r="O1267" t="s">
        <v>3991</v>
      </c>
      <c r="P1267" s="199">
        <v>5000</v>
      </c>
      <c r="S1267" t="s">
        <v>3495</v>
      </c>
      <c r="T1267" t="s">
        <v>3730</v>
      </c>
      <c r="U1267" s="201">
        <v>4.05</v>
      </c>
      <c r="V1267" t="s">
        <v>3156</v>
      </c>
      <c r="W1267" t="s">
        <v>4527</v>
      </c>
      <c r="X1267" t="s">
        <v>4157</v>
      </c>
      <c r="Y1267" t="s">
        <v>3748</v>
      </c>
      <c r="Z1267" t="s">
        <v>3051</v>
      </c>
      <c r="AA1267" t="s">
        <v>2663</v>
      </c>
      <c r="AB1267" s="198">
        <v>37048.875011574077</v>
      </c>
      <c r="AC1267" s="198">
        <v>37072.875011574077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25</v>
      </c>
      <c r="G1268" s="202">
        <v>1337579</v>
      </c>
      <c r="H1268" s="198">
        <v>37047.344085648147</v>
      </c>
      <c r="I1268" t="s">
        <v>3479</v>
      </c>
      <c r="M1268" t="s">
        <v>2818</v>
      </c>
      <c r="N1268" t="s">
        <v>3460</v>
      </c>
      <c r="O1268" t="s">
        <v>2594</v>
      </c>
      <c r="P1268" s="199">
        <v>25</v>
      </c>
      <c r="S1268" t="s">
        <v>3493</v>
      </c>
      <c r="T1268" t="s">
        <v>3730</v>
      </c>
      <c r="U1268" s="201">
        <v>27</v>
      </c>
      <c r="V1268" t="s">
        <v>4110</v>
      </c>
      <c r="W1268" t="s">
        <v>4042</v>
      </c>
      <c r="X1268" t="s">
        <v>3462</v>
      </c>
      <c r="Y1268" t="s">
        <v>4783</v>
      </c>
      <c r="Z1268" t="s">
        <v>3046</v>
      </c>
      <c r="AA1268">
        <v>632624.1</v>
      </c>
      <c r="AB1268" s="198">
        <v>37048.875011574077</v>
      </c>
      <c r="AC1268" s="198">
        <v>37048.875011574077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1337580</v>
      </c>
      <c r="H1269" s="198">
        <v>37047.344155092593</v>
      </c>
      <c r="I1269" t="s">
        <v>4254</v>
      </c>
      <c r="M1269" t="s">
        <v>2818</v>
      </c>
      <c r="N1269" t="s">
        <v>3458</v>
      </c>
      <c r="O1269" t="s">
        <v>4719</v>
      </c>
      <c r="Q1269" s="199">
        <v>25</v>
      </c>
      <c r="S1269" t="s">
        <v>3493</v>
      </c>
      <c r="T1269" t="s">
        <v>3730</v>
      </c>
      <c r="U1269" s="201">
        <v>93</v>
      </c>
      <c r="V1269" t="s">
        <v>3857</v>
      </c>
      <c r="W1269" t="s">
        <v>3463</v>
      </c>
      <c r="X1269" t="s">
        <v>3459</v>
      </c>
      <c r="Y1269" t="s">
        <v>4783</v>
      </c>
      <c r="Z1269" t="s">
        <v>3046</v>
      </c>
      <c r="AA1269">
        <v>632625.1</v>
      </c>
      <c r="AB1269" s="198">
        <v>37048.875011574077</v>
      </c>
      <c r="AC1269" s="198">
        <v>37048.875011574077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31</v>
      </c>
      <c r="F1270" s="213">
        <f t="shared" si="100"/>
        <v>775</v>
      </c>
      <c r="G1270" s="202">
        <v>1337581</v>
      </c>
      <c r="H1270" s="198">
        <v>37047.344166666669</v>
      </c>
      <c r="I1270" t="s">
        <v>4239</v>
      </c>
      <c r="M1270" t="s">
        <v>2818</v>
      </c>
      <c r="N1270" t="s">
        <v>3460</v>
      </c>
      <c r="O1270" t="s">
        <v>3877</v>
      </c>
      <c r="P1270" s="199">
        <v>25</v>
      </c>
      <c r="S1270" t="s">
        <v>3493</v>
      </c>
      <c r="T1270" t="s">
        <v>3730</v>
      </c>
      <c r="U1270" s="201">
        <v>230</v>
      </c>
      <c r="V1270" t="s">
        <v>4217</v>
      </c>
      <c r="W1270" t="s">
        <v>3234</v>
      </c>
      <c r="X1270" t="s">
        <v>3462</v>
      </c>
      <c r="Y1270" t="s">
        <v>4783</v>
      </c>
      <c r="Z1270" t="s">
        <v>3046</v>
      </c>
      <c r="AA1270">
        <v>632626.1</v>
      </c>
      <c r="AB1270" s="198">
        <v>37104.875011574077</v>
      </c>
      <c r="AC1270" s="198">
        <v>37134.875011574077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25</v>
      </c>
      <c r="G1271" s="202">
        <v>1337582</v>
      </c>
      <c r="H1271" s="198">
        <v>37047.344189814816</v>
      </c>
      <c r="I1271" t="s">
        <v>4357</v>
      </c>
      <c r="M1271" t="s">
        <v>2818</v>
      </c>
      <c r="N1271" t="s">
        <v>3458</v>
      </c>
      <c r="O1271" t="s">
        <v>2571</v>
      </c>
      <c r="Q1271" s="199">
        <v>25</v>
      </c>
      <c r="S1271" t="s">
        <v>3493</v>
      </c>
      <c r="T1271" t="s">
        <v>3730</v>
      </c>
      <c r="U1271" s="201">
        <v>37</v>
      </c>
      <c r="V1271" t="s">
        <v>3864</v>
      </c>
      <c r="W1271" t="s">
        <v>3127</v>
      </c>
      <c r="X1271" t="s">
        <v>3459</v>
      </c>
      <c r="Y1271" t="s">
        <v>4783</v>
      </c>
      <c r="Z1271" t="s">
        <v>3046</v>
      </c>
      <c r="AA1271">
        <v>632627.1</v>
      </c>
      <c r="AB1271" s="198">
        <v>37048.875011574077</v>
      </c>
      <c r="AC1271" s="198">
        <v>37048.875011574077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1337583</v>
      </c>
      <c r="H1272" s="198">
        <v>37047.344212962962</v>
      </c>
      <c r="I1272" t="s">
        <v>3703</v>
      </c>
      <c r="M1272" t="s">
        <v>2818</v>
      </c>
      <c r="N1272" t="s">
        <v>3458</v>
      </c>
      <c r="O1272" t="s">
        <v>2572</v>
      </c>
      <c r="P1272" s="199">
        <v>25</v>
      </c>
      <c r="S1272" t="s">
        <v>3493</v>
      </c>
      <c r="T1272" t="s">
        <v>3730</v>
      </c>
      <c r="U1272" s="201">
        <v>20</v>
      </c>
      <c r="V1272" t="s">
        <v>4772</v>
      </c>
      <c r="W1272" t="s">
        <v>4534</v>
      </c>
      <c r="X1272" t="s">
        <v>3459</v>
      </c>
      <c r="Y1272" t="s">
        <v>4783</v>
      </c>
      <c r="Z1272" t="s">
        <v>3046</v>
      </c>
      <c r="AA1272">
        <v>632628.1</v>
      </c>
      <c r="AB1272" s="198">
        <v>37048.875011574077</v>
      </c>
      <c r="AC1272" s="198">
        <v>37048.875011574077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1337584</v>
      </c>
      <c r="H1273" s="198">
        <v>37047.344328703701</v>
      </c>
      <c r="I1273" t="s">
        <v>4159</v>
      </c>
      <c r="M1273" t="s">
        <v>3494</v>
      </c>
      <c r="N1273" t="s">
        <v>3840</v>
      </c>
      <c r="O1273" t="s">
        <v>2472</v>
      </c>
      <c r="Q1273" s="199">
        <v>10000</v>
      </c>
      <c r="S1273" t="s">
        <v>3495</v>
      </c>
      <c r="T1273" t="s">
        <v>3730</v>
      </c>
      <c r="U1273" s="201">
        <v>4.01</v>
      </c>
      <c r="V1273" t="s">
        <v>3141</v>
      </c>
      <c r="W1273" t="s">
        <v>4512</v>
      </c>
      <c r="X1273" t="s">
        <v>4513</v>
      </c>
      <c r="Y1273" t="s">
        <v>4481</v>
      </c>
      <c r="Z1273" t="s">
        <v>3051</v>
      </c>
      <c r="AA1273">
        <v>829278</v>
      </c>
      <c r="AB1273" s="198">
        <v>37048.875011574077</v>
      </c>
      <c r="AC1273" s="198">
        <v>37048.875011574077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10000</v>
      </c>
      <c r="G1274" s="202">
        <v>1337585</v>
      </c>
      <c r="H1274" s="198">
        <v>37047.344328703701</v>
      </c>
      <c r="I1274" t="s">
        <v>4276</v>
      </c>
      <c r="M1274" t="s">
        <v>3494</v>
      </c>
      <c r="N1274" t="s">
        <v>3840</v>
      </c>
      <c r="O1274" t="s">
        <v>2515</v>
      </c>
      <c r="Q1274" s="199">
        <v>10000</v>
      </c>
      <c r="S1274" t="s">
        <v>3495</v>
      </c>
      <c r="T1274" t="s">
        <v>3730</v>
      </c>
      <c r="U1274" s="201">
        <v>4.0449999999999999</v>
      </c>
      <c r="V1274" t="s">
        <v>4345</v>
      </c>
      <c r="W1274" t="s">
        <v>4163</v>
      </c>
      <c r="X1274" t="s">
        <v>4164</v>
      </c>
      <c r="Y1274" t="s">
        <v>4481</v>
      </c>
      <c r="Z1274" t="s">
        <v>3051</v>
      </c>
      <c r="AA1274">
        <v>829277</v>
      </c>
      <c r="AB1274" s="198">
        <v>37048.875011574077</v>
      </c>
      <c r="AC1274" s="198">
        <v>37048.875011574077</v>
      </c>
    </row>
    <row r="1275" spans="1:29" x14ac:dyDescent="0.2">
      <c r="A1275" s="44" t="str">
        <f t="shared" si="96"/>
        <v>US Natural Gas Financial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Financial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155000</v>
      </c>
      <c r="G1275" s="202">
        <v>1337586</v>
      </c>
      <c r="H1275" s="198">
        <v>37047.344340277778</v>
      </c>
      <c r="I1275" t="s">
        <v>4773</v>
      </c>
      <c r="M1275" t="s">
        <v>3494</v>
      </c>
      <c r="N1275" t="s">
        <v>4277</v>
      </c>
      <c r="O1275" t="s">
        <v>4487</v>
      </c>
      <c r="P1275" s="199">
        <v>5000</v>
      </c>
      <c r="S1275" t="s">
        <v>3495</v>
      </c>
      <c r="T1275" t="s">
        <v>3730</v>
      </c>
      <c r="U1275" s="201">
        <v>4.1550000000000002</v>
      </c>
      <c r="V1275" t="s">
        <v>2664</v>
      </c>
      <c r="W1275" t="s">
        <v>2909</v>
      </c>
      <c r="X1275" t="s">
        <v>4278</v>
      </c>
      <c r="Y1275" t="s">
        <v>3748</v>
      </c>
      <c r="Z1275" t="s">
        <v>3051</v>
      </c>
      <c r="AA1275" t="s">
        <v>2665</v>
      </c>
      <c r="AB1275" s="198">
        <v>37073.875</v>
      </c>
      <c r="AC1275" s="198">
        <v>37103.875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20000</v>
      </c>
      <c r="G1276" s="202">
        <v>1337587</v>
      </c>
      <c r="H1276" s="198">
        <v>37047.344398148147</v>
      </c>
      <c r="I1276" t="s">
        <v>4159</v>
      </c>
      <c r="M1276" t="s">
        <v>3494</v>
      </c>
      <c r="N1276" t="s">
        <v>3840</v>
      </c>
      <c r="O1276" t="s">
        <v>2481</v>
      </c>
      <c r="P1276" s="199">
        <v>20000</v>
      </c>
      <c r="S1276" t="s">
        <v>3495</v>
      </c>
      <c r="T1276" t="s">
        <v>3730</v>
      </c>
      <c r="U1276" s="201">
        <v>4.1050000000000004</v>
      </c>
      <c r="V1276" t="s">
        <v>3141</v>
      </c>
      <c r="W1276" t="s">
        <v>4479</v>
      </c>
      <c r="X1276" t="s">
        <v>4480</v>
      </c>
      <c r="Y1276" t="s">
        <v>4481</v>
      </c>
      <c r="Z1276" t="s">
        <v>3051</v>
      </c>
      <c r="AA1276">
        <v>829279</v>
      </c>
      <c r="AB1276" s="198">
        <v>37048.875011574077</v>
      </c>
      <c r="AC1276" s="198">
        <v>37048.875011574077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1337588</v>
      </c>
      <c r="H1277" s="198">
        <v>37047.344421296293</v>
      </c>
      <c r="I1277" t="s">
        <v>3174</v>
      </c>
      <c r="M1277" t="s">
        <v>2818</v>
      </c>
      <c r="N1277" t="s">
        <v>3458</v>
      </c>
      <c r="O1277" t="s">
        <v>2582</v>
      </c>
      <c r="P1277" s="199">
        <v>25</v>
      </c>
      <c r="S1277" t="s">
        <v>3493</v>
      </c>
      <c r="T1277" t="s">
        <v>3730</v>
      </c>
      <c r="U1277" s="201">
        <v>65</v>
      </c>
      <c r="V1277" t="s">
        <v>4011</v>
      </c>
      <c r="W1277" t="s">
        <v>3127</v>
      </c>
      <c r="X1277" t="s">
        <v>3128</v>
      </c>
      <c r="Y1277" t="s">
        <v>4783</v>
      </c>
      <c r="Z1277" t="s">
        <v>3046</v>
      </c>
      <c r="AA1277">
        <v>632630.1</v>
      </c>
      <c r="AB1277" s="198">
        <v>37048.875011574077</v>
      </c>
      <c r="AC1277" s="198">
        <v>37048.875011574077</v>
      </c>
    </row>
    <row r="1278" spans="1:29" x14ac:dyDescent="0.2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31</v>
      </c>
      <c r="F1278" s="213">
        <f t="shared" si="100"/>
        <v>155000</v>
      </c>
      <c r="G1278" s="202">
        <v>1337589</v>
      </c>
      <c r="H1278" s="198">
        <v>37047.344444444447</v>
      </c>
      <c r="I1278" t="s">
        <v>4518</v>
      </c>
      <c r="M1278" t="s">
        <v>3494</v>
      </c>
      <c r="N1278" t="s">
        <v>4277</v>
      </c>
      <c r="O1278" t="s">
        <v>4487</v>
      </c>
      <c r="P1278" s="199">
        <v>5000</v>
      </c>
      <c r="S1278" t="s">
        <v>3495</v>
      </c>
      <c r="T1278" t="s">
        <v>3730</v>
      </c>
      <c r="U1278" s="201">
        <v>4.1550000000000002</v>
      </c>
      <c r="V1278" t="s">
        <v>3929</v>
      </c>
      <c r="W1278" t="s">
        <v>2909</v>
      </c>
      <c r="X1278" t="s">
        <v>4278</v>
      </c>
      <c r="Y1278" t="s">
        <v>3748</v>
      </c>
      <c r="Z1278" t="s">
        <v>3051</v>
      </c>
      <c r="AA1278" t="s">
        <v>2666</v>
      </c>
      <c r="AB1278" s="198">
        <v>37073.875</v>
      </c>
      <c r="AC1278" s="198">
        <v>37103.875</v>
      </c>
    </row>
    <row r="1279" spans="1:29" x14ac:dyDescent="0.2">
      <c r="A1279" s="44" t="str">
        <f t="shared" si="96"/>
        <v xml:space="preserve"> Natural Gas Physical</v>
      </c>
      <c r="B1279" s="44" t="str">
        <f t="shared" si="97"/>
        <v/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1337593</v>
      </c>
      <c r="H1279" s="198">
        <v>37047.344467592593</v>
      </c>
      <c r="I1279" t="s">
        <v>4491</v>
      </c>
      <c r="M1279" t="s">
        <v>3494</v>
      </c>
      <c r="N1279" t="s">
        <v>4506</v>
      </c>
      <c r="O1279" t="s">
        <v>2641</v>
      </c>
      <c r="P1279" s="199">
        <v>10000</v>
      </c>
      <c r="S1279" t="s">
        <v>3495</v>
      </c>
      <c r="T1279" t="s">
        <v>3730</v>
      </c>
      <c r="U1279" s="201">
        <v>4.22</v>
      </c>
      <c r="V1279" t="s">
        <v>2839</v>
      </c>
      <c r="W1279" t="s">
        <v>4507</v>
      </c>
      <c r="X1279" t="s">
        <v>4508</v>
      </c>
      <c r="Y1279" t="s">
        <v>4481</v>
      </c>
      <c r="Z1279" t="s">
        <v>3051</v>
      </c>
      <c r="AA1279">
        <v>829281</v>
      </c>
      <c r="AB1279" s="198">
        <v>37048.875011574077</v>
      </c>
      <c r="AC1279" s="198">
        <v>37048.875011574077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5000</v>
      </c>
      <c r="G1280" s="202">
        <v>1337591</v>
      </c>
      <c r="H1280" s="198">
        <v>37047.344467592593</v>
      </c>
      <c r="I1280" t="s">
        <v>3533</v>
      </c>
      <c r="M1280" t="s">
        <v>3494</v>
      </c>
      <c r="N1280" t="s">
        <v>3840</v>
      </c>
      <c r="O1280" t="s">
        <v>2553</v>
      </c>
      <c r="P1280" s="199">
        <v>5000</v>
      </c>
      <c r="S1280" t="s">
        <v>3495</v>
      </c>
      <c r="T1280" t="s">
        <v>3730</v>
      </c>
      <c r="U1280" s="201">
        <v>2.85</v>
      </c>
      <c r="V1280" t="s">
        <v>3182</v>
      </c>
      <c r="W1280" t="s">
        <v>3183</v>
      </c>
      <c r="X1280" t="s">
        <v>3164</v>
      </c>
      <c r="Y1280" t="s">
        <v>4481</v>
      </c>
      <c r="Z1280" t="s">
        <v>3051</v>
      </c>
      <c r="AA1280">
        <v>829280</v>
      </c>
      <c r="AB1280" s="198">
        <v>37048.875011574077</v>
      </c>
      <c r="AC1280" s="198">
        <v>37048.875011574077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15000</v>
      </c>
      <c r="G1281" s="202">
        <v>1337592</v>
      </c>
      <c r="H1281" s="198">
        <v>37047.344467592593</v>
      </c>
      <c r="I1281" t="s">
        <v>4239</v>
      </c>
      <c r="M1281" t="s">
        <v>3494</v>
      </c>
      <c r="N1281" t="s">
        <v>3840</v>
      </c>
      <c r="O1281" t="s">
        <v>4680</v>
      </c>
      <c r="Q1281" s="199">
        <v>15000</v>
      </c>
      <c r="S1281" t="s">
        <v>3495</v>
      </c>
      <c r="T1281" t="s">
        <v>3730</v>
      </c>
      <c r="U1281" s="201">
        <v>4.0549999999999997</v>
      </c>
      <c r="V1281" t="s">
        <v>4066</v>
      </c>
      <c r="W1281" t="s">
        <v>4163</v>
      </c>
      <c r="X1281" t="s">
        <v>4164</v>
      </c>
      <c r="Y1281" t="s">
        <v>4481</v>
      </c>
      <c r="Z1281" t="s">
        <v>3051</v>
      </c>
      <c r="AA1281">
        <v>829282</v>
      </c>
      <c r="AB1281" s="198">
        <v>37048.875011574077</v>
      </c>
      <c r="AC1281" s="198">
        <v>37048.875011574077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5000</v>
      </c>
      <c r="G1282" s="202">
        <v>1337590</v>
      </c>
      <c r="H1282" s="198">
        <v>37047.344467592593</v>
      </c>
      <c r="I1282" t="s">
        <v>3472</v>
      </c>
      <c r="M1282" t="s">
        <v>3494</v>
      </c>
      <c r="N1282" t="s">
        <v>3840</v>
      </c>
      <c r="O1282" t="s">
        <v>4724</v>
      </c>
      <c r="Q1282" s="199">
        <v>5000</v>
      </c>
      <c r="S1282" t="s">
        <v>3495</v>
      </c>
      <c r="T1282" t="s">
        <v>3730</v>
      </c>
      <c r="U1282" s="201">
        <v>4.32</v>
      </c>
      <c r="V1282" t="s">
        <v>4621</v>
      </c>
      <c r="W1282" t="s">
        <v>3217</v>
      </c>
      <c r="X1282" t="s">
        <v>3153</v>
      </c>
      <c r="Y1282" t="s">
        <v>4481</v>
      </c>
      <c r="Z1282" t="s">
        <v>3051</v>
      </c>
      <c r="AA1282">
        <v>829283</v>
      </c>
      <c r="AB1282" s="198">
        <v>37048.875011574077</v>
      </c>
      <c r="AC1282" s="198">
        <v>37048.875011574077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1337594</v>
      </c>
      <c r="H1283" s="198">
        <v>37047.344490740739</v>
      </c>
      <c r="I1283" t="s">
        <v>4482</v>
      </c>
      <c r="M1283" t="s">
        <v>3494</v>
      </c>
      <c r="N1283" t="s">
        <v>3840</v>
      </c>
      <c r="O1283" t="s">
        <v>2481</v>
      </c>
      <c r="P1283" s="199">
        <v>10000</v>
      </c>
      <c r="S1283" t="s">
        <v>3495</v>
      </c>
      <c r="T1283" t="s">
        <v>3730</v>
      </c>
      <c r="U1283" s="201">
        <v>4.1050000000000004</v>
      </c>
      <c r="V1283" t="s">
        <v>4483</v>
      </c>
      <c r="W1283" t="s">
        <v>4479</v>
      </c>
      <c r="X1283" t="s">
        <v>4480</v>
      </c>
      <c r="Y1283" t="s">
        <v>4481</v>
      </c>
      <c r="Z1283" t="s">
        <v>3051</v>
      </c>
      <c r="AA1283">
        <v>829284</v>
      </c>
      <c r="AB1283" s="198">
        <v>37048.875011574077</v>
      </c>
      <c r="AC1283" s="198">
        <v>37048.875011574077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1337595</v>
      </c>
      <c r="H1284" s="198">
        <v>37047.344513888886</v>
      </c>
      <c r="I1284" t="s">
        <v>4504</v>
      </c>
      <c r="M1284" t="s">
        <v>3494</v>
      </c>
      <c r="N1284" t="s">
        <v>3840</v>
      </c>
      <c r="O1284" t="s">
        <v>2481</v>
      </c>
      <c r="P1284" s="199">
        <v>10000</v>
      </c>
      <c r="S1284" t="s">
        <v>3495</v>
      </c>
      <c r="T1284" t="s">
        <v>3730</v>
      </c>
      <c r="U1284" s="201">
        <v>4.1050000000000004</v>
      </c>
      <c r="V1284" t="s">
        <v>4398</v>
      </c>
      <c r="W1284" t="s">
        <v>4479</v>
      </c>
      <c r="X1284" t="s">
        <v>4480</v>
      </c>
      <c r="Y1284" t="s">
        <v>4481</v>
      </c>
      <c r="Z1284" t="s">
        <v>3051</v>
      </c>
      <c r="AA1284">
        <v>829285</v>
      </c>
      <c r="AB1284" s="198">
        <v>37048.875011574077</v>
      </c>
      <c r="AC1284" s="198">
        <v>37048.875011574077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25</v>
      </c>
      <c r="G1285" s="202">
        <v>1337596</v>
      </c>
      <c r="H1285" s="198">
        <v>37047.344525462962</v>
      </c>
      <c r="I1285" t="s">
        <v>4250</v>
      </c>
      <c r="M1285" t="s">
        <v>2818</v>
      </c>
      <c r="N1285" t="s">
        <v>3460</v>
      </c>
      <c r="O1285" t="s">
        <v>2594</v>
      </c>
      <c r="Q1285" s="199">
        <v>25</v>
      </c>
      <c r="S1285" t="s">
        <v>3493</v>
      </c>
      <c r="T1285" t="s">
        <v>3730</v>
      </c>
      <c r="U1285" s="201">
        <v>30</v>
      </c>
      <c r="V1285" t="s">
        <v>4047</v>
      </c>
      <c r="W1285" t="s">
        <v>4042</v>
      </c>
      <c r="X1285" t="s">
        <v>3462</v>
      </c>
      <c r="Y1285" t="s">
        <v>4783</v>
      </c>
      <c r="Z1285" t="s">
        <v>3046</v>
      </c>
      <c r="AA1285">
        <v>632632.1</v>
      </c>
      <c r="AB1285" s="198">
        <v>37048.875011574077</v>
      </c>
      <c r="AC1285" s="198">
        <v>37048.875011574077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10000</v>
      </c>
      <c r="G1286" s="202">
        <v>1337597</v>
      </c>
      <c r="H1286" s="198">
        <v>37047.344525462962</v>
      </c>
      <c r="I1286" t="s">
        <v>4501</v>
      </c>
      <c r="M1286" t="s">
        <v>3494</v>
      </c>
      <c r="N1286" t="s">
        <v>3840</v>
      </c>
      <c r="O1286" t="s">
        <v>2469</v>
      </c>
      <c r="Q1286" s="199">
        <v>10000</v>
      </c>
      <c r="S1286" t="s">
        <v>3495</v>
      </c>
      <c r="T1286" t="s">
        <v>3730</v>
      </c>
      <c r="U1286" s="201">
        <v>3.9424999999999999</v>
      </c>
      <c r="V1286" t="s">
        <v>4349</v>
      </c>
      <c r="W1286" t="s">
        <v>4512</v>
      </c>
      <c r="X1286" t="s">
        <v>4513</v>
      </c>
      <c r="Y1286" t="s">
        <v>4481</v>
      </c>
      <c r="Z1286" t="s">
        <v>3051</v>
      </c>
      <c r="AA1286">
        <v>829286</v>
      </c>
      <c r="AB1286" s="198">
        <v>37048.875011574077</v>
      </c>
      <c r="AC1286" s="198">
        <v>37048.875011574077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1337599</v>
      </c>
      <c r="H1287" s="198">
        <v>37047.344548611109</v>
      </c>
      <c r="I1287" t="s">
        <v>4272</v>
      </c>
      <c r="M1287" t="s">
        <v>2818</v>
      </c>
      <c r="N1287" t="s">
        <v>3460</v>
      </c>
      <c r="O1287" t="s">
        <v>2575</v>
      </c>
      <c r="Q1287" s="199">
        <v>25</v>
      </c>
      <c r="S1287" t="s">
        <v>3493</v>
      </c>
      <c r="T1287" t="s">
        <v>3730</v>
      </c>
      <c r="U1287" s="201">
        <v>78</v>
      </c>
      <c r="V1287" t="s">
        <v>3866</v>
      </c>
      <c r="W1287" t="s">
        <v>3465</v>
      </c>
      <c r="X1287" t="s">
        <v>3462</v>
      </c>
      <c r="Y1287" t="s">
        <v>4783</v>
      </c>
      <c r="Z1287" t="s">
        <v>3046</v>
      </c>
      <c r="AA1287">
        <v>632634.1</v>
      </c>
      <c r="AB1287" s="198">
        <v>37048.875011574077</v>
      </c>
      <c r="AC1287" s="198">
        <v>37048.875011574077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5000</v>
      </c>
      <c r="G1288" s="202">
        <v>1337598</v>
      </c>
      <c r="H1288" s="198">
        <v>37047.344548611109</v>
      </c>
      <c r="I1288" t="s">
        <v>4173</v>
      </c>
      <c r="M1288" t="s">
        <v>3494</v>
      </c>
      <c r="N1288" t="s">
        <v>3840</v>
      </c>
      <c r="O1288" t="s">
        <v>2561</v>
      </c>
      <c r="P1288" s="199">
        <v>5000</v>
      </c>
      <c r="S1288" t="s">
        <v>3495</v>
      </c>
      <c r="T1288" t="s">
        <v>3730</v>
      </c>
      <c r="U1288" s="201">
        <v>2.87</v>
      </c>
      <c r="V1288" t="s">
        <v>4174</v>
      </c>
      <c r="W1288" t="s">
        <v>3656</v>
      </c>
      <c r="X1288" t="s">
        <v>3476</v>
      </c>
      <c r="Y1288" t="s">
        <v>4481</v>
      </c>
      <c r="Z1288" t="s">
        <v>3051</v>
      </c>
      <c r="AA1288">
        <v>829287</v>
      </c>
      <c r="AB1288" s="198">
        <v>37048.875011574077</v>
      </c>
      <c r="AC1288" s="198">
        <v>37048.875011574077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10000</v>
      </c>
      <c r="G1289" s="202">
        <v>1337600</v>
      </c>
      <c r="H1289" s="198">
        <v>37047.344583333332</v>
      </c>
      <c r="I1289" t="s">
        <v>3606</v>
      </c>
      <c r="M1289" t="s">
        <v>3494</v>
      </c>
      <c r="N1289" t="s">
        <v>3840</v>
      </c>
      <c r="O1289" t="s">
        <v>2583</v>
      </c>
      <c r="Q1289" s="199">
        <v>10000</v>
      </c>
      <c r="S1289" t="s">
        <v>3495</v>
      </c>
      <c r="T1289" t="s">
        <v>3730</v>
      </c>
      <c r="U1289" s="201">
        <v>4.21</v>
      </c>
      <c r="V1289" t="s">
        <v>4347</v>
      </c>
      <c r="W1289" t="s">
        <v>4523</v>
      </c>
      <c r="X1289" t="s">
        <v>4524</v>
      </c>
      <c r="Y1289" t="s">
        <v>4481</v>
      </c>
      <c r="Z1289" t="s">
        <v>3051</v>
      </c>
      <c r="AA1289">
        <v>829288</v>
      </c>
      <c r="AB1289" s="198">
        <v>37048.875011574077</v>
      </c>
      <c r="AC1289" s="198">
        <v>37048.875011574077</v>
      </c>
    </row>
    <row r="1290" spans="1:29" x14ac:dyDescent="0.2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</v>
      </c>
      <c r="G1290" s="202">
        <v>1337601</v>
      </c>
      <c r="H1290" s="198">
        <v>37047.344594907408</v>
      </c>
      <c r="I1290" t="s">
        <v>4272</v>
      </c>
      <c r="M1290" t="s">
        <v>2818</v>
      </c>
      <c r="N1290" t="s">
        <v>3519</v>
      </c>
      <c r="O1290" t="s">
        <v>4631</v>
      </c>
      <c r="P1290" s="199">
        <v>50</v>
      </c>
      <c r="S1290" t="s">
        <v>3493</v>
      </c>
      <c r="T1290" t="s">
        <v>3730</v>
      </c>
      <c r="U1290" s="201">
        <v>35.4</v>
      </c>
      <c r="V1290" t="s">
        <v>3211</v>
      </c>
      <c r="W1290" t="s">
        <v>3444</v>
      </c>
      <c r="X1290" t="s">
        <v>3526</v>
      </c>
      <c r="Y1290" t="s">
        <v>4783</v>
      </c>
      <c r="Z1290" t="s">
        <v>3046</v>
      </c>
      <c r="AA1290">
        <v>632636.1</v>
      </c>
      <c r="AB1290" s="198">
        <v>37048.875011574077</v>
      </c>
      <c r="AC1290" s="198">
        <v>37048.875011574077</v>
      </c>
    </row>
    <row r="1291" spans="1:29" x14ac:dyDescent="0.2">
      <c r="A1291" s="44" t="str">
        <f t="shared" ref="A1291:A1354" si="101">B1291&amp;" "&amp;C1291&amp;" "&amp;D1291</f>
        <v xml:space="preserve"> Natural Gas Physical</v>
      </c>
      <c r="B1291" s="44" t="str">
        <f t="shared" ref="B1291:B1354" si="102">IF((LEFT(N1291,2)="US"),"US","")</f>
        <v/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1337602</v>
      </c>
      <c r="H1291" s="198">
        <v>37047.344652777778</v>
      </c>
      <c r="I1291" t="s">
        <v>4491</v>
      </c>
      <c r="M1291" t="s">
        <v>3494</v>
      </c>
      <c r="N1291" t="s">
        <v>4506</v>
      </c>
      <c r="O1291" t="s">
        <v>2641</v>
      </c>
      <c r="P1291" s="199">
        <v>10000</v>
      </c>
      <c r="S1291" t="s">
        <v>3495</v>
      </c>
      <c r="T1291" t="s">
        <v>3730</v>
      </c>
      <c r="U1291" s="201">
        <v>4.2175000000000002</v>
      </c>
      <c r="V1291" t="s">
        <v>2839</v>
      </c>
      <c r="W1291" t="s">
        <v>4507</v>
      </c>
      <c r="X1291" t="s">
        <v>4508</v>
      </c>
      <c r="Y1291" t="s">
        <v>4481</v>
      </c>
      <c r="Z1291" t="s">
        <v>3051</v>
      </c>
      <c r="AA1291">
        <v>829289</v>
      </c>
      <c r="AB1291" s="198">
        <v>37048.875011574077</v>
      </c>
      <c r="AC1291" s="198">
        <v>37048.875011574077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25</v>
      </c>
      <c r="G1292" s="202">
        <v>1337603</v>
      </c>
      <c r="H1292" s="198">
        <v>37047.344710648147</v>
      </c>
      <c r="I1292" t="s">
        <v>4249</v>
      </c>
      <c r="M1292" t="s">
        <v>2818</v>
      </c>
      <c r="N1292" t="s">
        <v>3458</v>
      </c>
      <c r="O1292" t="s">
        <v>4719</v>
      </c>
      <c r="Q1292" s="199">
        <v>25</v>
      </c>
      <c r="S1292" t="s">
        <v>3493</v>
      </c>
      <c r="T1292" t="s">
        <v>3730</v>
      </c>
      <c r="U1292" s="201">
        <v>95</v>
      </c>
      <c r="V1292" t="s">
        <v>3461</v>
      </c>
      <c r="W1292" t="s">
        <v>3463</v>
      </c>
      <c r="X1292" t="s">
        <v>3459</v>
      </c>
      <c r="Y1292" t="s">
        <v>4783</v>
      </c>
      <c r="Z1292" t="s">
        <v>3046</v>
      </c>
      <c r="AA1292">
        <v>632637.1</v>
      </c>
      <c r="AB1292" s="198">
        <v>37048.875011574077</v>
      </c>
      <c r="AC1292" s="198">
        <v>37048.875011574077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1337604</v>
      </c>
      <c r="H1293" s="198">
        <v>37047.34474537037</v>
      </c>
      <c r="I1293" t="s">
        <v>3606</v>
      </c>
      <c r="M1293" t="s">
        <v>3494</v>
      </c>
      <c r="N1293" t="s">
        <v>3840</v>
      </c>
      <c r="O1293" t="s">
        <v>2583</v>
      </c>
      <c r="Q1293" s="199">
        <v>10000</v>
      </c>
      <c r="S1293" t="s">
        <v>3495</v>
      </c>
      <c r="T1293" t="s">
        <v>3730</v>
      </c>
      <c r="U1293" s="201">
        <v>4.2149999999999999</v>
      </c>
      <c r="V1293" t="s">
        <v>4347</v>
      </c>
      <c r="W1293" t="s">
        <v>4523</v>
      </c>
      <c r="X1293" t="s">
        <v>4524</v>
      </c>
      <c r="Y1293" t="s">
        <v>4481</v>
      </c>
      <c r="Z1293" t="s">
        <v>3051</v>
      </c>
      <c r="AA1293">
        <v>829290</v>
      </c>
      <c r="AB1293" s="198">
        <v>37048.875011574077</v>
      </c>
      <c r="AC1293" s="198">
        <v>37048.875011574077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10000</v>
      </c>
      <c r="G1294" s="202">
        <v>1337605</v>
      </c>
      <c r="H1294" s="198">
        <v>37047.344780092593</v>
      </c>
      <c r="I1294" t="s">
        <v>3606</v>
      </c>
      <c r="M1294" t="s">
        <v>3494</v>
      </c>
      <c r="N1294" t="s">
        <v>3840</v>
      </c>
      <c r="O1294" t="s">
        <v>2583</v>
      </c>
      <c r="Q1294" s="199">
        <v>10000</v>
      </c>
      <c r="S1294" t="s">
        <v>3495</v>
      </c>
      <c r="T1294" t="s">
        <v>3730</v>
      </c>
      <c r="U1294" s="201">
        <v>4.22</v>
      </c>
      <c r="V1294" t="s">
        <v>4347</v>
      </c>
      <c r="W1294" t="s">
        <v>4523</v>
      </c>
      <c r="X1294" t="s">
        <v>4524</v>
      </c>
      <c r="Y1294" t="s">
        <v>4481</v>
      </c>
      <c r="Z1294" t="s">
        <v>3051</v>
      </c>
      <c r="AA1294">
        <v>829291</v>
      </c>
      <c r="AB1294" s="198">
        <v>37048.875011574077</v>
      </c>
      <c r="AC1294" s="198">
        <v>37048.875011574077</v>
      </c>
    </row>
    <row r="1295" spans="1:29" x14ac:dyDescent="0.2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5</v>
      </c>
      <c r="G1295" s="202">
        <v>1337607</v>
      </c>
      <c r="H1295" s="198">
        <v>37047.344884259262</v>
      </c>
      <c r="I1295" t="s">
        <v>4346</v>
      </c>
      <c r="M1295" t="s">
        <v>2818</v>
      </c>
      <c r="N1295" t="s">
        <v>3460</v>
      </c>
      <c r="O1295" t="s">
        <v>2667</v>
      </c>
      <c r="P1295" s="199">
        <v>5</v>
      </c>
      <c r="S1295" t="s">
        <v>3493</v>
      </c>
      <c r="T1295" t="s">
        <v>3730</v>
      </c>
      <c r="U1295" s="201">
        <v>71</v>
      </c>
      <c r="V1295" t="s">
        <v>3853</v>
      </c>
      <c r="W1295" t="s">
        <v>3502</v>
      </c>
      <c r="X1295" t="s">
        <v>3462</v>
      </c>
      <c r="Y1295" t="s">
        <v>4783</v>
      </c>
      <c r="Z1295" t="s">
        <v>3046</v>
      </c>
      <c r="AA1295">
        <v>632638.1</v>
      </c>
      <c r="AB1295" s="198">
        <v>37048.875011574077</v>
      </c>
      <c r="AC1295" s="198">
        <v>37048.875011574077</v>
      </c>
    </row>
    <row r="1296" spans="1:29" x14ac:dyDescent="0.2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31</v>
      </c>
      <c r="F1296" s="213">
        <f t="shared" si="105"/>
        <v>77500</v>
      </c>
      <c r="G1296" s="202">
        <v>1337608</v>
      </c>
      <c r="H1296" s="198">
        <v>37047.344988425924</v>
      </c>
      <c r="I1296" t="s">
        <v>4518</v>
      </c>
      <c r="M1296" t="s">
        <v>3494</v>
      </c>
      <c r="N1296" t="s">
        <v>4277</v>
      </c>
      <c r="O1296" t="s">
        <v>4487</v>
      </c>
      <c r="P1296" s="199">
        <v>2500</v>
      </c>
      <c r="S1296" t="s">
        <v>3495</v>
      </c>
      <c r="T1296" t="s">
        <v>3730</v>
      </c>
      <c r="U1296" s="201">
        <v>4.1550000000000002</v>
      </c>
      <c r="V1296" t="s">
        <v>3929</v>
      </c>
      <c r="W1296" t="s">
        <v>2909</v>
      </c>
      <c r="X1296" t="s">
        <v>4278</v>
      </c>
      <c r="Y1296" t="s">
        <v>3748</v>
      </c>
      <c r="Z1296" t="s">
        <v>3051</v>
      </c>
      <c r="AA1296" t="s">
        <v>2668</v>
      </c>
      <c r="AB1296" s="198">
        <v>37073.875</v>
      </c>
      <c r="AC1296" s="198">
        <v>37103.875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1337609</v>
      </c>
      <c r="H1297" s="198">
        <v>37047.345057870371</v>
      </c>
      <c r="I1297" t="s">
        <v>3540</v>
      </c>
      <c r="M1297" t="s">
        <v>2818</v>
      </c>
      <c r="N1297" t="s">
        <v>3458</v>
      </c>
      <c r="O1297" t="s">
        <v>2571</v>
      </c>
      <c r="P1297" s="199">
        <v>25</v>
      </c>
      <c r="S1297" t="s">
        <v>3493</v>
      </c>
      <c r="T1297" t="s">
        <v>3730</v>
      </c>
      <c r="U1297" s="201">
        <v>33</v>
      </c>
      <c r="V1297" t="s">
        <v>3090</v>
      </c>
      <c r="W1297" t="s">
        <v>3127</v>
      </c>
      <c r="X1297" t="s">
        <v>3459</v>
      </c>
      <c r="Y1297" t="s">
        <v>4783</v>
      </c>
      <c r="Z1297" t="s">
        <v>3046</v>
      </c>
      <c r="AA1297">
        <v>632639.1</v>
      </c>
      <c r="AB1297" s="198">
        <v>37048.875011574077</v>
      </c>
      <c r="AC1297" s="198">
        <v>37048.875011574077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25</v>
      </c>
      <c r="G1298" s="202">
        <v>1337610</v>
      </c>
      <c r="H1298" s="198">
        <v>37047.345138888886</v>
      </c>
      <c r="I1298" t="s">
        <v>3703</v>
      </c>
      <c r="M1298" t="s">
        <v>2818</v>
      </c>
      <c r="N1298" t="s">
        <v>3458</v>
      </c>
      <c r="O1298" t="s">
        <v>2669</v>
      </c>
      <c r="Q1298" s="199">
        <v>25</v>
      </c>
      <c r="S1298" t="s">
        <v>3493</v>
      </c>
      <c r="T1298" t="s">
        <v>3730</v>
      </c>
      <c r="U1298" s="201">
        <v>40</v>
      </c>
      <c r="V1298" t="s">
        <v>3861</v>
      </c>
      <c r="W1298" t="s">
        <v>3127</v>
      </c>
      <c r="X1298" t="s">
        <v>3459</v>
      </c>
      <c r="Y1298" t="s">
        <v>4783</v>
      </c>
      <c r="Z1298" t="s">
        <v>3046</v>
      </c>
      <c r="AA1298">
        <v>632640.1</v>
      </c>
      <c r="AB1298" s="198">
        <v>37048.875011574077</v>
      </c>
      <c r="AC1298" s="198">
        <v>37048.875011574077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10000</v>
      </c>
      <c r="G1299" s="202">
        <v>1337613</v>
      </c>
      <c r="H1299" s="198">
        <v>37047.345208333332</v>
      </c>
      <c r="I1299" t="s">
        <v>3606</v>
      </c>
      <c r="M1299" t="s">
        <v>3494</v>
      </c>
      <c r="N1299" t="s">
        <v>3840</v>
      </c>
      <c r="O1299" t="s">
        <v>2583</v>
      </c>
      <c r="Q1299" s="199">
        <v>10000</v>
      </c>
      <c r="S1299" t="s">
        <v>3495</v>
      </c>
      <c r="T1299" t="s">
        <v>3730</v>
      </c>
      <c r="U1299" s="201">
        <v>4.2249999999999996</v>
      </c>
      <c r="V1299" t="s">
        <v>4347</v>
      </c>
      <c r="W1299" t="s">
        <v>4523</v>
      </c>
      <c r="X1299" t="s">
        <v>4524</v>
      </c>
      <c r="Y1299" t="s">
        <v>4481</v>
      </c>
      <c r="Z1299" t="s">
        <v>3051</v>
      </c>
      <c r="AA1299">
        <v>829292</v>
      </c>
      <c r="AB1299" s="198">
        <v>37048.875011574077</v>
      </c>
      <c r="AC1299" s="198">
        <v>37048.875011574077</v>
      </c>
    </row>
    <row r="1300" spans="1:29" x14ac:dyDescent="0.2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25</v>
      </c>
      <c r="G1300" s="202">
        <v>1337614</v>
      </c>
      <c r="H1300" s="198">
        <v>37047.345266203702</v>
      </c>
      <c r="I1300" t="s">
        <v>3479</v>
      </c>
      <c r="M1300" t="s">
        <v>2818</v>
      </c>
      <c r="N1300" t="s">
        <v>3460</v>
      </c>
      <c r="O1300" t="s">
        <v>2594</v>
      </c>
      <c r="P1300" s="199">
        <v>25</v>
      </c>
      <c r="S1300" t="s">
        <v>3493</v>
      </c>
      <c r="T1300" t="s">
        <v>3730</v>
      </c>
      <c r="U1300" s="201">
        <v>27</v>
      </c>
      <c r="V1300" t="s">
        <v>4110</v>
      </c>
      <c r="W1300" t="s">
        <v>4042</v>
      </c>
      <c r="X1300" t="s">
        <v>3462</v>
      </c>
      <c r="Y1300" t="s">
        <v>4783</v>
      </c>
      <c r="Z1300" t="s">
        <v>3046</v>
      </c>
      <c r="AA1300">
        <v>632642.1</v>
      </c>
      <c r="AB1300" s="198">
        <v>37048.875011574077</v>
      </c>
      <c r="AC1300" s="198">
        <v>37048.875011574077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5000</v>
      </c>
      <c r="G1301" s="202">
        <v>1337615</v>
      </c>
      <c r="H1301" s="198">
        <v>37047.345266203702</v>
      </c>
      <c r="I1301" t="s">
        <v>4439</v>
      </c>
      <c r="M1301" t="s">
        <v>3494</v>
      </c>
      <c r="N1301" t="s">
        <v>3840</v>
      </c>
      <c r="O1301" t="s">
        <v>2587</v>
      </c>
      <c r="P1301" s="199">
        <v>5000</v>
      </c>
      <c r="S1301" t="s">
        <v>3495</v>
      </c>
      <c r="T1301" t="s">
        <v>3730</v>
      </c>
      <c r="U1301" s="201">
        <v>4.0250000000000004</v>
      </c>
      <c r="V1301" t="s">
        <v>4040</v>
      </c>
      <c r="W1301" t="s">
        <v>3171</v>
      </c>
      <c r="X1301" t="s">
        <v>3164</v>
      </c>
      <c r="Y1301" t="s">
        <v>4481</v>
      </c>
      <c r="Z1301" t="s">
        <v>3051</v>
      </c>
      <c r="AA1301">
        <v>829293</v>
      </c>
      <c r="AB1301" s="198">
        <v>37048.875011574077</v>
      </c>
      <c r="AC1301" s="198">
        <v>37048.875011574077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5000</v>
      </c>
      <c r="G1302" s="202">
        <v>1337619</v>
      </c>
      <c r="H1302" s="198">
        <v>37047.345358796294</v>
      </c>
      <c r="I1302" t="s">
        <v>4439</v>
      </c>
      <c r="M1302" t="s">
        <v>3494</v>
      </c>
      <c r="N1302" t="s">
        <v>3840</v>
      </c>
      <c r="O1302" t="s">
        <v>2503</v>
      </c>
      <c r="Q1302" s="199">
        <v>5000</v>
      </c>
      <c r="S1302" t="s">
        <v>3495</v>
      </c>
      <c r="T1302" t="s">
        <v>3730</v>
      </c>
      <c r="U1302" s="201">
        <v>3.895</v>
      </c>
      <c r="V1302" t="s">
        <v>4040</v>
      </c>
      <c r="W1302" t="s">
        <v>4348</v>
      </c>
      <c r="X1302" t="s">
        <v>4498</v>
      </c>
      <c r="Y1302" t="s">
        <v>4481</v>
      </c>
      <c r="Z1302" t="s">
        <v>3051</v>
      </c>
      <c r="AA1302">
        <v>829294</v>
      </c>
      <c r="AB1302" s="198">
        <v>37048.875011574077</v>
      </c>
      <c r="AC1302" s="198">
        <v>37048.875011574077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1337620</v>
      </c>
      <c r="H1303" s="198">
        <v>37047.345405092594</v>
      </c>
      <c r="I1303" t="s">
        <v>3540</v>
      </c>
      <c r="M1303" t="s">
        <v>2818</v>
      </c>
      <c r="N1303" t="s">
        <v>3460</v>
      </c>
      <c r="O1303" t="s">
        <v>2575</v>
      </c>
      <c r="Q1303" s="199">
        <v>25</v>
      </c>
      <c r="S1303" t="s">
        <v>3493</v>
      </c>
      <c r="T1303" t="s">
        <v>3730</v>
      </c>
      <c r="U1303" s="201">
        <v>78</v>
      </c>
      <c r="V1303" t="s">
        <v>3399</v>
      </c>
      <c r="W1303" t="s">
        <v>3465</v>
      </c>
      <c r="X1303" t="s">
        <v>3462</v>
      </c>
      <c r="Y1303" t="s">
        <v>4783</v>
      </c>
      <c r="Z1303" t="s">
        <v>3046</v>
      </c>
      <c r="AA1303">
        <v>632643.1</v>
      </c>
      <c r="AB1303" s="198">
        <v>37048.875011574077</v>
      </c>
      <c r="AC1303" s="198">
        <v>37048.875011574077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25</v>
      </c>
      <c r="G1304" s="202">
        <v>1337621</v>
      </c>
      <c r="H1304" s="198">
        <v>37047.345451388886</v>
      </c>
      <c r="I1304" t="s">
        <v>4477</v>
      </c>
      <c r="M1304" t="s">
        <v>2818</v>
      </c>
      <c r="N1304" t="s">
        <v>3458</v>
      </c>
      <c r="O1304" t="s">
        <v>4719</v>
      </c>
      <c r="Q1304" s="199">
        <v>25</v>
      </c>
      <c r="S1304" t="s">
        <v>3493</v>
      </c>
      <c r="T1304" t="s">
        <v>3730</v>
      </c>
      <c r="U1304" s="201">
        <v>96</v>
      </c>
      <c r="V1304" t="s">
        <v>4010</v>
      </c>
      <c r="W1304" t="s">
        <v>3463</v>
      </c>
      <c r="X1304" t="s">
        <v>3459</v>
      </c>
      <c r="Y1304" t="s">
        <v>4783</v>
      </c>
      <c r="Z1304" t="s">
        <v>3046</v>
      </c>
      <c r="AA1304">
        <v>632644.1</v>
      </c>
      <c r="AB1304" s="198">
        <v>37048.875011574077</v>
      </c>
      <c r="AC1304" s="198">
        <v>37048.875011574077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1337622</v>
      </c>
      <c r="H1305" s="198">
        <v>37047.345462962963</v>
      </c>
      <c r="I1305" t="s">
        <v>3606</v>
      </c>
      <c r="M1305" t="s">
        <v>3494</v>
      </c>
      <c r="N1305" t="s">
        <v>3840</v>
      </c>
      <c r="O1305" t="s">
        <v>2524</v>
      </c>
      <c r="Q1305" s="199">
        <v>10000</v>
      </c>
      <c r="S1305" t="s">
        <v>3495</v>
      </c>
      <c r="T1305" t="s">
        <v>3730</v>
      </c>
      <c r="U1305" s="201">
        <v>4.33</v>
      </c>
      <c r="V1305" t="s">
        <v>3152</v>
      </c>
      <c r="W1305" t="s">
        <v>3217</v>
      </c>
      <c r="X1305" t="s">
        <v>3153</v>
      </c>
      <c r="Y1305" t="s">
        <v>4481</v>
      </c>
      <c r="Z1305" t="s">
        <v>3051</v>
      </c>
      <c r="AA1305">
        <v>829295</v>
      </c>
      <c r="AB1305" s="198">
        <v>37048.875011574077</v>
      </c>
      <c r="AC1305" s="198">
        <v>37048.875011574077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25</v>
      </c>
      <c r="F1306" s="213">
        <f t="shared" si="105"/>
        <v>25000</v>
      </c>
      <c r="G1306" s="202">
        <v>1337623</v>
      </c>
      <c r="H1306" s="198">
        <v>37047.345462962963</v>
      </c>
      <c r="I1306" t="s">
        <v>3633</v>
      </c>
      <c r="M1306" t="s">
        <v>3494</v>
      </c>
      <c r="N1306" t="s">
        <v>3840</v>
      </c>
      <c r="O1306" t="s">
        <v>4699</v>
      </c>
      <c r="P1306" s="199">
        <v>1000</v>
      </c>
      <c r="S1306" t="s">
        <v>3495</v>
      </c>
      <c r="T1306" t="s">
        <v>3730</v>
      </c>
      <c r="U1306" s="201">
        <v>4.1749999999999998</v>
      </c>
      <c r="V1306" t="s">
        <v>2670</v>
      </c>
      <c r="W1306" t="s">
        <v>4178</v>
      </c>
      <c r="X1306" t="s">
        <v>4179</v>
      </c>
      <c r="Y1306" t="s">
        <v>4481</v>
      </c>
      <c r="Z1306" t="s">
        <v>3051</v>
      </c>
      <c r="AA1306">
        <v>829298</v>
      </c>
      <c r="AB1306" s="198">
        <v>37048.875011574077</v>
      </c>
      <c r="AC1306" s="198">
        <v>37072.875011574077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1337627</v>
      </c>
      <c r="H1307" s="198">
        <v>37047.345497685186</v>
      </c>
      <c r="I1307" t="s">
        <v>3472</v>
      </c>
      <c r="M1307" t="s">
        <v>3494</v>
      </c>
      <c r="N1307" t="s">
        <v>3840</v>
      </c>
      <c r="O1307" t="s">
        <v>2545</v>
      </c>
      <c r="Q1307" s="199">
        <v>5000</v>
      </c>
      <c r="S1307" t="s">
        <v>3495</v>
      </c>
      <c r="T1307" t="s">
        <v>3730</v>
      </c>
      <c r="U1307" s="201">
        <v>4</v>
      </c>
      <c r="V1307" t="s">
        <v>3473</v>
      </c>
      <c r="W1307" t="s">
        <v>3163</v>
      </c>
      <c r="X1307" t="s">
        <v>3164</v>
      </c>
      <c r="Y1307" t="s">
        <v>4481</v>
      </c>
      <c r="Z1307" t="s">
        <v>3051</v>
      </c>
      <c r="AA1307">
        <v>829297</v>
      </c>
      <c r="AB1307" s="198">
        <v>37048.875011574077</v>
      </c>
      <c r="AC1307" s="198">
        <v>37048.875011574077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1337626</v>
      </c>
      <c r="H1308" s="198">
        <v>37047.345497685186</v>
      </c>
      <c r="I1308" t="s">
        <v>3606</v>
      </c>
      <c r="M1308" t="s">
        <v>3494</v>
      </c>
      <c r="N1308" t="s">
        <v>3840</v>
      </c>
      <c r="O1308" t="s">
        <v>4724</v>
      </c>
      <c r="Q1308" s="199">
        <v>10000</v>
      </c>
      <c r="S1308" t="s">
        <v>3495</v>
      </c>
      <c r="T1308" t="s">
        <v>3730</v>
      </c>
      <c r="U1308" s="201">
        <v>4.33</v>
      </c>
      <c r="V1308" t="s">
        <v>3152</v>
      </c>
      <c r="W1308" t="s">
        <v>3217</v>
      </c>
      <c r="X1308" t="s">
        <v>3153</v>
      </c>
      <c r="Y1308" t="s">
        <v>4481</v>
      </c>
      <c r="Z1308" t="s">
        <v>3051</v>
      </c>
      <c r="AA1308">
        <v>829296</v>
      </c>
      <c r="AB1308" s="198">
        <v>37048.875011574077</v>
      </c>
      <c r="AC1308" s="198">
        <v>37048.875011574077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416</v>
      </c>
      <c r="G1309" s="202">
        <v>1337628</v>
      </c>
      <c r="H1309" s="198">
        <v>37047.345648148148</v>
      </c>
      <c r="I1309" t="s">
        <v>3159</v>
      </c>
      <c r="M1309" t="s">
        <v>3494</v>
      </c>
      <c r="N1309" t="s">
        <v>3840</v>
      </c>
      <c r="O1309" t="s">
        <v>2586</v>
      </c>
      <c r="Q1309" s="199">
        <v>416</v>
      </c>
      <c r="S1309" t="s">
        <v>3495</v>
      </c>
      <c r="T1309" t="s">
        <v>3730</v>
      </c>
      <c r="U1309" s="201">
        <v>4.17</v>
      </c>
      <c r="V1309" t="s">
        <v>4291</v>
      </c>
      <c r="W1309" t="s">
        <v>4523</v>
      </c>
      <c r="X1309" t="s">
        <v>4524</v>
      </c>
      <c r="Y1309" t="s">
        <v>4481</v>
      </c>
      <c r="Z1309" t="s">
        <v>3051</v>
      </c>
      <c r="AA1309">
        <v>829299</v>
      </c>
      <c r="AB1309" s="198">
        <v>37048.875011574077</v>
      </c>
      <c r="AC1309" s="198">
        <v>37048.875011574077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24</v>
      </c>
      <c r="F1310" s="213">
        <f t="shared" si="105"/>
        <v>1200</v>
      </c>
      <c r="G1310" s="202">
        <v>1337629</v>
      </c>
      <c r="H1310" s="198">
        <v>37047.345659722225</v>
      </c>
      <c r="I1310" t="s">
        <v>3703</v>
      </c>
      <c r="M1310" t="s">
        <v>2818</v>
      </c>
      <c r="N1310" t="s">
        <v>3519</v>
      </c>
      <c r="O1310" t="s">
        <v>2451</v>
      </c>
      <c r="Q1310" s="199">
        <v>50</v>
      </c>
      <c r="S1310" t="s">
        <v>3493</v>
      </c>
      <c r="T1310" t="s">
        <v>3730</v>
      </c>
      <c r="U1310" s="201">
        <v>57</v>
      </c>
      <c r="V1310" t="s">
        <v>4248</v>
      </c>
      <c r="W1310" t="s">
        <v>3527</v>
      </c>
      <c r="X1310" t="s">
        <v>4262</v>
      </c>
      <c r="Y1310" t="s">
        <v>4783</v>
      </c>
      <c r="Z1310" t="s">
        <v>3046</v>
      </c>
      <c r="AA1310">
        <v>632647.1</v>
      </c>
      <c r="AB1310" s="198">
        <v>37049.875011574077</v>
      </c>
      <c r="AC1310" s="198">
        <v>37072.875011574077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155000</v>
      </c>
      <c r="G1311" s="202">
        <v>1337630</v>
      </c>
      <c r="H1311" s="198">
        <v>37047.345729166664</v>
      </c>
      <c r="I1311" t="s">
        <v>4477</v>
      </c>
      <c r="M1311" t="s">
        <v>3494</v>
      </c>
      <c r="N1311" t="s">
        <v>4488</v>
      </c>
      <c r="O1311" t="s">
        <v>4388</v>
      </c>
      <c r="P1311" s="199">
        <v>5000</v>
      </c>
      <c r="S1311" t="s">
        <v>3495</v>
      </c>
      <c r="T1311" t="s">
        <v>3730</v>
      </c>
      <c r="U1311" s="201">
        <v>6</v>
      </c>
      <c r="V1311" t="s">
        <v>3545</v>
      </c>
      <c r="W1311" t="s">
        <v>4385</v>
      </c>
      <c r="X1311" t="s">
        <v>4386</v>
      </c>
      <c r="Y1311" t="s">
        <v>3748</v>
      </c>
      <c r="Z1311" t="s">
        <v>3051</v>
      </c>
      <c r="AA1311" t="s">
        <v>2671</v>
      </c>
      <c r="AB1311" s="198">
        <v>37104.875011574077</v>
      </c>
      <c r="AC1311" s="198">
        <v>37134.875011574077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31</v>
      </c>
      <c r="F1312" s="213">
        <f t="shared" si="105"/>
        <v>775</v>
      </c>
      <c r="G1312" s="202">
        <v>1337631</v>
      </c>
      <c r="H1312" s="198">
        <v>37047.345729166664</v>
      </c>
      <c r="I1312" t="s">
        <v>4239</v>
      </c>
      <c r="M1312" t="s">
        <v>2818</v>
      </c>
      <c r="N1312" t="s">
        <v>3458</v>
      </c>
      <c r="O1312" t="s">
        <v>4360</v>
      </c>
      <c r="Q1312" s="199">
        <v>25</v>
      </c>
      <c r="S1312" t="s">
        <v>3493</v>
      </c>
      <c r="T1312" t="s">
        <v>3730</v>
      </c>
      <c r="U1312" s="201">
        <v>280</v>
      </c>
      <c r="V1312" t="s">
        <v>4217</v>
      </c>
      <c r="W1312" t="s">
        <v>4411</v>
      </c>
      <c r="X1312" t="s">
        <v>3459</v>
      </c>
      <c r="Y1312" t="s">
        <v>4783</v>
      </c>
      <c r="Z1312" t="s">
        <v>3046</v>
      </c>
      <c r="AA1312">
        <v>632649.1</v>
      </c>
      <c r="AB1312" s="198">
        <v>37104.875011574077</v>
      </c>
      <c r="AC1312" s="198">
        <v>37134.875011574077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1337632</v>
      </c>
      <c r="H1313" s="198">
        <v>37047.345763888887</v>
      </c>
      <c r="I1313" t="s">
        <v>3533</v>
      </c>
      <c r="M1313" t="s">
        <v>3494</v>
      </c>
      <c r="N1313" t="s">
        <v>3840</v>
      </c>
      <c r="O1313" t="s">
        <v>4697</v>
      </c>
      <c r="P1313" s="199">
        <v>10000</v>
      </c>
      <c r="S1313" t="s">
        <v>3495</v>
      </c>
      <c r="T1313" t="s">
        <v>3730</v>
      </c>
      <c r="U1313" s="201">
        <v>3.9849999999999999</v>
      </c>
      <c r="V1313" t="s">
        <v>4069</v>
      </c>
      <c r="W1313" t="s">
        <v>4169</v>
      </c>
      <c r="X1313" t="s">
        <v>4170</v>
      </c>
      <c r="Y1313" t="s">
        <v>4481</v>
      </c>
      <c r="Z1313" t="s">
        <v>3051</v>
      </c>
      <c r="AA1313">
        <v>829301</v>
      </c>
      <c r="AB1313" s="198">
        <v>37048.875011574077</v>
      </c>
      <c r="AC1313" s="198">
        <v>37048.875011574077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1337633</v>
      </c>
      <c r="H1314" s="198">
        <v>37047.345868055556</v>
      </c>
      <c r="I1314" t="s">
        <v>4272</v>
      </c>
      <c r="M1314" t="s">
        <v>3494</v>
      </c>
      <c r="N1314" t="s">
        <v>3840</v>
      </c>
      <c r="O1314" t="s">
        <v>2524</v>
      </c>
      <c r="Q1314" s="199">
        <v>10000</v>
      </c>
      <c r="S1314" t="s">
        <v>3495</v>
      </c>
      <c r="T1314" t="s">
        <v>3730</v>
      </c>
      <c r="U1314" s="201">
        <v>4.335</v>
      </c>
      <c r="V1314" t="s">
        <v>3161</v>
      </c>
      <c r="W1314" t="s">
        <v>3217</v>
      </c>
      <c r="X1314" t="s">
        <v>3153</v>
      </c>
      <c r="Y1314" t="s">
        <v>4481</v>
      </c>
      <c r="Z1314" t="s">
        <v>3051</v>
      </c>
      <c r="AA1314">
        <v>829302</v>
      </c>
      <c r="AB1314" s="198">
        <v>37048.875011574077</v>
      </c>
      <c r="AC1314" s="198">
        <v>37048.875011574077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5000</v>
      </c>
      <c r="G1315" s="202">
        <v>1337634</v>
      </c>
      <c r="H1315" s="198">
        <v>37047.345937500002</v>
      </c>
      <c r="I1315" t="s">
        <v>4543</v>
      </c>
      <c r="M1315" t="s">
        <v>3494</v>
      </c>
      <c r="N1315" t="s">
        <v>3840</v>
      </c>
      <c r="O1315" t="s">
        <v>2505</v>
      </c>
      <c r="P1315" s="199">
        <v>5000</v>
      </c>
      <c r="S1315" t="s">
        <v>3495</v>
      </c>
      <c r="T1315" t="s">
        <v>3730</v>
      </c>
      <c r="U1315" s="201">
        <v>3.89</v>
      </c>
      <c r="V1315" t="s">
        <v>4350</v>
      </c>
      <c r="W1315" t="s">
        <v>4348</v>
      </c>
      <c r="X1315" t="s">
        <v>4498</v>
      </c>
      <c r="Y1315" t="s">
        <v>4481</v>
      </c>
      <c r="Z1315" t="s">
        <v>3051</v>
      </c>
      <c r="AA1315">
        <v>829303</v>
      </c>
      <c r="AB1315" s="198">
        <v>37048.875011574077</v>
      </c>
      <c r="AC1315" s="198">
        <v>37048.875011574077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108</v>
      </c>
      <c r="G1316" s="202">
        <v>1337635</v>
      </c>
      <c r="H1316" s="198">
        <v>37047.345949074072</v>
      </c>
      <c r="I1316" t="s">
        <v>4439</v>
      </c>
      <c r="M1316" t="s">
        <v>3494</v>
      </c>
      <c r="N1316" t="s">
        <v>3840</v>
      </c>
      <c r="O1316" t="s">
        <v>2503</v>
      </c>
      <c r="Q1316" s="199">
        <v>108</v>
      </c>
      <c r="S1316" t="s">
        <v>3495</v>
      </c>
      <c r="T1316" t="s">
        <v>3730</v>
      </c>
      <c r="U1316" s="201">
        <v>3.8975</v>
      </c>
      <c r="V1316" t="s">
        <v>4040</v>
      </c>
      <c r="W1316" t="s">
        <v>4348</v>
      </c>
      <c r="X1316" t="s">
        <v>4498</v>
      </c>
      <c r="Y1316" t="s">
        <v>4481</v>
      </c>
      <c r="Z1316" t="s">
        <v>3051</v>
      </c>
      <c r="AA1316">
        <v>829304</v>
      </c>
      <c r="AB1316" s="198">
        <v>37048.875011574077</v>
      </c>
      <c r="AC1316" s="198">
        <v>37048.875011574077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1337636</v>
      </c>
      <c r="H1317" s="198">
        <v>37047.346018518518</v>
      </c>
      <c r="I1317" t="s">
        <v>4357</v>
      </c>
      <c r="M1317" t="s">
        <v>2818</v>
      </c>
      <c r="N1317" t="s">
        <v>3460</v>
      </c>
      <c r="O1317" t="s">
        <v>2568</v>
      </c>
      <c r="P1317" s="199">
        <v>25</v>
      </c>
      <c r="S1317" t="s">
        <v>3493</v>
      </c>
      <c r="T1317" t="s">
        <v>3730</v>
      </c>
      <c r="U1317" s="201">
        <v>40</v>
      </c>
      <c r="V1317" t="s">
        <v>2672</v>
      </c>
      <c r="W1317" t="s">
        <v>4042</v>
      </c>
      <c r="X1317" t="s">
        <v>3462</v>
      </c>
      <c r="Y1317" t="s">
        <v>4783</v>
      </c>
      <c r="Z1317" t="s">
        <v>3046</v>
      </c>
      <c r="AA1317">
        <v>632652.1</v>
      </c>
      <c r="AB1317" s="198">
        <v>37048.875011574077</v>
      </c>
      <c r="AC1317" s="198">
        <v>37048.875011574077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1337637</v>
      </c>
      <c r="H1318" s="198">
        <v>37047.346030092594</v>
      </c>
      <c r="I1318" t="s">
        <v>3518</v>
      </c>
      <c r="M1318" t="s">
        <v>2818</v>
      </c>
      <c r="N1318" t="s">
        <v>3460</v>
      </c>
      <c r="O1318" t="s">
        <v>2592</v>
      </c>
      <c r="Q1318" s="199">
        <v>25</v>
      </c>
      <c r="S1318" t="s">
        <v>3493</v>
      </c>
      <c r="T1318" t="s">
        <v>3730</v>
      </c>
      <c r="U1318" s="201">
        <v>78</v>
      </c>
      <c r="V1318" t="s">
        <v>3503</v>
      </c>
      <c r="W1318" t="s">
        <v>3465</v>
      </c>
      <c r="X1318" t="s">
        <v>3462</v>
      </c>
      <c r="Y1318" t="s">
        <v>4783</v>
      </c>
      <c r="Z1318" t="s">
        <v>3046</v>
      </c>
      <c r="AA1318">
        <v>632653.1</v>
      </c>
      <c r="AB1318" s="198">
        <v>37048.875011574077</v>
      </c>
      <c r="AC1318" s="198">
        <v>37048.875011574077</v>
      </c>
    </row>
    <row r="1319" spans="1:29" x14ac:dyDescent="0.2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25</v>
      </c>
      <c r="G1319" s="202">
        <v>1337638</v>
      </c>
      <c r="H1319" s="198">
        <v>37047.346087962964</v>
      </c>
      <c r="I1319" t="s">
        <v>3518</v>
      </c>
      <c r="M1319" t="s">
        <v>2818</v>
      </c>
      <c r="N1319" t="s">
        <v>3460</v>
      </c>
      <c r="O1319" t="s">
        <v>2592</v>
      </c>
      <c r="Q1319" s="199">
        <v>25</v>
      </c>
      <c r="S1319" t="s">
        <v>3493</v>
      </c>
      <c r="T1319" t="s">
        <v>3730</v>
      </c>
      <c r="U1319" s="201">
        <v>78</v>
      </c>
      <c r="V1319" t="s">
        <v>3503</v>
      </c>
      <c r="W1319" t="s">
        <v>3465</v>
      </c>
      <c r="X1319" t="s">
        <v>3462</v>
      </c>
      <c r="Y1319" t="s">
        <v>4783</v>
      </c>
      <c r="Z1319" t="s">
        <v>3046</v>
      </c>
      <c r="AA1319">
        <v>632654.1</v>
      </c>
      <c r="AB1319" s="198">
        <v>37048.875011574077</v>
      </c>
      <c r="AC1319" s="198">
        <v>37048.875011574077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50</v>
      </c>
      <c r="G1320" s="202">
        <v>1337640</v>
      </c>
      <c r="H1320" s="198">
        <v>37047.346122685187</v>
      </c>
      <c r="I1320" t="s">
        <v>4276</v>
      </c>
      <c r="M1320" t="s">
        <v>2818</v>
      </c>
      <c r="N1320" t="s">
        <v>3519</v>
      </c>
      <c r="O1320" t="s">
        <v>2547</v>
      </c>
      <c r="P1320" s="199">
        <v>50</v>
      </c>
      <c r="S1320" t="s">
        <v>3493</v>
      </c>
      <c r="T1320" t="s">
        <v>3730</v>
      </c>
      <c r="U1320" s="201">
        <v>44.5</v>
      </c>
      <c r="V1320" t="s">
        <v>3836</v>
      </c>
      <c r="W1320" t="s">
        <v>4274</v>
      </c>
      <c r="X1320" t="s">
        <v>3683</v>
      </c>
      <c r="Y1320" t="s">
        <v>4783</v>
      </c>
      <c r="Z1320" t="s">
        <v>3046</v>
      </c>
      <c r="AA1320">
        <v>632655.1</v>
      </c>
      <c r="AB1320" s="198">
        <v>37048.875011574077</v>
      </c>
      <c r="AC1320" s="198">
        <v>37048.875011574077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1337639</v>
      </c>
      <c r="H1321" s="198">
        <v>37047.346122685187</v>
      </c>
      <c r="I1321" t="s">
        <v>4159</v>
      </c>
      <c r="M1321" t="s">
        <v>3494</v>
      </c>
      <c r="N1321" t="s">
        <v>3840</v>
      </c>
      <c r="O1321" t="s">
        <v>2469</v>
      </c>
      <c r="Q1321" s="199">
        <v>10000</v>
      </c>
      <c r="S1321" t="s">
        <v>3495</v>
      </c>
      <c r="T1321" t="s">
        <v>3730</v>
      </c>
      <c r="U1321" s="201">
        <v>3.95</v>
      </c>
      <c r="V1321" t="s">
        <v>4002</v>
      </c>
      <c r="W1321" t="s">
        <v>4512</v>
      </c>
      <c r="X1321" t="s">
        <v>4513</v>
      </c>
      <c r="Y1321" t="s">
        <v>4481</v>
      </c>
      <c r="Z1321" t="s">
        <v>3051</v>
      </c>
      <c r="AA1321">
        <v>829305</v>
      </c>
      <c r="AB1321" s="198">
        <v>37048.875011574077</v>
      </c>
      <c r="AC1321" s="198">
        <v>37048.875011574077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4777</v>
      </c>
      <c r="G1322" s="202">
        <v>1337642</v>
      </c>
      <c r="H1322" s="198">
        <v>37047.346203703702</v>
      </c>
      <c r="I1322" t="s">
        <v>4496</v>
      </c>
      <c r="M1322" t="s">
        <v>3494</v>
      </c>
      <c r="N1322" t="s">
        <v>3840</v>
      </c>
      <c r="O1322" t="s">
        <v>2586</v>
      </c>
      <c r="Q1322" s="199">
        <v>4777</v>
      </c>
      <c r="S1322" t="s">
        <v>3495</v>
      </c>
      <c r="T1322" t="s">
        <v>3730</v>
      </c>
      <c r="U1322" s="201">
        <v>4.17</v>
      </c>
      <c r="V1322" t="s">
        <v>4500</v>
      </c>
      <c r="W1322" t="s">
        <v>4523</v>
      </c>
      <c r="X1322" t="s">
        <v>4524</v>
      </c>
      <c r="Y1322" t="s">
        <v>4481</v>
      </c>
      <c r="Z1322" t="s">
        <v>3051</v>
      </c>
      <c r="AA1322">
        <v>829306</v>
      </c>
      <c r="AB1322" s="198">
        <v>37048.875011574077</v>
      </c>
      <c r="AC1322" s="198">
        <v>37048.875011574077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10000</v>
      </c>
      <c r="G1323" s="202">
        <v>1337641</v>
      </c>
      <c r="H1323" s="198">
        <v>37047.346203703702</v>
      </c>
      <c r="I1323" t="s">
        <v>4159</v>
      </c>
      <c r="M1323" t="s">
        <v>3494</v>
      </c>
      <c r="N1323" t="s">
        <v>3840</v>
      </c>
      <c r="O1323" t="s">
        <v>2469</v>
      </c>
      <c r="Q1323" s="199">
        <v>10000</v>
      </c>
      <c r="S1323" t="s">
        <v>3495</v>
      </c>
      <c r="T1323" t="s">
        <v>3730</v>
      </c>
      <c r="U1323" s="201">
        <v>3.9525000000000001</v>
      </c>
      <c r="V1323" t="s">
        <v>4002</v>
      </c>
      <c r="W1323" t="s">
        <v>4512</v>
      </c>
      <c r="X1323" t="s">
        <v>4513</v>
      </c>
      <c r="Y1323" t="s">
        <v>4481</v>
      </c>
      <c r="Z1323" t="s">
        <v>3051</v>
      </c>
      <c r="AA1323">
        <v>829307</v>
      </c>
      <c r="AB1323" s="198">
        <v>37048.875011574077</v>
      </c>
      <c r="AC1323" s="198">
        <v>37048.875011574077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1337643</v>
      </c>
      <c r="H1324" s="198">
        <v>37047.346284722225</v>
      </c>
      <c r="I1324" t="s">
        <v>3274</v>
      </c>
      <c r="M1324" t="s">
        <v>3494</v>
      </c>
      <c r="N1324" t="s">
        <v>3840</v>
      </c>
      <c r="O1324" t="s">
        <v>2523</v>
      </c>
      <c r="Q1324" s="199">
        <v>10000</v>
      </c>
      <c r="S1324" t="s">
        <v>3495</v>
      </c>
      <c r="T1324" t="s">
        <v>3730</v>
      </c>
      <c r="U1324" s="201">
        <v>4.0075000000000003</v>
      </c>
      <c r="V1324" t="s">
        <v>3275</v>
      </c>
      <c r="W1324" t="s">
        <v>4512</v>
      </c>
      <c r="X1324" t="s">
        <v>4513</v>
      </c>
      <c r="Y1324" t="s">
        <v>4481</v>
      </c>
      <c r="Z1324" t="s">
        <v>3051</v>
      </c>
      <c r="AA1324">
        <v>829308</v>
      </c>
      <c r="AB1324" s="198">
        <v>37048.875011574077</v>
      </c>
      <c r="AC1324" s="198">
        <v>37048.875011574077</v>
      </c>
    </row>
    <row r="1325" spans="1:29" x14ac:dyDescent="0.2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31</v>
      </c>
      <c r="F1325" s="213">
        <f t="shared" si="105"/>
        <v>310000</v>
      </c>
      <c r="G1325" s="202">
        <v>1337645</v>
      </c>
      <c r="H1325" s="198">
        <v>37047.346331018518</v>
      </c>
      <c r="I1325" t="s">
        <v>3645</v>
      </c>
      <c r="M1325" t="s">
        <v>3494</v>
      </c>
      <c r="N1325" t="s">
        <v>4488</v>
      </c>
      <c r="O1325" t="s">
        <v>3330</v>
      </c>
      <c r="P1325" s="199">
        <v>10000</v>
      </c>
      <c r="S1325" t="s">
        <v>3495</v>
      </c>
      <c r="T1325" t="s">
        <v>3730</v>
      </c>
      <c r="U1325" s="201">
        <v>-0.84</v>
      </c>
      <c r="V1325" t="s">
        <v>2673</v>
      </c>
      <c r="W1325" t="s">
        <v>4436</v>
      </c>
      <c r="X1325" t="s">
        <v>4437</v>
      </c>
      <c r="Y1325" t="s">
        <v>3748</v>
      </c>
      <c r="Z1325" t="s">
        <v>3051</v>
      </c>
      <c r="AA1325" t="s">
        <v>2674</v>
      </c>
      <c r="AB1325" s="198">
        <v>37073.875011574077</v>
      </c>
      <c r="AC1325" s="198">
        <v>37103.875011574077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10000</v>
      </c>
      <c r="G1326" s="202">
        <v>1337644</v>
      </c>
      <c r="H1326" s="198">
        <v>37047.346331018518</v>
      </c>
      <c r="I1326" t="s">
        <v>3606</v>
      </c>
      <c r="M1326" t="s">
        <v>3494</v>
      </c>
      <c r="N1326" t="s">
        <v>3840</v>
      </c>
      <c r="O1326" t="s">
        <v>2583</v>
      </c>
      <c r="Q1326" s="199">
        <v>10000</v>
      </c>
      <c r="S1326" t="s">
        <v>3495</v>
      </c>
      <c r="T1326" t="s">
        <v>3730</v>
      </c>
      <c r="U1326" s="201">
        <v>4.2300000000000004</v>
      </c>
      <c r="V1326" t="s">
        <v>4347</v>
      </c>
      <c r="W1326" t="s">
        <v>4523</v>
      </c>
      <c r="X1326" t="s">
        <v>4524</v>
      </c>
      <c r="Y1326" t="s">
        <v>4481</v>
      </c>
      <c r="Z1326" t="s">
        <v>3051</v>
      </c>
      <c r="AA1326">
        <v>829309</v>
      </c>
      <c r="AB1326" s="198">
        <v>37048.875011574077</v>
      </c>
      <c r="AC1326" s="198">
        <v>37048.875011574077</v>
      </c>
    </row>
    <row r="1327" spans="1:29" x14ac:dyDescent="0.2">
      <c r="A1327" s="44" t="str">
        <f t="shared" si="101"/>
        <v xml:space="preserve"> Natural Gas Physical</v>
      </c>
      <c r="B1327" s="44" t="str">
        <f t="shared" si="102"/>
        <v/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100000</v>
      </c>
      <c r="G1327" s="202">
        <v>1337646</v>
      </c>
      <c r="H1327" s="198">
        <v>37047.346354166664</v>
      </c>
      <c r="I1327" t="s">
        <v>4336</v>
      </c>
      <c r="M1327" t="s">
        <v>3494</v>
      </c>
      <c r="N1327" t="s">
        <v>3761</v>
      </c>
      <c r="O1327" t="s">
        <v>2296</v>
      </c>
      <c r="P1327" s="199">
        <v>100000</v>
      </c>
      <c r="S1327" t="s">
        <v>3763</v>
      </c>
      <c r="T1327" t="s">
        <v>3764</v>
      </c>
      <c r="U1327" s="201">
        <v>21</v>
      </c>
      <c r="V1327" t="s">
        <v>2675</v>
      </c>
      <c r="W1327" t="s">
        <v>3773</v>
      </c>
      <c r="X1327" t="s">
        <v>3766</v>
      </c>
      <c r="Y1327" t="s">
        <v>3767</v>
      </c>
      <c r="Z1327" t="s">
        <v>3735</v>
      </c>
      <c r="AA1327">
        <v>106420</v>
      </c>
      <c r="AB1327" s="198">
        <v>37048.875011574077</v>
      </c>
      <c r="AC1327" s="198">
        <v>37048.875011574077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4374</v>
      </c>
      <c r="G1328" s="202">
        <v>1337647</v>
      </c>
      <c r="H1328" s="198">
        <v>37047.346365740741</v>
      </c>
      <c r="I1328" t="s">
        <v>4496</v>
      </c>
      <c r="M1328" t="s">
        <v>3494</v>
      </c>
      <c r="N1328" t="s">
        <v>3840</v>
      </c>
      <c r="O1328" t="s">
        <v>2556</v>
      </c>
      <c r="P1328" s="199">
        <v>4374</v>
      </c>
      <c r="S1328" t="s">
        <v>3495</v>
      </c>
      <c r="T1328" t="s">
        <v>3730</v>
      </c>
      <c r="U1328" s="201">
        <v>3.99</v>
      </c>
      <c r="V1328" t="s">
        <v>3248</v>
      </c>
      <c r="W1328" t="s">
        <v>4169</v>
      </c>
      <c r="X1328" t="s">
        <v>4170</v>
      </c>
      <c r="Y1328" t="s">
        <v>4481</v>
      </c>
      <c r="Z1328" t="s">
        <v>3051</v>
      </c>
      <c r="AA1328">
        <v>829310</v>
      </c>
      <c r="AB1328" s="198">
        <v>37048.875011574077</v>
      </c>
      <c r="AC1328" s="198">
        <v>37048.875011574077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26</v>
      </c>
      <c r="G1329" s="202">
        <v>1337648</v>
      </c>
      <c r="H1329" s="198">
        <v>37047.346377314818</v>
      </c>
      <c r="I1329" t="s">
        <v>3159</v>
      </c>
      <c r="M1329" t="s">
        <v>3494</v>
      </c>
      <c r="N1329" t="s">
        <v>3840</v>
      </c>
      <c r="O1329" t="s">
        <v>2473</v>
      </c>
      <c r="Q1329" s="199">
        <v>26</v>
      </c>
      <c r="S1329" t="s">
        <v>3495</v>
      </c>
      <c r="T1329" t="s">
        <v>3730</v>
      </c>
      <c r="U1329" s="201">
        <v>3.93</v>
      </c>
      <c r="V1329" t="s">
        <v>2676</v>
      </c>
      <c r="W1329" t="s">
        <v>4512</v>
      </c>
      <c r="X1329" t="s">
        <v>4513</v>
      </c>
      <c r="Y1329" t="s">
        <v>4481</v>
      </c>
      <c r="Z1329" t="s">
        <v>3051</v>
      </c>
      <c r="AA1329">
        <v>829311</v>
      </c>
      <c r="AB1329" s="198">
        <v>37048.875011574077</v>
      </c>
      <c r="AC1329" s="198">
        <v>37048.875011574077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1337649</v>
      </c>
      <c r="H1330" s="198">
        <v>37047.34642361111</v>
      </c>
      <c r="I1330" t="s">
        <v>4254</v>
      </c>
      <c r="M1330" t="s">
        <v>2818</v>
      </c>
      <c r="N1330" t="s">
        <v>3460</v>
      </c>
      <c r="O1330" t="s">
        <v>2575</v>
      </c>
      <c r="Q1330" s="199">
        <v>25</v>
      </c>
      <c r="S1330" t="s">
        <v>3493</v>
      </c>
      <c r="T1330" t="s">
        <v>3730</v>
      </c>
      <c r="U1330" s="201">
        <v>80</v>
      </c>
      <c r="V1330" t="s">
        <v>2635</v>
      </c>
      <c r="W1330" t="s">
        <v>3465</v>
      </c>
      <c r="X1330" t="s">
        <v>3462</v>
      </c>
      <c r="Y1330" t="s">
        <v>4783</v>
      </c>
      <c r="Z1330" t="s">
        <v>3046</v>
      </c>
      <c r="AA1330">
        <v>632656.1</v>
      </c>
      <c r="AB1330" s="198">
        <v>37048.875011574077</v>
      </c>
      <c r="AC1330" s="198">
        <v>37048.875011574077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5000</v>
      </c>
      <c r="G1331" s="202">
        <v>1337650</v>
      </c>
      <c r="H1331" s="198">
        <v>37047.346458333333</v>
      </c>
      <c r="I1331" t="s">
        <v>4276</v>
      </c>
      <c r="M1331" t="s">
        <v>3494</v>
      </c>
      <c r="N1331" t="s">
        <v>3840</v>
      </c>
      <c r="O1331" t="s">
        <v>2560</v>
      </c>
      <c r="P1331" s="199">
        <v>5000</v>
      </c>
      <c r="S1331" t="s">
        <v>3495</v>
      </c>
      <c r="T1331" t="s">
        <v>3730</v>
      </c>
      <c r="U1331" s="201">
        <v>2.88</v>
      </c>
      <c r="V1331" t="s">
        <v>2677</v>
      </c>
      <c r="W1331" t="s">
        <v>3656</v>
      </c>
      <c r="X1331" t="s">
        <v>3476</v>
      </c>
      <c r="Y1331" t="s">
        <v>4481</v>
      </c>
      <c r="Z1331" t="s">
        <v>3051</v>
      </c>
      <c r="AA1331">
        <v>829312</v>
      </c>
      <c r="AB1331" s="198">
        <v>37048.875011574077</v>
      </c>
      <c r="AC1331" s="198">
        <v>37048.875011574077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1337651</v>
      </c>
      <c r="H1332" s="198">
        <v>37047.346504629626</v>
      </c>
      <c r="I1332" t="s">
        <v>3492</v>
      </c>
      <c r="M1332" t="s">
        <v>3494</v>
      </c>
      <c r="N1332" t="s">
        <v>3840</v>
      </c>
      <c r="O1332" t="s">
        <v>2550</v>
      </c>
      <c r="P1332" s="199">
        <v>10000</v>
      </c>
      <c r="S1332" t="s">
        <v>3495</v>
      </c>
      <c r="T1332" t="s">
        <v>3730</v>
      </c>
      <c r="U1332" s="201">
        <v>3.45</v>
      </c>
      <c r="V1332" t="s">
        <v>3350</v>
      </c>
      <c r="W1332" t="s">
        <v>3163</v>
      </c>
      <c r="X1332" t="s">
        <v>3164</v>
      </c>
      <c r="Y1332" t="s">
        <v>4481</v>
      </c>
      <c r="Z1332" t="s">
        <v>3051</v>
      </c>
      <c r="AA1332">
        <v>829313</v>
      </c>
      <c r="AB1332" s="198">
        <v>37048.875011574077</v>
      </c>
      <c r="AC1332" s="198">
        <v>37048.875011574077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10000</v>
      </c>
      <c r="G1333" s="202">
        <v>1337653</v>
      </c>
      <c r="H1333" s="198">
        <v>37047.346539351849</v>
      </c>
      <c r="I1333" t="s">
        <v>4158</v>
      </c>
      <c r="M1333" t="s">
        <v>3494</v>
      </c>
      <c r="N1333" t="s">
        <v>3840</v>
      </c>
      <c r="O1333" t="s">
        <v>2583</v>
      </c>
      <c r="P1333" s="199">
        <v>10000</v>
      </c>
      <c r="S1333" t="s">
        <v>3495</v>
      </c>
      <c r="T1333" t="s">
        <v>3730</v>
      </c>
      <c r="U1333" s="201">
        <v>4.2300000000000004</v>
      </c>
      <c r="V1333" t="s">
        <v>3256</v>
      </c>
      <c r="W1333" t="s">
        <v>4523</v>
      </c>
      <c r="X1333" t="s">
        <v>4524</v>
      </c>
      <c r="Y1333" t="s">
        <v>4481</v>
      </c>
      <c r="Z1333" t="s">
        <v>3051</v>
      </c>
      <c r="AA1333">
        <v>829314</v>
      </c>
      <c r="AB1333" s="198">
        <v>37048.875011574077</v>
      </c>
      <c r="AC1333" s="198">
        <v>37048.875011574077</v>
      </c>
    </row>
    <row r="1334" spans="1:29" x14ac:dyDescent="0.2">
      <c r="A1334" s="44" t="str">
        <f t="shared" si="101"/>
        <v xml:space="preserve"> Metals Financial</v>
      </c>
      <c r="B1334" s="44" t="str">
        <f t="shared" si="102"/>
        <v/>
      </c>
      <c r="C1334" s="44" t="str">
        <f t="shared" si="103"/>
        <v>Metals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20</v>
      </c>
      <c r="G1334" s="202">
        <v>1337654</v>
      </c>
      <c r="H1334" s="198">
        <v>37047.346585648149</v>
      </c>
      <c r="I1334" t="s">
        <v>3784</v>
      </c>
      <c r="M1334" t="s">
        <v>3499</v>
      </c>
      <c r="N1334" t="s">
        <v>3739</v>
      </c>
      <c r="O1334" t="s">
        <v>3740</v>
      </c>
      <c r="Q1334" s="199">
        <v>20</v>
      </c>
      <c r="S1334" t="s">
        <v>3729</v>
      </c>
      <c r="T1334" t="s">
        <v>3730</v>
      </c>
      <c r="U1334" s="201">
        <v>1511</v>
      </c>
      <c r="V1334" t="s">
        <v>3644</v>
      </c>
      <c r="W1334" t="s">
        <v>3736</v>
      </c>
      <c r="X1334" t="s">
        <v>3732</v>
      </c>
      <c r="Y1334" t="s">
        <v>3733</v>
      </c>
      <c r="Z1334" t="s">
        <v>3734</v>
      </c>
      <c r="AA1334">
        <v>2168946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1337655</v>
      </c>
      <c r="H1335" s="198">
        <v>37047.346666666665</v>
      </c>
      <c r="I1335" t="s">
        <v>4543</v>
      </c>
      <c r="M1335" t="s">
        <v>3494</v>
      </c>
      <c r="N1335" t="s">
        <v>3840</v>
      </c>
      <c r="O1335" t="s">
        <v>2472</v>
      </c>
      <c r="Q1335" s="199">
        <v>10000</v>
      </c>
      <c r="S1335" t="s">
        <v>3495</v>
      </c>
      <c r="T1335" t="s">
        <v>3730</v>
      </c>
      <c r="U1335" s="201">
        <v>4.0250000000000004</v>
      </c>
      <c r="V1335" t="s">
        <v>4350</v>
      </c>
      <c r="W1335" t="s">
        <v>4512</v>
      </c>
      <c r="X1335" t="s">
        <v>4513</v>
      </c>
      <c r="Y1335" t="s">
        <v>4481</v>
      </c>
      <c r="Z1335" t="s">
        <v>3051</v>
      </c>
      <c r="AA1335">
        <v>829315</v>
      </c>
      <c r="AB1335" s="198">
        <v>37048.875011574077</v>
      </c>
      <c r="AC1335" s="198">
        <v>37048.875011574077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1337657</v>
      </c>
      <c r="H1336" s="198">
        <v>37047.346689814818</v>
      </c>
      <c r="I1336" t="s">
        <v>3606</v>
      </c>
      <c r="M1336" t="s">
        <v>3494</v>
      </c>
      <c r="N1336" t="s">
        <v>3840</v>
      </c>
      <c r="O1336" t="s">
        <v>2583</v>
      </c>
      <c r="Q1336" s="199">
        <v>10000</v>
      </c>
      <c r="S1336" t="s">
        <v>3495</v>
      </c>
      <c r="T1336" t="s">
        <v>3730</v>
      </c>
      <c r="U1336" s="201">
        <v>4.2350000000000003</v>
      </c>
      <c r="V1336" t="s">
        <v>4347</v>
      </c>
      <c r="W1336" t="s">
        <v>4523</v>
      </c>
      <c r="X1336" t="s">
        <v>4524</v>
      </c>
      <c r="Y1336" t="s">
        <v>4481</v>
      </c>
      <c r="Z1336" t="s">
        <v>3051</v>
      </c>
      <c r="AA1336">
        <v>829316</v>
      </c>
      <c r="AB1336" s="198">
        <v>37048.875011574077</v>
      </c>
      <c r="AC1336" s="198">
        <v>37048.875011574077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1337659</v>
      </c>
      <c r="H1337" s="198">
        <v>37047.346724537034</v>
      </c>
      <c r="I1337" t="s">
        <v>4239</v>
      </c>
      <c r="M1337" t="s">
        <v>2818</v>
      </c>
      <c r="N1337" t="s">
        <v>3458</v>
      </c>
      <c r="O1337" t="s">
        <v>2566</v>
      </c>
      <c r="P1337" s="199">
        <v>25</v>
      </c>
      <c r="S1337" t="s">
        <v>3493</v>
      </c>
      <c r="T1337" t="s">
        <v>3730</v>
      </c>
      <c r="U1337" s="201">
        <v>55.5</v>
      </c>
      <c r="V1337" t="s">
        <v>4421</v>
      </c>
      <c r="W1337" t="s">
        <v>3481</v>
      </c>
      <c r="X1337" t="s">
        <v>3128</v>
      </c>
      <c r="Y1337" t="s">
        <v>4783</v>
      </c>
      <c r="Z1337" t="s">
        <v>3046</v>
      </c>
      <c r="AA1337">
        <v>632658.1</v>
      </c>
      <c r="AB1337" s="198">
        <v>37048.875011574077</v>
      </c>
      <c r="AC1337" s="198">
        <v>37048.875011574077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30</v>
      </c>
      <c r="F1338" s="213">
        <f t="shared" si="105"/>
        <v>750</v>
      </c>
      <c r="G1338" s="202">
        <v>1337658</v>
      </c>
      <c r="H1338" s="198">
        <v>37047.346724537034</v>
      </c>
      <c r="I1338" t="s">
        <v>4477</v>
      </c>
      <c r="M1338" t="s">
        <v>2818</v>
      </c>
      <c r="N1338" t="s">
        <v>3458</v>
      </c>
      <c r="O1338" t="s">
        <v>3681</v>
      </c>
      <c r="P1338" s="199">
        <v>25</v>
      </c>
      <c r="S1338" t="s">
        <v>3493</v>
      </c>
      <c r="T1338" t="s">
        <v>3730</v>
      </c>
      <c r="U1338" s="201">
        <v>162</v>
      </c>
      <c r="V1338" t="s">
        <v>3235</v>
      </c>
      <c r="W1338" t="s">
        <v>4411</v>
      </c>
      <c r="X1338" t="s">
        <v>3459</v>
      </c>
      <c r="Y1338" t="s">
        <v>4783</v>
      </c>
      <c r="Z1338" t="s">
        <v>3046</v>
      </c>
      <c r="AA1338">
        <v>632657.1</v>
      </c>
      <c r="AB1338" s="198">
        <v>37135.875011574077</v>
      </c>
      <c r="AC1338" s="198">
        <v>37164.875011574077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</v>
      </c>
      <c r="G1339" s="202">
        <v>1337660</v>
      </c>
      <c r="H1339" s="198">
        <v>37047.346736111111</v>
      </c>
      <c r="I1339" t="s">
        <v>3129</v>
      </c>
      <c r="M1339" t="s">
        <v>2818</v>
      </c>
      <c r="N1339" t="s">
        <v>3460</v>
      </c>
      <c r="O1339" t="s">
        <v>2594</v>
      </c>
      <c r="Q1339" s="199">
        <v>25</v>
      </c>
      <c r="S1339" t="s">
        <v>3493</v>
      </c>
      <c r="T1339" t="s">
        <v>3730</v>
      </c>
      <c r="U1339" s="201">
        <v>30</v>
      </c>
      <c r="V1339" t="s">
        <v>2678</v>
      </c>
      <c r="W1339" t="s">
        <v>4042</v>
      </c>
      <c r="X1339" t="s">
        <v>3462</v>
      </c>
      <c r="Y1339" t="s">
        <v>4783</v>
      </c>
      <c r="Z1339" t="s">
        <v>3046</v>
      </c>
      <c r="AA1339">
        <v>632659.1</v>
      </c>
      <c r="AB1339" s="198">
        <v>37048.875011574077</v>
      </c>
      <c r="AC1339" s="198">
        <v>37048.875011574077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1337661</v>
      </c>
      <c r="H1340" s="198">
        <v>37047.346805555557</v>
      </c>
      <c r="I1340" t="s">
        <v>3466</v>
      </c>
      <c r="M1340" t="s">
        <v>3494</v>
      </c>
      <c r="N1340" t="s">
        <v>3840</v>
      </c>
      <c r="O1340" t="s">
        <v>2524</v>
      </c>
      <c r="Q1340" s="199">
        <v>10000</v>
      </c>
      <c r="S1340" t="s">
        <v>3495</v>
      </c>
      <c r="T1340" t="s">
        <v>3730</v>
      </c>
      <c r="U1340" s="201">
        <v>4.34</v>
      </c>
      <c r="V1340" t="s">
        <v>3282</v>
      </c>
      <c r="W1340" t="s">
        <v>3217</v>
      </c>
      <c r="X1340" t="s">
        <v>3153</v>
      </c>
      <c r="Y1340" t="s">
        <v>4481</v>
      </c>
      <c r="Z1340" t="s">
        <v>3051</v>
      </c>
      <c r="AA1340">
        <v>829317</v>
      </c>
      <c r="AB1340" s="198">
        <v>37048.875011574077</v>
      </c>
      <c r="AC1340" s="198">
        <v>37048.875011574077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1337662</v>
      </c>
      <c r="H1341" s="198">
        <v>37047.346817129626</v>
      </c>
      <c r="I1341" t="s">
        <v>3466</v>
      </c>
      <c r="M1341" t="s">
        <v>3494</v>
      </c>
      <c r="N1341" t="s">
        <v>3840</v>
      </c>
      <c r="O1341" t="s">
        <v>4706</v>
      </c>
      <c r="P1341" s="199">
        <v>5000</v>
      </c>
      <c r="S1341" t="s">
        <v>3495</v>
      </c>
      <c r="T1341" t="s">
        <v>3730</v>
      </c>
      <c r="U1341" s="201">
        <v>3.9350000000000001</v>
      </c>
      <c r="V1341" t="s">
        <v>3467</v>
      </c>
      <c r="W1341" t="s">
        <v>4169</v>
      </c>
      <c r="X1341" t="s">
        <v>3165</v>
      </c>
      <c r="Y1341" t="s">
        <v>4481</v>
      </c>
      <c r="Z1341" t="s">
        <v>3051</v>
      </c>
      <c r="AA1341">
        <v>829318</v>
      </c>
      <c r="AB1341" s="198">
        <v>37048.875011574077</v>
      </c>
      <c r="AC1341" s="198">
        <v>37048.875011574077</v>
      </c>
    </row>
    <row r="1342" spans="1:29" x14ac:dyDescent="0.2">
      <c r="A1342" s="44" t="str">
        <f t="shared" si="101"/>
        <v xml:space="preserve"> Metals Financial</v>
      </c>
      <c r="B1342" s="44" t="str">
        <f t="shared" si="102"/>
        <v/>
      </c>
      <c r="C1342" s="44" t="str">
        <f t="shared" si="103"/>
        <v>Metals</v>
      </c>
      <c r="D1342" s="44" t="str">
        <f t="shared" si="104"/>
        <v>Financial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20</v>
      </c>
      <c r="G1342" s="202">
        <v>1337663</v>
      </c>
      <c r="H1342" s="198">
        <v>37047.346828703703</v>
      </c>
      <c r="I1342" t="s">
        <v>2323</v>
      </c>
      <c r="M1342" t="s">
        <v>3499</v>
      </c>
      <c r="N1342" t="s">
        <v>3739</v>
      </c>
      <c r="O1342" t="s">
        <v>3740</v>
      </c>
      <c r="P1342" s="199">
        <v>20</v>
      </c>
      <c r="S1342" t="s">
        <v>3729</v>
      </c>
      <c r="T1342" t="s">
        <v>3730</v>
      </c>
      <c r="U1342" s="201">
        <v>1510</v>
      </c>
      <c r="V1342" t="s">
        <v>2335</v>
      </c>
      <c r="W1342" t="s">
        <v>3736</v>
      </c>
      <c r="X1342" t="s">
        <v>3732</v>
      </c>
      <c r="Y1342" t="s">
        <v>3733</v>
      </c>
      <c r="Z1342" t="s">
        <v>3734</v>
      </c>
      <c r="AA1342">
        <v>2168948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1337664</v>
      </c>
      <c r="H1343" s="198">
        <v>37047.346875000003</v>
      </c>
      <c r="I1343" t="s">
        <v>3518</v>
      </c>
      <c r="M1343" t="s">
        <v>3494</v>
      </c>
      <c r="N1343" t="s">
        <v>3840</v>
      </c>
      <c r="O1343" t="s">
        <v>2472</v>
      </c>
      <c r="P1343" s="199">
        <v>10000</v>
      </c>
      <c r="S1343" t="s">
        <v>3495</v>
      </c>
      <c r="T1343" t="s">
        <v>3730</v>
      </c>
      <c r="U1343" s="201">
        <v>4.0250000000000004</v>
      </c>
      <c r="V1343" t="s">
        <v>4453</v>
      </c>
      <c r="W1343" t="s">
        <v>4512</v>
      </c>
      <c r="X1343" t="s">
        <v>4513</v>
      </c>
      <c r="Y1343" t="s">
        <v>4481</v>
      </c>
      <c r="Z1343" t="s">
        <v>3051</v>
      </c>
      <c r="AA1343">
        <v>829320</v>
      </c>
      <c r="AB1343" s="198">
        <v>37048.875011574077</v>
      </c>
      <c r="AC1343" s="198">
        <v>37048.875011574077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1337665</v>
      </c>
      <c r="H1344" s="198">
        <v>37047.346875000003</v>
      </c>
      <c r="I1344" t="s">
        <v>3466</v>
      </c>
      <c r="M1344" t="s">
        <v>3494</v>
      </c>
      <c r="N1344" t="s">
        <v>3840</v>
      </c>
      <c r="O1344" t="s">
        <v>4706</v>
      </c>
      <c r="P1344" s="199">
        <v>5000</v>
      </c>
      <c r="S1344" t="s">
        <v>3495</v>
      </c>
      <c r="T1344" t="s">
        <v>3730</v>
      </c>
      <c r="U1344" s="201">
        <v>3.9249999999999998</v>
      </c>
      <c r="V1344" t="s">
        <v>3467</v>
      </c>
      <c r="W1344" t="s">
        <v>4169</v>
      </c>
      <c r="X1344" t="s">
        <v>3165</v>
      </c>
      <c r="Y1344" t="s">
        <v>4481</v>
      </c>
      <c r="Z1344" t="s">
        <v>3051</v>
      </c>
      <c r="AA1344">
        <v>829319</v>
      </c>
      <c r="AB1344" s="198">
        <v>37048.875011574077</v>
      </c>
      <c r="AC1344" s="198">
        <v>37048.875011574077</v>
      </c>
    </row>
    <row r="1345" spans="1:29" x14ac:dyDescent="0.2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25</v>
      </c>
      <c r="F1345" s="213">
        <f t="shared" si="105"/>
        <v>62500</v>
      </c>
      <c r="G1345" s="202">
        <v>1337666</v>
      </c>
      <c r="H1345" s="198">
        <v>37047.346886574072</v>
      </c>
      <c r="I1345" t="s">
        <v>4518</v>
      </c>
      <c r="M1345" t="s">
        <v>3494</v>
      </c>
      <c r="N1345" t="s">
        <v>4277</v>
      </c>
      <c r="O1345" t="s">
        <v>2679</v>
      </c>
      <c r="P1345" s="199">
        <v>2500</v>
      </c>
      <c r="S1345" t="s">
        <v>3495</v>
      </c>
      <c r="T1345" t="s">
        <v>3730</v>
      </c>
      <c r="U1345" s="201">
        <v>4.085</v>
      </c>
      <c r="V1345" t="s">
        <v>3475</v>
      </c>
      <c r="W1345" t="s">
        <v>3169</v>
      </c>
      <c r="X1345" t="s">
        <v>3170</v>
      </c>
      <c r="Y1345" t="s">
        <v>3748</v>
      </c>
      <c r="Z1345" t="s">
        <v>3051</v>
      </c>
      <c r="AA1345" t="s">
        <v>2680</v>
      </c>
      <c r="AB1345" s="198">
        <v>37048.875011574077</v>
      </c>
      <c r="AC1345" s="198">
        <v>37072.875011574077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1337668</v>
      </c>
      <c r="H1346" s="198">
        <v>37047.346886574072</v>
      </c>
      <c r="I1346" t="s">
        <v>4504</v>
      </c>
      <c r="M1346" t="s">
        <v>3494</v>
      </c>
      <c r="N1346" t="s">
        <v>3840</v>
      </c>
      <c r="O1346" t="s">
        <v>4686</v>
      </c>
      <c r="Q1346" s="199">
        <v>10000</v>
      </c>
      <c r="S1346" t="s">
        <v>3495</v>
      </c>
      <c r="T1346" t="s">
        <v>3730</v>
      </c>
      <c r="U1346" s="201">
        <v>4.0599999999999996</v>
      </c>
      <c r="V1346" t="s">
        <v>3257</v>
      </c>
      <c r="W1346" t="s">
        <v>4368</v>
      </c>
      <c r="X1346" t="s">
        <v>4429</v>
      </c>
      <c r="Y1346" t="s">
        <v>4481</v>
      </c>
      <c r="Z1346" t="s">
        <v>3051</v>
      </c>
      <c r="AA1346">
        <v>829322</v>
      </c>
      <c r="AB1346" s="198">
        <v>37048.875011574077</v>
      </c>
      <c r="AC1346" s="198">
        <v>37048.875011574077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10000</v>
      </c>
      <c r="G1347" s="202">
        <v>1337669</v>
      </c>
      <c r="H1347" s="198">
        <v>37047.346898148149</v>
      </c>
      <c r="I1347" t="s">
        <v>3678</v>
      </c>
      <c r="M1347" t="s">
        <v>3494</v>
      </c>
      <c r="N1347" t="s">
        <v>3840</v>
      </c>
      <c r="O1347" t="s">
        <v>2583</v>
      </c>
      <c r="P1347" s="199">
        <v>10000</v>
      </c>
      <c r="S1347" t="s">
        <v>3495</v>
      </c>
      <c r="T1347" t="s">
        <v>3730</v>
      </c>
      <c r="U1347" s="201">
        <v>4.2300000000000004</v>
      </c>
      <c r="V1347" t="s">
        <v>3108</v>
      </c>
      <c r="W1347" t="s">
        <v>4523</v>
      </c>
      <c r="X1347" t="s">
        <v>4524</v>
      </c>
      <c r="Y1347" t="s">
        <v>4481</v>
      </c>
      <c r="Z1347" t="s">
        <v>3051</v>
      </c>
      <c r="AA1347">
        <v>829321</v>
      </c>
      <c r="AB1347" s="198">
        <v>37048.875011574077</v>
      </c>
      <c r="AC1347" s="198">
        <v>37048.875011574077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1337671</v>
      </c>
      <c r="H1348" s="198">
        <v>37047.346979166665</v>
      </c>
      <c r="I1348" t="s">
        <v>4543</v>
      </c>
      <c r="M1348" t="s">
        <v>3494</v>
      </c>
      <c r="N1348" t="s">
        <v>3840</v>
      </c>
      <c r="O1348" t="s">
        <v>2515</v>
      </c>
      <c r="P1348" s="199">
        <v>10000</v>
      </c>
      <c r="S1348" t="s">
        <v>3495</v>
      </c>
      <c r="T1348" t="s">
        <v>3730</v>
      </c>
      <c r="U1348" s="201">
        <v>4.05</v>
      </c>
      <c r="V1348" t="s">
        <v>4162</v>
      </c>
      <c r="W1348" t="s">
        <v>4163</v>
      </c>
      <c r="X1348" t="s">
        <v>4164</v>
      </c>
      <c r="Y1348" t="s">
        <v>4481</v>
      </c>
      <c r="Z1348" t="s">
        <v>3051</v>
      </c>
      <c r="AA1348">
        <v>829324</v>
      </c>
      <c r="AB1348" s="198">
        <v>37048.875011574077</v>
      </c>
      <c r="AC1348" s="198">
        <v>37048.875011574077</v>
      </c>
    </row>
    <row r="1349" spans="1:29" x14ac:dyDescent="0.2">
      <c r="A1349" s="44" t="str">
        <f t="shared" si="101"/>
        <v>US Power Physical</v>
      </c>
      <c r="B1349" s="44" t="str">
        <f t="shared" si="102"/>
        <v>US</v>
      </c>
      <c r="C1349" s="44" t="str">
        <f t="shared" si="103"/>
        <v>Power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25</v>
      </c>
      <c r="G1349" s="202">
        <v>1337673</v>
      </c>
      <c r="H1349" s="198">
        <v>37047.347048611111</v>
      </c>
      <c r="I1349" t="s">
        <v>4357</v>
      </c>
      <c r="M1349" t="s">
        <v>2818</v>
      </c>
      <c r="N1349" t="s">
        <v>3458</v>
      </c>
      <c r="O1349" t="s">
        <v>2571</v>
      </c>
      <c r="Q1349" s="199">
        <v>25</v>
      </c>
      <c r="S1349" t="s">
        <v>3493</v>
      </c>
      <c r="T1349" t="s">
        <v>3730</v>
      </c>
      <c r="U1349" s="201">
        <v>35</v>
      </c>
      <c r="V1349" t="s">
        <v>3864</v>
      </c>
      <c r="W1349" t="s">
        <v>3127</v>
      </c>
      <c r="X1349" t="s">
        <v>3459</v>
      </c>
      <c r="Y1349" t="s">
        <v>4783</v>
      </c>
      <c r="Z1349" t="s">
        <v>3046</v>
      </c>
      <c r="AA1349">
        <v>632660.1</v>
      </c>
      <c r="AB1349" s="198">
        <v>37048.875011574077</v>
      </c>
      <c r="AC1349" s="198">
        <v>37048.875011574077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1337674</v>
      </c>
      <c r="H1350" s="198">
        <v>37047.347094907411</v>
      </c>
      <c r="I1350" t="s">
        <v>4249</v>
      </c>
      <c r="M1350" t="s">
        <v>3494</v>
      </c>
      <c r="N1350" t="s">
        <v>3840</v>
      </c>
      <c r="O1350" t="s">
        <v>2681</v>
      </c>
      <c r="Q1350" s="199">
        <v>5000</v>
      </c>
      <c r="S1350" t="s">
        <v>3495</v>
      </c>
      <c r="T1350" t="s">
        <v>3730</v>
      </c>
      <c r="U1350" s="201">
        <v>4.26</v>
      </c>
      <c r="V1350" t="s">
        <v>4476</v>
      </c>
      <c r="W1350" t="s">
        <v>4178</v>
      </c>
      <c r="X1350" t="s">
        <v>3149</v>
      </c>
      <c r="Y1350" t="s">
        <v>4481</v>
      </c>
      <c r="Z1350" t="s">
        <v>3051</v>
      </c>
      <c r="AA1350">
        <v>829325</v>
      </c>
      <c r="AB1350" s="198">
        <v>37048.875011574077</v>
      </c>
      <c r="AC1350" s="198">
        <v>37048.875011574077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1337675</v>
      </c>
      <c r="H1351" s="198">
        <v>37047.347118055557</v>
      </c>
      <c r="I1351" t="s">
        <v>3606</v>
      </c>
      <c r="M1351" t="s">
        <v>3494</v>
      </c>
      <c r="N1351" t="s">
        <v>3840</v>
      </c>
      <c r="O1351" t="s">
        <v>2583</v>
      </c>
      <c r="Q1351" s="199">
        <v>10000</v>
      </c>
      <c r="S1351" t="s">
        <v>3495</v>
      </c>
      <c r="T1351" t="s">
        <v>3730</v>
      </c>
      <c r="U1351" s="201">
        <v>4.2350000000000003</v>
      </c>
      <c r="V1351" t="s">
        <v>4347</v>
      </c>
      <c r="W1351" t="s">
        <v>4523</v>
      </c>
      <c r="X1351" t="s">
        <v>4524</v>
      </c>
      <c r="Y1351" t="s">
        <v>4481</v>
      </c>
      <c r="Z1351" t="s">
        <v>3051</v>
      </c>
      <c r="AA1351">
        <v>829326</v>
      </c>
      <c r="AB1351" s="198">
        <v>37048.875011574077</v>
      </c>
      <c r="AC1351" s="198">
        <v>37048.875011574077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10000</v>
      </c>
      <c r="G1352" s="202">
        <v>1337676</v>
      </c>
      <c r="H1352" s="198">
        <v>37047.347141203703</v>
      </c>
      <c r="I1352" t="s">
        <v>3518</v>
      </c>
      <c r="M1352" t="s">
        <v>3494</v>
      </c>
      <c r="N1352" t="s">
        <v>3840</v>
      </c>
      <c r="O1352" t="s">
        <v>2472</v>
      </c>
      <c r="P1352" s="199">
        <v>10000</v>
      </c>
      <c r="S1352" t="s">
        <v>3495</v>
      </c>
      <c r="T1352" t="s">
        <v>3730</v>
      </c>
      <c r="U1352" s="201">
        <v>4.0225</v>
      </c>
      <c r="V1352" t="s">
        <v>4453</v>
      </c>
      <c r="W1352" t="s">
        <v>4512</v>
      </c>
      <c r="X1352" t="s">
        <v>4513</v>
      </c>
      <c r="Y1352" t="s">
        <v>4481</v>
      </c>
      <c r="Z1352" t="s">
        <v>3051</v>
      </c>
      <c r="AA1352">
        <v>829327</v>
      </c>
      <c r="AB1352" s="198">
        <v>37048.875011574077</v>
      </c>
      <c r="AC1352" s="198">
        <v>37048.875011574077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5000</v>
      </c>
      <c r="G1353" s="202">
        <v>1337677</v>
      </c>
      <c r="H1353" s="198">
        <v>37047.34715277778</v>
      </c>
      <c r="I1353" t="s">
        <v>4249</v>
      </c>
      <c r="M1353" t="s">
        <v>3494</v>
      </c>
      <c r="N1353" t="s">
        <v>3840</v>
      </c>
      <c r="O1353" t="s">
        <v>2681</v>
      </c>
      <c r="Q1353" s="199">
        <v>5000</v>
      </c>
      <c r="S1353" t="s">
        <v>3495</v>
      </c>
      <c r="T1353" t="s">
        <v>3730</v>
      </c>
      <c r="U1353" s="201">
        <v>4.2699999999999996</v>
      </c>
      <c r="V1353" t="s">
        <v>4476</v>
      </c>
      <c r="W1353" t="s">
        <v>4178</v>
      </c>
      <c r="X1353" t="s">
        <v>3149</v>
      </c>
      <c r="Y1353" t="s">
        <v>4481</v>
      </c>
      <c r="Z1353" t="s">
        <v>3051</v>
      </c>
      <c r="AA1353">
        <v>829328</v>
      </c>
      <c r="AB1353" s="198">
        <v>37048.875011574077</v>
      </c>
      <c r="AC1353" s="198">
        <v>37048.875011574077</v>
      </c>
    </row>
    <row r="1354" spans="1:29" x14ac:dyDescent="0.2">
      <c r="A1354" s="44" t="str">
        <f t="shared" si="101"/>
        <v>US Power Physical</v>
      </c>
      <c r="B1354" s="44" t="str">
        <f t="shared" si="102"/>
        <v>US</v>
      </c>
      <c r="C1354" s="44" t="str">
        <f t="shared" si="103"/>
        <v>Power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25</v>
      </c>
      <c r="G1354" s="202">
        <v>1337678</v>
      </c>
      <c r="H1354" s="198">
        <v>37047.34716435185</v>
      </c>
      <c r="I1354" t="s">
        <v>4272</v>
      </c>
      <c r="M1354" t="s">
        <v>2818</v>
      </c>
      <c r="N1354" t="s">
        <v>3460</v>
      </c>
      <c r="O1354" t="s">
        <v>2592</v>
      </c>
      <c r="P1354" s="199">
        <v>25</v>
      </c>
      <c r="S1354" t="s">
        <v>3493</v>
      </c>
      <c r="T1354" t="s">
        <v>3730</v>
      </c>
      <c r="U1354" s="201">
        <v>75</v>
      </c>
      <c r="V1354" t="s">
        <v>3866</v>
      </c>
      <c r="W1354" t="s">
        <v>3465</v>
      </c>
      <c r="X1354" t="s">
        <v>3462</v>
      </c>
      <c r="Y1354" t="s">
        <v>4783</v>
      </c>
      <c r="Z1354" t="s">
        <v>3046</v>
      </c>
      <c r="AA1354">
        <v>632661.1</v>
      </c>
      <c r="AB1354" s="198">
        <v>37048.875011574077</v>
      </c>
      <c r="AC1354" s="198">
        <v>37048.875011574077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1337680</v>
      </c>
      <c r="H1355" s="198">
        <v>37047.347187500003</v>
      </c>
      <c r="I1355" t="s">
        <v>4518</v>
      </c>
      <c r="M1355" t="s">
        <v>3494</v>
      </c>
      <c r="N1355" t="s">
        <v>3840</v>
      </c>
      <c r="O1355" t="s">
        <v>2587</v>
      </c>
      <c r="P1355" s="199">
        <v>10000</v>
      </c>
      <c r="S1355" t="s">
        <v>3495</v>
      </c>
      <c r="T1355" t="s">
        <v>3730</v>
      </c>
      <c r="U1355" s="201">
        <v>4.05</v>
      </c>
      <c r="V1355" t="s">
        <v>4413</v>
      </c>
      <c r="W1355" t="s">
        <v>3171</v>
      </c>
      <c r="X1355" t="s">
        <v>3164</v>
      </c>
      <c r="Y1355" t="s">
        <v>4481</v>
      </c>
      <c r="Z1355" t="s">
        <v>3051</v>
      </c>
      <c r="AA1355">
        <v>829329</v>
      </c>
      <c r="AB1355" s="198">
        <v>37048.875011574077</v>
      </c>
      <c r="AC1355" s="198">
        <v>37048.875011574077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10000</v>
      </c>
      <c r="G1356" s="202">
        <v>1337682</v>
      </c>
      <c r="H1356" s="198">
        <v>37047.347199074073</v>
      </c>
      <c r="I1356" t="s">
        <v>4521</v>
      </c>
      <c r="M1356" t="s">
        <v>3494</v>
      </c>
      <c r="N1356" t="s">
        <v>3865</v>
      </c>
      <c r="O1356" t="s">
        <v>2682</v>
      </c>
      <c r="Q1356" s="199">
        <v>10000</v>
      </c>
      <c r="S1356" t="s">
        <v>3495</v>
      </c>
      <c r="T1356" t="s">
        <v>3730</v>
      </c>
      <c r="U1356" s="201">
        <v>3.55</v>
      </c>
      <c r="V1356" t="s">
        <v>3242</v>
      </c>
      <c r="W1356" t="s">
        <v>3163</v>
      </c>
      <c r="X1356" t="s">
        <v>3164</v>
      </c>
      <c r="Y1356" t="s">
        <v>4481</v>
      </c>
      <c r="Z1356" t="s">
        <v>3051</v>
      </c>
      <c r="AA1356">
        <v>829331</v>
      </c>
      <c r="AB1356" s="198">
        <v>37048.875011574077</v>
      </c>
      <c r="AC1356" s="198">
        <v>37048.875011574077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1337681</v>
      </c>
      <c r="H1357" s="198">
        <v>37047.347199074073</v>
      </c>
      <c r="I1357" t="s">
        <v>4285</v>
      </c>
      <c r="M1357" t="s">
        <v>3494</v>
      </c>
      <c r="N1357" t="s">
        <v>3840</v>
      </c>
      <c r="O1357" t="s">
        <v>4680</v>
      </c>
      <c r="Q1357" s="199">
        <v>10000</v>
      </c>
      <c r="S1357" t="s">
        <v>3495</v>
      </c>
      <c r="T1357" t="s">
        <v>3730</v>
      </c>
      <c r="U1357" s="201">
        <v>4.0599999999999996</v>
      </c>
      <c r="V1357" t="s">
        <v>3485</v>
      </c>
      <c r="W1357" t="s">
        <v>4163</v>
      </c>
      <c r="X1357" t="s">
        <v>4164</v>
      </c>
      <c r="Y1357" t="s">
        <v>4481</v>
      </c>
      <c r="Z1357" t="s">
        <v>3051</v>
      </c>
      <c r="AA1357">
        <v>829330</v>
      </c>
      <c r="AB1357" s="198">
        <v>37048.875011574077</v>
      </c>
      <c r="AC1357" s="198">
        <v>37048.875011574077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25</v>
      </c>
      <c r="G1358" s="202">
        <v>1337684</v>
      </c>
      <c r="H1358" s="198">
        <v>37047.347222222219</v>
      </c>
      <c r="I1358" t="s">
        <v>4272</v>
      </c>
      <c r="M1358" t="s">
        <v>2818</v>
      </c>
      <c r="N1358" t="s">
        <v>3460</v>
      </c>
      <c r="O1358" t="s">
        <v>2575</v>
      </c>
      <c r="P1358" s="199">
        <v>25</v>
      </c>
      <c r="S1358" t="s">
        <v>3493</v>
      </c>
      <c r="T1358" t="s">
        <v>3730</v>
      </c>
      <c r="U1358" s="201">
        <v>77</v>
      </c>
      <c r="V1358" t="s">
        <v>3866</v>
      </c>
      <c r="W1358" t="s">
        <v>3465</v>
      </c>
      <c r="X1358" t="s">
        <v>3462</v>
      </c>
      <c r="Y1358" t="s">
        <v>4783</v>
      </c>
      <c r="Z1358" t="s">
        <v>3046</v>
      </c>
      <c r="AA1358">
        <v>632662.1</v>
      </c>
      <c r="AB1358" s="198">
        <v>37048.875011574077</v>
      </c>
      <c r="AC1358" s="198">
        <v>37048.875011574077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1337683</v>
      </c>
      <c r="H1359" s="198">
        <v>37047.347222222219</v>
      </c>
      <c r="I1359" t="s">
        <v>4502</v>
      </c>
      <c r="M1359" t="s">
        <v>3494</v>
      </c>
      <c r="N1359" t="s">
        <v>3840</v>
      </c>
      <c r="O1359" t="s">
        <v>2499</v>
      </c>
      <c r="P1359" s="199">
        <v>5000</v>
      </c>
      <c r="S1359" t="s">
        <v>3495</v>
      </c>
      <c r="T1359" t="s">
        <v>3730</v>
      </c>
      <c r="U1359" s="201">
        <v>3.8975</v>
      </c>
      <c r="V1359" t="s">
        <v>4151</v>
      </c>
      <c r="W1359" t="s">
        <v>4348</v>
      </c>
      <c r="X1359" t="s">
        <v>4498</v>
      </c>
      <c r="Y1359" t="s">
        <v>4481</v>
      </c>
      <c r="Z1359" t="s">
        <v>3051</v>
      </c>
      <c r="AA1359">
        <v>829332</v>
      </c>
      <c r="AB1359" s="198">
        <v>37048.875011574077</v>
      </c>
      <c r="AC1359" s="198">
        <v>37048.875011574077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20000</v>
      </c>
      <c r="G1360" s="202">
        <v>1337685</v>
      </c>
      <c r="H1360" s="198">
        <v>37047.347326388888</v>
      </c>
      <c r="I1360" t="s">
        <v>4284</v>
      </c>
      <c r="M1360" t="s">
        <v>3494</v>
      </c>
      <c r="N1360" t="s">
        <v>3840</v>
      </c>
      <c r="O1360" t="s">
        <v>4679</v>
      </c>
      <c r="Q1360" s="199">
        <v>20000</v>
      </c>
      <c r="S1360" t="s">
        <v>3495</v>
      </c>
      <c r="T1360" t="s">
        <v>3730</v>
      </c>
      <c r="U1360" s="201">
        <v>4.18</v>
      </c>
      <c r="V1360" t="s">
        <v>3626</v>
      </c>
      <c r="W1360" t="s">
        <v>4178</v>
      </c>
      <c r="X1360" t="s">
        <v>4179</v>
      </c>
      <c r="Y1360" t="s">
        <v>4481</v>
      </c>
      <c r="Z1360" t="s">
        <v>3051</v>
      </c>
      <c r="AA1360">
        <v>829333</v>
      </c>
      <c r="AB1360" s="198">
        <v>37048.875011574077</v>
      </c>
      <c r="AC1360" s="198">
        <v>37048.875011574077</v>
      </c>
    </row>
    <row r="1361" spans="1:29" x14ac:dyDescent="0.2">
      <c r="A1361" s="44" t="str">
        <f t="shared" si="106"/>
        <v>US Natural Gas Financial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Financial</v>
      </c>
      <c r="E1361" s="44">
        <f>IF(VLOOKUP(S1361,'DD-Lookup'!$J$6:$L$50,3,FALSE)="Monthly",(YEAR(AC1361)-YEAR(AB1361))*12+MONTH(AC1361)-MONTH(AB1361)+1,(AC1361-AB1361+1))</f>
        <v>31</v>
      </c>
      <c r="F1361" s="213">
        <f t="shared" si="110"/>
        <v>465000</v>
      </c>
      <c r="G1361" s="202">
        <v>1337687</v>
      </c>
      <c r="H1361" s="198">
        <v>37047.347337962965</v>
      </c>
      <c r="I1361" t="s">
        <v>4282</v>
      </c>
      <c r="M1361" t="s">
        <v>3494</v>
      </c>
      <c r="N1361" t="s">
        <v>4277</v>
      </c>
      <c r="O1361" t="s">
        <v>4487</v>
      </c>
      <c r="P1361" s="199">
        <v>15000</v>
      </c>
      <c r="S1361" t="s">
        <v>3495</v>
      </c>
      <c r="T1361" t="s">
        <v>3730</v>
      </c>
      <c r="U1361" s="201">
        <v>4.16</v>
      </c>
      <c r="V1361" t="s">
        <v>4283</v>
      </c>
      <c r="W1361" t="s">
        <v>2909</v>
      </c>
      <c r="X1361" t="s">
        <v>4278</v>
      </c>
      <c r="Y1361" t="s">
        <v>3748</v>
      </c>
      <c r="Z1361" t="s">
        <v>3051</v>
      </c>
      <c r="AA1361" t="s">
        <v>2683</v>
      </c>
      <c r="AB1361" s="198">
        <v>37073.875</v>
      </c>
      <c r="AC1361" s="198">
        <v>37103.875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5000</v>
      </c>
      <c r="G1362" s="202">
        <v>1337686</v>
      </c>
      <c r="H1362" s="198">
        <v>37047.347337962965</v>
      </c>
      <c r="I1362" t="s">
        <v>4502</v>
      </c>
      <c r="M1362" t="s">
        <v>3494</v>
      </c>
      <c r="N1362" t="s">
        <v>3840</v>
      </c>
      <c r="O1362" t="s">
        <v>2498</v>
      </c>
      <c r="P1362" s="199">
        <v>5000</v>
      </c>
      <c r="S1362" t="s">
        <v>3495</v>
      </c>
      <c r="T1362" t="s">
        <v>3730</v>
      </c>
      <c r="U1362" s="201">
        <v>3.8725000000000001</v>
      </c>
      <c r="V1362" t="s">
        <v>4182</v>
      </c>
      <c r="W1362" t="s">
        <v>4348</v>
      </c>
      <c r="X1362" t="s">
        <v>4498</v>
      </c>
      <c r="Y1362" t="s">
        <v>4481</v>
      </c>
      <c r="Z1362" t="s">
        <v>3051</v>
      </c>
      <c r="AA1362">
        <v>829334</v>
      </c>
      <c r="AB1362" s="198">
        <v>37048.875011574077</v>
      </c>
      <c r="AC1362" s="198">
        <v>37048.875011574077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1337689</v>
      </c>
      <c r="H1363" s="198">
        <v>37047.347361111111</v>
      </c>
      <c r="I1363" t="s">
        <v>4254</v>
      </c>
      <c r="M1363" t="s">
        <v>2818</v>
      </c>
      <c r="N1363" t="s">
        <v>3460</v>
      </c>
      <c r="O1363" t="s">
        <v>2594</v>
      </c>
      <c r="Q1363" s="199">
        <v>25</v>
      </c>
      <c r="S1363" t="s">
        <v>3493</v>
      </c>
      <c r="T1363" t="s">
        <v>3730</v>
      </c>
      <c r="U1363" s="201">
        <v>30</v>
      </c>
      <c r="V1363" t="s">
        <v>4017</v>
      </c>
      <c r="W1363" t="s">
        <v>4042</v>
      </c>
      <c r="X1363" t="s">
        <v>3462</v>
      </c>
      <c r="Y1363" t="s">
        <v>4783</v>
      </c>
      <c r="Z1363" t="s">
        <v>3046</v>
      </c>
      <c r="AA1363">
        <v>632664.1</v>
      </c>
      <c r="AB1363" s="198">
        <v>37048.875011574077</v>
      </c>
      <c r="AC1363" s="198">
        <v>37048.875011574077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62</v>
      </c>
      <c r="F1364" s="213">
        <f t="shared" si="110"/>
        <v>3100</v>
      </c>
      <c r="G1364" s="202">
        <v>1337688</v>
      </c>
      <c r="H1364" s="198">
        <v>37047.347361111111</v>
      </c>
      <c r="I1364" t="s">
        <v>4239</v>
      </c>
      <c r="M1364" t="s">
        <v>2818</v>
      </c>
      <c r="N1364" t="s">
        <v>3519</v>
      </c>
      <c r="O1364" t="s">
        <v>2684</v>
      </c>
      <c r="P1364" s="199">
        <v>50</v>
      </c>
      <c r="S1364" t="s">
        <v>3493</v>
      </c>
      <c r="T1364" t="s">
        <v>3730</v>
      </c>
      <c r="U1364" s="201">
        <v>84</v>
      </c>
      <c r="V1364" t="s">
        <v>3661</v>
      </c>
      <c r="W1364" t="s">
        <v>4274</v>
      </c>
      <c r="X1364" t="s">
        <v>3683</v>
      </c>
      <c r="Y1364" t="s">
        <v>4783</v>
      </c>
      <c r="Z1364" t="s">
        <v>3046</v>
      </c>
      <c r="AA1364">
        <v>632663.1</v>
      </c>
      <c r="AB1364" s="198">
        <v>37438.875</v>
      </c>
      <c r="AC1364" s="198">
        <v>37499.875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1337690</v>
      </c>
      <c r="H1365" s="198">
        <v>37047.347407407404</v>
      </c>
      <c r="I1365" t="s">
        <v>3274</v>
      </c>
      <c r="M1365" t="s">
        <v>3494</v>
      </c>
      <c r="N1365" t="s">
        <v>3840</v>
      </c>
      <c r="O1365" t="s">
        <v>2685</v>
      </c>
      <c r="Q1365" s="199">
        <v>5000</v>
      </c>
      <c r="S1365" t="s">
        <v>3495</v>
      </c>
      <c r="T1365" t="s">
        <v>3730</v>
      </c>
      <c r="U1365" s="201">
        <v>4.01</v>
      </c>
      <c r="V1365" t="s">
        <v>3275</v>
      </c>
      <c r="W1365" t="s">
        <v>4035</v>
      </c>
      <c r="X1365" t="s">
        <v>4036</v>
      </c>
      <c r="Y1365" t="s">
        <v>4481</v>
      </c>
      <c r="Z1365" t="s">
        <v>3051</v>
      </c>
      <c r="AA1365">
        <v>829335</v>
      </c>
      <c r="AB1365" s="198">
        <v>37048.875011574077</v>
      </c>
      <c r="AC1365" s="198">
        <v>37048.875011574077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1337691</v>
      </c>
      <c r="H1366" s="198">
        <v>37047.347442129627</v>
      </c>
      <c r="I1366" t="s">
        <v>4249</v>
      </c>
      <c r="M1366" t="s">
        <v>3494</v>
      </c>
      <c r="N1366" t="s">
        <v>3840</v>
      </c>
      <c r="O1366" t="s">
        <v>2523</v>
      </c>
      <c r="P1366" s="199">
        <v>5000</v>
      </c>
      <c r="S1366" t="s">
        <v>3495</v>
      </c>
      <c r="T1366" t="s">
        <v>3730</v>
      </c>
      <c r="U1366" s="201">
        <v>4.0149999999999997</v>
      </c>
      <c r="V1366" t="s">
        <v>3247</v>
      </c>
      <c r="W1366" t="s">
        <v>4512</v>
      </c>
      <c r="X1366" t="s">
        <v>4513</v>
      </c>
      <c r="Y1366" t="s">
        <v>4481</v>
      </c>
      <c r="Z1366" t="s">
        <v>3051</v>
      </c>
      <c r="AA1366">
        <v>829336</v>
      </c>
      <c r="AB1366" s="198">
        <v>37048.875011574077</v>
      </c>
      <c r="AC1366" s="198">
        <v>37048.875011574077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25000</v>
      </c>
      <c r="G1367" s="202">
        <v>1337692</v>
      </c>
      <c r="H1367" s="198">
        <v>37047.34746527778</v>
      </c>
      <c r="I1367" t="s">
        <v>3702</v>
      </c>
      <c r="M1367" t="s">
        <v>3494</v>
      </c>
      <c r="N1367" t="s">
        <v>3840</v>
      </c>
      <c r="O1367" t="s">
        <v>4680</v>
      </c>
      <c r="P1367" s="199">
        <v>25000</v>
      </c>
      <c r="S1367" t="s">
        <v>3495</v>
      </c>
      <c r="T1367" t="s">
        <v>3730</v>
      </c>
      <c r="U1367" s="201">
        <v>4.0599999999999996</v>
      </c>
      <c r="V1367" t="s">
        <v>4008</v>
      </c>
      <c r="W1367" t="s">
        <v>4163</v>
      </c>
      <c r="X1367" t="s">
        <v>4164</v>
      </c>
      <c r="Y1367" t="s">
        <v>4481</v>
      </c>
      <c r="Z1367" t="s">
        <v>3051</v>
      </c>
      <c r="AA1367">
        <v>829337</v>
      </c>
      <c r="AB1367" s="198">
        <v>37048.875011574077</v>
      </c>
      <c r="AC1367" s="198">
        <v>37048.875011574077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5000</v>
      </c>
      <c r="G1368" s="202">
        <v>1337693</v>
      </c>
      <c r="H1368" s="198">
        <v>37047.34747685185</v>
      </c>
      <c r="I1368" t="s">
        <v>3533</v>
      </c>
      <c r="M1368" t="s">
        <v>3494</v>
      </c>
      <c r="N1368" t="s">
        <v>3840</v>
      </c>
      <c r="O1368" t="s">
        <v>2561</v>
      </c>
      <c r="P1368" s="199">
        <v>5000</v>
      </c>
      <c r="S1368" t="s">
        <v>3495</v>
      </c>
      <c r="T1368" t="s">
        <v>3730</v>
      </c>
      <c r="U1368" s="201">
        <v>2.86</v>
      </c>
      <c r="V1368" t="s">
        <v>3146</v>
      </c>
      <c r="W1368" t="s">
        <v>3656</v>
      </c>
      <c r="X1368" t="s">
        <v>3476</v>
      </c>
      <c r="Y1368" t="s">
        <v>4481</v>
      </c>
      <c r="Z1368" t="s">
        <v>3051</v>
      </c>
      <c r="AA1368">
        <v>829338</v>
      </c>
      <c r="AB1368" s="198">
        <v>37048.875011574077</v>
      </c>
      <c r="AC1368" s="198">
        <v>37048.875011574077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1337694</v>
      </c>
      <c r="H1369" s="198">
        <v>37047.347557870373</v>
      </c>
      <c r="I1369" t="s">
        <v>3540</v>
      </c>
      <c r="M1369" t="s">
        <v>2818</v>
      </c>
      <c r="N1369" t="s">
        <v>3458</v>
      </c>
      <c r="O1369" t="s">
        <v>2669</v>
      </c>
      <c r="Q1369" s="199">
        <v>25</v>
      </c>
      <c r="S1369" t="s">
        <v>3493</v>
      </c>
      <c r="T1369" t="s">
        <v>3730</v>
      </c>
      <c r="U1369" s="201">
        <v>40</v>
      </c>
      <c r="V1369" t="s">
        <v>3090</v>
      </c>
      <c r="W1369" t="s">
        <v>3127</v>
      </c>
      <c r="X1369" t="s">
        <v>3459</v>
      </c>
      <c r="Y1369" t="s">
        <v>4783</v>
      </c>
      <c r="Z1369" t="s">
        <v>3046</v>
      </c>
      <c r="AA1369">
        <v>632666.1</v>
      </c>
      <c r="AB1369" s="198">
        <v>37048.875011574077</v>
      </c>
      <c r="AC1369" s="198">
        <v>37048.875011574077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25</v>
      </c>
      <c r="G1370" s="202">
        <v>1337695</v>
      </c>
      <c r="H1370" s="198">
        <v>37047.347615740742</v>
      </c>
      <c r="I1370" t="s">
        <v>4239</v>
      </c>
      <c r="M1370" t="s">
        <v>2818</v>
      </c>
      <c r="N1370" t="s">
        <v>3458</v>
      </c>
      <c r="O1370" t="s">
        <v>4719</v>
      </c>
      <c r="P1370" s="199">
        <v>25</v>
      </c>
      <c r="S1370" t="s">
        <v>3493</v>
      </c>
      <c r="T1370" t="s">
        <v>3730</v>
      </c>
      <c r="U1370" s="201">
        <v>93</v>
      </c>
      <c r="V1370" t="s">
        <v>4354</v>
      </c>
      <c r="W1370" t="s">
        <v>3463</v>
      </c>
      <c r="X1370" t="s">
        <v>3459</v>
      </c>
      <c r="Y1370" t="s">
        <v>4783</v>
      </c>
      <c r="Z1370" t="s">
        <v>3046</v>
      </c>
      <c r="AA1370">
        <v>632667.1</v>
      </c>
      <c r="AB1370" s="198">
        <v>37048.875011574077</v>
      </c>
      <c r="AC1370" s="198">
        <v>37048.875011574077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4000</v>
      </c>
      <c r="G1371" s="202">
        <v>1337696</v>
      </c>
      <c r="H1371" s="198">
        <v>37047.347766203704</v>
      </c>
      <c r="I1371" t="s">
        <v>4173</v>
      </c>
      <c r="M1371" t="s">
        <v>3494</v>
      </c>
      <c r="N1371" t="s">
        <v>3840</v>
      </c>
      <c r="O1371" t="s">
        <v>2560</v>
      </c>
      <c r="P1371" s="199">
        <v>4000</v>
      </c>
      <c r="S1371" t="s">
        <v>3495</v>
      </c>
      <c r="T1371" t="s">
        <v>3730</v>
      </c>
      <c r="U1371" s="201">
        <v>2.8650000000000002</v>
      </c>
      <c r="V1371" t="s">
        <v>4174</v>
      </c>
      <c r="W1371" t="s">
        <v>3656</v>
      </c>
      <c r="X1371" t="s">
        <v>3476</v>
      </c>
      <c r="Y1371" t="s">
        <v>4481</v>
      </c>
      <c r="Z1371" t="s">
        <v>3051</v>
      </c>
      <c r="AA1371">
        <v>829339</v>
      </c>
      <c r="AB1371" s="198">
        <v>37048.875011574077</v>
      </c>
      <c r="AC1371" s="198">
        <v>37048.875011574077</v>
      </c>
    </row>
    <row r="1372" spans="1:29" x14ac:dyDescent="0.2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</v>
      </c>
      <c r="G1372" s="202">
        <v>1337697</v>
      </c>
      <c r="H1372" s="198">
        <v>37047.34778935185</v>
      </c>
      <c r="I1372" t="s">
        <v>4272</v>
      </c>
      <c r="M1372" t="s">
        <v>2818</v>
      </c>
      <c r="N1372" t="s">
        <v>3519</v>
      </c>
      <c r="O1372" t="s">
        <v>4631</v>
      </c>
      <c r="P1372" s="199">
        <v>50</v>
      </c>
      <c r="S1372" t="s">
        <v>3493</v>
      </c>
      <c r="T1372" t="s">
        <v>3730</v>
      </c>
      <c r="U1372" s="201">
        <v>35.200000000000003</v>
      </c>
      <c r="V1372" t="s">
        <v>3211</v>
      </c>
      <c r="W1372" t="s">
        <v>3444</v>
      </c>
      <c r="X1372" t="s">
        <v>3526</v>
      </c>
      <c r="Y1372" t="s">
        <v>4783</v>
      </c>
      <c r="Z1372" t="s">
        <v>3046</v>
      </c>
      <c r="AA1372">
        <v>632669.1</v>
      </c>
      <c r="AB1372" s="198">
        <v>37048.875011574077</v>
      </c>
      <c r="AC1372" s="198">
        <v>37048.875011574077</v>
      </c>
    </row>
    <row r="1373" spans="1:29" x14ac:dyDescent="0.2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151</v>
      </c>
      <c r="F1373" s="213">
        <f t="shared" si="110"/>
        <v>755000</v>
      </c>
      <c r="G1373" s="202">
        <v>1337698</v>
      </c>
      <c r="H1373" s="198">
        <v>37047.347800925927</v>
      </c>
      <c r="I1373" t="s">
        <v>3518</v>
      </c>
      <c r="M1373" t="s">
        <v>3494</v>
      </c>
      <c r="N1373" t="s">
        <v>4277</v>
      </c>
      <c r="O1373" t="s">
        <v>4505</v>
      </c>
      <c r="P1373" s="199">
        <v>5000</v>
      </c>
      <c r="S1373" t="s">
        <v>3495</v>
      </c>
      <c r="T1373" t="s">
        <v>3730</v>
      </c>
      <c r="U1373" s="201">
        <v>4.5599999999999996</v>
      </c>
      <c r="V1373" t="s">
        <v>4392</v>
      </c>
      <c r="W1373" t="s">
        <v>2909</v>
      </c>
      <c r="X1373" t="s">
        <v>4278</v>
      </c>
      <c r="Y1373" t="s">
        <v>3748</v>
      </c>
      <c r="Z1373" t="s">
        <v>3051</v>
      </c>
      <c r="AA1373" t="s">
        <v>2686</v>
      </c>
      <c r="AB1373" s="198">
        <v>37196</v>
      </c>
      <c r="AC1373" s="198">
        <v>37346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1337699</v>
      </c>
      <c r="H1374" s="198">
        <v>37047.347824074073</v>
      </c>
      <c r="I1374" t="s">
        <v>3518</v>
      </c>
      <c r="M1374" t="s">
        <v>2818</v>
      </c>
      <c r="N1374" t="s">
        <v>3458</v>
      </c>
      <c r="O1374" t="s">
        <v>4719</v>
      </c>
      <c r="P1374" s="199">
        <v>25</v>
      </c>
      <c r="S1374" t="s">
        <v>3493</v>
      </c>
      <c r="T1374" t="s">
        <v>3730</v>
      </c>
      <c r="U1374" s="201">
        <v>91</v>
      </c>
      <c r="V1374" t="s">
        <v>4404</v>
      </c>
      <c r="W1374" t="s">
        <v>3463</v>
      </c>
      <c r="X1374" t="s">
        <v>3459</v>
      </c>
      <c r="Y1374" t="s">
        <v>4783</v>
      </c>
      <c r="Z1374" t="s">
        <v>3046</v>
      </c>
      <c r="AA1374">
        <v>632670.1</v>
      </c>
      <c r="AB1374" s="198">
        <v>37048.875011574077</v>
      </c>
      <c r="AC1374" s="198">
        <v>37048.875011574077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1337700</v>
      </c>
      <c r="H1375" s="198">
        <v>37047.347905092596</v>
      </c>
      <c r="I1375" t="s">
        <v>4272</v>
      </c>
      <c r="M1375" t="s">
        <v>3494</v>
      </c>
      <c r="N1375" t="s">
        <v>3840</v>
      </c>
      <c r="O1375" t="s">
        <v>2587</v>
      </c>
      <c r="P1375" s="199">
        <v>5000</v>
      </c>
      <c r="S1375" t="s">
        <v>3495</v>
      </c>
      <c r="T1375" t="s">
        <v>3730</v>
      </c>
      <c r="U1375" s="201">
        <v>4.05</v>
      </c>
      <c r="V1375" t="s">
        <v>3551</v>
      </c>
      <c r="W1375" t="s">
        <v>3171</v>
      </c>
      <c r="X1375" t="s">
        <v>3164</v>
      </c>
      <c r="Y1375" t="s">
        <v>4481</v>
      </c>
      <c r="Z1375" t="s">
        <v>3051</v>
      </c>
      <c r="AA1375">
        <v>829340</v>
      </c>
      <c r="AB1375" s="198">
        <v>37048.875011574077</v>
      </c>
      <c r="AC1375" s="198">
        <v>37048.875011574077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1337702</v>
      </c>
      <c r="H1376" s="198">
        <v>37047.347962962966</v>
      </c>
      <c r="I1376" t="s">
        <v>3237</v>
      </c>
      <c r="M1376" t="s">
        <v>2818</v>
      </c>
      <c r="N1376" t="s">
        <v>3458</v>
      </c>
      <c r="O1376" t="s">
        <v>2566</v>
      </c>
      <c r="Q1376" s="199">
        <v>25</v>
      </c>
      <c r="S1376" t="s">
        <v>3493</v>
      </c>
      <c r="T1376" t="s">
        <v>3730</v>
      </c>
      <c r="U1376" s="201">
        <v>56</v>
      </c>
      <c r="V1376" t="s">
        <v>4029</v>
      </c>
      <c r="W1376" t="s">
        <v>3481</v>
      </c>
      <c r="X1376" t="s">
        <v>3128</v>
      </c>
      <c r="Y1376" t="s">
        <v>4783</v>
      </c>
      <c r="Z1376" t="s">
        <v>3046</v>
      </c>
      <c r="AA1376">
        <v>632672.1</v>
      </c>
      <c r="AB1376" s="198">
        <v>37048.875011574077</v>
      </c>
      <c r="AC1376" s="198">
        <v>37048.875011574077</v>
      </c>
    </row>
    <row r="1377" spans="1:29" x14ac:dyDescent="0.2">
      <c r="A1377" s="44" t="str">
        <f t="shared" si="106"/>
        <v>US Power Physical</v>
      </c>
      <c r="B1377" s="44" t="str">
        <f t="shared" si="107"/>
        <v>US</v>
      </c>
      <c r="C1377" s="44" t="str">
        <f t="shared" si="108"/>
        <v>Power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</v>
      </c>
      <c r="G1377" s="202">
        <v>1337701</v>
      </c>
      <c r="H1377" s="198">
        <v>37047.347962962966</v>
      </c>
      <c r="I1377" t="s">
        <v>3492</v>
      </c>
      <c r="M1377" t="s">
        <v>2818</v>
      </c>
      <c r="N1377" t="s">
        <v>3519</v>
      </c>
      <c r="O1377" t="s">
        <v>2379</v>
      </c>
      <c r="Q1377" s="199">
        <v>50</v>
      </c>
      <c r="S1377" t="s">
        <v>3493</v>
      </c>
      <c r="T1377" t="s">
        <v>3730</v>
      </c>
      <c r="U1377" s="201">
        <v>24.5</v>
      </c>
      <c r="V1377" t="s">
        <v>2446</v>
      </c>
      <c r="W1377" t="s">
        <v>3530</v>
      </c>
      <c r="X1377" t="s">
        <v>3520</v>
      </c>
      <c r="Y1377" t="s">
        <v>4783</v>
      </c>
      <c r="Z1377" t="s">
        <v>3046</v>
      </c>
      <c r="AA1377">
        <v>632671.1</v>
      </c>
      <c r="AB1377" s="198">
        <v>37048.875011574077</v>
      </c>
      <c r="AC1377" s="198">
        <v>37048.875011574077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1337703</v>
      </c>
      <c r="H1378" s="198">
        <v>37047.347986111112</v>
      </c>
      <c r="I1378" t="s">
        <v>4249</v>
      </c>
      <c r="M1378" t="s">
        <v>2818</v>
      </c>
      <c r="N1378" t="s">
        <v>3460</v>
      </c>
      <c r="O1378" t="s">
        <v>2568</v>
      </c>
      <c r="Q1378" s="199">
        <v>25</v>
      </c>
      <c r="S1378" t="s">
        <v>3493</v>
      </c>
      <c r="T1378" t="s">
        <v>3730</v>
      </c>
      <c r="U1378" s="201">
        <v>42</v>
      </c>
      <c r="V1378" t="s">
        <v>3461</v>
      </c>
      <c r="W1378" t="s">
        <v>4042</v>
      </c>
      <c r="X1378" t="s">
        <v>3462</v>
      </c>
      <c r="Y1378" t="s">
        <v>4783</v>
      </c>
      <c r="Z1378" t="s">
        <v>3046</v>
      </c>
      <c r="AA1378">
        <v>632673.1</v>
      </c>
      <c r="AB1378" s="198">
        <v>37048.875011574077</v>
      </c>
      <c r="AC1378" s="198">
        <v>37048.875011574077</v>
      </c>
    </row>
    <row r="1379" spans="1:29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</v>
      </c>
      <c r="F1379" s="213">
        <f t="shared" si="110"/>
        <v>100</v>
      </c>
      <c r="G1379" s="202">
        <v>1337704</v>
      </c>
      <c r="H1379" s="198">
        <v>37047.348043981481</v>
      </c>
      <c r="I1379" t="s">
        <v>3996</v>
      </c>
      <c r="J1379" t="s">
        <v>4228</v>
      </c>
      <c r="K1379" t="s">
        <v>4267</v>
      </c>
      <c r="M1379" t="s">
        <v>2818</v>
      </c>
      <c r="N1379" t="s">
        <v>3519</v>
      </c>
      <c r="O1379" t="s">
        <v>2687</v>
      </c>
      <c r="P1379" s="199">
        <v>50</v>
      </c>
      <c r="S1379" t="s">
        <v>3493</v>
      </c>
      <c r="T1379" t="s">
        <v>3730</v>
      </c>
      <c r="U1379" s="201">
        <v>45</v>
      </c>
      <c r="V1379" t="s">
        <v>3118</v>
      </c>
      <c r="W1379" t="s">
        <v>4274</v>
      </c>
      <c r="X1379" t="s">
        <v>3683</v>
      </c>
      <c r="Y1379" t="s">
        <v>4783</v>
      </c>
      <c r="Z1379" t="s">
        <v>3046</v>
      </c>
      <c r="AA1379">
        <v>632674.1</v>
      </c>
      <c r="AB1379" s="198">
        <v>37049.875011574077</v>
      </c>
      <c r="AC1379" s="198">
        <v>37050.875011574077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5000</v>
      </c>
      <c r="G1380" s="202">
        <v>1337705</v>
      </c>
      <c r="H1380" s="198">
        <v>37047.348078703704</v>
      </c>
      <c r="I1380" t="s">
        <v>4439</v>
      </c>
      <c r="M1380" t="s">
        <v>3494</v>
      </c>
      <c r="N1380" t="s">
        <v>3840</v>
      </c>
      <c r="O1380" t="s">
        <v>2587</v>
      </c>
      <c r="P1380" s="199">
        <v>5000</v>
      </c>
      <c r="S1380" t="s">
        <v>3495</v>
      </c>
      <c r="T1380" t="s">
        <v>3730</v>
      </c>
      <c r="U1380" s="201">
        <v>4.05</v>
      </c>
      <c r="V1380" t="s">
        <v>2688</v>
      </c>
      <c r="W1380" t="s">
        <v>3171</v>
      </c>
      <c r="X1380" t="s">
        <v>3164</v>
      </c>
      <c r="Y1380" t="s">
        <v>4481</v>
      </c>
      <c r="Z1380" t="s">
        <v>3051</v>
      </c>
      <c r="AA1380">
        <v>829341</v>
      </c>
      <c r="AB1380" s="198">
        <v>37048.875011574077</v>
      </c>
      <c r="AC1380" s="198">
        <v>37048.875011574077</v>
      </c>
    </row>
    <row r="1381" spans="1:29" x14ac:dyDescent="0.2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31</v>
      </c>
      <c r="F1381" s="213">
        <f t="shared" si="110"/>
        <v>775</v>
      </c>
      <c r="G1381" s="202">
        <v>1337706</v>
      </c>
      <c r="H1381" s="198">
        <v>37047.348113425927</v>
      </c>
      <c r="I1381" t="s">
        <v>3533</v>
      </c>
      <c r="M1381" t="s">
        <v>2818</v>
      </c>
      <c r="N1381" t="s">
        <v>3458</v>
      </c>
      <c r="O1381" t="s">
        <v>4360</v>
      </c>
      <c r="P1381" s="199">
        <v>25</v>
      </c>
      <c r="S1381" t="s">
        <v>3493</v>
      </c>
      <c r="T1381" t="s">
        <v>3730</v>
      </c>
      <c r="U1381" s="201">
        <v>275</v>
      </c>
      <c r="V1381" t="s">
        <v>3286</v>
      </c>
      <c r="W1381" t="s">
        <v>4411</v>
      </c>
      <c r="X1381" t="s">
        <v>3459</v>
      </c>
      <c r="Y1381" t="s">
        <v>4783</v>
      </c>
      <c r="Z1381" t="s">
        <v>3046</v>
      </c>
      <c r="AA1381">
        <v>632675.1</v>
      </c>
      <c r="AB1381" s="198">
        <v>37104.875011574077</v>
      </c>
      <c r="AC1381" s="198">
        <v>37134.875011574077</v>
      </c>
    </row>
    <row r="1382" spans="1:29" x14ac:dyDescent="0.2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92</v>
      </c>
      <c r="F1382" s="213">
        <f t="shared" si="110"/>
        <v>2300</v>
      </c>
      <c r="G1382" s="202">
        <v>1337708</v>
      </c>
      <c r="H1382" s="198">
        <v>37047.348124999997</v>
      </c>
      <c r="I1382" t="s">
        <v>3703</v>
      </c>
      <c r="M1382" t="s">
        <v>2818</v>
      </c>
      <c r="N1382" t="s">
        <v>3460</v>
      </c>
      <c r="O1382" t="s">
        <v>3341</v>
      </c>
      <c r="P1382" s="199">
        <v>25</v>
      </c>
      <c r="S1382" t="s">
        <v>3493</v>
      </c>
      <c r="T1382" t="s">
        <v>3730</v>
      </c>
      <c r="U1382" s="201">
        <v>90</v>
      </c>
      <c r="V1382" t="s">
        <v>3861</v>
      </c>
      <c r="W1382" t="s">
        <v>3234</v>
      </c>
      <c r="X1382" t="s">
        <v>3236</v>
      </c>
      <c r="Y1382" t="s">
        <v>4783</v>
      </c>
      <c r="Z1382" t="s">
        <v>3046</v>
      </c>
      <c r="AA1382">
        <v>632676.1</v>
      </c>
      <c r="AB1382" s="198">
        <v>37165</v>
      </c>
      <c r="AC1382" s="198">
        <v>37256</v>
      </c>
    </row>
    <row r="1383" spans="1:29" x14ac:dyDescent="0.2">
      <c r="A1383" s="44" t="str">
        <f t="shared" si="106"/>
        <v>US Power Physical</v>
      </c>
      <c r="B1383" s="44" t="str">
        <f t="shared" si="107"/>
        <v>US</v>
      </c>
      <c r="C1383" s="44" t="str">
        <f t="shared" si="108"/>
        <v>Power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25</v>
      </c>
      <c r="G1383" s="202">
        <v>1337709</v>
      </c>
      <c r="H1383" s="198">
        <v>37047.348124999997</v>
      </c>
      <c r="I1383" t="s">
        <v>3702</v>
      </c>
      <c r="M1383" t="s">
        <v>2818</v>
      </c>
      <c r="N1383" t="s">
        <v>3460</v>
      </c>
      <c r="O1383" t="s">
        <v>2592</v>
      </c>
      <c r="P1383" s="199">
        <v>25</v>
      </c>
      <c r="S1383" t="s">
        <v>3493</v>
      </c>
      <c r="T1383" t="s">
        <v>3730</v>
      </c>
      <c r="U1383" s="201">
        <v>70</v>
      </c>
      <c r="V1383" t="s">
        <v>2576</v>
      </c>
      <c r="W1383" t="s">
        <v>3465</v>
      </c>
      <c r="X1383" t="s">
        <v>3462</v>
      </c>
      <c r="Y1383" t="s">
        <v>4783</v>
      </c>
      <c r="Z1383" t="s">
        <v>3046</v>
      </c>
      <c r="AA1383">
        <v>632677.1</v>
      </c>
      <c r="AB1383" s="198">
        <v>37048.875011574077</v>
      </c>
      <c r="AC1383" s="198">
        <v>37048.875011574077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1337707</v>
      </c>
      <c r="H1384" s="198">
        <v>37047.348124999997</v>
      </c>
      <c r="I1384" t="s">
        <v>4159</v>
      </c>
      <c r="M1384" t="s">
        <v>3494</v>
      </c>
      <c r="N1384" t="s">
        <v>3840</v>
      </c>
      <c r="O1384" t="s">
        <v>2587</v>
      </c>
      <c r="P1384" s="199">
        <v>5000</v>
      </c>
      <c r="S1384" t="s">
        <v>3495</v>
      </c>
      <c r="T1384" t="s">
        <v>3730</v>
      </c>
      <c r="U1384" s="201">
        <v>4.05</v>
      </c>
      <c r="V1384" t="s">
        <v>4112</v>
      </c>
      <c r="W1384" t="s">
        <v>3171</v>
      </c>
      <c r="X1384" t="s">
        <v>3164</v>
      </c>
      <c r="Y1384" t="s">
        <v>4481</v>
      </c>
      <c r="Z1384" t="s">
        <v>3051</v>
      </c>
      <c r="AA1384">
        <v>829343</v>
      </c>
      <c r="AB1384" s="198">
        <v>37048.875011574077</v>
      </c>
      <c r="AC1384" s="198">
        <v>37048.875011574077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1337710</v>
      </c>
      <c r="H1385" s="198">
        <v>37047.34820601852</v>
      </c>
      <c r="I1385" t="s">
        <v>4249</v>
      </c>
      <c r="M1385" t="s">
        <v>2818</v>
      </c>
      <c r="N1385" t="s">
        <v>3460</v>
      </c>
      <c r="O1385" t="s">
        <v>2568</v>
      </c>
      <c r="Q1385" s="199">
        <v>25</v>
      </c>
      <c r="S1385" t="s">
        <v>3493</v>
      </c>
      <c r="T1385" t="s">
        <v>3730</v>
      </c>
      <c r="U1385" s="201">
        <v>43</v>
      </c>
      <c r="V1385" t="s">
        <v>3461</v>
      </c>
      <c r="W1385" t="s">
        <v>4042</v>
      </c>
      <c r="X1385" t="s">
        <v>3462</v>
      </c>
      <c r="Y1385" t="s">
        <v>4783</v>
      </c>
      <c r="Z1385" t="s">
        <v>3046</v>
      </c>
      <c r="AA1385">
        <v>632678.1</v>
      </c>
      <c r="AB1385" s="198">
        <v>37048.875011574077</v>
      </c>
      <c r="AC1385" s="198">
        <v>37048.875011574077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31</v>
      </c>
      <c r="F1386" s="213">
        <f t="shared" si="110"/>
        <v>775</v>
      </c>
      <c r="G1386" s="202">
        <v>1337715</v>
      </c>
      <c r="H1386" s="198">
        <v>37047.348310185182</v>
      </c>
      <c r="I1386" t="s">
        <v>3540</v>
      </c>
      <c r="M1386" t="s">
        <v>2818</v>
      </c>
      <c r="N1386" t="s">
        <v>3458</v>
      </c>
      <c r="O1386" t="s">
        <v>3241</v>
      </c>
      <c r="P1386" s="199">
        <v>25</v>
      </c>
      <c r="S1386" t="s">
        <v>3493</v>
      </c>
      <c r="T1386" t="s">
        <v>3730</v>
      </c>
      <c r="U1386" s="201">
        <v>240</v>
      </c>
      <c r="V1386" t="s">
        <v>3399</v>
      </c>
      <c r="W1386" t="s">
        <v>4411</v>
      </c>
      <c r="X1386" t="s">
        <v>3459</v>
      </c>
      <c r="Y1386" t="s">
        <v>4783</v>
      </c>
      <c r="Z1386" t="s">
        <v>3046</v>
      </c>
      <c r="AA1386">
        <v>632679.1</v>
      </c>
      <c r="AB1386" s="198">
        <v>37073.875011574077</v>
      </c>
      <c r="AC1386" s="198">
        <v>37103.875011574077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25</v>
      </c>
      <c r="G1387" s="202">
        <v>1337716</v>
      </c>
      <c r="H1387" s="198">
        <v>37047.348344907405</v>
      </c>
      <c r="I1387" t="s">
        <v>3464</v>
      </c>
      <c r="M1387" t="s">
        <v>2818</v>
      </c>
      <c r="N1387" t="s">
        <v>3458</v>
      </c>
      <c r="O1387" t="s">
        <v>2572</v>
      </c>
      <c r="P1387" s="199">
        <v>25</v>
      </c>
      <c r="S1387" t="s">
        <v>3493</v>
      </c>
      <c r="T1387" t="s">
        <v>3730</v>
      </c>
      <c r="U1387" s="201">
        <v>18</v>
      </c>
      <c r="V1387" t="s">
        <v>4012</v>
      </c>
      <c r="W1387" t="s">
        <v>4534</v>
      </c>
      <c r="X1387" t="s">
        <v>3459</v>
      </c>
      <c r="Y1387" t="s">
        <v>4783</v>
      </c>
      <c r="Z1387" t="s">
        <v>3046</v>
      </c>
      <c r="AA1387">
        <v>632680.1</v>
      </c>
      <c r="AB1387" s="198">
        <v>37048.875011574077</v>
      </c>
      <c r="AC1387" s="198">
        <v>37048.875011574077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5000</v>
      </c>
      <c r="G1388" s="202">
        <v>1337717</v>
      </c>
      <c r="H1388" s="198">
        <v>37047.348368055558</v>
      </c>
      <c r="I1388" t="s">
        <v>4543</v>
      </c>
      <c r="M1388" t="s">
        <v>3494</v>
      </c>
      <c r="N1388" t="s">
        <v>3840</v>
      </c>
      <c r="O1388" t="s">
        <v>2473</v>
      </c>
      <c r="P1388" s="199">
        <v>5000</v>
      </c>
      <c r="S1388" t="s">
        <v>3495</v>
      </c>
      <c r="T1388" t="s">
        <v>3730</v>
      </c>
      <c r="U1388" s="201">
        <v>3.94</v>
      </c>
      <c r="V1388" t="s">
        <v>4350</v>
      </c>
      <c r="W1388" t="s">
        <v>4512</v>
      </c>
      <c r="X1388" t="s">
        <v>4513</v>
      </c>
      <c r="Y1388" t="s">
        <v>4481</v>
      </c>
      <c r="Z1388" t="s">
        <v>3051</v>
      </c>
      <c r="AA1388">
        <v>829346</v>
      </c>
      <c r="AB1388" s="198">
        <v>37048.875011574077</v>
      </c>
      <c r="AC1388" s="198">
        <v>37048.875011574077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5000</v>
      </c>
      <c r="G1389" s="202">
        <v>1337718</v>
      </c>
      <c r="H1389" s="198">
        <v>37047.348391203705</v>
      </c>
      <c r="I1389" t="s">
        <v>3518</v>
      </c>
      <c r="M1389" t="s">
        <v>3494</v>
      </c>
      <c r="N1389" t="s">
        <v>3840</v>
      </c>
      <c r="O1389" t="s">
        <v>2614</v>
      </c>
      <c r="Q1389" s="199">
        <v>5000</v>
      </c>
      <c r="S1389" t="s">
        <v>3495</v>
      </c>
      <c r="T1389" t="s">
        <v>3730</v>
      </c>
      <c r="U1389" s="201">
        <v>2.9750000000000001</v>
      </c>
      <c r="V1389" t="s">
        <v>4425</v>
      </c>
      <c r="W1389" t="s">
        <v>3171</v>
      </c>
      <c r="X1389" t="s">
        <v>3164</v>
      </c>
      <c r="Y1389" t="s">
        <v>4481</v>
      </c>
      <c r="Z1389" t="s">
        <v>3051</v>
      </c>
      <c r="AA1389">
        <v>829347</v>
      </c>
      <c r="AB1389" s="198">
        <v>37048.875011574077</v>
      </c>
      <c r="AC1389" s="198">
        <v>37048.875011574077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10000</v>
      </c>
      <c r="G1390" s="202">
        <v>1337719</v>
      </c>
      <c r="H1390" s="198">
        <v>37047.348391203705</v>
      </c>
      <c r="I1390" t="s">
        <v>4159</v>
      </c>
      <c r="M1390" t="s">
        <v>3494</v>
      </c>
      <c r="N1390" t="s">
        <v>3840</v>
      </c>
      <c r="O1390" t="s">
        <v>2469</v>
      </c>
      <c r="Q1390" s="199">
        <v>10000</v>
      </c>
      <c r="S1390" t="s">
        <v>3495</v>
      </c>
      <c r="T1390" t="s">
        <v>3730</v>
      </c>
      <c r="U1390" s="201">
        <v>3.9624999999999999</v>
      </c>
      <c r="V1390" t="s">
        <v>4002</v>
      </c>
      <c r="W1390" t="s">
        <v>4512</v>
      </c>
      <c r="X1390" t="s">
        <v>4513</v>
      </c>
      <c r="Y1390" t="s">
        <v>4481</v>
      </c>
      <c r="Z1390" t="s">
        <v>3051</v>
      </c>
      <c r="AA1390">
        <v>829348</v>
      </c>
      <c r="AB1390" s="198">
        <v>37048.875011574077</v>
      </c>
      <c r="AC1390" s="198">
        <v>37048.875011574077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</v>
      </c>
      <c r="G1391" s="202">
        <v>1337720</v>
      </c>
      <c r="H1391" s="198">
        <v>37047.348402777781</v>
      </c>
      <c r="I1391" t="s">
        <v>3532</v>
      </c>
      <c r="M1391" t="s">
        <v>2818</v>
      </c>
      <c r="N1391" t="s">
        <v>3519</v>
      </c>
      <c r="O1391" t="s">
        <v>2375</v>
      </c>
      <c r="P1391" s="199">
        <v>50</v>
      </c>
      <c r="S1391" t="s">
        <v>3493</v>
      </c>
      <c r="T1391" t="s">
        <v>3730</v>
      </c>
      <c r="U1391" s="201">
        <v>27.5</v>
      </c>
      <c r="V1391" t="s">
        <v>2840</v>
      </c>
      <c r="W1391" t="s">
        <v>3534</v>
      </c>
      <c r="X1391" t="s">
        <v>3535</v>
      </c>
      <c r="Y1391" t="s">
        <v>4783</v>
      </c>
      <c r="Z1391" t="s">
        <v>3046</v>
      </c>
      <c r="AA1391">
        <v>632681.1</v>
      </c>
      <c r="AB1391" s="198">
        <v>37048.875011574077</v>
      </c>
      <c r="AC1391" s="198">
        <v>37048.875011574077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3229</v>
      </c>
      <c r="G1392" s="202">
        <v>1337721</v>
      </c>
      <c r="H1392" s="198">
        <v>37047.348449074074</v>
      </c>
      <c r="I1392" t="s">
        <v>4501</v>
      </c>
      <c r="M1392" t="s">
        <v>3494</v>
      </c>
      <c r="N1392" t="s">
        <v>3840</v>
      </c>
      <c r="O1392" t="s">
        <v>2469</v>
      </c>
      <c r="P1392" s="199">
        <v>3229</v>
      </c>
      <c r="S1392" t="s">
        <v>3495</v>
      </c>
      <c r="T1392" t="s">
        <v>3730</v>
      </c>
      <c r="U1392" s="201">
        <v>3.96</v>
      </c>
      <c r="V1392" t="s">
        <v>4349</v>
      </c>
      <c r="W1392" t="s">
        <v>4512</v>
      </c>
      <c r="X1392" t="s">
        <v>4513</v>
      </c>
      <c r="Y1392" t="s">
        <v>4481</v>
      </c>
      <c r="Z1392" t="s">
        <v>3051</v>
      </c>
      <c r="AA1392">
        <v>829349</v>
      </c>
      <c r="AB1392" s="198">
        <v>37048.875011574077</v>
      </c>
      <c r="AC1392" s="198">
        <v>37048.875011574077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1462</v>
      </c>
      <c r="G1393" s="202">
        <v>1337722</v>
      </c>
      <c r="H1393" s="198">
        <v>37047.34847222222</v>
      </c>
      <c r="I1393" t="s">
        <v>4173</v>
      </c>
      <c r="M1393" t="s">
        <v>3494</v>
      </c>
      <c r="N1393" t="s">
        <v>3840</v>
      </c>
      <c r="O1393" t="s">
        <v>2550</v>
      </c>
      <c r="P1393" s="199">
        <v>1462</v>
      </c>
      <c r="S1393" t="s">
        <v>3495</v>
      </c>
      <c r="T1393" t="s">
        <v>3730</v>
      </c>
      <c r="U1393" s="201">
        <v>3.4</v>
      </c>
      <c r="V1393" t="s">
        <v>3675</v>
      </c>
      <c r="W1393" t="s">
        <v>3163</v>
      </c>
      <c r="X1393" t="s">
        <v>3164</v>
      </c>
      <c r="Y1393" t="s">
        <v>4481</v>
      </c>
      <c r="Z1393" t="s">
        <v>3051</v>
      </c>
      <c r="AA1393">
        <v>829350</v>
      </c>
      <c r="AB1393" s="198">
        <v>37048.875011574077</v>
      </c>
      <c r="AC1393" s="198">
        <v>37048.875011574077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25</v>
      </c>
      <c r="G1394" s="202">
        <v>1337724</v>
      </c>
      <c r="H1394" s="198">
        <v>37047.348495370374</v>
      </c>
      <c r="I1394" t="s">
        <v>3540</v>
      </c>
      <c r="M1394" t="s">
        <v>2818</v>
      </c>
      <c r="N1394" t="s">
        <v>3458</v>
      </c>
      <c r="O1394" t="s">
        <v>2566</v>
      </c>
      <c r="Q1394" s="199">
        <v>25</v>
      </c>
      <c r="S1394" t="s">
        <v>3493</v>
      </c>
      <c r="T1394" t="s">
        <v>3730</v>
      </c>
      <c r="U1394" s="201">
        <v>57</v>
      </c>
      <c r="V1394" t="s">
        <v>3090</v>
      </c>
      <c r="W1394" t="s">
        <v>3481</v>
      </c>
      <c r="X1394" t="s">
        <v>3128</v>
      </c>
      <c r="Y1394" t="s">
        <v>4783</v>
      </c>
      <c r="Z1394" t="s">
        <v>3046</v>
      </c>
      <c r="AA1394">
        <v>632682.1</v>
      </c>
      <c r="AB1394" s="198">
        <v>37048.875011574077</v>
      </c>
      <c r="AC1394" s="198">
        <v>37048.875011574077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1337725</v>
      </c>
      <c r="H1395" s="198">
        <v>37047.34851851852</v>
      </c>
      <c r="I1395" t="s">
        <v>4219</v>
      </c>
      <c r="M1395" t="s">
        <v>3494</v>
      </c>
      <c r="N1395" t="s">
        <v>3840</v>
      </c>
      <c r="O1395" t="s">
        <v>2469</v>
      </c>
      <c r="Q1395" s="199">
        <v>5000</v>
      </c>
      <c r="S1395" t="s">
        <v>3495</v>
      </c>
      <c r="T1395" t="s">
        <v>3730</v>
      </c>
      <c r="U1395" s="201">
        <v>3.9649999999999999</v>
      </c>
      <c r="V1395" t="s">
        <v>4226</v>
      </c>
      <c r="W1395" t="s">
        <v>4512</v>
      </c>
      <c r="X1395" t="s">
        <v>4513</v>
      </c>
      <c r="Y1395" t="s">
        <v>4481</v>
      </c>
      <c r="Z1395" t="s">
        <v>3051</v>
      </c>
      <c r="AA1395">
        <v>829352</v>
      </c>
      <c r="AB1395" s="198">
        <v>37048.875011574077</v>
      </c>
      <c r="AC1395" s="198">
        <v>37048.875011574077</v>
      </c>
    </row>
    <row r="1396" spans="1:29" x14ac:dyDescent="0.2">
      <c r="A1396" s="44" t="str">
        <f t="shared" si="106"/>
        <v xml:space="preserve"> Metals Financial</v>
      </c>
      <c r="B1396" s="44" t="str">
        <f t="shared" si="107"/>
        <v/>
      </c>
      <c r="C1396" s="44" t="str">
        <f t="shared" si="108"/>
        <v>Metals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4</v>
      </c>
      <c r="G1396" s="202">
        <v>1337726</v>
      </c>
      <c r="H1396" s="198">
        <v>37047.348530092589</v>
      </c>
      <c r="I1396" t="s">
        <v>4128</v>
      </c>
      <c r="M1396" t="s">
        <v>3499</v>
      </c>
      <c r="N1396" t="s">
        <v>3739</v>
      </c>
      <c r="O1396" t="s">
        <v>3740</v>
      </c>
      <c r="Q1396" s="199">
        <v>4</v>
      </c>
      <c r="S1396" t="s">
        <v>3729</v>
      </c>
      <c r="T1396" t="s">
        <v>3730</v>
      </c>
      <c r="U1396" s="201">
        <v>1511</v>
      </c>
      <c r="V1396" t="s">
        <v>4129</v>
      </c>
      <c r="W1396" t="s">
        <v>3736</v>
      </c>
      <c r="X1396" t="s">
        <v>3732</v>
      </c>
      <c r="Y1396" t="s">
        <v>3733</v>
      </c>
      <c r="Z1396" t="s">
        <v>3734</v>
      </c>
      <c r="AA1396">
        <v>2168952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1337727</v>
      </c>
      <c r="H1397" s="198">
        <v>37047.348553240743</v>
      </c>
      <c r="I1397" t="s">
        <v>4521</v>
      </c>
      <c r="M1397" t="s">
        <v>3494</v>
      </c>
      <c r="N1397" t="s">
        <v>3840</v>
      </c>
      <c r="O1397" t="s">
        <v>2685</v>
      </c>
      <c r="Q1397" s="199">
        <v>5000</v>
      </c>
      <c r="S1397" t="s">
        <v>3495</v>
      </c>
      <c r="T1397" t="s">
        <v>3730</v>
      </c>
      <c r="U1397" s="201">
        <v>4.0250000000000004</v>
      </c>
      <c r="V1397" t="s">
        <v>4369</v>
      </c>
      <c r="W1397" t="s">
        <v>4035</v>
      </c>
      <c r="X1397" t="s">
        <v>4036</v>
      </c>
      <c r="Y1397" t="s">
        <v>4481</v>
      </c>
      <c r="Z1397" t="s">
        <v>3051</v>
      </c>
      <c r="AA1397">
        <v>829353</v>
      </c>
      <c r="AB1397" s="198">
        <v>37048.875011574077</v>
      </c>
      <c r="AC1397" s="198">
        <v>37048.875011574077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</v>
      </c>
      <c r="G1398" s="202">
        <v>1337728</v>
      </c>
      <c r="H1398" s="198">
        <v>37047.348564814813</v>
      </c>
      <c r="I1398" t="s">
        <v>4254</v>
      </c>
      <c r="M1398" t="s">
        <v>2818</v>
      </c>
      <c r="N1398" t="s">
        <v>3458</v>
      </c>
      <c r="O1398" t="s">
        <v>4719</v>
      </c>
      <c r="Q1398" s="199">
        <v>25</v>
      </c>
      <c r="S1398" t="s">
        <v>3493</v>
      </c>
      <c r="T1398" t="s">
        <v>3730</v>
      </c>
      <c r="U1398" s="201">
        <v>92</v>
      </c>
      <c r="V1398" t="s">
        <v>3857</v>
      </c>
      <c r="W1398" t="s">
        <v>3463</v>
      </c>
      <c r="X1398" t="s">
        <v>3459</v>
      </c>
      <c r="Y1398" t="s">
        <v>4783</v>
      </c>
      <c r="Z1398" t="s">
        <v>3046</v>
      </c>
      <c r="AA1398">
        <v>632683.1</v>
      </c>
      <c r="AB1398" s="198">
        <v>37048.875011574077</v>
      </c>
      <c r="AC1398" s="198">
        <v>37048.875011574077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1337729</v>
      </c>
      <c r="H1399" s="198">
        <v>37047.348564814813</v>
      </c>
      <c r="I1399" t="s">
        <v>4285</v>
      </c>
      <c r="M1399" t="s">
        <v>3494</v>
      </c>
      <c r="N1399" t="s">
        <v>3840</v>
      </c>
      <c r="O1399" t="s">
        <v>2498</v>
      </c>
      <c r="P1399" s="199">
        <v>5000</v>
      </c>
      <c r="S1399" t="s">
        <v>3495</v>
      </c>
      <c r="T1399" t="s">
        <v>3730</v>
      </c>
      <c r="U1399" s="201">
        <v>3.87</v>
      </c>
      <c r="V1399" t="s">
        <v>3485</v>
      </c>
      <c r="W1399" t="s">
        <v>4348</v>
      </c>
      <c r="X1399" t="s">
        <v>4498</v>
      </c>
      <c r="Y1399" t="s">
        <v>4481</v>
      </c>
      <c r="Z1399" t="s">
        <v>3051</v>
      </c>
      <c r="AA1399">
        <v>829354</v>
      </c>
      <c r="AB1399" s="198">
        <v>37048.875011574077</v>
      </c>
      <c r="AC1399" s="198">
        <v>37048.875011574077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1337730</v>
      </c>
      <c r="H1400" s="198">
        <v>37047.348611111112</v>
      </c>
      <c r="I1400" t="s">
        <v>4284</v>
      </c>
      <c r="M1400" t="s">
        <v>3494</v>
      </c>
      <c r="N1400" t="s">
        <v>3840</v>
      </c>
      <c r="O1400" t="s">
        <v>2587</v>
      </c>
      <c r="P1400" s="199">
        <v>10000</v>
      </c>
      <c r="S1400" t="s">
        <v>3495</v>
      </c>
      <c r="T1400" t="s">
        <v>3730</v>
      </c>
      <c r="U1400" s="201">
        <v>4.0250000000000004</v>
      </c>
      <c r="V1400" t="s">
        <v>3245</v>
      </c>
      <c r="W1400" t="s">
        <v>3171</v>
      </c>
      <c r="X1400" t="s">
        <v>3164</v>
      </c>
      <c r="Y1400" t="s">
        <v>4481</v>
      </c>
      <c r="Z1400" t="s">
        <v>3051</v>
      </c>
      <c r="AA1400">
        <v>829355</v>
      </c>
      <c r="AB1400" s="198">
        <v>37048.875011574077</v>
      </c>
      <c r="AC1400" s="198">
        <v>37048.875011574077</v>
      </c>
    </row>
    <row r="1401" spans="1:29" x14ac:dyDescent="0.2">
      <c r="A1401" s="44" t="str">
        <f t="shared" si="106"/>
        <v>US Power Physical</v>
      </c>
      <c r="B1401" s="44" t="str">
        <f t="shared" si="107"/>
        <v>US</v>
      </c>
      <c r="C1401" s="44" t="str">
        <f t="shared" si="108"/>
        <v>Power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25</v>
      </c>
      <c r="G1401" s="202">
        <v>1337732</v>
      </c>
      <c r="H1401" s="198">
        <v>37047.348680555559</v>
      </c>
      <c r="I1401" t="s">
        <v>4543</v>
      </c>
      <c r="M1401" t="s">
        <v>2818</v>
      </c>
      <c r="N1401" t="s">
        <v>3460</v>
      </c>
      <c r="O1401" t="s">
        <v>2594</v>
      </c>
      <c r="P1401" s="199">
        <v>25</v>
      </c>
      <c r="S1401" t="s">
        <v>3493</v>
      </c>
      <c r="T1401" t="s">
        <v>3730</v>
      </c>
      <c r="U1401" s="201">
        <v>25</v>
      </c>
      <c r="V1401" t="s">
        <v>3238</v>
      </c>
      <c r="W1401" t="s">
        <v>4042</v>
      </c>
      <c r="X1401" t="s">
        <v>3462</v>
      </c>
      <c r="Y1401" t="s">
        <v>4783</v>
      </c>
      <c r="Z1401" t="s">
        <v>3046</v>
      </c>
      <c r="AA1401">
        <v>632684.1</v>
      </c>
      <c r="AB1401" s="198">
        <v>37048.875011574077</v>
      </c>
      <c r="AC1401" s="198">
        <v>37048.875011574077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2793</v>
      </c>
      <c r="G1402" s="202">
        <v>1337731</v>
      </c>
      <c r="H1402" s="198">
        <v>37047.348680555559</v>
      </c>
      <c r="I1402" t="s">
        <v>3159</v>
      </c>
      <c r="M1402" t="s">
        <v>3494</v>
      </c>
      <c r="N1402" t="s">
        <v>3840</v>
      </c>
      <c r="O1402" t="s">
        <v>2583</v>
      </c>
      <c r="P1402" s="199">
        <v>2793</v>
      </c>
      <c r="S1402" t="s">
        <v>3495</v>
      </c>
      <c r="T1402" t="s">
        <v>3730</v>
      </c>
      <c r="U1402" s="201">
        <v>4.2300000000000004</v>
      </c>
      <c r="V1402" t="s">
        <v>4291</v>
      </c>
      <c r="W1402" t="s">
        <v>4523</v>
      </c>
      <c r="X1402" t="s">
        <v>4524</v>
      </c>
      <c r="Y1402" t="s">
        <v>4481</v>
      </c>
      <c r="Z1402" t="s">
        <v>3051</v>
      </c>
      <c r="AA1402">
        <v>829356</v>
      </c>
      <c r="AB1402" s="198">
        <v>37048.875011574077</v>
      </c>
      <c r="AC1402" s="198">
        <v>37048.875011574077</v>
      </c>
    </row>
    <row r="1403" spans="1:29" x14ac:dyDescent="0.2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50000</v>
      </c>
      <c r="G1403" s="202">
        <v>1337733</v>
      </c>
      <c r="H1403" s="198">
        <v>37047.348703703705</v>
      </c>
      <c r="I1403" t="s">
        <v>3768</v>
      </c>
      <c r="M1403" t="s">
        <v>3494</v>
      </c>
      <c r="N1403" t="s">
        <v>4121</v>
      </c>
      <c r="O1403" t="s">
        <v>2340</v>
      </c>
      <c r="P1403" s="199">
        <v>50000</v>
      </c>
      <c r="S1403" t="s">
        <v>3763</v>
      </c>
      <c r="T1403" t="s">
        <v>3764</v>
      </c>
      <c r="U1403" s="201">
        <v>21.25</v>
      </c>
      <c r="V1403" t="s">
        <v>4766</v>
      </c>
      <c r="W1403" t="s">
        <v>4122</v>
      </c>
      <c r="X1403" t="s">
        <v>4123</v>
      </c>
      <c r="Y1403" t="s">
        <v>3767</v>
      </c>
      <c r="Z1403" t="s">
        <v>3735</v>
      </c>
      <c r="AA1403">
        <v>106421</v>
      </c>
      <c r="AB1403" s="198">
        <v>37048.875011574077</v>
      </c>
      <c r="AC1403" s="198">
        <v>37048.875011574077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</v>
      </c>
      <c r="G1404" s="202">
        <v>1337739</v>
      </c>
      <c r="H1404" s="198">
        <v>37047.348773148151</v>
      </c>
      <c r="I1404" t="s">
        <v>4272</v>
      </c>
      <c r="M1404" t="s">
        <v>3494</v>
      </c>
      <c r="N1404" t="s">
        <v>3840</v>
      </c>
      <c r="O1404" t="s">
        <v>2685</v>
      </c>
      <c r="P1404" s="199">
        <v>5000</v>
      </c>
      <c r="S1404" t="s">
        <v>3495</v>
      </c>
      <c r="T1404" t="s">
        <v>3730</v>
      </c>
      <c r="U1404" s="201">
        <v>4.0199999999999996</v>
      </c>
      <c r="V1404" t="s">
        <v>4510</v>
      </c>
      <c r="W1404" t="s">
        <v>4035</v>
      </c>
      <c r="X1404" t="s">
        <v>4036</v>
      </c>
      <c r="Y1404" t="s">
        <v>4481</v>
      </c>
      <c r="Z1404" t="s">
        <v>3051</v>
      </c>
      <c r="AA1404">
        <v>829357</v>
      </c>
      <c r="AB1404" s="198">
        <v>37048.875011574077</v>
      </c>
      <c r="AC1404" s="198">
        <v>37048.875011574077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25000</v>
      </c>
      <c r="G1405" s="202">
        <v>1337738</v>
      </c>
      <c r="H1405" s="198">
        <v>37047.348773148151</v>
      </c>
      <c r="I1405" t="s">
        <v>3702</v>
      </c>
      <c r="M1405" t="s">
        <v>3494</v>
      </c>
      <c r="N1405" t="s">
        <v>3840</v>
      </c>
      <c r="O1405" t="s">
        <v>4680</v>
      </c>
      <c r="Q1405" s="199">
        <v>25000</v>
      </c>
      <c r="S1405" t="s">
        <v>3495</v>
      </c>
      <c r="T1405" t="s">
        <v>3730</v>
      </c>
      <c r="U1405" s="201">
        <v>4.0599999999999996</v>
      </c>
      <c r="V1405" t="s">
        <v>4008</v>
      </c>
      <c r="W1405" t="s">
        <v>4163</v>
      </c>
      <c r="X1405" t="s">
        <v>4164</v>
      </c>
      <c r="Y1405" t="s">
        <v>4481</v>
      </c>
      <c r="Z1405" t="s">
        <v>3051</v>
      </c>
      <c r="AA1405">
        <v>829358</v>
      </c>
      <c r="AB1405" s="198">
        <v>37048.875011574077</v>
      </c>
      <c r="AC1405" s="198">
        <v>37048.875011574077</v>
      </c>
    </row>
    <row r="1406" spans="1:29" x14ac:dyDescent="0.2">
      <c r="A1406" s="44" t="str">
        <f t="shared" si="106"/>
        <v>US Power Financial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Financial</v>
      </c>
      <c r="E1406" s="44">
        <f>IF(VLOOKUP(S1406,'DD-Lookup'!$J$6:$L$50,3,FALSE)="Monthly",(YEAR(AC1406)-YEAR(AB1406))*12+MONTH(AC1406)-MONTH(AB1406)+1,(AC1406-AB1406+1))</f>
        <v>2</v>
      </c>
      <c r="F1406" s="213">
        <f t="shared" si="110"/>
        <v>100</v>
      </c>
      <c r="G1406" s="202">
        <v>1337741</v>
      </c>
      <c r="H1406" s="198">
        <v>37047.34878472222</v>
      </c>
      <c r="I1406" t="s">
        <v>3647</v>
      </c>
      <c r="M1406" t="s">
        <v>2818</v>
      </c>
      <c r="N1406" t="s">
        <v>4780</v>
      </c>
      <c r="O1406" t="s">
        <v>2528</v>
      </c>
      <c r="P1406" s="199">
        <v>50</v>
      </c>
      <c r="S1406" t="s">
        <v>3493</v>
      </c>
      <c r="T1406" t="s">
        <v>3730</v>
      </c>
      <c r="U1406" s="201">
        <v>29</v>
      </c>
      <c r="V1406" t="s">
        <v>3299</v>
      </c>
      <c r="W1406" t="s">
        <v>4253</v>
      </c>
      <c r="X1406" t="s">
        <v>3526</v>
      </c>
      <c r="Y1406" t="s">
        <v>4783</v>
      </c>
      <c r="Z1406" t="s">
        <v>3051</v>
      </c>
      <c r="AA1406">
        <v>632686.1</v>
      </c>
      <c r="AB1406" s="198">
        <v>37049.875011574077</v>
      </c>
      <c r="AC1406" s="198">
        <v>37050.875011574077</v>
      </c>
    </row>
    <row r="1407" spans="1:29" x14ac:dyDescent="0.2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750</v>
      </c>
      <c r="G1407" s="202">
        <v>1337742</v>
      </c>
      <c r="H1407" s="198">
        <v>37047.348807870374</v>
      </c>
      <c r="I1407" t="s">
        <v>4276</v>
      </c>
      <c r="M1407" t="s">
        <v>2818</v>
      </c>
      <c r="N1407" t="s">
        <v>3460</v>
      </c>
      <c r="O1407" t="s">
        <v>3239</v>
      </c>
      <c r="P1407" s="199">
        <v>25</v>
      </c>
      <c r="S1407" t="s">
        <v>3493</v>
      </c>
      <c r="T1407" t="s">
        <v>3730</v>
      </c>
      <c r="U1407" s="201">
        <v>152</v>
      </c>
      <c r="V1407" t="s">
        <v>2843</v>
      </c>
      <c r="W1407" t="s">
        <v>3234</v>
      </c>
      <c r="X1407" t="s">
        <v>3236</v>
      </c>
      <c r="Y1407" t="s">
        <v>4783</v>
      </c>
      <c r="Z1407" t="s">
        <v>3046</v>
      </c>
      <c r="AA1407">
        <v>632687.1</v>
      </c>
      <c r="AB1407" s="198">
        <v>37135.875011574077</v>
      </c>
      <c r="AC1407" s="198">
        <v>37164.875011574077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10000</v>
      </c>
      <c r="G1408" s="202">
        <v>1337743</v>
      </c>
      <c r="H1408" s="198">
        <v>37047.348854166667</v>
      </c>
      <c r="I1408" t="s">
        <v>4477</v>
      </c>
      <c r="M1408" t="s">
        <v>3494</v>
      </c>
      <c r="N1408" t="s">
        <v>3865</v>
      </c>
      <c r="O1408" t="s">
        <v>2682</v>
      </c>
      <c r="Q1408" s="199">
        <v>10000</v>
      </c>
      <c r="S1408" t="s">
        <v>3495</v>
      </c>
      <c r="T1408" t="s">
        <v>3730</v>
      </c>
      <c r="U1408" s="201">
        <v>3.65</v>
      </c>
      <c r="V1408" t="s">
        <v>4111</v>
      </c>
      <c r="W1408" t="s">
        <v>3163</v>
      </c>
      <c r="X1408" t="s">
        <v>3164</v>
      </c>
      <c r="Y1408" t="s">
        <v>4481</v>
      </c>
      <c r="Z1408" t="s">
        <v>3051</v>
      </c>
      <c r="AA1408">
        <v>829359</v>
      </c>
      <c r="AB1408" s="198">
        <v>37048.875011574077</v>
      </c>
      <c r="AC1408" s="198">
        <v>37048.875011574077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1337745</v>
      </c>
      <c r="H1409" s="198">
        <v>37047.348912037036</v>
      </c>
      <c r="I1409" t="s">
        <v>4254</v>
      </c>
      <c r="M1409" t="s">
        <v>2818</v>
      </c>
      <c r="N1409" t="s">
        <v>3460</v>
      </c>
      <c r="O1409" t="s">
        <v>2575</v>
      </c>
      <c r="P1409" s="199">
        <v>25</v>
      </c>
      <c r="S1409" t="s">
        <v>3493</v>
      </c>
      <c r="T1409" t="s">
        <v>3730</v>
      </c>
      <c r="U1409" s="201">
        <v>72</v>
      </c>
      <c r="V1409" t="s">
        <v>2635</v>
      </c>
      <c r="W1409" t="s">
        <v>3465</v>
      </c>
      <c r="X1409" t="s">
        <v>3462</v>
      </c>
      <c r="Y1409" t="s">
        <v>4783</v>
      </c>
      <c r="Z1409" t="s">
        <v>3046</v>
      </c>
      <c r="AA1409">
        <v>632688.1</v>
      </c>
      <c r="AB1409" s="198">
        <v>37048.875011574077</v>
      </c>
      <c r="AC1409" s="198">
        <v>37048.875011574077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1337746</v>
      </c>
      <c r="H1410" s="198">
        <v>37047.348912037036</v>
      </c>
      <c r="I1410" t="s">
        <v>4457</v>
      </c>
      <c r="M1410" t="s">
        <v>3494</v>
      </c>
      <c r="N1410" t="s">
        <v>3840</v>
      </c>
      <c r="O1410" t="s">
        <v>2545</v>
      </c>
      <c r="Q1410" s="199">
        <v>5000</v>
      </c>
      <c r="S1410" t="s">
        <v>3495</v>
      </c>
      <c r="T1410" t="s">
        <v>3730</v>
      </c>
      <c r="U1410" s="201">
        <v>4.0999999999999996</v>
      </c>
      <c r="V1410" t="s">
        <v>4458</v>
      </c>
      <c r="W1410" t="s">
        <v>3163</v>
      </c>
      <c r="X1410" t="s">
        <v>3164</v>
      </c>
      <c r="Y1410" t="s">
        <v>4481</v>
      </c>
      <c r="Z1410" t="s">
        <v>3051</v>
      </c>
      <c r="AA1410">
        <v>829360</v>
      </c>
      <c r="AB1410" s="198">
        <v>37048.875011574077</v>
      </c>
      <c r="AC1410" s="198">
        <v>37048.875011574077</v>
      </c>
    </row>
    <row r="1411" spans="1:29" x14ac:dyDescent="0.2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25</v>
      </c>
      <c r="G1411" s="202">
        <v>1337748</v>
      </c>
      <c r="H1411" s="198">
        <v>37047.348981481482</v>
      </c>
      <c r="I1411" t="s">
        <v>3532</v>
      </c>
      <c r="M1411" t="s">
        <v>2818</v>
      </c>
      <c r="N1411" t="s">
        <v>3458</v>
      </c>
      <c r="O1411" t="s">
        <v>4719</v>
      </c>
      <c r="P1411" s="199">
        <v>25</v>
      </c>
      <c r="S1411" t="s">
        <v>3493</v>
      </c>
      <c r="T1411" t="s">
        <v>3730</v>
      </c>
      <c r="U1411" s="201">
        <v>90</v>
      </c>
      <c r="V1411" t="s">
        <v>3489</v>
      </c>
      <c r="W1411" t="s">
        <v>3463</v>
      </c>
      <c r="X1411" t="s">
        <v>3459</v>
      </c>
      <c r="Y1411" t="s">
        <v>4783</v>
      </c>
      <c r="Z1411" t="s">
        <v>3046</v>
      </c>
      <c r="AA1411">
        <v>632689.1</v>
      </c>
      <c r="AB1411" s="198">
        <v>37048.875011574077</v>
      </c>
      <c r="AC1411" s="198">
        <v>37048.875011574077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1337749</v>
      </c>
      <c r="H1412" s="198">
        <v>37047.349016203705</v>
      </c>
      <c r="I1412" t="s">
        <v>3533</v>
      </c>
      <c r="M1412" t="s">
        <v>3494</v>
      </c>
      <c r="N1412" t="s">
        <v>3840</v>
      </c>
      <c r="O1412" t="s">
        <v>4697</v>
      </c>
      <c r="P1412" s="199">
        <v>10000</v>
      </c>
      <c r="S1412" t="s">
        <v>3495</v>
      </c>
      <c r="T1412" t="s">
        <v>3730</v>
      </c>
      <c r="U1412" s="201">
        <v>3.9849999999999999</v>
      </c>
      <c r="V1412" t="s">
        <v>4069</v>
      </c>
      <c r="W1412" t="s">
        <v>4169</v>
      </c>
      <c r="X1412" t="s">
        <v>4170</v>
      </c>
      <c r="Y1412" t="s">
        <v>4481</v>
      </c>
      <c r="Z1412" t="s">
        <v>3051</v>
      </c>
      <c r="AA1412">
        <v>829361</v>
      </c>
      <c r="AB1412" s="198">
        <v>37048.875011574077</v>
      </c>
      <c r="AC1412" s="198">
        <v>37048.875011574077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1337750</v>
      </c>
      <c r="H1413" s="198">
        <v>37047.349074074074</v>
      </c>
      <c r="I1413" t="s">
        <v>4272</v>
      </c>
      <c r="M1413" t="s">
        <v>3494</v>
      </c>
      <c r="N1413" t="s">
        <v>3840</v>
      </c>
      <c r="O1413" t="s">
        <v>2550</v>
      </c>
      <c r="Q1413" s="199">
        <v>5000</v>
      </c>
      <c r="S1413" t="s">
        <v>3495</v>
      </c>
      <c r="T1413" t="s">
        <v>3730</v>
      </c>
      <c r="U1413" s="201">
        <v>3.6</v>
      </c>
      <c r="V1413" t="s">
        <v>3509</v>
      </c>
      <c r="W1413" t="s">
        <v>3163</v>
      </c>
      <c r="X1413" t="s">
        <v>3164</v>
      </c>
      <c r="Y1413" t="s">
        <v>4481</v>
      </c>
      <c r="Z1413" t="s">
        <v>3051</v>
      </c>
      <c r="AA1413">
        <v>829362</v>
      </c>
      <c r="AB1413" s="198">
        <v>37048.875011574077</v>
      </c>
      <c r="AC1413" s="198">
        <v>37048.875011574077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4217</v>
      </c>
      <c r="G1414" s="202">
        <v>1337753</v>
      </c>
      <c r="H1414" s="198">
        <v>37047.349131944444</v>
      </c>
      <c r="I1414" t="s">
        <v>3168</v>
      </c>
      <c r="M1414" t="s">
        <v>3494</v>
      </c>
      <c r="N1414" t="s">
        <v>3840</v>
      </c>
      <c r="O1414" t="s">
        <v>2614</v>
      </c>
      <c r="P1414" s="199">
        <v>4217</v>
      </c>
      <c r="S1414" t="s">
        <v>3495</v>
      </c>
      <c r="T1414" t="s">
        <v>3730</v>
      </c>
      <c r="U1414" s="201">
        <v>2.9249999999999998</v>
      </c>
      <c r="V1414" t="s">
        <v>4037</v>
      </c>
      <c r="W1414" t="s">
        <v>3171</v>
      </c>
      <c r="X1414" t="s">
        <v>3164</v>
      </c>
      <c r="Y1414" t="s">
        <v>4481</v>
      </c>
      <c r="Z1414" t="s">
        <v>3051</v>
      </c>
      <c r="AA1414">
        <v>829363</v>
      </c>
      <c r="AB1414" s="198">
        <v>37048.875011574077</v>
      </c>
      <c r="AC1414" s="198">
        <v>37048.875011574077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900</v>
      </c>
      <c r="G1415" s="202">
        <v>1337755</v>
      </c>
      <c r="H1415" s="198">
        <v>37047.34915509259</v>
      </c>
      <c r="I1415" t="s">
        <v>4272</v>
      </c>
      <c r="M1415" t="s">
        <v>3494</v>
      </c>
      <c r="N1415" t="s">
        <v>3840</v>
      </c>
      <c r="O1415" t="s">
        <v>2499</v>
      </c>
      <c r="Q1415" s="199">
        <v>900</v>
      </c>
      <c r="S1415" t="s">
        <v>3495</v>
      </c>
      <c r="T1415" t="s">
        <v>3730</v>
      </c>
      <c r="U1415" s="201">
        <v>3.9</v>
      </c>
      <c r="V1415" t="s">
        <v>4510</v>
      </c>
      <c r="W1415" t="s">
        <v>4348</v>
      </c>
      <c r="X1415" t="s">
        <v>4498</v>
      </c>
      <c r="Y1415" t="s">
        <v>4481</v>
      </c>
      <c r="Z1415" t="s">
        <v>3051</v>
      </c>
      <c r="AA1415">
        <v>829364</v>
      </c>
      <c r="AB1415" s="198">
        <v>37048.875011574077</v>
      </c>
      <c r="AC1415" s="198">
        <v>37048.875011574077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15000</v>
      </c>
      <c r="G1416" s="202">
        <v>1337757</v>
      </c>
      <c r="H1416" s="198">
        <v>37047.349166666667</v>
      </c>
      <c r="I1416" t="s">
        <v>4501</v>
      </c>
      <c r="M1416" t="s">
        <v>3494</v>
      </c>
      <c r="N1416" t="s">
        <v>3840</v>
      </c>
      <c r="O1416" t="s">
        <v>4680</v>
      </c>
      <c r="P1416" s="199">
        <v>15000</v>
      </c>
      <c r="S1416" t="s">
        <v>3495</v>
      </c>
      <c r="T1416" t="s">
        <v>3730</v>
      </c>
      <c r="U1416" s="201">
        <v>4.0599999999999996</v>
      </c>
      <c r="V1416" t="s">
        <v>3662</v>
      </c>
      <c r="W1416" t="s">
        <v>4163</v>
      </c>
      <c r="X1416" t="s">
        <v>4164</v>
      </c>
      <c r="Y1416" t="s">
        <v>4481</v>
      </c>
      <c r="Z1416" t="s">
        <v>3051</v>
      </c>
      <c r="AA1416">
        <v>829366</v>
      </c>
      <c r="AB1416" s="198">
        <v>37048.875011574077</v>
      </c>
      <c r="AC1416" s="198">
        <v>37048.875011574077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2</v>
      </c>
      <c r="F1417" s="213">
        <f t="shared" si="110"/>
        <v>100</v>
      </c>
      <c r="G1417" s="202">
        <v>1337758</v>
      </c>
      <c r="H1417" s="198">
        <v>37047.34920138889</v>
      </c>
      <c r="I1417" t="s">
        <v>3540</v>
      </c>
      <c r="M1417" t="s">
        <v>2818</v>
      </c>
      <c r="N1417" t="s">
        <v>3519</v>
      </c>
      <c r="O1417" t="s">
        <v>2689</v>
      </c>
      <c r="P1417" s="199">
        <v>50</v>
      </c>
      <c r="S1417" t="s">
        <v>3493</v>
      </c>
      <c r="T1417" t="s">
        <v>3730</v>
      </c>
      <c r="U1417" s="201">
        <v>35</v>
      </c>
      <c r="V1417" t="s">
        <v>3121</v>
      </c>
      <c r="W1417" t="s">
        <v>3444</v>
      </c>
      <c r="X1417" t="s">
        <v>3526</v>
      </c>
      <c r="Y1417" t="s">
        <v>4783</v>
      </c>
      <c r="Z1417" t="s">
        <v>3046</v>
      </c>
      <c r="AA1417">
        <v>632690.1</v>
      </c>
      <c r="AB1417" s="198">
        <v>37049.875011574077</v>
      </c>
      <c r="AC1417" s="198">
        <v>37050.875011574077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25</v>
      </c>
      <c r="G1418" s="202">
        <v>1337760</v>
      </c>
      <c r="H1418" s="198">
        <v>37047.349282407406</v>
      </c>
      <c r="I1418" t="s">
        <v>4249</v>
      </c>
      <c r="M1418" t="s">
        <v>2818</v>
      </c>
      <c r="N1418" t="s">
        <v>3458</v>
      </c>
      <c r="O1418" t="s">
        <v>2566</v>
      </c>
      <c r="Q1418" s="199">
        <v>25</v>
      </c>
      <c r="S1418" t="s">
        <v>3493</v>
      </c>
      <c r="T1418" t="s">
        <v>3730</v>
      </c>
      <c r="U1418" s="201">
        <v>59</v>
      </c>
      <c r="V1418" t="s">
        <v>3461</v>
      </c>
      <c r="W1418" t="s">
        <v>3481</v>
      </c>
      <c r="X1418" t="s">
        <v>3128</v>
      </c>
      <c r="Y1418" t="s">
        <v>4783</v>
      </c>
      <c r="Z1418" t="s">
        <v>3046</v>
      </c>
      <c r="AA1418">
        <v>632691.1</v>
      </c>
      <c r="AB1418" s="198">
        <v>37048.875011574077</v>
      </c>
      <c r="AC1418" s="198">
        <v>37048.875011574077</v>
      </c>
    </row>
    <row r="1419" spans="1:29" x14ac:dyDescent="0.2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25</v>
      </c>
      <c r="G1419" s="202">
        <v>1337761</v>
      </c>
      <c r="H1419" s="198">
        <v>37047.349340277775</v>
      </c>
      <c r="I1419" t="s">
        <v>3129</v>
      </c>
      <c r="M1419" t="s">
        <v>2818</v>
      </c>
      <c r="N1419" t="s">
        <v>3460</v>
      </c>
      <c r="O1419" t="s">
        <v>2594</v>
      </c>
      <c r="Q1419" s="199">
        <v>25</v>
      </c>
      <c r="S1419" t="s">
        <v>3493</v>
      </c>
      <c r="T1419" t="s">
        <v>3730</v>
      </c>
      <c r="U1419" s="201">
        <v>28</v>
      </c>
      <c r="V1419" t="s">
        <v>4019</v>
      </c>
      <c r="W1419" t="s">
        <v>4042</v>
      </c>
      <c r="X1419" t="s">
        <v>3462</v>
      </c>
      <c r="Y1419" t="s">
        <v>4783</v>
      </c>
      <c r="Z1419" t="s">
        <v>3046</v>
      </c>
      <c r="AA1419">
        <v>632692.1</v>
      </c>
      <c r="AB1419" s="198">
        <v>37048.875011574077</v>
      </c>
      <c r="AC1419" s="198">
        <v>37048.875011574077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1337762</v>
      </c>
      <c r="H1420" s="198">
        <v>37047.349386574075</v>
      </c>
      <c r="I1420" t="s">
        <v>4543</v>
      </c>
      <c r="M1420" t="s">
        <v>3494</v>
      </c>
      <c r="N1420" t="s">
        <v>3840</v>
      </c>
      <c r="O1420" t="s">
        <v>2690</v>
      </c>
      <c r="P1420" s="199">
        <v>5000</v>
      </c>
      <c r="S1420" t="s">
        <v>3495</v>
      </c>
      <c r="T1420" t="s">
        <v>3730</v>
      </c>
      <c r="U1420" s="201">
        <v>3.88</v>
      </c>
      <c r="V1420" t="s">
        <v>3674</v>
      </c>
      <c r="W1420" t="s">
        <v>4169</v>
      </c>
      <c r="X1420" t="s">
        <v>3165</v>
      </c>
      <c r="Y1420" t="s">
        <v>4481</v>
      </c>
      <c r="Z1420" t="s">
        <v>3051</v>
      </c>
      <c r="AA1420">
        <v>829367</v>
      </c>
      <c r="AB1420" s="198">
        <v>37048.875011574077</v>
      </c>
      <c r="AC1420" s="198">
        <v>37048.875011574077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</v>
      </c>
      <c r="G1421" s="202">
        <v>1337763</v>
      </c>
      <c r="H1421" s="198">
        <v>37047.349421296298</v>
      </c>
      <c r="I1421" t="s">
        <v>4276</v>
      </c>
      <c r="M1421" t="s">
        <v>2818</v>
      </c>
      <c r="N1421" t="s">
        <v>3460</v>
      </c>
      <c r="O1421" t="s">
        <v>2667</v>
      </c>
      <c r="P1421" s="199">
        <v>2</v>
      </c>
      <c r="S1421" t="s">
        <v>3493</v>
      </c>
      <c r="T1421" t="s">
        <v>3730</v>
      </c>
      <c r="U1421" s="201">
        <v>70</v>
      </c>
      <c r="V1421" t="s">
        <v>2843</v>
      </c>
      <c r="W1421" t="s">
        <v>3502</v>
      </c>
      <c r="X1421" t="s">
        <v>3462</v>
      </c>
      <c r="Y1421" t="s">
        <v>4783</v>
      </c>
      <c r="Z1421" t="s">
        <v>3046</v>
      </c>
      <c r="AA1421">
        <v>632693.1</v>
      </c>
      <c r="AB1421" s="198">
        <v>37048.875011574077</v>
      </c>
      <c r="AC1421" s="198">
        <v>37048.875011574077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2990</v>
      </c>
      <c r="G1422" s="202">
        <v>1337764</v>
      </c>
      <c r="H1422" s="198">
        <v>37047.349432870367</v>
      </c>
      <c r="I1422" t="s">
        <v>4521</v>
      </c>
      <c r="M1422" t="s">
        <v>3494</v>
      </c>
      <c r="N1422" t="s">
        <v>3840</v>
      </c>
      <c r="O1422" t="s">
        <v>2587</v>
      </c>
      <c r="Q1422" s="199">
        <v>2990</v>
      </c>
      <c r="S1422" t="s">
        <v>3495</v>
      </c>
      <c r="T1422" t="s">
        <v>3730</v>
      </c>
      <c r="U1422" s="201">
        <v>4.05</v>
      </c>
      <c r="V1422" t="s">
        <v>4374</v>
      </c>
      <c r="W1422" t="s">
        <v>3171</v>
      </c>
      <c r="X1422" t="s">
        <v>3164</v>
      </c>
      <c r="Y1422" t="s">
        <v>4481</v>
      </c>
      <c r="Z1422" t="s">
        <v>3051</v>
      </c>
      <c r="AA1422">
        <v>829369</v>
      </c>
      <c r="AB1422" s="198">
        <v>37048.875011574077</v>
      </c>
      <c r="AC1422" s="198">
        <v>37048.875011574077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2000</v>
      </c>
      <c r="G1423" s="202">
        <v>1337765</v>
      </c>
      <c r="H1423" s="198">
        <v>37047.349444444444</v>
      </c>
      <c r="I1423" t="s">
        <v>4457</v>
      </c>
      <c r="M1423" t="s">
        <v>3494</v>
      </c>
      <c r="N1423" t="s">
        <v>3840</v>
      </c>
      <c r="O1423" t="s">
        <v>2550</v>
      </c>
      <c r="Q1423" s="199">
        <v>2000</v>
      </c>
      <c r="S1423" t="s">
        <v>3495</v>
      </c>
      <c r="T1423" t="s">
        <v>3730</v>
      </c>
      <c r="U1423" s="201">
        <v>3.65</v>
      </c>
      <c r="V1423" t="s">
        <v>2649</v>
      </c>
      <c r="W1423" t="s">
        <v>3163</v>
      </c>
      <c r="X1423" t="s">
        <v>3164</v>
      </c>
      <c r="Y1423" t="s">
        <v>4481</v>
      </c>
      <c r="Z1423" t="s">
        <v>3051</v>
      </c>
      <c r="AA1423">
        <v>829370</v>
      </c>
      <c r="AB1423" s="198">
        <v>37048.875011574077</v>
      </c>
      <c r="AC1423" s="198">
        <v>37048.875011574077</v>
      </c>
    </row>
    <row r="1424" spans="1:29" x14ac:dyDescent="0.2">
      <c r="A1424" s="44" t="str">
        <f t="shared" si="111"/>
        <v>US Power Physical</v>
      </c>
      <c r="B1424" s="44" t="str">
        <f t="shared" si="112"/>
        <v>US</v>
      </c>
      <c r="C1424" s="44" t="str">
        <f t="shared" si="113"/>
        <v>Power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25</v>
      </c>
      <c r="G1424" s="202">
        <v>1337766</v>
      </c>
      <c r="H1424" s="198">
        <v>37047.34951388889</v>
      </c>
      <c r="I1424" t="s">
        <v>4022</v>
      </c>
      <c r="M1424" t="s">
        <v>2818</v>
      </c>
      <c r="N1424" t="s">
        <v>3458</v>
      </c>
      <c r="O1424" t="s">
        <v>2566</v>
      </c>
      <c r="P1424" s="199">
        <v>25</v>
      </c>
      <c r="S1424" t="s">
        <v>3493</v>
      </c>
      <c r="T1424" t="s">
        <v>3730</v>
      </c>
      <c r="U1424" s="201">
        <v>58.5</v>
      </c>
      <c r="V1424" t="s">
        <v>4023</v>
      </c>
      <c r="W1424" t="s">
        <v>3481</v>
      </c>
      <c r="X1424" t="s">
        <v>3128</v>
      </c>
      <c r="Y1424" t="s">
        <v>4783</v>
      </c>
      <c r="Z1424" t="s">
        <v>3046</v>
      </c>
      <c r="AA1424">
        <v>632694.1</v>
      </c>
      <c r="AB1424" s="198">
        <v>37048.875011574077</v>
      </c>
      <c r="AC1424" s="198">
        <v>37048.875011574077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2500</v>
      </c>
      <c r="G1425" s="202">
        <v>1337768</v>
      </c>
      <c r="H1425" s="198">
        <v>37047.349537037036</v>
      </c>
      <c r="I1425" t="s">
        <v>4321</v>
      </c>
      <c r="M1425" t="s">
        <v>3494</v>
      </c>
      <c r="N1425" t="s">
        <v>3840</v>
      </c>
      <c r="O1425" t="s">
        <v>2587</v>
      </c>
      <c r="Q1425" s="199">
        <v>2500</v>
      </c>
      <c r="S1425" t="s">
        <v>3495</v>
      </c>
      <c r="T1425" t="s">
        <v>3730</v>
      </c>
      <c r="U1425" s="201">
        <v>4.05</v>
      </c>
      <c r="V1425" t="s">
        <v>2607</v>
      </c>
      <c r="W1425" t="s">
        <v>3171</v>
      </c>
      <c r="X1425" t="s">
        <v>3164</v>
      </c>
      <c r="Y1425" t="s">
        <v>4481</v>
      </c>
      <c r="Z1425" t="s">
        <v>3051</v>
      </c>
      <c r="AA1425">
        <v>829372</v>
      </c>
      <c r="AB1425" s="198">
        <v>37048.875011574077</v>
      </c>
      <c r="AC1425" s="198">
        <v>37048.875011574077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1337770</v>
      </c>
      <c r="H1426" s="198">
        <v>37047.349583333336</v>
      </c>
      <c r="I1426" t="s">
        <v>3606</v>
      </c>
      <c r="M1426" t="s">
        <v>3494</v>
      </c>
      <c r="N1426" t="s">
        <v>3840</v>
      </c>
      <c r="O1426" t="s">
        <v>2515</v>
      </c>
      <c r="Q1426" s="199">
        <v>10000</v>
      </c>
      <c r="S1426" t="s">
        <v>3495</v>
      </c>
      <c r="T1426" t="s">
        <v>3730</v>
      </c>
      <c r="U1426" s="201">
        <v>4.0599999999999996</v>
      </c>
      <c r="V1426" t="s">
        <v>3491</v>
      </c>
      <c r="W1426" t="s">
        <v>4163</v>
      </c>
      <c r="X1426" t="s">
        <v>4164</v>
      </c>
      <c r="Y1426" t="s">
        <v>4481</v>
      </c>
      <c r="Z1426" t="s">
        <v>3051</v>
      </c>
      <c r="AA1426">
        <v>829375</v>
      </c>
      <c r="AB1426" s="198">
        <v>37048.875011574077</v>
      </c>
      <c r="AC1426" s="198">
        <v>37048.875011574077</v>
      </c>
    </row>
    <row r="1427" spans="1:29" x14ac:dyDescent="0.2">
      <c r="A1427" s="44" t="str">
        <f t="shared" si="111"/>
        <v xml:space="preserve"> Natural Gas Physical</v>
      </c>
      <c r="B1427" s="44" t="str">
        <f t="shared" si="112"/>
        <v/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2</v>
      </c>
      <c r="F1427" s="213">
        <f t="shared" si="115"/>
        <v>150000</v>
      </c>
      <c r="G1427" s="202">
        <v>1337769</v>
      </c>
      <c r="H1427" s="198">
        <v>37047.349583333336</v>
      </c>
      <c r="I1427" t="s">
        <v>3768</v>
      </c>
      <c r="M1427" t="s">
        <v>3494</v>
      </c>
      <c r="N1427" t="s">
        <v>4121</v>
      </c>
      <c r="O1427" t="s">
        <v>2330</v>
      </c>
      <c r="P1427" s="199">
        <v>75000</v>
      </c>
      <c r="S1427" t="s">
        <v>3763</v>
      </c>
      <c r="T1427" t="s">
        <v>3764</v>
      </c>
      <c r="U1427" s="201">
        <v>20.5</v>
      </c>
      <c r="V1427" t="s">
        <v>4766</v>
      </c>
      <c r="W1427" t="s">
        <v>4122</v>
      </c>
      <c r="X1427" t="s">
        <v>4123</v>
      </c>
      <c r="Y1427" t="s">
        <v>3767</v>
      </c>
      <c r="Z1427" t="s">
        <v>3735</v>
      </c>
      <c r="AA1427">
        <v>106422</v>
      </c>
      <c r="AB1427" s="198">
        <v>37051.875011574077</v>
      </c>
      <c r="AC1427" s="198">
        <v>37052.875011574077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5000</v>
      </c>
      <c r="G1428" s="202">
        <v>1337772</v>
      </c>
      <c r="H1428" s="198">
        <v>37047.349594907406</v>
      </c>
      <c r="I1428" t="s">
        <v>3159</v>
      </c>
      <c r="M1428" t="s">
        <v>3494</v>
      </c>
      <c r="N1428" t="s">
        <v>3840</v>
      </c>
      <c r="O1428" t="s">
        <v>2545</v>
      </c>
      <c r="Q1428" s="199">
        <v>5000</v>
      </c>
      <c r="S1428" t="s">
        <v>3495</v>
      </c>
      <c r="T1428" t="s">
        <v>3730</v>
      </c>
      <c r="U1428" s="201">
        <v>4.2</v>
      </c>
      <c r="V1428" t="s">
        <v>3867</v>
      </c>
      <c r="W1428" t="s">
        <v>3163</v>
      </c>
      <c r="X1428" t="s">
        <v>3164</v>
      </c>
      <c r="Y1428" t="s">
        <v>4481</v>
      </c>
      <c r="Z1428" t="s">
        <v>3051</v>
      </c>
      <c r="AA1428">
        <v>829374</v>
      </c>
      <c r="AB1428" s="198">
        <v>37048.875011574077</v>
      </c>
      <c r="AC1428" s="198">
        <v>37048.875011574077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5000</v>
      </c>
      <c r="G1429" s="202">
        <v>1337771</v>
      </c>
      <c r="H1429" s="198">
        <v>37047.349594907406</v>
      </c>
      <c r="I1429" t="s">
        <v>3155</v>
      </c>
      <c r="M1429" t="s">
        <v>3494</v>
      </c>
      <c r="N1429" t="s">
        <v>3840</v>
      </c>
      <c r="O1429" t="s">
        <v>2586</v>
      </c>
      <c r="P1429" s="199">
        <v>5000</v>
      </c>
      <c r="S1429" t="s">
        <v>3495</v>
      </c>
      <c r="T1429" t="s">
        <v>3730</v>
      </c>
      <c r="U1429" s="201">
        <v>4.165</v>
      </c>
      <c r="V1429" t="s">
        <v>4428</v>
      </c>
      <c r="W1429" t="s">
        <v>4523</v>
      </c>
      <c r="X1429" t="s">
        <v>4524</v>
      </c>
      <c r="Y1429" t="s">
        <v>4481</v>
      </c>
      <c r="Z1429" t="s">
        <v>3051</v>
      </c>
      <c r="AA1429">
        <v>829373</v>
      </c>
      <c r="AB1429" s="198">
        <v>37048.875011574077</v>
      </c>
      <c r="AC1429" s="198">
        <v>37048.875011574077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30</v>
      </c>
      <c r="F1430" s="213">
        <f t="shared" si="115"/>
        <v>750</v>
      </c>
      <c r="G1430" s="202">
        <v>1337773</v>
      </c>
      <c r="H1430" s="198">
        <v>37047.349629629629</v>
      </c>
      <c r="I1430" t="s">
        <v>4477</v>
      </c>
      <c r="M1430" t="s">
        <v>2818</v>
      </c>
      <c r="N1430" t="s">
        <v>3458</v>
      </c>
      <c r="O1430" t="s">
        <v>3681</v>
      </c>
      <c r="P1430" s="199">
        <v>25</v>
      </c>
      <c r="S1430" t="s">
        <v>3493</v>
      </c>
      <c r="T1430" t="s">
        <v>3730</v>
      </c>
      <c r="U1430" s="201">
        <v>155</v>
      </c>
      <c r="V1430" t="s">
        <v>3235</v>
      </c>
      <c r="W1430" t="s">
        <v>4411</v>
      </c>
      <c r="X1430" t="s">
        <v>3459</v>
      </c>
      <c r="Y1430" t="s">
        <v>4783</v>
      </c>
      <c r="Z1430" t="s">
        <v>3046</v>
      </c>
      <c r="AA1430">
        <v>632695.1</v>
      </c>
      <c r="AB1430" s="198">
        <v>37135.875011574077</v>
      </c>
      <c r="AC1430" s="198">
        <v>37164.875011574077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7207</v>
      </c>
      <c r="G1431" s="202">
        <v>1337774</v>
      </c>
      <c r="H1431" s="198">
        <v>37047.349641203706</v>
      </c>
      <c r="I1431" t="s">
        <v>4158</v>
      </c>
      <c r="M1431" t="s">
        <v>3494</v>
      </c>
      <c r="N1431" t="s">
        <v>3840</v>
      </c>
      <c r="O1431" t="s">
        <v>2583</v>
      </c>
      <c r="P1431" s="199">
        <v>7207</v>
      </c>
      <c r="S1431" t="s">
        <v>3495</v>
      </c>
      <c r="T1431" t="s">
        <v>3730</v>
      </c>
      <c r="U1431" s="201">
        <v>4.2300000000000004</v>
      </c>
      <c r="V1431" t="s">
        <v>3256</v>
      </c>
      <c r="W1431" t="s">
        <v>4523</v>
      </c>
      <c r="X1431" t="s">
        <v>4524</v>
      </c>
      <c r="Y1431" t="s">
        <v>4481</v>
      </c>
      <c r="Z1431" t="s">
        <v>3051</v>
      </c>
      <c r="AA1431">
        <v>829376</v>
      </c>
      <c r="AB1431" s="198">
        <v>37048.875011574077</v>
      </c>
      <c r="AC1431" s="198">
        <v>37048.875011574077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5000</v>
      </c>
      <c r="G1432" s="202">
        <v>1337776</v>
      </c>
      <c r="H1432" s="198">
        <v>37047.349652777775</v>
      </c>
      <c r="I1432" t="s">
        <v>3606</v>
      </c>
      <c r="M1432" t="s">
        <v>3494</v>
      </c>
      <c r="N1432" t="s">
        <v>3840</v>
      </c>
      <c r="O1432" t="s">
        <v>2545</v>
      </c>
      <c r="Q1432" s="199">
        <v>5000</v>
      </c>
      <c r="S1432" t="s">
        <v>3495</v>
      </c>
      <c r="T1432" t="s">
        <v>3730</v>
      </c>
      <c r="U1432" s="201">
        <v>4.3</v>
      </c>
      <c r="V1432" t="s">
        <v>4068</v>
      </c>
      <c r="W1432" t="s">
        <v>3163</v>
      </c>
      <c r="X1432" t="s">
        <v>3164</v>
      </c>
      <c r="Y1432" t="s">
        <v>4481</v>
      </c>
      <c r="Z1432" t="s">
        <v>3051</v>
      </c>
      <c r="AA1432">
        <v>829378</v>
      </c>
      <c r="AB1432" s="198">
        <v>37048.875011574077</v>
      </c>
      <c r="AC1432" s="198">
        <v>37048.875011574077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1337777</v>
      </c>
      <c r="H1433" s="198">
        <v>37047.349652777775</v>
      </c>
      <c r="I1433" t="s">
        <v>4543</v>
      </c>
      <c r="M1433" t="s">
        <v>3494</v>
      </c>
      <c r="N1433" t="s">
        <v>3840</v>
      </c>
      <c r="O1433" t="s">
        <v>2472</v>
      </c>
      <c r="Q1433" s="199">
        <v>10000</v>
      </c>
      <c r="S1433" t="s">
        <v>3495</v>
      </c>
      <c r="T1433" t="s">
        <v>3730</v>
      </c>
      <c r="U1433" s="201">
        <v>4.03</v>
      </c>
      <c r="V1433" t="s">
        <v>4350</v>
      </c>
      <c r="W1433" t="s">
        <v>4512</v>
      </c>
      <c r="X1433" t="s">
        <v>4513</v>
      </c>
      <c r="Y1433" t="s">
        <v>4481</v>
      </c>
      <c r="Z1433" t="s">
        <v>3051</v>
      </c>
      <c r="AA1433">
        <v>829379</v>
      </c>
      <c r="AB1433" s="198">
        <v>37048.875011574077</v>
      </c>
      <c r="AC1433" s="198">
        <v>37048.875011574077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1337778</v>
      </c>
      <c r="H1434" s="198">
        <v>37047.349687499998</v>
      </c>
      <c r="I1434" t="s">
        <v>3606</v>
      </c>
      <c r="M1434" t="s">
        <v>3494</v>
      </c>
      <c r="N1434" t="s">
        <v>3840</v>
      </c>
      <c r="O1434" t="s">
        <v>2545</v>
      </c>
      <c r="Q1434" s="199">
        <v>5000</v>
      </c>
      <c r="S1434" t="s">
        <v>3495</v>
      </c>
      <c r="T1434" t="s">
        <v>3730</v>
      </c>
      <c r="U1434" s="201">
        <v>4.4000000000000004</v>
      </c>
      <c r="V1434" t="s">
        <v>4068</v>
      </c>
      <c r="W1434" t="s">
        <v>3163</v>
      </c>
      <c r="X1434" t="s">
        <v>3164</v>
      </c>
      <c r="Y1434" t="s">
        <v>4481</v>
      </c>
      <c r="Z1434" t="s">
        <v>3051</v>
      </c>
      <c r="AA1434">
        <v>829380</v>
      </c>
      <c r="AB1434" s="198">
        <v>37048.875011574077</v>
      </c>
      <c r="AC1434" s="198">
        <v>37048.875011574077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1337779</v>
      </c>
      <c r="H1435" s="198">
        <v>37047.349722222221</v>
      </c>
      <c r="I1435" t="s">
        <v>4438</v>
      </c>
      <c r="M1435" t="s">
        <v>3494</v>
      </c>
      <c r="N1435" t="s">
        <v>3840</v>
      </c>
      <c r="O1435" t="s">
        <v>4724</v>
      </c>
      <c r="Q1435" s="199">
        <v>10000</v>
      </c>
      <c r="S1435" t="s">
        <v>3495</v>
      </c>
      <c r="T1435" t="s">
        <v>3730</v>
      </c>
      <c r="U1435" s="201">
        <v>4.34</v>
      </c>
      <c r="V1435" t="s">
        <v>3279</v>
      </c>
      <c r="W1435" t="s">
        <v>3217</v>
      </c>
      <c r="X1435" t="s">
        <v>3153</v>
      </c>
      <c r="Y1435" t="s">
        <v>4481</v>
      </c>
      <c r="Z1435" t="s">
        <v>3051</v>
      </c>
      <c r="AA1435">
        <v>829381</v>
      </c>
      <c r="AB1435" s="198">
        <v>37048.875011574077</v>
      </c>
      <c r="AC1435" s="198">
        <v>37048.875011574077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5000</v>
      </c>
      <c r="G1436" s="202">
        <v>1337780</v>
      </c>
      <c r="H1436" s="198">
        <v>37047.349733796298</v>
      </c>
      <c r="I1436" t="s">
        <v>4268</v>
      </c>
      <c r="M1436" t="s">
        <v>3494</v>
      </c>
      <c r="N1436" t="s">
        <v>3840</v>
      </c>
      <c r="O1436" t="s">
        <v>2545</v>
      </c>
      <c r="Q1436" s="199">
        <v>5000</v>
      </c>
      <c r="S1436" t="s">
        <v>3495</v>
      </c>
      <c r="T1436" t="s">
        <v>3730</v>
      </c>
      <c r="U1436" s="201">
        <v>4.5</v>
      </c>
      <c r="V1436" t="s">
        <v>4597</v>
      </c>
      <c r="W1436" t="s">
        <v>3163</v>
      </c>
      <c r="X1436" t="s">
        <v>3164</v>
      </c>
      <c r="Y1436" t="s">
        <v>4481</v>
      </c>
      <c r="Z1436" t="s">
        <v>3051</v>
      </c>
      <c r="AA1436">
        <v>829382</v>
      </c>
      <c r="AB1436" s="198">
        <v>37048.875011574077</v>
      </c>
      <c r="AC1436" s="198">
        <v>37048.875011574077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750</v>
      </c>
      <c r="G1437" s="202">
        <v>1337781</v>
      </c>
      <c r="H1437" s="198">
        <v>37047.349745370368</v>
      </c>
      <c r="I1437" t="s">
        <v>4249</v>
      </c>
      <c r="M1437" t="s">
        <v>2818</v>
      </c>
      <c r="N1437" t="s">
        <v>3460</v>
      </c>
      <c r="O1437" t="s">
        <v>3239</v>
      </c>
      <c r="P1437" s="199">
        <v>25</v>
      </c>
      <c r="S1437" t="s">
        <v>3493</v>
      </c>
      <c r="T1437" t="s">
        <v>3730</v>
      </c>
      <c r="U1437" s="201">
        <v>147</v>
      </c>
      <c r="V1437" t="s">
        <v>3461</v>
      </c>
      <c r="W1437" t="s">
        <v>3234</v>
      </c>
      <c r="X1437" t="s">
        <v>3236</v>
      </c>
      <c r="Y1437" t="s">
        <v>4783</v>
      </c>
      <c r="Z1437" t="s">
        <v>3046</v>
      </c>
      <c r="AA1437">
        <v>632696.1</v>
      </c>
      <c r="AB1437" s="198">
        <v>37135.875011574077</v>
      </c>
      <c r="AC1437" s="198">
        <v>37164.875011574077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1337782</v>
      </c>
      <c r="H1438" s="198">
        <v>37047.349768518521</v>
      </c>
      <c r="I1438" t="s">
        <v>4438</v>
      </c>
      <c r="M1438" t="s">
        <v>3494</v>
      </c>
      <c r="N1438" t="s">
        <v>3840</v>
      </c>
      <c r="O1438" t="s">
        <v>2524</v>
      </c>
      <c r="P1438" s="199">
        <v>10000</v>
      </c>
      <c r="S1438" t="s">
        <v>3495</v>
      </c>
      <c r="T1438" t="s">
        <v>3730</v>
      </c>
      <c r="U1438" s="201">
        <v>4.3250000000000002</v>
      </c>
      <c r="V1438" t="s">
        <v>4147</v>
      </c>
      <c r="W1438" t="s">
        <v>3217</v>
      </c>
      <c r="X1438" t="s">
        <v>3153</v>
      </c>
      <c r="Y1438" t="s">
        <v>4481</v>
      </c>
      <c r="Z1438" t="s">
        <v>3051</v>
      </c>
      <c r="AA1438">
        <v>829383</v>
      </c>
      <c r="AB1438" s="198">
        <v>37048.875011574077</v>
      </c>
      <c r="AC1438" s="198">
        <v>37048.875011574077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1337783</v>
      </c>
      <c r="H1439" s="198">
        <v>37047.349803240744</v>
      </c>
      <c r="I1439" t="s">
        <v>4521</v>
      </c>
      <c r="M1439" t="s">
        <v>3494</v>
      </c>
      <c r="N1439" t="s">
        <v>3865</v>
      </c>
      <c r="O1439" t="s">
        <v>2682</v>
      </c>
      <c r="Q1439" s="199">
        <v>10000</v>
      </c>
      <c r="S1439" t="s">
        <v>3495</v>
      </c>
      <c r="T1439" t="s">
        <v>3730</v>
      </c>
      <c r="U1439" s="201">
        <v>3.85</v>
      </c>
      <c r="V1439" t="s">
        <v>3242</v>
      </c>
      <c r="W1439" t="s">
        <v>3163</v>
      </c>
      <c r="X1439" t="s">
        <v>3164</v>
      </c>
      <c r="Y1439" t="s">
        <v>4481</v>
      </c>
      <c r="Z1439" t="s">
        <v>3051</v>
      </c>
      <c r="AA1439">
        <v>829384</v>
      </c>
      <c r="AB1439" s="198">
        <v>37048.875011574077</v>
      </c>
      <c r="AC1439" s="198">
        <v>37048.875011574077</v>
      </c>
    </row>
    <row r="1440" spans="1:29" x14ac:dyDescent="0.2">
      <c r="A1440" s="44" t="str">
        <f t="shared" si="111"/>
        <v xml:space="preserve"> Power Physical</v>
      </c>
      <c r="B1440" s="44" t="str">
        <f t="shared" si="112"/>
        <v/>
      </c>
      <c r="C1440" s="44" t="str">
        <f t="shared" si="113"/>
        <v>Power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182</v>
      </c>
      <c r="F1440" s="213">
        <f t="shared" si="115"/>
        <v>3640</v>
      </c>
      <c r="G1440" s="202">
        <v>1337784</v>
      </c>
      <c r="H1440" s="198">
        <v>37047.34983796296</v>
      </c>
      <c r="I1440" t="s">
        <v>4336</v>
      </c>
      <c r="M1440" t="s">
        <v>2818</v>
      </c>
      <c r="N1440" t="s">
        <v>3794</v>
      </c>
      <c r="O1440" t="s">
        <v>3203</v>
      </c>
      <c r="Q1440" s="199">
        <v>20</v>
      </c>
      <c r="S1440" t="s">
        <v>3493</v>
      </c>
      <c r="T1440" t="s">
        <v>3764</v>
      </c>
      <c r="U1440" s="201">
        <v>21.59</v>
      </c>
      <c r="V1440" t="s">
        <v>3229</v>
      </c>
      <c r="W1440" t="s">
        <v>3795</v>
      </c>
      <c r="X1440" t="s">
        <v>4118</v>
      </c>
      <c r="Y1440" t="s">
        <v>4119</v>
      </c>
      <c r="Z1440" t="s">
        <v>4120</v>
      </c>
      <c r="AA1440">
        <v>110726.1</v>
      </c>
      <c r="AB1440" s="198">
        <v>37165</v>
      </c>
      <c r="AC1440" s="198">
        <v>37346</v>
      </c>
    </row>
    <row r="1441" spans="1:29" x14ac:dyDescent="0.2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31</v>
      </c>
      <c r="F1441" s="213">
        <f t="shared" si="115"/>
        <v>155000</v>
      </c>
      <c r="G1441" s="202">
        <v>1337785</v>
      </c>
      <c r="H1441" s="198">
        <v>37047.349861111114</v>
      </c>
      <c r="I1441" t="s">
        <v>3157</v>
      </c>
      <c r="M1441" t="s">
        <v>3494</v>
      </c>
      <c r="N1441" t="s">
        <v>4488</v>
      </c>
      <c r="O1441" t="s">
        <v>1787</v>
      </c>
      <c r="P1441" s="199">
        <v>5000</v>
      </c>
      <c r="S1441" t="s">
        <v>3495</v>
      </c>
      <c r="T1441" t="s">
        <v>3730</v>
      </c>
      <c r="U1441" s="201">
        <v>-0.74</v>
      </c>
      <c r="V1441" t="s">
        <v>4364</v>
      </c>
      <c r="W1441" t="s">
        <v>4436</v>
      </c>
      <c r="X1441" t="s">
        <v>4437</v>
      </c>
      <c r="Y1441" t="s">
        <v>3748</v>
      </c>
      <c r="Z1441" t="s">
        <v>3051</v>
      </c>
      <c r="AA1441" t="s">
        <v>2691</v>
      </c>
      <c r="AB1441" s="198">
        <v>37104.875011574077</v>
      </c>
      <c r="AC1441" s="198">
        <v>37134.875011574077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1337788</v>
      </c>
      <c r="H1442" s="198">
        <v>37047.349942129629</v>
      </c>
      <c r="I1442" t="s">
        <v>4264</v>
      </c>
      <c r="M1442" t="s">
        <v>3494</v>
      </c>
      <c r="N1442" t="s">
        <v>3840</v>
      </c>
      <c r="O1442" t="s">
        <v>2474</v>
      </c>
      <c r="P1442" s="199">
        <v>5000</v>
      </c>
      <c r="S1442" t="s">
        <v>3495</v>
      </c>
      <c r="T1442" t="s">
        <v>3730</v>
      </c>
      <c r="U1442" s="201">
        <v>3.97</v>
      </c>
      <c r="V1442" t="s">
        <v>3262</v>
      </c>
      <c r="W1442" t="s">
        <v>4512</v>
      </c>
      <c r="X1442" t="s">
        <v>4513</v>
      </c>
      <c r="Y1442" t="s">
        <v>4481</v>
      </c>
      <c r="Z1442" t="s">
        <v>3051</v>
      </c>
      <c r="AA1442">
        <v>829386</v>
      </c>
      <c r="AB1442" s="198">
        <v>37048.875011574077</v>
      </c>
      <c r="AC1442" s="198">
        <v>37048.875011574077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5000</v>
      </c>
      <c r="G1443" s="202">
        <v>1337787</v>
      </c>
      <c r="H1443" s="198">
        <v>37047.349942129629</v>
      </c>
      <c r="I1443" t="s">
        <v>3184</v>
      </c>
      <c r="M1443" t="s">
        <v>3494</v>
      </c>
      <c r="N1443" t="s">
        <v>3840</v>
      </c>
      <c r="O1443" t="s">
        <v>4724</v>
      </c>
      <c r="P1443" s="199">
        <v>5000</v>
      </c>
      <c r="S1443" t="s">
        <v>3495</v>
      </c>
      <c r="T1443" t="s">
        <v>3730</v>
      </c>
      <c r="U1443" s="201">
        <v>4.33</v>
      </c>
      <c r="V1443" t="s">
        <v>3811</v>
      </c>
      <c r="W1443" t="s">
        <v>3217</v>
      </c>
      <c r="X1443" t="s">
        <v>3153</v>
      </c>
      <c r="Y1443" t="s">
        <v>4481</v>
      </c>
      <c r="Z1443" t="s">
        <v>3051</v>
      </c>
      <c r="AA1443">
        <v>829385</v>
      </c>
      <c r="AB1443" s="198">
        <v>37048.875011574077</v>
      </c>
      <c r="AC1443" s="198">
        <v>37048.875011574077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5000</v>
      </c>
      <c r="G1444" s="202">
        <v>1337790</v>
      </c>
      <c r="H1444" s="198">
        <v>37047.349976851852</v>
      </c>
      <c r="I1444" t="s">
        <v>4496</v>
      </c>
      <c r="M1444" t="s">
        <v>3494</v>
      </c>
      <c r="N1444" t="s">
        <v>3840</v>
      </c>
      <c r="O1444" t="s">
        <v>2561</v>
      </c>
      <c r="P1444" s="199">
        <v>5000</v>
      </c>
      <c r="S1444" t="s">
        <v>3495</v>
      </c>
      <c r="T1444" t="s">
        <v>3730</v>
      </c>
      <c r="U1444" s="201">
        <v>2.855</v>
      </c>
      <c r="V1444" t="s">
        <v>3478</v>
      </c>
      <c r="W1444" t="s">
        <v>3656</v>
      </c>
      <c r="X1444" t="s">
        <v>3476</v>
      </c>
      <c r="Y1444" t="s">
        <v>4481</v>
      </c>
      <c r="Z1444" t="s">
        <v>3051</v>
      </c>
      <c r="AA1444">
        <v>829388</v>
      </c>
      <c r="AB1444" s="198">
        <v>37048.875011574077</v>
      </c>
      <c r="AC1444" s="198">
        <v>37048.875011574077</v>
      </c>
    </row>
    <row r="1445" spans="1:29" x14ac:dyDescent="0.2">
      <c r="A1445" s="44" t="str">
        <f t="shared" si="111"/>
        <v xml:space="preserve"> Natural Gas Physical</v>
      </c>
      <c r="B1445" s="44" t="str">
        <f t="shared" si="112"/>
        <v/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5</v>
      </c>
      <c r="F1445" s="213">
        <f t="shared" si="115"/>
        <v>500000</v>
      </c>
      <c r="G1445" s="202">
        <v>1337791</v>
      </c>
      <c r="H1445" s="198">
        <v>37047.349976851852</v>
      </c>
      <c r="I1445" t="s">
        <v>3768</v>
      </c>
      <c r="M1445" t="s">
        <v>3494</v>
      </c>
      <c r="N1445" t="s">
        <v>4121</v>
      </c>
      <c r="O1445" t="s">
        <v>2345</v>
      </c>
      <c r="P1445" s="199">
        <v>100000</v>
      </c>
      <c r="S1445" t="s">
        <v>3763</v>
      </c>
      <c r="T1445" t="s">
        <v>3764</v>
      </c>
      <c r="U1445" s="201">
        <v>21.4</v>
      </c>
      <c r="V1445" t="s">
        <v>4766</v>
      </c>
      <c r="W1445" t="s">
        <v>4122</v>
      </c>
      <c r="X1445" t="s">
        <v>4123</v>
      </c>
      <c r="Y1445" t="s">
        <v>3767</v>
      </c>
      <c r="Z1445" t="s">
        <v>3735</v>
      </c>
      <c r="AA1445">
        <v>106423</v>
      </c>
      <c r="AB1445" s="198">
        <v>37053.875011574077</v>
      </c>
      <c r="AC1445" s="198">
        <v>37057.875011574077</v>
      </c>
    </row>
    <row r="1446" spans="1:29" x14ac:dyDescent="0.2">
      <c r="A1446" s="44" t="str">
        <f t="shared" si="111"/>
        <v>US Power Physical</v>
      </c>
      <c r="B1446" s="44" t="str">
        <f t="shared" si="112"/>
        <v>US</v>
      </c>
      <c r="C1446" s="44" t="str">
        <f t="shared" si="113"/>
        <v>Power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25</v>
      </c>
      <c r="G1446" s="202">
        <v>1337792</v>
      </c>
      <c r="H1446" s="198">
        <v>37047.350034722222</v>
      </c>
      <c r="I1446" t="s">
        <v>4250</v>
      </c>
      <c r="M1446" t="s">
        <v>2818</v>
      </c>
      <c r="N1446" t="s">
        <v>3460</v>
      </c>
      <c r="O1446" t="s">
        <v>2575</v>
      </c>
      <c r="P1446" s="199">
        <v>25</v>
      </c>
      <c r="S1446" t="s">
        <v>3493</v>
      </c>
      <c r="T1446" t="s">
        <v>3730</v>
      </c>
      <c r="U1446" s="201">
        <v>68</v>
      </c>
      <c r="V1446" t="s">
        <v>3874</v>
      </c>
      <c r="W1446" t="s">
        <v>3465</v>
      </c>
      <c r="X1446" t="s">
        <v>3462</v>
      </c>
      <c r="Y1446" t="s">
        <v>4783</v>
      </c>
      <c r="Z1446" t="s">
        <v>3046</v>
      </c>
      <c r="AA1446">
        <v>632698.1</v>
      </c>
      <c r="AB1446" s="198">
        <v>37048.875011574077</v>
      </c>
      <c r="AC1446" s="198">
        <v>37048.875011574077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10000</v>
      </c>
      <c r="G1447" s="202">
        <v>1337794</v>
      </c>
      <c r="H1447" s="198">
        <v>37047.350057870368</v>
      </c>
      <c r="I1447" t="s">
        <v>3518</v>
      </c>
      <c r="M1447" t="s">
        <v>3494</v>
      </c>
      <c r="N1447" t="s">
        <v>3840</v>
      </c>
      <c r="O1447" t="s">
        <v>2587</v>
      </c>
      <c r="P1447" s="199">
        <v>10000</v>
      </c>
      <c r="S1447" t="s">
        <v>3495</v>
      </c>
      <c r="T1447" t="s">
        <v>3730</v>
      </c>
      <c r="U1447" s="201">
        <v>4.0250000000000004</v>
      </c>
      <c r="V1447" t="s">
        <v>4425</v>
      </c>
      <c r="W1447" t="s">
        <v>3171</v>
      </c>
      <c r="X1447" t="s">
        <v>3164</v>
      </c>
      <c r="Y1447" t="s">
        <v>4481</v>
      </c>
      <c r="Z1447" t="s">
        <v>3051</v>
      </c>
      <c r="AA1447">
        <v>829389</v>
      </c>
      <c r="AB1447" s="198">
        <v>37048.875011574077</v>
      </c>
      <c r="AC1447" s="198">
        <v>37048.875011574077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1337795</v>
      </c>
      <c r="H1448" s="198">
        <v>37047.350069444445</v>
      </c>
      <c r="I1448" t="s">
        <v>3533</v>
      </c>
      <c r="M1448" t="s">
        <v>3494</v>
      </c>
      <c r="N1448" t="s">
        <v>3840</v>
      </c>
      <c r="O1448" t="s">
        <v>2561</v>
      </c>
      <c r="P1448" s="199">
        <v>5000</v>
      </c>
      <c r="S1448" t="s">
        <v>3495</v>
      </c>
      <c r="T1448" t="s">
        <v>3730</v>
      </c>
      <c r="U1448" s="201">
        <v>2.83</v>
      </c>
      <c r="V1448" t="s">
        <v>3146</v>
      </c>
      <c r="W1448" t="s">
        <v>3656</v>
      </c>
      <c r="X1448" t="s">
        <v>3476</v>
      </c>
      <c r="Y1448" t="s">
        <v>4481</v>
      </c>
      <c r="Z1448" t="s">
        <v>3051</v>
      </c>
      <c r="AA1448">
        <v>829390</v>
      </c>
      <c r="AB1448" s="198">
        <v>37048.875011574077</v>
      </c>
      <c r="AC1448" s="198">
        <v>37048.875011574077</v>
      </c>
    </row>
    <row r="1449" spans="1:29" x14ac:dyDescent="0.2">
      <c r="A1449" s="44" t="str">
        <f t="shared" si="111"/>
        <v>US Natural Gas Financial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Financial</v>
      </c>
      <c r="E1449" s="44">
        <f>IF(VLOOKUP(S1449,'DD-Lookup'!$J$6:$L$50,3,FALSE)="Monthly",(YEAR(AC1449)-YEAR(AB1449))*12+MONTH(AC1449)-MONTH(AB1449)+1,(AC1449-AB1449+1))</f>
        <v>151</v>
      </c>
      <c r="F1449" s="213">
        <f t="shared" si="115"/>
        <v>755000</v>
      </c>
      <c r="G1449" s="202">
        <v>1337796</v>
      </c>
      <c r="H1449" s="198">
        <v>37047.350092592591</v>
      </c>
      <c r="I1449" t="s">
        <v>3518</v>
      </c>
      <c r="M1449" t="s">
        <v>3494</v>
      </c>
      <c r="N1449" t="s">
        <v>4277</v>
      </c>
      <c r="O1449" t="s">
        <v>4505</v>
      </c>
      <c r="P1449" s="199">
        <v>5000</v>
      </c>
      <c r="S1449" t="s">
        <v>3495</v>
      </c>
      <c r="T1449" t="s">
        <v>3730</v>
      </c>
      <c r="U1449" s="201">
        <v>4.5549999999999997</v>
      </c>
      <c r="V1449" t="s">
        <v>4004</v>
      </c>
      <c r="W1449" t="s">
        <v>2909</v>
      </c>
      <c r="X1449" t="s">
        <v>4278</v>
      </c>
      <c r="Y1449" t="s">
        <v>3748</v>
      </c>
      <c r="Z1449" t="s">
        <v>3051</v>
      </c>
      <c r="AA1449" t="s">
        <v>2692</v>
      </c>
      <c r="AB1449" s="198">
        <v>37196</v>
      </c>
      <c r="AC1449" s="198">
        <v>37346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10000</v>
      </c>
      <c r="G1450" s="202">
        <v>1337797</v>
      </c>
      <c r="H1450" s="198">
        <v>37047.350115740737</v>
      </c>
      <c r="I1450" t="s">
        <v>3518</v>
      </c>
      <c r="M1450" t="s">
        <v>3494</v>
      </c>
      <c r="N1450" t="s">
        <v>3840</v>
      </c>
      <c r="O1450" t="s">
        <v>2550</v>
      </c>
      <c r="P1450" s="199">
        <v>10000</v>
      </c>
      <c r="S1450" t="s">
        <v>3495</v>
      </c>
      <c r="T1450" t="s">
        <v>3730</v>
      </c>
      <c r="U1450" s="201">
        <v>3.65</v>
      </c>
      <c r="V1450" t="s">
        <v>2693</v>
      </c>
      <c r="W1450" t="s">
        <v>3163</v>
      </c>
      <c r="X1450" t="s">
        <v>3164</v>
      </c>
      <c r="Y1450" t="s">
        <v>4481</v>
      </c>
      <c r="Z1450" t="s">
        <v>3051</v>
      </c>
      <c r="AA1450">
        <v>829391</v>
      </c>
      <c r="AB1450" s="198">
        <v>37048.875011574077</v>
      </c>
      <c r="AC1450" s="198">
        <v>37048.875011574077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25</v>
      </c>
      <c r="G1451" s="202">
        <v>1337798</v>
      </c>
      <c r="H1451" s="198">
        <v>37047.350127314814</v>
      </c>
      <c r="I1451" t="s">
        <v>3488</v>
      </c>
      <c r="M1451" t="s">
        <v>2818</v>
      </c>
      <c r="N1451" t="s">
        <v>3458</v>
      </c>
      <c r="O1451" t="s">
        <v>2566</v>
      </c>
      <c r="Q1451" s="199">
        <v>25</v>
      </c>
      <c r="S1451" t="s">
        <v>3493</v>
      </c>
      <c r="T1451" t="s">
        <v>3730</v>
      </c>
      <c r="U1451" s="201">
        <v>59.5</v>
      </c>
      <c r="V1451" t="s">
        <v>3088</v>
      </c>
      <c r="W1451" t="s">
        <v>3481</v>
      </c>
      <c r="X1451" t="s">
        <v>3128</v>
      </c>
      <c r="Y1451" t="s">
        <v>4783</v>
      </c>
      <c r="Z1451" t="s">
        <v>3046</v>
      </c>
      <c r="AA1451">
        <v>632699.1</v>
      </c>
      <c r="AB1451" s="198">
        <v>37048.875011574077</v>
      </c>
      <c r="AC1451" s="198">
        <v>37048.875011574077</v>
      </c>
    </row>
    <row r="1452" spans="1:29" x14ac:dyDescent="0.2">
      <c r="A1452" s="44" t="str">
        <f t="shared" si="111"/>
        <v xml:space="preserve"> Natural Gas Physical</v>
      </c>
      <c r="B1452" s="44" t="str">
        <f t="shared" si="112"/>
        <v/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775000</v>
      </c>
      <c r="G1452" s="202">
        <v>1337801</v>
      </c>
      <c r="H1452" s="198">
        <v>37047.350185185183</v>
      </c>
      <c r="I1452" t="s">
        <v>3737</v>
      </c>
      <c r="M1452" t="s">
        <v>3494</v>
      </c>
      <c r="N1452" t="s">
        <v>3761</v>
      </c>
      <c r="O1452" t="s">
        <v>3876</v>
      </c>
      <c r="P1452" s="199">
        <v>25000</v>
      </c>
      <c r="S1452" t="s">
        <v>3763</v>
      </c>
      <c r="T1452" t="s">
        <v>3764</v>
      </c>
      <c r="U1452" s="201">
        <v>21.15</v>
      </c>
      <c r="V1452" t="s">
        <v>3434</v>
      </c>
      <c r="W1452" t="s">
        <v>3765</v>
      </c>
      <c r="X1452" t="s">
        <v>3766</v>
      </c>
      <c r="Y1452" t="s">
        <v>3767</v>
      </c>
      <c r="Z1452" t="s">
        <v>3735</v>
      </c>
      <c r="AA1452">
        <v>106424</v>
      </c>
      <c r="AB1452" s="198">
        <v>37073.875011574077</v>
      </c>
      <c r="AC1452" s="198">
        <v>37103.875011574077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2</v>
      </c>
      <c r="F1453" s="213">
        <f t="shared" si="115"/>
        <v>100</v>
      </c>
      <c r="G1453" s="202">
        <v>1337799</v>
      </c>
      <c r="H1453" s="198">
        <v>37047.350185185183</v>
      </c>
      <c r="I1453" t="s">
        <v>3996</v>
      </c>
      <c r="J1453" t="s">
        <v>4228</v>
      </c>
      <c r="K1453" t="s">
        <v>4267</v>
      </c>
      <c r="M1453" t="s">
        <v>2818</v>
      </c>
      <c r="N1453" t="s">
        <v>3519</v>
      </c>
      <c r="O1453" t="s">
        <v>2687</v>
      </c>
      <c r="P1453" s="199">
        <v>50</v>
      </c>
      <c r="S1453" t="s">
        <v>3493</v>
      </c>
      <c r="T1453" t="s">
        <v>3730</v>
      </c>
      <c r="U1453" s="201">
        <v>44</v>
      </c>
      <c r="V1453" t="s">
        <v>3118</v>
      </c>
      <c r="W1453" t="s">
        <v>4274</v>
      </c>
      <c r="X1453" t="s">
        <v>3683</v>
      </c>
      <c r="Y1453" t="s">
        <v>4783</v>
      </c>
      <c r="Z1453" t="s">
        <v>3046</v>
      </c>
      <c r="AA1453">
        <v>632700.1</v>
      </c>
      <c r="AB1453" s="198">
        <v>37049.875011574077</v>
      </c>
      <c r="AC1453" s="198">
        <v>37050.875011574077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10000</v>
      </c>
      <c r="G1454" s="202">
        <v>1337800</v>
      </c>
      <c r="H1454" s="198">
        <v>37047.350185185183</v>
      </c>
      <c r="I1454" t="s">
        <v>3533</v>
      </c>
      <c r="M1454" t="s">
        <v>3494</v>
      </c>
      <c r="N1454" t="s">
        <v>3840</v>
      </c>
      <c r="O1454" t="s">
        <v>2598</v>
      </c>
      <c r="P1454" s="199">
        <v>10000</v>
      </c>
      <c r="S1454" t="s">
        <v>3495</v>
      </c>
      <c r="T1454" t="s">
        <v>3730</v>
      </c>
      <c r="U1454" s="201">
        <v>4.1050000000000004</v>
      </c>
      <c r="V1454" t="s">
        <v>3506</v>
      </c>
      <c r="W1454" t="s">
        <v>4322</v>
      </c>
      <c r="X1454" t="s">
        <v>4107</v>
      </c>
      <c r="Y1454" t="s">
        <v>4481</v>
      </c>
      <c r="Z1454" t="s">
        <v>3051</v>
      </c>
      <c r="AA1454">
        <v>829392</v>
      </c>
      <c r="AB1454" s="198">
        <v>37048.875011574077</v>
      </c>
      <c r="AC1454" s="198">
        <v>37048.875011574077</v>
      </c>
    </row>
    <row r="1455" spans="1:29" x14ac:dyDescent="0.2">
      <c r="A1455" s="44" t="str">
        <f t="shared" si="111"/>
        <v>US Power Physical</v>
      </c>
      <c r="B1455" s="44" t="str">
        <f t="shared" si="112"/>
        <v>US</v>
      </c>
      <c r="C1455" s="44" t="str">
        <f t="shared" si="113"/>
        <v>Power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92</v>
      </c>
      <c r="F1455" s="213">
        <f t="shared" si="115"/>
        <v>2300</v>
      </c>
      <c r="G1455" s="202">
        <v>1337802</v>
      </c>
      <c r="H1455" s="198">
        <v>37047.350208333337</v>
      </c>
      <c r="I1455" t="s">
        <v>4543</v>
      </c>
      <c r="M1455" t="s">
        <v>2818</v>
      </c>
      <c r="N1455" t="s">
        <v>3458</v>
      </c>
      <c r="O1455" t="s">
        <v>3260</v>
      </c>
      <c r="P1455" s="199">
        <v>25</v>
      </c>
      <c r="S1455" t="s">
        <v>3493</v>
      </c>
      <c r="T1455" t="s">
        <v>3730</v>
      </c>
      <c r="U1455" s="201">
        <v>87</v>
      </c>
      <c r="V1455" t="s">
        <v>2694</v>
      </c>
      <c r="W1455" t="s">
        <v>4411</v>
      </c>
      <c r="X1455" t="s">
        <v>3459</v>
      </c>
      <c r="Y1455" t="s">
        <v>4783</v>
      </c>
      <c r="Z1455" t="s">
        <v>3046</v>
      </c>
      <c r="AA1455">
        <v>632701.1</v>
      </c>
      <c r="AB1455" s="198">
        <v>37165.564583333333</v>
      </c>
      <c r="AC1455" s="198">
        <v>37256.564583333333</v>
      </c>
    </row>
    <row r="1456" spans="1:29" x14ac:dyDescent="0.2">
      <c r="A1456" s="44" t="str">
        <f t="shared" si="111"/>
        <v>US Power Physical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31</v>
      </c>
      <c r="F1456" s="213">
        <f t="shared" si="115"/>
        <v>775</v>
      </c>
      <c r="G1456" s="202">
        <v>1337803</v>
      </c>
      <c r="H1456" s="198">
        <v>37047.350219907406</v>
      </c>
      <c r="I1456" t="s">
        <v>4239</v>
      </c>
      <c r="M1456" t="s">
        <v>2818</v>
      </c>
      <c r="N1456" t="s">
        <v>3458</v>
      </c>
      <c r="O1456" t="s">
        <v>2695</v>
      </c>
      <c r="Q1456" s="199">
        <v>25</v>
      </c>
      <c r="S1456" t="s">
        <v>3493</v>
      </c>
      <c r="T1456" t="s">
        <v>3730</v>
      </c>
      <c r="U1456" s="201">
        <v>92</v>
      </c>
      <c r="V1456" t="s">
        <v>4217</v>
      </c>
      <c r="W1456" t="s">
        <v>3094</v>
      </c>
      <c r="X1456" t="s">
        <v>3459</v>
      </c>
      <c r="Y1456" t="s">
        <v>4783</v>
      </c>
      <c r="Z1456" t="s">
        <v>3046</v>
      </c>
      <c r="AA1456">
        <v>632702.1</v>
      </c>
      <c r="AB1456" s="198">
        <v>37104.875011574077</v>
      </c>
      <c r="AC1456" s="198">
        <v>37134.875011574077</v>
      </c>
    </row>
    <row r="1457" spans="1:29" x14ac:dyDescent="0.2">
      <c r="A1457" s="44" t="str">
        <f t="shared" si="111"/>
        <v>US Crude Financial</v>
      </c>
      <c r="B1457" s="44" t="str">
        <f t="shared" si="112"/>
        <v>US</v>
      </c>
      <c r="C1457" s="44" t="str">
        <f t="shared" si="113"/>
        <v>Crude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50000</v>
      </c>
      <c r="G1457" s="202">
        <v>1337804</v>
      </c>
      <c r="H1457" s="198">
        <v>37047.350219907406</v>
      </c>
      <c r="I1457" t="s">
        <v>4276</v>
      </c>
      <c r="M1457" t="s">
        <v>3599</v>
      </c>
      <c r="N1457" t="s">
        <v>4774</v>
      </c>
      <c r="O1457" t="s">
        <v>3516</v>
      </c>
      <c r="P1457" s="199">
        <v>50000</v>
      </c>
      <c r="S1457" t="s">
        <v>3500</v>
      </c>
      <c r="T1457" t="s">
        <v>3730</v>
      </c>
      <c r="U1457" s="201">
        <v>28.18</v>
      </c>
      <c r="V1457" t="s">
        <v>2696</v>
      </c>
      <c r="W1457" t="s">
        <v>4776</v>
      </c>
      <c r="X1457" t="s">
        <v>4777</v>
      </c>
      <c r="Y1457" t="s">
        <v>2830</v>
      </c>
      <c r="Z1457" t="s">
        <v>3051</v>
      </c>
      <c r="AA1457">
        <v>113597</v>
      </c>
      <c r="AB1457" s="198">
        <v>37073</v>
      </c>
      <c r="AC1457" s="198">
        <v>37103</v>
      </c>
    </row>
    <row r="1458" spans="1:29" x14ac:dyDescent="0.2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25</v>
      </c>
      <c r="G1458" s="202">
        <v>1337805</v>
      </c>
      <c r="H1458" s="198">
        <v>37047.350231481483</v>
      </c>
      <c r="I1458" t="s">
        <v>4284</v>
      </c>
      <c r="M1458" t="s">
        <v>2818</v>
      </c>
      <c r="N1458" t="s">
        <v>3460</v>
      </c>
      <c r="O1458" t="s">
        <v>2568</v>
      </c>
      <c r="Q1458" s="199">
        <v>25</v>
      </c>
      <c r="S1458" t="s">
        <v>3493</v>
      </c>
      <c r="T1458" t="s">
        <v>3730</v>
      </c>
      <c r="U1458" s="201">
        <v>42</v>
      </c>
      <c r="V1458" t="s">
        <v>4015</v>
      </c>
      <c r="W1458" t="s">
        <v>4042</v>
      </c>
      <c r="X1458" t="s">
        <v>3462</v>
      </c>
      <c r="Y1458" t="s">
        <v>4783</v>
      </c>
      <c r="Z1458" t="s">
        <v>3046</v>
      </c>
      <c r="AA1458">
        <v>632703.1</v>
      </c>
      <c r="AB1458" s="198">
        <v>37048.875011574077</v>
      </c>
      <c r="AC1458" s="198">
        <v>37048.875011574077</v>
      </c>
    </row>
    <row r="1459" spans="1:29" x14ac:dyDescent="0.2">
      <c r="A1459" s="44" t="str">
        <f t="shared" si="111"/>
        <v>US Natural Gas Financial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Financial</v>
      </c>
      <c r="E1459" s="44">
        <f>IF(VLOOKUP(S1459,'DD-Lookup'!$J$6:$L$50,3,FALSE)="Monthly",(YEAR(AC1459)-YEAR(AB1459))*12+MONTH(AC1459)-MONTH(AB1459)+1,(AC1459-AB1459+1))</f>
        <v>25</v>
      </c>
      <c r="F1459" s="213">
        <f t="shared" si="115"/>
        <v>250000</v>
      </c>
      <c r="G1459" s="202">
        <v>1337806</v>
      </c>
      <c r="H1459" s="198">
        <v>37047.350266203706</v>
      </c>
      <c r="I1459" t="s">
        <v>4484</v>
      </c>
      <c r="M1459" t="s">
        <v>3494</v>
      </c>
      <c r="N1459" t="s">
        <v>4277</v>
      </c>
      <c r="O1459" t="s">
        <v>4658</v>
      </c>
      <c r="P1459" s="199">
        <v>10000</v>
      </c>
      <c r="S1459" t="s">
        <v>3495</v>
      </c>
      <c r="T1459" t="s">
        <v>3730</v>
      </c>
      <c r="U1459" s="201">
        <v>4.0599999999999996</v>
      </c>
      <c r="V1459" t="s">
        <v>2697</v>
      </c>
      <c r="W1459" t="s">
        <v>3171</v>
      </c>
      <c r="X1459" t="s">
        <v>4287</v>
      </c>
      <c r="Y1459" t="s">
        <v>3748</v>
      </c>
      <c r="Z1459" t="s">
        <v>3051</v>
      </c>
      <c r="AA1459" t="s">
        <v>2698</v>
      </c>
      <c r="AB1459" s="198">
        <v>37048.875011574077</v>
      </c>
      <c r="AC1459" s="198">
        <v>37072.875011574077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1337807</v>
      </c>
      <c r="H1460" s="198">
        <v>37047.350289351853</v>
      </c>
      <c r="I1460" t="s">
        <v>4264</v>
      </c>
      <c r="M1460" t="s">
        <v>3494</v>
      </c>
      <c r="N1460" t="s">
        <v>3840</v>
      </c>
      <c r="O1460" t="s">
        <v>2474</v>
      </c>
      <c r="P1460" s="199">
        <v>5000</v>
      </c>
      <c r="S1460" t="s">
        <v>3495</v>
      </c>
      <c r="T1460" t="s">
        <v>3730</v>
      </c>
      <c r="U1460" s="201">
        <v>3.95</v>
      </c>
      <c r="V1460" t="s">
        <v>3262</v>
      </c>
      <c r="W1460" t="s">
        <v>4512</v>
      </c>
      <c r="X1460" t="s">
        <v>4513</v>
      </c>
      <c r="Y1460" t="s">
        <v>4481</v>
      </c>
      <c r="Z1460" t="s">
        <v>3051</v>
      </c>
      <c r="AA1460">
        <v>829393</v>
      </c>
      <c r="AB1460" s="198">
        <v>37048.875011574077</v>
      </c>
      <c r="AC1460" s="198">
        <v>37048.875011574077</v>
      </c>
    </row>
    <row r="1461" spans="1:29" x14ac:dyDescent="0.2">
      <c r="A1461" s="44" t="str">
        <f t="shared" si="111"/>
        <v>US Power Physical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25</v>
      </c>
      <c r="G1461" s="202">
        <v>1337808</v>
      </c>
      <c r="H1461" s="198">
        <v>37047.350312499999</v>
      </c>
      <c r="I1461" t="s">
        <v>3488</v>
      </c>
      <c r="M1461" t="s">
        <v>2818</v>
      </c>
      <c r="N1461" t="s">
        <v>3458</v>
      </c>
      <c r="O1461" t="s">
        <v>2566</v>
      </c>
      <c r="Q1461" s="199">
        <v>25</v>
      </c>
      <c r="S1461" t="s">
        <v>3493</v>
      </c>
      <c r="T1461" t="s">
        <v>3730</v>
      </c>
      <c r="U1461" s="201">
        <v>59.5</v>
      </c>
      <c r="V1461" t="s">
        <v>3088</v>
      </c>
      <c r="W1461" t="s">
        <v>3481</v>
      </c>
      <c r="X1461" t="s">
        <v>3128</v>
      </c>
      <c r="Y1461" t="s">
        <v>4783</v>
      </c>
      <c r="Z1461" t="s">
        <v>3046</v>
      </c>
      <c r="AA1461">
        <v>632704.1</v>
      </c>
      <c r="AB1461" s="198">
        <v>37048.875011574077</v>
      </c>
      <c r="AC1461" s="198">
        <v>37048.875011574077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61</v>
      </c>
      <c r="F1462" s="213">
        <f t="shared" si="115"/>
        <v>305000</v>
      </c>
      <c r="G1462" s="202">
        <v>1337809</v>
      </c>
      <c r="H1462" s="198">
        <v>37047.350324074076</v>
      </c>
      <c r="I1462" t="s">
        <v>4484</v>
      </c>
      <c r="M1462" t="s">
        <v>3494</v>
      </c>
      <c r="N1462" t="s">
        <v>4488</v>
      </c>
      <c r="O1462" t="s">
        <v>4424</v>
      </c>
      <c r="P1462" s="199">
        <v>5000</v>
      </c>
      <c r="S1462" t="s">
        <v>3495</v>
      </c>
      <c r="T1462" t="s">
        <v>3730</v>
      </c>
      <c r="U1462" s="201">
        <v>2.95</v>
      </c>
      <c r="V1462" t="s">
        <v>4399</v>
      </c>
      <c r="W1462" t="s">
        <v>4385</v>
      </c>
      <c r="X1462" t="s">
        <v>4386</v>
      </c>
      <c r="Y1462" t="s">
        <v>3748</v>
      </c>
      <c r="Z1462" t="s">
        <v>3051</v>
      </c>
      <c r="AA1462" t="s">
        <v>2699</v>
      </c>
      <c r="AB1462" s="198">
        <v>37196</v>
      </c>
      <c r="AC1462" s="198">
        <v>37256</v>
      </c>
    </row>
    <row r="1463" spans="1:29" x14ac:dyDescent="0.2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25</v>
      </c>
      <c r="F1463" s="213">
        <f t="shared" si="115"/>
        <v>125000</v>
      </c>
      <c r="G1463" s="202">
        <v>1337810</v>
      </c>
      <c r="H1463" s="198">
        <v>37047.350335648145</v>
      </c>
      <c r="I1463" t="s">
        <v>4467</v>
      </c>
      <c r="M1463" t="s">
        <v>3494</v>
      </c>
      <c r="N1463" t="s">
        <v>4277</v>
      </c>
      <c r="O1463" t="s">
        <v>3991</v>
      </c>
      <c r="P1463" s="199">
        <v>5000</v>
      </c>
      <c r="S1463" t="s">
        <v>3495</v>
      </c>
      <c r="T1463" t="s">
        <v>3730</v>
      </c>
      <c r="U1463" s="201">
        <v>4.0599999999999996</v>
      </c>
      <c r="V1463" t="s">
        <v>4218</v>
      </c>
      <c r="W1463" t="s">
        <v>4527</v>
      </c>
      <c r="X1463" t="s">
        <v>4157</v>
      </c>
      <c r="Y1463" t="s">
        <v>3748</v>
      </c>
      <c r="Z1463" t="s">
        <v>3051</v>
      </c>
      <c r="AA1463" t="s">
        <v>2700</v>
      </c>
      <c r="AB1463" s="198">
        <v>37048.875011574077</v>
      </c>
      <c r="AC1463" s="198">
        <v>37072.875011574077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5000</v>
      </c>
      <c r="G1464" s="202">
        <v>1337812</v>
      </c>
      <c r="H1464" s="198">
        <v>37047.350358796299</v>
      </c>
      <c r="I1464" t="s">
        <v>4159</v>
      </c>
      <c r="M1464" t="s">
        <v>3494</v>
      </c>
      <c r="N1464" t="s">
        <v>3840</v>
      </c>
      <c r="O1464" t="s">
        <v>2503</v>
      </c>
      <c r="Q1464" s="199">
        <v>5000</v>
      </c>
      <c r="S1464" t="s">
        <v>3495</v>
      </c>
      <c r="T1464" t="s">
        <v>3730</v>
      </c>
      <c r="U1464" s="201">
        <v>3.8975</v>
      </c>
      <c r="V1464" t="s">
        <v>4003</v>
      </c>
      <c r="W1464" t="s">
        <v>4348</v>
      </c>
      <c r="X1464" t="s">
        <v>4498</v>
      </c>
      <c r="Y1464" t="s">
        <v>4481</v>
      </c>
      <c r="Z1464" t="s">
        <v>3051</v>
      </c>
      <c r="AA1464">
        <v>829394</v>
      </c>
      <c r="AB1464" s="198">
        <v>37048.875011574077</v>
      </c>
      <c r="AC1464" s="198">
        <v>37048.875011574077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92</v>
      </c>
      <c r="F1465" s="213">
        <f t="shared" si="115"/>
        <v>2300</v>
      </c>
      <c r="G1465" s="202">
        <v>1337813</v>
      </c>
      <c r="H1465" s="198">
        <v>37047.350416666668</v>
      </c>
      <c r="I1465" t="s">
        <v>4543</v>
      </c>
      <c r="M1465" t="s">
        <v>2818</v>
      </c>
      <c r="N1465" t="s">
        <v>3460</v>
      </c>
      <c r="O1465" t="s">
        <v>3341</v>
      </c>
      <c r="P1465" s="199">
        <v>25</v>
      </c>
      <c r="S1465" t="s">
        <v>3493</v>
      </c>
      <c r="T1465" t="s">
        <v>3730</v>
      </c>
      <c r="U1465" s="201">
        <v>86</v>
      </c>
      <c r="V1465" t="s">
        <v>2701</v>
      </c>
      <c r="W1465" t="s">
        <v>3234</v>
      </c>
      <c r="X1465" t="s">
        <v>3236</v>
      </c>
      <c r="Y1465" t="s">
        <v>4783</v>
      </c>
      <c r="Z1465" t="s">
        <v>3046</v>
      </c>
      <c r="AA1465">
        <v>632705.1</v>
      </c>
      <c r="AB1465" s="198">
        <v>37165</v>
      </c>
      <c r="AC1465" s="198">
        <v>37256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1337814</v>
      </c>
      <c r="H1466" s="198">
        <v>37047.350451388891</v>
      </c>
      <c r="I1466" t="s">
        <v>4543</v>
      </c>
      <c r="M1466" t="s">
        <v>3494</v>
      </c>
      <c r="N1466" t="s">
        <v>3840</v>
      </c>
      <c r="O1466" t="s">
        <v>2505</v>
      </c>
      <c r="P1466" s="199">
        <v>5000</v>
      </c>
      <c r="S1466" t="s">
        <v>3495</v>
      </c>
      <c r="T1466" t="s">
        <v>3730</v>
      </c>
      <c r="U1466" s="201">
        <v>3.8875000000000002</v>
      </c>
      <c r="V1466" t="s">
        <v>4350</v>
      </c>
      <c r="W1466" t="s">
        <v>4348</v>
      </c>
      <c r="X1466" t="s">
        <v>4498</v>
      </c>
      <c r="Y1466" t="s">
        <v>4481</v>
      </c>
      <c r="Z1466" t="s">
        <v>3051</v>
      </c>
      <c r="AA1466">
        <v>829395</v>
      </c>
      <c r="AB1466" s="198">
        <v>37048.875011574077</v>
      </c>
      <c r="AC1466" s="198">
        <v>37048.875011574077</v>
      </c>
    </row>
    <row r="1467" spans="1:29" x14ac:dyDescent="0.2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25</v>
      </c>
      <c r="G1467" s="202">
        <v>1337816</v>
      </c>
      <c r="H1467" s="198">
        <v>37047.350486111114</v>
      </c>
      <c r="I1467" t="s">
        <v>4239</v>
      </c>
      <c r="M1467" t="s">
        <v>2818</v>
      </c>
      <c r="N1467" t="s">
        <v>3458</v>
      </c>
      <c r="O1467" t="s">
        <v>2571</v>
      </c>
      <c r="Q1467" s="199">
        <v>25</v>
      </c>
      <c r="S1467" t="s">
        <v>3493</v>
      </c>
      <c r="T1467" t="s">
        <v>3730</v>
      </c>
      <c r="U1467" s="201">
        <v>37</v>
      </c>
      <c r="V1467" t="s">
        <v>4421</v>
      </c>
      <c r="W1467" t="s">
        <v>3127</v>
      </c>
      <c r="X1467" t="s">
        <v>3459</v>
      </c>
      <c r="Y1467" t="s">
        <v>4783</v>
      </c>
      <c r="Z1467" t="s">
        <v>3046</v>
      </c>
      <c r="AA1467">
        <v>632706.1</v>
      </c>
      <c r="AB1467" s="198">
        <v>37048.875011574077</v>
      </c>
      <c r="AC1467" s="198">
        <v>37048.875011574077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3000</v>
      </c>
      <c r="G1468" s="202">
        <v>1337815</v>
      </c>
      <c r="H1468" s="198">
        <v>37047.350486111114</v>
      </c>
      <c r="I1468" t="s">
        <v>4159</v>
      </c>
      <c r="M1468" t="s">
        <v>3494</v>
      </c>
      <c r="N1468" t="s">
        <v>3840</v>
      </c>
      <c r="O1468" t="s">
        <v>2523</v>
      </c>
      <c r="P1468" s="199">
        <v>3000</v>
      </c>
      <c r="S1468" t="s">
        <v>3495</v>
      </c>
      <c r="T1468" t="s">
        <v>3730</v>
      </c>
      <c r="U1468" s="201">
        <v>4.01</v>
      </c>
      <c r="V1468" t="s">
        <v>3655</v>
      </c>
      <c r="W1468" t="s">
        <v>4512</v>
      </c>
      <c r="X1468" t="s">
        <v>4513</v>
      </c>
      <c r="Y1468" t="s">
        <v>4481</v>
      </c>
      <c r="Z1468" t="s">
        <v>3051</v>
      </c>
      <c r="AA1468">
        <v>829396</v>
      </c>
      <c r="AB1468" s="198">
        <v>37048.875011574077</v>
      </c>
      <c r="AC1468" s="198">
        <v>37048.875011574077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1337817</v>
      </c>
      <c r="H1469" s="198">
        <v>37047.350555555553</v>
      </c>
      <c r="I1469" t="s">
        <v>4239</v>
      </c>
      <c r="M1469" t="s">
        <v>3494</v>
      </c>
      <c r="N1469" t="s">
        <v>4277</v>
      </c>
      <c r="O1469" t="s">
        <v>4487</v>
      </c>
      <c r="P1469" s="199">
        <v>10000</v>
      </c>
      <c r="S1469" t="s">
        <v>3495</v>
      </c>
      <c r="T1469" t="s">
        <v>3730</v>
      </c>
      <c r="U1469" s="201">
        <v>4.1550000000000002</v>
      </c>
      <c r="V1469" t="s">
        <v>2702</v>
      </c>
      <c r="W1469" t="s">
        <v>2909</v>
      </c>
      <c r="X1469" t="s">
        <v>4278</v>
      </c>
      <c r="Y1469" t="s">
        <v>3748</v>
      </c>
      <c r="Z1469" t="s">
        <v>3051</v>
      </c>
      <c r="AA1469" t="s">
        <v>2703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 xml:space="preserve"> Natural Gas Physical</v>
      </c>
      <c r="B1470" s="44" t="str">
        <f t="shared" si="112"/>
        <v/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1337818</v>
      </c>
      <c r="H1470" s="198">
        <v>37047.350555555553</v>
      </c>
      <c r="I1470" t="s">
        <v>4402</v>
      </c>
      <c r="M1470" t="s">
        <v>3494</v>
      </c>
      <c r="N1470" t="s">
        <v>4506</v>
      </c>
      <c r="O1470" t="s">
        <v>2704</v>
      </c>
      <c r="P1470" s="199">
        <v>10000</v>
      </c>
      <c r="S1470" t="s">
        <v>3495</v>
      </c>
      <c r="T1470" t="s">
        <v>3730</v>
      </c>
      <c r="U1470" s="201">
        <v>4.21</v>
      </c>
      <c r="V1470" t="s">
        <v>2845</v>
      </c>
      <c r="W1470" t="s">
        <v>4507</v>
      </c>
      <c r="X1470" t="s">
        <v>4508</v>
      </c>
      <c r="Y1470" t="s">
        <v>4481</v>
      </c>
      <c r="Z1470" t="s">
        <v>3051</v>
      </c>
      <c r="AA1470">
        <v>829397</v>
      </c>
      <c r="AB1470" s="198">
        <v>37048.875011574077</v>
      </c>
      <c r="AC1470" s="198">
        <v>37048.875011574077</v>
      </c>
    </row>
    <row r="1471" spans="1:29" x14ac:dyDescent="0.2">
      <c r="A1471" s="44" t="str">
        <f t="shared" si="111"/>
        <v xml:space="preserve"> Natural Gas Physical</v>
      </c>
      <c r="B1471" s="44" t="str">
        <f t="shared" si="112"/>
        <v/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247</v>
      </c>
      <c r="G1471" s="202">
        <v>1337819</v>
      </c>
      <c r="H1471" s="198">
        <v>37047.350578703707</v>
      </c>
      <c r="I1471" t="s">
        <v>4423</v>
      </c>
      <c r="M1471" t="s">
        <v>3494</v>
      </c>
      <c r="N1471" t="s">
        <v>4506</v>
      </c>
      <c r="O1471" t="s">
        <v>2704</v>
      </c>
      <c r="Q1471" s="199">
        <v>247</v>
      </c>
      <c r="S1471" t="s">
        <v>3495</v>
      </c>
      <c r="T1471" t="s">
        <v>3730</v>
      </c>
      <c r="U1471" s="201">
        <v>4.2249999999999996</v>
      </c>
      <c r="V1471" t="s">
        <v>2844</v>
      </c>
      <c r="W1471" t="s">
        <v>4507</v>
      </c>
      <c r="X1471" t="s">
        <v>4508</v>
      </c>
      <c r="Y1471" t="s">
        <v>4481</v>
      </c>
      <c r="Z1471" t="s">
        <v>3051</v>
      </c>
      <c r="AA1471">
        <v>829398</v>
      </c>
      <c r="AB1471" s="198">
        <v>37048.875011574077</v>
      </c>
      <c r="AC1471" s="198">
        <v>37048.875011574077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5000</v>
      </c>
      <c r="G1472" s="202">
        <v>1337820</v>
      </c>
      <c r="H1472" s="198">
        <v>37047.350613425922</v>
      </c>
      <c r="I1472" t="s">
        <v>4496</v>
      </c>
      <c r="M1472" t="s">
        <v>3494</v>
      </c>
      <c r="N1472" t="s">
        <v>3840</v>
      </c>
      <c r="O1472" t="s">
        <v>2553</v>
      </c>
      <c r="Q1472" s="199">
        <v>5000</v>
      </c>
      <c r="S1472" t="s">
        <v>3495</v>
      </c>
      <c r="T1472" t="s">
        <v>3730</v>
      </c>
      <c r="U1472" s="201">
        <v>2.88</v>
      </c>
      <c r="V1472" t="s">
        <v>3478</v>
      </c>
      <c r="W1472" t="s">
        <v>3183</v>
      </c>
      <c r="X1472" t="s">
        <v>3164</v>
      </c>
      <c r="Y1472" t="s">
        <v>4481</v>
      </c>
      <c r="Z1472" t="s">
        <v>3051</v>
      </c>
      <c r="AA1472">
        <v>829399</v>
      </c>
      <c r="AB1472" s="198">
        <v>37048.875011574077</v>
      </c>
      <c r="AC1472" s="198">
        <v>37048.875011574077</v>
      </c>
    </row>
    <row r="1473" spans="1:29" x14ac:dyDescent="0.2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31</v>
      </c>
      <c r="F1473" s="213">
        <f t="shared" si="115"/>
        <v>310000</v>
      </c>
      <c r="G1473" s="202">
        <v>1337822</v>
      </c>
      <c r="H1473" s="198">
        <v>37047.350717592592</v>
      </c>
      <c r="I1473" t="s">
        <v>4484</v>
      </c>
      <c r="M1473" t="s">
        <v>3494</v>
      </c>
      <c r="N1473" t="s">
        <v>4488</v>
      </c>
      <c r="O1473" t="s">
        <v>4599</v>
      </c>
      <c r="P1473" s="199">
        <v>10000</v>
      </c>
      <c r="S1473" t="s">
        <v>3495</v>
      </c>
      <c r="T1473" t="s">
        <v>3730</v>
      </c>
      <c r="U1473" s="201">
        <v>-0.1</v>
      </c>
      <c r="V1473" t="s">
        <v>3469</v>
      </c>
      <c r="W1473" t="s">
        <v>3486</v>
      </c>
      <c r="X1473" t="s">
        <v>3487</v>
      </c>
      <c r="Y1473" t="s">
        <v>3748</v>
      </c>
      <c r="Z1473" t="s">
        <v>3051</v>
      </c>
      <c r="AA1473" t="s">
        <v>2705</v>
      </c>
      <c r="AB1473" s="198">
        <v>37073.875011574077</v>
      </c>
      <c r="AC1473" s="198">
        <v>37103.875011574077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3025</v>
      </c>
      <c r="G1474" s="202">
        <v>1337823</v>
      </c>
      <c r="H1474" s="198">
        <v>37047.350729166668</v>
      </c>
      <c r="I1474" t="s">
        <v>4502</v>
      </c>
      <c r="M1474" t="s">
        <v>3494</v>
      </c>
      <c r="N1474" t="s">
        <v>3840</v>
      </c>
      <c r="O1474" t="s">
        <v>2505</v>
      </c>
      <c r="P1474" s="199">
        <v>3025</v>
      </c>
      <c r="S1474" t="s">
        <v>3495</v>
      </c>
      <c r="T1474" t="s">
        <v>3730</v>
      </c>
      <c r="U1474" s="201">
        <v>3.8849999999999998</v>
      </c>
      <c r="V1474" t="s">
        <v>4151</v>
      </c>
      <c r="W1474" t="s">
        <v>4348</v>
      </c>
      <c r="X1474" t="s">
        <v>4498</v>
      </c>
      <c r="Y1474" t="s">
        <v>4481</v>
      </c>
      <c r="Z1474" t="s">
        <v>3051</v>
      </c>
      <c r="AA1474">
        <v>829400</v>
      </c>
      <c r="AB1474" s="198">
        <v>37048.875011574077</v>
      </c>
      <c r="AC1474" s="198">
        <v>37048.875011574077</v>
      </c>
    </row>
    <row r="1475" spans="1:29" x14ac:dyDescent="0.2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5000</v>
      </c>
      <c r="G1475" s="202">
        <v>1337824</v>
      </c>
      <c r="H1475" s="198">
        <v>37047.35083333333</v>
      </c>
      <c r="I1475" t="s">
        <v>4423</v>
      </c>
      <c r="M1475" t="s">
        <v>3494</v>
      </c>
      <c r="N1475" t="s">
        <v>4506</v>
      </c>
      <c r="O1475" t="s">
        <v>2641</v>
      </c>
      <c r="Q1475" s="199">
        <v>5000</v>
      </c>
      <c r="S1475" t="s">
        <v>3495</v>
      </c>
      <c r="T1475" t="s">
        <v>3730</v>
      </c>
      <c r="U1475" s="201">
        <v>4.2149999999999999</v>
      </c>
      <c r="V1475" t="s">
        <v>2844</v>
      </c>
      <c r="W1475" t="s">
        <v>4507</v>
      </c>
      <c r="X1475" t="s">
        <v>4508</v>
      </c>
      <c r="Y1475" t="s">
        <v>4481</v>
      </c>
      <c r="Z1475" t="s">
        <v>3051</v>
      </c>
      <c r="AA1475">
        <v>829401</v>
      </c>
      <c r="AB1475" s="198">
        <v>37048.875011574077</v>
      </c>
      <c r="AC1475" s="198">
        <v>37048.875011574077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2000</v>
      </c>
      <c r="G1476" s="202">
        <v>1337825</v>
      </c>
      <c r="H1476" s="198">
        <v>37047.350856481484</v>
      </c>
      <c r="I1476" t="s">
        <v>3150</v>
      </c>
      <c r="M1476" t="s">
        <v>3494</v>
      </c>
      <c r="N1476" t="s">
        <v>3840</v>
      </c>
      <c r="O1476" t="s">
        <v>4694</v>
      </c>
      <c r="P1476" s="199">
        <v>2000</v>
      </c>
      <c r="S1476" t="s">
        <v>3495</v>
      </c>
      <c r="T1476" t="s">
        <v>3730</v>
      </c>
      <c r="U1476" s="201">
        <v>3.9624999999999999</v>
      </c>
      <c r="V1476" t="s">
        <v>4378</v>
      </c>
      <c r="W1476" t="s">
        <v>4368</v>
      </c>
      <c r="X1476" t="s">
        <v>3165</v>
      </c>
      <c r="Y1476" t="s">
        <v>4481</v>
      </c>
      <c r="Z1476" t="s">
        <v>3051</v>
      </c>
      <c r="AA1476">
        <v>829402</v>
      </c>
      <c r="AB1476" s="198">
        <v>37048.875011574077</v>
      </c>
      <c r="AC1476" s="198">
        <v>37048.875011574077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1337826</v>
      </c>
      <c r="H1477" s="198">
        <v>37047.350902777776</v>
      </c>
      <c r="I1477" t="s">
        <v>4477</v>
      </c>
      <c r="M1477" t="s">
        <v>2818</v>
      </c>
      <c r="N1477" t="s">
        <v>3458</v>
      </c>
      <c r="O1477" t="s">
        <v>4719</v>
      </c>
      <c r="Q1477" s="199">
        <v>25</v>
      </c>
      <c r="S1477" t="s">
        <v>3493</v>
      </c>
      <c r="T1477" t="s">
        <v>3730</v>
      </c>
      <c r="U1477" s="201">
        <v>88</v>
      </c>
      <c r="V1477" t="s">
        <v>4010</v>
      </c>
      <c r="W1477" t="s">
        <v>3463</v>
      </c>
      <c r="X1477" t="s">
        <v>3459</v>
      </c>
      <c r="Y1477" t="s">
        <v>4783</v>
      </c>
      <c r="Z1477" t="s">
        <v>3046</v>
      </c>
      <c r="AA1477">
        <v>632708.1</v>
      </c>
      <c r="AB1477" s="198">
        <v>37048.875011574077</v>
      </c>
      <c r="AC1477" s="198">
        <v>37048.875011574077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25</v>
      </c>
      <c r="G1478" s="202">
        <v>1337828</v>
      </c>
      <c r="H1478" s="198">
        <v>37047.350983796299</v>
      </c>
      <c r="I1478" t="s">
        <v>4272</v>
      </c>
      <c r="M1478" t="s">
        <v>2818</v>
      </c>
      <c r="N1478" t="s">
        <v>3458</v>
      </c>
      <c r="O1478" t="s">
        <v>2706</v>
      </c>
      <c r="P1478" s="199">
        <v>25</v>
      </c>
      <c r="S1478" t="s">
        <v>3493</v>
      </c>
      <c r="T1478" t="s">
        <v>3730</v>
      </c>
      <c r="U1478" s="201">
        <v>77.5</v>
      </c>
      <c r="V1478" t="s">
        <v>3866</v>
      </c>
      <c r="W1478" t="s">
        <v>3463</v>
      </c>
      <c r="X1478" t="s">
        <v>3459</v>
      </c>
      <c r="Y1478" t="s">
        <v>4783</v>
      </c>
      <c r="Z1478" t="s">
        <v>3046</v>
      </c>
      <c r="AA1478">
        <v>632709.1</v>
      </c>
      <c r="AB1478" s="198">
        <v>37048.875011574077</v>
      </c>
      <c r="AC1478" s="198">
        <v>37048.875011574077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92</v>
      </c>
      <c r="F1479" s="213">
        <f t="shared" si="115"/>
        <v>2300</v>
      </c>
      <c r="G1479" s="202">
        <v>1337830</v>
      </c>
      <c r="H1479" s="198">
        <v>37047.351076388892</v>
      </c>
      <c r="I1479" t="s">
        <v>3703</v>
      </c>
      <c r="M1479" t="s">
        <v>2818</v>
      </c>
      <c r="N1479" t="s">
        <v>3460</v>
      </c>
      <c r="O1479" t="s">
        <v>3288</v>
      </c>
      <c r="P1479" s="199">
        <v>25</v>
      </c>
      <c r="S1479" t="s">
        <v>3493</v>
      </c>
      <c r="T1479" t="s">
        <v>3730</v>
      </c>
      <c r="U1479" s="201">
        <v>94</v>
      </c>
      <c r="V1479" t="s">
        <v>3861</v>
      </c>
      <c r="W1479" t="s">
        <v>3234</v>
      </c>
      <c r="X1479" t="s">
        <v>3236</v>
      </c>
      <c r="Y1479" t="s">
        <v>4783</v>
      </c>
      <c r="Z1479" t="s">
        <v>3046</v>
      </c>
      <c r="AA1479">
        <v>632710.1</v>
      </c>
      <c r="AB1479" s="198">
        <v>37165</v>
      </c>
      <c r="AC1479" s="198">
        <v>37256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1337832</v>
      </c>
      <c r="H1480" s="198">
        <v>37047.351076388892</v>
      </c>
      <c r="I1480" t="s">
        <v>3625</v>
      </c>
      <c r="M1480" t="s">
        <v>3494</v>
      </c>
      <c r="N1480" t="s">
        <v>3840</v>
      </c>
      <c r="O1480" t="s">
        <v>2481</v>
      </c>
      <c r="P1480" s="199">
        <v>10000</v>
      </c>
      <c r="S1480" t="s">
        <v>3495</v>
      </c>
      <c r="T1480" t="s">
        <v>3730</v>
      </c>
      <c r="U1480" s="201">
        <v>4.1100000000000003</v>
      </c>
      <c r="V1480" t="s">
        <v>3244</v>
      </c>
      <c r="W1480" t="s">
        <v>4479</v>
      </c>
      <c r="X1480" t="s">
        <v>4480</v>
      </c>
      <c r="Y1480" t="s">
        <v>4481</v>
      </c>
      <c r="Z1480" t="s">
        <v>3051</v>
      </c>
      <c r="AA1480">
        <v>829404</v>
      </c>
      <c r="AB1480" s="198">
        <v>37048.875011574077</v>
      </c>
      <c r="AC1480" s="198">
        <v>37048.875011574077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10000</v>
      </c>
      <c r="G1481" s="202">
        <v>1337831</v>
      </c>
      <c r="H1481" s="198">
        <v>37047.351076388892</v>
      </c>
      <c r="I1481" t="s">
        <v>4276</v>
      </c>
      <c r="M1481" t="s">
        <v>3494</v>
      </c>
      <c r="N1481" t="s">
        <v>3840</v>
      </c>
      <c r="O1481" t="s">
        <v>2550</v>
      </c>
      <c r="Q1481" s="199">
        <v>10000</v>
      </c>
      <c r="S1481" t="s">
        <v>3495</v>
      </c>
      <c r="T1481" t="s">
        <v>3730</v>
      </c>
      <c r="U1481" s="201">
        <v>3.8</v>
      </c>
      <c r="V1481" t="s">
        <v>3477</v>
      </c>
      <c r="W1481" t="s">
        <v>3163</v>
      </c>
      <c r="X1481" t="s">
        <v>3164</v>
      </c>
      <c r="Y1481" t="s">
        <v>4481</v>
      </c>
      <c r="Z1481" t="s">
        <v>3051</v>
      </c>
      <c r="AA1481">
        <v>829403</v>
      </c>
      <c r="AB1481" s="198">
        <v>37048.875011574077</v>
      </c>
      <c r="AC1481" s="198">
        <v>37048.875011574077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1337834</v>
      </c>
      <c r="H1482" s="198">
        <v>37047.351087962961</v>
      </c>
      <c r="I1482" t="s">
        <v>4249</v>
      </c>
      <c r="M1482" t="s">
        <v>3494</v>
      </c>
      <c r="N1482" t="s">
        <v>3840</v>
      </c>
      <c r="O1482" t="s">
        <v>2503</v>
      </c>
      <c r="Q1482" s="199">
        <v>5000</v>
      </c>
      <c r="S1482" t="s">
        <v>3495</v>
      </c>
      <c r="T1482" t="s">
        <v>3730</v>
      </c>
      <c r="U1482" s="201">
        <v>3.9</v>
      </c>
      <c r="V1482" t="s">
        <v>4470</v>
      </c>
      <c r="W1482" t="s">
        <v>4348</v>
      </c>
      <c r="X1482" t="s">
        <v>4498</v>
      </c>
      <c r="Y1482" t="s">
        <v>4481</v>
      </c>
      <c r="Z1482" t="s">
        <v>3051</v>
      </c>
      <c r="AA1482">
        <v>829405</v>
      </c>
      <c r="AB1482" s="198">
        <v>37048.875011574077</v>
      </c>
      <c r="AC1482" s="198">
        <v>37048.875011574077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25</v>
      </c>
      <c r="G1483" s="202">
        <v>1337836</v>
      </c>
      <c r="H1483" s="198">
        <v>37047.351099537038</v>
      </c>
      <c r="I1483" t="s">
        <v>3464</v>
      </c>
      <c r="M1483" t="s">
        <v>2818</v>
      </c>
      <c r="N1483" t="s">
        <v>3458</v>
      </c>
      <c r="O1483" t="s">
        <v>2582</v>
      </c>
      <c r="P1483" s="199">
        <v>25</v>
      </c>
      <c r="S1483" t="s">
        <v>3493</v>
      </c>
      <c r="T1483" t="s">
        <v>3730</v>
      </c>
      <c r="U1483" s="201">
        <v>60</v>
      </c>
      <c r="V1483" t="s">
        <v>3474</v>
      </c>
      <c r="W1483" t="s">
        <v>3127</v>
      </c>
      <c r="X1483" t="s">
        <v>3128</v>
      </c>
      <c r="Y1483" t="s">
        <v>4783</v>
      </c>
      <c r="Z1483" t="s">
        <v>3046</v>
      </c>
      <c r="AA1483">
        <v>632711.1</v>
      </c>
      <c r="AB1483" s="198">
        <v>37048.875011574077</v>
      </c>
      <c r="AC1483" s="198">
        <v>37048.875011574077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5</v>
      </c>
      <c r="F1484" s="213">
        <f t="shared" si="120"/>
        <v>250</v>
      </c>
      <c r="G1484" s="202">
        <v>1337835</v>
      </c>
      <c r="H1484" s="198">
        <v>37047.351099537038</v>
      </c>
      <c r="I1484" t="s">
        <v>4284</v>
      </c>
      <c r="M1484" t="s">
        <v>2818</v>
      </c>
      <c r="N1484" t="s">
        <v>3519</v>
      </c>
      <c r="O1484" t="s">
        <v>3845</v>
      </c>
      <c r="P1484" s="199">
        <v>50</v>
      </c>
      <c r="S1484" t="s">
        <v>3493</v>
      </c>
      <c r="T1484" t="s">
        <v>3730</v>
      </c>
      <c r="U1484" s="201">
        <v>39.75</v>
      </c>
      <c r="V1484" t="s">
        <v>3389</v>
      </c>
      <c r="W1484" t="s">
        <v>3523</v>
      </c>
      <c r="X1484" t="s">
        <v>3524</v>
      </c>
      <c r="Y1484" t="s">
        <v>4783</v>
      </c>
      <c r="Z1484" t="s">
        <v>3046</v>
      </c>
      <c r="AA1484">
        <v>632712.1</v>
      </c>
      <c r="AB1484" s="198">
        <v>37053.875011574077</v>
      </c>
      <c r="AC1484" s="198">
        <v>37057.875011574077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10000</v>
      </c>
      <c r="G1485" s="202">
        <v>1337837</v>
      </c>
      <c r="H1485" s="198">
        <v>37047.351145833331</v>
      </c>
      <c r="I1485" t="s">
        <v>4249</v>
      </c>
      <c r="M1485" t="s">
        <v>3494</v>
      </c>
      <c r="N1485" t="s">
        <v>3840</v>
      </c>
      <c r="O1485" t="s">
        <v>2578</v>
      </c>
      <c r="P1485" s="199">
        <v>10000</v>
      </c>
      <c r="S1485" t="s">
        <v>3495</v>
      </c>
      <c r="T1485" t="s">
        <v>3730</v>
      </c>
      <c r="U1485" s="201">
        <v>9.5500000000000007</v>
      </c>
      <c r="V1485" t="s">
        <v>2577</v>
      </c>
      <c r="W1485" t="s">
        <v>3226</v>
      </c>
      <c r="X1485" t="s">
        <v>3164</v>
      </c>
      <c r="Y1485" t="s">
        <v>4481</v>
      </c>
      <c r="Z1485" t="s">
        <v>3051</v>
      </c>
      <c r="AA1485">
        <v>829406</v>
      </c>
      <c r="AB1485" s="198">
        <v>37048.875011574077</v>
      </c>
      <c r="AC1485" s="198">
        <v>37048.875011574077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1337838</v>
      </c>
      <c r="H1486" s="198">
        <v>37047.351157407407</v>
      </c>
      <c r="I1486" t="s">
        <v>4249</v>
      </c>
      <c r="M1486" t="s">
        <v>3494</v>
      </c>
      <c r="N1486" t="s">
        <v>3840</v>
      </c>
      <c r="O1486" t="s">
        <v>2503</v>
      </c>
      <c r="Q1486" s="199">
        <v>5000</v>
      </c>
      <c r="S1486" t="s">
        <v>3495</v>
      </c>
      <c r="T1486" t="s">
        <v>3730</v>
      </c>
      <c r="U1486" s="201">
        <v>3.9024999999999999</v>
      </c>
      <c r="V1486" t="s">
        <v>4470</v>
      </c>
      <c r="W1486" t="s">
        <v>4348</v>
      </c>
      <c r="X1486" t="s">
        <v>4498</v>
      </c>
      <c r="Y1486" t="s">
        <v>4481</v>
      </c>
      <c r="Z1486" t="s">
        <v>3051</v>
      </c>
      <c r="AA1486">
        <v>829407</v>
      </c>
      <c r="AB1486" s="198">
        <v>37048.875011574077</v>
      </c>
      <c r="AC1486" s="198">
        <v>37048.875011574077</v>
      </c>
    </row>
    <row r="1487" spans="1:29" x14ac:dyDescent="0.2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25</v>
      </c>
      <c r="G1487" s="202">
        <v>1337840</v>
      </c>
      <c r="H1487" s="198">
        <v>37047.351180555554</v>
      </c>
      <c r="I1487" t="s">
        <v>4239</v>
      </c>
      <c r="M1487" t="s">
        <v>2818</v>
      </c>
      <c r="N1487" t="s">
        <v>3458</v>
      </c>
      <c r="O1487" t="s">
        <v>4719</v>
      </c>
      <c r="P1487" s="199">
        <v>25</v>
      </c>
      <c r="S1487" t="s">
        <v>3493</v>
      </c>
      <c r="T1487" t="s">
        <v>3730</v>
      </c>
      <c r="U1487" s="201">
        <v>85</v>
      </c>
      <c r="V1487" t="s">
        <v>4354</v>
      </c>
      <c r="W1487" t="s">
        <v>3463</v>
      </c>
      <c r="X1487" t="s">
        <v>3459</v>
      </c>
      <c r="Y1487" t="s">
        <v>4783</v>
      </c>
      <c r="Z1487" t="s">
        <v>3046</v>
      </c>
      <c r="AA1487">
        <v>632713.1</v>
      </c>
      <c r="AB1487" s="198">
        <v>37048.875011574077</v>
      </c>
      <c r="AC1487" s="198">
        <v>37048.875011574077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1337839</v>
      </c>
      <c r="H1488" s="198">
        <v>37047.351180555554</v>
      </c>
      <c r="I1488" t="s">
        <v>4249</v>
      </c>
      <c r="M1488" t="s">
        <v>3494</v>
      </c>
      <c r="N1488" t="s">
        <v>3840</v>
      </c>
      <c r="O1488" t="s">
        <v>2565</v>
      </c>
      <c r="P1488" s="199">
        <v>10000</v>
      </c>
      <c r="S1488" t="s">
        <v>3495</v>
      </c>
      <c r="T1488" t="s">
        <v>3730</v>
      </c>
      <c r="U1488" s="201">
        <v>9.5500000000000007</v>
      </c>
      <c r="V1488" t="s">
        <v>2577</v>
      </c>
      <c r="W1488" t="s">
        <v>3226</v>
      </c>
      <c r="X1488" t="s">
        <v>3164</v>
      </c>
      <c r="Y1488" t="s">
        <v>4481</v>
      </c>
      <c r="Z1488" t="s">
        <v>3051</v>
      </c>
      <c r="AA1488">
        <v>829408</v>
      </c>
      <c r="AB1488" s="198">
        <v>37048.875011574077</v>
      </c>
      <c r="AC1488" s="198">
        <v>37048.875011574077</v>
      </c>
    </row>
    <row r="1489" spans="1:29" x14ac:dyDescent="0.2">
      <c r="A1489" s="44" t="str">
        <f t="shared" si="116"/>
        <v xml:space="preserve"> Natural Gas Physical</v>
      </c>
      <c r="B1489" s="44" t="str">
        <f t="shared" si="117"/>
        <v/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90</v>
      </c>
      <c r="F1489" s="213">
        <f t="shared" si="120"/>
        <v>2250000</v>
      </c>
      <c r="G1489" s="202">
        <v>1337843</v>
      </c>
      <c r="H1489" s="198">
        <v>37047.3512962963</v>
      </c>
      <c r="I1489" t="s">
        <v>3291</v>
      </c>
      <c r="M1489" t="s">
        <v>3494</v>
      </c>
      <c r="N1489" t="s">
        <v>3761</v>
      </c>
      <c r="O1489" t="s">
        <v>3762</v>
      </c>
      <c r="P1489" s="199">
        <v>25000</v>
      </c>
      <c r="S1489" t="s">
        <v>3763</v>
      </c>
      <c r="T1489" t="s">
        <v>3764</v>
      </c>
      <c r="U1489" s="201">
        <v>26.45</v>
      </c>
      <c r="V1489" t="s">
        <v>2707</v>
      </c>
      <c r="W1489" t="s">
        <v>3765</v>
      </c>
      <c r="X1489" t="s">
        <v>3766</v>
      </c>
      <c r="Y1489" t="s">
        <v>3767</v>
      </c>
      <c r="Z1489" t="s">
        <v>3735</v>
      </c>
      <c r="AA1489">
        <v>106427</v>
      </c>
      <c r="AB1489" s="198">
        <v>37257</v>
      </c>
      <c r="AC1489" s="198">
        <v>37346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5000</v>
      </c>
      <c r="G1490" s="202">
        <v>1337842</v>
      </c>
      <c r="H1490" s="198">
        <v>37047.3512962963</v>
      </c>
      <c r="I1490" t="s">
        <v>4173</v>
      </c>
      <c r="M1490" t="s">
        <v>3494</v>
      </c>
      <c r="N1490" t="s">
        <v>3840</v>
      </c>
      <c r="O1490" t="s">
        <v>2550</v>
      </c>
      <c r="Q1490" s="199">
        <v>5000</v>
      </c>
      <c r="S1490" t="s">
        <v>3495</v>
      </c>
      <c r="T1490" t="s">
        <v>3730</v>
      </c>
      <c r="U1490" s="201">
        <v>3.95</v>
      </c>
      <c r="V1490" t="s">
        <v>4063</v>
      </c>
      <c r="W1490" t="s">
        <v>3163</v>
      </c>
      <c r="X1490" t="s">
        <v>3164</v>
      </c>
      <c r="Y1490" t="s">
        <v>4481</v>
      </c>
      <c r="Z1490" t="s">
        <v>3051</v>
      </c>
      <c r="AA1490">
        <v>829409</v>
      </c>
      <c r="AB1490" s="198">
        <v>37048.875011574077</v>
      </c>
      <c r="AC1490" s="198">
        <v>37048.875011574077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90</v>
      </c>
      <c r="F1491" s="213">
        <f t="shared" si="120"/>
        <v>2250</v>
      </c>
      <c r="G1491" s="202">
        <v>1337844</v>
      </c>
      <c r="H1491" s="198">
        <v>37047.351342592592</v>
      </c>
      <c r="I1491" t="s">
        <v>3533</v>
      </c>
      <c r="M1491" t="s">
        <v>2818</v>
      </c>
      <c r="N1491" t="s">
        <v>3460</v>
      </c>
      <c r="O1491" t="s">
        <v>2708</v>
      </c>
      <c r="P1491" s="199">
        <v>25</v>
      </c>
      <c r="S1491" t="s">
        <v>3493</v>
      </c>
      <c r="T1491" t="s">
        <v>3730</v>
      </c>
      <c r="U1491" s="201">
        <v>57</v>
      </c>
      <c r="V1491" t="s">
        <v>3286</v>
      </c>
      <c r="W1491" t="s">
        <v>3234</v>
      </c>
      <c r="X1491" t="s">
        <v>3236</v>
      </c>
      <c r="Y1491" t="s">
        <v>4783</v>
      </c>
      <c r="Z1491" t="s">
        <v>3046</v>
      </c>
      <c r="AA1491">
        <v>632714.1</v>
      </c>
      <c r="AB1491" s="198">
        <v>37257</v>
      </c>
      <c r="AC1491" s="198">
        <v>37346</v>
      </c>
    </row>
    <row r="1492" spans="1:29" x14ac:dyDescent="0.2">
      <c r="A1492" s="44" t="str">
        <f t="shared" si="116"/>
        <v>US Natural Gas Financial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Financial</v>
      </c>
      <c r="E1492" s="44">
        <f>IF(VLOOKUP(S1492,'DD-Lookup'!$J$6:$L$50,3,FALSE)="Monthly",(YEAR(AC1492)-YEAR(AB1492))*12+MONTH(AC1492)-MONTH(AB1492)+1,(AC1492-AB1492+1))</f>
        <v>31</v>
      </c>
      <c r="F1492" s="213">
        <f t="shared" si="120"/>
        <v>155000</v>
      </c>
      <c r="G1492" s="202">
        <v>1337846</v>
      </c>
      <c r="H1492" s="198">
        <v>37047.351365740738</v>
      </c>
      <c r="I1492" t="s">
        <v>4543</v>
      </c>
      <c r="M1492" t="s">
        <v>3494</v>
      </c>
      <c r="N1492" t="s">
        <v>4488</v>
      </c>
      <c r="O1492" t="s">
        <v>4395</v>
      </c>
      <c r="P1492" s="199">
        <v>5000</v>
      </c>
      <c r="S1492" t="s">
        <v>3495</v>
      </c>
      <c r="T1492" t="s">
        <v>3730</v>
      </c>
      <c r="U1492" s="201">
        <v>2.9</v>
      </c>
      <c r="V1492" t="s">
        <v>4109</v>
      </c>
      <c r="W1492" t="s">
        <v>4385</v>
      </c>
      <c r="X1492" t="s">
        <v>4386</v>
      </c>
      <c r="Y1492" t="s">
        <v>3748</v>
      </c>
      <c r="Z1492" t="s">
        <v>3051</v>
      </c>
      <c r="AA1492" t="s">
        <v>2709</v>
      </c>
      <c r="AB1492" s="198">
        <v>37165.875011574077</v>
      </c>
      <c r="AC1492" s="198">
        <v>37195.875011574077</v>
      </c>
    </row>
    <row r="1493" spans="1:29" x14ac:dyDescent="0.2">
      <c r="A1493" s="44" t="str">
        <f t="shared" si="116"/>
        <v>US Natural Gas Financial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Financial</v>
      </c>
      <c r="E1493" s="44">
        <f>IF(VLOOKUP(S1493,'DD-Lookup'!$J$6:$L$50,3,FALSE)="Monthly",(YEAR(AC1493)-YEAR(AB1493))*12+MONTH(AC1493)-MONTH(AB1493)+1,(AC1493-AB1493+1))</f>
        <v>31</v>
      </c>
      <c r="F1493" s="213">
        <f t="shared" si="120"/>
        <v>155000</v>
      </c>
      <c r="G1493" s="202">
        <v>1337847</v>
      </c>
      <c r="H1493" s="198">
        <v>37047.351377314815</v>
      </c>
      <c r="I1493" t="s">
        <v>4276</v>
      </c>
      <c r="M1493" t="s">
        <v>3494</v>
      </c>
      <c r="N1493" t="s">
        <v>4277</v>
      </c>
      <c r="O1493" t="s">
        <v>4487</v>
      </c>
      <c r="P1493" s="199">
        <v>5000</v>
      </c>
      <c r="S1493" t="s">
        <v>3495</v>
      </c>
      <c r="T1493" t="s">
        <v>3730</v>
      </c>
      <c r="U1493" s="201">
        <v>4.1550000000000002</v>
      </c>
      <c r="V1493" t="s">
        <v>4361</v>
      </c>
      <c r="W1493" t="s">
        <v>2909</v>
      </c>
      <c r="X1493" t="s">
        <v>4278</v>
      </c>
      <c r="Y1493" t="s">
        <v>3748</v>
      </c>
      <c r="Z1493" t="s">
        <v>3051</v>
      </c>
      <c r="AA1493" t="s">
        <v>2710</v>
      </c>
      <c r="AB1493" s="198">
        <v>37073.875</v>
      </c>
      <c r="AC1493" s="198">
        <v>37103.875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1337852</v>
      </c>
      <c r="H1494" s="198">
        <v>37047.351504629631</v>
      </c>
      <c r="I1494" t="s">
        <v>4457</v>
      </c>
      <c r="M1494" t="s">
        <v>3494</v>
      </c>
      <c r="N1494" t="s">
        <v>3840</v>
      </c>
      <c r="O1494" t="s">
        <v>2545</v>
      </c>
      <c r="P1494" s="199">
        <v>5000</v>
      </c>
      <c r="S1494" t="s">
        <v>3495</v>
      </c>
      <c r="T1494" t="s">
        <v>3730</v>
      </c>
      <c r="U1494" s="201">
        <v>4.5</v>
      </c>
      <c r="V1494" t="s">
        <v>4458</v>
      </c>
      <c r="W1494" t="s">
        <v>3163</v>
      </c>
      <c r="X1494" t="s">
        <v>3164</v>
      </c>
      <c r="Y1494" t="s">
        <v>4481</v>
      </c>
      <c r="Z1494" t="s">
        <v>3051</v>
      </c>
      <c r="AA1494">
        <v>829410</v>
      </c>
      <c r="AB1494" s="198">
        <v>37048.875011574077</v>
      </c>
      <c r="AC1494" s="198">
        <v>37048.875011574077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1337853</v>
      </c>
      <c r="H1495" s="198">
        <v>37047.3515162037</v>
      </c>
      <c r="I1495" t="s">
        <v>4158</v>
      </c>
      <c r="M1495" t="s">
        <v>3494</v>
      </c>
      <c r="N1495" t="s">
        <v>3840</v>
      </c>
      <c r="O1495" t="s">
        <v>2583</v>
      </c>
      <c r="P1495" s="199">
        <v>10000</v>
      </c>
      <c r="S1495" t="s">
        <v>3495</v>
      </c>
      <c r="T1495" t="s">
        <v>3730</v>
      </c>
      <c r="U1495" s="201">
        <v>4.2249999999999996</v>
      </c>
      <c r="V1495" t="s">
        <v>3256</v>
      </c>
      <c r="W1495" t="s">
        <v>4523</v>
      </c>
      <c r="X1495" t="s">
        <v>4524</v>
      </c>
      <c r="Y1495" t="s">
        <v>4481</v>
      </c>
      <c r="Z1495" t="s">
        <v>3051</v>
      </c>
      <c r="AA1495">
        <v>829411</v>
      </c>
      <c r="AB1495" s="198">
        <v>37048.875011574077</v>
      </c>
      <c r="AC1495" s="198">
        <v>37048.875011574077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5000</v>
      </c>
      <c r="G1496" s="202">
        <v>1337854</v>
      </c>
      <c r="H1496" s="198">
        <v>37047.351585648146</v>
      </c>
      <c r="I1496" t="s">
        <v>4457</v>
      </c>
      <c r="M1496" t="s">
        <v>3494</v>
      </c>
      <c r="N1496" t="s">
        <v>3840</v>
      </c>
      <c r="O1496" t="s">
        <v>2545</v>
      </c>
      <c r="P1496" s="199">
        <v>5000</v>
      </c>
      <c r="S1496" t="s">
        <v>3495</v>
      </c>
      <c r="T1496" t="s">
        <v>3730</v>
      </c>
      <c r="U1496" s="201">
        <v>4.4000000000000004</v>
      </c>
      <c r="V1496" t="s">
        <v>4458</v>
      </c>
      <c r="W1496" t="s">
        <v>3163</v>
      </c>
      <c r="X1496" t="s">
        <v>3164</v>
      </c>
      <c r="Y1496" t="s">
        <v>4481</v>
      </c>
      <c r="Z1496" t="s">
        <v>3051</v>
      </c>
      <c r="AA1496">
        <v>829412</v>
      </c>
      <c r="AB1496" s="198">
        <v>37048.875011574077</v>
      </c>
      <c r="AC1496" s="198">
        <v>37048.875011574077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1337855</v>
      </c>
      <c r="H1497" s="198">
        <v>37047.351620370369</v>
      </c>
      <c r="I1497" t="s">
        <v>4518</v>
      </c>
      <c r="M1497" t="s">
        <v>3494</v>
      </c>
      <c r="N1497" t="s">
        <v>3840</v>
      </c>
      <c r="O1497" t="s">
        <v>2587</v>
      </c>
      <c r="P1497" s="199">
        <v>10000</v>
      </c>
      <c r="S1497" t="s">
        <v>3495</v>
      </c>
      <c r="T1497" t="s">
        <v>3730</v>
      </c>
      <c r="U1497" s="201">
        <v>4.05</v>
      </c>
      <c r="V1497" t="s">
        <v>4413</v>
      </c>
      <c r="W1497" t="s">
        <v>3171</v>
      </c>
      <c r="X1497" t="s">
        <v>3164</v>
      </c>
      <c r="Y1497" t="s">
        <v>4481</v>
      </c>
      <c r="Z1497" t="s">
        <v>3051</v>
      </c>
      <c r="AA1497">
        <v>829413</v>
      </c>
      <c r="AB1497" s="198">
        <v>37048.875011574077</v>
      </c>
      <c r="AC1497" s="198">
        <v>37048.875011574077</v>
      </c>
    </row>
    <row r="1498" spans="1:29" x14ac:dyDescent="0.2">
      <c r="A1498" s="44" t="str">
        <f t="shared" si="116"/>
        <v>US Natural Gas Financial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Financial</v>
      </c>
      <c r="E1498" s="44">
        <f>IF(VLOOKUP(S1498,'DD-Lookup'!$J$6:$L$50,3,FALSE)="Monthly",(YEAR(AC1498)-YEAR(AB1498))*12+MONTH(AC1498)-MONTH(AB1498)+1,(AC1498-AB1498+1))</f>
        <v>61</v>
      </c>
      <c r="F1498" s="213">
        <f t="shared" si="120"/>
        <v>305000</v>
      </c>
      <c r="G1498" s="202">
        <v>1337856</v>
      </c>
      <c r="H1498" s="198">
        <v>37047.351701388892</v>
      </c>
      <c r="I1498" t="s">
        <v>3151</v>
      </c>
      <c r="M1498" t="s">
        <v>3494</v>
      </c>
      <c r="N1498" t="s">
        <v>4488</v>
      </c>
      <c r="O1498" t="s">
        <v>4424</v>
      </c>
      <c r="P1498" s="199">
        <v>5000</v>
      </c>
      <c r="S1498" t="s">
        <v>3495</v>
      </c>
      <c r="T1498" t="s">
        <v>3730</v>
      </c>
      <c r="U1498" s="201">
        <v>2.7</v>
      </c>
      <c r="V1498" t="s">
        <v>3468</v>
      </c>
      <c r="W1498" t="s">
        <v>4385</v>
      </c>
      <c r="X1498" t="s">
        <v>4386</v>
      </c>
      <c r="Y1498" t="s">
        <v>3748</v>
      </c>
      <c r="Z1498" t="s">
        <v>3051</v>
      </c>
      <c r="AA1498" t="s">
        <v>2711</v>
      </c>
      <c r="AB1498" s="198">
        <v>37196</v>
      </c>
      <c r="AC1498" s="198">
        <v>37256</v>
      </c>
    </row>
    <row r="1499" spans="1:29" x14ac:dyDescent="0.2">
      <c r="A1499" s="44" t="str">
        <f t="shared" si="116"/>
        <v>US Power Financial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2</v>
      </c>
      <c r="F1499" s="213">
        <f t="shared" si="120"/>
        <v>100</v>
      </c>
      <c r="G1499" s="202">
        <v>1337857</v>
      </c>
      <c r="H1499" s="198">
        <v>37047.351724537039</v>
      </c>
      <c r="I1499" t="s">
        <v>3647</v>
      </c>
      <c r="M1499" t="s">
        <v>2818</v>
      </c>
      <c r="N1499" t="s">
        <v>4780</v>
      </c>
      <c r="O1499" t="s">
        <v>2712</v>
      </c>
      <c r="Q1499" s="199">
        <v>50</v>
      </c>
      <c r="S1499" t="s">
        <v>3493</v>
      </c>
      <c r="T1499" t="s">
        <v>3730</v>
      </c>
      <c r="U1499" s="201">
        <v>40</v>
      </c>
      <c r="V1499" t="s">
        <v>3299</v>
      </c>
      <c r="W1499" t="s">
        <v>4253</v>
      </c>
      <c r="X1499" t="s">
        <v>3526</v>
      </c>
      <c r="Y1499" t="s">
        <v>4783</v>
      </c>
      <c r="Z1499" t="s">
        <v>3051</v>
      </c>
      <c r="AA1499">
        <v>632715.1</v>
      </c>
      <c r="AB1499" s="198">
        <v>37049.875011574077</v>
      </c>
      <c r="AC1499" s="198">
        <v>37050.875011574077</v>
      </c>
    </row>
    <row r="1500" spans="1:29" x14ac:dyDescent="0.2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25</v>
      </c>
      <c r="F1500" s="213">
        <f t="shared" si="120"/>
        <v>250000</v>
      </c>
      <c r="G1500" s="202">
        <v>1337858</v>
      </c>
      <c r="H1500" s="198">
        <v>37047.351793981485</v>
      </c>
      <c r="I1500" t="s">
        <v>3518</v>
      </c>
      <c r="M1500" t="s">
        <v>3494</v>
      </c>
      <c r="N1500" t="s">
        <v>4277</v>
      </c>
      <c r="O1500" t="s">
        <v>3991</v>
      </c>
      <c r="Q1500" s="199">
        <v>10000</v>
      </c>
      <c r="S1500" t="s">
        <v>3495</v>
      </c>
      <c r="T1500" t="s">
        <v>3730</v>
      </c>
      <c r="U1500" s="201">
        <v>4.0650000000000004</v>
      </c>
      <c r="V1500" t="s">
        <v>3691</v>
      </c>
      <c r="W1500" t="s">
        <v>4527</v>
      </c>
      <c r="X1500" t="s">
        <v>4157</v>
      </c>
      <c r="Y1500" t="s">
        <v>3748</v>
      </c>
      <c r="Z1500" t="s">
        <v>3051</v>
      </c>
      <c r="AA1500" t="s">
        <v>2713</v>
      </c>
      <c r="AB1500" s="198">
        <v>37048.875011574077</v>
      </c>
      <c r="AC1500" s="198">
        <v>37072.875011574077</v>
      </c>
    </row>
    <row r="1501" spans="1:29" x14ac:dyDescent="0.2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25</v>
      </c>
      <c r="G1501" s="202">
        <v>1337860</v>
      </c>
      <c r="H1501" s="198">
        <v>37047.351875</v>
      </c>
      <c r="I1501" t="s">
        <v>4239</v>
      </c>
      <c r="M1501" t="s">
        <v>2818</v>
      </c>
      <c r="N1501" t="s">
        <v>3458</v>
      </c>
      <c r="O1501" t="s">
        <v>4719</v>
      </c>
      <c r="P1501" s="199">
        <v>25</v>
      </c>
      <c r="S1501" t="s">
        <v>3493</v>
      </c>
      <c r="T1501" t="s">
        <v>3730</v>
      </c>
      <c r="U1501" s="201">
        <v>84</v>
      </c>
      <c r="V1501" t="s">
        <v>4354</v>
      </c>
      <c r="W1501" t="s">
        <v>3463</v>
      </c>
      <c r="X1501" t="s">
        <v>3459</v>
      </c>
      <c r="Y1501" t="s">
        <v>4783</v>
      </c>
      <c r="Z1501" t="s">
        <v>3046</v>
      </c>
      <c r="AA1501">
        <v>632716.1</v>
      </c>
      <c r="AB1501" s="198">
        <v>37048.875011574077</v>
      </c>
      <c r="AC1501" s="198">
        <v>37048.875011574077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1337861</v>
      </c>
      <c r="H1502" s="198">
        <v>37047.351886574077</v>
      </c>
      <c r="I1502" t="s">
        <v>4543</v>
      </c>
      <c r="M1502" t="s">
        <v>3494</v>
      </c>
      <c r="N1502" t="s">
        <v>3840</v>
      </c>
      <c r="O1502" t="s">
        <v>2550</v>
      </c>
      <c r="P1502" s="199">
        <v>10000</v>
      </c>
      <c r="S1502" t="s">
        <v>3495</v>
      </c>
      <c r="T1502" t="s">
        <v>3730</v>
      </c>
      <c r="U1502" s="201">
        <v>3.85</v>
      </c>
      <c r="V1502" t="s">
        <v>2714</v>
      </c>
      <c r="W1502" t="s">
        <v>3163</v>
      </c>
      <c r="X1502" t="s">
        <v>3164</v>
      </c>
      <c r="Y1502" t="s">
        <v>4481</v>
      </c>
      <c r="Z1502" t="s">
        <v>3051</v>
      </c>
      <c r="AA1502">
        <v>829415</v>
      </c>
      <c r="AB1502" s="198">
        <v>37048.875011574077</v>
      </c>
      <c r="AC1502" s="198">
        <v>37048.875011574077</v>
      </c>
    </row>
    <row r="1503" spans="1:29" x14ac:dyDescent="0.2">
      <c r="A1503" s="44" t="str">
        <f t="shared" si="116"/>
        <v>US Natural Gas Financial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25</v>
      </c>
      <c r="F1503" s="213">
        <f t="shared" si="120"/>
        <v>250000</v>
      </c>
      <c r="G1503" s="202">
        <v>1337862</v>
      </c>
      <c r="H1503" s="198">
        <v>37047.351898148147</v>
      </c>
      <c r="I1503" t="s">
        <v>3700</v>
      </c>
      <c r="M1503" t="s">
        <v>3494</v>
      </c>
      <c r="N1503" t="s">
        <v>4277</v>
      </c>
      <c r="O1503" t="s">
        <v>4658</v>
      </c>
      <c r="P1503" s="199">
        <v>10000</v>
      </c>
      <c r="S1503" t="s">
        <v>3495</v>
      </c>
      <c r="T1503" t="s">
        <v>3730</v>
      </c>
      <c r="U1503" s="201">
        <v>4.05</v>
      </c>
      <c r="V1503" t="s">
        <v>4412</v>
      </c>
      <c r="W1503" t="s">
        <v>3171</v>
      </c>
      <c r="X1503" t="s">
        <v>4287</v>
      </c>
      <c r="Y1503" t="s">
        <v>3748</v>
      </c>
      <c r="Z1503" t="s">
        <v>3051</v>
      </c>
      <c r="AA1503" t="s">
        <v>2715</v>
      </c>
      <c r="AB1503" s="198">
        <v>37048.875011574077</v>
      </c>
      <c r="AC1503" s="198">
        <v>37072.875011574077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10000</v>
      </c>
      <c r="G1504" s="202">
        <v>1337864</v>
      </c>
      <c r="H1504" s="198">
        <v>37047.351944444446</v>
      </c>
      <c r="I1504" t="s">
        <v>3518</v>
      </c>
      <c r="M1504" t="s">
        <v>3494</v>
      </c>
      <c r="N1504" t="s">
        <v>3840</v>
      </c>
      <c r="O1504" t="s">
        <v>2587</v>
      </c>
      <c r="P1504" s="199">
        <v>10000</v>
      </c>
      <c r="S1504" t="s">
        <v>3495</v>
      </c>
      <c r="T1504" t="s">
        <v>3730</v>
      </c>
      <c r="U1504" s="201">
        <v>4.0250000000000004</v>
      </c>
      <c r="V1504" t="s">
        <v>4425</v>
      </c>
      <c r="W1504" t="s">
        <v>3171</v>
      </c>
      <c r="X1504" t="s">
        <v>3164</v>
      </c>
      <c r="Y1504" t="s">
        <v>4481</v>
      </c>
      <c r="Z1504" t="s">
        <v>3051</v>
      </c>
      <c r="AA1504">
        <v>829416</v>
      </c>
      <c r="AB1504" s="198">
        <v>37048.875011574077</v>
      </c>
      <c r="AC1504" s="198">
        <v>37048.875011574077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7000</v>
      </c>
      <c r="G1505" s="202">
        <v>1337865</v>
      </c>
      <c r="H1505" s="198">
        <v>37047.352002314816</v>
      </c>
      <c r="I1505" t="s">
        <v>4249</v>
      </c>
      <c r="M1505" t="s">
        <v>3494</v>
      </c>
      <c r="N1505" t="s">
        <v>3840</v>
      </c>
      <c r="O1505" t="s">
        <v>2523</v>
      </c>
      <c r="P1505" s="199">
        <v>7000</v>
      </c>
      <c r="S1505" t="s">
        <v>3495</v>
      </c>
      <c r="T1505" t="s">
        <v>3730</v>
      </c>
      <c r="U1505" s="201">
        <v>4.01</v>
      </c>
      <c r="V1505" t="s">
        <v>3247</v>
      </c>
      <c r="W1505" t="s">
        <v>4512</v>
      </c>
      <c r="X1505" t="s">
        <v>4513</v>
      </c>
      <c r="Y1505" t="s">
        <v>4481</v>
      </c>
      <c r="Z1505" t="s">
        <v>3051</v>
      </c>
      <c r="AA1505">
        <v>829417</v>
      </c>
      <c r="AB1505" s="198">
        <v>37048.875011574077</v>
      </c>
      <c r="AC1505" s="198">
        <v>37048.875011574077</v>
      </c>
    </row>
    <row r="1506" spans="1:29" x14ac:dyDescent="0.2">
      <c r="A1506" s="44" t="str">
        <f t="shared" si="116"/>
        <v xml:space="preserve"> Metals Financial</v>
      </c>
      <c r="B1506" s="44" t="str">
        <f t="shared" si="117"/>
        <v/>
      </c>
      <c r="C1506" s="44" t="str">
        <f t="shared" si="118"/>
        <v>Metals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20</v>
      </c>
      <c r="G1506" s="202">
        <v>1337867</v>
      </c>
      <c r="H1506" s="198">
        <v>37047.352037037039</v>
      </c>
      <c r="I1506" t="s">
        <v>3700</v>
      </c>
      <c r="M1506" t="s">
        <v>3499</v>
      </c>
      <c r="N1506" t="s">
        <v>3727</v>
      </c>
      <c r="O1506" t="s">
        <v>3728</v>
      </c>
      <c r="P1506" s="199">
        <v>20</v>
      </c>
      <c r="S1506" t="s">
        <v>3729</v>
      </c>
      <c r="T1506" t="s">
        <v>3730</v>
      </c>
      <c r="U1506" s="201">
        <v>1675</v>
      </c>
      <c r="V1506" t="s">
        <v>3940</v>
      </c>
      <c r="W1506" t="s">
        <v>3736</v>
      </c>
      <c r="X1506" t="s">
        <v>3732</v>
      </c>
      <c r="Y1506" t="s">
        <v>3733</v>
      </c>
      <c r="Z1506" t="s">
        <v>3734</v>
      </c>
      <c r="AA1506">
        <v>2168954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150000</v>
      </c>
      <c r="G1507" s="202">
        <v>1337866</v>
      </c>
      <c r="H1507" s="198">
        <v>37047.352037037039</v>
      </c>
      <c r="I1507" t="s">
        <v>3147</v>
      </c>
      <c r="M1507" t="s">
        <v>3494</v>
      </c>
      <c r="N1507" t="s">
        <v>4488</v>
      </c>
      <c r="O1507" t="s">
        <v>4389</v>
      </c>
      <c r="Q1507" s="199">
        <v>5000</v>
      </c>
      <c r="S1507" t="s">
        <v>3495</v>
      </c>
      <c r="T1507" t="s">
        <v>3730</v>
      </c>
      <c r="U1507" s="201">
        <v>4.5199999999999996</v>
      </c>
      <c r="V1507" t="s">
        <v>3293</v>
      </c>
      <c r="W1507" t="s">
        <v>4385</v>
      </c>
      <c r="X1507" t="s">
        <v>4386</v>
      </c>
      <c r="Y1507" t="s">
        <v>3748</v>
      </c>
      <c r="Z1507" t="s">
        <v>3051</v>
      </c>
      <c r="AA1507" t="s">
        <v>2716</v>
      </c>
      <c r="AB1507" s="198">
        <v>37135.875011574077</v>
      </c>
      <c r="AC1507" s="198">
        <v>37164.875011574077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1337868</v>
      </c>
      <c r="H1508" s="198">
        <v>37047.352060185185</v>
      </c>
      <c r="I1508" t="s">
        <v>4268</v>
      </c>
      <c r="M1508" t="s">
        <v>3494</v>
      </c>
      <c r="N1508" t="s">
        <v>4488</v>
      </c>
      <c r="O1508" t="s">
        <v>3324</v>
      </c>
      <c r="P1508" s="199">
        <v>10000</v>
      </c>
      <c r="S1508" t="s">
        <v>3495</v>
      </c>
      <c r="T1508" t="s">
        <v>3730</v>
      </c>
      <c r="U1508" s="201">
        <v>1.4999999999999999E-2</v>
      </c>
      <c r="V1508" t="s">
        <v>3846</v>
      </c>
      <c r="W1508" t="s">
        <v>4380</v>
      </c>
      <c r="X1508" t="s">
        <v>4381</v>
      </c>
      <c r="Y1508" t="s">
        <v>3748</v>
      </c>
      <c r="Z1508" t="s">
        <v>3051</v>
      </c>
      <c r="AA1508" t="s">
        <v>2717</v>
      </c>
      <c r="AB1508" s="198">
        <v>37073.875011574077</v>
      </c>
      <c r="AC1508" s="198">
        <v>37103.875011574077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1337869</v>
      </c>
      <c r="H1509" s="198">
        <v>37047.352071759262</v>
      </c>
      <c r="I1509" t="s">
        <v>4239</v>
      </c>
      <c r="M1509" t="s">
        <v>3494</v>
      </c>
      <c r="N1509" t="s">
        <v>3840</v>
      </c>
      <c r="O1509" t="s">
        <v>2556</v>
      </c>
      <c r="Q1509" s="199">
        <v>10000</v>
      </c>
      <c r="S1509" t="s">
        <v>3495</v>
      </c>
      <c r="T1509" t="s">
        <v>3730</v>
      </c>
      <c r="U1509" s="201">
        <v>4.0049999999999999</v>
      </c>
      <c r="V1509" t="s">
        <v>4066</v>
      </c>
      <c r="W1509" t="s">
        <v>4169</v>
      </c>
      <c r="X1509" t="s">
        <v>4170</v>
      </c>
      <c r="Y1509" t="s">
        <v>4481</v>
      </c>
      <c r="Z1509" t="s">
        <v>3051</v>
      </c>
      <c r="AA1509">
        <v>829418</v>
      </c>
      <c r="AB1509" s="198">
        <v>37048.875011574077</v>
      </c>
      <c r="AC1509" s="198">
        <v>37048.875011574077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</v>
      </c>
      <c r="G1510" s="202">
        <v>1337870</v>
      </c>
      <c r="H1510" s="198">
        <v>37047.352106481485</v>
      </c>
      <c r="I1510" t="s">
        <v>4396</v>
      </c>
      <c r="M1510" t="s">
        <v>2818</v>
      </c>
      <c r="N1510" t="s">
        <v>3460</v>
      </c>
      <c r="O1510" t="s">
        <v>2594</v>
      </c>
      <c r="Q1510" s="199">
        <v>25</v>
      </c>
      <c r="S1510" t="s">
        <v>3493</v>
      </c>
      <c r="T1510" t="s">
        <v>3730</v>
      </c>
      <c r="U1510" s="201">
        <v>25</v>
      </c>
      <c r="V1510" t="s">
        <v>4397</v>
      </c>
      <c r="W1510" t="s">
        <v>4042</v>
      </c>
      <c r="X1510" t="s">
        <v>3462</v>
      </c>
      <c r="Y1510" t="s">
        <v>4783</v>
      </c>
      <c r="Z1510" t="s">
        <v>3046</v>
      </c>
      <c r="AA1510">
        <v>632718.1</v>
      </c>
      <c r="AB1510" s="198">
        <v>37048.875011574077</v>
      </c>
      <c r="AC1510" s="198">
        <v>37048.875011574077</v>
      </c>
    </row>
    <row r="1511" spans="1:29" x14ac:dyDescent="0.2">
      <c r="A1511" s="44" t="str">
        <f t="shared" si="116"/>
        <v>US Natural Gas Financial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Financial</v>
      </c>
      <c r="E1511" s="44">
        <f>IF(VLOOKUP(S1511,'DD-Lookup'!$J$6:$L$50,3,FALSE)="Monthly",(YEAR(AC1511)-YEAR(AB1511))*12+MONTH(AC1511)-MONTH(AB1511)+1,(AC1511-AB1511+1))</f>
        <v>25</v>
      </c>
      <c r="F1511" s="213">
        <f t="shared" si="120"/>
        <v>250000</v>
      </c>
      <c r="G1511" s="202">
        <v>1337871</v>
      </c>
      <c r="H1511" s="198">
        <v>37047.352118055554</v>
      </c>
      <c r="I1511" t="s">
        <v>3702</v>
      </c>
      <c r="M1511" t="s">
        <v>3494</v>
      </c>
      <c r="N1511" t="s">
        <v>4277</v>
      </c>
      <c r="O1511" t="s">
        <v>3991</v>
      </c>
      <c r="Q1511" s="199">
        <v>10000</v>
      </c>
      <c r="S1511" t="s">
        <v>3495</v>
      </c>
      <c r="T1511" t="s">
        <v>3730</v>
      </c>
      <c r="U1511" s="201">
        <v>4.07</v>
      </c>
      <c r="V1511" t="s">
        <v>4099</v>
      </c>
      <c r="W1511" t="s">
        <v>4527</v>
      </c>
      <c r="X1511" t="s">
        <v>4157</v>
      </c>
      <c r="Y1511" t="s">
        <v>3748</v>
      </c>
      <c r="Z1511" t="s">
        <v>3051</v>
      </c>
      <c r="AA1511" t="s">
        <v>2718</v>
      </c>
      <c r="AB1511" s="198">
        <v>37048.875011574077</v>
      </c>
      <c r="AC1511" s="198">
        <v>37072.875011574077</v>
      </c>
    </row>
    <row r="1512" spans="1:29" x14ac:dyDescent="0.2">
      <c r="A1512" s="44" t="str">
        <f t="shared" si="116"/>
        <v>US Power Financial</v>
      </c>
      <c r="B1512" s="44" t="str">
        <f t="shared" si="117"/>
        <v>US</v>
      </c>
      <c r="C1512" s="44" t="str">
        <f t="shared" si="118"/>
        <v>Power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92</v>
      </c>
      <c r="F1512" s="213">
        <f t="shared" si="120"/>
        <v>4600</v>
      </c>
      <c r="G1512" s="202">
        <v>1337872</v>
      </c>
      <c r="H1512" s="198">
        <v>37047.352118055554</v>
      </c>
      <c r="I1512" t="s">
        <v>3540</v>
      </c>
      <c r="M1512" t="s">
        <v>2818</v>
      </c>
      <c r="N1512" t="s">
        <v>4780</v>
      </c>
      <c r="O1512" t="s">
        <v>3231</v>
      </c>
      <c r="Q1512" s="199">
        <v>50</v>
      </c>
      <c r="S1512" t="s">
        <v>3493</v>
      </c>
      <c r="T1512" t="s">
        <v>3730</v>
      </c>
      <c r="U1512" s="201">
        <v>53.5</v>
      </c>
      <c r="V1512" t="s">
        <v>3653</v>
      </c>
      <c r="W1512" t="s">
        <v>4263</v>
      </c>
      <c r="X1512" t="s">
        <v>3541</v>
      </c>
      <c r="Y1512" t="s">
        <v>4783</v>
      </c>
      <c r="Z1512" t="s">
        <v>3051</v>
      </c>
      <c r="AA1512">
        <v>632719.1</v>
      </c>
      <c r="AB1512" s="198">
        <v>37165</v>
      </c>
      <c r="AC1512" s="198">
        <v>37256</v>
      </c>
    </row>
    <row r="1513" spans="1:29" x14ac:dyDescent="0.2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30</v>
      </c>
      <c r="F1513" s="213">
        <f t="shared" si="120"/>
        <v>750</v>
      </c>
      <c r="G1513" s="202">
        <v>1337873</v>
      </c>
      <c r="H1513" s="198">
        <v>37047.352199074077</v>
      </c>
      <c r="I1513" t="s">
        <v>4477</v>
      </c>
      <c r="M1513" t="s">
        <v>2818</v>
      </c>
      <c r="N1513" t="s">
        <v>3460</v>
      </c>
      <c r="O1513" t="s">
        <v>3261</v>
      </c>
      <c r="Q1513" s="199">
        <v>25</v>
      </c>
      <c r="S1513" t="s">
        <v>3493</v>
      </c>
      <c r="T1513" t="s">
        <v>3730</v>
      </c>
      <c r="U1513" s="201">
        <v>145</v>
      </c>
      <c r="V1513" t="s">
        <v>3235</v>
      </c>
      <c r="W1513" t="s">
        <v>3234</v>
      </c>
      <c r="X1513" t="s">
        <v>3236</v>
      </c>
      <c r="Y1513" t="s">
        <v>4783</v>
      </c>
      <c r="Z1513" t="s">
        <v>3046</v>
      </c>
      <c r="AA1513">
        <v>632720.1</v>
      </c>
      <c r="AB1513" s="198">
        <v>37135.875011574077</v>
      </c>
      <c r="AC1513" s="198">
        <v>37164.875011574077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1337874</v>
      </c>
      <c r="H1514" s="198">
        <v>37047.352256944447</v>
      </c>
      <c r="I1514" t="s">
        <v>3464</v>
      </c>
      <c r="M1514" t="s">
        <v>2818</v>
      </c>
      <c r="N1514" t="s">
        <v>3458</v>
      </c>
      <c r="O1514" t="s">
        <v>4670</v>
      </c>
      <c r="P1514" s="199">
        <v>25</v>
      </c>
      <c r="S1514" t="s">
        <v>3493</v>
      </c>
      <c r="T1514" t="s">
        <v>3730</v>
      </c>
      <c r="U1514" s="201">
        <v>75</v>
      </c>
      <c r="V1514" t="s">
        <v>4012</v>
      </c>
      <c r="W1514" t="s">
        <v>3094</v>
      </c>
      <c r="X1514" t="s">
        <v>3459</v>
      </c>
      <c r="Y1514" t="s">
        <v>4783</v>
      </c>
      <c r="Z1514" t="s">
        <v>3046</v>
      </c>
      <c r="AA1514">
        <v>632721.1</v>
      </c>
      <c r="AB1514" s="198">
        <v>37073.875011574077</v>
      </c>
      <c r="AC1514" s="198">
        <v>37103.875011574077</v>
      </c>
    </row>
    <row r="1515" spans="1:29" x14ac:dyDescent="0.2">
      <c r="A1515" s="44" t="str">
        <f t="shared" si="116"/>
        <v xml:space="preserve"> Natural Gas Physical</v>
      </c>
      <c r="B1515" s="44" t="str">
        <f t="shared" si="117"/>
        <v/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1337875</v>
      </c>
      <c r="H1515" s="198">
        <v>37047.352268518516</v>
      </c>
      <c r="I1515" t="s">
        <v>4491</v>
      </c>
      <c r="M1515" t="s">
        <v>3494</v>
      </c>
      <c r="N1515" t="s">
        <v>4506</v>
      </c>
      <c r="O1515" t="s">
        <v>2641</v>
      </c>
      <c r="Q1515" s="199">
        <v>5000</v>
      </c>
      <c r="S1515" t="s">
        <v>3495</v>
      </c>
      <c r="T1515" t="s">
        <v>3730</v>
      </c>
      <c r="U1515" s="201">
        <v>4.2149999999999999</v>
      </c>
      <c r="V1515" t="s">
        <v>2839</v>
      </c>
      <c r="W1515" t="s">
        <v>4507</v>
      </c>
      <c r="X1515" t="s">
        <v>4508</v>
      </c>
      <c r="Y1515" t="s">
        <v>4481</v>
      </c>
      <c r="Z1515" t="s">
        <v>3051</v>
      </c>
      <c r="AA1515">
        <v>829419</v>
      </c>
      <c r="AB1515" s="198">
        <v>37048.875011574077</v>
      </c>
      <c r="AC1515" s="198">
        <v>37048.875011574077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3500</v>
      </c>
      <c r="G1516" s="202">
        <v>1337876</v>
      </c>
      <c r="H1516" s="198">
        <v>37047.352280092593</v>
      </c>
      <c r="I1516" t="s">
        <v>3450</v>
      </c>
      <c r="M1516" t="s">
        <v>3494</v>
      </c>
      <c r="N1516" t="s">
        <v>3840</v>
      </c>
      <c r="O1516" t="s">
        <v>2515</v>
      </c>
      <c r="P1516" s="199">
        <v>3500</v>
      </c>
      <c r="S1516" t="s">
        <v>3495</v>
      </c>
      <c r="T1516" t="s">
        <v>3730</v>
      </c>
      <c r="U1516" s="201">
        <v>4.05</v>
      </c>
      <c r="V1516" t="s">
        <v>3451</v>
      </c>
      <c r="W1516" t="s">
        <v>4163</v>
      </c>
      <c r="X1516" t="s">
        <v>4164</v>
      </c>
      <c r="Y1516" t="s">
        <v>4481</v>
      </c>
      <c r="Z1516" t="s">
        <v>3051</v>
      </c>
      <c r="AA1516">
        <v>829420</v>
      </c>
      <c r="AB1516" s="198">
        <v>37048.875011574077</v>
      </c>
      <c r="AC1516" s="198">
        <v>37048.875011574077</v>
      </c>
    </row>
    <row r="1517" spans="1:29" x14ac:dyDescent="0.2">
      <c r="A1517" s="44" t="str">
        <f t="shared" si="116"/>
        <v xml:space="preserve"> Natural Gas Physical</v>
      </c>
      <c r="B1517" s="44" t="str">
        <f t="shared" si="117"/>
        <v/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3">
        <f t="shared" si="120"/>
        <v>150000</v>
      </c>
      <c r="G1517" s="202">
        <v>1337877</v>
      </c>
      <c r="H1517" s="198">
        <v>37047.35229166667</v>
      </c>
      <c r="I1517" t="s">
        <v>2289</v>
      </c>
      <c r="M1517" t="s">
        <v>3494</v>
      </c>
      <c r="N1517" t="s">
        <v>3761</v>
      </c>
      <c r="O1517" t="s">
        <v>2279</v>
      </c>
      <c r="P1517" s="199">
        <v>50000</v>
      </c>
      <c r="S1517" t="s">
        <v>3763</v>
      </c>
      <c r="T1517" t="s">
        <v>3764</v>
      </c>
      <c r="U1517" s="201">
        <v>21</v>
      </c>
      <c r="V1517" t="s">
        <v>2719</v>
      </c>
      <c r="W1517" t="s">
        <v>3773</v>
      </c>
      <c r="X1517" t="s">
        <v>3766</v>
      </c>
      <c r="Y1517" t="s">
        <v>3767</v>
      </c>
      <c r="Z1517" t="s">
        <v>3735</v>
      </c>
      <c r="AA1517">
        <v>106428</v>
      </c>
      <c r="AB1517" s="198">
        <v>37048.875011574077</v>
      </c>
      <c r="AC1517" s="198">
        <v>37050.875011574077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</v>
      </c>
      <c r="G1518" s="202">
        <v>1337879</v>
      </c>
      <c r="H1518" s="198">
        <v>37047.352395833332</v>
      </c>
      <c r="I1518" t="s">
        <v>3518</v>
      </c>
      <c r="M1518" t="s">
        <v>3494</v>
      </c>
      <c r="N1518" t="s">
        <v>3840</v>
      </c>
      <c r="O1518" t="s">
        <v>2550</v>
      </c>
      <c r="P1518" s="199">
        <v>5000</v>
      </c>
      <c r="S1518" t="s">
        <v>3495</v>
      </c>
      <c r="T1518" t="s">
        <v>3730</v>
      </c>
      <c r="U1518" s="201">
        <v>3.75</v>
      </c>
      <c r="V1518" t="s">
        <v>2693</v>
      </c>
      <c r="W1518" t="s">
        <v>3163</v>
      </c>
      <c r="X1518" t="s">
        <v>3164</v>
      </c>
      <c r="Y1518" t="s">
        <v>4481</v>
      </c>
      <c r="Z1518" t="s">
        <v>3051</v>
      </c>
      <c r="AA1518">
        <v>829422</v>
      </c>
      <c r="AB1518" s="198">
        <v>37048.875011574077</v>
      </c>
      <c r="AC1518" s="198">
        <v>37048.875011574077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30000</v>
      </c>
      <c r="G1519" s="202">
        <v>1337878</v>
      </c>
      <c r="H1519" s="198">
        <v>37047.352395833332</v>
      </c>
      <c r="I1519" t="s">
        <v>4249</v>
      </c>
      <c r="M1519" t="s">
        <v>3494</v>
      </c>
      <c r="N1519" t="s">
        <v>3840</v>
      </c>
      <c r="O1519" t="s">
        <v>2481</v>
      </c>
      <c r="P1519" s="199">
        <v>30000</v>
      </c>
      <c r="S1519" t="s">
        <v>3495</v>
      </c>
      <c r="T1519" t="s">
        <v>3730</v>
      </c>
      <c r="U1519" s="201">
        <v>4.1100000000000003</v>
      </c>
      <c r="V1519" t="s">
        <v>4503</v>
      </c>
      <c r="W1519" t="s">
        <v>4479</v>
      </c>
      <c r="X1519" t="s">
        <v>4480</v>
      </c>
      <c r="Y1519" t="s">
        <v>4481</v>
      </c>
      <c r="Z1519" t="s">
        <v>3051</v>
      </c>
      <c r="AA1519">
        <v>829421</v>
      </c>
      <c r="AB1519" s="198">
        <v>37048.875011574077</v>
      </c>
      <c r="AC1519" s="198">
        <v>37048.875011574077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90</v>
      </c>
      <c r="F1520" s="213">
        <f t="shared" si="120"/>
        <v>2250</v>
      </c>
      <c r="G1520" s="202">
        <v>1337880</v>
      </c>
      <c r="H1520" s="198">
        <v>37047.352407407408</v>
      </c>
      <c r="I1520" t="s">
        <v>3533</v>
      </c>
      <c r="M1520" t="s">
        <v>2818</v>
      </c>
      <c r="N1520" t="s">
        <v>3460</v>
      </c>
      <c r="O1520" t="s">
        <v>2720</v>
      </c>
      <c r="P1520" s="199">
        <v>25</v>
      </c>
      <c r="S1520" t="s">
        <v>3493</v>
      </c>
      <c r="T1520" t="s">
        <v>3730</v>
      </c>
      <c r="U1520" s="201">
        <v>71</v>
      </c>
      <c r="V1520" t="s">
        <v>3286</v>
      </c>
      <c r="W1520" t="s">
        <v>3234</v>
      </c>
      <c r="X1520" t="s">
        <v>3236</v>
      </c>
      <c r="Y1520" t="s">
        <v>4783</v>
      </c>
      <c r="Z1520" t="s">
        <v>3046</v>
      </c>
      <c r="AA1520">
        <v>632722.1</v>
      </c>
      <c r="AB1520" s="198">
        <v>37257</v>
      </c>
      <c r="AC1520" s="198">
        <v>37346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408</v>
      </c>
      <c r="G1521" s="202">
        <v>1337881</v>
      </c>
      <c r="H1521" s="198">
        <v>37047.352418981478</v>
      </c>
      <c r="I1521" t="s">
        <v>4264</v>
      </c>
      <c r="M1521" t="s">
        <v>3494</v>
      </c>
      <c r="N1521" t="s">
        <v>3840</v>
      </c>
      <c r="O1521" t="s">
        <v>2586</v>
      </c>
      <c r="Q1521" s="199">
        <v>408</v>
      </c>
      <c r="S1521" t="s">
        <v>3495</v>
      </c>
      <c r="T1521" t="s">
        <v>3730</v>
      </c>
      <c r="U1521" s="201">
        <v>4.17</v>
      </c>
      <c r="V1521" t="s">
        <v>4363</v>
      </c>
      <c r="W1521" t="s">
        <v>4523</v>
      </c>
      <c r="X1521" t="s">
        <v>4524</v>
      </c>
      <c r="Y1521" t="s">
        <v>4481</v>
      </c>
      <c r="Z1521" t="s">
        <v>3051</v>
      </c>
      <c r="AA1521">
        <v>829423</v>
      </c>
      <c r="AB1521" s="198">
        <v>37048.875011574077</v>
      </c>
      <c r="AC1521" s="198">
        <v>37048.875011574077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5000</v>
      </c>
      <c r="G1522" s="202">
        <v>1337883</v>
      </c>
      <c r="H1522" s="198">
        <v>37047.352442129632</v>
      </c>
      <c r="I1522" t="s">
        <v>4501</v>
      </c>
      <c r="M1522" t="s">
        <v>3494</v>
      </c>
      <c r="N1522" t="s">
        <v>3840</v>
      </c>
      <c r="O1522" t="s">
        <v>2550</v>
      </c>
      <c r="P1522" s="199">
        <v>5000</v>
      </c>
      <c r="S1522" t="s">
        <v>3495</v>
      </c>
      <c r="T1522" t="s">
        <v>3730</v>
      </c>
      <c r="U1522" s="201">
        <v>3.75</v>
      </c>
      <c r="V1522" t="s">
        <v>4356</v>
      </c>
      <c r="W1522" t="s">
        <v>3163</v>
      </c>
      <c r="X1522" t="s">
        <v>3164</v>
      </c>
      <c r="Y1522" t="s">
        <v>4481</v>
      </c>
      <c r="Z1522" t="s">
        <v>3051</v>
      </c>
      <c r="AA1522">
        <v>829424</v>
      </c>
      <c r="AB1522" s="198">
        <v>37048.875011574077</v>
      </c>
      <c r="AC1522" s="198">
        <v>37048.875011574077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</v>
      </c>
      <c r="G1523" s="202">
        <v>1337884</v>
      </c>
      <c r="H1523" s="198">
        <v>37047.352453703701</v>
      </c>
      <c r="I1523" t="s">
        <v>4477</v>
      </c>
      <c r="M1523" t="s">
        <v>3494</v>
      </c>
      <c r="N1523" t="s">
        <v>3840</v>
      </c>
      <c r="O1523" t="s">
        <v>2578</v>
      </c>
      <c r="Q1523" s="199">
        <v>5000</v>
      </c>
      <c r="S1523" t="s">
        <v>3495</v>
      </c>
      <c r="T1523" t="s">
        <v>3730</v>
      </c>
      <c r="U1523" s="201">
        <v>9.65</v>
      </c>
      <c r="V1523" t="s">
        <v>4111</v>
      </c>
      <c r="W1523" t="s">
        <v>3226</v>
      </c>
      <c r="X1523" t="s">
        <v>3164</v>
      </c>
      <c r="Y1523" t="s">
        <v>4481</v>
      </c>
      <c r="Z1523" t="s">
        <v>3051</v>
      </c>
      <c r="AA1523">
        <v>829425</v>
      </c>
      <c r="AB1523" s="198">
        <v>37048.875011574077</v>
      </c>
      <c r="AC1523" s="198">
        <v>37048.875011574077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266</v>
      </c>
      <c r="G1524" s="202">
        <v>1337885</v>
      </c>
      <c r="H1524" s="198">
        <v>37047.352488425924</v>
      </c>
      <c r="I1524" t="s">
        <v>4264</v>
      </c>
      <c r="M1524" t="s">
        <v>3494</v>
      </c>
      <c r="N1524" t="s">
        <v>3840</v>
      </c>
      <c r="O1524" t="s">
        <v>2505</v>
      </c>
      <c r="Q1524" s="199">
        <v>266</v>
      </c>
      <c r="S1524" t="s">
        <v>3495</v>
      </c>
      <c r="T1524" t="s">
        <v>3730</v>
      </c>
      <c r="U1524" s="201">
        <v>3.89</v>
      </c>
      <c r="V1524" t="s">
        <v>4373</v>
      </c>
      <c r="W1524" t="s">
        <v>4348</v>
      </c>
      <c r="X1524" t="s">
        <v>4498</v>
      </c>
      <c r="Y1524" t="s">
        <v>4481</v>
      </c>
      <c r="Z1524" t="s">
        <v>3051</v>
      </c>
      <c r="AA1524">
        <v>829426</v>
      </c>
      <c r="AB1524" s="198">
        <v>37048.875011574077</v>
      </c>
      <c r="AC1524" s="198">
        <v>37048.875011574077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5000</v>
      </c>
      <c r="G1525" s="202">
        <v>1337886</v>
      </c>
      <c r="H1525" s="198">
        <v>37047.352523148147</v>
      </c>
      <c r="I1525" t="s">
        <v>3159</v>
      </c>
      <c r="M1525" t="s">
        <v>3494</v>
      </c>
      <c r="N1525" t="s">
        <v>3840</v>
      </c>
      <c r="O1525" t="s">
        <v>2481</v>
      </c>
      <c r="P1525" s="199">
        <v>5000</v>
      </c>
      <c r="S1525" t="s">
        <v>3495</v>
      </c>
      <c r="T1525" t="s">
        <v>3730</v>
      </c>
      <c r="U1525" s="201">
        <v>4.1100000000000003</v>
      </c>
      <c r="V1525" t="s">
        <v>4291</v>
      </c>
      <c r="W1525" t="s">
        <v>4479</v>
      </c>
      <c r="X1525" t="s">
        <v>4480</v>
      </c>
      <c r="Y1525" t="s">
        <v>4481</v>
      </c>
      <c r="Z1525" t="s">
        <v>3051</v>
      </c>
      <c r="AA1525">
        <v>829427</v>
      </c>
      <c r="AB1525" s="198">
        <v>37048.875011574077</v>
      </c>
      <c r="AC1525" s="198">
        <v>37048.875011574077</v>
      </c>
    </row>
    <row r="1526" spans="1:29" x14ac:dyDescent="0.2">
      <c r="A1526" s="44" t="str">
        <f t="shared" si="116"/>
        <v>US Power Physical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50</v>
      </c>
      <c r="G1526" s="202">
        <v>1337887</v>
      </c>
      <c r="H1526" s="198">
        <v>37047.352546296293</v>
      </c>
      <c r="I1526" t="s">
        <v>3996</v>
      </c>
      <c r="J1526" t="s">
        <v>4228</v>
      </c>
      <c r="K1526" t="s">
        <v>4267</v>
      </c>
      <c r="M1526" t="s">
        <v>2818</v>
      </c>
      <c r="N1526" t="s">
        <v>3519</v>
      </c>
      <c r="O1526" t="s">
        <v>2547</v>
      </c>
      <c r="Q1526" s="199">
        <v>50</v>
      </c>
      <c r="S1526" t="s">
        <v>3493</v>
      </c>
      <c r="T1526" t="s">
        <v>3730</v>
      </c>
      <c r="U1526" s="201">
        <v>41</v>
      </c>
      <c r="V1526" t="s">
        <v>3118</v>
      </c>
      <c r="W1526" t="s">
        <v>4274</v>
      </c>
      <c r="X1526" t="s">
        <v>3683</v>
      </c>
      <c r="Y1526" t="s">
        <v>4783</v>
      </c>
      <c r="Z1526" t="s">
        <v>3046</v>
      </c>
      <c r="AA1526">
        <v>632723.1</v>
      </c>
      <c r="AB1526" s="198">
        <v>37048.875011574077</v>
      </c>
      <c r="AC1526" s="198">
        <v>37048.875011574077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2500</v>
      </c>
      <c r="G1527" s="202">
        <v>1337888</v>
      </c>
      <c r="H1527" s="198">
        <v>37047.35255787037</v>
      </c>
      <c r="I1527" t="s">
        <v>3166</v>
      </c>
      <c r="M1527" t="s">
        <v>3494</v>
      </c>
      <c r="N1527" t="s">
        <v>3840</v>
      </c>
      <c r="O1527" t="s">
        <v>4724</v>
      </c>
      <c r="P1527" s="199">
        <v>2500</v>
      </c>
      <c r="S1527" t="s">
        <v>3495</v>
      </c>
      <c r="T1527" t="s">
        <v>3730</v>
      </c>
      <c r="U1527" s="201">
        <v>4.3250000000000002</v>
      </c>
      <c r="V1527" t="s">
        <v>3167</v>
      </c>
      <c r="W1527" t="s">
        <v>3217</v>
      </c>
      <c r="X1527" t="s">
        <v>3153</v>
      </c>
      <c r="Y1527" t="s">
        <v>4481</v>
      </c>
      <c r="Z1527" t="s">
        <v>3051</v>
      </c>
      <c r="AA1527">
        <v>829428</v>
      </c>
      <c r="AB1527" s="198">
        <v>37048.875011574077</v>
      </c>
      <c r="AC1527" s="198">
        <v>37048.875011574077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3">
        <f t="shared" si="120"/>
        <v>10000</v>
      </c>
      <c r="G1528" s="202">
        <v>1337889</v>
      </c>
      <c r="H1528" s="198">
        <v>37047.35260416667</v>
      </c>
      <c r="I1528" t="s">
        <v>4496</v>
      </c>
      <c r="M1528" t="s">
        <v>3494</v>
      </c>
      <c r="N1528" t="s">
        <v>3840</v>
      </c>
      <c r="O1528" t="s">
        <v>2578</v>
      </c>
      <c r="P1528" s="199">
        <v>10000</v>
      </c>
      <c r="S1528" t="s">
        <v>3495</v>
      </c>
      <c r="T1528" t="s">
        <v>3730</v>
      </c>
      <c r="U1528" s="201">
        <v>9.4499999999999993</v>
      </c>
      <c r="V1528" t="s">
        <v>3103</v>
      </c>
      <c r="W1528" t="s">
        <v>3226</v>
      </c>
      <c r="X1528" t="s">
        <v>3164</v>
      </c>
      <c r="Y1528" t="s">
        <v>4481</v>
      </c>
      <c r="Z1528" t="s">
        <v>3051</v>
      </c>
      <c r="AA1528">
        <v>829429</v>
      </c>
      <c r="AB1528" s="198">
        <v>37048.875011574077</v>
      </c>
      <c r="AC1528" s="198">
        <v>37048.875011574077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1337890</v>
      </c>
      <c r="H1529" s="198">
        <v>37047.352638888886</v>
      </c>
      <c r="I1529" t="s">
        <v>4496</v>
      </c>
      <c r="M1529" t="s">
        <v>3494</v>
      </c>
      <c r="N1529" t="s">
        <v>3840</v>
      </c>
      <c r="O1529" t="s">
        <v>2565</v>
      </c>
      <c r="P1529" s="199">
        <v>10000</v>
      </c>
      <c r="S1529" t="s">
        <v>3495</v>
      </c>
      <c r="T1529" t="s">
        <v>3730</v>
      </c>
      <c r="U1529" s="201">
        <v>9.4499999999999993</v>
      </c>
      <c r="V1529" t="s">
        <v>3103</v>
      </c>
      <c r="W1529" t="s">
        <v>3226</v>
      </c>
      <c r="X1529" t="s">
        <v>3164</v>
      </c>
      <c r="Y1529" t="s">
        <v>4481</v>
      </c>
      <c r="Z1529" t="s">
        <v>3051</v>
      </c>
      <c r="AA1529">
        <v>829430</v>
      </c>
      <c r="AB1529" s="198">
        <v>37048.875011574077</v>
      </c>
      <c r="AC1529" s="198">
        <v>37048.875011574077</v>
      </c>
    </row>
    <row r="1530" spans="1:29" x14ac:dyDescent="0.2">
      <c r="A1530" s="44" t="str">
        <f t="shared" si="116"/>
        <v xml:space="preserve"> Power Physical</v>
      </c>
      <c r="B1530" s="44" t="str">
        <f t="shared" si="117"/>
        <v/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31</v>
      </c>
      <c r="F1530" s="213">
        <f t="shared" si="120"/>
        <v>775</v>
      </c>
      <c r="G1530" s="202">
        <v>1337891</v>
      </c>
      <c r="H1530" s="198">
        <v>37047.352673611109</v>
      </c>
      <c r="I1530" t="s">
        <v>4131</v>
      </c>
      <c r="M1530" t="s">
        <v>2818</v>
      </c>
      <c r="N1530" t="s">
        <v>2181</v>
      </c>
      <c r="O1530" t="s">
        <v>2266</v>
      </c>
      <c r="P1530" s="199">
        <v>25</v>
      </c>
      <c r="S1530" t="s">
        <v>3493</v>
      </c>
      <c r="T1530" t="s">
        <v>2183</v>
      </c>
      <c r="U1530" s="201">
        <v>27.5</v>
      </c>
      <c r="V1530" t="s">
        <v>2298</v>
      </c>
      <c r="W1530" t="s">
        <v>2185</v>
      </c>
      <c r="X1530" t="s">
        <v>2186</v>
      </c>
      <c r="Y1530" t="s">
        <v>2187</v>
      </c>
      <c r="Z1530" t="s">
        <v>3735</v>
      </c>
      <c r="AA1530">
        <v>110729.1</v>
      </c>
      <c r="AB1530" s="198">
        <v>37104</v>
      </c>
      <c r="AC1530" s="198">
        <v>37134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3877</v>
      </c>
      <c r="G1531" s="202">
        <v>1337892</v>
      </c>
      <c r="H1531" s="198">
        <v>37047.352685185186</v>
      </c>
      <c r="I1531" t="s">
        <v>3518</v>
      </c>
      <c r="M1531" t="s">
        <v>3494</v>
      </c>
      <c r="N1531" t="s">
        <v>3840</v>
      </c>
      <c r="O1531" t="s">
        <v>2614</v>
      </c>
      <c r="Q1531" s="199">
        <v>3877</v>
      </c>
      <c r="S1531" t="s">
        <v>3495</v>
      </c>
      <c r="T1531" t="s">
        <v>3730</v>
      </c>
      <c r="U1531" s="201">
        <v>3.0249999999999999</v>
      </c>
      <c r="V1531" t="s">
        <v>4425</v>
      </c>
      <c r="W1531" t="s">
        <v>3171</v>
      </c>
      <c r="X1531" t="s">
        <v>3164</v>
      </c>
      <c r="Y1531" t="s">
        <v>4481</v>
      </c>
      <c r="Z1531" t="s">
        <v>3051</v>
      </c>
      <c r="AA1531">
        <v>829431</v>
      </c>
      <c r="AB1531" s="198">
        <v>37048.875011574077</v>
      </c>
      <c r="AC1531" s="198">
        <v>37048.875011574077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365</v>
      </c>
      <c r="F1532" s="213">
        <f t="shared" si="120"/>
        <v>1825000</v>
      </c>
      <c r="G1532" s="202">
        <v>1337893</v>
      </c>
      <c r="H1532" s="198">
        <v>37047.352731481478</v>
      </c>
      <c r="I1532" t="s">
        <v>4519</v>
      </c>
      <c r="M1532" t="s">
        <v>3494</v>
      </c>
      <c r="N1532" t="s">
        <v>4277</v>
      </c>
      <c r="O1532" t="s">
        <v>4526</v>
      </c>
      <c r="Q1532" s="199">
        <v>5000</v>
      </c>
      <c r="S1532" t="s">
        <v>3495</v>
      </c>
      <c r="T1532" t="s">
        <v>3730</v>
      </c>
      <c r="U1532" s="201">
        <v>4.1900000000000004</v>
      </c>
      <c r="V1532" t="s">
        <v>4520</v>
      </c>
      <c r="W1532" t="s">
        <v>2909</v>
      </c>
      <c r="X1532" t="s">
        <v>4278</v>
      </c>
      <c r="Y1532" t="s">
        <v>3748</v>
      </c>
      <c r="Z1532" t="s">
        <v>3051</v>
      </c>
      <c r="AA1532" t="s">
        <v>2721</v>
      </c>
      <c r="AB1532" s="198">
        <v>37257.875</v>
      </c>
      <c r="AC1532" s="198">
        <v>37621.875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5000</v>
      </c>
      <c r="G1533" s="202">
        <v>1337894</v>
      </c>
      <c r="H1533" s="198">
        <v>37047.352743055555</v>
      </c>
      <c r="I1533" t="s">
        <v>3518</v>
      </c>
      <c r="M1533" t="s">
        <v>3494</v>
      </c>
      <c r="N1533" t="s">
        <v>3840</v>
      </c>
      <c r="O1533" t="s">
        <v>2545</v>
      </c>
      <c r="P1533" s="199">
        <v>5000</v>
      </c>
      <c r="S1533" t="s">
        <v>3495</v>
      </c>
      <c r="T1533" t="s">
        <v>3730</v>
      </c>
      <c r="U1533" s="201">
        <v>4.25</v>
      </c>
      <c r="V1533" t="s">
        <v>4288</v>
      </c>
      <c r="W1533" t="s">
        <v>3163</v>
      </c>
      <c r="X1533" t="s">
        <v>3164</v>
      </c>
      <c r="Y1533" t="s">
        <v>4481</v>
      </c>
      <c r="Z1533" t="s">
        <v>3051</v>
      </c>
      <c r="AA1533">
        <v>829432</v>
      </c>
      <c r="AB1533" s="198">
        <v>37048.875011574077</v>
      </c>
      <c r="AC1533" s="198">
        <v>37048.875011574077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1337895</v>
      </c>
      <c r="H1534" s="198">
        <v>37047.352754629632</v>
      </c>
      <c r="I1534" t="s">
        <v>3625</v>
      </c>
      <c r="M1534" t="s">
        <v>3494</v>
      </c>
      <c r="N1534" t="s">
        <v>3840</v>
      </c>
      <c r="O1534" t="s">
        <v>2481</v>
      </c>
      <c r="P1534" s="199">
        <v>10000</v>
      </c>
      <c r="S1534" t="s">
        <v>3495</v>
      </c>
      <c r="T1534" t="s">
        <v>3730</v>
      </c>
      <c r="U1534" s="201">
        <v>4.1100000000000003</v>
      </c>
      <c r="V1534" t="s">
        <v>3244</v>
      </c>
      <c r="W1534" t="s">
        <v>4479</v>
      </c>
      <c r="X1534" t="s">
        <v>4480</v>
      </c>
      <c r="Y1534" t="s">
        <v>4481</v>
      </c>
      <c r="Z1534" t="s">
        <v>3051</v>
      </c>
      <c r="AA1534">
        <v>829433</v>
      </c>
      <c r="AB1534" s="198">
        <v>37048.875011574077</v>
      </c>
      <c r="AC1534" s="198">
        <v>37048.875011574077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1337896</v>
      </c>
      <c r="H1535" s="198">
        <v>37047.352789351855</v>
      </c>
      <c r="I1535" t="s">
        <v>3606</v>
      </c>
      <c r="M1535" t="s">
        <v>3494</v>
      </c>
      <c r="N1535" t="s">
        <v>3840</v>
      </c>
      <c r="O1535" t="s">
        <v>4680</v>
      </c>
      <c r="P1535" s="199">
        <v>10000</v>
      </c>
      <c r="S1535" t="s">
        <v>3495</v>
      </c>
      <c r="T1535" t="s">
        <v>3730</v>
      </c>
      <c r="U1535" s="201">
        <v>4.0599999999999996</v>
      </c>
      <c r="V1535" t="s">
        <v>3491</v>
      </c>
      <c r="W1535" t="s">
        <v>4163</v>
      </c>
      <c r="X1535" t="s">
        <v>4164</v>
      </c>
      <c r="Y1535" t="s">
        <v>4481</v>
      </c>
      <c r="Z1535" t="s">
        <v>3051</v>
      </c>
      <c r="AA1535">
        <v>829434</v>
      </c>
      <c r="AB1535" s="198">
        <v>37048.875011574077</v>
      </c>
      <c r="AC1535" s="198">
        <v>37048.875011574077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1337897</v>
      </c>
      <c r="H1536" s="198">
        <v>37047.352812500001</v>
      </c>
      <c r="I1536" t="s">
        <v>3518</v>
      </c>
      <c r="M1536" t="s">
        <v>3494</v>
      </c>
      <c r="N1536" t="s">
        <v>3840</v>
      </c>
      <c r="O1536" t="s">
        <v>2545</v>
      </c>
      <c r="P1536" s="199">
        <v>5000</v>
      </c>
      <c r="S1536" t="s">
        <v>3495</v>
      </c>
      <c r="T1536" t="s">
        <v>3730</v>
      </c>
      <c r="U1536" s="201">
        <v>4.1500000000000004</v>
      </c>
      <c r="V1536" t="s">
        <v>4288</v>
      </c>
      <c r="W1536" t="s">
        <v>3163</v>
      </c>
      <c r="X1536" t="s">
        <v>3164</v>
      </c>
      <c r="Y1536" t="s">
        <v>4481</v>
      </c>
      <c r="Z1536" t="s">
        <v>3051</v>
      </c>
      <c r="AA1536">
        <v>829436</v>
      </c>
      <c r="AB1536" s="198">
        <v>37048.875011574077</v>
      </c>
      <c r="AC1536" s="198">
        <v>37048.875011574077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5000</v>
      </c>
      <c r="G1537" s="202">
        <v>1337898</v>
      </c>
      <c r="H1537" s="198">
        <v>37047.352812500001</v>
      </c>
      <c r="I1537" t="s">
        <v>4272</v>
      </c>
      <c r="M1537" t="s">
        <v>3494</v>
      </c>
      <c r="N1537" t="s">
        <v>3840</v>
      </c>
      <c r="O1537" t="s">
        <v>2611</v>
      </c>
      <c r="P1537" s="199">
        <v>5000</v>
      </c>
      <c r="S1537" t="s">
        <v>3495</v>
      </c>
      <c r="T1537" t="s">
        <v>3730</v>
      </c>
      <c r="U1537" s="201">
        <v>3.9</v>
      </c>
      <c r="V1537" t="s">
        <v>4510</v>
      </c>
      <c r="W1537" t="s">
        <v>4348</v>
      </c>
      <c r="X1537" t="s">
        <v>4498</v>
      </c>
      <c r="Y1537" t="s">
        <v>4481</v>
      </c>
      <c r="Z1537" t="s">
        <v>3051</v>
      </c>
      <c r="AA1537">
        <v>829435</v>
      </c>
      <c r="AB1537" s="198">
        <v>37048.875011574077</v>
      </c>
      <c r="AC1537" s="198">
        <v>37048.875011574077</v>
      </c>
    </row>
    <row r="1538" spans="1:29" x14ac:dyDescent="0.2">
      <c r="A1538" s="44" t="str">
        <f t="shared" si="116"/>
        <v xml:space="preserve"> Natural Gas Physical</v>
      </c>
      <c r="B1538" s="44" t="str">
        <f t="shared" si="117"/>
        <v/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92</v>
      </c>
      <c r="F1538" s="213">
        <f t="shared" si="120"/>
        <v>2300000</v>
      </c>
      <c r="G1538" s="202">
        <v>1337900</v>
      </c>
      <c r="H1538" s="198">
        <v>37047.352824074071</v>
      </c>
      <c r="I1538" t="s">
        <v>2289</v>
      </c>
      <c r="M1538" t="s">
        <v>3494</v>
      </c>
      <c r="N1538" t="s">
        <v>3761</v>
      </c>
      <c r="O1538" t="s">
        <v>3783</v>
      </c>
      <c r="P1538" s="199">
        <v>25000</v>
      </c>
      <c r="S1538" t="s">
        <v>3763</v>
      </c>
      <c r="T1538" t="s">
        <v>3764</v>
      </c>
      <c r="U1538" s="201">
        <v>24.675000000000001</v>
      </c>
      <c r="V1538" t="s">
        <v>2291</v>
      </c>
      <c r="W1538" t="s">
        <v>3765</v>
      </c>
      <c r="X1538" t="s">
        <v>3766</v>
      </c>
      <c r="Y1538" t="s">
        <v>3767</v>
      </c>
      <c r="Z1538" t="s">
        <v>3735</v>
      </c>
      <c r="AA1538">
        <v>106429</v>
      </c>
      <c r="AB1538" s="198">
        <v>37165</v>
      </c>
      <c r="AC1538" s="198">
        <v>37256</v>
      </c>
    </row>
    <row r="1539" spans="1:29" x14ac:dyDescent="0.2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25</v>
      </c>
      <c r="F1539" s="213">
        <f t="shared" si="120"/>
        <v>250000</v>
      </c>
      <c r="G1539" s="202">
        <v>1337901</v>
      </c>
      <c r="H1539" s="198">
        <v>37047.352835648147</v>
      </c>
      <c r="I1539" t="s">
        <v>3606</v>
      </c>
      <c r="M1539" t="s">
        <v>3494</v>
      </c>
      <c r="N1539" t="s">
        <v>4277</v>
      </c>
      <c r="O1539" t="s">
        <v>3991</v>
      </c>
      <c r="P1539" s="199">
        <v>10000</v>
      </c>
      <c r="S1539" t="s">
        <v>3495</v>
      </c>
      <c r="T1539" t="s">
        <v>3730</v>
      </c>
      <c r="U1539" s="201">
        <v>4.0650000000000004</v>
      </c>
      <c r="V1539" t="s">
        <v>3621</v>
      </c>
      <c r="W1539" t="s">
        <v>4527</v>
      </c>
      <c r="X1539" t="s">
        <v>4157</v>
      </c>
      <c r="Y1539" t="s">
        <v>3748</v>
      </c>
      <c r="Z1539" t="s">
        <v>3051</v>
      </c>
      <c r="AA1539" t="s">
        <v>2722</v>
      </c>
      <c r="AB1539" s="198">
        <v>37048.875011574077</v>
      </c>
      <c r="AC1539" s="198">
        <v>37072.875011574077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5000</v>
      </c>
      <c r="G1540" s="202">
        <v>1337902</v>
      </c>
      <c r="H1540" s="198">
        <v>37047.352835648147</v>
      </c>
      <c r="I1540" t="s">
        <v>4285</v>
      </c>
      <c r="M1540" t="s">
        <v>3494</v>
      </c>
      <c r="N1540" t="s">
        <v>3840</v>
      </c>
      <c r="O1540" t="s">
        <v>2503</v>
      </c>
      <c r="P1540" s="199">
        <v>5000</v>
      </c>
      <c r="S1540" t="s">
        <v>3495</v>
      </c>
      <c r="T1540" t="s">
        <v>3730</v>
      </c>
      <c r="U1540" s="201">
        <v>3.9</v>
      </c>
      <c r="V1540" t="s">
        <v>3485</v>
      </c>
      <c r="W1540" t="s">
        <v>4348</v>
      </c>
      <c r="X1540" t="s">
        <v>4498</v>
      </c>
      <c r="Y1540" t="s">
        <v>4481</v>
      </c>
      <c r="Z1540" t="s">
        <v>3051</v>
      </c>
      <c r="AA1540">
        <v>829437</v>
      </c>
      <c r="AB1540" s="198">
        <v>37048.875011574077</v>
      </c>
      <c r="AC1540" s="198">
        <v>37048.875011574077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25</v>
      </c>
      <c r="G1541" s="202">
        <v>1337903</v>
      </c>
      <c r="H1541" s="198">
        <v>37047.352858796294</v>
      </c>
      <c r="I1541" t="s">
        <v>4477</v>
      </c>
      <c r="M1541" t="s">
        <v>2818</v>
      </c>
      <c r="N1541" t="s">
        <v>3458</v>
      </c>
      <c r="O1541" t="s">
        <v>2723</v>
      </c>
      <c r="P1541" s="199">
        <v>25</v>
      </c>
      <c r="S1541" t="s">
        <v>3493</v>
      </c>
      <c r="T1541" t="s">
        <v>3730</v>
      </c>
      <c r="U1541" s="201">
        <v>82</v>
      </c>
      <c r="V1541" t="s">
        <v>4010</v>
      </c>
      <c r="W1541" t="s">
        <v>3463</v>
      </c>
      <c r="X1541" t="s">
        <v>3459</v>
      </c>
      <c r="Y1541" t="s">
        <v>4783</v>
      </c>
      <c r="Z1541" t="s">
        <v>3046</v>
      </c>
      <c r="AA1541">
        <v>632724.1</v>
      </c>
      <c r="AB1541" s="198">
        <v>37048.875011574077</v>
      </c>
      <c r="AC1541" s="198">
        <v>37048.875011574077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5000</v>
      </c>
      <c r="G1542" s="202">
        <v>1337904</v>
      </c>
      <c r="H1542" s="198">
        <v>37047.352870370371</v>
      </c>
      <c r="I1542" t="s">
        <v>3472</v>
      </c>
      <c r="M1542" t="s">
        <v>3494</v>
      </c>
      <c r="N1542" t="s">
        <v>3840</v>
      </c>
      <c r="O1542" t="s">
        <v>2550</v>
      </c>
      <c r="P1542" s="199">
        <v>5000</v>
      </c>
      <c r="S1542" t="s">
        <v>3495</v>
      </c>
      <c r="T1542" t="s">
        <v>3730</v>
      </c>
      <c r="U1542" s="201">
        <v>3.65</v>
      </c>
      <c r="V1542" t="s">
        <v>2634</v>
      </c>
      <c r="W1542" t="s">
        <v>3163</v>
      </c>
      <c r="X1542" t="s">
        <v>3164</v>
      </c>
      <c r="Y1542" t="s">
        <v>4481</v>
      </c>
      <c r="Z1542" t="s">
        <v>3051</v>
      </c>
      <c r="AA1542">
        <v>829438</v>
      </c>
      <c r="AB1542" s="198">
        <v>37048.875011574077</v>
      </c>
      <c r="AC1542" s="198">
        <v>37048.875011574077</v>
      </c>
    </row>
    <row r="1543" spans="1:29" x14ac:dyDescent="0.2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1550</v>
      </c>
      <c r="G1543" s="202">
        <v>1337905</v>
      </c>
      <c r="H1543" s="198">
        <v>37047.352881944447</v>
      </c>
      <c r="I1543" t="s">
        <v>4239</v>
      </c>
      <c r="M1543" t="s">
        <v>2818</v>
      </c>
      <c r="N1543" t="s">
        <v>3519</v>
      </c>
      <c r="O1543" t="s">
        <v>2724</v>
      </c>
      <c r="Q1543" s="199">
        <v>50</v>
      </c>
      <c r="S1543" t="s">
        <v>3493</v>
      </c>
      <c r="T1543" t="s">
        <v>3730</v>
      </c>
      <c r="U1543" s="201">
        <v>43.25</v>
      </c>
      <c r="V1543" t="s">
        <v>3661</v>
      </c>
      <c r="W1543" t="s">
        <v>4274</v>
      </c>
      <c r="X1543" t="s">
        <v>3683</v>
      </c>
      <c r="Y1543" t="s">
        <v>4783</v>
      </c>
      <c r="Z1543" t="s">
        <v>3046</v>
      </c>
      <c r="AA1543">
        <v>632725.1</v>
      </c>
      <c r="AB1543" s="198">
        <v>37377.875</v>
      </c>
      <c r="AC1543" s="198">
        <v>37407.875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1337906</v>
      </c>
      <c r="H1544" s="198">
        <v>37047.352881944447</v>
      </c>
      <c r="I1544" t="s">
        <v>4482</v>
      </c>
      <c r="M1544" t="s">
        <v>3494</v>
      </c>
      <c r="N1544" t="s">
        <v>3840</v>
      </c>
      <c r="O1544" t="s">
        <v>2505</v>
      </c>
      <c r="P1544" s="199">
        <v>5000</v>
      </c>
      <c r="S1544" t="s">
        <v>3495</v>
      </c>
      <c r="T1544" t="s">
        <v>3730</v>
      </c>
      <c r="U1544" s="201">
        <v>3.8849999999999998</v>
      </c>
      <c r="V1544" t="s">
        <v>4483</v>
      </c>
      <c r="W1544" t="s">
        <v>4348</v>
      </c>
      <c r="X1544" t="s">
        <v>4498</v>
      </c>
      <c r="Y1544" t="s">
        <v>4481</v>
      </c>
      <c r="Z1544" t="s">
        <v>3051</v>
      </c>
      <c r="AA1544">
        <v>829439</v>
      </c>
      <c r="AB1544" s="198">
        <v>37048.875011574077</v>
      </c>
      <c r="AC1544" s="198">
        <v>37048.875011574077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5000</v>
      </c>
      <c r="G1545" s="202">
        <v>1337907</v>
      </c>
      <c r="H1545" s="198">
        <v>37047.352893518517</v>
      </c>
      <c r="I1545" t="s">
        <v>4285</v>
      </c>
      <c r="M1545" t="s">
        <v>3494</v>
      </c>
      <c r="N1545" t="s">
        <v>3840</v>
      </c>
      <c r="O1545" t="s">
        <v>2503</v>
      </c>
      <c r="P1545" s="199">
        <v>5000</v>
      </c>
      <c r="S1545" t="s">
        <v>3495</v>
      </c>
      <c r="T1545" t="s">
        <v>3730</v>
      </c>
      <c r="U1545" s="201">
        <v>3.8975</v>
      </c>
      <c r="V1545" t="s">
        <v>3485</v>
      </c>
      <c r="W1545" t="s">
        <v>4348</v>
      </c>
      <c r="X1545" t="s">
        <v>4498</v>
      </c>
      <c r="Y1545" t="s">
        <v>4481</v>
      </c>
      <c r="Z1545" t="s">
        <v>3051</v>
      </c>
      <c r="AA1545">
        <v>829440</v>
      </c>
      <c r="AB1545" s="198">
        <v>37048.875011574077</v>
      </c>
      <c r="AC1545" s="198">
        <v>37048.875011574077</v>
      </c>
    </row>
    <row r="1546" spans="1:29" x14ac:dyDescent="0.2">
      <c r="A1546" s="44" t="str">
        <f t="shared" si="116"/>
        <v>US Power Physical</v>
      </c>
      <c r="B1546" s="44" t="str">
        <f t="shared" si="117"/>
        <v>US</v>
      </c>
      <c r="C1546" s="44" t="str">
        <f t="shared" si="118"/>
        <v>Power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25</v>
      </c>
      <c r="G1546" s="202">
        <v>1337908</v>
      </c>
      <c r="H1546" s="198">
        <v>37047.352951388886</v>
      </c>
      <c r="I1546" t="s">
        <v>4357</v>
      </c>
      <c r="M1546" t="s">
        <v>2818</v>
      </c>
      <c r="N1546" t="s">
        <v>3458</v>
      </c>
      <c r="O1546" t="s">
        <v>2571</v>
      </c>
      <c r="Q1546" s="199">
        <v>25</v>
      </c>
      <c r="S1546" t="s">
        <v>3493</v>
      </c>
      <c r="T1546" t="s">
        <v>3730</v>
      </c>
      <c r="U1546" s="201">
        <v>38</v>
      </c>
      <c r="V1546" t="s">
        <v>3864</v>
      </c>
      <c r="W1546" t="s">
        <v>3127</v>
      </c>
      <c r="X1546" t="s">
        <v>3459</v>
      </c>
      <c r="Y1546" t="s">
        <v>4783</v>
      </c>
      <c r="Z1546" t="s">
        <v>3046</v>
      </c>
      <c r="AA1546">
        <v>632726.1</v>
      </c>
      <c r="AB1546" s="198">
        <v>37048.875011574077</v>
      </c>
      <c r="AC1546" s="198">
        <v>37048.875011574077</v>
      </c>
    </row>
    <row r="1547" spans="1:29" x14ac:dyDescent="0.2">
      <c r="A1547" s="44" t="str">
        <f t="shared" ref="A1547:A1610" si="121">B1547&amp;" "&amp;C1547&amp;" "&amp;D1547</f>
        <v xml:space="preserve"> Natural Gas Physical</v>
      </c>
      <c r="B1547" s="44" t="str">
        <f t="shared" ref="B1547:B1610" si="122">IF((LEFT(N1547,2)="US"),"US","")</f>
        <v/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10000</v>
      </c>
      <c r="G1547" s="202">
        <v>1337909</v>
      </c>
      <c r="H1547" s="198">
        <v>37047.352962962963</v>
      </c>
      <c r="I1547" t="s">
        <v>3533</v>
      </c>
      <c r="M1547" t="s">
        <v>3494</v>
      </c>
      <c r="N1547" t="s">
        <v>4506</v>
      </c>
      <c r="O1547" t="s">
        <v>2725</v>
      </c>
      <c r="Q1547" s="199">
        <v>10000</v>
      </c>
      <c r="S1547" t="s">
        <v>3495</v>
      </c>
      <c r="T1547" t="s">
        <v>3730</v>
      </c>
      <c r="U1547" s="201">
        <v>4.2350000000000003</v>
      </c>
      <c r="V1547" t="s">
        <v>4115</v>
      </c>
      <c r="W1547" t="s">
        <v>4507</v>
      </c>
      <c r="X1547" t="s">
        <v>4508</v>
      </c>
      <c r="Y1547" t="s">
        <v>4481</v>
      </c>
      <c r="Z1547" t="s">
        <v>3051</v>
      </c>
      <c r="AA1547">
        <v>829441</v>
      </c>
      <c r="AB1547" s="198">
        <v>37048.875011574077</v>
      </c>
      <c r="AC1547" s="198">
        <v>37048.875011574077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20000</v>
      </c>
      <c r="G1548" s="202">
        <v>1337910</v>
      </c>
      <c r="H1548" s="198">
        <v>37047.352986111109</v>
      </c>
      <c r="I1548" t="s">
        <v>3518</v>
      </c>
      <c r="M1548" t="s">
        <v>3494</v>
      </c>
      <c r="N1548" t="s">
        <v>3840</v>
      </c>
      <c r="O1548" t="s">
        <v>2481</v>
      </c>
      <c r="P1548" s="199">
        <v>20000</v>
      </c>
      <c r="S1548" t="s">
        <v>3495</v>
      </c>
      <c r="T1548" t="s">
        <v>3730</v>
      </c>
      <c r="U1548" s="201">
        <v>4.1100000000000003</v>
      </c>
      <c r="V1548" t="s">
        <v>2726</v>
      </c>
      <c r="W1548" t="s">
        <v>4479</v>
      </c>
      <c r="X1548" t="s">
        <v>4480</v>
      </c>
      <c r="Y1548" t="s">
        <v>4481</v>
      </c>
      <c r="Z1548" t="s">
        <v>3051</v>
      </c>
      <c r="AA1548">
        <v>829442</v>
      </c>
      <c r="AB1548" s="198">
        <v>37048.875011574077</v>
      </c>
      <c r="AC1548" s="198">
        <v>37048.875011574077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1337912</v>
      </c>
      <c r="H1549" s="198">
        <v>37047.353043981479</v>
      </c>
      <c r="I1549" t="s">
        <v>4272</v>
      </c>
      <c r="M1549" t="s">
        <v>3494</v>
      </c>
      <c r="N1549" t="s">
        <v>3840</v>
      </c>
      <c r="O1549" t="s">
        <v>2685</v>
      </c>
      <c r="P1549" s="199">
        <v>5000</v>
      </c>
      <c r="S1549" t="s">
        <v>3495</v>
      </c>
      <c r="T1549" t="s">
        <v>3730</v>
      </c>
      <c r="U1549" s="201">
        <v>4.0149999999999997</v>
      </c>
      <c r="V1549" t="s">
        <v>4510</v>
      </c>
      <c r="W1549" t="s">
        <v>4035</v>
      </c>
      <c r="X1549" t="s">
        <v>4036</v>
      </c>
      <c r="Y1549" t="s">
        <v>4481</v>
      </c>
      <c r="Z1549" t="s">
        <v>3051</v>
      </c>
      <c r="AA1549">
        <v>829443</v>
      </c>
      <c r="AB1549" s="198">
        <v>37048.875011574077</v>
      </c>
      <c r="AC1549" s="198">
        <v>37048.875011574077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25000</v>
      </c>
      <c r="G1550" s="202">
        <v>1337913</v>
      </c>
      <c r="H1550" s="198">
        <v>37047.353055555555</v>
      </c>
      <c r="I1550" t="s">
        <v>4501</v>
      </c>
      <c r="M1550" t="s">
        <v>3494</v>
      </c>
      <c r="N1550" t="s">
        <v>3840</v>
      </c>
      <c r="O1550" t="s">
        <v>2481</v>
      </c>
      <c r="P1550" s="199">
        <v>25000</v>
      </c>
      <c r="S1550" t="s">
        <v>3495</v>
      </c>
      <c r="T1550" t="s">
        <v>3730</v>
      </c>
      <c r="U1550" s="201">
        <v>4.1100000000000003</v>
      </c>
      <c r="V1550" t="s">
        <v>4349</v>
      </c>
      <c r="W1550" t="s">
        <v>4479</v>
      </c>
      <c r="X1550" t="s">
        <v>4480</v>
      </c>
      <c r="Y1550" t="s">
        <v>4481</v>
      </c>
      <c r="Z1550" t="s">
        <v>3051</v>
      </c>
      <c r="AA1550">
        <v>829444</v>
      </c>
      <c r="AB1550" s="198">
        <v>37048.875011574077</v>
      </c>
      <c r="AC1550" s="198">
        <v>37048.875011574077</v>
      </c>
    </row>
    <row r="1551" spans="1:29" x14ac:dyDescent="0.2">
      <c r="A1551" s="44" t="str">
        <f t="shared" si="121"/>
        <v>US Power Physical</v>
      </c>
      <c r="B1551" s="44" t="str">
        <f t="shared" si="122"/>
        <v>US</v>
      </c>
      <c r="C1551" s="44" t="str">
        <f t="shared" si="123"/>
        <v>Power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25</v>
      </c>
      <c r="G1551" s="202">
        <v>1337914</v>
      </c>
      <c r="H1551" s="198">
        <v>37047.353078703702</v>
      </c>
      <c r="I1551" t="s">
        <v>3518</v>
      </c>
      <c r="M1551" t="s">
        <v>2818</v>
      </c>
      <c r="N1551" t="s">
        <v>3458</v>
      </c>
      <c r="O1551" t="s">
        <v>2582</v>
      </c>
      <c r="P1551" s="199">
        <v>25</v>
      </c>
      <c r="S1551" t="s">
        <v>3493</v>
      </c>
      <c r="T1551" t="s">
        <v>3730</v>
      </c>
      <c r="U1551" s="201">
        <v>60</v>
      </c>
      <c r="V1551" t="s">
        <v>3503</v>
      </c>
      <c r="W1551" t="s">
        <v>3127</v>
      </c>
      <c r="X1551" t="s">
        <v>3128</v>
      </c>
      <c r="Y1551" t="s">
        <v>4783</v>
      </c>
      <c r="Z1551" t="s">
        <v>3046</v>
      </c>
      <c r="AA1551">
        <v>632727.1</v>
      </c>
      <c r="AB1551" s="198">
        <v>37048.875011574077</v>
      </c>
      <c r="AC1551" s="198">
        <v>37048.875011574077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</v>
      </c>
      <c r="G1552" s="202">
        <v>1337915</v>
      </c>
      <c r="H1552" s="198">
        <v>37047.353113425925</v>
      </c>
      <c r="I1552" t="s">
        <v>4264</v>
      </c>
      <c r="M1552" t="s">
        <v>3494</v>
      </c>
      <c r="N1552" t="s">
        <v>3840</v>
      </c>
      <c r="O1552" t="s">
        <v>2583</v>
      </c>
      <c r="P1552" s="199">
        <v>1000</v>
      </c>
      <c r="S1552" t="s">
        <v>3495</v>
      </c>
      <c r="T1552" t="s">
        <v>3730</v>
      </c>
      <c r="U1552" s="201">
        <v>4.22</v>
      </c>
      <c r="V1552" t="s">
        <v>4363</v>
      </c>
      <c r="W1552" t="s">
        <v>4523</v>
      </c>
      <c r="X1552" t="s">
        <v>4524</v>
      </c>
      <c r="Y1552" t="s">
        <v>4481</v>
      </c>
      <c r="Z1552" t="s">
        <v>3051</v>
      </c>
      <c r="AA1552">
        <v>829445</v>
      </c>
      <c r="AB1552" s="198">
        <v>37048.875011574077</v>
      </c>
      <c r="AC1552" s="198">
        <v>37048.875011574077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1337916</v>
      </c>
      <c r="H1553" s="198">
        <v>37047.353125000001</v>
      </c>
      <c r="I1553" t="s">
        <v>3157</v>
      </c>
      <c r="M1553" t="s">
        <v>3494</v>
      </c>
      <c r="N1553" t="s">
        <v>3840</v>
      </c>
      <c r="O1553" t="s">
        <v>4697</v>
      </c>
      <c r="Q1553" s="199">
        <v>10000</v>
      </c>
      <c r="S1553" t="s">
        <v>3495</v>
      </c>
      <c r="T1553" t="s">
        <v>3730</v>
      </c>
      <c r="U1553" s="201">
        <v>3.9849999999999999</v>
      </c>
      <c r="V1553" t="s">
        <v>3158</v>
      </c>
      <c r="W1553" t="s">
        <v>4169</v>
      </c>
      <c r="X1553" t="s">
        <v>4170</v>
      </c>
      <c r="Y1553" t="s">
        <v>4481</v>
      </c>
      <c r="Z1553" t="s">
        <v>3051</v>
      </c>
      <c r="AA1553">
        <v>829446</v>
      </c>
      <c r="AB1553" s="198">
        <v>37048.875011574077</v>
      </c>
      <c r="AC1553" s="198">
        <v>37048.875011574077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25</v>
      </c>
      <c r="G1554" s="202">
        <v>1337917</v>
      </c>
      <c r="H1554" s="198">
        <v>37047.353136574071</v>
      </c>
      <c r="I1554" t="s">
        <v>3464</v>
      </c>
      <c r="M1554" t="s">
        <v>2818</v>
      </c>
      <c r="N1554" t="s">
        <v>3460</v>
      </c>
      <c r="O1554" t="s">
        <v>2568</v>
      </c>
      <c r="P1554" s="199">
        <v>25</v>
      </c>
      <c r="S1554" t="s">
        <v>3493</v>
      </c>
      <c r="T1554" t="s">
        <v>3730</v>
      </c>
      <c r="U1554" s="201">
        <v>39</v>
      </c>
      <c r="V1554" t="s">
        <v>3474</v>
      </c>
      <c r="W1554" t="s">
        <v>4042</v>
      </c>
      <c r="X1554" t="s">
        <v>3462</v>
      </c>
      <c r="Y1554" t="s">
        <v>4783</v>
      </c>
      <c r="Z1554" t="s">
        <v>3046</v>
      </c>
      <c r="AA1554">
        <v>632728.1</v>
      </c>
      <c r="AB1554" s="198">
        <v>37048.875011574077</v>
      </c>
      <c r="AC1554" s="198">
        <v>37048.875011574077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9866</v>
      </c>
      <c r="G1555" s="202">
        <v>1337918</v>
      </c>
      <c r="H1555" s="198">
        <v>37047.353171296294</v>
      </c>
      <c r="I1555" t="s">
        <v>3157</v>
      </c>
      <c r="M1555" t="s">
        <v>3494</v>
      </c>
      <c r="N1555" t="s">
        <v>3840</v>
      </c>
      <c r="O1555" t="s">
        <v>4679</v>
      </c>
      <c r="P1555" s="199">
        <v>9866</v>
      </c>
      <c r="S1555" t="s">
        <v>3495</v>
      </c>
      <c r="T1555" t="s">
        <v>3730</v>
      </c>
      <c r="U1555" s="201">
        <v>4.165</v>
      </c>
      <c r="V1555" t="s">
        <v>3849</v>
      </c>
      <c r="W1555" t="s">
        <v>4178</v>
      </c>
      <c r="X1555" t="s">
        <v>4179</v>
      </c>
      <c r="Y1555" t="s">
        <v>4481</v>
      </c>
      <c r="Z1555" t="s">
        <v>3051</v>
      </c>
      <c r="AA1555">
        <v>829447</v>
      </c>
      <c r="AB1555" s="198">
        <v>37048.875011574077</v>
      </c>
      <c r="AC1555" s="198">
        <v>37048.875011574077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10000</v>
      </c>
      <c r="G1556" s="202">
        <v>1337919</v>
      </c>
      <c r="H1556" s="198">
        <v>37047.353194444448</v>
      </c>
      <c r="I1556" t="s">
        <v>4496</v>
      </c>
      <c r="M1556" t="s">
        <v>3494</v>
      </c>
      <c r="N1556" t="s">
        <v>3840</v>
      </c>
      <c r="O1556" t="s">
        <v>2497</v>
      </c>
      <c r="Q1556" s="199">
        <v>10000</v>
      </c>
      <c r="S1556" t="s">
        <v>3495</v>
      </c>
      <c r="T1556" t="s">
        <v>3730</v>
      </c>
      <c r="U1556" s="201">
        <v>3.8574999999999999</v>
      </c>
      <c r="V1556" t="s">
        <v>4001</v>
      </c>
      <c r="W1556" t="s">
        <v>4348</v>
      </c>
      <c r="X1556" t="s">
        <v>4498</v>
      </c>
      <c r="Y1556" t="s">
        <v>4481</v>
      </c>
      <c r="Z1556" t="s">
        <v>3051</v>
      </c>
      <c r="AA1556">
        <v>829448</v>
      </c>
      <c r="AB1556" s="198">
        <v>37048.875011574077</v>
      </c>
      <c r="AC1556" s="198">
        <v>37048.875011574077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2000</v>
      </c>
      <c r="G1557" s="202">
        <v>1337920</v>
      </c>
      <c r="H1557" s="198">
        <v>37047.353206018517</v>
      </c>
      <c r="I1557" t="s">
        <v>4055</v>
      </c>
      <c r="M1557" t="s">
        <v>3494</v>
      </c>
      <c r="N1557" t="s">
        <v>3840</v>
      </c>
      <c r="O1557" t="s">
        <v>2727</v>
      </c>
      <c r="P1557" s="199">
        <v>2000</v>
      </c>
      <c r="S1557" t="s">
        <v>3495</v>
      </c>
      <c r="T1557" t="s">
        <v>3730</v>
      </c>
      <c r="U1557" s="201">
        <v>3.9474999999999998</v>
      </c>
      <c r="V1557" t="s">
        <v>4056</v>
      </c>
      <c r="W1557" t="s">
        <v>4512</v>
      </c>
      <c r="X1557" t="s">
        <v>4513</v>
      </c>
      <c r="Y1557" t="s">
        <v>4481</v>
      </c>
      <c r="Z1557" t="s">
        <v>3051</v>
      </c>
      <c r="AA1557">
        <v>829449</v>
      </c>
      <c r="AB1557" s="198">
        <v>37048.875011574077</v>
      </c>
      <c r="AC1557" s="198">
        <v>37048.875011574077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1337921</v>
      </c>
      <c r="H1558" s="198">
        <v>37047.353229166663</v>
      </c>
      <c r="I1558" t="s">
        <v>4477</v>
      </c>
      <c r="M1558" t="s">
        <v>3494</v>
      </c>
      <c r="N1558" t="s">
        <v>3840</v>
      </c>
      <c r="O1558" t="s">
        <v>2545</v>
      </c>
      <c r="Q1558" s="199">
        <v>5000</v>
      </c>
      <c r="S1558" t="s">
        <v>3495</v>
      </c>
      <c r="T1558" t="s">
        <v>3730</v>
      </c>
      <c r="U1558" s="201">
        <v>4.25</v>
      </c>
      <c r="V1558" t="s">
        <v>4111</v>
      </c>
      <c r="W1558" t="s">
        <v>3163</v>
      </c>
      <c r="X1558" t="s">
        <v>3164</v>
      </c>
      <c r="Y1558" t="s">
        <v>4481</v>
      </c>
      <c r="Z1558" t="s">
        <v>3051</v>
      </c>
      <c r="AA1558">
        <v>829450</v>
      </c>
      <c r="AB1558" s="198">
        <v>37048.875011574077</v>
      </c>
      <c r="AC1558" s="198">
        <v>37048.875011574077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1550</v>
      </c>
      <c r="G1559" s="202">
        <v>1337922</v>
      </c>
      <c r="H1559" s="198">
        <v>37047.35324074074</v>
      </c>
      <c r="I1559" t="s">
        <v>4239</v>
      </c>
      <c r="M1559" t="s">
        <v>2818</v>
      </c>
      <c r="N1559" t="s">
        <v>3519</v>
      </c>
      <c r="O1559" t="s">
        <v>2724</v>
      </c>
      <c r="Q1559" s="199">
        <v>50</v>
      </c>
      <c r="S1559" t="s">
        <v>3493</v>
      </c>
      <c r="T1559" t="s">
        <v>3730</v>
      </c>
      <c r="U1559" s="201">
        <v>43.5</v>
      </c>
      <c r="V1559" t="s">
        <v>3661</v>
      </c>
      <c r="W1559" t="s">
        <v>4274</v>
      </c>
      <c r="X1559" t="s">
        <v>3683</v>
      </c>
      <c r="Y1559" t="s">
        <v>4783</v>
      </c>
      <c r="Z1559" t="s">
        <v>3046</v>
      </c>
      <c r="AA1559">
        <v>632729.1</v>
      </c>
      <c r="AB1559" s="198">
        <v>37377.875</v>
      </c>
      <c r="AC1559" s="198">
        <v>37407.875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1337924</v>
      </c>
      <c r="H1560" s="198">
        <v>37047.353275462963</v>
      </c>
      <c r="I1560" t="s">
        <v>4276</v>
      </c>
      <c r="M1560" t="s">
        <v>3494</v>
      </c>
      <c r="N1560" t="s">
        <v>3840</v>
      </c>
      <c r="O1560" t="s">
        <v>4724</v>
      </c>
      <c r="P1560" s="199">
        <v>10000</v>
      </c>
      <c r="S1560" t="s">
        <v>3495</v>
      </c>
      <c r="T1560" t="s">
        <v>3730</v>
      </c>
      <c r="U1560" s="201">
        <v>4.3250000000000002</v>
      </c>
      <c r="V1560" t="s">
        <v>4345</v>
      </c>
      <c r="W1560" t="s">
        <v>3217</v>
      </c>
      <c r="X1560" t="s">
        <v>3153</v>
      </c>
      <c r="Y1560" t="s">
        <v>4481</v>
      </c>
      <c r="Z1560" t="s">
        <v>3051</v>
      </c>
      <c r="AA1560">
        <v>829451</v>
      </c>
      <c r="AB1560" s="198">
        <v>37048.875011574077</v>
      </c>
      <c r="AC1560" s="198">
        <v>37048.875011574077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3000</v>
      </c>
      <c r="G1561" s="202">
        <v>1337925</v>
      </c>
      <c r="H1561" s="198">
        <v>37047.353310185186</v>
      </c>
      <c r="I1561" t="s">
        <v>4477</v>
      </c>
      <c r="M1561" t="s">
        <v>3494</v>
      </c>
      <c r="N1561" t="s">
        <v>3840</v>
      </c>
      <c r="O1561" t="s">
        <v>2545</v>
      </c>
      <c r="Q1561" s="199">
        <v>3000</v>
      </c>
      <c r="S1561" t="s">
        <v>3495</v>
      </c>
      <c r="T1561" t="s">
        <v>3730</v>
      </c>
      <c r="U1561" s="201">
        <v>4.3499999999999996</v>
      </c>
      <c r="V1561" t="s">
        <v>4111</v>
      </c>
      <c r="W1561" t="s">
        <v>3163</v>
      </c>
      <c r="X1561" t="s">
        <v>3164</v>
      </c>
      <c r="Y1561" t="s">
        <v>4481</v>
      </c>
      <c r="Z1561" t="s">
        <v>3051</v>
      </c>
      <c r="AA1561">
        <v>829452</v>
      </c>
      <c r="AB1561" s="198">
        <v>37048.875011574077</v>
      </c>
      <c r="AC1561" s="198">
        <v>37048.875011574077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10000</v>
      </c>
      <c r="G1562" s="202">
        <v>1337926</v>
      </c>
      <c r="H1562" s="198">
        <v>37047.353333333333</v>
      </c>
      <c r="I1562" t="s">
        <v>4272</v>
      </c>
      <c r="M1562" t="s">
        <v>3494</v>
      </c>
      <c r="N1562" t="s">
        <v>3840</v>
      </c>
      <c r="O1562" t="s">
        <v>2524</v>
      </c>
      <c r="Q1562" s="199">
        <v>10000</v>
      </c>
      <c r="S1562" t="s">
        <v>3495</v>
      </c>
      <c r="T1562" t="s">
        <v>3730</v>
      </c>
      <c r="U1562" s="201">
        <v>4.34</v>
      </c>
      <c r="V1562" t="s">
        <v>3096</v>
      </c>
      <c r="W1562" t="s">
        <v>3217</v>
      </c>
      <c r="X1562" t="s">
        <v>3153</v>
      </c>
      <c r="Y1562" t="s">
        <v>4481</v>
      </c>
      <c r="Z1562" t="s">
        <v>3051</v>
      </c>
      <c r="AA1562">
        <v>829453</v>
      </c>
      <c r="AB1562" s="198">
        <v>37048.875011574077</v>
      </c>
      <c r="AC1562" s="198">
        <v>37048.875011574077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1337927</v>
      </c>
      <c r="H1563" s="198">
        <v>37047.353344907409</v>
      </c>
      <c r="I1563" t="s">
        <v>4272</v>
      </c>
      <c r="M1563" t="s">
        <v>3494</v>
      </c>
      <c r="N1563" t="s">
        <v>3840</v>
      </c>
      <c r="O1563" t="s">
        <v>2685</v>
      </c>
      <c r="P1563" s="199">
        <v>5000</v>
      </c>
      <c r="S1563" t="s">
        <v>3495</v>
      </c>
      <c r="T1563" t="s">
        <v>3730</v>
      </c>
      <c r="U1563" s="201">
        <v>4.0049999999999999</v>
      </c>
      <c r="V1563" t="s">
        <v>4510</v>
      </c>
      <c r="W1563" t="s">
        <v>4035</v>
      </c>
      <c r="X1563" t="s">
        <v>4036</v>
      </c>
      <c r="Y1563" t="s">
        <v>4481</v>
      </c>
      <c r="Z1563" t="s">
        <v>3051</v>
      </c>
      <c r="AA1563">
        <v>829454</v>
      </c>
      <c r="AB1563" s="198">
        <v>37048.875011574077</v>
      </c>
      <c r="AC1563" s="198">
        <v>37048.875011574077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24</v>
      </c>
      <c r="F1564" s="213">
        <f t="shared" si="125"/>
        <v>1200</v>
      </c>
      <c r="G1564" s="202">
        <v>1337928</v>
      </c>
      <c r="H1564" s="198">
        <v>37047.353402777779</v>
      </c>
      <c r="I1564" t="s">
        <v>3703</v>
      </c>
      <c r="M1564" t="s">
        <v>2818</v>
      </c>
      <c r="N1564" t="s">
        <v>3519</v>
      </c>
      <c r="O1564" t="s">
        <v>2451</v>
      </c>
      <c r="Q1564" s="199">
        <v>50</v>
      </c>
      <c r="S1564" t="s">
        <v>3493</v>
      </c>
      <c r="T1564" t="s">
        <v>3730</v>
      </c>
      <c r="U1564" s="201">
        <v>57</v>
      </c>
      <c r="V1564" t="s">
        <v>4248</v>
      </c>
      <c r="W1564" t="s">
        <v>3527</v>
      </c>
      <c r="X1564" t="s">
        <v>4262</v>
      </c>
      <c r="Y1564" t="s">
        <v>4783</v>
      </c>
      <c r="Z1564" t="s">
        <v>3046</v>
      </c>
      <c r="AA1564">
        <v>632731.1</v>
      </c>
      <c r="AB1564" s="198">
        <v>37049.875011574077</v>
      </c>
      <c r="AC1564" s="198">
        <v>37072.875011574077</v>
      </c>
    </row>
    <row r="1565" spans="1:29" x14ac:dyDescent="0.2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</v>
      </c>
      <c r="G1565" s="202">
        <v>1337929</v>
      </c>
      <c r="H1565" s="198">
        <v>37047.353414351855</v>
      </c>
      <c r="I1565" t="s">
        <v>4484</v>
      </c>
      <c r="M1565" t="s">
        <v>2818</v>
      </c>
      <c r="N1565" t="s">
        <v>4780</v>
      </c>
      <c r="O1565" t="s">
        <v>2412</v>
      </c>
      <c r="P1565" s="199">
        <v>50</v>
      </c>
      <c r="S1565" t="s">
        <v>3493</v>
      </c>
      <c r="T1565" t="s">
        <v>3730</v>
      </c>
      <c r="U1565" s="201">
        <v>49.25</v>
      </c>
      <c r="V1565" t="s">
        <v>3100</v>
      </c>
      <c r="W1565" t="s">
        <v>4253</v>
      </c>
      <c r="X1565" t="s">
        <v>3526</v>
      </c>
      <c r="Y1565" t="s">
        <v>4783</v>
      </c>
      <c r="Z1565" t="s">
        <v>3051</v>
      </c>
      <c r="AA1565">
        <v>632732.1</v>
      </c>
      <c r="AB1565" s="198">
        <v>37049.875011574077</v>
      </c>
      <c r="AC1565" s="198">
        <v>37072.875011574077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25</v>
      </c>
      <c r="F1566" s="213">
        <f t="shared" si="125"/>
        <v>212500</v>
      </c>
      <c r="G1566" s="202">
        <v>1337930</v>
      </c>
      <c r="H1566" s="198">
        <v>37047.353483796294</v>
      </c>
      <c r="I1566" t="s">
        <v>3518</v>
      </c>
      <c r="M1566" t="s">
        <v>3494</v>
      </c>
      <c r="N1566" t="s">
        <v>4277</v>
      </c>
      <c r="O1566" t="s">
        <v>2728</v>
      </c>
      <c r="Q1566" s="199">
        <v>8500</v>
      </c>
      <c r="S1566" t="s">
        <v>3495</v>
      </c>
      <c r="T1566" t="s">
        <v>3730</v>
      </c>
      <c r="U1566" s="201">
        <v>3.915</v>
      </c>
      <c r="V1566" t="s">
        <v>4420</v>
      </c>
      <c r="W1566" t="s">
        <v>3486</v>
      </c>
      <c r="X1566" t="s">
        <v>3487</v>
      </c>
      <c r="Y1566" t="s">
        <v>3748</v>
      </c>
      <c r="Z1566" t="s">
        <v>3051</v>
      </c>
      <c r="AA1566" t="s">
        <v>2729</v>
      </c>
      <c r="AB1566" s="198">
        <v>37048.875011574077</v>
      </c>
      <c r="AC1566" s="198">
        <v>37072.875011574077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10047</v>
      </c>
      <c r="G1567" s="202">
        <v>1337931</v>
      </c>
      <c r="H1567" s="198">
        <v>37047.353506944448</v>
      </c>
      <c r="I1567" t="s">
        <v>3274</v>
      </c>
      <c r="M1567" t="s">
        <v>3494</v>
      </c>
      <c r="N1567" t="s">
        <v>3840</v>
      </c>
      <c r="O1567" t="s">
        <v>2523</v>
      </c>
      <c r="Q1567" s="199">
        <v>10047</v>
      </c>
      <c r="S1567" t="s">
        <v>3495</v>
      </c>
      <c r="T1567" t="s">
        <v>3730</v>
      </c>
      <c r="U1567" s="201">
        <v>4.0149999999999997</v>
      </c>
      <c r="V1567" t="s">
        <v>3275</v>
      </c>
      <c r="W1567" t="s">
        <v>4512</v>
      </c>
      <c r="X1567" t="s">
        <v>4513</v>
      </c>
      <c r="Y1567" t="s">
        <v>4481</v>
      </c>
      <c r="Z1567" t="s">
        <v>3051</v>
      </c>
      <c r="AA1567">
        <v>829455</v>
      </c>
      <c r="AB1567" s="198">
        <v>37048.875011574077</v>
      </c>
      <c r="AC1567" s="198">
        <v>37048.875011574077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3">
        <f t="shared" si="125"/>
        <v>10000</v>
      </c>
      <c r="G1568" s="202">
        <v>1337932</v>
      </c>
      <c r="H1568" s="198">
        <v>37047.353634259256</v>
      </c>
      <c r="I1568" t="s">
        <v>4543</v>
      </c>
      <c r="M1568" t="s">
        <v>3494</v>
      </c>
      <c r="N1568" t="s">
        <v>3840</v>
      </c>
      <c r="O1568" t="s">
        <v>2472</v>
      </c>
      <c r="P1568" s="199">
        <v>10000</v>
      </c>
      <c r="S1568" t="s">
        <v>3495</v>
      </c>
      <c r="T1568" t="s">
        <v>3730</v>
      </c>
      <c r="U1568" s="201">
        <v>4.03</v>
      </c>
      <c r="V1568" t="s">
        <v>3627</v>
      </c>
      <c r="W1568" t="s">
        <v>4512</v>
      </c>
      <c r="X1568" t="s">
        <v>4513</v>
      </c>
      <c r="Y1568" t="s">
        <v>4481</v>
      </c>
      <c r="Z1568" t="s">
        <v>3051</v>
      </c>
      <c r="AA1568">
        <v>829456</v>
      </c>
      <c r="AB1568" s="198">
        <v>37048.875011574077</v>
      </c>
      <c r="AC1568" s="198">
        <v>37048.875011574077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10000</v>
      </c>
      <c r="G1569" s="202">
        <v>1337933</v>
      </c>
      <c r="H1569" s="198">
        <v>37047.353668981479</v>
      </c>
      <c r="I1569" t="s">
        <v>3606</v>
      </c>
      <c r="M1569" t="s">
        <v>3494</v>
      </c>
      <c r="N1569" t="s">
        <v>3840</v>
      </c>
      <c r="O1569" t="s">
        <v>2583</v>
      </c>
      <c r="Q1569" s="199">
        <v>10000</v>
      </c>
      <c r="S1569" t="s">
        <v>3495</v>
      </c>
      <c r="T1569" t="s">
        <v>3730</v>
      </c>
      <c r="U1569" s="201">
        <v>4.2300000000000004</v>
      </c>
      <c r="V1569" t="s">
        <v>4347</v>
      </c>
      <c r="W1569" t="s">
        <v>4523</v>
      </c>
      <c r="X1569" t="s">
        <v>4524</v>
      </c>
      <c r="Y1569" t="s">
        <v>4481</v>
      </c>
      <c r="Z1569" t="s">
        <v>3051</v>
      </c>
      <c r="AA1569">
        <v>829457</v>
      </c>
      <c r="AB1569" s="198">
        <v>37048.875011574077</v>
      </c>
      <c r="AC1569" s="198">
        <v>37048.875011574077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10000</v>
      </c>
      <c r="G1570" s="202">
        <v>1337934</v>
      </c>
      <c r="H1570" s="198">
        <v>37047.353692129633</v>
      </c>
      <c r="I1570" t="s">
        <v>4272</v>
      </c>
      <c r="M1570" t="s">
        <v>3494</v>
      </c>
      <c r="N1570" t="s">
        <v>3840</v>
      </c>
      <c r="O1570" t="s">
        <v>2578</v>
      </c>
      <c r="P1570" s="199">
        <v>10000</v>
      </c>
      <c r="S1570" t="s">
        <v>3495</v>
      </c>
      <c r="T1570" t="s">
        <v>3730</v>
      </c>
      <c r="U1570" s="201">
        <v>9.35</v>
      </c>
      <c r="V1570" t="s">
        <v>4034</v>
      </c>
      <c r="W1570" t="s">
        <v>3226</v>
      </c>
      <c r="X1570" t="s">
        <v>3164</v>
      </c>
      <c r="Y1570" t="s">
        <v>4481</v>
      </c>
      <c r="Z1570" t="s">
        <v>3051</v>
      </c>
      <c r="AA1570">
        <v>829458</v>
      </c>
      <c r="AB1570" s="198">
        <v>37048.875011574077</v>
      </c>
      <c r="AC1570" s="198">
        <v>37048.875011574077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123</v>
      </c>
      <c r="F1571" s="213">
        <f t="shared" si="125"/>
        <v>615000</v>
      </c>
      <c r="G1571" s="202">
        <v>1337935</v>
      </c>
      <c r="H1571" s="198">
        <v>37047.353715277779</v>
      </c>
      <c r="I1571" t="s">
        <v>4282</v>
      </c>
      <c r="M1571" t="s">
        <v>3494</v>
      </c>
      <c r="N1571" t="s">
        <v>4277</v>
      </c>
      <c r="O1571" t="s">
        <v>3218</v>
      </c>
      <c r="P1571" s="199">
        <v>5000</v>
      </c>
      <c r="S1571" t="s">
        <v>3495</v>
      </c>
      <c r="T1571" t="s">
        <v>3730</v>
      </c>
      <c r="U1571" s="201">
        <v>4.24</v>
      </c>
      <c r="V1571" t="s">
        <v>4283</v>
      </c>
      <c r="W1571" t="s">
        <v>2909</v>
      </c>
      <c r="X1571" t="s">
        <v>4278</v>
      </c>
      <c r="Y1571" t="s">
        <v>3748</v>
      </c>
      <c r="Z1571" t="s">
        <v>3051</v>
      </c>
      <c r="AA1571" t="s">
        <v>2730</v>
      </c>
      <c r="AB1571" s="198">
        <v>37073</v>
      </c>
      <c r="AC1571" s="198">
        <v>37195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12800</v>
      </c>
      <c r="G1572" s="202">
        <v>1337936</v>
      </c>
      <c r="H1572" s="198">
        <v>37047.353715277779</v>
      </c>
      <c r="I1572" t="s">
        <v>4272</v>
      </c>
      <c r="M1572" t="s">
        <v>3494</v>
      </c>
      <c r="N1572" t="s">
        <v>3840</v>
      </c>
      <c r="O1572" t="s">
        <v>2481</v>
      </c>
      <c r="P1572" s="199">
        <v>12800</v>
      </c>
      <c r="S1572" t="s">
        <v>3495</v>
      </c>
      <c r="T1572" t="s">
        <v>3730</v>
      </c>
      <c r="U1572" s="201">
        <v>4.1050000000000004</v>
      </c>
      <c r="V1572" t="s">
        <v>3249</v>
      </c>
      <c r="W1572" t="s">
        <v>4479</v>
      </c>
      <c r="X1572" t="s">
        <v>4480</v>
      </c>
      <c r="Y1572" t="s">
        <v>4481</v>
      </c>
      <c r="Z1572" t="s">
        <v>3051</v>
      </c>
      <c r="AA1572">
        <v>829459</v>
      </c>
      <c r="AB1572" s="198">
        <v>37048.875011574077</v>
      </c>
      <c r="AC1572" s="198">
        <v>37048.875011574077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1337937</v>
      </c>
      <c r="H1573" s="198">
        <v>37047.353738425925</v>
      </c>
      <c r="I1573" t="s">
        <v>3606</v>
      </c>
      <c r="M1573" t="s">
        <v>3494</v>
      </c>
      <c r="N1573" t="s">
        <v>3840</v>
      </c>
      <c r="O1573" t="s">
        <v>2515</v>
      </c>
      <c r="Q1573" s="199">
        <v>10000</v>
      </c>
      <c r="S1573" t="s">
        <v>3495</v>
      </c>
      <c r="T1573" t="s">
        <v>3730</v>
      </c>
      <c r="U1573" s="201">
        <v>4.0549999999999997</v>
      </c>
      <c r="V1573" t="s">
        <v>3491</v>
      </c>
      <c r="W1573" t="s">
        <v>4163</v>
      </c>
      <c r="X1573" t="s">
        <v>4164</v>
      </c>
      <c r="Y1573" t="s">
        <v>4481</v>
      </c>
      <c r="Z1573" t="s">
        <v>3051</v>
      </c>
      <c r="AA1573">
        <v>829460</v>
      </c>
      <c r="AB1573" s="198">
        <v>37048.875011574077</v>
      </c>
      <c r="AC1573" s="198">
        <v>37048.875011574077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31</v>
      </c>
      <c r="F1574" s="213">
        <f t="shared" si="125"/>
        <v>1550</v>
      </c>
      <c r="G1574" s="202">
        <v>1337938</v>
      </c>
      <c r="H1574" s="198">
        <v>37047.353773148148</v>
      </c>
      <c r="I1574" t="s">
        <v>4239</v>
      </c>
      <c r="M1574" t="s">
        <v>2818</v>
      </c>
      <c r="N1574" t="s">
        <v>3519</v>
      </c>
      <c r="O1574" t="s">
        <v>2724</v>
      </c>
      <c r="Q1574" s="199">
        <v>50</v>
      </c>
      <c r="S1574" t="s">
        <v>3493</v>
      </c>
      <c r="T1574" t="s">
        <v>3730</v>
      </c>
      <c r="U1574" s="201">
        <v>43.75</v>
      </c>
      <c r="V1574" t="s">
        <v>3661</v>
      </c>
      <c r="W1574" t="s">
        <v>4274</v>
      </c>
      <c r="X1574" t="s">
        <v>3683</v>
      </c>
      <c r="Y1574" t="s">
        <v>4783</v>
      </c>
      <c r="Z1574" t="s">
        <v>3046</v>
      </c>
      <c r="AA1574">
        <v>632733.1</v>
      </c>
      <c r="AB1574" s="198">
        <v>37377.875</v>
      </c>
      <c r="AC1574" s="198">
        <v>37407.875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1337939</v>
      </c>
      <c r="H1575" s="198">
        <v>37047.353784722225</v>
      </c>
      <c r="I1575" t="s">
        <v>4457</v>
      </c>
      <c r="M1575" t="s">
        <v>3494</v>
      </c>
      <c r="N1575" t="s">
        <v>3840</v>
      </c>
      <c r="O1575" t="s">
        <v>2545</v>
      </c>
      <c r="P1575" s="199">
        <v>5000</v>
      </c>
      <c r="S1575" t="s">
        <v>3495</v>
      </c>
      <c r="T1575" t="s">
        <v>3730</v>
      </c>
      <c r="U1575" s="201">
        <v>4.1500000000000004</v>
      </c>
      <c r="V1575" t="s">
        <v>4458</v>
      </c>
      <c r="W1575" t="s">
        <v>3163</v>
      </c>
      <c r="X1575" t="s">
        <v>3164</v>
      </c>
      <c r="Y1575" t="s">
        <v>4481</v>
      </c>
      <c r="Z1575" t="s">
        <v>3051</v>
      </c>
      <c r="AA1575">
        <v>829461</v>
      </c>
      <c r="AB1575" s="198">
        <v>37048.875011574077</v>
      </c>
      <c r="AC1575" s="198">
        <v>37048.875011574077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10000</v>
      </c>
      <c r="G1576" s="202">
        <v>1337941</v>
      </c>
      <c r="H1576" s="198">
        <v>37047.35392361111</v>
      </c>
      <c r="I1576" t="s">
        <v>3678</v>
      </c>
      <c r="M1576" t="s">
        <v>3494</v>
      </c>
      <c r="N1576" t="s">
        <v>3840</v>
      </c>
      <c r="O1576" t="s">
        <v>4697</v>
      </c>
      <c r="Q1576" s="199">
        <v>10000</v>
      </c>
      <c r="S1576" t="s">
        <v>3495</v>
      </c>
      <c r="T1576" t="s">
        <v>3730</v>
      </c>
      <c r="U1576" s="201">
        <v>3.99</v>
      </c>
      <c r="V1576" t="s">
        <v>4048</v>
      </c>
      <c r="W1576" t="s">
        <v>4169</v>
      </c>
      <c r="X1576" t="s">
        <v>4170</v>
      </c>
      <c r="Y1576" t="s">
        <v>4481</v>
      </c>
      <c r="Z1576" t="s">
        <v>3051</v>
      </c>
      <c r="AA1576">
        <v>829462</v>
      </c>
      <c r="AB1576" s="198">
        <v>37048.875011574077</v>
      </c>
      <c r="AC1576" s="198">
        <v>37048.875011574077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9000</v>
      </c>
      <c r="G1577" s="202">
        <v>1337942</v>
      </c>
      <c r="H1577" s="198">
        <v>37047.353935185187</v>
      </c>
      <c r="I1577" t="s">
        <v>4158</v>
      </c>
      <c r="M1577" t="s">
        <v>3494</v>
      </c>
      <c r="N1577" t="s">
        <v>3840</v>
      </c>
      <c r="O1577" t="s">
        <v>2583</v>
      </c>
      <c r="P1577" s="199">
        <v>9000</v>
      </c>
      <c r="S1577" t="s">
        <v>3495</v>
      </c>
      <c r="T1577" t="s">
        <v>3730</v>
      </c>
      <c r="U1577" s="201">
        <v>4.2249999999999996</v>
      </c>
      <c r="V1577" t="s">
        <v>3256</v>
      </c>
      <c r="W1577" t="s">
        <v>4523</v>
      </c>
      <c r="X1577" t="s">
        <v>4524</v>
      </c>
      <c r="Y1577" t="s">
        <v>4481</v>
      </c>
      <c r="Z1577" t="s">
        <v>3051</v>
      </c>
      <c r="AA1577">
        <v>829463</v>
      </c>
      <c r="AB1577" s="198">
        <v>37048.875011574077</v>
      </c>
      <c r="AC1577" s="198">
        <v>37048.875011574077</v>
      </c>
    </row>
    <row r="1578" spans="1:29" x14ac:dyDescent="0.2">
      <c r="A1578" s="44" t="str">
        <f t="shared" si="121"/>
        <v>US Power Financial</v>
      </c>
      <c r="B1578" s="44" t="str">
        <f t="shared" si="122"/>
        <v>US</v>
      </c>
      <c r="C1578" s="44" t="str">
        <f t="shared" si="123"/>
        <v>Power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24</v>
      </c>
      <c r="F1578" s="213">
        <f t="shared" si="125"/>
        <v>1200</v>
      </c>
      <c r="G1578" s="202">
        <v>1337943</v>
      </c>
      <c r="H1578" s="198">
        <v>37047.353958333333</v>
      </c>
      <c r="I1578" t="s">
        <v>4496</v>
      </c>
      <c r="M1578" t="s">
        <v>2818</v>
      </c>
      <c r="N1578" t="s">
        <v>4780</v>
      </c>
      <c r="O1578" t="s">
        <v>2731</v>
      </c>
      <c r="Q1578" s="199">
        <v>50</v>
      </c>
      <c r="S1578" t="s">
        <v>3493</v>
      </c>
      <c r="T1578" t="s">
        <v>3730</v>
      </c>
      <c r="U1578" s="201">
        <v>38</v>
      </c>
      <c r="V1578" t="s">
        <v>3390</v>
      </c>
      <c r="W1578" t="s">
        <v>4253</v>
      </c>
      <c r="X1578" t="s">
        <v>3526</v>
      </c>
      <c r="Y1578" t="s">
        <v>4783</v>
      </c>
      <c r="Z1578" t="s">
        <v>3051</v>
      </c>
      <c r="AA1578">
        <v>632734.1</v>
      </c>
      <c r="AB1578" s="198">
        <v>37049.875011574077</v>
      </c>
      <c r="AC1578" s="198">
        <v>37072.875011574077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10000</v>
      </c>
      <c r="G1579" s="202">
        <v>1337944</v>
      </c>
      <c r="H1579" s="198">
        <v>37047.354027777779</v>
      </c>
      <c r="I1579" t="s">
        <v>3678</v>
      </c>
      <c r="M1579" t="s">
        <v>3494</v>
      </c>
      <c r="N1579" t="s">
        <v>3840</v>
      </c>
      <c r="O1579" t="s">
        <v>4680</v>
      </c>
      <c r="P1579" s="199">
        <v>10000</v>
      </c>
      <c r="S1579" t="s">
        <v>3495</v>
      </c>
      <c r="T1579" t="s">
        <v>3730</v>
      </c>
      <c r="U1579" s="201">
        <v>4.0549999999999997</v>
      </c>
      <c r="V1579" t="s">
        <v>3108</v>
      </c>
      <c r="W1579" t="s">
        <v>4163</v>
      </c>
      <c r="X1579" t="s">
        <v>4164</v>
      </c>
      <c r="Y1579" t="s">
        <v>4481</v>
      </c>
      <c r="Z1579" t="s">
        <v>3051</v>
      </c>
      <c r="AA1579">
        <v>829464</v>
      </c>
      <c r="AB1579" s="198">
        <v>37048.875011574077</v>
      </c>
      <c r="AC1579" s="198">
        <v>37048.875011574077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</v>
      </c>
      <c r="G1580" s="202">
        <v>1337945</v>
      </c>
      <c r="H1580" s="198">
        <v>37047.354062500002</v>
      </c>
      <c r="I1580" t="s">
        <v>4284</v>
      </c>
      <c r="J1580" t="s">
        <v>4422</v>
      </c>
      <c r="K1580" t="s">
        <v>4267</v>
      </c>
      <c r="M1580" t="s">
        <v>2818</v>
      </c>
      <c r="N1580" t="s">
        <v>3460</v>
      </c>
      <c r="O1580" t="s">
        <v>2621</v>
      </c>
      <c r="Q1580" s="199">
        <v>10</v>
      </c>
      <c r="S1580" t="s">
        <v>3493</v>
      </c>
      <c r="T1580" t="s">
        <v>3730</v>
      </c>
      <c r="U1580" s="201">
        <v>44</v>
      </c>
      <c r="V1580" t="s">
        <v>3547</v>
      </c>
      <c r="W1580" t="s">
        <v>3502</v>
      </c>
      <c r="X1580" t="s">
        <v>3462</v>
      </c>
      <c r="Y1580" t="s">
        <v>4783</v>
      </c>
      <c r="Z1580" t="s">
        <v>3046</v>
      </c>
      <c r="AA1580">
        <v>632735.1</v>
      </c>
      <c r="AB1580" s="198">
        <v>37048.875011574077</v>
      </c>
      <c r="AC1580" s="198">
        <v>37048.875011574077</v>
      </c>
    </row>
    <row r="1581" spans="1:29" x14ac:dyDescent="0.2">
      <c r="A1581" s="44" t="str">
        <f t="shared" si="121"/>
        <v>US Power Physical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25</v>
      </c>
      <c r="G1581" s="202">
        <v>1337946</v>
      </c>
      <c r="H1581" s="198">
        <v>37047.354131944441</v>
      </c>
      <c r="I1581" t="s">
        <v>3492</v>
      </c>
      <c r="M1581" t="s">
        <v>2818</v>
      </c>
      <c r="N1581" t="s">
        <v>3458</v>
      </c>
      <c r="O1581" t="s">
        <v>2566</v>
      </c>
      <c r="P1581" s="199">
        <v>25</v>
      </c>
      <c r="S1581" t="s">
        <v>3493</v>
      </c>
      <c r="T1581" t="s">
        <v>3730</v>
      </c>
      <c r="U1581" s="201">
        <v>58</v>
      </c>
      <c r="V1581" t="s">
        <v>4153</v>
      </c>
      <c r="W1581" t="s">
        <v>3481</v>
      </c>
      <c r="X1581" t="s">
        <v>3128</v>
      </c>
      <c r="Y1581" t="s">
        <v>4783</v>
      </c>
      <c r="Z1581" t="s">
        <v>3046</v>
      </c>
      <c r="AA1581">
        <v>632736.1</v>
      </c>
      <c r="AB1581" s="198">
        <v>37048.875011574077</v>
      </c>
      <c r="AC1581" s="198">
        <v>37048.875011574077</v>
      </c>
    </row>
    <row r="1582" spans="1:29" x14ac:dyDescent="0.2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5</v>
      </c>
      <c r="F1582" s="213">
        <f t="shared" si="125"/>
        <v>250</v>
      </c>
      <c r="G1582" s="202">
        <v>1337947</v>
      </c>
      <c r="H1582" s="198">
        <v>37047.354143518518</v>
      </c>
      <c r="I1582" t="s">
        <v>3532</v>
      </c>
      <c r="J1582" t="s">
        <v>4422</v>
      </c>
      <c r="K1582" t="s">
        <v>4267</v>
      </c>
      <c r="M1582" t="s">
        <v>2818</v>
      </c>
      <c r="N1582" t="s">
        <v>3519</v>
      </c>
      <c r="O1582" t="s">
        <v>3994</v>
      </c>
      <c r="Q1582" s="199">
        <v>50</v>
      </c>
      <c r="S1582" t="s">
        <v>3493</v>
      </c>
      <c r="T1582" t="s">
        <v>3730</v>
      </c>
      <c r="U1582" s="201">
        <v>49.5</v>
      </c>
      <c r="V1582" t="s">
        <v>3097</v>
      </c>
      <c r="W1582" t="s">
        <v>3527</v>
      </c>
      <c r="X1582" t="s">
        <v>4262</v>
      </c>
      <c r="Y1582" t="s">
        <v>4783</v>
      </c>
      <c r="Z1582" t="s">
        <v>3046</v>
      </c>
      <c r="AA1582">
        <v>632737.1</v>
      </c>
      <c r="AB1582" s="198">
        <v>37053.875011574077</v>
      </c>
      <c r="AC1582" s="198">
        <v>37057.875011574077</v>
      </c>
    </row>
    <row r="1583" spans="1:29" x14ac:dyDescent="0.2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25</v>
      </c>
      <c r="F1583" s="213">
        <f t="shared" si="125"/>
        <v>125000</v>
      </c>
      <c r="G1583" s="202">
        <v>1337948</v>
      </c>
      <c r="H1583" s="198">
        <v>37047.354155092595</v>
      </c>
      <c r="I1583" t="s">
        <v>4173</v>
      </c>
      <c r="M1583" t="s">
        <v>3494</v>
      </c>
      <c r="N1583" t="s">
        <v>4277</v>
      </c>
      <c r="O1583" t="s">
        <v>2601</v>
      </c>
      <c r="P1583" s="199">
        <v>5000</v>
      </c>
      <c r="S1583" t="s">
        <v>3495</v>
      </c>
      <c r="T1583" t="s">
        <v>3730</v>
      </c>
      <c r="U1583" s="201">
        <v>2.79</v>
      </c>
      <c r="V1583" t="s">
        <v>4174</v>
      </c>
      <c r="W1583" t="s">
        <v>3183</v>
      </c>
      <c r="X1583" t="s">
        <v>2602</v>
      </c>
      <c r="Y1583" t="s">
        <v>3748</v>
      </c>
      <c r="Z1583" t="s">
        <v>3051</v>
      </c>
      <c r="AA1583" t="s">
        <v>2732</v>
      </c>
      <c r="AB1583" s="198">
        <v>37048.875011574077</v>
      </c>
      <c r="AC1583" s="198">
        <v>37072.875011574077</v>
      </c>
    </row>
    <row r="1584" spans="1:29" x14ac:dyDescent="0.2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25</v>
      </c>
      <c r="F1584" s="213">
        <f t="shared" si="125"/>
        <v>125000</v>
      </c>
      <c r="G1584" s="202">
        <v>1337949</v>
      </c>
      <c r="H1584" s="198">
        <v>37047.354166666664</v>
      </c>
      <c r="I1584" t="s">
        <v>4173</v>
      </c>
      <c r="M1584" t="s">
        <v>3494</v>
      </c>
      <c r="N1584" t="s">
        <v>4277</v>
      </c>
      <c r="O1584" t="s">
        <v>4701</v>
      </c>
      <c r="Q1584" s="199">
        <v>5000</v>
      </c>
      <c r="S1584" t="s">
        <v>3495</v>
      </c>
      <c r="T1584" t="s">
        <v>3730</v>
      </c>
      <c r="U1584" s="201">
        <v>2.95</v>
      </c>
      <c r="V1584" t="s">
        <v>4063</v>
      </c>
      <c r="W1584" t="s">
        <v>3171</v>
      </c>
      <c r="X1584" t="s">
        <v>4287</v>
      </c>
      <c r="Y1584" t="s">
        <v>3748</v>
      </c>
      <c r="Z1584" t="s">
        <v>3051</v>
      </c>
      <c r="AA1584" t="s">
        <v>2733</v>
      </c>
      <c r="AB1584" s="198">
        <v>37048.875011574077</v>
      </c>
      <c r="AC1584" s="198">
        <v>37072.875011574077</v>
      </c>
    </row>
    <row r="1585" spans="1:29" x14ac:dyDescent="0.2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31</v>
      </c>
      <c r="F1585" s="213">
        <f t="shared" si="125"/>
        <v>310000</v>
      </c>
      <c r="G1585" s="202">
        <v>1337950</v>
      </c>
      <c r="H1585" s="198">
        <v>37047.354178240741</v>
      </c>
      <c r="I1585" t="s">
        <v>4276</v>
      </c>
      <c r="M1585" t="s">
        <v>3494</v>
      </c>
      <c r="N1585" t="s">
        <v>4277</v>
      </c>
      <c r="O1585" t="s">
        <v>4487</v>
      </c>
      <c r="P1585" s="199">
        <v>10000</v>
      </c>
      <c r="S1585" t="s">
        <v>3495</v>
      </c>
      <c r="T1585" t="s">
        <v>3730</v>
      </c>
      <c r="U1585" s="201">
        <v>4.1500000000000004</v>
      </c>
      <c r="V1585" t="s">
        <v>4345</v>
      </c>
      <c r="W1585" t="s">
        <v>2909</v>
      </c>
      <c r="X1585" t="s">
        <v>4278</v>
      </c>
      <c r="Y1585" t="s">
        <v>3748</v>
      </c>
      <c r="Z1585" t="s">
        <v>3051</v>
      </c>
      <c r="AA1585" t="s">
        <v>2734</v>
      </c>
      <c r="AB1585" s="198">
        <v>37073.875</v>
      </c>
      <c r="AC1585" s="198">
        <v>37103.875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1028</v>
      </c>
      <c r="G1586" s="202">
        <v>1337951</v>
      </c>
      <c r="H1586" s="198">
        <v>37047.35428240741</v>
      </c>
      <c r="I1586" t="s">
        <v>4400</v>
      </c>
      <c r="M1586" t="s">
        <v>3494</v>
      </c>
      <c r="N1586" t="s">
        <v>3840</v>
      </c>
      <c r="O1586" t="s">
        <v>2473</v>
      </c>
      <c r="Q1586" s="199">
        <v>1028</v>
      </c>
      <c r="S1586" t="s">
        <v>3495</v>
      </c>
      <c r="T1586" t="s">
        <v>3730</v>
      </c>
      <c r="U1586" s="201">
        <v>3.9550000000000001</v>
      </c>
      <c r="V1586" t="s">
        <v>4401</v>
      </c>
      <c r="W1586" t="s">
        <v>4512</v>
      </c>
      <c r="X1586" t="s">
        <v>4513</v>
      </c>
      <c r="Y1586" t="s">
        <v>4481</v>
      </c>
      <c r="Z1586" t="s">
        <v>3051</v>
      </c>
      <c r="AA1586">
        <v>829465</v>
      </c>
      <c r="AB1586" s="198">
        <v>37048.875011574077</v>
      </c>
      <c r="AC1586" s="198">
        <v>37048.875011574077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5000</v>
      </c>
      <c r="G1587" s="202">
        <v>1337952</v>
      </c>
      <c r="H1587" s="198">
        <v>37047.354317129626</v>
      </c>
      <c r="I1587" t="s">
        <v>3274</v>
      </c>
      <c r="M1587" t="s">
        <v>3494</v>
      </c>
      <c r="N1587" t="s">
        <v>3840</v>
      </c>
      <c r="O1587" t="s">
        <v>2685</v>
      </c>
      <c r="Q1587" s="199">
        <v>5000</v>
      </c>
      <c r="S1587" t="s">
        <v>3495</v>
      </c>
      <c r="T1587" t="s">
        <v>3730</v>
      </c>
      <c r="U1587" s="201">
        <v>4.0149999999999997</v>
      </c>
      <c r="V1587" t="s">
        <v>3275</v>
      </c>
      <c r="W1587" t="s">
        <v>4035</v>
      </c>
      <c r="X1587" t="s">
        <v>4036</v>
      </c>
      <c r="Y1587" t="s">
        <v>4481</v>
      </c>
      <c r="Z1587" t="s">
        <v>3051</v>
      </c>
      <c r="AA1587">
        <v>829466</v>
      </c>
      <c r="AB1587" s="198">
        <v>37048.875011574077</v>
      </c>
      <c r="AC1587" s="198">
        <v>37048.875011574077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1337953</v>
      </c>
      <c r="H1588" s="198">
        <v>37047.35434027778</v>
      </c>
      <c r="I1588" t="s">
        <v>4239</v>
      </c>
      <c r="M1588" t="s">
        <v>3494</v>
      </c>
      <c r="N1588" t="s">
        <v>3840</v>
      </c>
      <c r="O1588" t="s">
        <v>2565</v>
      </c>
      <c r="P1588" s="199">
        <v>10000</v>
      </c>
      <c r="S1588" t="s">
        <v>3495</v>
      </c>
      <c r="T1588" t="s">
        <v>3730</v>
      </c>
      <c r="U1588" s="201">
        <v>9.3000000000000007</v>
      </c>
      <c r="V1588" t="s">
        <v>2735</v>
      </c>
      <c r="W1588" t="s">
        <v>3226</v>
      </c>
      <c r="X1588" t="s">
        <v>3164</v>
      </c>
      <c r="Y1588" t="s">
        <v>4481</v>
      </c>
      <c r="Z1588" t="s">
        <v>3051</v>
      </c>
      <c r="AA1588">
        <v>829467</v>
      </c>
      <c r="AB1588" s="198">
        <v>37048.875011574077</v>
      </c>
      <c r="AC1588" s="198">
        <v>37048.875011574077</v>
      </c>
    </row>
    <row r="1589" spans="1:29" x14ac:dyDescent="0.2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31</v>
      </c>
      <c r="F1589" s="213">
        <f t="shared" si="125"/>
        <v>310000</v>
      </c>
      <c r="G1589" s="202">
        <v>1337955</v>
      </c>
      <c r="H1589" s="198">
        <v>37047.354363425926</v>
      </c>
      <c r="I1589" t="s">
        <v>3700</v>
      </c>
      <c r="M1589" t="s">
        <v>3494</v>
      </c>
      <c r="N1589" t="s">
        <v>4277</v>
      </c>
      <c r="O1589" t="s">
        <v>3263</v>
      </c>
      <c r="Q1589" s="199">
        <v>10000</v>
      </c>
      <c r="S1589" t="s">
        <v>3495</v>
      </c>
      <c r="T1589" t="s">
        <v>3730</v>
      </c>
      <c r="U1589" s="201">
        <v>4.1500000000000004</v>
      </c>
      <c r="V1589" t="s">
        <v>4412</v>
      </c>
      <c r="W1589" t="s">
        <v>2909</v>
      </c>
      <c r="X1589" t="s">
        <v>4278</v>
      </c>
      <c r="Y1589" t="s">
        <v>3748</v>
      </c>
      <c r="Z1589" t="s">
        <v>3051</v>
      </c>
      <c r="AA1589" t="s">
        <v>2736</v>
      </c>
      <c r="AB1589" s="198">
        <v>37073.915972222225</v>
      </c>
      <c r="AC1589" s="198">
        <v>37103.915972222225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5000</v>
      </c>
      <c r="G1590" s="202">
        <v>1337956</v>
      </c>
      <c r="H1590" s="198">
        <v>37047.354363425926</v>
      </c>
      <c r="I1590" t="s">
        <v>4543</v>
      </c>
      <c r="M1590" t="s">
        <v>3494</v>
      </c>
      <c r="N1590" t="s">
        <v>3840</v>
      </c>
      <c r="O1590" t="s">
        <v>2578</v>
      </c>
      <c r="Q1590" s="199">
        <v>5000</v>
      </c>
      <c r="S1590" t="s">
        <v>3495</v>
      </c>
      <c r="T1590" t="s">
        <v>3730</v>
      </c>
      <c r="U1590" s="201">
        <v>9.4499999999999993</v>
      </c>
      <c r="V1590" t="s">
        <v>4059</v>
      </c>
      <c r="W1590" t="s">
        <v>3226</v>
      </c>
      <c r="X1590" t="s">
        <v>3164</v>
      </c>
      <c r="Y1590" t="s">
        <v>4481</v>
      </c>
      <c r="Z1590" t="s">
        <v>3051</v>
      </c>
      <c r="AA1590">
        <v>829468</v>
      </c>
      <c r="AB1590" s="198">
        <v>37048.875011574077</v>
      </c>
      <c r="AC1590" s="198">
        <v>37048.875011574077</v>
      </c>
    </row>
    <row r="1591" spans="1:29" x14ac:dyDescent="0.2">
      <c r="A1591" s="44" t="str">
        <f t="shared" si="121"/>
        <v xml:space="preserve"> Natural Gas Physical</v>
      </c>
      <c r="B1591" s="44" t="str">
        <f t="shared" si="122"/>
        <v/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1337957</v>
      </c>
      <c r="H1591" s="198">
        <v>37047.354375000003</v>
      </c>
      <c r="I1591" t="s">
        <v>4491</v>
      </c>
      <c r="M1591" t="s">
        <v>3494</v>
      </c>
      <c r="N1591" t="s">
        <v>4506</v>
      </c>
      <c r="O1591" t="s">
        <v>2641</v>
      </c>
      <c r="P1591" s="199">
        <v>10000</v>
      </c>
      <c r="S1591" t="s">
        <v>3495</v>
      </c>
      <c r="T1591" t="s">
        <v>3730</v>
      </c>
      <c r="U1591" s="201">
        <v>4.22</v>
      </c>
      <c r="V1591" t="s">
        <v>2839</v>
      </c>
      <c r="W1591" t="s">
        <v>4507</v>
      </c>
      <c r="X1591" t="s">
        <v>4508</v>
      </c>
      <c r="Y1591" t="s">
        <v>4481</v>
      </c>
      <c r="Z1591" t="s">
        <v>3051</v>
      </c>
      <c r="AA1591">
        <v>829469</v>
      </c>
      <c r="AB1591" s="198">
        <v>37048.875011574077</v>
      </c>
      <c r="AC1591" s="198">
        <v>37048.875011574077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10000</v>
      </c>
      <c r="G1592" s="202">
        <v>1337958</v>
      </c>
      <c r="H1592" s="198">
        <v>37047.354444444441</v>
      </c>
      <c r="I1592" t="s">
        <v>4543</v>
      </c>
      <c r="M1592" t="s">
        <v>3494</v>
      </c>
      <c r="N1592" t="s">
        <v>3840</v>
      </c>
      <c r="O1592" t="s">
        <v>2565</v>
      </c>
      <c r="Q1592" s="199">
        <v>10000</v>
      </c>
      <c r="S1592" t="s">
        <v>3495</v>
      </c>
      <c r="T1592" t="s">
        <v>3730</v>
      </c>
      <c r="U1592" s="201">
        <v>9.4</v>
      </c>
      <c r="V1592" t="s">
        <v>4059</v>
      </c>
      <c r="W1592" t="s">
        <v>3226</v>
      </c>
      <c r="X1592" t="s">
        <v>3164</v>
      </c>
      <c r="Y1592" t="s">
        <v>4481</v>
      </c>
      <c r="Z1592" t="s">
        <v>3051</v>
      </c>
      <c r="AA1592">
        <v>829470</v>
      </c>
      <c r="AB1592" s="198">
        <v>37048.875011574077</v>
      </c>
      <c r="AC1592" s="198">
        <v>37048.875011574077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1337959</v>
      </c>
      <c r="H1593" s="198">
        <v>37047.354583333334</v>
      </c>
      <c r="I1593" t="s">
        <v>4284</v>
      </c>
      <c r="M1593" t="s">
        <v>3494</v>
      </c>
      <c r="N1593" t="s">
        <v>3840</v>
      </c>
      <c r="O1593" t="s">
        <v>2578</v>
      </c>
      <c r="P1593" s="199">
        <v>10000</v>
      </c>
      <c r="S1593" t="s">
        <v>3495</v>
      </c>
      <c r="T1593" t="s">
        <v>3730</v>
      </c>
      <c r="U1593" s="201">
        <v>9.35</v>
      </c>
      <c r="V1593" t="s">
        <v>3104</v>
      </c>
      <c r="W1593" t="s">
        <v>3226</v>
      </c>
      <c r="X1593" t="s">
        <v>3164</v>
      </c>
      <c r="Y1593" t="s">
        <v>4481</v>
      </c>
      <c r="Z1593" t="s">
        <v>3051</v>
      </c>
      <c r="AA1593">
        <v>829471</v>
      </c>
      <c r="AB1593" s="198">
        <v>37048.875011574077</v>
      </c>
      <c r="AC1593" s="198">
        <v>37048.875011574077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50000</v>
      </c>
      <c r="G1594" s="202">
        <v>1337960</v>
      </c>
      <c r="H1594" s="198">
        <v>37047.354629629626</v>
      </c>
      <c r="I1594" t="s">
        <v>3606</v>
      </c>
      <c r="M1594" t="s">
        <v>3494</v>
      </c>
      <c r="N1594" t="s">
        <v>3840</v>
      </c>
      <c r="O1594" t="s">
        <v>2481</v>
      </c>
      <c r="P1594" s="199">
        <v>50000</v>
      </c>
      <c r="S1594" t="s">
        <v>3495</v>
      </c>
      <c r="T1594" t="s">
        <v>3730</v>
      </c>
      <c r="U1594" s="201">
        <v>4.1050000000000004</v>
      </c>
      <c r="V1594" t="s">
        <v>4347</v>
      </c>
      <c r="W1594" t="s">
        <v>4479</v>
      </c>
      <c r="X1594" t="s">
        <v>4480</v>
      </c>
      <c r="Y1594" t="s">
        <v>4481</v>
      </c>
      <c r="Z1594" t="s">
        <v>3051</v>
      </c>
      <c r="AA1594">
        <v>829472</v>
      </c>
      <c r="AB1594" s="198">
        <v>37048.875011574077</v>
      </c>
      <c r="AC1594" s="198">
        <v>37048.875011574077</v>
      </c>
    </row>
    <row r="1595" spans="1:29" x14ac:dyDescent="0.2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31</v>
      </c>
      <c r="F1595" s="213">
        <f t="shared" si="125"/>
        <v>465000</v>
      </c>
      <c r="G1595" s="202">
        <v>1337961</v>
      </c>
      <c r="H1595" s="198">
        <v>37047.354641203703</v>
      </c>
      <c r="I1595" t="s">
        <v>3702</v>
      </c>
      <c r="M1595" t="s">
        <v>3494</v>
      </c>
      <c r="N1595" t="s">
        <v>4277</v>
      </c>
      <c r="O1595" t="s">
        <v>4487</v>
      </c>
      <c r="P1595" s="199">
        <v>15000</v>
      </c>
      <c r="S1595" t="s">
        <v>3495</v>
      </c>
      <c r="T1595" t="s">
        <v>3730</v>
      </c>
      <c r="U1595" s="201">
        <v>4.1500000000000004</v>
      </c>
      <c r="V1595" t="s">
        <v>4279</v>
      </c>
      <c r="W1595" t="s">
        <v>2909</v>
      </c>
      <c r="X1595" t="s">
        <v>4278</v>
      </c>
      <c r="Y1595" t="s">
        <v>3748</v>
      </c>
      <c r="Z1595" t="s">
        <v>3051</v>
      </c>
      <c r="AA1595" t="s">
        <v>2737</v>
      </c>
      <c r="AB1595" s="198">
        <v>37073.875</v>
      </c>
      <c r="AC1595" s="198">
        <v>37103.875</v>
      </c>
    </row>
    <row r="1596" spans="1:29" x14ac:dyDescent="0.2">
      <c r="A1596" s="44" t="str">
        <f t="shared" si="121"/>
        <v xml:space="preserve"> Natural Gas Physical</v>
      </c>
      <c r="B1596" s="44" t="str">
        <f t="shared" si="122"/>
        <v/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31</v>
      </c>
      <c r="F1596" s="213">
        <f t="shared" si="125"/>
        <v>775000</v>
      </c>
      <c r="G1596" s="202">
        <v>1337962</v>
      </c>
      <c r="H1596" s="198">
        <v>37047.354641203703</v>
      </c>
      <c r="I1596" t="s">
        <v>3737</v>
      </c>
      <c r="M1596" t="s">
        <v>3494</v>
      </c>
      <c r="N1596" t="s">
        <v>3761</v>
      </c>
      <c r="O1596" t="s">
        <v>3876</v>
      </c>
      <c r="P1596" s="199">
        <v>25000</v>
      </c>
      <c r="S1596" t="s">
        <v>3763</v>
      </c>
      <c r="T1596" t="s">
        <v>3764</v>
      </c>
      <c r="U1596" s="201">
        <v>21.125</v>
      </c>
      <c r="V1596" t="s">
        <v>3434</v>
      </c>
      <c r="W1596" t="s">
        <v>3765</v>
      </c>
      <c r="X1596" t="s">
        <v>3766</v>
      </c>
      <c r="Y1596" t="s">
        <v>3767</v>
      </c>
      <c r="Z1596" t="s">
        <v>3735</v>
      </c>
      <c r="AA1596">
        <v>106430</v>
      </c>
      <c r="AB1596" s="198">
        <v>37073.875011574077</v>
      </c>
      <c r="AC1596" s="198">
        <v>37103.875011574077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37200</v>
      </c>
      <c r="G1597" s="202">
        <v>1337963</v>
      </c>
      <c r="H1597" s="198">
        <v>37047.354641203703</v>
      </c>
      <c r="I1597" t="s">
        <v>4496</v>
      </c>
      <c r="M1597" t="s">
        <v>3494</v>
      </c>
      <c r="N1597" t="s">
        <v>3840</v>
      </c>
      <c r="O1597" t="s">
        <v>2481</v>
      </c>
      <c r="P1597" s="199">
        <v>37200</v>
      </c>
      <c r="S1597" t="s">
        <v>3495</v>
      </c>
      <c r="T1597" t="s">
        <v>3730</v>
      </c>
      <c r="U1597" s="201">
        <v>4.1050000000000004</v>
      </c>
      <c r="V1597" t="s">
        <v>4500</v>
      </c>
      <c r="W1597" t="s">
        <v>4479</v>
      </c>
      <c r="X1597" t="s">
        <v>4480</v>
      </c>
      <c r="Y1597" t="s">
        <v>4481</v>
      </c>
      <c r="Z1597" t="s">
        <v>3051</v>
      </c>
      <c r="AA1597">
        <v>829473</v>
      </c>
      <c r="AB1597" s="198">
        <v>37048.875011574077</v>
      </c>
      <c r="AC1597" s="198">
        <v>37048.875011574077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</v>
      </c>
      <c r="G1598" s="202">
        <v>1337965</v>
      </c>
      <c r="H1598" s="198">
        <v>37047.35465277778</v>
      </c>
      <c r="I1598" t="s">
        <v>2738</v>
      </c>
      <c r="M1598" t="s">
        <v>2818</v>
      </c>
      <c r="N1598" t="s">
        <v>3458</v>
      </c>
      <c r="O1598" t="s">
        <v>2582</v>
      </c>
      <c r="Q1598" s="199">
        <v>25</v>
      </c>
      <c r="S1598" t="s">
        <v>3493</v>
      </c>
      <c r="T1598" t="s">
        <v>3730</v>
      </c>
      <c r="U1598" s="201">
        <v>62</v>
      </c>
      <c r="V1598" t="s">
        <v>2739</v>
      </c>
      <c r="W1598" t="s">
        <v>3127</v>
      </c>
      <c r="X1598" t="s">
        <v>3128</v>
      </c>
      <c r="Y1598" t="s">
        <v>4783</v>
      </c>
      <c r="Z1598" t="s">
        <v>3046</v>
      </c>
      <c r="AA1598">
        <v>632738.1</v>
      </c>
      <c r="AB1598" s="198">
        <v>37048.875011574077</v>
      </c>
      <c r="AC1598" s="198">
        <v>37048.875011574077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10000</v>
      </c>
      <c r="G1599" s="202">
        <v>1337964</v>
      </c>
      <c r="H1599" s="198">
        <v>37047.35465277778</v>
      </c>
      <c r="I1599" t="s">
        <v>4239</v>
      </c>
      <c r="M1599" t="s">
        <v>3494</v>
      </c>
      <c r="N1599" t="s">
        <v>3840</v>
      </c>
      <c r="O1599" t="s">
        <v>2565</v>
      </c>
      <c r="P1599" s="199">
        <v>10000</v>
      </c>
      <c r="S1599" t="s">
        <v>3495</v>
      </c>
      <c r="T1599" t="s">
        <v>3730</v>
      </c>
      <c r="U1599" s="201">
        <v>9.3000000000000007</v>
      </c>
      <c r="V1599" t="s">
        <v>2735</v>
      </c>
      <c r="W1599" t="s">
        <v>3226</v>
      </c>
      <c r="X1599" t="s">
        <v>3164</v>
      </c>
      <c r="Y1599" t="s">
        <v>4481</v>
      </c>
      <c r="Z1599" t="s">
        <v>3051</v>
      </c>
      <c r="AA1599">
        <v>829474</v>
      </c>
      <c r="AB1599" s="198">
        <v>37048.875011574077</v>
      </c>
      <c r="AC1599" s="198">
        <v>37048.875011574077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365</v>
      </c>
      <c r="F1600" s="213">
        <f t="shared" si="125"/>
        <v>912500</v>
      </c>
      <c r="G1600" s="202">
        <v>1337966</v>
      </c>
      <c r="H1600" s="198">
        <v>37047.354687500003</v>
      </c>
      <c r="I1600" t="s">
        <v>3606</v>
      </c>
      <c r="M1600" t="s">
        <v>3494</v>
      </c>
      <c r="N1600" t="s">
        <v>4277</v>
      </c>
      <c r="O1600" t="s">
        <v>4526</v>
      </c>
      <c r="P1600" s="199">
        <v>2500</v>
      </c>
      <c r="S1600" t="s">
        <v>3495</v>
      </c>
      <c r="T1600" t="s">
        <v>3730</v>
      </c>
      <c r="U1600" s="201">
        <v>4.1849999999999996</v>
      </c>
      <c r="V1600" t="s">
        <v>3154</v>
      </c>
      <c r="W1600" t="s">
        <v>2909</v>
      </c>
      <c r="X1600" t="s">
        <v>4278</v>
      </c>
      <c r="Y1600" t="s">
        <v>3748</v>
      </c>
      <c r="Z1600" t="s">
        <v>3051</v>
      </c>
      <c r="AA1600" t="s">
        <v>2740</v>
      </c>
      <c r="AB1600" s="198">
        <v>37257.875</v>
      </c>
      <c r="AC1600" s="198">
        <v>37621.875</v>
      </c>
    </row>
    <row r="1601" spans="1:29" x14ac:dyDescent="0.2">
      <c r="A1601" s="44" t="str">
        <f t="shared" si="121"/>
        <v>US Power Physical</v>
      </c>
      <c r="B1601" s="44" t="str">
        <f t="shared" si="122"/>
        <v>US</v>
      </c>
      <c r="C1601" s="44" t="str">
        <f t="shared" si="123"/>
        <v>Power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31</v>
      </c>
      <c r="F1601" s="213">
        <f t="shared" si="125"/>
        <v>775</v>
      </c>
      <c r="G1601" s="202">
        <v>1337967</v>
      </c>
      <c r="H1601" s="198">
        <v>37047.354699074072</v>
      </c>
      <c r="I1601" t="s">
        <v>3533</v>
      </c>
      <c r="M1601" t="s">
        <v>2818</v>
      </c>
      <c r="N1601" t="s">
        <v>3458</v>
      </c>
      <c r="O1601" t="s">
        <v>3241</v>
      </c>
      <c r="Q1601" s="199">
        <v>25</v>
      </c>
      <c r="S1601" t="s">
        <v>3493</v>
      </c>
      <c r="T1601" t="s">
        <v>3730</v>
      </c>
      <c r="U1601" s="201">
        <v>232</v>
      </c>
      <c r="V1601" t="s">
        <v>3286</v>
      </c>
      <c r="W1601" t="s">
        <v>4411</v>
      </c>
      <c r="X1601" t="s">
        <v>3459</v>
      </c>
      <c r="Y1601" t="s">
        <v>4783</v>
      </c>
      <c r="Z1601" t="s">
        <v>3046</v>
      </c>
      <c r="AA1601">
        <v>632739.1</v>
      </c>
      <c r="AB1601" s="198">
        <v>37073.875011574077</v>
      </c>
      <c r="AC1601" s="198">
        <v>37103.875011574077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1337968</v>
      </c>
      <c r="H1602" s="198">
        <v>37047.354722222219</v>
      </c>
      <c r="I1602" t="s">
        <v>4276</v>
      </c>
      <c r="M1602" t="s">
        <v>3494</v>
      </c>
      <c r="N1602" t="s">
        <v>3840</v>
      </c>
      <c r="O1602" t="s">
        <v>2550</v>
      </c>
      <c r="Q1602" s="199">
        <v>5000</v>
      </c>
      <c r="S1602" t="s">
        <v>3495</v>
      </c>
      <c r="T1602" t="s">
        <v>3730</v>
      </c>
      <c r="U1602" s="201">
        <v>3.75</v>
      </c>
      <c r="V1602" t="s">
        <v>3477</v>
      </c>
      <c r="W1602" t="s">
        <v>3163</v>
      </c>
      <c r="X1602" t="s">
        <v>3164</v>
      </c>
      <c r="Y1602" t="s">
        <v>4481</v>
      </c>
      <c r="Z1602" t="s">
        <v>3051</v>
      </c>
      <c r="AA1602">
        <v>829475</v>
      </c>
      <c r="AB1602" s="198">
        <v>37048.875011574077</v>
      </c>
      <c r="AC1602" s="198">
        <v>37048.875011574077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5000</v>
      </c>
      <c r="G1603" s="202">
        <v>1337969</v>
      </c>
      <c r="H1603" s="198">
        <v>37047.354745370372</v>
      </c>
      <c r="I1603" t="s">
        <v>3518</v>
      </c>
      <c r="M1603" t="s">
        <v>3494</v>
      </c>
      <c r="N1603" t="s">
        <v>3840</v>
      </c>
      <c r="O1603" t="s">
        <v>2545</v>
      </c>
      <c r="P1603" s="199">
        <v>5000</v>
      </c>
      <c r="S1603" t="s">
        <v>3495</v>
      </c>
      <c r="T1603" t="s">
        <v>3730</v>
      </c>
      <c r="U1603" s="201">
        <v>4.05</v>
      </c>
      <c r="V1603" t="s">
        <v>4288</v>
      </c>
      <c r="W1603" t="s">
        <v>3163</v>
      </c>
      <c r="X1603" t="s">
        <v>3164</v>
      </c>
      <c r="Y1603" t="s">
        <v>4481</v>
      </c>
      <c r="Z1603" t="s">
        <v>3051</v>
      </c>
      <c r="AA1603">
        <v>829476</v>
      </c>
      <c r="AB1603" s="198">
        <v>37048.875011574077</v>
      </c>
      <c r="AC1603" s="198">
        <v>37048.875011574077</v>
      </c>
    </row>
    <row r="1604" spans="1:29" x14ac:dyDescent="0.2">
      <c r="A1604" s="44" t="str">
        <f t="shared" si="121"/>
        <v>US Power Physical</v>
      </c>
      <c r="B1604" s="44" t="str">
        <f t="shared" si="122"/>
        <v>US</v>
      </c>
      <c r="C1604" s="44" t="str">
        <f t="shared" si="123"/>
        <v>Power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5</v>
      </c>
      <c r="G1604" s="202">
        <v>1337971</v>
      </c>
      <c r="H1604" s="198">
        <v>37047.354803240742</v>
      </c>
      <c r="I1604" t="s">
        <v>4346</v>
      </c>
      <c r="M1604" t="s">
        <v>2818</v>
      </c>
      <c r="N1604" t="s">
        <v>3460</v>
      </c>
      <c r="O1604" t="s">
        <v>2741</v>
      </c>
      <c r="P1604" s="199">
        <v>5</v>
      </c>
      <c r="S1604" t="s">
        <v>3493</v>
      </c>
      <c r="T1604" t="s">
        <v>3730</v>
      </c>
      <c r="U1604" s="201">
        <v>21</v>
      </c>
      <c r="V1604" t="s">
        <v>3853</v>
      </c>
      <c r="W1604" t="s">
        <v>3502</v>
      </c>
      <c r="X1604" t="s">
        <v>3462</v>
      </c>
      <c r="Y1604" t="s">
        <v>4783</v>
      </c>
      <c r="Z1604" t="s">
        <v>3046</v>
      </c>
      <c r="AA1604">
        <v>632740.1</v>
      </c>
      <c r="AB1604" s="198">
        <v>37048.875011574077</v>
      </c>
      <c r="AC1604" s="198">
        <v>37048.875011574077</v>
      </c>
    </row>
    <row r="1605" spans="1:29" x14ac:dyDescent="0.2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25</v>
      </c>
      <c r="F1605" s="213">
        <f t="shared" si="125"/>
        <v>250000</v>
      </c>
      <c r="G1605" s="202">
        <v>1337972</v>
      </c>
      <c r="H1605" s="198">
        <v>37047.354837962965</v>
      </c>
      <c r="I1605" t="s">
        <v>4484</v>
      </c>
      <c r="M1605" t="s">
        <v>3494</v>
      </c>
      <c r="N1605" t="s">
        <v>4277</v>
      </c>
      <c r="O1605" t="s">
        <v>4656</v>
      </c>
      <c r="P1605" s="199">
        <v>10000</v>
      </c>
      <c r="S1605" t="s">
        <v>3495</v>
      </c>
      <c r="T1605" t="s">
        <v>3730</v>
      </c>
      <c r="U1605" s="201">
        <v>4.01</v>
      </c>
      <c r="V1605" t="s">
        <v>4049</v>
      </c>
      <c r="W1605" t="s">
        <v>4380</v>
      </c>
      <c r="X1605" t="s">
        <v>4381</v>
      </c>
      <c r="Y1605" t="s">
        <v>3748</v>
      </c>
      <c r="Z1605" t="s">
        <v>3051</v>
      </c>
      <c r="AA1605" t="s">
        <v>2742</v>
      </c>
      <c r="AB1605" s="198">
        <v>37048.875011574077</v>
      </c>
      <c r="AC1605" s="198">
        <v>37072.875011574077</v>
      </c>
    </row>
    <row r="1606" spans="1:29" x14ac:dyDescent="0.2">
      <c r="A1606" s="44" t="str">
        <f t="shared" si="121"/>
        <v xml:space="preserve"> Natural Gas Physical</v>
      </c>
      <c r="B1606" s="44" t="str">
        <f t="shared" si="122"/>
        <v/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1337973</v>
      </c>
      <c r="H1606" s="198">
        <v>37047.354837962965</v>
      </c>
      <c r="I1606" t="s">
        <v>4491</v>
      </c>
      <c r="M1606" t="s">
        <v>3494</v>
      </c>
      <c r="N1606" t="s">
        <v>4506</v>
      </c>
      <c r="O1606" t="s">
        <v>2641</v>
      </c>
      <c r="P1606" s="199">
        <v>10000</v>
      </c>
      <c r="S1606" t="s">
        <v>3495</v>
      </c>
      <c r="T1606" t="s">
        <v>3730</v>
      </c>
      <c r="U1606" s="201">
        <v>4.2175000000000002</v>
      </c>
      <c r="V1606" t="s">
        <v>2839</v>
      </c>
      <c r="W1606" t="s">
        <v>4507</v>
      </c>
      <c r="X1606" t="s">
        <v>4508</v>
      </c>
      <c r="Y1606" t="s">
        <v>4481</v>
      </c>
      <c r="Z1606" t="s">
        <v>3051</v>
      </c>
      <c r="AA1606">
        <v>829477</v>
      </c>
      <c r="AB1606" s="198">
        <v>37048.875011574077</v>
      </c>
      <c r="AC1606" s="198">
        <v>37048.875011574077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1337974</v>
      </c>
      <c r="H1607" s="198">
        <v>37047.354849537034</v>
      </c>
      <c r="I1607" t="s">
        <v>4543</v>
      </c>
      <c r="M1607" t="s">
        <v>3494</v>
      </c>
      <c r="N1607" t="s">
        <v>3840</v>
      </c>
      <c r="O1607" t="s">
        <v>2578</v>
      </c>
      <c r="Q1607" s="199">
        <v>10000</v>
      </c>
      <c r="S1607" t="s">
        <v>3495</v>
      </c>
      <c r="T1607" t="s">
        <v>3730</v>
      </c>
      <c r="U1607" s="201">
        <v>9.4499999999999993</v>
      </c>
      <c r="V1607" t="s">
        <v>4059</v>
      </c>
      <c r="W1607" t="s">
        <v>3226</v>
      </c>
      <c r="X1607" t="s">
        <v>3164</v>
      </c>
      <c r="Y1607" t="s">
        <v>4481</v>
      </c>
      <c r="Z1607" t="s">
        <v>3051</v>
      </c>
      <c r="AA1607">
        <v>829478</v>
      </c>
      <c r="AB1607" s="198">
        <v>37048.875011574077</v>
      </c>
      <c r="AC1607" s="198">
        <v>37048.875011574077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1337975</v>
      </c>
      <c r="H1608" s="198">
        <v>37047.354872685188</v>
      </c>
      <c r="I1608" t="s">
        <v>4543</v>
      </c>
      <c r="M1608" t="s">
        <v>3494</v>
      </c>
      <c r="N1608" t="s">
        <v>3840</v>
      </c>
      <c r="O1608" t="s">
        <v>2587</v>
      </c>
      <c r="P1608" s="199">
        <v>10000</v>
      </c>
      <c r="S1608" t="s">
        <v>3495</v>
      </c>
      <c r="T1608" t="s">
        <v>3730</v>
      </c>
      <c r="U1608" s="201">
        <v>4.05</v>
      </c>
      <c r="V1608" t="s">
        <v>4408</v>
      </c>
      <c r="W1608" t="s">
        <v>3171</v>
      </c>
      <c r="X1608" t="s">
        <v>3164</v>
      </c>
      <c r="Y1608" t="s">
        <v>4481</v>
      </c>
      <c r="Z1608" t="s">
        <v>3051</v>
      </c>
      <c r="AA1608">
        <v>829479</v>
      </c>
      <c r="AB1608" s="198">
        <v>37048.875011574077</v>
      </c>
      <c r="AC1608" s="198">
        <v>37048.875011574077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10000</v>
      </c>
      <c r="G1609" s="202">
        <v>1337976</v>
      </c>
      <c r="H1609" s="198">
        <v>37047.354884259257</v>
      </c>
      <c r="I1609" t="s">
        <v>4543</v>
      </c>
      <c r="M1609" t="s">
        <v>3494</v>
      </c>
      <c r="N1609" t="s">
        <v>3840</v>
      </c>
      <c r="O1609" t="s">
        <v>2565</v>
      </c>
      <c r="Q1609" s="199">
        <v>10000</v>
      </c>
      <c r="S1609" t="s">
        <v>3495</v>
      </c>
      <c r="T1609" t="s">
        <v>3730</v>
      </c>
      <c r="U1609" s="201">
        <v>9.4</v>
      </c>
      <c r="V1609" t="s">
        <v>4059</v>
      </c>
      <c r="W1609" t="s">
        <v>3226</v>
      </c>
      <c r="X1609" t="s">
        <v>3164</v>
      </c>
      <c r="Y1609" t="s">
        <v>4481</v>
      </c>
      <c r="Z1609" t="s">
        <v>3051</v>
      </c>
      <c r="AA1609">
        <v>829480</v>
      </c>
      <c r="AB1609" s="198">
        <v>37048.875011574077</v>
      </c>
      <c r="AC1609" s="198">
        <v>37048.875011574077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1337977</v>
      </c>
      <c r="H1610" s="198">
        <v>37047.354930555557</v>
      </c>
      <c r="I1610" t="s">
        <v>4239</v>
      </c>
      <c r="M1610" t="s">
        <v>3494</v>
      </c>
      <c r="N1610" t="s">
        <v>3840</v>
      </c>
      <c r="O1610" t="s">
        <v>2545</v>
      </c>
      <c r="P1610" s="199">
        <v>5000</v>
      </c>
      <c r="S1610" t="s">
        <v>3495</v>
      </c>
      <c r="T1610" t="s">
        <v>3730</v>
      </c>
      <c r="U1610" s="201">
        <v>3.95</v>
      </c>
      <c r="V1610" t="s">
        <v>2735</v>
      </c>
      <c r="W1610" t="s">
        <v>3163</v>
      </c>
      <c r="X1610" t="s">
        <v>3164</v>
      </c>
      <c r="Y1610" t="s">
        <v>4481</v>
      </c>
      <c r="Z1610" t="s">
        <v>3051</v>
      </c>
      <c r="AA1610">
        <v>829481</v>
      </c>
      <c r="AB1610" s="198">
        <v>37048.875011574077</v>
      </c>
      <c r="AC1610" s="198">
        <v>37048.875011574077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10000</v>
      </c>
      <c r="G1611" s="202">
        <v>1337978</v>
      </c>
      <c r="H1611" s="198">
        <v>37047.354942129627</v>
      </c>
      <c r="I1611" t="s">
        <v>4543</v>
      </c>
      <c r="M1611" t="s">
        <v>3494</v>
      </c>
      <c r="N1611" t="s">
        <v>3840</v>
      </c>
      <c r="O1611" t="s">
        <v>2565</v>
      </c>
      <c r="Q1611" s="199">
        <v>10000</v>
      </c>
      <c r="S1611" t="s">
        <v>3495</v>
      </c>
      <c r="T1611" t="s">
        <v>3730</v>
      </c>
      <c r="U1611" s="201">
        <v>9.5</v>
      </c>
      <c r="V1611" t="s">
        <v>4059</v>
      </c>
      <c r="W1611" t="s">
        <v>3226</v>
      </c>
      <c r="X1611" t="s">
        <v>3164</v>
      </c>
      <c r="Y1611" t="s">
        <v>4481</v>
      </c>
      <c r="Z1611" t="s">
        <v>3051</v>
      </c>
      <c r="AA1611">
        <v>829482</v>
      </c>
      <c r="AB1611" s="198">
        <v>37048.875011574077</v>
      </c>
      <c r="AC1611" s="198">
        <v>37048.875011574077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10000</v>
      </c>
      <c r="G1612" s="202">
        <v>1337979</v>
      </c>
      <c r="H1612" s="198">
        <v>37047.355000000003</v>
      </c>
      <c r="I1612" t="s">
        <v>3472</v>
      </c>
      <c r="M1612" t="s">
        <v>3494</v>
      </c>
      <c r="N1612" t="s">
        <v>3840</v>
      </c>
      <c r="O1612" t="s">
        <v>2578</v>
      </c>
      <c r="Q1612" s="199">
        <v>10000</v>
      </c>
      <c r="S1612" t="s">
        <v>3495</v>
      </c>
      <c r="T1612" t="s">
        <v>3730</v>
      </c>
      <c r="U1612" s="201">
        <v>9.5500000000000007</v>
      </c>
      <c r="V1612" t="s">
        <v>3473</v>
      </c>
      <c r="W1612" t="s">
        <v>3226</v>
      </c>
      <c r="X1612" t="s">
        <v>3164</v>
      </c>
      <c r="Y1612" t="s">
        <v>4481</v>
      </c>
      <c r="Z1612" t="s">
        <v>3051</v>
      </c>
      <c r="AA1612">
        <v>829483</v>
      </c>
      <c r="AB1612" s="198">
        <v>37048.875011574077</v>
      </c>
      <c r="AC1612" s="198">
        <v>37048.875011574077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10000</v>
      </c>
      <c r="G1613" s="202">
        <v>1337980</v>
      </c>
      <c r="H1613" s="198">
        <v>37047.355034722219</v>
      </c>
      <c r="I1613" t="s">
        <v>4496</v>
      </c>
      <c r="M1613" t="s">
        <v>3494</v>
      </c>
      <c r="N1613" t="s">
        <v>3840</v>
      </c>
      <c r="O1613" t="s">
        <v>2583</v>
      </c>
      <c r="P1613" s="199">
        <v>10000</v>
      </c>
      <c r="S1613" t="s">
        <v>3495</v>
      </c>
      <c r="T1613" t="s">
        <v>3730</v>
      </c>
      <c r="U1613" s="201">
        <v>4.22</v>
      </c>
      <c r="V1613" t="s">
        <v>4500</v>
      </c>
      <c r="W1613" t="s">
        <v>4523</v>
      </c>
      <c r="X1613" t="s">
        <v>4524</v>
      </c>
      <c r="Y1613" t="s">
        <v>4481</v>
      </c>
      <c r="Z1613" t="s">
        <v>3051</v>
      </c>
      <c r="AA1613">
        <v>829484</v>
      </c>
      <c r="AB1613" s="198">
        <v>37048.875011574077</v>
      </c>
      <c r="AC1613" s="198">
        <v>37048.875011574077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1337981</v>
      </c>
      <c r="H1614" s="198">
        <v>37047.355046296296</v>
      </c>
      <c r="I1614" t="s">
        <v>4239</v>
      </c>
      <c r="M1614" t="s">
        <v>3494</v>
      </c>
      <c r="N1614" t="s">
        <v>3840</v>
      </c>
      <c r="O1614" t="s">
        <v>2545</v>
      </c>
      <c r="P1614" s="199">
        <v>5000</v>
      </c>
      <c r="S1614" t="s">
        <v>3495</v>
      </c>
      <c r="T1614" t="s">
        <v>3730</v>
      </c>
      <c r="U1614" s="201">
        <v>3.85</v>
      </c>
      <c r="V1614" t="s">
        <v>2735</v>
      </c>
      <c r="W1614" t="s">
        <v>3163</v>
      </c>
      <c r="X1614" t="s">
        <v>3164</v>
      </c>
      <c r="Y1614" t="s">
        <v>4481</v>
      </c>
      <c r="Z1614" t="s">
        <v>3051</v>
      </c>
      <c r="AA1614">
        <v>829485</v>
      </c>
      <c r="AB1614" s="198">
        <v>37048.875011574077</v>
      </c>
      <c r="AC1614" s="198">
        <v>37048.875011574077</v>
      </c>
    </row>
    <row r="1615" spans="1:29" x14ac:dyDescent="0.2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1337983</v>
      </c>
      <c r="H1615" s="198">
        <v>37047.355069444442</v>
      </c>
      <c r="I1615" t="s">
        <v>4158</v>
      </c>
      <c r="M1615" t="s">
        <v>3494</v>
      </c>
      <c r="N1615" t="s">
        <v>4506</v>
      </c>
      <c r="O1615" t="s">
        <v>2641</v>
      </c>
      <c r="P1615" s="199">
        <v>10000</v>
      </c>
      <c r="S1615" t="s">
        <v>3495</v>
      </c>
      <c r="T1615" t="s">
        <v>3730</v>
      </c>
      <c r="U1615" s="201">
        <v>4.2149999999999999</v>
      </c>
      <c r="V1615" t="s">
        <v>3256</v>
      </c>
      <c r="W1615" t="s">
        <v>4507</v>
      </c>
      <c r="X1615" t="s">
        <v>4508</v>
      </c>
      <c r="Y1615" t="s">
        <v>4481</v>
      </c>
      <c r="Z1615" t="s">
        <v>3051</v>
      </c>
      <c r="AA1615">
        <v>829487</v>
      </c>
      <c r="AB1615" s="198">
        <v>37048.875011574077</v>
      </c>
      <c r="AC1615" s="198">
        <v>37048.875011574077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1337982</v>
      </c>
      <c r="H1616" s="198">
        <v>37047.355069444442</v>
      </c>
      <c r="I1616" t="s">
        <v>4284</v>
      </c>
      <c r="M1616" t="s">
        <v>3494</v>
      </c>
      <c r="N1616" t="s">
        <v>3840</v>
      </c>
      <c r="O1616" t="s">
        <v>2587</v>
      </c>
      <c r="P1616" s="199">
        <v>10000</v>
      </c>
      <c r="S1616" t="s">
        <v>3495</v>
      </c>
      <c r="T1616" t="s">
        <v>3730</v>
      </c>
      <c r="U1616" s="201">
        <v>4.0250000000000004</v>
      </c>
      <c r="V1616" t="s">
        <v>3245</v>
      </c>
      <c r="W1616" t="s">
        <v>3171</v>
      </c>
      <c r="X1616" t="s">
        <v>3164</v>
      </c>
      <c r="Y1616" t="s">
        <v>4481</v>
      </c>
      <c r="Z1616" t="s">
        <v>3051</v>
      </c>
      <c r="AA1616">
        <v>829486</v>
      </c>
      <c r="AB1616" s="198">
        <v>37048.875011574077</v>
      </c>
      <c r="AC1616" s="198">
        <v>37048.875011574077</v>
      </c>
    </row>
    <row r="1617" spans="1:29" x14ac:dyDescent="0.2">
      <c r="A1617" s="44" t="str">
        <f t="shared" si="126"/>
        <v>US Power Physical</v>
      </c>
      <c r="B1617" s="44" t="str">
        <f t="shared" si="127"/>
        <v>US</v>
      </c>
      <c r="C1617" s="44" t="str">
        <f t="shared" si="128"/>
        <v>Power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25</v>
      </c>
      <c r="G1617" s="202">
        <v>1337985</v>
      </c>
      <c r="H1617" s="198">
        <v>37047.355162037034</v>
      </c>
      <c r="I1617" t="s">
        <v>3518</v>
      </c>
      <c r="M1617" t="s">
        <v>2818</v>
      </c>
      <c r="N1617" t="s">
        <v>3458</v>
      </c>
      <c r="O1617" t="s">
        <v>4719</v>
      </c>
      <c r="Q1617" s="199">
        <v>25</v>
      </c>
      <c r="S1617" t="s">
        <v>3493</v>
      </c>
      <c r="T1617" t="s">
        <v>3730</v>
      </c>
      <c r="U1617" s="201">
        <v>80</v>
      </c>
      <c r="V1617" t="s">
        <v>4404</v>
      </c>
      <c r="W1617" t="s">
        <v>3463</v>
      </c>
      <c r="X1617" t="s">
        <v>3459</v>
      </c>
      <c r="Y1617" t="s">
        <v>4783</v>
      </c>
      <c r="Z1617" t="s">
        <v>3046</v>
      </c>
      <c r="AA1617">
        <v>632741.1</v>
      </c>
      <c r="AB1617" s="198">
        <v>37048.875011574077</v>
      </c>
      <c r="AC1617" s="198">
        <v>37048.875011574077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10000</v>
      </c>
      <c r="G1618" s="202">
        <v>1337986</v>
      </c>
      <c r="H1618" s="198">
        <v>37047.355162037034</v>
      </c>
      <c r="I1618" t="s">
        <v>4284</v>
      </c>
      <c r="M1618" t="s">
        <v>3494</v>
      </c>
      <c r="N1618" t="s">
        <v>3840</v>
      </c>
      <c r="O1618" t="s">
        <v>4724</v>
      </c>
      <c r="P1618" s="199">
        <v>10000</v>
      </c>
      <c r="S1618" t="s">
        <v>3495</v>
      </c>
      <c r="T1618" t="s">
        <v>3730</v>
      </c>
      <c r="U1618" s="201">
        <v>4.3150000000000004</v>
      </c>
      <c r="V1618" t="s">
        <v>3626</v>
      </c>
      <c r="W1618" t="s">
        <v>3217</v>
      </c>
      <c r="X1618" t="s">
        <v>3153</v>
      </c>
      <c r="Y1618" t="s">
        <v>4481</v>
      </c>
      <c r="Z1618" t="s">
        <v>3051</v>
      </c>
      <c r="AA1618">
        <v>829489</v>
      </c>
      <c r="AB1618" s="198">
        <v>37048.875011574077</v>
      </c>
      <c r="AC1618" s="198">
        <v>37048.875011574077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1337984</v>
      </c>
      <c r="H1619" s="198">
        <v>37047.355162037034</v>
      </c>
      <c r="I1619" t="s">
        <v>4496</v>
      </c>
      <c r="M1619" t="s">
        <v>3494</v>
      </c>
      <c r="N1619" t="s">
        <v>3840</v>
      </c>
      <c r="O1619" t="s">
        <v>2578</v>
      </c>
      <c r="P1619" s="199">
        <v>10000</v>
      </c>
      <c r="S1619" t="s">
        <v>3495</v>
      </c>
      <c r="T1619" t="s">
        <v>3730</v>
      </c>
      <c r="U1619" s="201">
        <v>9.4499999999999993</v>
      </c>
      <c r="V1619" t="s">
        <v>3103</v>
      </c>
      <c r="W1619" t="s">
        <v>3226</v>
      </c>
      <c r="X1619" t="s">
        <v>3164</v>
      </c>
      <c r="Y1619" t="s">
        <v>4481</v>
      </c>
      <c r="Z1619" t="s">
        <v>3051</v>
      </c>
      <c r="AA1619">
        <v>829488</v>
      </c>
      <c r="AB1619" s="198">
        <v>37048.875011574077</v>
      </c>
      <c r="AC1619" s="198">
        <v>37048.875011574077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25</v>
      </c>
      <c r="F1620" s="213">
        <f t="shared" si="130"/>
        <v>250000</v>
      </c>
      <c r="G1620" s="202">
        <v>1337988</v>
      </c>
      <c r="H1620" s="198">
        <v>37047.355173611111</v>
      </c>
      <c r="I1620" t="s">
        <v>4484</v>
      </c>
      <c r="M1620" t="s">
        <v>3494</v>
      </c>
      <c r="N1620" t="s">
        <v>4277</v>
      </c>
      <c r="O1620" t="s">
        <v>3991</v>
      </c>
      <c r="Q1620" s="199">
        <v>10000</v>
      </c>
      <c r="S1620" t="s">
        <v>3495</v>
      </c>
      <c r="T1620" t="s">
        <v>3730</v>
      </c>
      <c r="U1620" s="201">
        <v>4.0549999999999997</v>
      </c>
      <c r="V1620" t="s">
        <v>3469</v>
      </c>
      <c r="W1620" t="s">
        <v>4527</v>
      </c>
      <c r="X1620" t="s">
        <v>4157</v>
      </c>
      <c r="Y1620" t="s">
        <v>3748</v>
      </c>
      <c r="Z1620" t="s">
        <v>3051</v>
      </c>
      <c r="AA1620" t="s">
        <v>2743</v>
      </c>
      <c r="AB1620" s="198">
        <v>37048.875011574077</v>
      </c>
      <c r="AC1620" s="198">
        <v>37072.875011574077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5000</v>
      </c>
      <c r="G1621" s="202">
        <v>1337987</v>
      </c>
      <c r="H1621" s="198">
        <v>37047.355173611111</v>
      </c>
      <c r="I1621" t="s">
        <v>4272</v>
      </c>
      <c r="M1621" t="s">
        <v>3494</v>
      </c>
      <c r="N1621" t="s">
        <v>3840</v>
      </c>
      <c r="O1621" t="s">
        <v>2685</v>
      </c>
      <c r="P1621" s="199">
        <v>5000</v>
      </c>
      <c r="S1621" t="s">
        <v>3495</v>
      </c>
      <c r="T1621" t="s">
        <v>3730</v>
      </c>
      <c r="U1621" s="201">
        <v>4</v>
      </c>
      <c r="V1621" t="s">
        <v>4510</v>
      </c>
      <c r="W1621" t="s">
        <v>4035</v>
      </c>
      <c r="X1621" t="s">
        <v>4036</v>
      </c>
      <c r="Y1621" t="s">
        <v>4481</v>
      </c>
      <c r="Z1621" t="s">
        <v>3051</v>
      </c>
      <c r="AA1621">
        <v>829490</v>
      </c>
      <c r="AB1621" s="198">
        <v>37048.875011574077</v>
      </c>
      <c r="AC1621" s="198">
        <v>37048.875011574077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1337989</v>
      </c>
      <c r="H1622" s="198">
        <v>37047.355196759258</v>
      </c>
      <c r="I1622" t="s">
        <v>3150</v>
      </c>
      <c r="M1622" t="s">
        <v>3494</v>
      </c>
      <c r="N1622" t="s">
        <v>3840</v>
      </c>
      <c r="O1622" t="s">
        <v>2561</v>
      </c>
      <c r="P1622" s="199">
        <v>2000</v>
      </c>
      <c r="S1622" t="s">
        <v>3495</v>
      </c>
      <c r="T1622" t="s">
        <v>3730</v>
      </c>
      <c r="U1622" s="201">
        <v>2.8050000000000002</v>
      </c>
      <c r="V1622" t="s">
        <v>3240</v>
      </c>
      <c r="W1622" t="s">
        <v>3656</v>
      </c>
      <c r="X1622" t="s">
        <v>3476</v>
      </c>
      <c r="Y1622" t="s">
        <v>4481</v>
      </c>
      <c r="Z1622" t="s">
        <v>3051</v>
      </c>
      <c r="AA1622">
        <v>829491</v>
      </c>
      <c r="AB1622" s="198">
        <v>37048.875011574077</v>
      </c>
      <c r="AC1622" s="198">
        <v>37048.875011574077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10000</v>
      </c>
      <c r="G1623" s="202">
        <v>1337990</v>
      </c>
      <c r="H1623" s="198">
        <v>37047.355219907404</v>
      </c>
      <c r="I1623" t="s">
        <v>4249</v>
      </c>
      <c r="M1623" t="s">
        <v>3494</v>
      </c>
      <c r="N1623" t="s">
        <v>3840</v>
      </c>
      <c r="O1623" t="s">
        <v>2524</v>
      </c>
      <c r="P1623" s="199">
        <v>10000</v>
      </c>
      <c r="S1623" t="s">
        <v>3495</v>
      </c>
      <c r="T1623" t="s">
        <v>3730</v>
      </c>
      <c r="U1623" s="201">
        <v>4.3250000000000002</v>
      </c>
      <c r="V1623" t="s">
        <v>3144</v>
      </c>
      <c r="W1623" t="s">
        <v>3217</v>
      </c>
      <c r="X1623" t="s">
        <v>3153</v>
      </c>
      <c r="Y1623" t="s">
        <v>4481</v>
      </c>
      <c r="Z1623" t="s">
        <v>3051</v>
      </c>
      <c r="AA1623">
        <v>829492</v>
      </c>
      <c r="AB1623" s="198">
        <v>37048.875011574077</v>
      </c>
      <c r="AC1623" s="198">
        <v>37048.875011574077</v>
      </c>
    </row>
    <row r="1624" spans="1:29" x14ac:dyDescent="0.2">
      <c r="A1624" s="44" t="str">
        <f t="shared" si="126"/>
        <v xml:space="preserve"> Natural Gas Physical</v>
      </c>
      <c r="B1624" s="44" t="str">
        <f t="shared" si="127"/>
        <v/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10000</v>
      </c>
      <c r="G1624" s="202">
        <v>1337991</v>
      </c>
      <c r="H1624" s="198">
        <v>37047.355243055557</v>
      </c>
      <c r="I1624" t="s">
        <v>4158</v>
      </c>
      <c r="M1624" t="s">
        <v>3494</v>
      </c>
      <c r="N1624" t="s">
        <v>4506</v>
      </c>
      <c r="O1624" t="s">
        <v>2641</v>
      </c>
      <c r="P1624" s="199">
        <v>10000</v>
      </c>
      <c r="S1624" t="s">
        <v>3495</v>
      </c>
      <c r="T1624" t="s">
        <v>3730</v>
      </c>
      <c r="U1624" s="201">
        <v>4.2125000000000004</v>
      </c>
      <c r="V1624" t="s">
        <v>3256</v>
      </c>
      <c r="W1624" t="s">
        <v>4507</v>
      </c>
      <c r="X1624" t="s">
        <v>4508</v>
      </c>
      <c r="Y1624" t="s">
        <v>4481</v>
      </c>
      <c r="Z1624" t="s">
        <v>3051</v>
      </c>
      <c r="AA1624">
        <v>829493</v>
      </c>
      <c r="AB1624" s="198">
        <v>37048.875011574077</v>
      </c>
      <c r="AC1624" s="198">
        <v>37048.875011574077</v>
      </c>
    </row>
    <row r="1625" spans="1:29" x14ac:dyDescent="0.2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50</v>
      </c>
      <c r="G1625" s="202">
        <v>1337992</v>
      </c>
      <c r="H1625" s="198">
        <v>37047.355243055557</v>
      </c>
      <c r="I1625" t="s">
        <v>3529</v>
      </c>
      <c r="M1625" t="s">
        <v>2818</v>
      </c>
      <c r="N1625" t="s">
        <v>3519</v>
      </c>
      <c r="O1625" t="s">
        <v>2375</v>
      </c>
      <c r="Q1625" s="199">
        <v>50</v>
      </c>
      <c r="S1625" t="s">
        <v>3493</v>
      </c>
      <c r="T1625" t="s">
        <v>3730</v>
      </c>
      <c r="U1625" s="201">
        <v>27.6</v>
      </c>
      <c r="V1625" t="s">
        <v>2387</v>
      </c>
      <c r="W1625" t="s">
        <v>3534</v>
      </c>
      <c r="X1625" t="s">
        <v>3535</v>
      </c>
      <c r="Y1625" t="s">
        <v>4783</v>
      </c>
      <c r="Z1625" t="s">
        <v>3046</v>
      </c>
      <c r="AA1625">
        <v>632742.1</v>
      </c>
      <c r="AB1625" s="198">
        <v>37048.875011574077</v>
      </c>
      <c r="AC1625" s="198">
        <v>37048.875011574077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3000</v>
      </c>
      <c r="G1626" s="202">
        <v>1337994</v>
      </c>
      <c r="H1626" s="198">
        <v>37047.355300925927</v>
      </c>
      <c r="I1626" t="s">
        <v>4284</v>
      </c>
      <c r="M1626" t="s">
        <v>3494</v>
      </c>
      <c r="N1626" t="s">
        <v>3840</v>
      </c>
      <c r="O1626" t="s">
        <v>2561</v>
      </c>
      <c r="P1626" s="199">
        <v>3000</v>
      </c>
      <c r="S1626" t="s">
        <v>3495</v>
      </c>
      <c r="T1626" t="s">
        <v>3730</v>
      </c>
      <c r="U1626" s="201">
        <v>2.7949999999999999</v>
      </c>
      <c r="V1626" t="s">
        <v>3548</v>
      </c>
      <c r="W1626" t="s">
        <v>3656</v>
      </c>
      <c r="X1626" t="s">
        <v>3476</v>
      </c>
      <c r="Y1626" t="s">
        <v>4481</v>
      </c>
      <c r="Z1626" t="s">
        <v>3051</v>
      </c>
      <c r="AA1626">
        <v>829495</v>
      </c>
      <c r="AB1626" s="198">
        <v>37048.875011574077</v>
      </c>
      <c r="AC1626" s="198">
        <v>37048.875011574077</v>
      </c>
    </row>
    <row r="1627" spans="1:29" x14ac:dyDescent="0.2">
      <c r="A1627" s="44" t="str">
        <f t="shared" si="126"/>
        <v>US Power Physical</v>
      </c>
      <c r="B1627" s="44" t="str">
        <f t="shared" si="127"/>
        <v>US</v>
      </c>
      <c r="C1627" s="44" t="str">
        <f t="shared" si="128"/>
        <v>Power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25</v>
      </c>
      <c r="G1627" s="202">
        <v>1337995</v>
      </c>
      <c r="H1627" s="198">
        <v>37047.355312500003</v>
      </c>
      <c r="I1627" t="s">
        <v>4156</v>
      </c>
      <c r="M1627" t="s">
        <v>2818</v>
      </c>
      <c r="N1627" t="s">
        <v>3458</v>
      </c>
      <c r="O1627" t="s">
        <v>2582</v>
      </c>
      <c r="P1627" s="199">
        <v>25</v>
      </c>
      <c r="S1627" t="s">
        <v>3493</v>
      </c>
      <c r="T1627" t="s">
        <v>3730</v>
      </c>
      <c r="U1627" s="201">
        <v>60</v>
      </c>
      <c r="V1627" t="s">
        <v>2626</v>
      </c>
      <c r="W1627" t="s">
        <v>3127</v>
      </c>
      <c r="X1627" t="s">
        <v>3128</v>
      </c>
      <c r="Y1627" t="s">
        <v>4783</v>
      </c>
      <c r="Z1627" t="s">
        <v>3046</v>
      </c>
      <c r="AA1627">
        <v>632743.1</v>
      </c>
      <c r="AB1627" s="198">
        <v>37048.875011574077</v>
      </c>
      <c r="AC1627" s="198">
        <v>37048.875011574077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5000</v>
      </c>
      <c r="G1628" s="202">
        <v>1337997</v>
      </c>
      <c r="H1628" s="198">
        <v>37047.355358796296</v>
      </c>
      <c r="I1628" t="s">
        <v>3159</v>
      </c>
      <c r="M1628" t="s">
        <v>3494</v>
      </c>
      <c r="N1628" t="s">
        <v>3840</v>
      </c>
      <c r="O1628" t="s">
        <v>2503</v>
      </c>
      <c r="P1628" s="199">
        <v>5000</v>
      </c>
      <c r="S1628" t="s">
        <v>3495</v>
      </c>
      <c r="T1628" t="s">
        <v>3730</v>
      </c>
      <c r="U1628" s="201">
        <v>3.895</v>
      </c>
      <c r="V1628" t="s">
        <v>2676</v>
      </c>
      <c r="W1628" t="s">
        <v>4348</v>
      </c>
      <c r="X1628" t="s">
        <v>4498</v>
      </c>
      <c r="Y1628" t="s">
        <v>4481</v>
      </c>
      <c r="Z1628" t="s">
        <v>3051</v>
      </c>
      <c r="AA1628">
        <v>829496</v>
      </c>
      <c r="AB1628" s="198">
        <v>37048.875011574077</v>
      </c>
      <c r="AC1628" s="198">
        <v>37048.875011574077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1337996</v>
      </c>
      <c r="H1629" s="198">
        <v>37047.355358796296</v>
      </c>
      <c r="I1629" t="s">
        <v>4501</v>
      </c>
      <c r="M1629" t="s">
        <v>3494</v>
      </c>
      <c r="N1629" t="s">
        <v>3840</v>
      </c>
      <c r="O1629" t="s">
        <v>4680</v>
      </c>
      <c r="Q1629" s="199">
        <v>25000</v>
      </c>
      <c r="S1629" t="s">
        <v>3495</v>
      </c>
      <c r="T1629" t="s">
        <v>3730</v>
      </c>
      <c r="U1629" s="201">
        <v>4.0549999999999997</v>
      </c>
      <c r="V1629" t="s">
        <v>3662</v>
      </c>
      <c r="W1629" t="s">
        <v>4163</v>
      </c>
      <c r="X1629" t="s">
        <v>4164</v>
      </c>
      <c r="Y1629" t="s">
        <v>4481</v>
      </c>
      <c r="Z1629" t="s">
        <v>3051</v>
      </c>
      <c r="AA1629">
        <v>829497</v>
      </c>
      <c r="AB1629" s="198">
        <v>37048.875011574077</v>
      </c>
      <c r="AC1629" s="198">
        <v>37048.875011574077</v>
      </c>
    </row>
    <row r="1630" spans="1:29" x14ac:dyDescent="0.2">
      <c r="A1630" s="44" t="str">
        <f t="shared" si="126"/>
        <v xml:space="preserve"> Power Physical</v>
      </c>
      <c r="B1630" s="44" t="str">
        <f t="shared" si="127"/>
        <v/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92</v>
      </c>
      <c r="F1630" s="213">
        <f t="shared" si="130"/>
        <v>2300</v>
      </c>
      <c r="G1630" s="202">
        <v>1337999</v>
      </c>
      <c r="H1630" s="198">
        <v>37047.355405092596</v>
      </c>
      <c r="I1630" t="s">
        <v>2744</v>
      </c>
      <c r="M1630" t="s">
        <v>2818</v>
      </c>
      <c r="N1630" t="s">
        <v>2181</v>
      </c>
      <c r="O1630" t="s">
        <v>2745</v>
      </c>
      <c r="P1630" s="199">
        <v>25</v>
      </c>
      <c r="S1630" t="s">
        <v>3493</v>
      </c>
      <c r="T1630" t="s">
        <v>2183</v>
      </c>
      <c r="U1630" s="201">
        <v>29.2</v>
      </c>
      <c r="V1630" t="s">
        <v>2746</v>
      </c>
      <c r="W1630" t="s">
        <v>2185</v>
      </c>
      <c r="X1630" t="s">
        <v>2186</v>
      </c>
      <c r="Y1630" t="s">
        <v>2187</v>
      </c>
      <c r="Z1630" t="s">
        <v>3735</v>
      </c>
      <c r="AA1630">
        <v>110735.1</v>
      </c>
      <c r="AB1630" s="198">
        <v>37073</v>
      </c>
      <c r="AC1630" s="198">
        <v>37164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5000</v>
      </c>
      <c r="G1631" s="202">
        <v>1338000</v>
      </c>
      <c r="H1631" s="198">
        <v>37047.355405092596</v>
      </c>
      <c r="I1631" t="s">
        <v>3466</v>
      </c>
      <c r="M1631" t="s">
        <v>3494</v>
      </c>
      <c r="N1631" t="s">
        <v>3840</v>
      </c>
      <c r="O1631" t="s">
        <v>2545</v>
      </c>
      <c r="Q1631" s="199">
        <v>5000</v>
      </c>
      <c r="S1631" t="s">
        <v>3495</v>
      </c>
      <c r="T1631" t="s">
        <v>3730</v>
      </c>
      <c r="U1631" s="201">
        <v>3.85</v>
      </c>
      <c r="V1631" t="s">
        <v>3251</v>
      </c>
      <c r="W1631" t="s">
        <v>3163</v>
      </c>
      <c r="X1631" t="s">
        <v>3164</v>
      </c>
      <c r="Y1631" t="s">
        <v>4481</v>
      </c>
      <c r="Z1631" t="s">
        <v>3051</v>
      </c>
      <c r="AA1631">
        <v>829498</v>
      </c>
      <c r="AB1631" s="198">
        <v>37048.875011574077</v>
      </c>
      <c r="AC1631" s="198">
        <v>37048.875011574077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5000</v>
      </c>
      <c r="G1632" s="202">
        <v>1338001</v>
      </c>
      <c r="H1632" s="198">
        <v>37047.355416666665</v>
      </c>
      <c r="I1632" t="s">
        <v>4477</v>
      </c>
      <c r="M1632" t="s">
        <v>3494</v>
      </c>
      <c r="N1632" t="s">
        <v>3865</v>
      </c>
      <c r="O1632" t="s">
        <v>2682</v>
      </c>
      <c r="Q1632" s="199">
        <v>5000</v>
      </c>
      <c r="S1632" t="s">
        <v>3495</v>
      </c>
      <c r="T1632" t="s">
        <v>3730</v>
      </c>
      <c r="U1632" s="201">
        <v>3.55</v>
      </c>
      <c r="V1632" t="s">
        <v>4111</v>
      </c>
      <c r="W1632" t="s">
        <v>3163</v>
      </c>
      <c r="X1632" t="s">
        <v>3164</v>
      </c>
      <c r="Y1632" t="s">
        <v>4481</v>
      </c>
      <c r="Z1632" t="s">
        <v>3051</v>
      </c>
      <c r="AA1632">
        <v>829499</v>
      </c>
      <c r="AB1632" s="198">
        <v>37048.875011574077</v>
      </c>
      <c r="AC1632" s="198">
        <v>37048.875011574077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10000</v>
      </c>
      <c r="G1633" s="202">
        <v>1338002</v>
      </c>
      <c r="H1633" s="198">
        <v>37047.355451388888</v>
      </c>
      <c r="I1633" t="s">
        <v>4496</v>
      </c>
      <c r="M1633" t="s">
        <v>3494</v>
      </c>
      <c r="N1633" t="s">
        <v>3840</v>
      </c>
      <c r="O1633" t="s">
        <v>2550</v>
      </c>
      <c r="P1633" s="199">
        <v>10000</v>
      </c>
      <c r="S1633" t="s">
        <v>3495</v>
      </c>
      <c r="T1633" t="s">
        <v>3730</v>
      </c>
      <c r="U1633" s="201">
        <v>3.5</v>
      </c>
      <c r="V1633" t="s">
        <v>3478</v>
      </c>
      <c r="W1633" t="s">
        <v>3163</v>
      </c>
      <c r="X1633" t="s">
        <v>3164</v>
      </c>
      <c r="Y1633" t="s">
        <v>4481</v>
      </c>
      <c r="Z1633" t="s">
        <v>3051</v>
      </c>
      <c r="AA1633">
        <v>829500</v>
      </c>
      <c r="AB1633" s="198">
        <v>37048.875011574077</v>
      </c>
      <c r="AC1633" s="198">
        <v>37048.875011574077</v>
      </c>
    </row>
    <row r="1634" spans="1:29" x14ac:dyDescent="0.2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1550</v>
      </c>
      <c r="G1634" s="202">
        <v>1338004</v>
      </c>
      <c r="H1634" s="198">
        <v>37047.355509259258</v>
      </c>
      <c r="I1634" t="s">
        <v>3529</v>
      </c>
      <c r="M1634" t="s">
        <v>2818</v>
      </c>
      <c r="N1634" t="s">
        <v>3519</v>
      </c>
      <c r="O1634" t="s">
        <v>2747</v>
      </c>
      <c r="P1634" s="199">
        <v>50</v>
      </c>
      <c r="S1634" t="s">
        <v>3493</v>
      </c>
      <c r="T1634" t="s">
        <v>3730</v>
      </c>
      <c r="U1634" s="201">
        <v>78</v>
      </c>
      <c r="V1634" t="s">
        <v>2833</v>
      </c>
      <c r="W1634" t="s">
        <v>4263</v>
      </c>
      <c r="X1634" t="s">
        <v>3541</v>
      </c>
      <c r="Y1634" t="s">
        <v>4783</v>
      </c>
      <c r="Z1634" t="s">
        <v>3046</v>
      </c>
      <c r="AA1634">
        <v>632745.1</v>
      </c>
      <c r="AB1634" s="198">
        <v>37073.875011574077</v>
      </c>
      <c r="AC1634" s="198">
        <v>37103.875011574077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1338005</v>
      </c>
      <c r="H1635" s="198">
        <v>37047.355532407404</v>
      </c>
      <c r="I1635" t="s">
        <v>4158</v>
      </c>
      <c r="M1635" t="s">
        <v>3494</v>
      </c>
      <c r="N1635" t="s">
        <v>3840</v>
      </c>
      <c r="O1635" t="s">
        <v>2583</v>
      </c>
      <c r="P1635" s="199">
        <v>10000</v>
      </c>
      <c r="S1635" t="s">
        <v>3495</v>
      </c>
      <c r="T1635" t="s">
        <v>3730</v>
      </c>
      <c r="U1635" s="201">
        <v>4.2149999999999999</v>
      </c>
      <c r="V1635" t="s">
        <v>3256</v>
      </c>
      <c r="W1635" t="s">
        <v>4523</v>
      </c>
      <c r="X1635" t="s">
        <v>4524</v>
      </c>
      <c r="Y1635" t="s">
        <v>4481</v>
      </c>
      <c r="Z1635" t="s">
        <v>3051</v>
      </c>
      <c r="AA1635">
        <v>829501</v>
      </c>
      <c r="AB1635" s="198">
        <v>37048.875011574077</v>
      </c>
      <c r="AC1635" s="198">
        <v>37048.875011574077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1338009</v>
      </c>
      <c r="H1636" s="198">
        <v>37047.35560185185</v>
      </c>
      <c r="I1636" t="s">
        <v>4158</v>
      </c>
      <c r="M1636" t="s">
        <v>3494</v>
      </c>
      <c r="N1636" t="s">
        <v>3840</v>
      </c>
      <c r="O1636" t="s">
        <v>2583</v>
      </c>
      <c r="P1636" s="199">
        <v>10000</v>
      </c>
      <c r="S1636" t="s">
        <v>3495</v>
      </c>
      <c r="T1636" t="s">
        <v>3730</v>
      </c>
      <c r="U1636" s="201">
        <v>4.21</v>
      </c>
      <c r="V1636" t="s">
        <v>3256</v>
      </c>
      <c r="W1636" t="s">
        <v>4523</v>
      </c>
      <c r="X1636" t="s">
        <v>4524</v>
      </c>
      <c r="Y1636" t="s">
        <v>4481</v>
      </c>
      <c r="Z1636" t="s">
        <v>3051</v>
      </c>
      <c r="AA1636">
        <v>829502</v>
      </c>
      <c r="AB1636" s="198">
        <v>37048.875011574077</v>
      </c>
      <c r="AC1636" s="198">
        <v>37048.875011574077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1338011</v>
      </c>
      <c r="H1637" s="198">
        <v>37047.355613425927</v>
      </c>
      <c r="I1637" t="s">
        <v>3606</v>
      </c>
      <c r="M1637" t="s">
        <v>3494</v>
      </c>
      <c r="N1637" t="s">
        <v>3840</v>
      </c>
      <c r="O1637" t="s">
        <v>2583</v>
      </c>
      <c r="Q1637" s="199">
        <v>10000</v>
      </c>
      <c r="S1637" t="s">
        <v>3495</v>
      </c>
      <c r="T1637" t="s">
        <v>3730</v>
      </c>
      <c r="U1637" s="201">
        <v>4.2149999999999999</v>
      </c>
      <c r="V1637" t="s">
        <v>4347</v>
      </c>
      <c r="W1637" t="s">
        <v>4523</v>
      </c>
      <c r="X1637" t="s">
        <v>4524</v>
      </c>
      <c r="Y1637" t="s">
        <v>4481</v>
      </c>
      <c r="Z1637" t="s">
        <v>3051</v>
      </c>
      <c r="AA1637">
        <v>829504</v>
      </c>
      <c r="AB1637" s="198">
        <v>37048.875011574077</v>
      </c>
      <c r="AC1637" s="198">
        <v>37048.875011574077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1338010</v>
      </c>
      <c r="H1638" s="198">
        <v>37047.355613425927</v>
      </c>
      <c r="I1638" t="s">
        <v>4272</v>
      </c>
      <c r="M1638" t="s">
        <v>3494</v>
      </c>
      <c r="N1638" t="s">
        <v>3840</v>
      </c>
      <c r="O1638" t="s">
        <v>2524</v>
      </c>
      <c r="Q1638" s="199">
        <v>10000</v>
      </c>
      <c r="S1638" t="s">
        <v>3495</v>
      </c>
      <c r="T1638" t="s">
        <v>3730</v>
      </c>
      <c r="U1638" s="201">
        <v>4.335</v>
      </c>
      <c r="V1638" t="s">
        <v>3096</v>
      </c>
      <c r="W1638" t="s">
        <v>3217</v>
      </c>
      <c r="X1638" t="s">
        <v>3153</v>
      </c>
      <c r="Y1638" t="s">
        <v>4481</v>
      </c>
      <c r="Z1638" t="s">
        <v>3051</v>
      </c>
      <c r="AA1638">
        <v>829503</v>
      </c>
      <c r="AB1638" s="198">
        <v>37048.875011574077</v>
      </c>
      <c r="AC1638" s="198">
        <v>37048.875011574077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1338013</v>
      </c>
      <c r="H1639" s="198">
        <v>37047.355694444443</v>
      </c>
      <c r="I1639" t="s">
        <v>3533</v>
      </c>
      <c r="M1639" t="s">
        <v>3494</v>
      </c>
      <c r="N1639" t="s">
        <v>3840</v>
      </c>
      <c r="O1639" t="s">
        <v>2583</v>
      </c>
      <c r="Q1639" s="199">
        <v>10000</v>
      </c>
      <c r="S1639" t="s">
        <v>3495</v>
      </c>
      <c r="T1639" t="s">
        <v>3730</v>
      </c>
      <c r="U1639" s="201">
        <v>4.22</v>
      </c>
      <c r="V1639" t="s">
        <v>3114</v>
      </c>
      <c r="W1639" t="s">
        <v>4523</v>
      </c>
      <c r="X1639" t="s">
        <v>4524</v>
      </c>
      <c r="Y1639" t="s">
        <v>4481</v>
      </c>
      <c r="Z1639" t="s">
        <v>3051</v>
      </c>
      <c r="AA1639">
        <v>829505</v>
      </c>
      <c r="AB1639" s="198">
        <v>37048.875011574077</v>
      </c>
      <c r="AC1639" s="198">
        <v>37048.875011574077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5000</v>
      </c>
      <c r="G1640" s="202">
        <v>1338014</v>
      </c>
      <c r="H1640" s="198">
        <v>37047.355706018519</v>
      </c>
      <c r="I1640" t="s">
        <v>3466</v>
      </c>
      <c r="M1640" t="s">
        <v>3494</v>
      </c>
      <c r="N1640" t="s">
        <v>3840</v>
      </c>
      <c r="O1640" t="s">
        <v>2545</v>
      </c>
      <c r="Q1640" s="199">
        <v>5000</v>
      </c>
      <c r="S1640" t="s">
        <v>3495</v>
      </c>
      <c r="T1640" t="s">
        <v>3730</v>
      </c>
      <c r="U1640" s="201">
        <v>3.9</v>
      </c>
      <c r="V1640" t="s">
        <v>3251</v>
      </c>
      <c r="W1640" t="s">
        <v>3163</v>
      </c>
      <c r="X1640" t="s">
        <v>3164</v>
      </c>
      <c r="Y1640" t="s">
        <v>4481</v>
      </c>
      <c r="Z1640" t="s">
        <v>3051</v>
      </c>
      <c r="AA1640">
        <v>829506</v>
      </c>
      <c r="AB1640" s="198">
        <v>37048.875011574077</v>
      </c>
      <c r="AC1640" s="198">
        <v>37048.875011574077</v>
      </c>
    </row>
    <row r="1641" spans="1:29" x14ac:dyDescent="0.2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31</v>
      </c>
      <c r="F1641" s="213">
        <f t="shared" si="130"/>
        <v>155000</v>
      </c>
      <c r="G1641" s="202">
        <v>1338017</v>
      </c>
      <c r="H1641" s="198">
        <v>37047.355729166666</v>
      </c>
      <c r="I1641" t="s">
        <v>3702</v>
      </c>
      <c r="M1641" t="s">
        <v>3494</v>
      </c>
      <c r="N1641" t="s">
        <v>4277</v>
      </c>
      <c r="O1641" t="s">
        <v>4286</v>
      </c>
      <c r="P1641" s="199">
        <v>5000</v>
      </c>
      <c r="S1641" t="s">
        <v>3495</v>
      </c>
      <c r="T1641" t="s">
        <v>3730</v>
      </c>
      <c r="U1641" s="201">
        <v>4.2324999999999999</v>
      </c>
      <c r="V1641" t="s">
        <v>4279</v>
      </c>
      <c r="W1641" t="s">
        <v>2909</v>
      </c>
      <c r="X1641" t="s">
        <v>4278</v>
      </c>
      <c r="Y1641" t="s">
        <v>3748</v>
      </c>
      <c r="Z1641" t="s">
        <v>3051</v>
      </c>
      <c r="AA1641" t="s">
        <v>2748</v>
      </c>
      <c r="AB1641" s="198">
        <v>37104.875</v>
      </c>
      <c r="AC1641" s="198">
        <v>37134.875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1338020</v>
      </c>
      <c r="H1642" s="198">
        <v>37047.355763888889</v>
      </c>
      <c r="I1642" t="s">
        <v>4393</v>
      </c>
      <c r="M1642" t="s">
        <v>3494</v>
      </c>
      <c r="N1642" t="s">
        <v>3840</v>
      </c>
      <c r="O1642" t="s">
        <v>4686</v>
      </c>
      <c r="P1642" s="199">
        <v>5000</v>
      </c>
      <c r="S1642" t="s">
        <v>3495</v>
      </c>
      <c r="T1642" t="s">
        <v>3730</v>
      </c>
      <c r="U1642" s="201">
        <v>4.0449999999999999</v>
      </c>
      <c r="V1642" t="s">
        <v>4394</v>
      </c>
      <c r="W1642" t="s">
        <v>4368</v>
      </c>
      <c r="X1642" t="s">
        <v>4429</v>
      </c>
      <c r="Y1642" t="s">
        <v>4481</v>
      </c>
      <c r="Z1642" t="s">
        <v>3051</v>
      </c>
      <c r="AA1642">
        <v>829507</v>
      </c>
      <c r="AB1642" s="198">
        <v>37048.875011574077</v>
      </c>
      <c r="AC1642" s="198">
        <v>37048.875011574077</v>
      </c>
    </row>
    <row r="1643" spans="1:29" x14ac:dyDescent="0.2">
      <c r="A1643" s="44" t="str">
        <f t="shared" si="126"/>
        <v>US Power Physical</v>
      </c>
      <c r="B1643" s="44" t="str">
        <f t="shared" si="127"/>
        <v>US</v>
      </c>
      <c r="C1643" s="44" t="str">
        <f t="shared" si="128"/>
        <v>Power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</v>
      </c>
      <c r="G1643" s="202">
        <v>1338022</v>
      </c>
      <c r="H1643" s="198">
        <v>37047.355775462966</v>
      </c>
      <c r="I1643" t="s">
        <v>3540</v>
      </c>
      <c r="M1643" t="s">
        <v>2818</v>
      </c>
      <c r="N1643" t="s">
        <v>3519</v>
      </c>
      <c r="O1643" t="s">
        <v>2375</v>
      </c>
      <c r="Q1643" s="199">
        <v>50</v>
      </c>
      <c r="S1643" t="s">
        <v>3493</v>
      </c>
      <c r="T1643" t="s">
        <v>3730</v>
      </c>
      <c r="U1643" s="201">
        <v>27.7</v>
      </c>
      <c r="V1643" t="s">
        <v>3121</v>
      </c>
      <c r="W1643" t="s">
        <v>3534</v>
      </c>
      <c r="X1643" t="s">
        <v>3535</v>
      </c>
      <c r="Y1643" t="s">
        <v>4783</v>
      </c>
      <c r="Z1643" t="s">
        <v>3046</v>
      </c>
      <c r="AA1643">
        <v>632752.1</v>
      </c>
      <c r="AB1643" s="198">
        <v>37048.875011574077</v>
      </c>
      <c r="AC1643" s="198">
        <v>37048.875011574077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1338023</v>
      </c>
      <c r="H1644" s="198">
        <v>37047.355798611112</v>
      </c>
      <c r="I1644" t="s">
        <v>4070</v>
      </c>
      <c r="M1644" t="s">
        <v>3494</v>
      </c>
      <c r="N1644" t="s">
        <v>3840</v>
      </c>
      <c r="O1644" t="s">
        <v>2587</v>
      </c>
      <c r="Q1644" s="199">
        <v>10000</v>
      </c>
      <c r="S1644" t="s">
        <v>3495</v>
      </c>
      <c r="T1644" t="s">
        <v>3730</v>
      </c>
      <c r="U1644" s="201">
        <v>4.05</v>
      </c>
      <c r="V1644" t="s">
        <v>4071</v>
      </c>
      <c r="W1644" t="s">
        <v>3171</v>
      </c>
      <c r="X1644" t="s">
        <v>3164</v>
      </c>
      <c r="Y1644" t="s">
        <v>4481</v>
      </c>
      <c r="Z1644" t="s">
        <v>3051</v>
      </c>
      <c r="AA1644">
        <v>829508</v>
      </c>
      <c r="AB1644" s="198">
        <v>37048.875011574077</v>
      </c>
      <c r="AC1644" s="198">
        <v>37048.875011574077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25</v>
      </c>
      <c r="G1645" s="202">
        <v>1338024</v>
      </c>
      <c r="H1645" s="198">
        <v>37047.355821759258</v>
      </c>
      <c r="I1645" t="s">
        <v>4239</v>
      </c>
      <c r="M1645" t="s">
        <v>2818</v>
      </c>
      <c r="N1645" t="s">
        <v>3458</v>
      </c>
      <c r="O1645" t="s">
        <v>4719</v>
      </c>
      <c r="Q1645" s="199">
        <v>25</v>
      </c>
      <c r="S1645" t="s">
        <v>3493</v>
      </c>
      <c r="T1645" t="s">
        <v>3730</v>
      </c>
      <c r="U1645" s="201">
        <v>82</v>
      </c>
      <c r="V1645" t="s">
        <v>4354</v>
      </c>
      <c r="W1645" t="s">
        <v>3463</v>
      </c>
      <c r="X1645" t="s">
        <v>3459</v>
      </c>
      <c r="Y1645" t="s">
        <v>4783</v>
      </c>
      <c r="Z1645" t="s">
        <v>3046</v>
      </c>
      <c r="AA1645">
        <v>632753.1</v>
      </c>
      <c r="AB1645" s="198">
        <v>37048.875011574077</v>
      </c>
      <c r="AC1645" s="198">
        <v>37048.875011574077</v>
      </c>
    </row>
    <row r="1646" spans="1:29" x14ac:dyDescent="0.2">
      <c r="A1646" s="44" t="str">
        <f t="shared" si="126"/>
        <v xml:space="preserve"> Metals Financial</v>
      </c>
      <c r="B1646" s="44" t="str">
        <f t="shared" si="127"/>
        <v/>
      </c>
      <c r="C1646" s="44" t="str">
        <f t="shared" si="128"/>
        <v>Metals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</v>
      </c>
      <c r="G1646" s="202">
        <v>1338025</v>
      </c>
      <c r="H1646" s="198">
        <v>37047.355868055558</v>
      </c>
      <c r="I1646" t="s">
        <v>3750</v>
      </c>
      <c r="M1646" t="s">
        <v>3499</v>
      </c>
      <c r="N1646" t="s">
        <v>3739</v>
      </c>
      <c r="O1646" t="s">
        <v>3740</v>
      </c>
      <c r="P1646" s="199">
        <v>1</v>
      </c>
      <c r="S1646" t="s">
        <v>3729</v>
      </c>
      <c r="T1646" t="s">
        <v>3730</v>
      </c>
      <c r="U1646" s="201">
        <v>1509</v>
      </c>
      <c r="V1646" t="s">
        <v>3788</v>
      </c>
      <c r="W1646" t="s">
        <v>3736</v>
      </c>
      <c r="X1646" t="s">
        <v>3732</v>
      </c>
      <c r="Y1646" t="s">
        <v>3733</v>
      </c>
      <c r="Z1646" t="s">
        <v>3734</v>
      </c>
      <c r="AA1646">
        <v>2168972</v>
      </c>
    </row>
    <row r="1647" spans="1:29" x14ac:dyDescent="0.2">
      <c r="A1647" s="44" t="str">
        <f t="shared" si="126"/>
        <v xml:space="preserve"> Metals Financial</v>
      </c>
      <c r="B1647" s="44" t="str">
        <f t="shared" si="127"/>
        <v/>
      </c>
      <c r="C1647" s="44" t="str">
        <f t="shared" si="128"/>
        <v>Metals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</v>
      </c>
      <c r="G1647" s="202">
        <v>1338026</v>
      </c>
      <c r="H1647" s="198">
        <v>37047.355891203704</v>
      </c>
      <c r="I1647" t="s">
        <v>3743</v>
      </c>
      <c r="M1647" t="s">
        <v>3499</v>
      </c>
      <c r="N1647" t="s">
        <v>3739</v>
      </c>
      <c r="O1647" t="s">
        <v>3740</v>
      </c>
      <c r="P1647" s="199">
        <v>1</v>
      </c>
      <c r="S1647" t="s">
        <v>3729</v>
      </c>
      <c r="T1647" t="s">
        <v>3730</v>
      </c>
      <c r="U1647" s="201">
        <v>1509</v>
      </c>
      <c r="V1647" t="s">
        <v>3937</v>
      </c>
      <c r="W1647" t="s">
        <v>3736</v>
      </c>
      <c r="X1647" t="s">
        <v>3732</v>
      </c>
      <c r="Y1647" t="s">
        <v>3733</v>
      </c>
      <c r="Z1647" t="s">
        <v>3734</v>
      </c>
      <c r="AA1647">
        <v>2168974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1338027</v>
      </c>
      <c r="H1648" s="198">
        <v>37047.355902777781</v>
      </c>
      <c r="I1648" t="s">
        <v>4284</v>
      </c>
      <c r="M1648" t="s">
        <v>3494</v>
      </c>
      <c r="N1648" t="s">
        <v>3840</v>
      </c>
      <c r="O1648" t="s">
        <v>2587</v>
      </c>
      <c r="P1648" s="199">
        <v>10000</v>
      </c>
      <c r="S1648" t="s">
        <v>3495</v>
      </c>
      <c r="T1648" t="s">
        <v>3730</v>
      </c>
      <c r="U1648" s="201">
        <v>4.05</v>
      </c>
      <c r="V1648" t="s">
        <v>3245</v>
      </c>
      <c r="W1648" t="s">
        <v>3171</v>
      </c>
      <c r="X1648" t="s">
        <v>3164</v>
      </c>
      <c r="Y1648" t="s">
        <v>4481</v>
      </c>
      <c r="Z1648" t="s">
        <v>3051</v>
      </c>
      <c r="AA1648">
        <v>829509</v>
      </c>
      <c r="AB1648" s="198">
        <v>37048.875011574077</v>
      </c>
      <c r="AC1648" s="198">
        <v>37048.875011574077</v>
      </c>
    </row>
    <row r="1649" spans="1:29" x14ac:dyDescent="0.2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25</v>
      </c>
      <c r="F1649" s="213">
        <f t="shared" si="130"/>
        <v>250000</v>
      </c>
      <c r="G1649" s="202">
        <v>1338029</v>
      </c>
      <c r="H1649" s="198">
        <v>37047.355949074074</v>
      </c>
      <c r="I1649" t="s">
        <v>3518</v>
      </c>
      <c r="M1649" t="s">
        <v>3494</v>
      </c>
      <c r="N1649" t="s">
        <v>4277</v>
      </c>
      <c r="O1649" t="s">
        <v>4675</v>
      </c>
      <c r="Q1649" s="199">
        <v>10000</v>
      </c>
      <c r="S1649" t="s">
        <v>3495</v>
      </c>
      <c r="T1649" t="s">
        <v>3730</v>
      </c>
      <c r="U1649" s="201">
        <v>3.915</v>
      </c>
      <c r="V1649" t="s">
        <v>4420</v>
      </c>
      <c r="W1649" t="s">
        <v>3486</v>
      </c>
      <c r="X1649" t="s">
        <v>3487</v>
      </c>
      <c r="Y1649" t="s">
        <v>3748</v>
      </c>
      <c r="Z1649" t="s">
        <v>3051</v>
      </c>
      <c r="AA1649" t="s">
        <v>2749</v>
      </c>
      <c r="AB1649" s="198">
        <v>37048.875011574077</v>
      </c>
      <c r="AC1649" s="198">
        <v>37072.875011574077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30</v>
      </c>
      <c r="F1650" s="213">
        <f t="shared" si="130"/>
        <v>150000</v>
      </c>
      <c r="G1650" s="202">
        <v>1338030</v>
      </c>
      <c r="H1650" s="198">
        <v>37047.35596064815</v>
      </c>
      <c r="I1650" t="s">
        <v>3700</v>
      </c>
      <c r="M1650" t="s">
        <v>3494</v>
      </c>
      <c r="N1650" t="s">
        <v>4488</v>
      </c>
      <c r="O1650" t="s">
        <v>4389</v>
      </c>
      <c r="Q1650" s="199">
        <v>5000</v>
      </c>
      <c r="S1650" t="s">
        <v>3495</v>
      </c>
      <c r="T1650" t="s">
        <v>3730</v>
      </c>
      <c r="U1650" s="201">
        <v>4.67</v>
      </c>
      <c r="V1650" t="s">
        <v>4412</v>
      </c>
      <c r="W1650" t="s">
        <v>4385</v>
      </c>
      <c r="X1650" t="s">
        <v>4386</v>
      </c>
      <c r="Y1650" t="s">
        <v>3748</v>
      </c>
      <c r="Z1650" t="s">
        <v>3051</v>
      </c>
      <c r="AA1650" t="s">
        <v>2750</v>
      </c>
      <c r="AB1650" s="198">
        <v>37135.875011574077</v>
      </c>
      <c r="AC1650" s="198">
        <v>37164.875011574077</v>
      </c>
    </row>
    <row r="1651" spans="1:29" x14ac:dyDescent="0.2">
      <c r="A1651" s="44" t="str">
        <f t="shared" si="126"/>
        <v>US Natural Gas Financial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Financial</v>
      </c>
      <c r="E1651" s="44">
        <f>IF(VLOOKUP(S1651,'DD-Lookup'!$J$6:$L$50,3,FALSE)="Monthly",(YEAR(AC1651)-YEAR(AB1651))*12+MONTH(AC1651)-MONTH(AB1651)+1,(AC1651-AB1651+1))</f>
        <v>25</v>
      </c>
      <c r="F1651" s="213">
        <f t="shared" si="130"/>
        <v>250000</v>
      </c>
      <c r="G1651" s="202">
        <v>1338031</v>
      </c>
      <c r="H1651" s="198">
        <v>37047.35597222222</v>
      </c>
      <c r="I1651" t="s">
        <v>3606</v>
      </c>
      <c r="M1651" t="s">
        <v>3494</v>
      </c>
      <c r="N1651" t="s">
        <v>4277</v>
      </c>
      <c r="O1651" t="s">
        <v>3991</v>
      </c>
      <c r="Q1651" s="199">
        <v>10000</v>
      </c>
      <c r="S1651" t="s">
        <v>3495</v>
      </c>
      <c r="T1651" t="s">
        <v>3730</v>
      </c>
      <c r="U1651" s="201">
        <v>4.0549999999999997</v>
      </c>
      <c r="V1651" t="s">
        <v>3281</v>
      </c>
      <c r="W1651" t="s">
        <v>4527</v>
      </c>
      <c r="X1651" t="s">
        <v>4157</v>
      </c>
      <c r="Y1651" t="s">
        <v>3748</v>
      </c>
      <c r="Z1651" t="s">
        <v>3051</v>
      </c>
      <c r="AA1651" t="s">
        <v>2751</v>
      </c>
      <c r="AB1651" s="198">
        <v>37048.875011574077</v>
      </c>
      <c r="AC1651" s="198">
        <v>37072.875011574077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1338032</v>
      </c>
      <c r="H1652" s="198">
        <v>37047.35597222222</v>
      </c>
      <c r="I1652" t="s">
        <v>4249</v>
      </c>
      <c r="M1652" t="s">
        <v>3494</v>
      </c>
      <c r="N1652" t="s">
        <v>3840</v>
      </c>
      <c r="O1652" t="s">
        <v>2587</v>
      </c>
      <c r="P1652" s="199">
        <v>10000</v>
      </c>
      <c r="S1652" t="s">
        <v>3495</v>
      </c>
      <c r="T1652" t="s">
        <v>3730</v>
      </c>
      <c r="U1652" s="201">
        <v>4.0250000000000004</v>
      </c>
      <c r="V1652" t="s">
        <v>2752</v>
      </c>
      <c r="W1652" t="s">
        <v>3171</v>
      </c>
      <c r="X1652" t="s">
        <v>3164</v>
      </c>
      <c r="Y1652" t="s">
        <v>4481</v>
      </c>
      <c r="Z1652" t="s">
        <v>3051</v>
      </c>
      <c r="AA1652">
        <v>829511</v>
      </c>
      <c r="AB1652" s="198">
        <v>37048.875011574077</v>
      </c>
      <c r="AC1652" s="198">
        <v>37048.875011574077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5000</v>
      </c>
      <c r="G1653" s="202">
        <v>1338033</v>
      </c>
      <c r="H1653" s="198">
        <v>37047.356030092589</v>
      </c>
      <c r="I1653" t="s">
        <v>4393</v>
      </c>
      <c r="M1653" t="s">
        <v>3494</v>
      </c>
      <c r="N1653" t="s">
        <v>3840</v>
      </c>
      <c r="O1653" t="s">
        <v>4680</v>
      </c>
      <c r="Q1653" s="199">
        <v>5000</v>
      </c>
      <c r="S1653" t="s">
        <v>3495</v>
      </c>
      <c r="T1653" t="s">
        <v>3730</v>
      </c>
      <c r="U1653" s="201">
        <v>4.0599999999999996</v>
      </c>
      <c r="V1653" t="s">
        <v>4394</v>
      </c>
      <c r="W1653" t="s">
        <v>4163</v>
      </c>
      <c r="X1653" t="s">
        <v>4164</v>
      </c>
      <c r="Y1653" t="s">
        <v>4481</v>
      </c>
      <c r="Z1653" t="s">
        <v>3051</v>
      </c>
      <c r="AA1653">
        <v>829512</v>
      </c>
      <c r="AB1653" s="198">
        <v>37048.875011574077</v>
      </c>
      <c r="AC1653" s="198">
        <v>37048.875011574077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5000</v>
      </c>
      <c r="G1654" s="202">
        <v>1338034</v>
      </c>
      <c r="H1654" s="198">
        <v>37047.356064814812</v>
      </c>
      <c r="I1654" t="s">
        <v>4219</v>
      </c>
      <c r="M1654" t="s">
        <v>3494</v>
      </c>
      <c r="N1654" t="s">
        <v>3840</v>
      </c>
      <c r="O1654" t="s">
        <v>4680</v>
      </c>
      <c r="Q1654" s="199">
        <v>5000</v>
      </c>
      <c r="S1654" t="s">
        <v>3495</v>
      </c>
      <c r="T1654" t="s">
        <v>3730</v>
      </c>
      <c r="U1654" s="201">
        <v>4.0599999999999996</v>
      </c>
      <c r="V1654" t="s">
        <v>4226</v>
      </c>
      <c r="W1654" t="s">
        <v>4163</v>
      </c>
      <c r="X1654" t="s">
        <v>4164</v>
      </c>
      <c r="Y1654" t="s">
        <v>4481</v>
      </c>
      <c r="Z1654" t="s">
        <v>3051</v>
      </c>
      <c r="AA1654">
        <v>829513</v>
      </c>
      <c r="AB1654" s="198">
        <v>37048.875011574077</v>
      </c>
      <c r="AC1654" s="198">
        <v>37048.875011574077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5000</v>
      </c>
      <c r="G1655" s="202">
        <v>1338036</v>
      </c>
      <c r="H1655" s="198">
        <v>37047.356099537035</v>
      </c>
      <c r="I1655" t="s">
        <v>4173</v>
      </c>
      <c r="M1655" t="s">
        <v>3494</v>
      </c>
      <c r="N1655" t="s">
        <v>3840</v>
      </c>
      <c r="O1655" t="s">
        <v>2553</v>
      </c>
      <c r="P1655" s="199">
        <v>5000</v>
      </c>
      <c r="S1655" t="s">
        <v>3495</v>
      </c>
      <c r="T1655" t="s">
        <v>3730</v>
      </c>
      <c r="U1655" s="201">
        <v>2.86</v>
      </c>
      <c r="V1655" t="s">
        <v>4174</v>
      </c>
      <c r="W1655" t="s">
        <v>3183</v>
      </c>
      <c r="X1655" t="s">
        <v>3164</v>
      </c>
      <c r="Y1655" t="s">
        <v>4481</v>
      </c>
      <c r="Z1655" t="s">
        <v>3051</v>
      </c>
      <c r="AA1655">
        <v>829515</v>
      </c>
      <c r="AB1655" s="198">
        <v>37048.875011574077</v>
      </c>
      <c r="AC1655" s="198">
        <v>37048.875011574077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1338035</v>
      </c>
      <c r="H1656" s="198">
        <v>37047.356099537035</v>
      </c>
      <c r="I1656" t="s">
        <v>4272</v>
      </c>
      <c r="M1656" t="s">
        <v>3494</v>
      </c>
      <c r="N1656" t="s">
        <v>3840</v>
      </c>
      <c r="O1656" t="s">
        <v>2685</v>
      </c>
      <c r="P1656" s="199">
        <v>5000</v>
      </c>
      <c r="S1656" t="s">
        <v>3495</v>
      </c>
      <c r="T1656" t="s">
        <v>3730</v>
      </c>
      <c r="U1656" s="201">
        <v>4</v>
      </c>
      <c r="V1656" t="s">
        <v>4510</v>
      </c>
      <c r="W1656" t="s">
        <v>4035</v>
      </c>
      <c r="X1656" t="s">
        <v>4036</v>
      </c>
      <c r="Y1656" t="s">
        <v>4481</v>
      </c>
      <c r="Z1656" t="s">
        <v>3051</v>
      </c>
      <c r="AA1656">
        <v>829514</v>
      </c>
      <c r="AB1656" s="198">
        <v>37048.875011574077</v>
      </c>
      <c r="AC1656" s="198">
        <v>37048.875011574077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31</v>
      </c>
      <c r="F1657" s="213">
        <f t="shared" si="130"/>
        <v>465000</v>
      </c>
      <c r="G1657" s="202">
        <v>1338037</v>
      </c>
      <c r="H1657" s="198">
        <v>37047.356122685182</v>
      </c>
      <c r="I1657" t="s">
        <v>3606</v>
      </c>
      <c r="M1657" t="s">
        <v>3494</v>
      </c>
      <c r="N1657" t="s">
        <v>4277</v>
      </c>
      <c r="O1657" t="s">
        <v>4487</v>
      </c>
      <c r="Q1657" s="199">
        <v>15000</v>
      </c>
      <c r="S1657" t="s">
        <v>3495</v>
      </c>
      <c r="T1657" t="s">
        <v>3730</v>
      </c>
      <c r="U1657" s="201">
        <v>4.16</v>
      </c>
      <c r="V1657" t="s">
        <v>2753</v>
      </c>
      <c r="W1657" t="s">
        <v>2909</v>
      </c>
      <c r="X1657" t="s">
        <v>4278</v>
      </c>
      <c r="Y1657" t="s">
        <v>3748</v>
      </c>
      <c r="Z1657" t="s">
        <v>3051</v>
      </c>
      <c r="AA1657" t="s">
        <v>2754</v>
      </c>
      <c r="AB1657" s="198">
        <v>37073.875</v>
      </c>
      <c r="AC1657" s="198">
        <v>37103.875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2500</v>
      </c>
      <c r="G1658" s="202">
        <v>1338038</v>
      </c>
      <c r="H1658" s="198">
        <v>37047.356122685182</v>
      </c>
      <c r="I1658" t="s">
        <v>4272</v>
      </c>
      <c r="M1658" t="s">
        <v>3494</v>
      </c>
      <c r="N1658" t="s">
        <v>3840</v>
      </c>
      <c r="O1658" t="s">
        <v>2578</v>
      </c>
      <c r="P1658" s="199">
        <v>2500</v>
      </c>
      <c r="S1658" t="s">
        <v>3495</v>
      </c>
      <c r="T1658" t="s">
        <v>3730</v>
      </c>
      <c r="U1658" s="201">
        <v>9.35</v>
      </c>
      <c r="V1658" t="s">
        <v>4034</v>
      </c>
      <c r="W1658" t="s">
        <v>3226</v>
      </c>
      <c r="X1658" t="s">
        <v>3164</v>
      </c>
      <c r="Y1658" t="s">
        <v>4481</v>
      </c>
      <c r="Z1658" t="s">
        <v>3051</v>
      </c>
      <c r="AA1658">
        <v>829516</v>
      </c>
      <c r="AB1658" s="198">
        <v>37048.875011574077</v>
      </c>
      <c r="AC1658" s="198">
        <v>37048.875011574077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1679</v>
      </c>
      <c r="G1659" s="202">
        <v>1338040</v>
      </c>
      <c r="H1659" s="198">
        <v>37047.356168981481</v>
      </c>
      <c r="I1659" t="s">
        <v>3606</v>
      </c>
      <c r="M1659" t="s">
        <v>3494</v>
      </c>
      <c r="N1659" t="s">
        <v>3840</v>
      </c>
      <c r="O1659" t="s">
        <v>2507</v>
      </c>
      <c r="Q1659" s="199">
        <v>1679</v>
      </c>
      <c r="S1659" t="s">
        <v>3495</v>
      </c>
      <c r="T1659" t="s">
        <v>3730</v>
      </c>
      <c r="U1659" s="201">
        <v>4.29</v>
      </c>
      <c r="V1659" t="s">
        <v>3152</v>
      </c>
      <c r="W1659" t="s">
        <v>3217</v>
      </c>
      <c r="X1659" t="s">
        <v>3153</v>
      </c>
      <c r="Y1659" t="s">
        <v>4481</v>
      </c>
      <c r="Z1659" t="s">
        <v>3051</v>
      </c>
      <c r="AA1659">
        <v>829517</v>
      </c>
      <c r="AB1659" s="198">
        <v>37048.875011574077</v>
      </c>
      <c r="AC1659" s="198">
        <v>37048.875011574077</v>
      </c>
    </row>
    <row r="1660" spans="1:29" x14ac:dyDescent="0.2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</v>
      </c>
      <c r="G1660" s="202">
        <v>1338041</v>
      </c>
      <c r="H1660" s="198">
        <v>37047.356226851851</v>
      </c>
      <c r="I1660" t="s">
        <v>3540</v>
      </c>
      <c r="M1660" t="s">
        <v>2818</v>
      </c>
      <c r="N1660" t="s">
        <v>3519</v>
      </c>
      <c r="O1660" t="s">
        <v>2375</v>
      </c>
      <c r="Q1660" s="199">
        <v>50</v>
      </c>
      <c r="S1660" t="s">
        <v>3493</v>
      </c>
      <c r="T1660" t="s">
        <v>3730</v>
      </c>
      <c r="U1660" s="201">
        <v>27.9</v>
      </c>
      <c r="V1660" t="s">
        <v>3121</v>
      </c>
      <c r="W1660" t="s">
        <v>3534</v>
      </c>
      <c r="X1660" t="s">
        <v>3535</v>
      </c>
      <c r="Y1660" t="s">
        <v>4783</v>
      </c>
      <c r="Z1660" t="s">
        <v>3046</v>
      </c>
      <c r="AA1660">
        <v>632755.1</v>
      </c>
      <c r="AB1660" s="198">
        <v>37048.875011574077</v>
      </c>
      <c r="AC1660" s="198">
        <v>37048.875011574077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5000</v>
      </c>
      <c r="G1661" s="202">
        <v>1338042</v>
      </c>
      <c r="H1661" s="198">
        <v>37047.356238425928</v>
      </c>
      <c r="I1661" t="s">
        <v>4249</v>
      </c>
      <c r="M1661" t="s">
        <v>3494</v>
      </c>
      <c r="N1661" t="s">
        <v>3840</v>
      </c>
      <c r="O1661" t="s">
        <v>2523</v>
      </c>
      <c r="P1661" s="199">
        <v>5000</v>
      </c>
      <c r="S1661" t="s">
        <v>3495</v>
      </c>
      <c r="T1661" t="s">
        <v>3730</v>
      </c>
      <c r="U1661" s="201">
        <v>4.0075000000000003</v>
      </c>
      <c r="V1661" t="s">
        <v>3247</v>
      </c>
      <c r="W1661" t="s">
        <v>4512</v>
      </c>
      <c r="X1661" t="s">
        <v>4513</v>
      </c>
      <c r="Y1661" t="s">
        <v>4481</v>
      </c>
      <c r="Z1661" t="s">
        <v>3051</v>
      </c>
      <c r="AA1661">
        <v>829518</v>
      </c>
      <c r="AB1661" s="198">
        <v>37048.875011574077</v>
      </c>
      <c r="AC1661" s="198">
        <v>37048.875011574077</v>
      </c>
    </row>
    <row r="1662" spans="1:29" x14ac:dyDescent="0.2">
      <c r="A1662" s="44" t="str">
        <f t="shared" si="126"/>
        <v xml:space="preserve"> Natural Gas Physical</v>
      </c>
      <c r="B1662" s="44" t="str">
        <f t="shared" si="127"/>
        <v/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92</v>
      </c>
      <c r="F1662" s="213">
        <f t="shared" si="130"/>
        <v>2300000</v>
      </c>
      <c r="G1662" s="202">
        <v>1338044</v>
      </c>
      <c r="H1662" s="198">
        <v>37047.356249999997</v>
      </c>
      <c r="I1662" t="s">
        <v>3383</v>
      </c>
      <c r="M1662" t="s">
        <v>3494</v>
      </c>
      <c r="N1662" t="s">
        <v>3761</v>
      </c>
      <c r="O1662" t="s">
        <v>3783</v>
      </c>
      <c r="P1662" s="199">
        <v>25000</v>
      </c>
      <c r="S1662" t="s">
        <v>3763</v>
      </c>
      <c r="T1662" t="s">
        <v>3764</v>
      </c>
      <c r="U1662" s="201">
        <v>24.65</v>
      </c>
      <c r="V1662" t="s">
        <v>3943</v>
      </c>
      <c r="W1662" t="s">
        <v>3765</v>
      </c>
      <c r="X1662" t="s">
        <v>3766</v>
      </c>
      <c r="Y1662" t="s">
        <v>3767</v>
      </c>
      <c r="Z1662" t="s">
        <v>3735</v>
      </c>
      <c r="AA1662">
        <v>106433</v>
      </c>
      <c r="AB1662" s="198">
        <v>37165</v>
      </c>
      <c r="AC1662" s="198">
        <v>37256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1338043</v>
      </c>
      <c r="H1663" s="198">
        <v>37047.356249999997</v>
      </c>
      <c r="I1663" t="s">
        <v>4521</v>
      </c>
      <c r="M1663" t="s">
        <v>3494</v>
      </c>
      <c r="N1663" t="s">
        <v>3865</v>
      </c>
      <c r="O1663" t="s">
        <v>2682</v>
      </c>
      <c r="Q1663" s="199">
        <v>10000</v>
      </c>
      <c r="S1663" t="s">
        <v>3495</v>
      </c>
      <c r="T1663" t="s">
        <v>3730</v>
      </c>
      <c r="U1663" s="201">
        <v>3.55</v>
      </c>
      <c r="V1663" t="s">
        <v>3242</v>
      </c>
      <c r="W1663" t="s">
        <v>3163</v>
      </c>
      <c r="X1663" t="s">
        <v>3164</v>
      </c>
      <c r="Y1663" t="s">
        <v>4481</v>
      </c>
      <c r="Z1663" t="s">
        <v>3051</v>
      </c>
      <c r="AA1663">
        <v>829519</v>
      </c>
      <c r="AB1663" s="198">
        <v>37048.875011574077</v>
      </c>
      <c r="AC1663" s="198">
        <v>37048.875011574077</v>
      </c>
    </row>
    <row r="1664" spans="1:29" x14ac:dyDescent="0.2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25</v>
      </c>
      <c r="F1664" s="213">
        <f t="shared" si="130"/>
        <v>250000</v>
      </c>
      <c r="G1664" s="202">
        <v>1338045</v>
      </c>
      <c r="H1664" s="198">
        <v>37047.356261574074</v>
      </c>
      <c r="I1664" t="s">
        <v>4410</v>
      </c>
      <c r="M1664" t="s">
        <v>3494</v>
      </c>
      <c r="N1664" t="s">
        <v>4277</v>
      </c>
      <c r="O1664" t="s">
        <v>3991</v>
      </c>
      <c r="Q1664" s="199">
        <v>10000</v>
      </c>
      <c r="S1664" t="s">
        <v>3495</v>
      </c>
      <c r="T1664" t="s">
        <v>3730</v>
      </c>
      <c r="U1664" s="201">
        <v>4.0599999999999996</v>
      </c>
      <c r="V1664" t="s">
        <v>4332</v>
      </c>
      <c r="W1664" t="s">
        <v>4527</v>
      </c>
      <c r="X1664" t="s">
        <v>4157</v>
      </c>
      <c r="Y1664" t="s">
        <v>3748</v>
      </c>
      <c r="Z1664" t="s">
        <v>3051</v>
      </c>
      <c r="AA1664" t="s">
        <v>2755</v>
      </c>
      <c r="AB1664" s="198">
        <v>37048.875011574077</v>
      </c>
      <c r="AC1664" s="198">
        <v>37072.875011574077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1338046</v>
      </c>
      <c r="H1665" s="198">
        <v>37047.356261574074</v>
      </c>
      <c r="I1665" t="s">
        <v>4439</v>
      </c>
      <c r="M1665" t="s">
        <v>3494</v>
      </c>
      <c r="N1665" t="s">
        <v>3840</v>
      </c>
      <c r="O1665" t="s">
        <v>2545</v>
      </c>
      <c r="Q1665" s="199">
        <v>5000</v>
      </c>
      <c r="S1665" t="s">
        <v>3495</v>
      </c>
      <c r="T1665" t="s">
        <v>3730</v>
      </c>
      <c r="U1665" s="201">
        <v>3.95</v>
      </c>
      <c r="V1665" t="s">
        <v>3132</v>
      </c>
      <c r="W1665" t="s">
        <v>3163</v>
      </c>
      <c r="X1665" t="s">
        <v>3164</v>
      </c>
      <c r="Y1665" t="s">
        <v>4481</v>
      </c>
      <c r="Z1665" t="s">
        <v>3051</v>
      </c>
      <c r="AA1665">
        <v>829520</v>
      </c>
      <c r="AB1665" s="198">
        <v>37048.875011574077</v>
      </c>
      <c r="AC1665" s="198">
        <v>37048.875011574077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</v>
      </c>
      <c r="G1666" s="202">
        <v>1338047</v>
      </c>
      <c r="H1666" s="198">
        <v>37047.356377314813</v>
      </c>
      <c r="I1666" t="s">
        <v>3647</v>
      </c>
      <c r="M1666" t="s">
        <v>2818</v>
      </c>
      <c r="N1666" t="s">
        <v>3519</v>
      </c>
      <c r="O1666" t="s">
        <v>2383</v>
      </c>
      <c r="Q1666" s="199">
        <v>50</v>
      </c>
      <c r="S1666" t="s">
        <v>3493</v>
      </c>
      <c r="T1666" t="s">
        <v>3730</v>
      </c>
      <c r="U1666" s="201">
        <v>25.5</v>
      </c>
      <c r="V1666" t="s">
        <v>1778</v>
      </c>
      <c r="W1666" t="s">
        <v>3523</v>
      </c>
      <c r="X1666" t="s">
        <v>3524</v>
      </c>
      <c r="Y1666" t="s">
        <v>4783</v>
      </c>
      <c r="Z1666" t="s">
        <v>3046</v>
      </c>
      <c r="AA1666">
        <v>632756.1</v>
      </c>
      <c r="AB1666" s="198">
        <v>37048.875011574077</v>
      </c>
      <c r="AC1666" s="198">
        <v>37048.875011574077</v>
      </c>
    </row>
    <row r="1667" spans="1:29" x14ac:dyDescent="0.2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31</v>
      </c>
      <c r="F1667" s="213">
        <f t="shared" si="130"/>
        <v>310000</v>
      </c>
      <c r="G1667" s="202">
        <v>1338049</v>
      </c>
      <c r="H1667" s="198">
        <v>37047.356458333335</v>
      </c>
      <c r="I1667" t="s">
        <v>4298</v>
      </c>
      <c r="M1667" t="s">
        <v>3494</v>
      </c>
      <c r="N1667" t="s">
        <v>4488</v>
      </c>
      <c r="O1667" t="s">
        <v>3295</v>
      </c>
      <c r="P1667" s="199">
        <v>10000</v>
      </c>
      <c r="S1667" t="s">
        <v>3495</v>
      </c>
      <c r="T1667" t="s">
        <v>3730</v>
      </c>
      <c r="U1667" s="201">
        <v>1.4999999999999999E-2</v>
      </c>
      <c r="V1667" t="s">
        <v>2756</v>
      </c>
      <c r="W1667" t="s">
        <v>4380</v>
      </c>
      <c r="X1667" t="s">
        <v>4381</v>
      </c>
      <c r="Y1667" t="s">
        <v>3748</v>
      </c>
      <c r="Z1667" t="s">
        <v>3051</v>
      </c>
      <c r="AA1667" t="s">
        <v>2757</v>
      </c>
      <c r="AB1667" s="198">
        <v>37104.875011574077</v>
      </c>
      <c r="AC1667" s="198">
        <v>37134.875011574077</v>
      </c>
    </row>
    <row r="1668" spans="1:29" x14ac:dyDescent="0.2">
      <c r="A1668" s="44" t="str">
        <f t="shared" si="126"/>
        <v>US Power Physical</v>
      </c>
      <c r="B1668" s="44" t="str">
        <f t="shared" si="127"/>
        <v>US</v>
      </c>
      <c r="C1668" s="44" t="str">
        <f t="shared" si="128"/>
        <v>Power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</v>
      </c>
      <c r="G1668" s="202">
        <v>1338050</v>
      </c>
      <c r="H1668" s="198">
        <v>37047.356516203705</v>
      </c>
      <c r="I1668" t="s">
        <v>3540</v>
      </c>
      <c r="M1668" t="s">
        <v>2818</v>
      </c>
      <c r="N1668" t="s">
        <v>3519</v>
      </c>
      <c r="O1668" t="s">
        <v>2375</v>
      </c>
      <c r="Q1668" s="199">
        <v>50</v>
      </c>
      <c r="S1668" t="s">
        <v>3493</v>
      </c>
      <c r="T1668" t="s">
        <v>3730</v>
      </c>
      <c r="U1668" s="201">
        <v>28.1</v>
      </c>
      <c r="V1668" t="s">
        <v>3121</v>
      </c>
      <c r="W1668" t="s">
        <v>3534</v>
      </c>
      <c r="X1668" t="s">
        <v>3535</v>
      </c>
      <c r="Y1668" t="s">
        <v>4783</v>
      </c>
      <c r="Z1668" t="s">
        <v>3046</v>
      </c>
      <c r="AA1668">
        <v>632757.1</v>
      </c>
      <c r="AB1668" s="198">
        <v>37048.875011574077</v>
      </c>
      <c r="AC1668" s="198">
        <v>37048.875011574077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1300</v>
      </c>
      <c r="G1669" s="202">
        <v>1338051</v>
      </c>
      <c r="H1669" s="198">
        <v>37047.356539351851</v>
      </c>
      <c r="I1669" t="s">
        <v>3184</v>
      </c>
      <c r="M1669" t="s">
        <v>3494</v>
      </c>
      <c r="N1669" t="s">
        <v>3840</v>
      </c>
      <c r="O1669" t="s">
        <v>4706</v>
      </c>
      <c r="P1669" s="199">
        <v>1300</v>
      </c>
      <c r="S1669" t="s">
        <v>3495</v>
      </c>
      <c r="T1669" t="s">
        <v>3730</v>
      </c>
      <c r="U1669" s="201">
        <v>3.9350000000000001</v>
      </c>
      <c r="V1669" t="s">
        <v>3811</v>
      </c>
      <c r="W1669" t="s">
        <v>4169</v>
      </c>
      <c r="X1669" t="s">
        <v>3165</v>
      </c>
      <c r="Y1669" t="s">
        <v>4481</v>
      </c>
      <c r="Z1669" t="s">
        <v>3051</v>
      </c>
      <c r="AA1669">
        <v>829521</v>
      </c>
      <c r="AB1669" s="198">
        <v>37048.875011574077</v>
      </c>
      <c r="AC1669" s="198">
        <v>37048.875011574077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10000</v>
      </c>
      <c r="G1670" s="202">
        <v>1338052</v>
      </c>
      <c r="H1670" s="198">
        <v>37047.356574074074</v>
      </c>
      <c r="I1670" t="s">
        <v>4543</v>
      </c>
      <c r="M1670" t="s">
        <v>3494</v>
      </c>
      <c r="N1670" t="s">
        <v>3840</v>
      </c>
      <c r="O1670" t="s">
        <v>2578</v>
      </c>
      <c r="Q1670" s="199">
        <v>10000</v>
      </c>
      <c r="S1670" t="s">
        <v>3495</v>
      </c>
      <c r="T1670" t="s">
        <v>3730</v>
      </c>
      <c r="U1670" s="201">
        <v>9.5500000000000007</v>
      </c>
      <c r="V1670" t="s">
        <v>4059</v>
      </c>
      <c r="W1670" t="s">
        <v>3226</v>
      </c>
      <c r="X1670" t="s">
        <v>3164</v>
      </c>
      <c r="Y1670" t="s">
        <v>4481</v>
      </c>
      <c r="Z1670" t="s">
        <v>3051</v>
      </c>
      <c r="AA1670">
        <v>829522</v>
      </c>
      <c r="AB1670" s="198">
        <v>37048.875011574077</v>
      </c>
      <c r="AC1670" s="198">
        <v>37048.875011574077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10000</v>
      </c>
      <c r="G1671" s="202">
        <v>1338053</v>
      </c>
      <c r="H1671" s="198">
        <v>37047.35659722222</v>
      </c>
      <c r="I1671" t="s">
        <v>4284</v>
      </c>
      <c r="M1671" t="s">
        <v>3494</v>
      </c>
      <c r="N1671" t="s">
        <v>3840</v>
      </c>
      <c r="O1671" t="s">
        <v>2587</v>
      </c>
      <c r="P1671" s="199">
        <v>10000</v>
      </c>
      <c r="S1671" t="s">
        <v>3495</v>
      </c>
      <c r="T1671" t="s">
        <v>3730</v>
      </c>
      <c r="U1671" s="201">
        <v>4.05</v>
      </c>
      <c r="V1671" t="s">
        <v>3245</v>
      </c>
      <c r="W1671" t="s">
        <v>3171</v>
      </c>
      <c r="X1671" t="s">
        <v>3164</v>
      </c>
      <c r="Y1671" t="s">
        <v>4481</v>
      </c>
      <c r="Z1671" t="s">
        <v>3051</v>
      </c>
      <c r="AA1671">
        <v>829523</v>
      </c>
      <c r="AB1671" s="198">
        <v>37048.875011574077</v>
      </c>
      <c r="AC1671" s="198">
        <v>37048.875011574077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5000</v>
      </c>
      <c r="G1672" s="202">
        <v>1338054</v>
      </c>
      <c r="H1672" s="198">
        <v>37047.35659722222</v>
      </c>
      <c r="I1672" t="s">
        <v>4496</v>
      </c>
      <c r="M1672" t="s">
        <v>3494</v>
      </c>
      <c r="N1672" t="s">
        <v>3840</v>
      </c>
      <c r="O1672" t="s">
        <v>2553</v>
      </c>
      <c r="Q1672" s="199">
        <v>5000</v>
      </c>
      <c r="S1672" t="s">
        <v>3495</v>
      </c>
      <c r="T1672" t="s">
        <v>3730</v>
      </c>
      <c r="U1672" s="201">
        <v>2.86</v>
      </c>
      <c r="V1672" t="s">
        <v>3478</v>
      </c>
      <c r="W1672" t="s">
        <v>3183</v>
      </c>
      <c r="X1672" t="s">
        <v>3164</v>
      </c>
      <c r="Y1672" t="s">
        <v>4481</v>
      </c>
      <c r="Z1672" t="s">
        <v>3051</v>
      </c>
      <c r="AA1672">
        <v>829524</v>
      </c>
      <c r="AB1672" s="198">
        <v>37048.875011574077</v>
      </c>
      <c r="AC1672" s="198">
        <v>37048.875011574077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10000</v>
      </c>
      <c r="G1673" s="202">
        <v>1338056</v>
      </c>
      <c r="H1673" s="198">
        <v>37047.356631944444</v>
      </c>
      <c r="I1673" t="s">
        <v>3606</v>
      </c>
      <c r="M1673" t="s">
        <v>3494</v>
      </c>
      <c r="N1673" t="s">
        <v>3840</v>
      </c>
      <c r="O1673" t="s">
        <v>2565</v>
      </c>
      <c r="Q1673" s="199">
        <v>10000</v>
      </c>
      <c r="S1673" t="s">
        <v>3495</v>
      </c>
      <c r="T1673" t="s">
        <v>3730</v>
      </c>
      <c r="U1673" s="201">
        <v>9.6</v>
      </c>
      <c r="V1673" t="s">
        <v>4383</v>
      </c>
      <c r="W1673" t="s">
        <v>3226</v>
      </c>
      <c r="X1673" t="s">
        <v>3164</v>
      </c>
      <c r="Y1673" t="s">
        <v>4481</v>
      </c>
      <c r="Z1673" t="s">
        <v>3051</v>
      </c>
      <c r="AA1673">
        <v>829525</v>
      </c>
      <c r="AB1673" s="198">
        <v>37048.875011574077</v>
      </c>
      <c r="AC1673" s="198">
        <v>37048.875011574077</v>
      </c>
    </row>
    <row r="1674" spans="1:29" x14ac:dyDescent="0.2">
      <c r="A1674" s="44" t="str">
        <f t="shared" si="126"/>
        <v>US Natural Gas Financial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Financial</v>
      </c>
      <c r="E1674" s="44">
        <f>IF(VLOOKUP(S1674,'DD-Lookup'!$J$6:$L$50,3,FALSE)="Monthly",(YEAR(AC1674)-YEAR(AB1674))*12+MONTH(AC1674)-MONTH(AB1674)+1,(AC1674-AB1674+1))</f>
        <v>31</v>
      </c>
      <c r="F1674" s="213">
        <f t="shared" si="130"/>
        <v>465000</v>
      </c>
      <c r="G1674" s="202">
        <v>1338057</v>
      </c>
      <c r="H1674" s="198">
        <v>37047.35665509259</v>
      </c>
      <c r="I1674" t="s">
        <v>3606</v>
      </c>
      <c r="M1674" t="s">
        <v>3494</v>
      </c>
      <c r="N1674" t="s">
        <v>4277</v>
      </c>
      <c r="O1674" t="s">
        <v>4487</v>
      </c>
      <c r="Q1674" s="199">
        <v>15000</v>
      </c>
      <c r="S1674" t="s">
        <v>3495</v>
      </c>
      <c r="T1674" t="s">
        <v>3730</v>
      </c>
      <c r="U1674" s="201">
        <v>4.165</v>
      </c>
      <c r="V1674" t="s">
        <v>2753</v>
      </c>
      <c r="W1674" t="s">
        <v>2909</v>
      </c>
      <c r="X1674" t="s">
        <v>4278</v>
      </c>
      <c r="Y1674" t="s">
        <v>3748</v>
      </c>
      <c r="Z1674" t="s">
        <v>3051</v>
      </c>
      <c r="AA1674" t="s">
        <v>2758</v>
      </c>
      <c r="AB1674" s="198">
        <v>37073.875</v>
      </c>
      <c r="AC1674" s="198">
        <v>37103.875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25000</v>
      </c>
      <c r="G1675" s="202">
        <v>1338058</v>
      </c>
      <c r="H1675" s="198">
        <v>37047.356712962966</v>
      </c>
      <c r="I1675" t="s">
        <v>3606</v>
      </c>
      <c r="M1675" t="s">
        <v>3494</v>
      </c>
      <c r="N1675" t="s">
        <v>3840</v>
      </c>
      <c r="O1675" t="s">
        <v>4680</v>
      </c>
      <c r="Q1675" s="199">
        <v>25000</v>
      </c>
      <c r="S1675" t="s">
        <v>3495</v>
      </c>
      <c r="T1675" t="s">
        <v>3730</v>
      </c>
      <c r="U1675" s="201">
        <v>4.0650000000000004</v>
      </c>
      <c r="V1675" t="s">
        <v>3491</v>
      </c>
      <c r="W1675" t="s">
        <v>4163</v>
      </c>
      <c r="X1675" t="s">
        <v>4164</v>
      </c>
      <c r="Y1675" t="s">
        <v>4481</v>
      </c>
      <c r="Z1675" t="s">
        <v>3051</v>
      </c>
      <c r="AA1675">
        <v>829527</v>
      </c>
      <c r="AB1675" s="198">
        <v>37048.875011574077</v>
      </c>
      <c r="AC1675" s="198">
        <v>37048.875011574077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5000</v>
      </c>
      <c r="G1676" s="202">
        <v>1338059</v>
      </c>
      <c r="H1676" s="198">
        <v>37047.356782407405</v>
      </c>
      <c r="I1676" t="s">
        <v>4159</v>
      </c>
      <c r="M1676" t="s">
        <v>3494</v>
      </c>
      <c r="N1676" t="s">
        <v>3840</v>
      </c>
      <c r="O1676" t="s">
        <v>4679</v>
      </c>
      <c r="Q1676" s="199">
        <v>5000</v>
      </c>
      <c r="S1676" t="s">
        <v>3495</v>
      </c>
      <c r="T1676" t="s">
        <v>3730</v>
      </c>
      <c r="U1676" s="201">
        <v>4.1749999999999998</v>
      </c>
      <c r="V1676" t="s">
        <v>3655</v>
      </c>
      <c r="W1676" t="s">
        <v>4178</v>
      </c>
      <c r="X1676" t="s">
        <v>4179</v>
      </c>
      <c r="Y1676" t="s">
        <v>4481</v>
      </c>
      <c r="Z1676" t="s">
        <v>3051</v>
      </c>
      <c r="AA1676">
        <v>829528</v>
      </c>
      <c r="AB1676" s="198">
        <v>37048.875011574077</v>
      </c>
      <c r="AC1676" s="198">
        <v>37048.875011574077</v>
      </c>
    </row>
    <row r="1677" spans="1:29" x14ac:dyDescent="0.2">
      <c r="A1677" s="44" t="str">
        <f t="shared" si="131"/>
        <v xml:space="preserve"> Power Physical</v>
      </c>
      <c r="B1677" s="44" t="str">
        <f t="shared" si="132"/>
        <v/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31</v>
      </c>
      <c r="F1677" s="213">
        <f t="shared" si="135"/>
        <v>775</v>
      </c>
      <c r="G1677" s="202">
        <v>1338063</v>
      </c>
      <c r="H1677" s="198">
        <v>37047.356886574074</v>
      </c>
      <c r="I1677" t="s">
        <v>2759</v>
      </c>
      <c r="M1677" t="s">
        <v>2818</v>
      </c>
      <c r="N1677" t="s">
        <v>2181</v>
      </c>
      <c r="O1677" t="s">
        <v>2314</v>
      </c>
      <c r="P1677" s="199">
        <v>25</v>
      </c>
      <c r="S1677" t="s">
        <v>3493</v>
      </c>
      <c r="T1677" t="s">
        <v>2183</v>
      </c>
      <c r="U1677" s="201">
        <v>24.2</v>
      </c>
      <c r="V1677" t="s">
        <v>2760</v>
      </c>
      <c r="W1677" t="s">
        <v>2223</v>
      </c>
      <c r="X1677" t="s">
        <v>2186</v>
      </c>
      <c r="Y1677" t="s">
        <v>2187</v>
      </c>
      <c r="Z1677" t="s">
        <v>3735</v>
      </c>
      <c r="AA1677">
        <v>110736.1</v>
      </c>
      <c r="AB1677" s="198">
        <v>37165</v>
      </c>
      <c r="AC1677" s="198">
        <v>37195</v>
      </c>
    </row>
    <row r="1678" spans="1:29" x14ac:dyDescent="0.2">
      <c r="A1678" s="44" t="str">
        <f t="shared" si="131"/>
        <v>US Power Physical</v>
      </c>
      <c r="B1678" s="44" t="str">
        <f t="shared" si="132"/>
        <v>US</v>
      </c>
      <c r="C1678" s="44" t="str">
        <f t="shared" si="133"/>
        <v>Power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</v>
      </c>
      <c r="G1678" s="202">
        <v>1338062</v>
      </c>
      <c r="H1678" s="198">
        <v>37047.356886574074</v>
      </c>
      <c r="I1678" t="s">
        <v>3540</v>
      </c>
      <c r="M1678" t="s">
        <v>2818</v>
      </c>
      <c r="N1678" t="s">
        <v>3519</v>
      </c>
      <c r="O1678" t="s">
        <v>2375</v>
      </c>
      <c r="Q1678" s="199">
        <v>50</v>
      </c>
      <c r="S1678" t="s">
        <v>3493</v>
      </c>
      <c r="T1678" t="s">
        <v>3730</v>
      </c>
      <c r="U1678" s="201">
        <v>28.3</v>
      </c>
      <c r="V1678" t="s">
        <v>3121</v>
      </c>
      <c r="W1678" t="s">
        <v>3534</v>
      </c>
      <c r="X1678" t="s">
        <v>3535</v>
      </c>
      <c r="Y1678" t="s">
        <v>4783</v>
      </c>
      <c r="Z1678" t="s">
        <v>3046</v>
      </c>
      <c r="AA1678">
        <v>632758.1</v>
      </c>
      <c r="AB1678" s="198">
        <v>37048.875011574077</v>
      </c>
      <c r="AC1678" s="198">
        <v>37048.875011574077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1338064</v>
      </c>
      <c r="H1679" s="198">
        <v>37047.356921296298</v>
      </c>
      <c r="I1679" t="s">
        <v>4284</v>
      </c>
      <c r="M1679" t="s">
        <v>3494</v>
      </c>
      <c r="N1679" t="s">
        <v>3840</v>
      </c>
      <c r="O1679" t="s">
        <v>2565</v>
      </c>
      <c r="P1679" s="199">
        <v>5000</v>
      </c>
      <c r="S1679" t="s">
        <v>3495</v>
      </c>
      <c r="T1679" t="s">
        <v>3730</v>
      </c>
      <c r="U1679" s="201">
        <v>9.5</v>
      </c>
      <c r="V1679" t="s">
        <v>3104</v>
      </c>
      <c r="W1679" t="s">
        <v>3226</v>
      </c>
      <c r="X1679" t="s">
        <v>3164</v>
      </c>
      <c r="Y1679" t="s">
        <v>4481</v>
      </c>
      <c r="Z1679" t="s">
        <v>3051</v>
      </c>
      <c r="AA1679">
        <v>829529</v>
      </c>
      <c r="AB1679" s="198">
        <v>37048.875011574077</v>
      </c>
      <c r="AC1679" s="198">
        <v>37048.875011574077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25000</v>
      </c>
      <c r="G1680" s="202">
        <v>1338067</v>
      </c>
      <c r="H1680" s="198">
        <v>37047.356956018521</v>
      </c>
      <c r="I1680" t="s">
        <v>4501</v>
      </c>
      <c r="M1680" t="s">
        <v>3494</v>
      </c>
      <c r="N1680" t="s">
        <v>3840</v>
      </c>
      <c r="O1680" t="s">
        <v>4680</v>
      </c>
      <c r="P1680" s="199">
        <v>25000</v>
      </c>
      <c r="S1680" t="s">
        <v>3495</v>
      </c>
      <c r="T1680" t="s">
        <v>3730</v>
      </c>
      <c r="U1680" s="201">
        <v>4.0650000000000004</v>
      </c>
      <c r="V1680" t="s">
        <v>3662</v>
      </c>
      <c r="W1680" t="s">
        <v>4163</v>
      </c>
      <c r="X1680" t="s">
        <v>4164</v>
      </c>
      <c r="Y1680" t="s">
        <v>4481</v>
      </c>
      <c r="Z1680" t="s">
        <v>3051</v>
      </c>
      <c r="AA1680">
        <v>829530</v>
      </c>
      <c r="AB1680" s="198">
        <v>37048.875011574077</v>
      </c>
      <c r="AC1680" s="198">
        <v>37048.875011574077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465000</v>
      </c>
      <c r="G1681" s="202">
        <v>1338068</v>
      </c>
      <c r="H1681" s="198">
        <v>37047.35696759259</v>
      </c>
      <c r="I1681" t="s">
        <v>3606</v>
      </c>
      <c r="M1681" t="s">
        <v>3494</v>
      </c>
      <c r="N1681" t="s">
        <v>4277</v>
      </c>
      <c r="O1681" t="s">
        <v>4487</v>
      </c>
      <c r="Q1681" s="199">
        <v>15000</v>
      </c>
      <c r="S1681" t="s">
        <v>3495</v>
      </c>
      <c r="T1681" t="s">
        <v>3730</v>
      </c>
      <c r="U1681" s="201">
        <v>4.165</v>
      </c>
      <c r="V1681" t="s">
        <v>2753</v>
      </c>
      <c r="W1681" t="s">
        <v>2909</v>
      </c>
      <c r="X1681" t="s">
        <v>4278</v>
      </c>
      <c r="Y1681" t="s">
        <v>3748</v>
      </c>
      <c r="Z1681" t="s">
        <v>3051</v>
      </c>
      <c r="AA1681" t="s">
        <v>2761</v>
      </c>
      <c r="AB1681" s="198">
        <v>37073.875</v>
      </c>
      <c r="AC1681" s="198">
        <v>37103.875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1338069</v>
      </c>
      <c r="H1682" s="198">
        <v>37047.356979166667</v>
      </c>
      <c r="I1682" t="s">
        <v>3606</v>
      </c>
      <c r="M1682" t="s">
        <v>3494</v>
      </c>
      <c r="N1682" t="s">
        <v>3840</v>
      </c>
      <c r="O1682" t="s">
        <v>4724</v>
      </c>
      <c r="Q1682" s="199">
        <v>10000</v>
      </c>
      <c r="S1682" t="s">
        <v>3495</v>
      </c>
      <c r="T1682" t="s">
        <v>3730</v>
      </c>
      <c r="U1682" s="201">
        <v>4.3250000000000002</v>
      </c>
      <c r="V1682" t="s">
        <v>3152</v>
      </c>
      <c r="W1682" t="s">
        <v>3217</v>
      </c>
      <c r="X1682" t="s">
        <v>3153</v>
      </c>
      <c r="Y1682" t="s">
        <v>4481</v>
      </c>
      <c r="Z1682" t="s">
        <v>3051</v>
      </c>
      <c r="AA1682">
        <v>829531</v>
      </c>
      <c r="AB1682" s="198">
        <v>37048.875011574077</v>
      </c>
      <c r="AC1682" s="198">
        <v>37048.875011574077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5000</v>
      </c>
      <c r="G1683" s="202">
        <v>1338071</v>
      </c>
      <c r="H1683" s="198">
        <v>37047.357071759259</v>
      </c>
      <c r="I1683" t="s">
        <v>4496</v>
      </c>
      <c r="M1683" t="s">
        <v>3494</v>
      </c>
      <c r="N1683" t="s">
        <v>3840</v>
      </c>
      <c r="O1683" t="s">
        <v>2553</v>
      </c>
      <c r="Q1683" s="199">
        <v>5000</v>
      </c>
      <c r="S1683" t="s">
        <v>3495</v>
      </c>
      <c r="T1683" t="s">
        <v>3730</v>
      </c>
      <c r="U1683" s="201">
        <v>2.88</v>
      </c>
      <c r="V1683" t="s">
        <v>3478</v>
      </c>
      <c r="W1683" t="s">
        <v>3183</v>
      </c>
      <c r="X1683" t="s">
        <v>3164</v>
      </c>
      <c r="Y1683" t="s">
        <v>4481</v>
      </c>
      <c r="Z1683" t="s">
        <v>3051</v>
      </c>
      <c r="AA1683">
        <v>829532</v>
      </c>
      <c r="AB1683" s="198">
        <v>37048.875011574077</v>
      </c>
      <c r="AC1683" s="198">
        <v>37048.875011574077</v>
      </c>
    </row>
    <row r="1684" spans="1:29" x14ac:dyDescent="0.2">
      <c r="A1684" s="44" t="str">
        <f t="shared" si="131"/>
        <v>US Power Physical</v>
      </c>
      <c r="B1684" s="44" t="str">
        <f t="shared" si="132"/>
        <v>US</v>
      </c>
      <c r="C1684" s="44" t="str">
        <f t="shared" si="133"/>
        <v>Power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25</v>
      </c>
      <c r="G1684" s="202">
        <v>1338073</v>
      </c>
      <c r="H1684" s="198">
        <v>37047.357141203705</v>
      </c>
      <c r="I1684" t="s">
        <v>4276</v>
      </c>
      <c r="M1684" t="s">
        <v>2818</v>
      </c>
      <c r="N1684" t="s">
        <v>3460</v>
      </c>
      <c r="O1684" t="s">
        <v>2568</v>
      </c>
      <c r="P1684" s="199">
        <v>25</v>
      </c>
      <c r="S1684" t="s">
        <v>3493</v>
      </c>
      <c r="T1684" t="s">
        <v>3730</v>
      </c>
      <c r="U1684" s="201">
        <v>41</v>
      </c>
      <c r="V1684" t="s">
        <v>2623</v>
      </c>
      <c r="W1684" t="s">
        <v>4042</v>
      </c>
      <c r="X1684" t="s">
        <v>3462</v>
      </c>
      <c r="Y1684" t="s">
        <v>4783</v>
      </c>
      <c r="Z1684" t="s">
        <v>3046</v>
      </c>
      <c r="AA1684">
        <v>632761.1</v>
      </c>
      <c r="AB1684" s="198">
        <v>37048.875011574077</v>
      </c>
      <c r="AC1684" s="198">
        <v>37048.875011574077</v>
      </c>
    </row>
    <row r="1685" spans="1:29" x14ac:dyDescent="0.2">
      <c r="A1685" s="44" t="str">
        <f t="shared" si="131"/>
        <v>US Power Physical</v>
      </c>
      <c r="B1685" s="44" t="str">
        <f t="shared" si="132"/>
        <v>US</v>
      </c>
      <c r="C1685" s="44" t="str">
        <f t="shared" si="133"/>
        <v>Power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25</v>
      </c>
      <c r="G1685" s="202">
        <v>1338074</v>
      </c>
      <c r="H1685" s="198">
        <v>37047.357164351852</v>
      </c>
      <c r="I1685" t="s">
        <v>4239</v>
      </c>
      <c r="M1685" t="s">
        <v>2818</v>
      </c>
      <c r="N1685" t="s">
        <v>3458</v>
      </c>
      <c r="O1685" t="s">
        <v>4719</v>
      </c>
      <c r="P1685" s="199">
        <v>25</v>
      </c>
      <c r="S1685" t="s">
        <v>3493</v>
      </c>
      <c r="T1685" t="s">
        <v>3730</v>
      </c>
      <c r="U1685" s="201">
        <v>79</v>
      </c>
      <c r="V1685" t="s">
        <v>4354</v>
      </c>
      <c r="W1685" t="s">
        <v>3463</v>
      </c>
      <c r="X1685" t="s">
        <v>3459</v>
      </c>
      <c r="Y1685" t="s">
        <v>4783</v>
      </c>
      <c r="Z1685" t="s">
        <v>3046</v>
      </c>
      <c r="AA1685">
        <v>632762.1</v>
      </c>
      <c r="AB1685" s="198">
        <v>37048.875011574077</v>
      </c>
      <c r="AC1685" s="198">
        <v>37048.875011574077</v>
      </c>
    </row>
    <row r="1686" spans="1:29" x14ac:dyDescent="0.2">
      <c r="A1686" s="44" t="str">
        <f t="shared" si="131"/>
        <v xml:space="preserve"> Power Physical</v>
      </c>
      <c r="B1686" s="44" t="str">
        <f t="shared" si="132"/>
        <v/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7</v>
      </c>
      <c r="F1686" s="213">
        <f t="shared" si="135"/>
        <v>175</v>
      </c>
      <c r="G1686" s="202">
        <v>1338075</v>
      </c>
      <c r="H1686" s="198">
        <v>37047.35728009259</v>
      </c>
      <c r="I1686" t="s">
        <v>2202</v>
      </c>
      <c r="M1686" t="s">
        <v>2818</v>
      </c>
      <c r="N1686" t="s">
        <v>2181</v>
      </c>
      <c r="O1686" t="s">
        <v>2413</v>
      </c>
      <c r="P1686" s="199">
        <v>25</v>
      </c>
      <c r="S1686" t="s">
        <v>3493</v>
      </c>
      <c r="T1686" t="s">
        <v>2183</v>
      </c>
      <c r="U1686" s="201">
        <v>20</v>
      </c>
      <c r="V1686" t="s">
        <v>2203</v>
      </c>
      <c r="W1686" t="s">
        <v>2185</v>
      </c>
      <c r="X1686" t="s">
        <v>2186</v>
      </c>
      <c r="Y1686" t="s">
        <v>2187</v>
      </c>
      <c r="Z1686" t="s">
        <v>3735</v>
      </c>
      <c r="AA1686">
        <v>110737.1</v>
      </c>
      <c r="AB1686" s="198">
        <v>37053.875</v>
      </c>
      <c r="AC1686" s="198">
        <v>37059.875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12000</v>
      </c>
      <c r="G1687" s="202">
        <v>1338081</v>
      </c>
      <c r="H1687" s="198">
        <v>37047.35738425926</v>
      </c>
      <c r="I1687" t="s">
        <v>3625</v>
      </c>
      <c r="M1687" t="s">
        <v>3494</v>
      </c>
      <c r="N1687" t="s">
        <v>3840</v>
      </c>
      <c r="O1687" t="s">
        <v>2481</v>
      </c>
      <c r="P1687" s="199">
        <v>12000</v>
      </c>
      <c r="S1687" t="s">
        <v>3495</v>
      </c>
      <c r="T1687" t="s">
        <v>3730</v>
      </c>
      <c r="U1687" s="201">
        <v>4.1050000000000004</v>
      </c>
      <c r="V1687" t="s">
        <v>3244</v>
      </c>
      <c r="W1687" t="s">
        <v>4479</v>
      </c>
      <c r="X1687" t="s">
        <v>4480</v>
      </c>
      <c r="Y1687" t="s">
        <v>4481</v>
      </c>
      <c r="Z1687" t="s">
        <v>3051</v>
      </c>
      <c r="AA1687">
        <v>829533</v>
      </c>
      <c r="AB1687" s="198">
        <v>37048.875011574077</v>
      </c>
      <c r="AC1687" s="198">
        <v>37048.875011574077</v>
      </c>
    </row>
    <row r="1688" spans="1:29" x14ac:dyDescent="0.2">
      <c r="A1688" s="44" t="str">
        <f t="shared" si="131"/>
        <v>US Power Financial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</v>
      </c>
      <c r="G1688" s="202">
        <v>1338082</v>
      </c>
      <c r="H1688" s="198">
        <v>37047.357395833336</v>
      </c>
      <c r="I1688" t="s">
        <v>4484</v>
      </c>
      <c r="M1688" t="s">
        <v>2818</v>
      </c>
      <c r="N1688" t="s">
        <v>4780</v>
      </c>
      <c r="O1688" t="s">
        <v>4671</v>
      </c>
      <c r="Q1688" s="199">
        <v>50</v>
      </c>
      <c r="S1688" t="s">
        <v>3493</v>
      </c>
      <c r="T1688" t="s">
        <v>3730</v>
      </c>
      <c r="U1688" s="201">
        <v>29.5</v>
      </c>
      <c r="V1688" t="s">
        <v>3100</v>
      </c>
      <c r="W1688" t="s">
        <v>4253</v>
      </c>
      <c r="X1688" t="s">
        <v>3526</v>
      </c>
      <c r="Y1688" t="s">
        <v>4783</v>
      </c>
      <c r="Z1688" t="s">
        <v>3051</v>
      </c>
      <c r="AA1688">
        <v>632763.1</v>
      </c>
      <c r="AB1688" s="198">
        <v>37048.875011574077</v>
      </c>
      <c r="AC1688" s="198">
        <v>37048.875011574077</v>
      </c>
    </row>
    <row r="1689" spans="1:29" x14ac:dyDescent="0.2">
      <c r="A1689" s="44" t="str">
        <f t="shared" si="131"/>
        <v>US Power Financial</v>
      </c>
      <c r="B1689" s="44" t="str">
        <f t="shared" si="132"/>
        <v>US</v>
      </c>
      <c r="C1689" s="44" t="str">
        <f t="shared" si="133"/>
        <v>Power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2</v>
      </c>
      <c r="F1689" s="213">
        <f t="shared" si="135"/>
        <v>100</v>
      </c>
      <c r="G1689" s="202">
        <v>1338083</v>
      </c>
      <c r="H1689" s="198">
        <v>37047.357430555552</v>
      </c>
      <c r="I1689" t="s">
        <v>4484</v>
      </c>
      <c r="M1689" t="s">
        <v>2818</v>
      </c>
      <c r="N1689" t="s">
        <v>4780</v>
      </c>
      <c r="O1689" t="s">
        <v>2528</v>
      </c>
      <c r="Q1689" s="199">
        <v>50</v>
      </c>
      <c r="S1689" t="s">
        <v>3493</v>
      </c>
      <c r="T1689" t="s">
        <v>3730</v>
      </c>
      <c r="U1689" s="201">
        <v>29</v>
      </c>
      <c r="V1689" t="s">
        <v>3100</v>
      </c>
      <c r="W1689" t="s">
        <v>4253</v>
      </c>
      <c r="X1689" t="s">
        <v>3526</v>
      </c>
      <c r="Y1689" t="s">
        <v>4783</v>
      </c>
      <c r="Z1689" t="s">
        <v>3051</v>
      </c>
      <c r="AA1689">
        <v>632764.1</v>
      </c>
      <c r="AB1689" s="198">
        <v>37049.875011574077</v>
      </c>
      <c r="AC1689" s="198">
        <v>37050.875011574077</v>
      </c>
    </row>
    <row r="1690" spans="1:29" x14ac:dyDescent="0.2">
      <c r="A1690" s="44" t="str">
        <f t="shared" si="131"/>
        <v>US Natural Gas Financial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Financial</v>
      </c>
      <c r="E1690" s="44">
        <f>IF(VLOOKUP(S1690,'DD-Lookup'!$J$6:$L$50,3,FALSE)="Monthly",(YEAR(AC1690)-YEAR(AB1690))*12+MONTH(AC1690)-MONTH(AB1690)+1,(AC1690-AB1690+1))</f>
        <v>31</v>
      </c>
      <c r="F1690" s="213">
        <f t="shared" si="135"/>
        <v>155000</v>
      </c>
      <c r="G1690" s="202">
        <v>1338084</v>
      </c>
      <c r="H1690" s="198">
        <v>37047.357488425929</v>
      </c>
      <c r="I1690" t="s">
        <v>4276</v>
      </c>
      <c r="M1690" t="s">
        <v>3494</v>
      </c>
      <c r="N1690" t="s">
        <v>4277</v>
      </c>
      <c r="O1690" t="s">
        <v>4487</v>
      </c>
      <c r="P1690" s="199">
        <v>5000</v>
      </c>
      <c r="S1690" t="s">
        <v>3495</v>
      </c>
      <c r="T1690" t="s">
        <v>3730</v>
      </c>
      <c r="U1690" s="201">
        <v>4.16</v>
      </c>
      <c r="V1690" t="s">
        <v>3648</v>
      </c>
      <c r="W1690" t="s">
        <v>2909</v>
      </c>
      <c r="X1690" t="s">
        <v>4278</v>
      </c>
      <c r="Y1690" t="s">
        <v>3748</v>
      </c>
      <c r="Z1690" t="s">
        <v>3051</v>
      </c>
      <c r="AA1690" t="s">
        <v>2762</v>
      </c>
      <c r="AB1690" s="198">
        <v>37073.875</v>
      </c>
      <c r="AC1690" s="198">
        <v>37103.875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5000</v>
      </c>
      <c r="G1691" s="202">
        <v>1338086</v>
      </c>
      <c r="H1691" s="198">
        <v>37047.357569444444</v>
      </c>
      <c r="I1691" t="s">
        <v>4321</v>
      </c>
      <c r="M1691" t="s">
        <v>3494</v>
      </c>
      <c r="N1691" t="s">
        <v>3840</v>
      </c>
      <c r="O1691" t="s">
        <v>2614</v>
      </c>
      <c r="P1691" s="199">
        <v>5000</v>
      </c>
      <c r="S1691" t="s">
        <v>3495</v>
      </c>
      <c r="T1691" t="s">
        <v>3730</v>
      </c>
      <c r="U1691" s="201">
        <v>3</v>
      </c>
      <c r="V1691" t="s">
        <v>2607</v>
      </c>
      <c r="W1691" t="s">
        <v>3171</v>
      </c>
      <c r="X1691" t="s">
        <v>3164</v>
      </c>
      <c r="Y1691" t="s">
        <v>4481</v>
      </c>
      <c r="Z1691" t="s">
        <v>3051</v>
      </c>
      <c r="AA1691">
        <v>829534</v>
      </c>
      <c r="AB1691" s="198">
        <v>37048.875011574077</v>
      </c>
      <c r="AC1691" s="198">
        <v>37048.875011574077</v>
      </c>
    </row>
    <row r="1692" spans="1:29" x14ac:dyDescent="0.2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31</v>
      </c>
      <c r="F1692" s="213">
        <f t="shared" si="135"/>
        <v>465000</v>
      </c>
      <c r="G1692" s="202">
        <v>1338088</v>
      </c>
      <c r="H1692" s="198">
        <v>37047.357592592591</v>
      </c>
      <c r="I1692" t="s">
        <v>3606</v>
      </c>
      <c r="M1692" t="s">
        <v>3494</v>
      </c>
      <c r="N1692" t="s">
        <v>4277</v>
      </c>
      <c r="O1692" t="s">
        <v>4487</v>
      </c>
      <c r="Q1692" s="199">
        <v>15000</v>
      </c>
      <c r="S1692" t="s">
        <v>3495</v>
      </c>
      <c r="T1692" t="s">
        <v>3730</v>
      </c>
      <c r="U1692" s="201">
        <v>4.17</v>
      </c>
      <c r="V1692" t="s">
        <v>2753</v>
      </c>
      <c r="W1692" t="s">
        <v>2909</v>
      </c>
      <c r="X1692" t="s">
        <v>4278</v>
      </c>
      <c r="Y1692" t="s">
        <v>3748</v>
      </c>
      <c r="Z1692" t="s">
        <v>3051</v>
      </c>
      <c r="AA1692" t="s">
        <v>2763</v>
      </c>
      <c r="AB1692" s="198">
        <v>37073.875</v>
      </c>
      <c r="AC1692" s="198">
        <v>37103.875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1338087</v>
      </c>
      <c r="H1693" s="198">
        <v>37047.357592592591</v>
      </c>
      <c r="I1693" t="s">
        <v>4464</v>
      </c>
      <c r="M1693" t="s">
        <v>3494</v>
      </c>
      <c r="N1693" t="s">
        <v>3840</v>
      </c>
      <c r="O1693" t="s">
        <v>2583</v>
      </c>
      <c r="P1693" s="199">
        <v>5000</v>
      </c>
      <c r="S1693" t="s">
        <v>3495</v>
      </c>
      <c r="T1693" t="s">
        <v>3730</v>
      </c>
      <c r="U1693" s="201">
        <v>4.2149999999999999</v>
      </c>
      <c r="V1693" t="s">
        <v>4465</v>
      </c>
      <c r="W1693" t="s">
        <v>4523</v>
      </c>
      <c r="X1693" t="s">
        <v>4524</v>
      </c>
      <c r="Y1693" t="s">
        <v>4481</v>
      </c>
      <c r="Z1693" t="s">
        <v>3051</v>
      </c>
      <c r="AA1693">
        <v>829535</v>
      </c>
      <c r="AB1693" s="198">
        <v>37048.875011574077</v>
      </c>
      <c r="AC1693" s="198">
        <v>37048.875011574077</v>
      </c>
    </row>
    <row r="1694" spans="1:29" x14ac:dyDescent="0.2">
      <c r="A1694" s="44" t="str">
        <f t="shared" si="131"/>
        <v xml:space="preserve"> Metals Financial</v>
      </c>
      <c r="B1694" s="44" t="str">
        <f t="shared" si="132"/>
        <v/>
      </c>
      <c r="C1694" s="44" t="str">
        <f t="shared" si="133"/>
        <v>Metals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9</v>
      </c>
      <c r="G1694" s="202">
        <v>1338091</v>
      </c>
      <c r="H1694" s="198">
        <v>37047.357719907406</v>
      </c>
      <c r="I1694" t="s">
        <v>3791</v>
      </c>
      <c r="M1694" t="s">
        <v>3499</v>
      </c>
      <c r="N1694" t="s">
        <v>3753</v>
      </c>
      <c r="O1694" t="s">
        <v>3754</v>
      </c>
      <c r="Q1694" s="199">
        <v>9</v>
      </c>
      <c r="S1694" t="s">
        <v>3755</v>
      </c>
      <c r="T1694" t="s">
        <v>3730</v>
      </c>
      <c r="U1694" s="201">
        <v>7055</v>
      </c>
      <c r="V1694" t="s">
        <v>4240</v>
      </c>
      <c r="W1694" t="s">
        <v>3756</v>
      </c>
      <c r="X1694" t="s">
        <v>3732</v>
      </c>
      <c r="Y1694" t="s">
        <v>3733</v>
      </c>
      <c r="Z1694" t="s">
        <v>3734</v>
      </c>
      <c r="AA1694">
        <v>2168980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31</v>
      </c>
      <c r="F1695" s="213">
        <f t="shared" si="135"/>
        <v>232500</v>
      </c>
      <c r="G1695" s="202">
        <v>1338092</v>
      </c>
      <c r="H1695" s="198">
        <v>37047.357743055552</v>
      </c>
      <c r="I1695" t="s">
        <v>4543</v>
      </c>
      <c r="M1695" t="s">
        <v>3494</v>
      </c>
      <c r="N1695" t="s">
        <v>4277</v>
      </c>
      <c r="O1695" t="s">
        <v>4487</v>
      </c>
      <c r="Q1695" s="199">
        <v>7500</v>
      </c>
      <c r="S1695" t="s">
        <v>3495</v>
      </c>
      <c r="T1695" t="s">
        <v>3730</v>
      </c>
      <c r="U1695" s="201">
        <v>4.1749999999999998</v>
      </c>
      <c r="V1695" t="s">
        <v>1777</v>
      </c>
      <c r="W1695" t="s">
        <v>2909</v>
      </c>
      <c r="X1695" t="s">
        <v>4278</v>
      </c>
      <c r="Y1695" t="s">
        <v>3748</v>
      </c>
      <c r="Z1695" t="s">
        <v>3051</v>
      </c>
      <c r="AA1695" t="s">
        <v>2764</v>
      </c>
      <c r="AB1695" s="198">
        <v>37073.875</v>
      </c>
      <c r="AC1695" s="198">
        <v>37103.875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1338094</v>
      </c>
      <c r="H1696" s="198">
        <v>37047.357754629629</v>
      </c>
      <c r="I1696" t="s">
        <v>4159</v>
      </c>
      <c r="M1696" t="s">
        <v>3494</v>
      </c>
      <c r="N1696" t="s">
        <v>3840</v>
      </c>
      <c r="O1696" t="s">
        <v>2624</v>
      </c>
      <c r="Q1696" s="199">
        <v>10000</v>
      </c>
      <c r="S1696" t="s">
        <v>3495</v>
      </c>
      <c r="T1696" t="s">
        <v>3730</v>
      </c>
      <c r="U1696" s="201">
        <v>4</v>
      </c>
      <c r="V1696" t="s">
        <v>4140</v>
      </c>
      <c r="W1696" t="s">
        <v>4322</v>
      </c>
      <c r="X1696" t="s">
        <v>4194</v>
      </c>
      <c r="Y1696" t="s">
        <v>4481</v>
      </c>
      <c r="Z1696" t="s">
        <v>3051</v>
      </c>
      <c r="AA1696">
        <v>829536</v>
      </c>
      <c r="AB1696" s="198">
        <v>37048.875011574077</v>
      </c>
      <c r="AC1696" s="198">
        <v>37048.875011574077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1338095</v>
      </c>
      <c r="H1697" s="198">
        <v>37047.357766203706</v>
      </c>
      <c r="I1697" t="s">
        <v>4284</v>
      </c>
      <c r="M1697" t="s">
        <v>3494</v>
      </c>
      <c r="N1697" t="s">
        <v>3840</v>
      </c>
      <c r="O1697" t="s">
        <v>2587</v>
      </c>
      <c r="P1697" s="199">
        <v>10000</v>
      </c>
      <c r="S1697" t="s">
        <v>3495</v>
      </c>
      <c r="T1697" t="s">
        <v>3730</v>
      </c>
      <c r="U1697" s="201">
        <v>4.0250000000000004</v>
      </c>
      <c r="V1697" t="s">
        <v>3245</v>
      </c>
      <c r="W1697" t="s">
        <v>3171</v>
      </c>
      <c r="X1697" t="s">
        <v>3164</v>
      </c>
      <c r="Y1697" t="s">
        <v>4481</v>
      </c>
      <c r="Z1697" t="s">
        <v>3051</v>
      </c>
      <c r="AA1697">
        <v>829537</v>
      </c>
      <c r="AB1697" s="198">
        <v>37048.875011574077</v>
      </c>
      <c r="AC1697" s="198">
        <v>37048.875011574077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3415</v>
      </c>
      <c r="G1698" s="202">
        <v>1338096</v>
      </c>
      <c r="H1698" s="198">
        <v>37047.357800925929</v>
      </c>
      <c r="I1698" t="s">
        <v>4400</v>
      </c>
      <c r="M1698" t="s">
        <v>3494</v>
      </c>
      <c r="N1698" t="s">
        <v>3840</v>
      </c>
      <c r="O1698" t="s">
        <v>2583</v>
      </c>
      <c r="P1698" s="199">
        <v>3415</v>
      </c>
      <c r="S1698" t="s">
        <v>3495</v>
      </c>
      <c r="T1698" t="s">
        <v>3730</v>
      </c>
      <c r="U1698" s="201">
        <v>4.21</v>
      </c>
      <c r="V1698" t="s">
        <v>4009</v>
      </c>
      <c r="W1698" t="s">
        <v>4523</v>
      </c>
      <c r="X1698" t="s">
        <v>4524</v>
      </c>
      <c r="Y1698" t="s">
        <v>4481</v>
      </c>
      <c r="Z1698" t="s">
        <v>3051</v>
      </c>
      <c r="AA1698">
        <v>829538</v>
      </c>
      <c r="AB1698" s="198">
        <v>37048.875011574077</v>
      </c>
      <c r="AC1698" s="198">
        <v>37048.875011574077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1338097</v>
      </c>
      <c r="H1699" s="198">
        <v>37047.357812499999</v>
      </c>
      <c r="I1699" t="s">
        <v>3606</v>
      </c>
      <c r="M1699" t="s">
        <v>3494</v>
      </c>
      <c r="N1699" t="s">
        <v>3840</v>
      </c>
      <c r="O1699" t="s">
        <v>2583</v>
      </c>
      <c r="Q1699" s="199">
        <v>10000</v>
      </c>
      <c r="S1699" t="s">
        <v>3495</v>
      </c>
      <c r="T1699" t="s">
        <v>3730</v>
      </c>
      <c r="U1699" s="201">
        <v>4.22</v>
      </c>
      <c r="V1699" t="s">
        <v>4347</v>
      </c>
      <c r="W1699" t="s">
        <v>4523</v>
      </c>
      <c r="X1699" t="s">
        <v>4524</v>
      </c>
      <c r="Y1699" t="s">
        <v>4481</v>
      </c>
      <c r="Z1699" t="s">
        <v>3051</v>
      </c>
      <c r="AA1699">
        <v>829539</v>
      </c>
      <c r="AB1699" s="198">
        <v>37048.875011574077</v>
      </c>
      <c r="AC1699" s="198">
        <v>37048.875011574077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10000</v>
      </c>
      <c r="G1700" s="202">
        <v>1338099</v>
      </c>
      <c r="H1700" s="198">
        <v>37047.357858796298</v>
      </c>
      <c r="I1700" t="s">
        <v>3490</v>
      </c>
      <c r="M1700" t="s">
        <v>3494</v>
      </c>
      <c r="N1700" t="s">
        <v>3840</v>
      </c>
      <c r="O1700" t="s">
        <v>4697</v>
      </c>
      <c r="Q1700" s="199">
        <v>10000</v>
      </c>
      <c r="S1700" t="s">
        <v>3495</v>
      </c>
      <c r="T1700" t="s">
        <v>3730</v>
      </c>
      <c r="U1700" s="201">
        <v>4</v>
      </c>
      <c r="V1700" t="s">
        <v>4051</v>
      </c>
      <c r="W1700" t="s">
        <v>4169</v>
      </c>
      <c r="X1700" t="s">
        <v>4170</v>
      </c>
      <c r="Y1700" t="s">
        <v>4481</v>
      </c>
      <c r="Z1700" t="s">
        <v>3051</v>
      </c>
      <c r="AA1700">
        <v>829541</v>
      </c>
      <c r="AB1700" s="198">
        <v>37048.875011574077</v>
      </c>
      <c r="AC1700" s="198">
        <v>37048.875011574077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1338098</v>
      </c>
      <c r="H1701" s="198">
        <v>37047.357858796298</v>
      </c>
      <c r="I1701" t="s">
        <v>4501</v>
      </c>
      <c r="M1701" t="s">
        <v>3494</v>
      </c>
      <c r="N1701" t="s">
        <v>3840</v>
      </c>
      <c r="O1701" t="s">
        <v>2657</v>
      </c>
      <c r="Q1701" s="199">
        <v>10000</v>
      </c>
      <c r="S1701" t="s">
        <v>3495</v>
      </c>
      <c r="T1701" t="s">
        <v>3730</v>
      </c>
      <c r="U1701" s="201">
        <v>3.93</v>
      </c>
      <c r="V1701" t="s">
        <v>3662</v>
      </c>
      <c r="W1701" t="s">
        <v>4368</v>
      </c>
      <c r="X1701" t="s">
        <v>3165</v>
      </c>
      <c r="Y1701" t="s">
        <v>4481</v>
      </c>
      <c r="Z1701" t="s">
        <v>3051</v>
      </c>
      <c r="AA1701">
        <v>829540</v>
      </c>
      <c r="AB1701" s="198">
        <v>37048.875011574077</v>
      </c>
      <c r="AC1701" s="198">
        <v>37048.875011574077</v>
      </c>
    </row>
    <row r="1702" spans="1:29" x14ac:dyDescent="0.2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</v>
      </c>
      <c r="G1702" s="202">
        <v>1338100</v>
      </c>
      <c r="H1702" s="198">
        <v>37047.357916666668</v>
      </c>
      <c r="I1702" t="s">
        <v>3540</v>
      </c>
      <c r="M1702" t="s">
        <v>2818</v>
      </c>
      <c r="N1702" t="s">
        <v>3519</v>
      </c>
      <c r="O1702" t="s">
        <v>2375</v>
      </c>
      <c r="P1702" s="199">
        <v>50</v>
      </c>
      <c r="S1702" t="s">
        <v>3493</v>
      </c>
      <c r="T1702" t="s">
        <v>3730</v>
      </c>
      <c r="U1702" s="201">
        <v>28.3</v>
      </c>
      <c r="V1702" t="s">
        <v>3121</v>
      </c>
      <c r="W1702" t="s">
        <v>3534</v>
      </c>
      <c r="X1702" t="s">
        <v>3535</v>
      </c>
      <c r="Y1702" t="s">
        <v>4783</v>
      </c>
      <c r="Z1702" t="s">
        <v>3046</v>
      </c>
      <c r="AA1702">
        <v>632765.1</v>
      </c>
      <c r="AB1702" s="198">
        <v>37048.875011574077</v>
      </c>
      <c r="AC1702" s="198">
        <v>37048.875011574077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25</v>
      </c>
      <c r="F1703" s="213">
        <f t="shared" si="135"/>
        <v>12500</v>
      </c>
      <c r="G1703" s="202">
        <v>1338101</v>
      </c>
      <c r="H1703" s="198">
        <v>37047.357939814814</v>
      </c>
      <c r="I1703" t="s">
        <v>4382</v>
      </c>
      <c r="M1703" t="s">
        <v>3494</v>
      </c>
      <c r="N1703" t="s">
        <v>3840</v>
      </c>
      <c r="O1703" t="s">
        <v>4699</v>
      </c>
      <c r="P1703" s="199">
        <v>500</v>
      </c>
      <c r="S1703" t="s">
        <v>3495</v>
      </c>
      <c r="T1703" t="s">
        <v>3730</v>
      </c>
      <c r="U1703" s="201">
        <v>4.1849999999999996</v>
      </c>
      <c r="V1703" t="s">
        <v>4594</v>
      </c>
      <c r="W1703" t="s">
        <v>4178</v>
      </c>
      <c r="X1703" t="s">
        <v>4179</v>
      </c>
      <c r="Y1703" t="s">
        <v>4481</v>
      </c>
      <c r="Z1703" t="s">
        <v>3051</v>
      </c>
      <c r="AA1703">
        <v>829544</v>
      </c>
      <c r="AB1703" s="198">
        <v>37048.875011574077</v>
      </c>
      <c r="AC1703" s="198">
        <v>37072.875011574077</v>
      </c>
    </row>
    <row r="1704" spans="1:29" x14ac:dyDescent="0.2">
      <c r="A1704" s="44" t="str">
        <f t="shared" si="131"/>
        <v>US Power Physical</v>
      </c>
      <c r="B1704" s="44" t="str">
        <f t="shared" si="132"/>
        <v>US</v>
      </c>
      <c r="C1704" s="44" t="str">
        <f t="shared" si="133"/>
        <v>Power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5</v>
      </c>
      <c r="F1704" s="213">
        <f t="shared" si="135"/>
        <v>250</v>
      </c>
      <c r="G1704" s="202">
        <v>1338103</v>
      </c>
      <c r="H1704" s="198">
        <v>37047.357951388891</v>
      </c>
      <c r="I1704" t="s">
        <v>4246</v>
      </c>
      <c r="M1704" t="s">
        <v>2818</v>
      </c>
      <c r="N1704" t="s">
        <v>3519</v>
      </c>
      <c r="O1704" t="s">
        <v>3999</v>
      </c>
      <c r="Q1704" s="199">
        <v>50</v>
      </c>
      <c r="S1704" t="s">
        <v>3493</v>
      </c>
      <c r="T1704" t="s">
        <v>3730</v>
      </c>
      <c r="U1704" s="201">
        <v>53.5</v>
      </c>
      <c r="V1704" t="s">
        <v>4166</v>
      </c>
      <c r="W1704" t="s">
        <v>4274</v>
      </c>
      <c r="X1704" t="s">
        <v>3683</v>
      </c>
      <c r="Y1704" t="s">
        <v>4783</v>
      </c>
      <c r="Z1704" t="s">
        <v>3046</v>
      </c>
      <c r="AA1704">
        <v>632766.1</v>
      </c>
      <c r="AB1704" s="198">
        <v>37053.875</v>
      </c>
      <c r="AC1704" s="198">
        <v>37057.875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10000</v>
      </c>
      <c r="G1705" s="202">
        <v>1338104</v>
      </c>
      <c r="H1705" s="198">
        <v>37047.357986111114</v>
      </c>
      <c r="I1705" t="s">
        <v>3606</v>
      </c>
      <c r="M1705" t="s">
        <v>3494</v>
      </c>
      <c r="N1705" t="s">
        <v>3840</v>
      </c>
      <c r="O1705" t="s">
        <v>2556</v>
      </c>
      <c r="Q1705" s="199">
        <v>10000</v>
      </c>
      <c r="S1705" t="s">
        <v>3495</v>
      </c>
      <c r="T1705" t="s">
        <v>3730</v>
      </c>
      <c r="U1705" s="201">
        <v>4.0149999999999997</v>
      </c>
      <c r="V1705" t="s">
        <v>3491</v>
      </c>
      <c r="W1705" t="s">
        <v>4169</v>
      </c>
      <c r="X1705" t="s">
        <v>4170</v>
      </c>
      <c r="Y1705" t="s">
        <v>4481</v>
      </c>
      <c r="Z1705" t="s">
        <v>3051</v>
      </c>
      <c r="AA1705">
        <v>829542</v>
      </c>
      <c r="AB1705" s="198">
        <v>37048.875011574077</v>
      </c>
      <c r="AC1705" s="198">
        <v>37048.875011574077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123</v>
      </c>
      <c r="F1706" s="213">
        <f t="shared" si="135"/>
        <v>615000</v>
      </c>
      <c r="G1706" s="202">
        <v>1338105</v>
      </c>
      <c r="H1706" s="198">
        <v>37047.357997685183</v>
      </c>
      <c r="I1706" t="s">
        <v>4543</v>
      </c>
      <c r="M1706" t="s">
        <v>3494</v>
      </c>
      <c r="N1706" t="s">
        <v>4277</v>
      </c>
      <c r="O1706" t="s">
        <v>3218</v>
      </c>
      <c r="Q1706" s="199">
        <v>5000</v>
      </c>
      <c r="S1706" t="s">
        <v>3495</v>
      </c>
      <c r="T1706" t="s">
        <v>3730</v>
      </c>
      <c r="U1706" s="201">
        <v>4.26</v>
      </c>
      <c r="V1706" t="s">
        <v>4725</v>
      </c>
      <c r="W1706" t="s">
        <v>2909</v>
      </c>
      <c r="X1706" t="s">
        <v>4278</v>
      </c>
      <c r="Y1706" t="s">
        <v>3748</v>
      </c>
      <c r="Z1706" t="s">
        <v>3051</v>
      </c>
      <c r="AA1706" t="s">
        <v>2765</v>
      </c>
      <c r="AB1706" s="198">
        <v>37073</v>
      </c>
      <c r="AC1706" s="198">
        <v>37195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4399</v>
      </c>
      <c r="G1707" s="202">
        <v>1338106</v>
      </c>
      <c r="H1707" s="198">
        <v>37047.357997685183</v>
      </c>
      <c r="I1707" t="s">
        <v>4400</v>
      </c>
      <c r="M1707" t="s">
        <v>3494</v>
      </c>
      <c r="N1707" t="s">
        <v>3840</v>
      </c>
      <c r="O1707" t="s">
        <v>2586</v>
      </c>
      <c r="Q1707" s="199">
        <v>4399</v>
      </c>
      <c r="S1707" t="s">
        <v>3495</v>
      </c>
      <c r="T1707" t="s">
        <v>3730</v>
      </c>
      <c r="U1707" s="201">
        <v>4.17</v>
      </c>
      <c r="V1707" t="s">
        <v>4009</v>
      </c>
      <c r="W1707" t="s">
        <v>4523</v>
      </c>
      <c r="X1707" t="s">
        <v>4524</v>
      </c>
      <c r="Y1707" t="s">
        <v>4481</v>
      </c>
      <c r="Z1707" t="s">
        <v>3051</v>
      </c>
      <c r="AA1707">
        <v>829543</v>
      </c>
      <c r="AB1707" s="198">
        <v>37048.875011574077</v>
      </c>
      <c r="AC1707" s="198">
        <v>37048.875011574077</v>
      </c>
    </row>
    <row r="1708" spans="1:29" x14ac:dyDescent="0.2">
      <c r="A1708" s="44" t="str">
        <f t="shared" si="131"/>
        <v>US Natural Gas Financial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Financial</v>
      </c>
      <c r="E1708" s="44">
        <f>IF(VLOOKUP(S1708,'DD-Lookup'!$J$6:$L$50,3,FALSE)="Monthly",(YEAR(AC1708)-YEAR(AB1708))*12+MONTH(AC1708)-MONTH(AB1708)+1,(AC1708-AB1708+1))</f>
        <v>25</v>
      </c>
      <c r="F1708" s="213">
        <f t="shared" si="135"/>
        <v>250000</v>
      </c>
      <c r="G1708" s="202">
        <v>1338107</v>
      </c>
      <c r="H1708" s="198">
        <v>37047.35800925926</v>
      </c>
      <c r="I1708" t="s">
        <v>4252</v>
      </c>
      <c r="M1708" t="s">
        <v>3494</v>
      </c>
      <c r="N1708" t="s">
        <v>4277</v>
      </c>
      <c r="O1708" t="s">
        <v>3991</v>
      </c>
      <c r="Q1708" s="199">
        <v>10000</v>
      </c>
      <c r="S1708" t="s">
        <v>3495</v>
      </c>
      <c r="T1708" t="s">
        <v>3730</v>
      </c>
      <c r="U1708" s="201">
        <v>4.07</v>
      </c>
      <c r="V1708" t="s">
        <v>3122</v>
      </c>
      <c r="W1708" t="s">
        <v>4527</v>
      </c>
      <c r="X1708" t="s">
        <v>4157</v>
      </c>
      <c r="Y1708" t="s">
        <v>3748</v>
      </c>
      <c r="Z1708" t="s">
        <v>3051</v>
      </c>
      <c r="AA1708" t="s">
        <v>2766</v>
      </c>
      <c r="AB1708" s="198">
        <v>37048.875011574077</v>
      </c>
      <c r="AC1708" s="198">
        <v>37072.875011574077</v>
      </c>
    </row>
    <row r="1709" spans="1:29" x14ac:dyDescent="0.2">
      <c r="A1709" s="44" t="str">
        <f t="shared" si="131"/>
        <v>US Power Physical</v>
      </c>
      <c r="B1709" s="44" t="str">
        <f t="shared" si="132"/>
        <v>US</v>
      </c>
      <c r="C1709" s="44" t="str">
        <f t="shared" si="133"/>
        <v>Power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</v>
      </c>
      <c r="G1709" s="202">
        <v>1338108</v>
      </c>
      <c r="H1709" s="198">
        <v>37047.358055555553</v>
      </c>
      <c r="I1709" t="s">
        <v>4259</v>
      </c>
      <c r="J1709" t="s">
        <v>4266</v>
      </c>
      <c r="K1709" t="s">
        <v>4267</v>
      </c>
      <c r="M1709" t="s">
        <v>2818</v>
      </c>
      <c r="N1709" t="s">
        <v>3519</v>
      </c>
      <c r="O1709" t="s">
        <v>2375</v>
      </c>
      <c r="P1709" s="199">
        <v>50</v>
      </c>
      <c r="S1709" t="s">
        <v>3493</v>
      </c>
      <c r="T1709" t="s">
        <v>3730</v>
      </c>
      <c r="U1709" s="201">
        <v>28.2</v>
      </c>
      <c r="V1709" t="s">
        <v>3649</v>
      </c>
      <c r="W1709" t="s">
        <v>3534</v>
      </c>
      <c r="X1709" t="s">
        <v>3535</v>
      </c>
      <c r="Y1709" t="s">
        <v>4783</v>
      </c>
      <c r="Z1709" t="s">
        <v>3046</v>
      </c>
      <c r="AA1709">
        <v>632767.1</v>
      </c>
      <c r="AB1709" s="198">
        <v>37048.875011574077</v>
      </c>
      <c r="AC1709" s="198">
        <v>37048.875011574077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5000</v>
      </c>
      <c r="G1710" s="202">
        <v>1338109</v>
      </c>
      <c r="H1710" s="198">
        <v>37047.358113425929</v>
      </c>
      <c r="I1710" t="s">
        <v>4501</v>
      </c>
      <c r="M1710" t="s">
        <v>3494</v>
      </c>
      <c r="N1710" t="s">
        <v>3840</v>
      </c>
      <c r="O1710" t="s">
        <v>4694</v>
      </c>
      <c r="Q1710" s="199">
        <v>5000</v>
      </c>
      <c r="S1710" t="s">
        <v>3495</v>
      </c>
      <c r="T1710" t="s">
        <v>3730</v>
      </c>
      <c r="U1710" s="201">
        <v>3.97</v>
      </c>
      <c r="V1710" t="s">
        <v>3662</v>
      </c>
      <c r="W1710" t="s">
        <v>4368</v>
      </c>
      <c r="X1710" t="s">
        <v>3165</v>
      </c>
      <c r="Y1710" t="s">
        <v>4481</v>
      </c>
      <c r="Z1710" t="s">
        <v>3051</v>
      </c>
      <c r="AA1710">
        <v>829545</v>
      </c>
      <c r="AB1710" s="198">
        <v>37048.875011574077</v>
      </c>
      <c r="AC1710" s="198">
        <v>37048.875011574077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1338110</v>
      </c>
      <c r="H1711" s="198">
        <v>37047.358148148145</v>
      </c>
      <c r="I1711" t="s">
        <v>4173</v>
      </c>
      <c r="M1711" t="s">
        <v>3494</v>
      </c>
      <c r="N1711" t="s">
        <v>3840</v>
      </c>
      <c r="O1711" t="s">
        <v>2561</v>
      </c>
      <c r="Q1711" s="199">
        <v>5000</v>
      </c>
      <c r="S1711" t="s">
        <v>3495</v>
      </c>
      <c r="T1711" t="s">
        <v>3730</v>
      </c>
      <c r="U1711" s="201">
        <v>2.82</v>
      </c>
      <c r="V1711" t="s">
        <v>4174</v>
      </c>
      <c r="W1711" t="s">
        <v>3656</v>
      </c>
      <c r="X1711" t="s">
        <v>3476</v>
      </c>
      <c r="Y1711" t="s">
        <v>4481</v>
      </c>
      <c r="Z1711" t="s">
        <v>3051</v>
      </c>
      <c r="AA1711">
        <v>829547</v>
      </c>
      <c r="AB1711" s="198">
        <v>37048.875011574077</v>
      </c>
      <c r="AC1711" s="198">
        <v>37048.875011574077</v>
      </c>
    </row>
    <row r="1712" spans="1:29" x14ac:dyDescent="0.2">
      <c r="A1712" s="44" t="str">
        <f t="shared" si="131"/>
        <v>US Power Physical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30</v>
      </c>
      <c r="F1712" s="213">
        <f t="shared" si="135"/>
        <v>1500</v>
      </c>
      <c r="G1712" s="202">
        <v>1338112</v>
      </c>
      <c r="H1712" s="198">
        <v>37047.358171296299</v>
      </c>
      <c r="I1712" t="s">
        <v>3533</v>
      </c>
      <c r="M1712" t="s">
        <v>2818</v>
      </c>
      <c r="N1712" t="s">
        <v>4269</v>
      </c>
      <c r="O1712" t="s">
        <v>2513</v>
      </c>
      <c r="Q1712" s="199">
        <v>50</v>
      </c>
      <c r="S1712" t="s">
        <v>3493</v>
      </c>
      <c r="T1712" t="s">
        <v>3730</v>
      </c>
      <c r="U1712" s="201">
        <v>38.25</v>
      </c>
      <c r="V1712" t="s">
        <v>3652</v>
      </c>
      <c r="W1712" t="s">
        <v>4514</v>
      </c>
      <c r="X1712" t="s">
        <v>4515</v>
      </c>
      <c r="Y1712" t="s">
        <v>4783</v>
      </c>
      <c r="Z1712" t="s">
        <v>3046</v>
      </c>
      <c r="AA1712">
        <v>632769.1</v>
      </c>
      <c r="AB1712" s="198">
        <v>37500</v>
      </c>
      <c r="AC1712" s="198">
        <v>37529</v>
      </c>
    </row>
    <row r="1713" spans="1:29" x14ac:dyDescent="0.2">
      <c r="A1713" s="44" t="str">
        <f t="shared" si="131"/>
        <v>US Power Physical</v>
      </c>
      <c r="B1713" s="44" t="str">
        <f t="shared" si="132"/>
        <v>US</v>
      </c>
      <c r="C1713" s="44" t="str">
        <f t="shared" si="133"/>
        <v>Power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50</v>
      </c>
      <c r="G1713" s="202">
        <v>1338111</v>
      </c>
      <c r="H1713" s="198">
        <v>37047.358171296299</v>
      </c>
      <c r="I1713" t="s">
        <v>4259</v>
      </c>
      <c r="J1713" t="s">
        <v>4266</v>
      </c>
      <c r="K1713" t="s">
        <v>4267</v>
      </c>
      <c r="M1713" t="s">
        <v>2818</v>
      </c>
      <c r="N1713" t="s">
        <v>3519</v>
      </c>
      <c r="O1713" t="s">
        <v>2375</v>
      </c>
      <c r="P1713" s="199">
        <v>50</v>
      </c>
      <c r="S1713" t="s">
        <v>3493</v>
      </c>
      <c r="T1713" t="s">
        <v>3730</v>
      </c>
      <c r="U1713" s="201">
        <v>28.1</v>
      </c>
      <c r="V1713" t="s">
        <v>3649</v>
      </c>
      <c r="W1713" t="s">
        <v>3534</v>
      </c>
      <c r="X1713" t="s">
        <v>3535</v>
      </c>
      <c r="Y1713" t="s">
        <v>4783</v>
      </c>
      <c r="Z1713" t="s">
        <v>3046</v>
      </c>
      <c r="AA1713">
        <v>632768.1</v>
      </c>
      <c r="AB1713" s="198">
        <v>37048.875011574077</v>
      </c>
      <c r="AC1713" s="198">
        <v>37048.875011574077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1338114</v>
      </c>
      <c r="H1714" s="198">
        <v>37047.358217592591</v>
      </c>
      <c r="I1714" t="s">
        <v>4173</v>
      </c>
      <c r="M1714" t="s">
        <v>3494</v>
      </c>
      <c r="N1714" t="s">
        <v>3840</v>
      </c>
      <c r="O1714" t="s">
        <v>2553</v>
      </c>
      <c r="P1714" s="199">
        <v>5000</v>
      </c>
      <c r="S1714" t="s">
        <v>3495</v>
      </c>
      <c r="T1714" t="s">
        <v>3730</v>
      </c>
      <c r="U1714" s="201">
        <v>2.86</v>
      </c>
      <c r="V1714" t="s">
        <v>4174</v>
      </c>
      <c r="W1714" t="s">
        <v>3183</v>
      </c>
      <c r="X1714" t="s">
        <v>3164</v>
      </c>
      <c r="Y1714" t="s">
        <v>4481</v>
      </c>
      <c r="Z1714" t="s">
        <v>3051</v>
      </c>
      <c r="AA1714">
        <v>829548</v>
      </c>
      <c r="AB1714" s="198">
        <v>37048.875011574077</v>
      </c>
      <c r="AC1714" s="198">
        <v>37048.875011574077</v>
      </c>
    </row>
    <row r="1715" spans="1:29" x14ac:dyDescent="0.2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25</v>
      </c>
      <c r="G1715" s="202">
        <v>1338115</v>
      </c>
      <c r="H1715" s="198">
        <v>37047.358263888891</v>
      </c>
      <c r="I1715" t="s">
        <v>3130</v>
      </c>
      <c r="M1715" t="s">
        <v>2818</v>
      </c>
      <c r="N1715" t="s">
        <v>3458</v>
      </c>
      <c r="O1715" t="s">
        <v>4719</v>
      </c>
      <c r="P1715" s="199">
        <v>25</v>
      </c>
      <c r="S1715" t="s">
        <v>3493</v>
      </c>
      <c r="T1715" t="s">
        <v>3730</v>
      </c>
      <c r="U1715" s="201">
        <v>77</v>
      </c>
      <c r="V1715" t="s">
        <v>3854</v>
      </c>
      <c r="W1715" t="s">
        <v>3463</v>
      </c>
      <c r="X1715" t="s">
        <v>3459</v>
      </c>
      <c r="Y1715" t="s">
        <v>4783</v>
      </c>
      <c r="Z1715" t="s">
        <v>3046</v>
      </c>
      <c r="AA1715">
        <v>632771.1</v>
      </c>
      <c r="AB1715" s="198">
        <v>37048.875011574077</v>
      </c>
      <c r="AC1715" s="198">
        <v>37048.875011574077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1338117</v>
      </c>
      <c r="H1716" s="198">
        <v>37047.358287037037</v>
      </c>
      <c r="I1716" t="s">
        <v>3159</v>
      </c>
      <c r="M1716" t="s">
        <v>3494</v>
      </c>
      <c r="N1716" t="s">
        <v>3840</v>
      </c>
      <c r="O1716" t="s">
        <v>2481</v>
      </c>
      <c r="P1716" s="199">
        <v>10000</v>
      </c>
      <c r="S1716" t="s">
        <v>3495</v>
      </c>
      <c r="T1716" t="s">
        <v>3730</v>
      </c>
      <c r="U1716" s="201">
        <v>4.1100000000000003</v>
      </c>
      <c r="V1716" t="s">
        <v>4291</v>
      </c>
      <c r="W1716" t="s">
        <v>4479</v>
      </c>
      <c r="X1716" t="s">
        <v>4480</v>
      </c>
      <c r="Y1716" t="s">
        <v>4481</v>
      </c>
      <c r="Z1716" t="s">
        <v>3051</v>
      </c>
      <c r="AA1716">
        <v>829550</v>
      </c>
      <c r="AB1716" s="198">
        <v>37048.875011574077</v>
      </c>
      <c r="AC1716" s="198">
        <v>37048.875011574077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10000</v>
      </c>
      <c r="G1717" s="202">
        <v>1338118</v>
      </c>
      <c r="H1717" s="198">
        <v>37047.35833333333</v>
      </c>
      <c r="I1717" t="s">
        <v>3606</v>
      </c>
      <c r="M1717" t="s">
        <v>3494</v>
      </c>
      <c r="N1717" t="s">
        <v>3840</v>
      </c>
      <c r="O1717" t="s">
        <v>2767</v>
      </c>
      <c r="Q1717" s="199">
        <v>10000</v>
      </c>
      <c r="S1717" t="s">
        <v>3495</v>
      </c>
      <c r="T1717" t="s">
        <v>3730</v>
      </c>
      <c r="U1717" s="201">
        <v>3.9624999999999999</v>
      </c>
      <c r="V1717" t="s">
        <v>2768</v>
      </c>
      <c r="W1717" t="s">
        <v>4368</v>
      </c>
      <c r="X1717" t="s">
        <v>3165</v>
      </c>
      <c r="Y1717" t="s">
        <v>4481</v>
      </c>
      <c r="Z1717" t="s">
        <v>3051</v>
      </c>
      <c r="AA1717">
        <v>829551</v>
      </c>
      <c r="AB1717" s="198">
        <v>37048.875011574077</v>
      </c>
      <c r="AC1717" s="198">
        <v>37048.875011574077</v>
      </c>
    </row>
    <row r="1718" spans="1:29" x14ac:dyDescent="0.2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31</v>
      </c>
      <c r="F1718" s="213">
        <f t="shared" si="135"/>
        <v>465000</v>
      </c>
      <c r="G1718" s="202">
        <v>1338119</v>
      </c>
      <c r="H1718" s="198">
        <v>37047.35837962963</v>
      </c>
      <c r="I1718" t="s">
        <v>3518</v>
      </c>
      <c r="M1718" t="s">
        <v>3494</v>
      </c>
      <c r="N1718" t="s">
        <v>4277</v>
      </c>
      <c r="O1718" t="s">
        <v>4487</v>
      </c>
      <c r="P1718" s="199">
        <v>15000</v>
      </c>
      <c r="S1718" t="s">
        <v>3495</v>
      </c>
      <c r="T1718" t="s">
        <v>3730</v>
      </c>
      <c r="U1718" s="201">
        <v>4.165</v>
      </c>
      <c r="V1718" t="s">
        <v>2769</v>
      </c>
      <c r="W1718" t="s">
        <v>2909</v>
      </c>
      <c r="X1718" t="s">
        <v>4278</v>
      </c>
      <c r="Y1718" t="s">
        <v>3748</v>
      </c>
      <c r="Z1718" t="s">
        <v>3051</v>
      </c>
      <c r="AA1718" t="s">
        <v>2770</v>
      </c>
      <c r="AB1718" s="198">
        <v>37073.875</v>
      </c>
      <c r="AC1718" s="198">
        <v>37103.875</v>
      </c>
    </row>
    <row r="1719" spans="1:29" x14ac:dyDescent="0.2">
      <c r="A1719" s="44" t="str">
        <f t="shared" si="131"/>
        <v>US Power Physical</v>
      </c>
      <c r="B1719" s="44" t="str">
        <f t="shared" si="132"/>
        <v>US</v>
      </c>
      <c r="C1719" s="44" t="str">
        <f t="shared" si="133"/>
        <v>Power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25</v>
      </c>
      <c r="G1719" s="202">
        <v>1338120</v>
      </c>
      <c r="H1719" s="198">
        <v>37047.358391203707</v>
      </c>
      <c r="I1719" t="s">
        <v>3488</v>
      </c>
      <c r="M1719" t="s">
        <v>2818</v>
      </c>
      <c r="N1719" t="s">
        <v>3458</v>
      </c>
      <c r="O1719" t="s">
        <v>2571</v>
      </c>
      <c r="Q1719" s="199">
        <v>25</v>
      </c>
      <c r="S1719" t="s">
        <v>3493</v>
      </c>
      <c r="T1719" t="s">
        <v>3730</v>
      </c>
      <c r="U1719" s="201">
        <v>37</v>
      </c>
      <c r="V1719" t="s">
        <v>3088</v>
      </c>
      <c r="W1719" t="s">
        <v>3127</v>
      </c>
      <c r="X1719" t="s">
        <v>3459</v>
      </c>
      <c r="Y1719" t="s">
        <v>4783</v>
      </c>
      <c r="Z1719" t="s">
        <v>3046</v>
      </c>
      <c r="AA1719">
        <v>632772.1</v>
      </c>
      <c r="AB1719" s="198">
        <v>37048.875011574077</v>
      </c>
      <c r="AC1719" s="198">
        <v>37048.875011574077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1338121</v>
      </c>
      <c r="H1720" s="198">
        <v>37047.358391203707</v>
      </c>
      <c r="I1720" t="s">
        <v>4284</v>
      </c>
      <c r="M1720" t="s">
        <v>3494</v>
      </c>
      <c r="N1720" t="s">
        <v>3840</v>
      </c>
      <c r="O1720" t="s">
        <v>2545</v>
      </c>
      <c r="P1720" s="199">
        <v>5000</v>
      </c>
      <c r="S1720" t="s">
        <v>3495</v>
      </c>
      <c r="T1720" t="s">
        <v>3730</v>
      </c>
      <c r="U1720" s="201">
        <v>3.85</v>
      </c>
      <c r="V1720" t="s">
        <v>3104</v>
      </c>
      <c r="W1720" t="s">
        <v>3163</v>
      </c>
      <c r="X1720" t="s">
        <v>3164</v>
      </c>
      <c r="Y1720" t="s">
        <v>4481</v>
      </c>
      <c r="Z1720" t="s">
        <v>3051</v>
      </c>
      <c r="AA1720">
        <v>829552</v>
      </c>
      <c r="AB1720" s="198">
        <v>37048.875011574077</v>
      </c>
      <c r="AC1720" s="198">
        <v>37048.875011574077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20000</v>
      </c>
      <c r="G1721" s="202">
        <v>1338122</v>
      </c>
      <c r="H1721" s="198">
        <v>37047.358425925922</v>
      </c>
      <c r="I1721" t="s">
        <v>4504</v>
      </c>
      <c r="M1721" t="s">
        <v>3494</v>
      </c>
      <c r="N1721" t="s">
        <v>3840</v>
      </c>
      <c r="O1721" t="s">
        <v>2481</v>
      </c>
      <c r="P1721" s="199">
        <v>20000</v>
      </c>
      <c r="S1721" t="s">
        <v>3495</v>
      </c>
      <c r="T1721" t="s">
        <v>3730</v>
      </c>
      <c r="U1721" s="201">
        <v>4.1100000000000003</v>
      </c>
      <c r="V1721" t="s">
        <v>4398</v>
      </c>
      <c r="W1721" t="s">
        <v>4479</v>
      </c>
      <c r="X1721" t="s">
        <v>4480</v>
      </c>
      <c r="Y1721" t="s">
        <v>4481</v>
      </c>
      <c r="Z1721" t="s">
        <v>3051</v>
      </c>
      <c r="AA1721">
        <v>829553</v>
      </c>
      <c r="AB1721" s="198">
        <v>37048.875011574077</v>
      </c>
      <c r="AC1721" s="198">
        <v>37048.875011574077</v>
      </c>
    </row>
    <row r="1722" spans="1:29" x14ac:dyDescent="0.2">
      <c r="A1722" s="44" t="str">
        <f t="shared" si="131"/>
        <v xml:space="preserve"> Natural Gas Physical</v>
      </c>
      <c r="B1722" s="44" t="str">
        <f t="shared" si="132"/>
        <v/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1338124</v>
      </c>
      <c r="H1722" s="198">
        <v>37047.358460648145</v>
      </c>
      <c r="I1722" t="s">
        <v>4402</v>
      </c>
      <c r="M1722" t="s">
        <v>3494</v>
      </c>
      <c r="N1722" t="s">
        <v>4506</v>
      </c>
      <c r="O1722" t="s">
        <v>2641</v>
      </c>
      <c r="Q1722" s="199">
        <v>10000</v>
      </c>
      <c r="S1722" t="s">
        <v>3495</v>
      </c>
      <c r="T1722" t="s">
        <v>3730</v>
      </c>
      <c r="U1722" s="201">
        <v>4.2125000000000004</v>
      </c>
      <c r="V1722" t="s">
        <v>2845</v>
      </c>
      <c r="W1722" t="s">
        <v>4507</v>
      </c>
      <c r="X1722" t="s">
        <v>4508</v>
      </c>
      <c r="Y1722" t="s">
        <v>4481</v>
      </c>
      <c r="Z1722" t="s">
        <v>3051</v>
      </c>
      <c r="AA1722">
        <v>829554</v>
      </c>
      <c r="AB1722" s="198">
        <v>37048.875011574077</v>
      </c>
      <c r="AC1722" s="198">
        <v>37048.875011574077</v>
      </c>
    </row>
    <row r="1723" spans="1:29" x14ac:dyDescent="0.2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2</v>
      </c>
      <c r="F1723" s="213">
        <f t="shared" si="135"/>
        <v>100</v>
      </c>
      <c r="G1723" s="202">
        <v>1338123</v>
      </c>
      <c r="H1723" s="198">
        <v>37047.358460648145</v>
      </c>
      <c r="I1723" t="s">
        <v>3135</v>
      </c>
      <c r="M1723" t="s">
        <v>2818</v>
      </c>
      <c r="N1723" t="s">
        <v>3519</v>
      </c>
      <c r="O1723" t="s">
        <v>2428</v>
      </c>
      <c r="P1723" s="199">
        <v>50</v>
      </c>
      <c r="S1723" t="s">
        <v>3493</v>
      </c>
      <c r="T1723" t="s">
        <v>3730</v>
      </c>
      <c r="U1723" s="201">
        <v>27.25</v>
      </c>
      <c r="V1723" t="s">
        <v>3903</v>
      </c>
      <c r="W1723" t="s">
        <v>3534</v>
      </c>
      <c r="X1723" t="s">
        <v>3535</v>
      </c>
      <c r="Y1723" t="s">
        <v>4783</v>
      </c>
      <c r="Z1723" t="s">
        <v>3046</v>
      </c>
      <c r="AA1723">
        <v>632773.1</v>
      </c>
      <c r="AB1723" s="198">
        <v>37049.875011574077</v>
      </c>
      <c r="AC1723" s="198">
        <v>37050.875011574077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1338125</v>
      </c>
      <c r="H1724" s="198">
        <v>37047.358472222222</v>
      </c>
      <c r="I1724" t="s">
        <v>3533</v>
      </c>
      <c r="M1724" t="s">
        <v>3494</v>
      </c>
      <c r="N1724" t="s">
        <v>3840</v>
      </c>
      <c r="O1724" t="s">
        <v>2553</v>
      </c>
      <c r="Q1724" s="199">
        <v>5000</v>
      </c>
      <c r="S1724" t="s">
        <v>3495</v>
      </c>
      <c r="T1724" t="s">
        <v>3730</v>
      </c>
      <c r="U1724" s="201">
        <v>2.88</v>
      </c>
      <c r="V1724" t="s">
        <v>3182</v>
      </c>
      <c r="W1724" t="s">
        <v>3183</v>
      </c>
      <c r="X1724" t="s">
        <v>3164</v>
      </c>
      <c r="Y1724" t="s">
        <v>4481</v>
      </c>
      <c r="Z1724" t="s">
        <v>3051</v>
      </c>
      <c r="AA1724">
        <v>829555</v>
      </c>
      <c r="AB1724" s="198">
        <v>37048.875011574077</v>
      </c>
      <c r="AC1724" s="198">
        <v>37048.875011574077</v>
      </c>
    </row>
    <row r="1725" spans="1:29" x14ac:dyDescent="0.2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365</v>
      </c>
      <c r="F1725" s="213">
        <f t="shared" si="135"/>
        <v>18250</v>
      </c>
      <c r="G1725" s="202">
        <v>1338127</v>
      </c>
      <c r="H1725" s="198">
        <v>37047.358495370368</v>
      </c>
      <c r="I1725" t="s">
        <v>4249</v>
      </c>
      <c r="M1725" t="s">
        <v>2818</v>
      </c>
      <c r="N1725" t="s">
        <v>3519</v>
      </c>
      <c r="O1725" t="s">
        <v>4072</v>
      </c>
      <c r="Q1725" s="199">
        <v>50</v>
      </c>
      <c r="S1725" t="s">
        <v>3493</v>
      </c>
      <c r="T1725" t="s">
        <v>3730</v>
      </c>
      <c r="U1725" s="201">
        <v>52.5</v>
      </c>
      <c r="V1725" t="s">
        <v>4230</v>
      </c>
      <c r="W1725" t="s">
        <v>4263</v>
      </c>
      <c r="X1725" t="s">
        <v>3541</v>
      </c>
      <c r="Y1725" t="s">
        <v>4783</v>
      </c>
      <c r="Z1725" t="s">
        <v>3046</v>
      </c>
      <c r="AA1725">
        <v>632774.1</v>
      </c>
      <c r="AB1725" s="198">
        <v>37257.71597222222</v>
      </c>
      <c r="AC1725" s="198">
        <v>37621.71597222222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10000</v>
      </c>
      <c r="G1726" s="202">
        <v>1338128</v>
      </c>
      <c r="H1726" s="198">
        <v>37047.358506944445</v>
      </c>
      <c r="I1726" t="s">
        <v>3606</v>
      </c>
      <c r="M1726" t="s">
        <v>3494</v>
      </c>
      <c r="N1726" t="s">
        <v>3840</v>
      </c>
      <c r="O1726" t="s">
        <v>2515</v>
      </c>
      <c r="Q1726" s="199">
        <v>10000</v>
      </c>
      <c r="S1726" t="s">
        <v>3495</v>
      </c>
      <c r="T1726" t="s">
        <v>3730</v>
      </c>
      <c r="U1726" s="201">
        <v>4.0650000000000004</v>
      </c>
      <c r="V1726" t="s">
        <v>3491</v>
      </c>
      <c r="W1726" t="s">
        <v>4163</v>
      </c>
      <c r="X1726" t="s">
        <v>4164</v>
      </c>
      <c r="Y1726" t="s">
        <v>4481</v>
      </c>
      <c r="Z1726" t="s">
        <v>3051</v>
      </c>
      <c r="AA1726">
        <v>829556</v>
      </c>
      <c r="AB1726" s="198">
        <v>37048.875011574077</v>
      </c>
      <c r="AC1726" s="198">
        <v>37048.875011574077</v>
      </c>
    </row>
    <row r="1727" spans="1:29" x14ac:dyDescent="0.2">
      <c r="A1727" s="44" t="str">
        <f t="shared" si="131"/>
        <v>US Power Financial</v>
      </c>
      <c r="B1727" s="44" t="str">
        <f t="shared" si="132"/>
        <v>US</v>
      </c>
      <c r="C1727" s="44" t="str">
        <f t="shared" si="133"/>
        <v>Power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2</v>
      </c>
      <c r="F1727" s="213">
        <f t="shared" si="135"/>
        <v>100</v>
      </c>
      <c r="G1727" s="202">
        <v>1338129</v>
      </c>
      <c r="H1727" s="198">
        <v>37047.358518518522</v>
      </c>
      <c r="I1727" t="s">
        <v>3702</v>
      </c>
      <c r="M1727" t="s">
        <v>2818</v>
      </c>
      <c r="N1727" t="s">
        <v>4780</v>
      </c>
      <c r="O1727" t="s">
        <v>2712</v>
      </c>
      <c r="Q1727" s="199">
        <v>50</v>
      </c>
      <c r="S1727" t="s">
        <v>3493</v>
      </c>
      <c r="T1727" t="s">
        <v>3730</v>
      </c>
      <c r="U1727" s="201">
        <v>40.75</v>
      </c>
      <c r="V1727" t="s">
        <v>4007</v>
      </c>
      <c r="W1727" t="s">
        <v>4253</v>
      </c>
      <c r="X1727" t="s">
        <v>3526</v>
      </c>
      <c r="Y1727" t="s">
        <v>4783</v>
      </c>
      <c r="Z1727" t="s">
        <v>3051</v>
      </c>
      <c r="AA1727">
        <v>632775.1</v>
      </c>
      <c r="AB1727" s="198">
        <v>37049.875011574077</v>
      </c>
      <c r="AC1727" s="198">
        <v>37050.875011574077</v>
      </c>
    </row>
    <row r="1728" spans="1:29" x14ac:dyDescent="0.2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25</v>
      </c>
      <c r="F1728" s="213">
        <f t="shared" si="135"/>
        <v>250000</v>
      </c>
      <c r="G1728" s="202">
        <v>1338130</v>
      </c>
      <c r="H1728" s="198">
        <v>37047.358541666668</v>
      </c>
      <c r="I1728" t="s">
        <v>3606</v>
      </c>
      <c r="M1728" t="s">
        <v>3494</v>
      </c>
      <c r="N1728" t="s">
        <v>4277</v>
      </c>
      <c r="O1728" t="s">
        <v>3991</v>
      </c>
      <c r="Q1728" s="199">
        <v>10000</v>
      </c>
      <c r="S1728" t="s">
        <v>3495</v>
      </c>
      <c r="T1728" t="s">
        <v>3730</v>
      </c>
      <c r="U1728" s="201">
        <v>4.0750000000000002</v>
      </c>
      <c r="V1728" t="s">
        <v>2771</v>
      </c>
      <c r="W1728" t="s">
        <v>4527</v>
      </c>
      <c r="X1728" t="s">
        <v>4157</v>
      </c>
      <c r="Y1728" t="s">
        <v>3748</v>
      </c>
      <c r="Z1728" t="s">
        <v>3051</v>
      </c>
      <c r="AA1728" t="s">
        <v>2772</v>
      </c>
      <c r="AB1728" s="198">
        <v>37048.875011574077</v>
      </c>
      <c r="AC1728" s="198">
        <v>37072.875011574077</v>
      </c>
    </row>
    <row r="1729" spans="1:29" x14ac:dyDescent="0.2">
      <c r="A1729" s="44" t="str">
        <f t="shared" si="131"/>
        <v xml:space="preserve"> Natural Gas Physical</v>
      </c>
      <c r="B1729" s="44" t="str">
        <f t="shared" si="132"/>
        <v/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10000</v>
      </c>
      <c r="G1729" s="202">
        <v>1338131</v>
      </c>
      <c r="H1729" s="198">
        <v>37047.358553240738</v>
      </c>
      <c r="I1729" t="s">
        <v>4272</v>
      </c>
      <c r="M1729" t="s">
        <v>3494</v>
      </c>
      <c r="N1729" t="s">
        <v>4506</v>
      </c>
      <c r="O1729" t="s">
        <v>2641</v>
      </c>
      <c r="Q1729" s="199">
        <v>10000</v>
      </c>
      <c r="S1729" t="s">
        <v>3495</v>
      </c>
      <c r="T1729" t="s">
        <v>3730</v>
      </c>
      <c r="U1729" s="201">
        <v>4.2149999999999999</v>
      </c>
      <c r="V1729" t="s">
        <v>3514</v>
      </c>
      <c r="W1729" t="s">
        <v>4507</v>
      </c>
      <c r="X1729" t="s">
        <v>4508</v>
      </c>
      <c r="Y1729" t="s">
        <v>4481</v>
      </c>
      <c r="Z1729" t="s">
        <v>3051</v>
      </c>
      <c r="AA1729">
        <v>829557</v>
      </c>
      <c r="AB1729" s="198">
        <v>37048.875011574077</v>
      </c>
      <c r="AC1729" s="198">
        <v>37048.875011574077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185</v>
      </c>
      <c r="G1730" s="202">
        <v>1338132</v>
      </c>
      <c r="H1730" s="198">
        <v>37047.358576388891</v>
      </c>
      <c r="I1730" t="s">
        <v>3159</v>
      </c>
      <c r="M1730" t="s">
        <v>3494</v>
      </c>
      <c r="N1730" t="s">
        <v>3840</v>
      </c>
      <c r="O1730" t="s">
        <v>4706</v>
      </c>
      <c r="P1730" s="199">
        <v>185</v>
      </c>
      <c r="S1730" t="s">
        <v>3495</v>
      </c>
      <c r="T1730" t="s">
        <v>3730</v>
      </c>
      <c r="U1730" s="201">
        <v>3.92</v>
      </c>
      <c r="V1730" t="s">
        <v>3107</v>
      </c>
      <c r="W1730" t="s">
        <v>4169</v>
      </c>
      <c r="X1730" t="s">
        <v>3165</v>
      </c>
      <c r="Y1730" t="s">
        <v>4481</v>
      </c>
      <c r="Z1730" t="s">
        <v>3051</v>
      </c>
      <c r="AA1730">
        <v>829558</v>
      </c>
      <c r="AB1730" s="198">
        <v>37048.875011574077</v>
      </c>
      <c r="AC1730" s="198">
        <v>37048.875011574077</v>
      </c>
    </row>
    <row r="1731" spans="1:29" x14ac:dyDescent="0.2">
      <c r="A1731" s="44" t="str">
        <f t="shared" si="131"/>
        <v>US Power Financial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2</v>
      </c>
      <c r="F1731" s="213">
        <f t="shared" si="135"/>
        <v>100</v>
      </c>
      <c r="G1731" s="202">
        <v>1338133</v>
      </c>
      <c r="H1731" s="198">
        <v>37047.358576388891</v>
      </c>
      <c r="I1731" t="s">
        <v>3702</v>
      </c>
      <c r="M1731" t="s">
        <v>2818</v>
      </c>
      <c r="N1731" t="s">
        <v>4780</v>
      </c>
      <c r="O1731" t="s">
        <v>2712</v>
      </c>
      <c r="Q1731" s="199">
        <v>50</v>
      </c>
      <c r="S1731" t="s">
        <v>3493</v>
      </c>
      <c r="T1731" t="s">
        <v>3730</v>
      </c>
      <c r="U1731" s="201">
        <v>41</v>
      </c>
      <c r="V1731" t="s">
        <v>4007</v>
      </c>
      <c r="W1731" t="s">
        <v>4253</v>
      </c>
      <c r="X1731" t="s">
        <v>3526</v>
      </c>
      <c r="Y1731" t="s">
        <v>4783</v>
      </c>
      <c r="Z1731" t="s">
        <v>3051</v>
      </c>
      <c r="AA1731">
        <v>632776.1</v>
      </c>
      <c r="AB1731" s="198">
        <v>37049.875011574077</v>
      </c>
      <c r="AC1731" s="198">
        <v>37050.875011574077</v>
      </c>
    </row>
    <row r="1732" spans="1:29" x14ac:dyDescent="0.2">
      <c r="A1732" s="44" t="str">
        <f t="shared" si="131"/>
        <v xml:space="preserve"> Natural Gas Physical</v>
      </c>
      <c r="B1732" s="44" t="str">
        <f t="shared" si="132"/>
        <v/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31</v>
      </c>
      <c r="F1732" s="213">
        <f t="shared" si="135"/>
        <v>775000</v>
      </c>
      <c r="G1732" s="202">
        <v>1338134</v>
      </c>
      <c r="H1732" s="198">
        <v>37047.358587962961</v>
      </c>
      <c r="I1732" t="s">
        <v>3737</v>
      </c>
      <c r="M1732" t="s">
        <v>3494</v>
      </c>
      <c r="N1732" t="s">
        <v>3761</v>
      </c>
      <c r="O1732" t="s">
        <v>3876</v>
      </c>
      <c r="P1732" s="199">
        <v>25000</v>
      </c>
      <c r="S1732" t="s">
        <v>3763</v>
      </c>
      <c r="T1732" t="s">
        <v>3764</v>
      </c>
      <c r="U1732" s="201">
        <v>21.1</v>
      </c>
      <c r="V1732" t="s">
        <v>3434</v>
      </c>
      <c r="W1732" t="s">
        <v>3765</v>
      </c>
      <c r="X1732" t="s">
        <v>3766</v>
      </c>
      <c r="Y1732" t="s">
        <v>3767</v>
      </c>
      <c r="Z1732" t="s">
        <v>3735</v>
      </c>
      <c r="AA1732">
        <v>106438</v>
      </c>
      <c r="AB1732" s="198">
        <v>37073.875011574077</v>
      </c>
      <c r="AC1732" s="198">
        <v>37103.875011574077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3">
        <f t="shared" si="135"/>
        <v>25000</v>
      </c>
      <c r="G1733" s="202">
        <v>1338135</v>
      </c>
      <c r="H1733" s="198">
        <v>37047.358599537038</v>
      </c>
      <c r="I1733" t="s">
        <v>4501</v>
      </c>
      <c r="M1733" t="s">
        <v>3494</v>
      </c>
      <c r="N1733" t="s">
        <v>3840</v>
      </c>
      <c r="O1733" t="s">
        <v>4680</v>
      </c>
      <c r="Q1733" s="199">
        <v>25000</v>
      </c>
      <c r="S1733" t="s">
        <v>3495</v>
      </c>
      <c r="T1733" t="s">
        <v>3730</v>
      </c>
      <c r="U1733" s="201">
        <v>4.0650000000000004</v>
      </c>
      <c r="V1733" t="s">
        <v>3662</v>
      </c>
      <c r="W1733" t="s">
        <v>4163</v>
      </c>
      <c r="X1733" t="s">
        <v>4164</v>
      </c>
      <c r="Y1733" t="s">
        <v>4481</v>
      </c>
      <c r="Z1733" t="s">
        <v>3051</v>
      </c>
      <c r="AA1733">
        <v>829559</v>
      </c>
      <c r="AB1733" s="198">
        <v>37048.875011574077</v>
      </c>
      <c r="AC1733" s="198">
        <v>37048.875011574077</v>
      </c>
    </row>
    <row r="1734" spans="1:29" x14ac:dyDescent="0.2">
      <c r="A1734" s="44" t="str">
        <f t="shared" si="131"/>
        <v>US Power Physical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31</v>
      </c>
      <c r="F1734" s="213">
        <f t="shared" si="135"/>
        <v>775</v>
      </c>
      <c r="G1734" s="202">
        <v>1338136</v>
      </c>
      <c r="H1734" s="198">
        <v>37047.358622685184</v>
      </c>
      <c r="I1734" t="s">
        <v>4254</v>
      </c>
      <c r="M1734" t="s">
        <v>2818</v>
      </c>
      <c r="N1734" t="s">
        <v>3460</v>
      </c>
      <c r="O1734" t="s">
        <v>4045</v>
      </c>
      <c r="P1734" s="199">
        <v>25</v>
      </c>
      <c r="S1734" t="s">
        <v>3493</v>
      </c>
      <c r="T1734" t="s">
        <v>3730</v>
      </c>
      <c r="U1734" s="201">
        <v>97</v>
      </c>
      <c r="V1734" t="s">
        <v>4137</v>
      </c>
      <c r="W1734" t="s">
        <v>3094</v>
      </c>
      <c r="X1734" t="s">
        <v>3462</v>
      </c>
      <c r="Y1734" t="s">
        <v>4783</v>
      </c>
      <c r="Z1734" t="s">
        <v>3046</v>
      </c>
      <c r="AA1734">
        <v>632777.1</v>
      </c>
      <c r="AB1734" s="198">
        <v>37104.875011574077</v>
      </c>
      <c r="AC1734" s="198">
        <v>37134.875011574077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8000</v>
      </c>
      <c r="G1735" s="202">
        <v>1338137</v>
      </c>
      <c r="H1735" s="198">
        <v>37047.358680555553</v>
      </c>
      <c r="I1735" t="s">
        <v>4504</v>
      </c>
      <c r="M1735" t="s">
        <v>3494</v>
      </c>
      <c r="N1735" t="s">
        <v>3840</v>
      </c>
      <c r="O1735" t="s">
        <v>2481</v>
      </c>
      <c r="P1735" s="199">
        <v>8000</v>
      </c>
      <c r="S1735" t="s">
        <v>3495</v>
      </c>
      <c r="T1735" t="s">
        <v>3730</v>
      </c>
      <c r="U1735" s="201">
        <v>4.1100000000000003</v>
      </c>
      <c r="V1735" t="s">
        <v>4398</v>
      </c>
      <c r="W1735" t="s">
        <v>4479</v>
      </c>
      <c r="X1735" t="s">
        <v>4480</v>
      </c>
      <c r="Y1735" t="s">
        <v>4481</v>
      </c>
      <c r="Z1735" t="s">
        <v>3051</v>
      </c>
      <c r="AA1735">
        <v>829560</v>
      </c>
      <c r="AB1735" s="198">
        <v>37048.875011574077</v>
      </c>
      <c r="AC1735" s="198">
        <v>37048.875011574077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25</v>
      </c>
      <c r="F1736" s="213">
        <f t="shared" si="135"/>
        <v>250000</v>
      </c>
      <c r="G1736" s="202">
        <v>1338139</v>
      </c>
      <c r="H1736" s="198">
        <v>37047.358715277776</v>
      </c>
      <c r="I1736" t="s">
        <v>4239</v>
      </c>
      <c r="M1736" t="s">
        <v>3494</v>
      </c>
      <c r="N1736" t="s">
        <v>4277</v>
      </c>
      <c r="O1736" t="s">
        <v>4675</v>
      </c>
      <c r="Q1736" s="199">
        <v>10000</v>
      </c>
      <c r="S1736" t="s">
        <v>3495</v>
      </c>
      <c r="T1736" t="s">
        <v>3730</v>
      </c>
      <c r="U1736" s="201">
        <v>3.95</v>
      </c>
      <c r="V1736" t="s">
        <v>2773</v>
      </c>
      <c r="W1736" t="s">
        <v>3486</v>
      </c>
      <c r="X1736" t="s">
        <v>3487</v>
      </c>
      <c r="Y1736" t="s">
        <v>3748</v>
      </c>
      <c r="Z1736" t="s">
        <v>3051</v>
      </c>
      <c r="AA1736" t="s">
        <v>2774</v>
      </c>
      <c r="AB1736" s="198">
        <v>37048.875011574077</v>
      </c>
      <c r="AC1736" s="198">
        <v>37072.875011574077</v>
      </c>
    </row>
    <row r="1737" spans="1:29" x14ac:dyDescent="0.2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59</v>
      </c>
      <c r="F1737" s="213">
        <f t="shared" si="135"/>
        <v>2950</v>
      </c>
      <c r="G1737" s="202">
        <v>1338138</v>
      </c>
      <c r="H1737" s="198">
        <v>37047.358715277776</v>
      </c>
      <c r="I1737" t="s">
        <v>4284</v>
      </c>
      <c r="M1737" t="s">
        <v>2818</v>
      </c>
      <c r="N1737" t="s">
        <v>3519</v>
      </c>
      <c r="O1737" t="s">
        <v>4185</v>
      </c>
      <c r="Q1737" s="199">
        <v>50</v>
      </c>
      <c r="S1737" t="s">
        <v>3493</v>
      </c>
      <c r="T1737" t="s">
        <v>3730</v>
      </c>
      <c r="U1737" s="201">
        <v>40.25</v>
      </c>
      <c r="V1737" t="s">
        <v>2837</v>
      </c>
      <c r="W1737" t="s">
        <v>3527</v>
      </c>
      <c r="X1737" t="s">
        <v>4262</v>
      </c>
      <c r="Y1737" t="s">
        <v>4783</v>
      </c>
      <c r="Z1737" t="s">
        <v>3046</v>
      </c>
      <c r="AA1737">
        <v>632778.1</v>
      </c>
      <c r="AB1737" s="198">
        <v>37257.594444444447</v>
      </c>
      <c r="AC1737" s="198">
        <v>37315.594444444447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25000</v>
      </c>
      <c r="G1738" s="202">
        <v>1338140</v>
      </c>
      <c r="H1738" s="198">
        <v>37047.358726851853</v>
      </c>
      <c r="I1738" t="s">
        <v>4393</v>
      </c>
      <c r="M1738" t="s">
        <v>3494</v>
      </c>
      <c r="N1738" t="s">
        <v>3840</v>
      </c>
      <c r="O1738" t="s">
        <v>4680</v>
      </c>
      <c r="Q1738" s="199">
        <v>25000</v>
      </c>
      <c r="S1738" t="s">
        <v>3495</v>
      </c>
      <c r="T1738" t="s">
        <v>3730</v>
      </c>
      <c r="U1738" s="201">
        <v>4.07</v>
      </c>
      <c r="V1738" t="s">
        <v>3504</v>
      </c>
      <c r="W1738" t="s">
        <v>4163</v>
      </c>
      <c r="X1738" t="s">
        <v>4164</v>
      </c>
      <c r="Y1738" t="s">
        <v>4481</v>
      </c>
      <c r="Z1738" t="s">
        <v>3051</v>
      </c>
      <c r="AA1738">
        <v>829561</v>
      </c>
      <c r="AB1738" s="198">
        <v>37048.875011574077</v>
      </c>
      <c r="AC1738" s="198">
        <v>37048.875011574077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5000</v>
      </c>
      <c r="G1739" s="202">
        <v>1338141</v>
      </c>
      <c r="H1739" s="198">
        <v>37047.358738425923</v>
      </c>
      <c r="I1739" t="s">
        <v>3472</v>
      </c>
      <c r="M1739" t="s">
        <v>3494</v>
      </c>
      <c r="N1739" t="s">
        <v>3840</v>
      </c>
      <c r="O1739" t="s">
        <v>2550</v>
      </c>
      <c r="Q1739" s="199">
        <v>5000</v>
      </c>
      <c r="S1739" t="s">
        <v>3495</v>
      </c>
      <c r="T1739" t="s">
        <v>3730</v>
      </c>
      <c r="U1739" s="201">
        <v>3.6</v>
      </c>
      <c r="V1739" t="s">
        <v>2634</v>
      </c>
      <c r="W1739" t="s">
        <v>3163</v>
      </c>
      <c r="X1739" t="s">
        <v>3164</v>
      </c>
      <c r="Y1739" t="s">
        <v>4481</v>
      </c>
      <c r="Z1739" t="s">
        <v>3051</v>
      </c>
      <c r="AA1739">
        <v>829562</v>
      </c>
      <c r="AB1739" s="198">
        <v>37048.875011574077</v>
      </c>
      <c r="AC1739" s="198">
        <v>37048.875011574077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1338143</v>
      </c>
      <c r="H1740" s="198">
        <v>37047.358749999999</v>
      </c>
      <c r="I1740" t="s">
        <v>4502</v>
      </c>
      <c r="M1740" t="s">
        <v>3494</v>
      </c>
      <c r="N1740" t="s">
        <v>3840</v>
      </c>
      <c r="O1740" t="s">
        <v>2499</v>
      </c>
      <c r="P1740" s="199">
        <v>5000</v>
      </c>
      <c r="S1740" t="s">
        <v>3495</v>
      </c>
      <c r="T1740" t="s">
        <v>3730</v>
      </c>
      <c r="U1740" s="201">
        <v>3.895</v>
      </c>
      <c r="V1740" t="s">
        <v>4151</v>
      </c>
      <c r="W1740" t="s">
        <v>4348</v>
      </c>
      <c r="X1740" t="s">
        <v>4498</v>
      </c>
      <c r="Y1740" t="s">
        <v>4481</v>
      </c>
      <c r="Z1740" t="s">
        <v>3051</v>
      </c>
      <c r="AA1740">
        <v>829563</v>
      </c>
      <c r="AB1740" s="198">
        <v>37048.875011574077</v>
      </c>
      <c r="AC1740" s="198">
        <v>37048.875011574077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1338144</v>
      </c>
      <c r="H1741" s="198">
        <v>37047.358761574076</v>
      </c>
      <c r="I1741" t="s">
        <v>4502</v>
      </c>
      <c r="M1741" t="s">
        <v>3494</v>
      </c>
      <c r="N1741" t="s">
        <v>3840</v>
      </c>
      <c r="O1741" t="s">
        <v>2481</v>
      </c>
      <c r="P1741" s="199">
        <v>10000</v>
      </c>
      <c r="S1741" t="s">
        <v>3495</v>
      </c>
      <c r="T1741" t="s">
        <v>3730</v>
      </c>
      <c r="U1741" s="201">
        <v>4.1100000000000003</v>
      </c>
      <c r="V1741" t="s">
        <v>4352</v>
      </c>
      <c r="W1741" t="s">
        <v>4479</v>
      </c>
      <c r="X1741" t="s">
        <v>4480</v>
      </c>
      <c r="Y1741" t="s">
        <v>4481</v>
      </c>
      <c r="Z1741" t="s">
        <v>3051</v>
      </c>
      <c r="AA1741">
        <v>829564</v>
      </c>
      <c r="AB1741" s="198">
        <v>37048.875011574077</v>
      </c>
      <c r="AC1741" s="198">
        <v>37048.875011574077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3875</v>
      </c>
      <c r="G1742" s="202">
        <v>1338145</v>
      </c>
      <c r="H1742" s="198">
        <v>37047.358784722222</v>
      </c>
      <c r="I1742" t="s">
        <v>3180</v>
      </c>
      <c r="M1742" t="s">
        <v>3494</v>
      </c>
      <c r="N1742" t="s">
        <v>3840</v>
      </c>
      <c r="O1742" t="s">
        <v>2505</v>
      </c>
      <c r="Q1742" s="199">
        <v>3875</v>
      </c>
      <c r="S1742" t="s">
        <v>3495</v>
      </c>
      <c r="T1742" t="s">
        <v>3730</v>
      </c>
      <c r="U1742" s="201">
        <v>3.8824999999999998</v>
      </c>
      <c r="V1742" t="s">
        <v>3181</v>
      </c>
      <c r="W1742" t="s">
        <v>4348</v>
      </c>
      <c r="X1742" t="s">
        <v>4498</v>
      </c>
      <c r="Y1742" t="s">
        <v>4481</v>
      </c>
      <c r="Z1742" t="s">
        <v>3051</v>
      </c>
      <c r="AA1742">
        <v>829565</v>
      </c>
      <c r="AB1742" s="198">
        <v>37048.875011574077</v>
      </c>
      <c r="AC1742" s="198">
        <v>37048.875011574077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5000</v>
      </c>
      <c r="G1743" s="202">
        <v>1338146</v>
      </c>
      <c r="H1743" s="198">
        <v>37047.358784722222</v>
      </c>
      <c r="I1743" t="s">
        <v>4482</v>
      </c>
      <c r="M1743" t="s">
        <v>3494</v>
      </c>
      <c r="N1743" t="s">
        <v>3840</v>
      </c>
      <c r="O1743" t="s">
        <v>2498</v>
      </c>
      <c r="Q1743" s="199">
        <v>5000</v>
      </c>
      <c r="S1743" t="s">
        <v>3495</v>
      </c>
      <c r="T1743" t="s">
        <v>3730</v>
      </c>
      <c r="U1743" s="201">
        <v>3.8725000000000001</v>
      </c>
      <c r="V1743" t="s">
        <v>4511</v>
      </c>
      <c r="W1743" t="s">
        <v>4348</v>
      </c>
      <c r="X1743" t="s">
        <v>4498</v>
      </c>
      <c r="Y1743" t="s">
        <v>4481</v>
      </c>
      <c r="Z1743" t="s">
        <v>3051</v>
      </c>
      <c r="AA1743">
        <v>829566</v>
      </c>
      <c r="AB1743" s="198">
        <v>37048.875011574077</v>
      </c>
      <c r="AC1743" s="198">
        <v>37048.875011574077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1125</v>
      </c>
      <c r="G1744" s="202">
        <v>1338148</v>
      </c>
      <c r="H1744" s="198">
        <v>37047.358796296299</v>
      </c>
      <c r="I1744" t="s">
        <v>4501</v>
      </c>
      <c r="M1744" t="s">
        <v>3494</v>
      </c>
      <c r="N1744" t="s">
        <v>3840</v>
      </c>
      <c r="O1744" t="s">
        <v>2505</v>
      </c>
      <c r="Q1744" s="199">
        <v>1125</v>
      </c>
      <c r="S1744" t="s">
        <v>3495</v>
      </c>
      <c r="T1744" t="s">
        <v>3730</v>
      </c>
      <c r="U1744" s="201">
        <v>3.8824999999999998</v>
      </c>
      <c r="V1744" t="s">
        <v>4349</v>
      </c>
      <c r="W1744" t="s">
        <v>4348</v>
      </c>
      <c r="X1744" t="s">
        <v>4498</v>
      </c>
      <c r="Y1744" t="s">
        <v>4481</v>
      </c>
      <c r="Z1744" t="s">
        <v>3051</v>
      </c>
      <c r="AA1744">
        <v>829567</v>
      </c>
      <c r="AB1744" s="198">
        <v>37048.875011574077</v>
      </c>
      <c r="AC1744" s="198">
        <v>37048.875011574077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5000</v>
      </c>
      <c r="G1745" s="202">
        <v>1338149</v>
      </c>
      <c r="H1745" s="198">
        <v>37047.358807870369</v>
      </c>
      <c r="I1745" t="s">
        <v>4501</v>
      </c>
      <c r="M1745" t="s">
        <v>3494</v>
      </c>
      <c r="N1745" t="s">
        <v>3840</v>
      </c>
      <c r="O1745" t="s">
        <v>2550</v>
      </c>
      <c r="Q1745" s="199">
        <v>5000</v>
      </c>
      <c r="S1745" t="s">
        <v>3495</v>
      </c>
      <c r="T1745" t="s">
        <v>3730</v>
      </c>
      <c r="U1745" s="201">
        <v>3.6</v>
      </c>
      <c r="V1745" t="s">
        <v>4356</v>
      </c>
      <c r="W1745" t="s">
        <v>3163</v>
      </c>
      <c r="X1745" t="s">
        <v>3164</v>
      </c>
      <c r="Y1745" t="s">
        <v>4481</v>
      </c>
      <c r="Z1745" t="s">
        <v>3051</v>
      </c>
      <c r="AA1745">
        <v>829568</v>
      </c>
      <c r="AB1745" s="198">
        <v>37048.875011574077</v>
      </c>
      <c r="AC1745" s="198">
        <v>37048.875011574077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1338150</v>
      </c>
      <c r="H1746" s="198">
        <v>37047.358819444446</v>
      </c>
      <c r="I1746" t="s">
        <v>4272</v>
      </c>
      <c r="M1746" t="s">
        <v>3494</v>
      </c>
      <c r="N1746" t="s">
        <v>3840</v>
      </c>
      <c r="O1746" t="s">
        <v>2685</v>
      </c>
      <c r="P1746" s="199">
        <v>5000</v>
      </c>
      <c r="S1746" t="s">
        <v>3495</v>
      </c>
      <c r="T1746" t="s">
        <v>3730</v>
      </c>
      <c r="U1746" s="201">
        <v>4</v>
      </c>
      <c r="V1746" t="s">
        <v>4510</v>
      </c>
      <c r="W1746" t="s">
        <v>4035</v>
      </c>
      <c r="X1746" t="s">
        <v>4036</v>
      </c>
      <c r="Y1746" t="s">
        <v>4481</v>
      </c>
      <c r="Z1746" t="s">
        <v>3051</v>
      </c>
      <c r="AA1746">
        <v>829569</v>
      </c>
      <c r="AB1746" s="198">
        <v>37048.875011574077</v>
      </c>
      <c r="AC1746" s="198">
        <v>37048.875011574077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1338152</v>
      </c>
      <c r="H1747" s="198">
        <v>37047.358831018515</v>
      </c>
      <c r="I1747" t="s">
        <v>4501</v>
      </c>
      <c r="M1747" t="s">
        <v>3494</v>
      </c>
      <c r="N1747" t="s">
        <v>3840</v>
      </c>
      <c r="O1747" t="s">
        <v>2505</v>
      </c>
      <c r="Q1747" s="199">
        <v>5000</v>
      </c>
      <c r="S1747" t="s">
        <v>3495</v>
      </c>
      <c r="T1747" t="s">
        <v>3730</v>
      </c>
      <c r="U1747" s="201">
        <v>3.8849999999999998</v>
      </c>
      <c r="V1747" t="s">
        <v>4349</v>
      </c>
      <c r="W1747" t="s">
        <v>4348</v>
      </c>
      <c r="X1747" t="s">
        <v>4498</v>
      </c>
      <c r="Y1747" t="s">
        <v>4481</v>
      </c>
      <c r="Z1747" t="s">
        <v>3051</v>
      </c>
      <c r="AA1747">
        <v>829570</v>
      </c>
      <c r="AB1747" s="198">
        <v>37048.875011574077</v>
      </c>
      <c r="AC1747" s="198">
        <v>37048.875011574077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1338153</v>
      </c>
      <c r="H1748" s="198">
        <v>37047.358842592592</v>
      </c>
      <c r="I1748" t="s">
        <v>3466</v>
      </c>
      <c r="M1748" t="s">
        <v>3494</v>
      </c>
      <c r="N1748" t="s">
        <v>3840</v>
      </c>
      <c r="O1748" t="s">
        <v>2545</v>
      </c>
      <c r="Q1748" s="199">
        <v>5000</v>
      </c>
      <c r="S1748" t="s">
        <v>3495</v>
      </c>
      <c r="T1748" t="s">
        <v>3730</v>
      </c>
      <c r="U1748" s="201">
        <v>3.95</v>
      </c>
      <c r="V1748" t="s">
        <v>3251</v>
      </c>
      <c r="W1748" t="s">
        <v>3163</v>
      </c>
      <c r="X1748" t="s">
        <v>3164</v>
      </c>
      <c r="Y1748" t="s">
        <v>4481</v>
      </c>
      <c r="Z1748" t="s">
        <v>3051</v>
      </c>
      <c r="AA1748">
        <v>829571</v>
      </c>
      <c r="AB1748" s="198">
        <v>37048.875011574077</v>
      </c>
      <c r="AC1748" s="198">
        <v>37048.875011574077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5000</v>
      </c>
      <c r="G1749" s="202">
        <v>1338154</v>
      </c>
      <c r="H1749" s="198">
        <v>37047.358865740738</v>
      </c>
      <c r="I1749" t="s">
        <v>3702</v>
      </c>
      <c r="M1749" t="s">
        <v>3494</v>
      </c>
      <c r="N1749" t="s">
        <v>3840</v>
      </c>
      <c r="O1749" t="s">
        <v>2503</v>
      </c>
      <c r="Q1749" s="199">
        <v>5000</v>
      </c>
      <c r="S1749" t="s">
        <v>3495</v>
      </c>
      <c r="T1749" t="s">
        <v>3730</v>
      </c>
      <c r="U1749" s="201">
        <v>3.8975</v>
      </c>
      <c r="V1749" t="s">
        <v>4387</v>
      </c>
      <c r="W1749" t="s">
        <v>4348</v>
      </c>
      <c r="X1749" t="s">
        <v>4498</v>
      </c>
      <c r="Y1749" t="s">
        <v>4481</v>
      </c>
      <c r="Z1749" t="s">
        <v>3051</v>
      </c>
      <c r="AA1749">
        <v>829572</v>
      </c>
      <c r="AB1749" s="198">
        <v>37048.875011574077</v>
      </c>
      <c r="AC1749" s="198">
        <v>37048.875011574077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1338156</v>
      </c>
      <c r="H1750" s="198">
        <v>37047.358877314815</v>
      </c>
      <c r="I1750" t="s">
        <v>4504</v>
      </c>
      <c r="M1750" t="s">
        <v>3494</v>
      </c>
      <c r="N1750" t="s">
        <v>3840</v>
      </c>
      <c r="O1750" t="s">
        <v>2598</v>
      </c>
      <c r="Q1750" s="199">
        <v>10000</v>
      </c>
      <c r="S1750" t="s">
        <v>3495</v>
      </c>
      <c r="T1750" t="s">
        <v>3730</v>
      </c>
      <c r="U1750" s="201">
        <v>4.1100000000000003</v>
      </c>
      <c r="V1750" t="s">
        <v>3550</v>
      </c>
      <c r="W1750" t="s">
        <v>4322</v>
      </c>
      <c r="X1750" t="s">
        <v>4107</v>
      </c>
      <c r="Y1750" t="s">
        <v>4481</v>
      </c>
      <c r="Z1750" t="s">
        <v>3051</v>
      </c>
      <c r="AA1750">
        <v>829573</v>
      </c>
      <c r="AB1750" s="198">
        <v>37048.875011574077</v>
      </c>
      <c r="AC1750" s="198">
        <v>37048.875011574077</v>
      </c>
    </row>
    <row r="1751" spans="1:29" x14ac:dyDescent="0.2">
      <c r="A1751" s="44" t="str">
        <f t="shared" si="136"/>
        <v>US Power Physical</v>
      </c>
      <c r="B1751" s="44" t="str">
        <f t="shared" si="137"/>
        <v>US</v>
      </c>
      <c r="C1751" s="44" t="str">
        <f t="shared" si="138"/>
        <v>Power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8</v>
      </c>
      <c r="G1751" s="202">
        <v>1338158</v>
      </c>
      <c r="H1751" s="198">
        <v>37047.358888888892</v>
      </c>
      <c r="I1751" t="s">
        <v>3533</v>
      </c>
      <c r="M1751" t="s">
        <v>2818</v>
      </c>
      <c r="N1751" t="s">
        <v>3460</v>
      </c>
      <c r="O1751" t="s">
        <v>2741</v>
      </c>
      <c r="Q1751" s="199">
        <v>8</v>
      </c>
      <c r="S1751" t="s">
        <v>3493</v>
      </c>
      <c r="T1751" t="s">
        <v>3730</v>
      </c>
      <c r="U1751" s="201">
        <v>24</v>
      </c>
      <c r="V1751" t="s">
        <v>4419</v>
      </c>
      <c r="W1751" t="s">
        <v>3502</v>
      </c>
      <c r="X1751" t="s">
        <v>3462</v>
      </c>
      <c r="Y1751" t="s">
        <v>4783</v>
      </c>
      <c r="Z1751" t="s">
        <v>3046</v>
      </c>
      <c r="AA1751">
        <v>632780.1</v>
      </c>
      <c r="AB1751" s="198">
        <v>37048.875011574077</v>
      </c>
      <c r="AC1751" s="198">
        <v>37048.875011574077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5000</v>
      </c>
      <c r="G1752" s="202">
        <v>1338157</v>
      </c>
      <c r="H1752" s="198">
        <v>37047.358888888892</v>
      </c>
      <c r="I1752" t="s">
        <v>4501</v>
      </c>
      <c r="M1752" t="s">
        <v>3494</v>
      </c>
      <c r="N1752" t="s">
        <v>3840</v>
      </c>
      <c r="O1752" t="s">
        <v>2498</v>
      </c>
      <c r="Q1752" s="199">
        <v>5000</v>
      </c>
      <c r="S1752" t="s">
        <v>3495</v>
      </c>
      <c r="T1752" t="s">
        <v>3730</v>
      </c>
      <c r="U1752" s="201">
        <v>3.875</v>
      </c>
      <c r="V1752" t="s">
        <v>3654</v>
      </c>
      <c r="W1752" t="s">
        <v>4348</v>
      </c>
      <c r="X1752" t="s">
        <v>4498</v>
      </c>
      <c r="Y1752" t="s">
        <v>4481</v>
      </c>
      <c r="Z1752" t="s">
        <v>3051</v>
      </c>
      <c r="AA1752">
        <v>829574</v>
      </c>
      <c r="AB1752" s="198">
        <v>37048.875011574077</v>
      </c>
      <c r="AC1752" s="198">
        <v>37048.875011574077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100000</v>
      </c>
      <c r="G1753" s="202">
        <v>1338159</v>
      </c>
      <c r="H1753" s="198">
        <v>37047.358900462961</v>
      </c>
      <c r="I1753" t="s">
        <v>3606</v>
      </c>
      <c r="M1753" t="s">
        <v>3494</v>
      </c>
      <c r="N1753" t="s">
        <v>3840</v>
      </c>
      <c r="O1753" t="s">
        <v>2481</v>
      </c>
      <c r="Q1753" s="199">
        <v>100000</v>
      </c>
      <c r="S1753" t="s">
        <v>3495</v>
      </c>
      <c r="T1753" t="s">
        <v>3730</v>
      </c>
      <c r="U1753" s="201">
        <v>4.12</v>
      </c>
      <c r="V1753" t="s">
        <v>4347</v>
      </c>
      <c r="W1753" t="s">
        <v>4479</v>
      </c>
      <c r="X1753" t="s">
        <v>4480</v>
      </c>
      <c r="Y1753" t="s">
        <v>4481</v>
      </c>
      <c r="Z1753" t="s">
        <v>3051</v>
      </c>
      <c r="AA1753">
        <v>829575</v>
      </c>
      <c r="AB1753" s="198">
        <v>37048.875011574077</v>
      </c>
      <c r="AC1753" s="198">
        <v>37048.875011574077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5000</v>
      </c>
      <c r="G1754" s="202">
        <v>1338163</v>
      </c>
      <c r="H1754" s="198">
        <v>37047.358923611115</v>
      </c>
      <c r="I1754" t="s">
        <v>4501</v>
      </c>
      <c r="M1754" t="s">
        <v>3494</v>
      </c>
      <c r="N1754" t="s">
        <v>3840</v>
      </c>
      <c r="O1754" t="s">
        <v>2505</v>
      </c>
      <c r="Q1754" s="199">
        <v>5000</v>
      </c>
      <c r="S1754" t="s">
        <v>3495</v>
      </c>
      <c r="T1754" t="s">
        <v>3730</v>
      </c>
      <c r="U1754" s="201">
        <v>3.8875000000000002</v>
      </c>
      <c r="V1754" t="s">
        <v>4349</v>
      </c>
      <c r="W1754" t="s">
        <v>4348</v>
      </c>
      <c r="X1754" t="s">
        <v>4498</v>
      </c>
      <c r="Y1754" t="s">
        <v>4481</v>
      </c>
      <c r="Z1754" t="s">
        <v>3051</v>
      </c>
      <c r="AA1754">
        <v>829577</v>
      </c>
      <c r="AB1754" s="198">
        <v>37048.875011574077</v>
      </c>
      <c r="AC1754" s="198">
        <v>37048.875011574077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25</v>
      </c>
      <c r="F1755" s="213">
        <f t="shared" si="140"/>
        <v>125000</v>
      </c>
      <c r="G1755" s="202">
        <v>1338161</v>
      </c>
      <c r="H1755" s="198">
        <v>37047.358923611115</v>
      </c>
      <c r="I1755" t="s">
        <v>4272</v>
      </c>
      <c r="M1755" t="s">
        <v>3494</v>
      </c>
      <c r="N1755" t="s">
        <v>3840</v>
      </c>
      <c r="O1755" t="s">
        <v>4699</v>
      </c>
      <c r="P1755" s="199">
        <v>5000</v>
      </c>
      <c r="S1755" t="s">
        <v>3495</v>
      </c>
      <c r="T1755" t="s">
        <v>3730</v>
      </c>
      <c r="U1755" s="201">
        <v>4.1950000000000003</v>
      </c>
      <c r="V1755" t="s">
        <v>4353</v>
      </c>
      <c r="W1755" t="s">
        <v>4178</v>
      </c>
      <c r="X1755" t="s">
        <v>4179</v>
      </c>
      <c r="Y1755" t="s">
        <v>4481</v>
      </c>
      <c r="Z1755" t="s">
        <v>3051</v>
      </c>
      <c r="AA1755">
        <v>829580</v>
      </c>
      <c r="AB1755" s="198">
        <v>37048.875011574077</v>
      </c>
      <c r="AC1755" s="198">
        <v>37072.875011574077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25000</v>
      </c>
      <c r="G1756" s="202">
        <v>1338160</v>
      </c>
      <c r="H1756" s="198">
        <v>37047.358923611115</v>
      </c>
      <c r="I1756" t="s">
        <v>4501</v>
      </c>
      <c r="M1756" t="s">
        <v>3494</v>
      </c>
      <c r="N1756" t="s">
        <v>3840</v>
      </c>
      <c r="O1756" t="s">
        <v>4680</v>
      </c>
      <c r="P1756" s="199">
        <v>25000</v>
      </c>
      <c r="S1756" t="s">
        <v>3495</v>
      </c>
      <c r="T1756" t="s">
        <v>3730</v>
      </c>
      <c r="U1756" s="201">
        <v>4.07</v>
      </c>
      <c r="V1756" t="s">
        <v>3662</v>
      </c>
      <c r="W1756" t="s">
        <v>4163</v>
      </c>
      <c r="X1756" t="s">
        <v>4164</v>
      </c>
      <c r="Y1756" t="s">
        <v>4481</v>
      </c>
      <c r="Z1756" t="s">
        <v>3051</v>
      </c>
      <c r="AA1756">
        <v>829576</v>
      </c>
      <c r="AB1756" s="198">
        <v>37048.875011574077</v>
      </c>
      <c r="AC1756" s="198">
        <v>37048.875011574077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5000</v>
      </c>
      <c r="G1757" s="202">
        <v>1338164</v>
      </c>
      <c r="H1757" s="198">
        <v>37047.358958333331</v>
      </c>
      <c r="I1757" t="s">
        <v>4159</v>
      </c>
      <c r="M1757" t="s">
        <v>3494</v>
      </c>
      <c r="N1757" t="s">
        <v>3840</v>
      </c>
      <c r="O1757" t="s">
        <v>4679</v>
      </c>
      <c r="Q1757" s="199">
        <v>5000</v>
      </c>
      <c r="S1757" t="s">
        <v>3495</v>
      </c>
      <c r="T1757" t="s">
        <v>3730</v>
      </c>
      <c r="U1757" s="201">
        <v>4.1749999999999998</v>
      </c>
      <c r="V1757" t="s">
        <v>3655</v>
      </c>
      <c r="W1757" t="s">
        <v>4178</v>
      </c>
      <c r="X1757" t="s">
        <v>4179</v>
      </c>
      <c r="Y1757" t="s">
        <v>4481</v>
      </c>
      <c r="Z1757" t="s">
        <v>3051</v>
      </c>
      <c r="AA1757">
        <v>829578</v>
      </c>
      <c r="AB1757" s="198">
        <v>37048.875011574077</v>
      </c>
      <c r="AC1757" s="198">
        <v>37048.875011574077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1338165</v>
      </c>
      <c r="H1758" s="198">
        <v>37047.358981481484</v>
      </c>
      <c r="I1758" t="s">
        <v>4393</v>
      </c>
      <c r="M1758" t="s">
        <v>3494</v>
      </c>
      <c r="N1758" t="s">
        <v>3840</v>
      </c>
      <c r="O1758" t="s">
        <v>4680</v>
      </c>
      <c r="Q1758" s="199">
        <v>10000</v>
      </c>
      <c r="S1758" t="s">
        <v>3495</v>
      </c>
      <c r="T1758" t="s">
        <v>3730</v>
      </c>
      <c r="U1758" s="201">
        <v>4.0750000000000002</v>
      </c>
      <c r="V1758" t="s">
        <v>4394</v>
      </c>
      <c r="W1758" t="s">
        <v>4163</v>
      </c>
      <c r="X1758" t="s">
        <v>4164</v>
      </c>
      <c r="Y1758" t="s">
        <v>4481</v>
      </c>
      <c r="Z1758" t="s">
        <v>3051</v>
      </c>
      <c r="AA1758">
        <v>829581</v>
      </c>
      <c r="AB1758" s="198">
        <v>37048.875011574077</v>
      </c>
      <c r="AC1758" s="198">
        <v>37048.875011574077</v>
      </c>
    </row>
    <row r="1759" spans="1:29" x14ac:dyDescent="0.2">
      <c r="A1759" s="44" t="str">
        <f t="shared" si="136"/>
        <v xml:space="preserve"> Natural Gas Physical</v>
      </c>
      <c r="B1759" s="44" t="str">
        <f t="shared" si="137"/>
        <v/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5000</v>
      </c>
      <c r="G1759" s="202">
        <v>1338166</v>
      </c>
      <c r="H1759" s="198">
        <v>37047.358993055554</v>
      </c>
      <c r="I1759" t="s">
        <v>4519</v>
      </c>
      <c r="M1759" t="s">
        <v>3494</v>
      </c>
      <c r="N1759" t="s">
        <v>4506</v>
      </c>
      <c r="O1759" t="s">
        <v>2775</v>
      </c>
      <c r="P1759" s="199">
        <v>5000</v>
      </c>
      <c r="S1759" t="s">
        <v>3495</v>
      </c>
      <c r="T1759" t="s">
        <v>3730</v>
      </c>
      <c r="U1759" s="201">
        <v>4.2024999999999997</v>
      </c>
      <c r="V1759" t="s">
        <v>4135</v>
      </c>
      <c r="W1759" t="s">
        <v>4507</v>
      </c>
      <c r="X1759" t="s">
        <v>4508</v>
      </c>
      <c r="Y1759" t="s">
        <v>4481</v>
      </c>
      <c r="Z1759" t="s">
        <v>3051</v>
      </c>
      <c r="AA1759">
        <v>829582</v>
      </c>
      <c r="AB1759" s="198">
        <v>37048.875011574077</v>
      </c>
      <c r="AC1759" s="198">
        <v>37048.875011574077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1338168</v>
      </c>
      <c r="H1760" s="198">
        <v>37047.35900462963</v>
      </c>
      <c r="I1760" t="s">
        <v>4249</v>
      </c>
      <c r="M1760" t="s">
        <v>3494</v>
      </c>
      <c r="N1760" t="s">
        <v>3840</v>
      </c>
      <c r="O1760" t="s">
        <v>2583</v>
      </c>
      <c r="Q1760" s="199">
        <v>10000</v>
      </c>
      <c r="S1760" t="s">
        <v>3495</v>
      </c>
      <c r="T1760" t="s">
        <v>3730</v>
      </c>
      <c r="U1760" s="201">
        <v>4.2249999999999996</v>
      </c>
      <c r="V1760" t="s">
        <v>4503</v>
      </c>
      <c r="W1760" t="s">
        <v>4523</v>
      </c>
      <c r="X1760" t="s">
        <v>4524</v>
      </c>
      <c r="Y1760" t="s">
        <v>4481</v>
      </c>
      <c r="Z1760" t="s">
        <v>3051</v>
      </c>
      <c r="AA1760">
        <v>829583</v>
      </c>
      <c r="AB1760" s="198">
        <v>37048.875011574077</v>
      </c>
      <c r="AC1760" s="198">
        <v>37048.875011574077</v>
      </c>
    </row>
    <row r="1761" spans="1:29" x14ac:dyDescent="0.2">
      <c r="A1761" s="44" t="str">
        <f t="shared" si="136"/>
        <v>US Natural Gas Financial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31</v>
      </c>
      <c r="F1761" s="213">
        <f t="shared" si="140"/>
        <v>465000</v>
      </c>
      <c r="G1761" s="202">
        <v>1338169</v>
      </c>
      <c r="H1761" s="198">
        <v>37047.359016203707</v>
      </c>
      <c r="I1761" t="s">
        <v>3702</v>
      </c>
      <c r="M1761" t="s">
        <v>3494</v>
      </c>
      <c r="N1761" t="s">
        <v>4277</v>
      </c>
      <c r="O1761" t="s">
        <v>4487</v>
      </c>
      <c r="P1761" s="199">
        <v>15000</v>
      </c>
      <c r="S1761" t="s">
        <v>3495</v>
      </c>
      <c r="T1761" t="s">
        <v>3730</v>
      </c>
      <c r="U1761" s="201">
        <v>4.165</v>
      </c>
      <c r="V1761" t="s">
        <v>4279</v>
      </c>
      <c r="W1761" t="s">
        <v>2909</v>
      </c>
      <c r="X1761" t="s">
        <v>4278</v>
      </c>
      <c r="Y1761" t="s">
        <v>3748</v>
      </c>
      <c r="Z1761" t="s">
        <v>3051</v>
      </c>
      <c r="AA1761" t="s">
        <v>2776</v>
      </c>
      <c r="AB1761" s="198">
        <v>37073.875</v>
      </c>
      <c r="AC1761" s="198">
        <v>37103.875</v>
      </c>
    </row>
    <row r="1762" spans="1:29" x14ac:dyDescent="0.2">
      <c r="A1762" s="44" t="str">
        <f t="shared" si="136"/>
        <v xml:space="preserve"> Natural Gas Physical</v>
      </c>
      <c r="B1762" s="44" t="str">
        <f t="shared" si="137"/>
        <v/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25</v>
      </c>
      <c r="F1762" s="213">
        <f t="shared" si="140"/>
        <v>7925</v>
      </c>
      <c r="G1762" s="202">
        <v>1338170</v>
      </c>
      <c r="H1762" s="198">
        <v>37047.359016203707</v>
      </c>
      <c r="I1762" t="s">
        <v>3813</v>
      </c>
      <c r="M1762" t="s">
        <v>3494</v>
      </c>
      <c r="N1762" t="s">
        <v>4506</v>
      </c>
      <c r="O1762" t="s">
        <v>4666</v>
      </c>
      <c r="P1762" s="199">
        <v>317</v>
      </c>
      <c r="S1762" t="s">
        <v>3495</v>
      </c>
      <c r="T1762" t="s">
        <v>3730</v>
      </c>
      <c r="U1762" s="201">
        <v>4.2300000000000004</v>
      </c>
      <c r="V1762" t="s">
        <v>3814</v>
      </c>
      <c r="W1762" t="s">
        <v>4507</v>
      </c>
      <c r="X1762" t="s">
        <v>4508</v>
      </c>
      <c r="Y1762" t="s">
        <v>4481</v>
      </c>
      <c r="Z1762" t="s">
        <v>3051</v>
      </c>
      <c r="AA1762">
        <v>829584</v>
      </c>
      <c r="AB1762" s="198">
        <v>37048.875011574077</v>
      </c>
      <c r="AC1762" s="198">
        <v>37072.875011574077</v>
      </c>
    </row>
    <row r="1763" spans="1:29" x14ac:dyDescent="0.2">
      <c r="A1763" s="44" t="str">
        <f t="shared" si="136"/>
        <v xml:space="preserve"> Natural Gas Physical</v>
      </c>
      <c r="B1763" s="44" t="str">
        <f t="shared" si="137"/>
        <v/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1338172</v>
      </c>
      <c r="H1763" s="198">
        <v>37047.359027777777</v>
      </c>
      <c r="I1763" t="s">
        <v>4535</v>
      </c>
      <c r="M1763" t="s">
        <v>3494</v>
      </c>
      <c r="N1763" t="s">
        <v>3176</v>
      </c>
      <c r="O1763" t="s">
        <v>4591</v>
      </c>
      <c r="Q1763" s="199">
        <v>10000</v>
      </c>
      <c r="S1763" t="s">
        <v>3798</v>
      </c>
      <c r="T1763" t="s">
        <v>3177</v>
      </c>
      <c r="U1763" s="201">
        <v>5.05</v>
      </c>
      <c r="V1763" t="s">
        <v>4536</v>
      </c>
      <c r="W1763" t="s">
        <v>3178</v>
      </c>
      <c r="X1763" t="s">
        <v>3179</v>
      </c>
      <c r="Y1763" t="s">
        <v>4481</v>
      </c>
      <c r="Z1763" t="s">
        <v>3052</v>
      </c>
      <c r="AA1763">
        <v>829585</v>
      </c>
      <c r="AB1763" s="198">
        <v>37047.875011574077</v>
      </c>
      <c r="AC1763" s="198">
        <v>37047.875011574077</v>
      </c>
    </row>
    <row r="1764" spans="1:29" x14ac:dyDescent="0.2">
      <c r="A1764" s="44" t="str">
        <f t="shared" si="136"/>
        <v xml:space="preserve"> Natural Gas Physical</v>
      </c>
      <c r="B1764" s="44" t="str">
        <f t="shared" si="137"/>
        <v/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10000</v>
      </c>
      <c r="G1764" s="202">
        <v>1338171</v>
      </c>
      <c r="H1764" s="198">
        <v>37047.359027777777</v>
      </c>
      <c r="I1764" t="s">
        <v>4431</v>
      </c>
      <c r="M1764" t="s">
        <v>3494</v>
      </c>
      <c r="N1764" t="s">
        <v>4506</v>
      </c>
      <c r="O1764" t="s">
        <v>2641</v>
      </c>
      <c r="P1764" s="199">
        <v>10000</v>
      </c>
      <c r="S1764" t="s">
        <v>3495</v>
      </c>
      <c r="T1764" t="s">
        <v>3730</v>
      </c>
      <c r="U1764" s="201">
        <v>4.2125000000000004</v>
      </c>
      <c r="V1764" t="s">
        <v>3546</v>
      </c>
      <c r="W1764" t="s">
        <v>4507</v>
      </c>
      <c r="X1764" t="s">
        <v>4508</v>
      </c>
      <c r="Y1764" t="s">
        <v>4481</v>
      </c>
      <c r="Z1764" t="s">
        <v>3051</v>
      </c>
      <c r="AA1764">
        <v>829587</v>
      </c>
      <c r="AB1764" s="198">
        <v>37048.875011574077</v>
      </c>
      <c r="AC1764" s="198">
        <v>37048.875011574077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1338173</v>
      </c>
      <c r="H1765" s="198">
        <v>37047.359039351853</v>
      </c>
      <c r="I1765" t="s">
        <v>4502</v>
      </c>
      <c r="M1765" t="s">
        <v>3494</v>
      </c>
      <c r="N1765" t="s">
        <v>3840</v>
      </c>
      <c r="O1765" t="s">
        <v>2498</v>
      </c>
      <c r="P1765" s="199">
        <v>5000</v>
      </c>
      <c r="S1765" t="s">
        <v>3495</v>
      </c>
      <c r="T1765" t="s">
        <v>3730</v>
      </c>
      <c r="U1765" s="201">
        <v>3.8824999999999998</v>
      </c>
      <c r="V1765" t="s">
        <v>4182</v>
      </c>
      <c r="W1765" t="s">
        <v>4348</v>
      </c>
      <c r="X1765" t="s">
        <v>4498</v>
      </c>
      <c r="Y1765" t="s">
        <v>4481</v>
      </c>
      <c r="Z1765" t="s">
        <v>3051</v>
      </c>
      <c r="AA1765">
        <v>829586</v>
      </c>
      <c r="AB1765" s="198">
        <v>37048.875011574077</v>
      </c>
      <c r="AC1765" s="198">
        <v>37048.875011574077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100000</v>
      </c>
      <c r="G1766" s="202">
        <v>1338174</v>
      </c>
      <c r="H1766" s="198">
        <v>37047.3590625</v>
      </c>
      <c r="I1766" t="s">
        <v>3606</v>
      </c>
      <c r="M1766" t="s">
        <v>3494</v>
      </c>
      <c r="N1766" t="s">
        <v>3840</v>
      </c>
      <c r="O1766" t="s">
        <v>2481</v>
      </c>
      <c r="Q1766" s="199">
        <v>100000</v>
      </c>
      <c r="S1766" t="s">
        <v>3495</v>
      </c>
      <c r="T1766" t="s">
        <v>3730</v>
      </c>
      <c r="U1766" s="201">
        <v>4.125</v>
      </c>
      <c r="V1766" t="s">
        <v>4347</v>
      </c>
      <c r="W1766" t="s">
        <v>4479</v>
      </c>
      <c r="X1766" t="s">
        <v>4480</v>
      </c>
      <c r="Y1766" t="s">
        <v>4481</v>
      </c>
      <c r="Z1766" t="s">
        <v>3051</v>
      </c>
      <c r="AA1766">
        <v>829588</v>
      </c>
      <c r="AB1766" s="198">
        <v>37048.875011574077</v>
      </c>
      <c r="AC1766" s="198">
        <v>37048.875011574077</v>
      </c>
    </row>
    <row r="1767" spans="1:29" x14ac:dyDescent="0.2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1338175</v>
      </c>
      <c r="H1767" s="198">
        <v>37047.359074074076</v>
      </c>
      <c r="I1767" t="s">
        <v>4431</v>
      </c>
      <c r="M1767" t="s">
        <v>3494</v>
      </c>
      <c r="N1767" t="s">
        <v>4506</v>
      </c>
      <c r="O1767" t="s">
        <v>2641</v>
      </c>
      <c r="P1767" s="199">
        <v>10000</v>
      </c>
      <c r="S1767" t="s">
        <v>3495</v>
      </c>
      <c r="T1767" t="s">
        <v>3730</v>
      </c>
      <c r="U1767" s="201">
        <v>4.21</v>
      </c>
      <c r="V1767" t="s">
        <v>3546</v>
      </c>
      <c r="W1767" t="s">
        <v>4507</v>
      </c>
      <c r="X1767" t="s">
        <v>4508</v>
      </c>
      <c r="Y1767" t="s">
        <v>4481</v>
      </c>
      <c r="Z1767" t="s">
        <v>3051</v>
      </c>
      <c r="AA1767">
        <v>829589</v>
      </c>
      <c r="AB1767" s="198">
        <v>37048.875011574077</v>
      </c>
      <c r="AC1767" s="198">
        <v>37048.875011574077</v>
      </c>
    </row>
    <row r="1768" spans="1:29" x14ac:dyDescent="0.2">
      <c r="A1768" s="44" t="str">
        <f t="shared" si="136"/>
        <v xml:space="preserve"> Natural Gas Physical</v>
      </c>
      <c r="B1768" s="44" t="str">
        <f t="shared" si="137"/>
        <v/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1338176</v>
      </c>
      <c r="H1768" s="198">
        <v>37047.359085648146</v>
      </c>
      <c r="I1768" t="s">
        <v>4402</v>
      </c>
      <c r="M1768" t="s">
        <v>3494</v>
      </c>
      <c r="N1768" t="s">
        <v>4506</v>
      </c>
      <c r="O1768" t="s">
        <v>2725</v>
      </c>
      <c r="Q1768" s="199">
        <v>5000</v>
      </c>
      <c r="S1768" t="s">
        <v>3495</v>
      </c>
      <c r="T1768" t="s">
        <v>3730</v>
      </c>
      <c r="U1768" s="201">
        <v>4.2275</v>
      </c>
      <c r="V1768" t="s">
        <v>2845</v>
      </c>
      <c r="W1768" t="s">
        <v>4507</v>
      </c>
      <c r="X1768" t="s">
        <v>4508</v>
      </c>
      <c r="Y1768" t="s">
        <v>4481</v>
      </c>
      <c r="Z1768" t="s">
        <v>3051</v>
      </c>
      <c r="AA1768">
        <v>829590</v>
      </c>
      <c r="AB1768" s="198">
        <v>37048.875011574077</v>
      </c>
      <c r="AC1768" s="198">
        <v>37048.875011574077</v>
      </c>
    </row>
    <row r="1769" spans="1:29" x14ac:dyDescent="0.2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31</v>
      </c>
      <c r="F1769" s="213">
        <f t="shared" si="140"/>
        <v>465000</v>
      </c>
      <c r="G1769" s="202">
        <v>1338177</v>
      </c>
      <c r="H1769" s="198">
        <v>37047.359097222223</v>
      </c>
      <c r="I1769" t="s">
        <v>4276</v>
      </c>
      <c r="M1769" t="s">
        <v>3494</v>
      </c>
      <c r="N1769" t="s">
        <v>4277</v>
      </c>
      <c r="O1769" t="s">
        <v>4487</v>
      </c>
      <c r="Q1769" s="199">
        <v>15000</v>
      </c>
      <c r="S1769" t="s">
        <v>3495</v>
      </c>
      <c r="T1769" t="s">
        <v>3730</v>
      </c>
      <c r="U1769" s="201">
        <v>4.17</v>
      </c>
      <c r="V1769" t="s">
        <v>4345</v>
      </c>
      <c r="W1769" t="s">
        <v>2909</v>
      </c>
      <c r="X1769" t="s">
        <v>4278</v>
      </c>
      <c r="Y1769" t="s">
        <v>3748</v>
      </c>
      <c r="Z1769" t="s">
        <v>3051</v>
      </c>
      <c r="AA1769" t="s">
        <v>2777</v>
      </c>
      <c r="AB1769" s="198">
        <v>37073.875</v>
      </c>
      <c r="AC1769" s="198">
        <v>37103.875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4667</v>
      </c>
      <c r="G1770" s="202">
        <v>1338179</v>
      </c>
      <c r="H1770" s="198">
        <v>37047.359097222223</v>
      </c>
      <c r="I1770" t="s">
        <v>3518</v>
      </c>
      <c r="M1770" t="s">
        <v>3494</v>
      </c>
      <c r="N1770" t="s">
        <v>3840</v>
      </c>
      <c r="O1770" t="s">
        <v>2507</v>
      </c>
      <c r="Q1770" s="199">
        <v>4667</v>
      </c>
      <c r="S1770" t="s">
        <v>3495</v>
      </c>
      <c r="T1770" t="s">
        <v>3730</v>
      </c>
      <c r="U1770" s="201">
        <v>4.29</v>
      </c>
      <c r="V1770" t="s">
        <v>3480</v>
      </c>
      <c r="W1770" t="s">
        <v>3217</v>
      </c>
      <c r="X1770" t="s">
        <v>3153</v>
      </c>
      <c r="Y1770" t="s">
        <v>4481</v>
      </c>
      <c r="Z1770" t="s">
        <v>3051</v>
      </c>
      <c r="AA1770">
        <v>829591</v>
      </c>
      <c r="AB1770" s="198">
        <v>37048.875011574077</v>
      </c>
      <c r="AC1770" s="198">
        <v>37048.875011574077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25</v>
      </c>
      <c r="F1771" s="213">
        <f t="shared" si="140"/>
        <v>250000</v>
      </c>
      <c r="G1771" s="202">
        <v>1338178</v>
      </c>
      <c r="H1771" s="198">
        <v>37047.359097222223</v>
      </c>
      <c r="I1771" t="s">
        <v>3606</v>
      </c>
      <c r="M1771" t="s">
        <v>3494</v>
      </c>
      <c r="N1771" t="s">
        <v>4277</v>
      </c>
      <c r="O1771" t="s">
        <v>3991</v>
      </c>
      <c r="Q1771" s="199">
        <v>10000</v>
      </c>
      <c r="S1771" t="s">
        <v>3495</v>
      </c>
      <c r="T1771" t="s">
        <v>3730</v>
      </c>
      <c r="U1771" s="201">
        <v>4.08</v>
      </c>
      <c r="V1771" t="s">
        <v>2771</v>
      </c>
      <c r="W1771" t="s">
        <v>4527</v>
      </c>
      <c r="X1771" t="s">
        <v>4157</v>
      </c>
      <c r="Y1771" t="s">
        <v>3748</v>
      </c>
      <c r="Z1771" t="s">
        <v>3051</v>
      </c>
      <c r="AA1771" t="s">
        <v>2778</v>
      </c>
      <c r="AB1771" s="198">
        <v>37048.875011574077</v>
      </c>
      <c r="AC1771" s="198">
        <v>37072.875011574077</v>
      </c>
    </row>
    <row r="1772" spans="1:29" x14ac:dyDescent="0.2">
      <c r="A1772" s="44" t="str">
        <f t="shared" si="136"/>
        <v>US Natural Gas Financial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Financial</v>
      </c>
      <c r="E1772" s="44">
        <f>IF(VLOOKUP(S1772,'DD-Lookup'!$J$6:$L$50,3,FALSE)="Monthly",(YEAR(AC1772)-YEAR(AB1772))*12+MONTH(AC1772)-MONTH(AB1772)+1,(AC1772-AB1772+1))</f>
        <v>151</v>
      </c>
      <c r="F1772" s="213">
        <f t="shared" si="140"/>
        <v>755000</v>
      </c>
      <c r="G1772" s="202">
        <v>1338180</v>
      </c>
      <c r="H1772" s="198">
        <v>37047.3591087963</v>
      </c>
      <c r="I1772" t="s">
        <v>4282</v>
      </c>
      <c r="M1772" t="s">
        <v>3494</v>
      </c>
      <c r="N1772" t="s">
        <v>4277</v>
      </c>
      <c r="O1772" t="s">
        <v>4505</v>
      </c>
      <c r="Q1772" s="199">
        <v>5000</v>
      </c>
      <c r="S1772" t="s">
        <v>3495</v>
      </c>
      <c r="T1772" t="s">
        <v>3730</v>
      </c>
      <c r="U1772" s="201">
        <v>4.5750000000000002</v>
      </c>
      <c r="V1772" t="s">
        <v>4283</v>
      </c>
      <c r="W1772" t="s">
        <v>2909</v>
      </c>
      <c r="X1772" t="s">
        <v>4278</v>
      </c>
      <c r="Y1772" t="s">
        <v>3748</v>
      </c>
      <c r="Z1772" t="s">
        <v>3051</v>
      </c>
      <c r="AA1772" t="s">
        <v>2779</v>
      </c>
      <c r="AB1772" s="198">
        <v>37196</v>
      </c>
      <c r="AC1772" s="198">
        <v>37346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8000</v>
      </c>
      <c r="G1773" s="202">
        <v>1338181</v>
      </c>
      <c r="H1773" s="198">
        <v>37047.359131944446</v>
      </c>
      <c r="I1773" t="s">
        <v>4439</v>
      </c>
      <c r="M1773" t="s">
        <v>3494</v>
      </c>
      <c r="N1773" t="s">
        <v>3840</v>
      </c>
      <c r="O1773" t="s">
        <v>4694</v>
      </c>
      <c r="P1773" s="199">
        <v>8000</v>
      </c>
      <c r="S1773" t="s">
        <v>3495</v>
      </c>
      <c r="T1773" t="s">
        <v>3730</v>
      </c>
      <c r="U1773" s="201">
        <v>3.9750000000000001</v>
      </c>
      <c r="V1773" t="s">
        <v>3510</v>
      </c>
      <c r="W1773" t="s">
        <v>4368</v>
      </c>
      <c r="X1773" t="s">
        <v>3165</v>
      </c>
      <c r="Y1773" t="s">
        <v>4481</v>
      </c>
      <c r="Z1773" t="s">
        <v>3051</v>
      </c>
      <c r="AA1773">
        <v>829592</v>
      </c>
      <c r="AB1773" s="198">
        <v>37048.875011574077</v>
      </c>
      <c r="AC1773" s="198">
        <v>37048.875011574077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10000</v>
      </c>
      <c r="G1774" s="202">
        <v>1338182</v>
      </c>
      <c r="H1774" s="198">
        <v>37047.359143518515</v>
      </c>
      <c r="I1774" t="s">
        <v>4272</v>
      </c>
      <c r="M1774" t="s">
        <v>3494</v>
      </c>
      <c r="N1774" t="s">
        <v>3840</v>
      </c>
      <c r="O1774" t="s">
        <v>4679</v>
      </c>
      <c r="Q1774" s="199">
        <v>10000</v>
      </c>
      <c r="S1774" t="s">
        <v>3495</v>
      </c>
      <c r="T1774" t="s">
        <v>3730</v>
      </c>
      <c r="U1774" s="201">
        <v>4.1749999999999998</v>
      </c>
      <c r="V1774" t="s">
        <v>4353</v>
      </c>
      <c r="W1774" t="s">
        <v>4178</v>
      </c>
      <c r="X1774" t="s">
        <v>4179</v>
      </c>
      <c r="Y1774" t="s">
        <v>4481</v>
      </c>
      <c r="Z1774" t="s">
        <v>3051</v>
      </c>
      <c r="AA1774">
        <v>829593</v>
      </c>
      <c r="AB1774" s="198">
        <v>37048.875011574077</v>
      </c>
      <c r="AC1774" s="198">
        <v>37048.875011574077</v>
      </c>
    </row>
    <row r="1775" spans="1:29" x14ac:dyDescent="0.2">
      <c r="A1775" s="44" t="str">
        <f t="shared" si="136"/>
        <v xml:space="preserve"> Natural Gas Physical</v>
      </c>
      <c r="B1775" s="44" t="str">
        <f t="shared" si="137"/>
        <v/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1338183</v>
      </c>
      <c r="H1775" s="198">
        <v>37047.359155092592</v>
      </c>
      <c r="I1775" t="s">
        <v>4491</v>
      </c>
      <c r="M1775" t="s">
        <v>3494</v>
      </c>
      <c r="N1775" t="s">
        <v>4506</v>
      </c>
      <c r="O1775" t="s">
        <v>2641</v>
      </c>
      <c r="Q1775" s="199">
        <v>10000</v>
      </c>
      <c r="S1775" t="s">
        <v>3495</v>
      </c>
      <c r="T1775" t="s">
        <v>3730</v>
      </c>
      <c r="U1775" s="201">
        <v>4.2125000000000004</v>
      </c>
      <c r="V1775" t="s">
        <v>2839</v>
      </c>
      <c r="W1775" t="s">
        <v>4507</v>
      </c>
      <c r="X1775" t="s">
        <v>4508</v>
      </c>
      <c r="Y1775" t="s">
        <v>4481</v>
      </c>
      <c r="Z1775" t="s">
        <v>3051</v>
      </c>
      <c r="AA1775">
        <v>829594</v>
      </c>
      <c r="AB1775" s="198">
        <v>37048.875011574077</v>
      </c>
      <c r="AC1775" s="198">
        <v>37048.875011574077</v>
      </c>
    </row>
    <row r="1776" spans="1:29" x14ac:dyDescent="0.2">
      <c r="A1776" s="44" t="str">
        <f t="shared" si="136"/>
        <v xml:space="preserve"> Natural Gas Physical</v>
      </c>
      <c r="B1776" s="44" t="str">
        <f t="shared" si="137"/>
        <v/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1338185</v>
      </c>
      <c r="H1776" s="198">
        <v>37047.359189814815</v>
      </c>
      <c r="I1776" t="s">
        <v>4431</v>
      </c>
      <c r="M1776" t="s">
        <v>3494</v>
      </c>
      <c r="N1776" t="s">
        <v>4506</v>
      </c>
      <c r="O1776" t="s">
        <v>2641</v>
      </c>
      <c r="P1776" s="199">
        <v>10000</v>
      </c>
      <c r="S1776" t="s">
        <v>3495</v>
      </c>
      <c r="T1776" t="s">
        <v>3730</v>
      </c>
      <c r="U1776" s="201">
        <v>4.21</v>
      </c>
      <c r="V1776" t="s">
        <v>3546</v>
      </c>
      <c r="W1776" t="s">
        <v>4507</v>
      </c>
      <c r="X1776" t="s">
        <v>4508</v>
      </c>
      <c r="Y1776" t="s">
        <v>4481</v>
      </c>
      <c r="Z1776" t="s">
        <v>3051</v>
      </c>
      <c r="AA1776">
        <v>829596</v>
      </c>
      <c r="AB1776" s="198">
        <v>37048.875011574077</v>
      </c>
      <c r="AC1776" s="198">
        <v>37048.875011574077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100000</v>
      </c>
      <c r="G1777" s="202">
        <v>1338184</v>
      </c>
      <c r="H1777" s="198">
        <v>37047.359189814815</v>
      </c>
      <c r="I1777" t="s">
        <v>4249</v>
      </c>
      <c r="M1777" t="s">
        <v>3494</v>
      </c>
      <c r="N1777" t="s">
        <v>3840</v>
      </c>
      <c r="O1777" t="s">
        <v>2481</v>
      </c>
      <c r="Q1777" s="199">
        <v>100000</v>
      </c>
      <c r="S1777" t="s">
        <v>3495</v>
      </c>
      <c r="T1777" t="s">
        <v>3730</v>
      </c>
      <c r="U1777" s="201">
        <v>4.13</v>
      </c>
      <c r="V1777" t="s">
        <v>4503</v>
      </c>
      <c r="W1777" t="s">
        <v>4479</v>
      </c>
      <c r="X1777" t="s">
        <v>4480</v>
      </c>
      <c r="Y1777" t="s">
        <v>4481</v>
      </c>
      <c r="Z1777" t="s">
        <v>3051</v>
      </c>
      <c r="AA1777">
        <v>829595</v>
      </c>
      <c r="AB1777" s="198">
        <v>37048.875011574077</v>
      </c>
      <c r="AC1777" s="198">
        <v>37048.875011574077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25</v>
      </c>
      <c r="F1778" s="213">
        <f t="shared" si="140"/>
        <v>10000</v>
      </c>
      <c r="G1778" s="202">
        <v>1338186</v>
      </c>
      <c r="H1778" s="198">
        <v>37047.359224537038</v>
      </c>
      <c r="I1778" t="s">
        <v>4272</v>
      </c>
      <c r="M1778" t="s">
        <v>3494</v>
      </c>
      <c r="N1778" t="s">
        <v>3840</v>
      </c>
      <c r="O1778" t="s">
        <v>4699</v>
      </c>
      <c r="P1778" s="199">
        <v>400</v>
      </c>
      <c r="S1778" t="s">
        <v>3495</v>
      </c>
      <c r="T1778" t="s">
        <v>3730</v>
      </c>
      <c r="U1778" s="201">
        <v>4.2</v>
      </c>
      <c r="V1778" t="s">
        <v>4353</v>
      </c>
      <c r="W1778" t="s">
        <v>4178</v>
      </c>
      <c r="X1778" t="s">
        <v>4179</v>
      </c>
      <c r="Y1778" t="s">
        <v>4481</v>
      </c>
      <c r="Z1778" t="s">
        <v>3051</v>
      </c>
      <c r="AA1778">
        <v>829599</v>
      </c>
      <c r="AB1778" s="198">
        <v>37048.875011574077</v>
      </c>
      <c r="AC1778" s="198">
        <v>37072.875011574077</v>
      </c>
    </row>
    <row r="1779" spans="1:29" x14ac:dyDescent="0.2">
      <c r="A1779" s="44" t="str">
        <f t="shared" si="136"/>
        <v xml:space="preserve"> Natural Gas Physical</v>
      </c>
      <c r="B1779" s="44" t="str">
        <f t="shared" si="137"/>
        <v/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1338188</v>
      </c>
      <c r="H1779" s="198">
        <v>37047.359247685185</v>
      </c>
      <c r="I1779" t="s">
        <v>4431</v>
      </c>
      <c r="M1779" t="s">
        <v>3494</v>
      </c>
      <c r="N1779" t="s">
        <v>4506</v>
      </c>
      <c r="O1779" t="s">
        <v>2641</v>
      </c>
      <c r="P1779" s="199">
        <v>10000</v>
      </c>
      <c r="S1779" t="s">
        <v>3495</v>
      </c>
      <c r="T1779" t="s">
        <v>3730</v>
      </c>
      <c r="U1779" s="201">
        <v>4.2074999999999996</v>
      </c>
      <c r="V1779" t="s">
        <v>3546</v>
      </c>
      <c r="W1779" t="s">
        <v>4507</v>
      </c>
      <c r="X1779" t="s">
        <v>4508</v>
      </c>
      <c r="Y1779" t="s">
        <v>4481</v>
      </c>
      <c r="Z1779" t="s">
        <v>3051</v>
      </c>
      <c r="AA1779">
        <v>829597</v>
      </c>
      <c r="AB1779" s="198">
        <v>37048.875011574077</v>
      </c>
      <c r="AC1779" s="198">
        <v>37048.875011574077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5000</v>
      </c>
      <c r="G1780" s="202">
        <v>1338189</v>
      </c>
      <c r="H1780" s="198">
        <v>37047.359259259261</v>
      </c>
      <c r="I1780" t="s">
        <v>3533</v>
      </c>
      <c r="M1780" t="s">
        <v>3494</v>
      </c>
      <c r="N1780" t="s">
        <v>3840</v>
      </c>
      <c r="O1780" t="s">
        <v>2583</v>
      </c>
      <c r="Q1780" s="199">
        <v>5000</v>
      </c>
      <c r="S1780" t="s">
        <v>3495</v>
      </c>
      <c r="T1780" t="s">
        <v>3730</v>
      </c>
      <c r="U1780" s="201">
        <v>4.2300000000000004</v>
      </c>
      <c r="V1780" t="s">
        <v>3114</v>
      </c>
      <c r="W1780" t="s">
        <v>4523</v>
      </c>
      <c r="X1780" t="s">
        <v>4524</v>
      </c>
      <c r="Y1780" t="s">
        <v>4481</v>
      </c>
      <c r="Z1780" t="s">
        <v>3051</v>
      </c>
      <c r="AA1780">
        <v>829598</v>
      </c>
      <c r="AB1780" s="198">
        <v>37048.875011574077</v>
      </c>
      <c r="AC1780" s="198">
        <v>37048.875011574077</v>
      </c>
    </row>
    <row r="1781" spans="1:29" x14ac:dyDescent="0.2">
      <c r="A1781" s="44" t="str">
        <f t="shared" si="136"/>
        <v xml:space="preserve"> Natural Gas Physical</v>
      </c>
      <c r="B1781" s="44" t="str">
        <f t="shared" si="137"/>
        <v/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25</v>
      </c>
      <c r="F1781" s="213">
        <f t="shared" si="140"/>
        <v>250000</v>
      </c>
      <c r="G1781" s="202">
        <v>1338191</v>
      </c>
      <c r="H1781" s="198">
        <v>37047.359293981484</v>
      </c>
      <c r="I1781" t="s">
        <v>4272</v>
      </c>
      <c r="M1781" t="s">
        <v>3494</v>
      </c>
      <c r="N1781" t="s">
        <v>4506</v>
      </c>
      <c r="O1781" t="s">
        <v>4666</v>
      </c>
      <c r="Q1781" s="199">
        <v>10000</v>
      </c>
      <c r="S1781" t="s">
        <v>3495</v>
      </c>
      <c r="T1781" t="s">
        <v>3730</v>
      </c>
      <c r="U1781" s="201">
        <v>4.2649999999999997</v>
      </c>
      <c r="V1781" t="s">
        <v>3514</v>
      </c>
      <c r="W1781" t="s">
        <v>4507</v>
      </c>
      <c r="X1781" t="s">
        <v>4508</v>
      </c>
      <c r="Y1781" t="s">
        <v>4481</v>
      </c>
      <c r="Z1781" t="s">
        <v>3051</v>
      </c>
      <c r="AA1781">
        <v>829601</v>
      </c>
      <c r="AB1781" s="198">
        <v>37048.875011574077</v>
      </c>
      <c r="AC1781" s="198">
        <v>37072.875011574077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1338190</v>
      </c>
      <c r="H1782" s="198">
        <v>37047.359293981484</v>
      </c>
      <c r="I1782" t="s">
        <v>4482</v>
      </c>
      <c r="M1782" t="s">
        <v>3494</v>
      </c>
      <c r="N1782" t="s">
        <v>3840</v>
      </c>
      <c r="O1782" t="s">
        <v>2503</v>
      </c>
      <c r="Q1782" s="199">
        <v>5000</v>
      </c>
      <c r="S1782" t="s">
        <v>3495</v>
      </c>
      <c r="T1782" t="s">
        <v>3730</v>
      </c>
      <c r="U1782" s="201">
        <v>3.91</v>
      </c>
      <c r="V1782" t="s">
        <v>4511</v>
      </c>
      <c r="W1782" t="s">
        <v>4348</v>
      </c>
      <c r="X1782" t="s">
        <v>4498</v>
      </c>
      <c r="Y1782" t="s">
        <v>4481</v>
      </c>
      <c r="Z1782" t="s">
        <v>3051</v>
      </c>
      <c r="AA1782">
        <v>829600</v>
      </c>
      <c r="AB1782" s="198">
        <v>37048.875011574077</v>
      </c>
      <c r="AC1782" s="198">
        <v>37048.875011574077</v>
      </c>
    </row>
    <row r="1783" spans="1:29" x14ac:dyDescent="0.2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1338192</v>
      </c>
      <c r="H1783" s="198">
        <v>37047.359317129631</v>
      </c>
      <c r="I1783" t="s">
        <v>4491</v>
      </c>
      <c r="M1783" t="s">
        <v>3494</v>
      </c>
      <c r="N1783" t="s">
        <v>4506</v>
      </c>
      <c r="O1783" t="s">
        <v>2641</v>
      </c>
      <c r="Q1783" s="199">
        <v>10000</v>
      </c>
      <c r="S1783" t="s">
        <v>3495</v>
      </c>
      <c r="T1783" t="s">
        <v>3730</v>
      </c>
      <c r="U1783" s="201">
        <v>4.21</v>
      </c>
      <c r="V1783" t="s">
        <v>2839</v>
      </c>
      <c r="W1783" t="s">
        <v>4507</v>
      </c>
      <c r="X1783" t="s">
        <v>4508</v>
      </c>
      <c r="Y1783" t="s">
        <v>4481</v>
      </c>
      <c r="Z1783" t="s">
        <v>3051</v>
      </c>
      <c r="AA1783">
        <v>829603</v>
      </c>
      <c r="AB1783" s="198">
        <v>37048.875011574077</v>
      </c>
      <c r="AC1783" s="198">
        <v>37048.875011574077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10000</v>
      </c>
      <c r="G1784" s="202">
        <v>1338193</v>
      </c>
      <c r="H1784" s="198">
        <v>37047.359317129631</v>
      </c>
      <c r="I1784" t="s">
        <v>4439</v>
      </c>
      <c r="M1784" t="s">
        <v>3494</v>
      </c>
      <c r="N1784" t="s">
        <v>3840</v>
      </c>
      <c r="O1784" t="s">
        <v>2587</v>
      </c>
      <c r="P1784" s="199">
        <v>10000</v>
      </c>
      <c r="S1784" t="s">
        <v>3495</v>
      </c>
      <c r="T1784" t="s">
        <v>3730</v>
      </c>
      <c r="U1784" s="201">
        <v>4.05</v>
      </c>
      <c r="V1784" t="s">
        <v>2688</v>
      </c>
      <c r="W1784" t="s">
        <v>3171</v>
      </c>
      <c r="X1784" t="s">
        <v>3164</v>
      </c>
      <c r="Y1784" t="s">
        <v>4481</v>
      </c>
      <c r="Z1784" t="s">
        <v>3051</v>
      </c>
      <c r="AA1784">
        <v>829602</v>
      </c>
      <c r="AB1784" s="198">
        <v>37048.875011574077</v>
      </c>
      <c r="AC1784" s="198">
        <v>37048.875011574077</v>
      </c>
    </row>
    <row r="1785" spans="1:29" x14ac:dyDescent="0.2">
      <c r="A1785" s="44" t="str">
        <f t="shared" si="136"/>
        <v>US Natural Gas Financial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123</v>
      </c>
      <c r="F1785" s="213">
        <f t="shared" si="140"/>
        <v>615000</v>
      </c>
      <c r="G1785" s="202">
        <v>1338194</v>
      </c>
      <c r="H1785" s="198">
        <v>37047.359340277777</v>
      </c>
      <c r="I1785" t="s">
        <v>4477</v>
      </c>
      <c r="M1785" t="s">
        <v>3494</v>
      </c>
      <c r="N1785" t="s">
        <v>4277</v>
      </c>
      <c r="O1785" t="s">
        <v>3218</v>
      </c>
      <c r="Q1785" s="199">
        <v>5000</v>
      </c>
      <c r="S1785" t="s">
        <v>3495</v>
      </c>
      <c r="T1785" t="s">
        <v>3730</v>
      </c>
      <c r="U1785" s="201">
        <v>4.2750000000000004</v>
      </c>
      <c r="V1785" t="s">
        <v>4177</v>
      </c>
      <c r="W1785" t="s">
        <v>2909</v>
      </c>
      <c r="X1785" t="s">
        <v>4278</v>
      </c>
      <c r="Y1785" t="s">
        <v>3748</v>
      </c>
      <c r="Z1785" t="s">
        <v>3051</v>
      </c>
      <c r="AA1785" t="s">
        <v>2780</v>
      </c>
      <c r="AB1785" s="198">
        <v>37073</v>
      </c>
      <c r="AC1785" s="198">
        <v>37195</v>
      </c>
    </row>
    <row r="1786" spans="1:29" x14ac:dyDescent="0.2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2</v>
      </c>
      <c r="F1786" s="213">
        <f t="shared" si="140"/>
        <v>100</v>
      </c>
      <c r="G1786" s="202">
        <v>1338195</v>
      </c>
      <c r="H1786" s="198">
        <v>37047.359340277777</v>
      </c>
      <c r="I1786" t="s">
        <v>3996</v>
      </c>
      <c r="J1786" t="s">
        <v>4228</v>
      </c>
      <c r="K1786" t="s">
        <v>4267</v>
      </c>
      <c r="M1786" t="s">
        <v>2818</v>
      </c>
      <c r="N1786" t="s">
        <v>3519</v>
      </c>
      <c r="O1786" t="s">
        <v>2687</v>
      </c>
      <c r="Q1786" s="199">
        <v>50</v>
      </c>
      <c r="S1786" t="s">
        <v>3493</v>
      </c>
      <c r="T1786" t="s">
        <v>3730</v>
      </c>
      <c r="U1786" s="201">
        <v>42.5</v>
      </c>
      <c r="V1786" t="s">
        <v>3118</v>
      </c>
      <c r="W1786" t="s">
        <v>4274</v>
      </c>
      <c r="X1786" t="s">
        <v>3683</v>
      </c>
      <c r="Y1786" t="s">
        <v>4783</v>
      </c>
      <c r="Z1786" t="s">
        <v>3046</v>
      </c>
      <c r="AA1786">
        <v>632782.1</v>
      </c>
      <c r="AB1786" s="198">
        <v>37049.875011574077</v>
      </c>
      <c r="AC1786" s="198">
        <v>37050.875011574077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1338196</v>
      </c>
      <c r="H1787" s="198">
        <v>37047.359363425923</v>
      </c>
      <c r="I1787" t="s">
        <v>3518</v>
      </c>
      <c r="M1787" t="s">
        <v>3494</v>
      </c>
      <c r="N1787" t="s">
        <v>3840</v>
      </c>
      <c r="O1787" t="s">
        <v>2727</v>
      </c>
      <c r="Q1787" s="199">
        <v>10000</v>
      </c>
      <c r="S1787" t="s">
        <v>3495</v>
      </c>
      <c r="T1787" t="s">
        <v>3730</v>
      </c>
      <c r="U1787" s="201">
        <v>4.0049999999999999</v>
      </c>
      <c r="V1787" t="s">
        <v>2781</v>
      </c>
      <c r="W1787" t="s">
        <v>4512</v>
      </c>
      <c r="X1787" t="s">
        <v>4513</v>
      </c>
      <c r="Y1787" t="s">
        <v>4481</v>
      </c>
      <c r="Z1787" t="s">
        <v>3051</v>
      </c>
      <c r="AA1787">
        <v>829604</v>
      </c>
      <c r="AB1787" s="198">
        <v>37048.875011574077</v>
      </c>
      <c r="AC1787" s="198">
        <v>37048.875011574077</v>
      </c>
    </row>
    <row r="1788" spans="1:29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214</v>
      </c>
      <c r="F1788" s="213">
        <f t="shared" si="140"/>
        <v>535000</v>
      </c>
      <c r="G1788" s="202">
        <v>1338197</v>
      </c>
      <c r="H1788" s="198">
        <v>37047.359375</v>
      </c>
      <c r="I1788" t="s">
        <v>3645</v>
      </c>
      <c r="M1788" t="s">
        <v>3494</v>
      </c>
      <c r="N1788" t="s">
        <v>4488</v>
      </c>
      <c r="O1788" t="s">
        <v>3456</v>
      </c>
      <c r="P1788" s="199">
        <v>2500</v>
      </c>
      <c r="S1788" t="s">
        <v>3495</v>
      </c>
      <c r="T1788" t="s">
        <v>3730</v>
      </c>
      <c r="U1788" s="201">
        <v>0.85</v>
      </c>
      <c r="V1788" t="s">
        <v>2782</v>
      </c>
      <c r="W1788" t="s">
        <v>4385</v>
      </c>
      <c r="X1788" t="s">
        <v>4386</v>
      </c>
      <c r="Y1788" t="s">
        <v>3748</v>
      </c>
      <c r="Z1788" t="s">
        <v>3051</v>
      </c>
      <c r="AA1788" t="s">
        <v>2783</v>
      </c>
      <c r="AB1788" s="198">
        <v>37347</v>
      </c>
      <c r="AC1788" s="198">
        <v>37560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13">
        <f t="shared" si="140"/>
        <v>465000</v>
      </c>
      <c r="G1789" s="202">
        <v>1338199</v>
      </c>
      <c r="H1789" s="198">
        <v>37047.359386574077</v>
      </c>
      <c r="I1789" t="s">
        <v>4276</v>
      </c>
      <c r="M1789" t="s">
        <v>3494</v>
      </c>
      <c r="N1789" t="s">
        <v>4277</v>
      </c>
      <c r="O1789" t="s">
        <v>4487</v>
      </c>
      <c r="Q1789" s="199">
        <v>15000</v>
      </c>
      <c r="S1789" t="s">
        <v>3495</v>
      </c>
      <c r="T1789" t="s">
        <v>3730</v>
      </c>
      <c r="U1789" s="201">
        <v>4.1749999999999998</v>
      </c>
      <c r="V1789" t="s">
        <v>4450</v>
      </c>
      <c r="W1789" t="s">
        <v>2909</v>
      </c>
      <c r="X1789" t="s">
        <v>4278</v>
      </c>
      <c r="Y1789" t="s">
        <v>3748</v>
      </c>
      <c r="Z1789" t="s">
        <v>3051</v>
      </c>
      <c r="AA1789" t="s">
        <v>2784</v>
      </c>
      <c r="AB1789" s="198">
        <v>37073.875</v>
      </c>
      <c r="AC1789" s="198">
        <v>37103.875</v>
      </c>
    </row>
    <row r="1790" spans="1:29" x14ac:dyDescent="0.2">
      <c r="A1790" s="44" t="str">
        <f t="shared" si="136"/>
        <v>US Power Physical</v>
      </c>
      <c r="B1790" s="44" t="str">
        <f t="shared" si="137"/>
        <v>US</v>
      </c>
      <c r="C1790" s="44" t="str">
        <f t="shared" si="138"/>
        <v>Power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90</v>
      </c>
      <c r="F1790" s="213">
        <f t="shared" si="140"/>
        <v>2250</v>
      </c>
      <c r="G1790" s="202">
        <v>1338198</v>
      </c>
      <c r="H1790" s="198">
        <v>37047.359386574077</v>
      </c>
      <c r="I1790" t="s">
        <v>4254</v>
      </c>
      <c r="M1790" t="s">
        <v>2818</v>
      </c>
      <c r="N1790" t="s">
        <v>3460</v>
      </c>
      <c r="O1790" t="s">
        <v>2708</v>
      </c>
      <c r="P1790" s="199">
        <v>25</v>
      </c>
      <c r="S1790" t="s">
        <v>3493</v>
      </c>
      <c r="T1790" t="s">
        <v>3730</v>
      </c>
      <c r="U1790" s="201">
        <v>54.5</v>
      </c>
      <c r="V1790" t="s">
        <v>3857</v>
      </c>
      <c r="W1790" t="s">
        <v>3234</v>
      </c>
      <c r="X1790" t="s">
        <v>3236</v>
      </c>
      <c r="Y1790" t="s">
        <v>4783</v>
      </c>
      <c r="Z1790" t="s">
        <v>3046</v>
      </c>
      <c r="AA1790">
        <v>632783.1</v>
      </c>
      <c r="AB1790" s="198">
        <v>37257</v>
      </c>
      <c r="AC1790" s="198">
        <v>37346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1338200</v>
      </c>
      <c r="H1791" s="198">
        <v>37047.359398148146</v>
      </c>
      <c r="I1791" t="s">
        <v>4496</v>
      </c>
      <c r="M1791" t="s">
        <v>3494</v>
      </c>
      <c r="N1791" t="s">
        <v>3840</v>
      </c>
      <c r="O1791" t="s">
        <v>2553</v>
      </c>
      <c r="Q1791" s="199">
        <v>5000</v>
      </c>
      <c r="S1791" t="s">
        <v>3495</v>
      </c>
      <c r="T1791" t="s">
        <v>3730</v>
      </c>
      <c r="U1791" s="201">
        <v>2.9</v>
      </c>
      <c r="V1791" t="s">
        <v>3478</v>
      </c>
      <c r="W1791" t="s">
        <v>3183</v>
      </c>
      <c r="X1791" t="s">
        <v>3164</v>
      </c>
      <c r="Y1791" t="s">
        <v>4481</v>
      </c>
      <c r="Z1791" t="s">
        <v>3051</v>
      </c>
      <c r="AA1791">
        <v>829605</v>
      </c>
      <c r="AB1791" s="198">
        <v>37048.875011574077</v>
      </c>
      <c r="AC1791" s="198">
        <v>37048.875011574077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1338201</v>
      </c>
      <c r="H1792" s="198">
        <v>37047.359409722223</v>
      </c>
      <c r="I1792" t="s">
        <v>4501</v>
      </c>
      <c r="M1792" t="s">
        <v>3494</v>
      </c>
      <c r="N1792" t="s">
        <v>3840</v>
      </c>
      <c r="O1792" t="s">
        <v>2498</v>
      </c>
      <c r="Q1792" s="199">
        <v>5000</v>
      </c>
      <c r="S1792" t="s">
        <v>3495</v>
      </c>
      <c r="T1792" t="s">
        <v>3730</v>
      </c>
      <c r="U1792" s="201">
        <v>3.89</v>
      </c>
      <c r="V1792" t="s">
        <v>3654</v>
      </c>
      <c r="W1792" t="s">
        <v>4348</v>
      </c>
      <c r="X1792" t="s">
        <v>4498</v>
      </c>
      <c r="Y1792" t="s">
        <v>4481</v>
      </c>
      <c r="Z1792" t="s">
        <v>3051</v>
      </c>
      <c r="AA1792">
        <v>829606</v>
      </c>
      <c r="AB1792" s="198">
        <v>37048.875011574077</v>
      </c>
      <c r="AC1792" s="198">
        <v>37048.875011574077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1338202</v>
      </c>
      <c r="H1793" s="198">
        <v>37047.3594212963</v>
      </c>
      <c r="I1793" t="s">
        <v>3157</v>
      </c>
      <c r="M1793" t="s">
        <v>3494</v>
      </c>
      <c r="N1793" t="s">
        <v>3840</v>
      </c>
      <c r="O1793" t="s">
        <v>2785</v>
      </c>
      <c r="Q1793" s="199">
        <v>10000</v>
      </c>
      <c r="S1793" t="s">
        <v>3495</v>
      </c>
      <c r="T1793" t="s">
        <v>3730</v>
      </c>
      <c r="U1793" s="201">
        <v>4.1399999999999997</v>
      </c>
      <c r="V1793" t="s">
        <v>3452</v>
      </c>
      <c r="W1793" t="s">
        <v>4479</v>
      </c>
      <c r="X1793" t="s">
        <v>4480</v>
      </c>
      <c r="Y1793" t="s">
        <v>4481</v>
      </c>
      <c r="Z1793" t="s">
        <v>3051</v>
      </c>
      <c r="AA1793">
        <v>829607</v>
      </c>
      <c r="AB1793" s="198">
        <v>37048.875011574077</v>
      </c>
      <c r="AC1793" s="198">
        <v>37048.875011574077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5000</v>
      </c>
      <c r="G1794" s="202">
        <v>1338203</v>
      </c>
      <c r="H1794" s="198">
        <v>37047.3594212963</v>
      </c>
      <c r="I1794" t="s">
        <v>3450</v>
      </c>
      <c r="M1794" t="s">
        <v>3494</v>
      </c>
      <c r="N1794" t="s">
        <v>3840</v>
      </c>
      <c r="O1794" t="s">
        <v>4686</v>
      </c>
      <c r="P1794" s="199">
        <v>5000</v>
      </c>
      <c r="S1794" t="s">
        <v>3495</v>
      </c>
      <c r="T1794" t="s">
        <v>3730</v>
      </c>
      <c r="U1794" s="201">
        <v>4.0599999999999996</v>
      </c>
      <c r="V1794" t="s">
        <v>3451</v>
      </c>
      <c r="W1794" t="s">
        <v>4368</v>
      </c>
      <c r="X1794" t="s">
        <v>4429</v>
      </c>
      <c r="Y1794" t="s">
        <v>4481</v>
      </c>
      <c r="Z1794" t="s">
        <v>3051</v>
      </c>
      <c r="AA1794">
        <v>829609</v>
      </c>
      <c r="AB1794" s="198">
        <v>37048.875011574077</v>
      </c>
      <c r="AC1794" s="198">
        <v>37048.875011574077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1338204</v>
      </c>
      <c r="H1795" s="198">
        <v>37047.359432870369</v>
      </c>
      <c r="I1795" t="s">
        <v>4405</v>
      </c>
      <c r="M1795" t="s">
        <v>3494</v>
      </c>
      <c r="N1795" t="s">
        <v>3840</v>
      </c>
      <c r="O1795" t="s">
        <v>4697</v>
      </c>
      <c r="P1795" s="199">
        <v>10000</v>
      </c>
      <c r="S1795" t="s">
        <v>3495</v>
      </c>
      <c r="T1795" t="s">
        <v>3730</v>
      </c>
      <c r="U1795" s="201">
        <v>4.0049999999999999</v>
      </c>
      <c r="V1795" t="s">
        <v>2786</v>
      </c>
      <c r="W1795" t="s">
        <v>4169</v>
      </c>
      <c r="X1795" t="s">
        <v>4170</v>
      </c>
      <c r="Y1795" t="s">
        <v>4481</v>
      </c>
      <c r="Z1795" t="s">
        <v>3051</v>
      </c>
      <c r="AA1795">
        <v>829608</v>
      </c>
      <c r="AB1795" s="198">
        <v>37048.875011574077</v>
      </c>
      <c r="AC1795" s="198">
        <v>37048.875011574077</v>
      </c>
    </row>
    <row r="1796" spans="1:29" x14ac:dyDescent="0.2">
      <c r="A1796" s="44" t="str">
        <f t="shared" si="136"/>
        <v xml:space="preserve"> Natural Gas Physical</v>
      </c>
      <c r="B1796" s="44" t="str">
        <f t="shared" si="137"/>
        <v/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10000</v>
      </c>
      <c r="G1796" s="202">
        <v>1338205</v>
      </c>
      <c r="H1796" s="198">
        <v>37047.359479166669</v>
      </c>
      <c r="I1796" t="s">
        <v>4431</v>
      </c>
      <c r="M1796" t="s">
        <v>3494</v>
      </c>
      <c r="N1796" t="s">
        <v>4506</v>
      </c>
      <c r="O1796" t="s">
        <v>2641</v>
      </c>
      <c r="P1796" s="199">
        <v>10000</v>
      </c>
      <c r="S1796" t="s">
        <v>3495</v>
      </c>
      <c r="T1796" t="s">
        <v>3730</v>
      </c>
      <c r="U1796" s="201">
        <v>4.2074999999999996</v>
      </c>
      <c r="V1796" t="s">
        <v>3546</v>
      </c>
      <c r="W1796" t="s">
        <v>4507</v>
      </c>
      <c r="X1796" t="s">
        <v>4508</v>
      </c>
      <c r="Y1796" t="s">
        <v>4481</v>
      </c>
      <c r="Z1796" t="s">
        <v>3051</v>
      </c>
      <c r="AA1796">
        <v>829610</v>
      </c>
      <c r="AB1796" s="198">
        <v>37048.875011574077</v>
      </c>
      <c r="AC1796" s="198">
        <v>37048.875011574077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1338206</v>
      </c>
      <c r="H1797" s="198">
        <v>37047.359490740739</v>
      </c>
      <c r="I1797" t="s">
        <v>4160</v>
      </c>
      <c r="M1797" t="s">
        <v>3494</v>
      </c>
      <c r="N1797" t="s">
        <v>3840</v>
      </c>
      <c r="O1797" t="s">
        <v>2657</v>
      </c>
      <c r="Q1797" s="199">
        <v>10000</v>
      </c>
      <c r="S1797" t="s">
        <v>3495</v>
      </c>
      <c r="T1797" t="s">
        <v>3730</v>
      </c>
      <c r="U1797" s="201">
        <v>3.9449999999999998</v>
      </c>
      <c r="V1797" t="s">
        <v>4750</v>
      </c>
      <c r="W1797" t="s">
        <v>4368</v>
      </c>
      <c r="X1797" t="s">
        <v>3165</v>
      </c>
      <c r="Y1797" t="s">
        <v>4481</v>
      </c>
      <c r="Z1797" t="s">
        <v>3051</v>
      </c>
      <c r="AA1797">
        <v>829611</v>
      </c>
      <c r="AB1797" s="198">
        <v>37048.875011574077</v>
      </c>
      <c r="AC1797" s="198">
        <v>37048.875011574077</v>
      </c>
    </row>
    <row r="1798" spans="1:29" x14ac:dyDescent="0.2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31</v>
      </c>
      <c r="F1798" s="213">
        <f t="shared" si="140"/>
        <v>77500</v>
      </c>
      <c r="G1798" s="202">
        <v>1338208</v>
      </c>
      <c r="H1798" s="198">
        <v>37047.359502314815</v>
      </c>
      <c r="I1798" t="s">
        <v>3678</v>
      </c>
      <c r="M1798" t="s">
        <v>3494</v>
      </c>
      <c r="N1798" t="s">
        <v>4277</v>
      </c>
      <c r="O1798" t="s">
        <v>4286</v>
      </c>
      <c r="P1798" s="199">
        <v>2500</v>
      </c>
      <c r="S1798" t="s">
        <v>3495</v>
      </c>
      <c r="T1798" t="s">
        <v>3730</v>
      </c>
      <c r="U1798" s="201">
        <v>4.2525000000000004</v>
      </c>
      <c r="V1798" t="s">
        <v>3699</v>
      </c>
      <c r="W1798" t="s">
        <v>2909</v>
      </c>
      <c r="X1798" t="s">
        <v>4278</v>
      </c>
      <c r="Y1798" t="s">
        <v>3748</v>
      </c>
      <c r="Z1798" t="s">
        <v>3051</v>
      </c>
      <c r="AA1798" t="s">
        <v>2787</v>
      </c>
      <c r="AB1798" s="198">
        <v>37104.875</v>
      </c>
      <c r="AC1798" s="198">
        <v>37134.875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10000</v>
      </c>
      <c r="G1799" s="202">
        <v>1338207</v>
      </c>
      <c r="H1799" s="198">
        <v>37047.359502314815</v>
      </c>
      <c r="I1799" t="s">
        <v>3606</v>
      </c>
      <c r="M1799" t="s">
        <v>3494</v>
      </c>
      <c r="N1799" t="s">
        <v>3840</v>
      </c>
      <c r="O1799" t="s">
        <v>2472</v>
      </c>
      <c r="Q1799" s="199">
        <v>10000</v>
      </c>
      <c r="S1799" t="s">
        <v>3495</v>
      </c>
      <c r="T1799" t="s">
        <v>3730</v>
      </c>
      <c r="U1799" s="201">
        <v>4.0425000000000004</v>
      </c>
      <c r="V1799" t="s">
        <v>3482</v>
      </c>
      <c r="W1799" t="s">
        <v>4512</v>
      </c>
      <c r="X1799" t="s">
        <v>4513</v>
      </c>
      <c r="Y1799" t="s">
        <v>4481</v>
      </c>
      <c r="Z1799" t="s">
        <v>3051</v>
      </c>
      <c r="AA1799">
        <v>829612</v>
      </c>
      <c r="AB1799" s="198">
        <v>37048.875011574077</v>
      </c>
      <c r="AC1799" s="198">
        <v>37048.875011574077</v>
      </c>
    </row>
    <row r="1800" spans="1:29" x14ac:dyDescent="0.2">
      <c r="A1800" s="44" t="str">
        <f t="shared" si="136"/>
        <v xml:space="preserve"> Metals Financial</v>
      </c>
      <c r="B1800" s="44" t="str">
        <f t="shared" si="137"/>
        <v/>
      </c>
      <c r="C1800" s="44" t="str">
        <f t="shared" si="138"/>
        <v>Metals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16</v>
      </c>
      <c r="G1800" s="202">
        <v>1338210</v>
      </c>
      <c r="H1800" s="198">
        <v>37047.359513888892</v>
      </c>
      <c r="I1800" t="s">
        <v>3784</v>
      </c>
      <c r="M1800" t="s">
        <v>3499</v>
      </c>
      <c r="N1800" t="s">
        <v>3739</v>
      </c>
      <c r="O1800" t="s">
        <v>3740</v>
      </c>
      <c r="Q1800" s="199">
        <v>16</v>
      </c>
      <c r="S1800" t="s">
        <v>3729</v>
      </c>
      <c r="T1800" t="s">
        <v>3730</v>
      </c>
      <c r="U1800" s="201">
        <v>1511</v>
      </c>
      <c r="V1800" t="s">
        <v>3644</v>
      </c>
      <c r="W1800" t="s">
        <v>3736</v>
      </c>
      <c r="X1800" t="s">
        <v>3732</v>
      </c>
      <c r="Y1800" t="s">
        <v>3733</v>
      </c>
      <c r="Z1800" t="s">
        <v>3734</v>
      </c>
      <c r="AA1800">
        <v>2168983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5000</v>
      </c>
      <c r="G1801" s="202">
        <v>1338211</v>
      </c>
      <c r="H1801" s="198">
        <v>37047.359525462962</v>
      </c>
      <c r="I1801" t="s">
        <v>4219</v>
      </c>
      <c r="M1801" t="s">
        <v>3494</v>
      </c>
      <c r="N1801" t="s">
        <v>3840</v>
      </c>
      <c r="O1801" t="s">
        <v>2469</v>
      </c>
      <c r="Q1801" s="199">
        <v>5000</v>
      </c>
      <c r="S1801" t="s">
        <v>3495</v>
      </c>
      <c r="T1801" t="s">
        <v>3730</v>
      </c>
      <c r="U1801" s="201">
        <v>3.99</v>
      </c>
      <c r="V1801" t="s">
        <v>4226</v>
      </c>
      <c r="W1801" t="s">
        <v>4512</v>
      </c>
      <c r="X1801" t="s">
        <v>4513</v>
      </c>
      <c r="Y1801" t="s">
        <v>4481</v>
      </c>
      <c r="Z1801" t="s">
        <v>3051</v>
      </c>
      <c r="AA1801">
        <v>829613</v>
      </c>
      <c r="AB1801" s="198">
        <v>37048.875011574077</v>
      </c>
      <c r="AC1801" s="198">
        <v>37048.875011574077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25</v>
      </c>
      <c r="F1802" s="213">
        <f t="shared" si="140"/>
        <v>250000</v>
      </c>
      <c r="G1802" s="202">
        <v>1338214</v>
      </c>
      <c r="H1802" s="198">
        <v>37047.359548611108</v>
      </c>
      <c r="I1802" t="s">
        <v>3533</v>
      </c>
      <c r="M1802" t="s">
        <v>3494</v>
      </c>
      <c r="N1802" t="s">
        <v>4277</v>
      </c>
      <c r="O1802" t="s">
        <v>2788</v>
      </c>
      <c r="Q1802" s="199">
        <v>10000</v>
      </c>
      <c r="S1802" t="s">
        <v>3495</v>
      </c>
      <c r="T1802" t="s">
        <v>3730</v>
      </c>
      <c r="U1802" s="201">
        <v>4.0350000000000001</v>
      </c>
      <c r="V1802" t="s">
        <v>2789</v>
      </c>
      <c r="W1802" t="s">
        <v>3470</v>
      </c>
      <c r="X1802" t="s">
        <v>3471</v>
      </c>
      <c r="Y1802" t="s">
        <v>3748</v>
      </c>
      <c r="Z1802" t="s">
        <v>3051</v>
      </c>
      <c r="AA1802" t="s">
        <v>2790</v>
      </c>
      <c r="AB1802" s="198">
        <v>37048.875011574077</v>
      </c>
      <c r="AC1802" s="198">
        <v>37072.875011574077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10000</v>
      </c>
      <c r="G1803" s="202">
        <v>1338213</v>
      </c>
      <c r="H1803" s="198">
        <v>37047.359548611108</v>
      </c>
      <c r="I1803" t="s">
        <v>3533</v>
      </c>
      <c r="M1803" t="s">
        <v>3494</v>
      </c>
      <c r="N1803" t="s">
        <v>3840</v>
      </c>
      <c r="O1803" t="s">
        <v>4697</v>
      </c>
      <c r="P1803" s="199">
        <v>10000</v>
      </c>
      <c r="S1803" t="s">
        <v>3495</v>
      </c>
      <c r="T1803" t="s">
        <v>3730</v>
      </c>
      <c r="U1803" s="201">
        <v>4</v>
      </c>
      <c r="V1803" t="s">
        <v>3884</v>
      </c>
      <c r="W1803" t="s">
        <v>4169</v>
      </c>
      <c r="X1803" t="s">
        <v>4170</v>
      </c>
      <c r="Y1803" t="s">
        <v>4481</v>
      </c>
      <c r="Z1803" t="s">
        <v>3051</v>
      </c>
      <c r="AA1803">
        <v>829614</v>
      </c>
      <c r="AB1803" s="198">
        <v>37048.875011574077</v>
      </c>
      <c r="AC1803" s="198">
        <v>37048.875011574077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5000</v>
      </c>
      <c r="G1804" s="202">
        <v>1338215</v>
      </c>
      <c r="H1804" s="198">
        <v>37047.359560185185</v>
      </c>
      <c r="I1804" t="s">
        <v>3472</v>
      </c>
      <c r="M1804" t="s">
        <v>3494</v>
      </c>
      <c r="N1804" t="s">
        <v>3840</v>
      </c>
      <c r="O1804" t="s">
        <v>2545</v>
      </c>
      <c r="Q1804" s="199">
        <v>5000</v>
      </c>
      <c r="S1804" t="s">
        <v>3495</v>
      </c>
      <c r="T1804" t="s">
        <v>3730</v>
      </c>
      <c r="U1804" s="201">
        <v>4</v>
      </c>
      <c r="V1804" t="s">
        <v>3473</v>
      </c>
      <c r="W1804" t="s">
        <v>3163</v>
      </c>
      <c r="X1804" t="s">
        <v>3164</v>
      </c>
      <c r="Y1804" t="s">
        <v>4481</v>
      </c>
      <c r="Z1804" t="s">
        <v>3051</v>
      </c>
      <c r="AA1804">
        <v>829615</v>
      </c>
      <c r="AB1804" s="198">
        <v>37048.875011574077</v>
      </c>
      <c r="AC1804" s="198">
        <v>37048.875011574077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4000</v>
      </c>
      <c r="G1805" s="202">
        <v>1338217</v>
      </c>
      <c r="H1805" s="198">
        <v>37047.359560185185</v>
      </c>
      <c r="I1805" t="s">
        <v>3155</v>
      </c>
      <c r="M1805" t="s">
        <v>3494</v>
      </c>
      <c r="N1805" t="s">
        <v>3840</v>
      </c>
      <c r="O1805" t="s">
        <v>2586</v>
      </c>
      <c r="Q1805" s="199">
        <v>4000</v>
      </c>
      <c r="S1805" t="s">
        <v>3495</v>
      </c>
      <c r="T1805" t="s">
        <v>3730</v>
      </c>
      <c r="U1805" s="201">
        <v>4.1749999999999998</v>
      </c>
      <c r="V1805" t="s">
        <v>3388</v>
      </c>
      <c r="W1805" t="s">
        <v>4523</v>
      </c>
      <c r="X1805" t="s">
        <v>4524</v>
      </c>
      <c r="Y1805" t="s">
        <v>4481</v>
      </c>
      <c r="Z1805" t="s">
        <v>3051</v>
      </c>
      <c r="AA1805">
        <v>829619</v>
      </c>
      <c r="AB1805" s="198">
        <v>37048.875011574077</v>
      </c>
      <c r="AC1805" s="198">
        <v>37048.875011574077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10000</v>
      </c>
      <c r="G1806" s="202">
        <v>1338218</v>
      </c>
      <c r="H1806" s="198">
        <v>37047.359560185185</v>
      </c>
      <c r="I1806" t="s">
        <v>3172</v>
      </c>
      <c r="M1806" t="s">
        <v>3494</v>
      </c>
      <c r="N1806" t="s">
        <v>3840</v>
      </c>
      <c r="O1806" t="s">
        <v>2624</v>
      </c>
      <c r="Q1806" s="199">
        <v>10000</v>
      </c>
      <c r="S1806" t="s">
        <v>3495</v>
      </c>
      <c r="T1806" t="s">
        <v>3730</v>
      </c>
      <c r="U1806" s="201">
        <v>4.0199999999999996</v>
      </c>
      <c r="V1806" t="s">
        <v>4220</v>
      </c>
      <c r="W1806" t="s">
        <v>4322</v>
      </c>
      <c r="X1806" t="s">
        <v>4194</v>
      </c>
      <c r="Y1806" t="s">
        <v>4481</v>
      </c>
      <c r="Z1806" t="s">
        <v>3051</v>
      </c>
      <c r="AA1806">
        <v>829617</v>
      </c>
      <c r="AB1806" s="198">
        <v>37048.875011574077</v>
      </c>
      <c r="AC1806" s="198">
        <v>37048.875011574077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1338216</v>
      </c>
      <c r="H1807" s="198">
        <v>37047.359560185185</v>
      </c>
      <c r="I1807" t="s">
        <v>4502</v>
      </c>
      <c r="M1807" t="s">
        <v>3494</v>
      </c>
      <c r="N1807" t="s">
        <v>3840</v>
      </c>
      <c r="O1807" t="s">
        <v>2505</v>
      </c>
      <c r="P1807" s="199">
        <v>5000</v>
      </c>
      <c r="S1807" t="s">
        <v>3495</v>
      </c>
      <c r="T1807" t="s">
        <v>3730</v>
      </c>
      <c r="U1807" s="201">
        <v>3.9</v>
      </c>
      <c r="V1807" t="s">
        <v>4151</v>
      </c>
      <c r="W1807" t="s">
        <v>4348</v>
      </c>
      <c r="X1807" t="s">
        <v>4498</v>
      </c>
      <c r="Y1807" t="s">
        <v>4481</v>
      </c>
      <c r="Z1807" t="s">
        <v>3051</v>
      </c>
      <c r="AA1807">
        <v>829616</v>
      </c>
      <c r="AB1807" s="198">
        <v>37048.875011574077</v>
      </c>
      <c r="AC1807" s="198">
        <v>37048.875011574077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5000</v>
      </c>
      <c r="G1808" s="202">
        <v>1338220</v>
      </c>
      <c r="H1808" s="198">
        <v>37047.359571759262</v>
      </c>
      <c r="I1808" t="s">
        <v>4501</v>
      </c>
      <c r="M1808" t="s">
        <v>3494</v>
      </c>
      <c r="N1808" t="s">
        <v>3840</v>
      </c>
      <c r="O1808" t="s">
        <v>2505</v>
      </c>
      <c r="Q1808" s="199">
        <v>5000</v>
      </c>
      <c r="S1808" t="s">
        <v>3495</v>
      </c>
      <c r="T1808" t="s">
        <v>3730</v>
      </c>
      <c r="U1808" s="201">
        <v>3.9024999999999999</v>
      </c>
      <c r="V1808" t="s">
        <v>4349</v>
      </c>
      <c r="W1808" t="s">
        <v>4348</v>
      </c>
      <c r="X1808" t="s">
        <v>4498</v>
      </c>
      <c r="Y1808" t="s">
        <v>4481</v>
      </c>
      <c r="Z1808" t="s">
        <v>3051</v>
      </c>
      <c r="AA1808">
        <v>829620</v>
      </c>
      <c r="AB1808" s="198">
        <v>37048.875011574077</v>
      </c>
      <c r="AC1808" s="198">
        <v>37048.875011574077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3500</v>
      </c>
      <c r="G1809" s="202">
        <v>1338219</v>
      </c>
      <c r="H1809" s="198">
        <v>37047.359571759262</v>
      </c>
      <c r="I1809" t="s">
        <v>4239</v>
      </c>
      <c r="M1809" t="s">
        <v>3494</v>
      </c>
      <c r="N1809" t="s">
        <v>3840</v>
      </c>
      <c r="O1809" t="s">
        <v>2524</v>
      </c>
      <c r="Q1809" s="199">
        <v>3500</v>
      </c>
      <c r="S1809" t="s">
        <v>3495</v>
      </c>
      <c r="T1809" t="s">
        <v>3730</v>
      </c>
      <c r="U1809" s="201">
        <v>4.3449999999999998</v>
      </c>
      <c r="V1809" t="s">
        <v>4026</v>
      </c>
      <c r="W1809" t="s">
        <v>3217</v>
      </c>
      <c r="X1809" t="s">
        <v>3153</v>
      </c>
      <c r="Y1809" t="s">
        <v>4481</v>
      </c>
      <c r="Z1809" t="s">
        <v>3051</v>
      </c>
      <c r="AA1809">
        <v>829618</v>
      </c>
      <c r="AB1809" s="198">
        <v>37048.875011574077</v>
      </c>
      <c r="AC1809" s="198">
        <v>37048.875011574077</v>
      </c>
    </row>
    <row r="1810" spans="1:29" x14ac:dyDescent="0.2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25</v>
      </c>
      <c r="F1810" s="213">
        <f t="shared" si="145"/>
        <v>250000</v>
      </c>
      <c r="G1810" s="202">
        <v>1338222</v>
      </c>
      <c r="H1810" s="198">
        <v>37047.359606481485</v>
      </c>
      <c r="I1810" t="s">
        <v>3533</v>
      </c>
      <c r="M1810" t="s">
        <v>3494</v>
      </c>
      <c r="N1810" t="s">
        <v>4277</v>
      </c>
      <c r="O1810" t="s">
        <v>3991</v>
      </c>
      <c r="Q1810" s="199">
        <v>10000</v>
      </c>
      <c r="S1810" t="s">
        <v>3495</v>
      </c>
      <c r="T1810" t="s">
        <v>3730</v>
      </c>
      <c r="U1810" s="201">
        <v>4.085</v>
      </c>
      <c r="V1810" t="s">
        <v>2789</v>
      </c>
      <c r="W1810" t="s">
        <v>4527</v>
      </c>
      <c r="X1810" t="s">
        <v>4157</v>
      </c>
      <c r="Y1810" t="s">
        <v>3748</v>
      </c>
      <c r="Z1810" t="s">
        <v>3051</v>
      </c>
      <c r="AA1810" t="s">
        <v>2791</v>
      </c>
      <c r="AB1810" s="198">
        <v>37048.875011574077</v>
      </c>
      <c r="AC1810" s="198">
        <v>37072.875011574077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6000</v>
      </c>
      <c r="G1811" s="202">
        <v>1338223</v>
      </c>
      <c r="H1811" s="198">
        <v>37047.359606481485</v>
      </c>
      <c r="I1811" t="s">
        <v>4264</v>
      </c>
      <c r="M1811" t="s">
        <v>3494</v>
      </c>
      <c r="N1811" t="s">
        <v>3840</v>
      </c>
      <c r="O1811" t="s">
        <v>2586</v>
      </c>
      <c r="Q1811" s="199">
        <v>6000</v>
      </c>
      <c r="S1811" t="s">
        <v>3495</v>
      </c>
      <c r="T1811" t="s">
        <v>3730</v>
      </c>
      <c r="U1811" s="201">
        <v>4.1749999999999998</v>
      </c>
      <c r="V1811" t="s">
        <v>4363</v>
      </c>
      <c r="W1811" t="s">
        <v>4523</v>
      </c>
      <c r="X1811" t="s">
        <v>4524</v>
      </c>
      <c r="Y1811" t="s">
        <v>4481</v>
      </c>
      <c r="Z1811" t="s">
        <v>3051</v>
      </c>
      <c r="AA1811">
        <v>829622</v>
      </c>
      <c r="AB1811" s="198">
        <v>37048.875011574077</v>
      </c>
      <c r="AC1811" s="198">
        <v>37048.875011574077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10000</v>
      </c>
      <c r="G1812" s="202">
        <v>1338221</v>
      </c>
      <c r="H1812" s="198">
        <v>37047.359606481485</v>
      </c>
      <c r="I1812" t="s">
        <v>3490</v>
      </c>
      <c r="M1812" t="s">
        <v>3494</v>
      </c>
      <c r="N1812" t="s">
        <v>3840</v>
      </c>
      <c r="O1812" t="s">
        <v>4697</v>
      </c>
      <c r="Q1812" s="199">
        <v>10000</v>
      </c>
      <c r="S1812" t="s">
        <v>3495</v>
      </c>
      <c r="T1812" t="s">
        <v>3730</v>
      </c>
      <c r="U1812" s="201">
        <v>4.01</v>
      </c>
      <c r="V1812" t="s">
        <v>2792</v>
      </c>
      <c r="W1812" t="s">
        <v>4169</v>
      </c>
      <c r="X1812" t="s">
        <v>4170</v>
      </c>
      <c r="Y1812" t="s">
        <v>4481</v>
      </c>
      <c r="Z1812" t="s">
        <v>3051</v>
      </c>
      <c r="AA1812">
        <v>829621</v>
      </c>
      <c r="AB1812" s="198">
        <v>37048.875011574077</v>
      </c>
      <c r="AC1812" s="198">
        <v>37048.875011574077</v>
      </c>
    </row>
    <row r="1813" spans="1:29" x14ac:dyDescent="0.2">
      <c r="A1813" s="44" t="str">
        <f t="shared" si="141"/>
        <v xml:space="preserve"> Power Physical</v>
      </c>
      <c r="B1813" s="44" t="str">
        <f t="shared" si="142"/>
        <v/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5</v>
      </c>
      <c r="F1813" s="213">
        <f t="shared" si="145"/>
        <v>125</v>
      </c>
      <c r="G1813" s="202">
        <v>1338225</v>
      </c>
      <c r="H1813" s="198">
        <v>37047.359618055554</v>
      </c>
      <c r="I1813" t="s">
        <v>3383</v>
      </c>
      <c r="M1813" t="s">
        <v>2818</v>
      </c>
      <c r="N1813" t="s">
        <v>2181</v>
      </c>
      <c r="O1813" t="s">
        <v>2283</v>
      </c>
      <c r="P1813" s="199">
        <v>25</v>
      </c>
      <c r="S1813" t="s">
        <v>3493</v>
      </c>
      <c r="T1813" t="s">
        <v>2183</v>
      </c>
      <c r="U1813" s="201">
        <v>31.4</v>
      </c>
      <c r="V1813" t="s">
        <v>2284</v>
      </c>
      <c r="W1813" t="s">
        <v>2185</v>
      </c>
      <c r="X1813" t="s">
        <v>2186</v>
      </c>
      <c r="Y1813" t="s">
        <v>2187</v>
      </c>
      <c r="Z1813" t="s">
        <v>3735</v>
      </c>
      <c r="AA1813">
        <v>110738.1</v>
      </c>
      <c r="AB1813" s="198">
        <v>37053.875</v>
      </c>
      <c r="AC1813" s="198">
        <v>37057.875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1338224</v>
      </c>
      <c r="H1814" s="198">
        <v>37047.359618055554</v>
      </c>
      <c r="I1814" t="s">
        <v>4239</v>
      </c>
      <c r="M1814" t="s">
        <v>3494</v>
      </c>
      <c r="N1814" t="s">
        <v>3840</v>
      </c>
      <c r="O1814" t="s">
        <v>2556</v>
      </c>
      <c r="Q1814" s="199">
        <v>10000</v>
      </c>
      <c r="S1814" t="s">
        <v>3495</v>
      </c>
      <c r="T1814" t="s">
        <v>3730</v>
      </c>
      <c r="U1814" s="201">
        <v>4.03</v>
      </c>
      <c r="V1814" t="s">
        <v>3255</v>
      </c>
      <c r="W1814" t="s">
        <v>4169</v>
      </c>
      <c r="X1814" t="s">
        <v>4170</v>
      </c>
      <c r="Y1814" t="s">
        <v>4481</v>
      </c>
      <c r="Z1814" t="s">
        <v>3051</v>
      </c>
      <c r="AA1814">
        <v>829623</v>
      </c>
      <c r="AB1814" s="198">
        <v>37048.875011574077</v>
      </c>
      <c r="AC1814" s="198">
        <v>37048.875011574077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6003</v>
      </c>
      <c r="G1815" s="202">
        <v>1338228</v>
      </c>
      <c r="H1815" s="198">
        <v>37047.359664351854</v>
      </c>
      <c r="I1815" t="s">
        <v>4518</v>
      </c>
      <c r="M1815" t="s">
        <v>3494</v>
      </c>
      <c r="N1815" t="s">
        <v>3840</v>
      </c>
      <c r="O1815" t="s">
        <v>2785</v>
      </c>
      <c r="Q1815" s="199">
        <v>6003</v>
      </c>
      <c r="S1815" t="s">
        <v>3495</v>
      </c>
      <c r="T1815" t="s">
        <v>3730</v>
      </c>
      <c r="U1815" s="201">
        <v>4.1425000000000001</v>
      </c>
      <c r="V1815" t="s">
        <v>3475</v>
      </c>
      <c r="W1815" t="s">
        <v>4479</v>
      </c>
      <c r="X1815" t="s">
        <v>4480</v>
      </c>
      <c r="Y1815" t="s">
        <v>4481</v>
      </c>
      <c r="Z1815" t="s">
        <v>3051</v>
      </c>
      <c r="AA1815">
        <v>829624</v>
      </c>
      <c r="AB1815" s="198">
        <v>37048.875011574077</v>
      </c>
      <c r="AC1815" s="198">
        <v>37048.875011574077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1338230</v>
      </c>
      <c r="H1816" s="198">
        <v>37047.359699074077</v>
      </c>
      <c r="I1816" t="s">
        <v>4502</v>
      </c>
      <c r="M1816" t="s">
        <v>3494</v>
      </c>
      <c r="N1816" t="s">
        <v>3840</v>
      </c>
      <c r="O1816" t="s">
        <v>2498</v>
      </c>
      <c r="P1816" s="199">
        <v>5000</v>
      </c>
      <c r="S1816" t="s">
        <v>3495</v>
      </c>
      <c r="T1816" t="s">
        <v>3730</v>
      </c>
      <c r="U1816" s="201">
        <v>3.8925000000000001</v>
      </c>
      <c r="V1816" t="s">
        <v>4182</v>
      </c>
      <c r="W1816" t="s">
        <v>4348</v>
      </c>
      <c r="X1816" t="s">
        <v>4498</v>
      </c>
      <c r="Y1816" t="s">
        <v>4481</v>
      </c>
      <c r="Z1816" t="s">
        <v>3051</v>
      </c>
      <c r="AA1816">
        <v>829628</v>
      </c>
      <c r="AB1816" s="198">
        <v>37048.875011574077</v>
      </c>
      <c r="AC1816" s="198">
        <v>37048.875011574077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1338229</v>
      </c>
      <c r="H1817" s="198">
        <v>37047.359699074077</v>
      </c>
      <c r="I1817" t="s">
        <v>3490</v>
      </c>
      <c r="M1817" t="s">
        <v>3494</v>
      </c>
      <c r="N1817" t="s">
        <v>3840</v>
      </c>
      <c r="O1817" t="s">
        <v>4697</v>
      </c>
      <c r="Q1817" s="199">
        <v>10000</v>
      </c>
      <c r="S1817" t="s">
        <v>3495</v>
      </c>
      <c r="T1817" t="s">
        <v>3730</v>
      </c>
      <c r="U1817" s="201">
        <v>4.01</v>
      </c>
      <c r="V1817" t="s">
        <v>4054</v>
      </c>
      <c r="W1817" t="s">
        <v>4169</v>
      </c>
      <c r="X1817" t="s">
        <v>4170</v>
      </c>
      <c r="Y1817" t="s">
        <v>4481</v>
      </c>
      <c r="Z1817" t="s">
        <v>3051</v>
      </c>
      <c r="AA1817">
        <v>829625</v>
      </c>
      <c r="AB1817" s="198">
        <v>37048.875011574077</v>
      </c>
      <c r="AC1817" s="198">
        <v>37048.875011574077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10000</v>
      </c>
      <c r="G1818" s="202">
        <v>1338232</v>
      </c>
      <c r="H1818" s="198">
        <v>37047.359710648147</v>
      </c>
      <c r="I1818" t="s">
        <v>3518</v>
      </c>
      <c r="M1818" t="s">
        <v>3494</v>
      </c>
      <c r="N1818" t="s">
        <v>3840</v>
      </c>
      <c r="O1818" t="s">
        <v>2587</v>
      </c>
      <c r="P1818" s="199">
        <v>10000</v>
      </c>
      <c r="S1818" t="s">
        <v>3495</v>
      </c>
      <c r="T1818" t="s">
        <v>3730</v>
      </c>
      <c r="U1818" s="201">
        <v>4.0250000000000004</v>
      </c>
      <c r="V1818" t="s">
        <v>4425</v>
      </c>
      <c r="W1818" t="s">
        <v>3171</v>
      </c>
      <c r="X1818" t="s">
        <v>3164</v>
      </c>
      <c r="Y1818" t="s">
        <v>4481</v>
      </c>
      <c r="Z1818" t="s">
        <v>3051</v>
      </c>
      <c r="AA1818">
        <v>829627</v>
      </c>
      <c r="AB1818" s="198">
        <v>37048.875011574077</v>
      </c>
      <c r="AC1818" s="198">
        <v>37048.875011574077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5000</v>
      </c>
      <c r="G1819" s="202">
        <v>1338231</v>
      </c>
      <c r="H1819" s="198">
        <v>37047.359710648147</v>
      </c>
      <c r="I1819" t="s">
        <v>4501</v>
      </c>
      <c r="M1819" t="s">
        <v>3494</v>
      </c>
      <c r="N1819" t="s">
        <v>3840</v>
      </c>
      <c r="O1819" t="s">
        <v>2505</v>
      </c>
      <c r="Q1819" s="199">
        <v>5000</v>
      </c>
      <c r="S1819" t="s">
        <v>3495</v>
      </c>
      <c r="T1819" t="s">
        <v>3730</v>
      </c>
      <c r="U1819" s="201">
        <v>3.91</v>
      </c>
      <c r="V1819" t="s">
        <v>4349</v>
      </c>
      <c r="W1819" t="s">
        <v>4348</v>
      </c>
      <c r="X1819" t="s">
        <v>4498</v>
      </c>
      <c r="Y1819" t="s">
        <v>4481</v>
      </c>
      <c r="Z1819" t="s">
        <v>3051</v>
      </c>
      <c r="AA1819">
        <v>829626</v>
      </c>
      <c r="AB1819" s="198">
        <v>37048.875011574077</v>
      </c>
      <c r="AC1819" s="198">
        <v>37048.875011574077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20000</v>
      </c>
      <c r="G1820" s="202">
        <v>1338234</v>
      </c>
      <c r="H1820" s="198">
        <v>37047.359756944446</v>
      </c>
      <c r="I1820" t="s">
        <v>4272</v>
      </c>
      <c r="M1820" t="s">
        <v>3494</v>
      </c>
      <c r="N1820" t="s">
        <v>3840</v>
      </c>
      <c r="O1820" t="s">
        <v>4679</v>
      </c>
      <c r="Q1820" s="199">
        <v>20000</v>
      </c>
      <c r="S1820" t="s">
        <v>3495</v>
      </c>
      <c r="T1820" t="s">
        <v>3730</v>
      </c>
      <c r="U1820" s="201">
        <v>4.18</v>
      </c>
      <c r="V1820" t="s">
        <v>4353</v>
      </c>
      <c r="W1820" t="s">
        <v>4178</v>
      </c>
      <c r="X1820" t="s">
        <v>4179</v>
      </c>
      <c r="Y1820" t="s">
        <v>4481</v>
      </c>
      <c r="Z1820" t="s">
        <v>3051</v>
      </c>
      <c r="AA1820">
        <v>829630</v>
      </c>
      <c r="AB1820" s="198">
        <v>37048.875011574077</v>
      </c>
      <c r="AC1820" s="198">
        <v>37048.875011574077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5000</v>
      </c>
      <c r="G1821" s="202">
        <v>1338233</v>
      </c>
      <c r="H1821" s="198">
        <v>37047.359756944446</v>
      </c>
      <c r="I1821" t="s">
        <v>3678</v>
      </c>
      <c r="M1821" t="s">
        <v>3494</v>
      </c>
      <c r="N1821" t="s">
        <v>3840</v>
      </c>
      <c r="O1821" t="s">
        <v>4706</v>
      </c>
      <c r="Q1821" s="199">
        <v>5000</v>
      </c>
      <c r="S1821" t="s">
        <v>3495</v>
      </c>
      <c r="T1821" t="s">
        <v>3730</v>
      </c>
      <c r="U1821" s="201">
        <v>3.95</v>
      </c>
      <c r="V1821" t="s">
        <v>4048</v>
      </c>
      <c r="W1821" t="s">
        <v>4169</v>
      </c>
      <c r="X1821" t="s">
        <v>3165</v>
      </c>
      <c r="Y1821" t="s">
        <v>4481</v>
      </c>
      <c r="Z1821" t="s">
        <v>3051</v>
      </c>
      <c r="AA1821">
        <v>829629</v>
      </c>
      <c r="AB1821" s="198">
        <v>37048.875011574077</v>
      </c>
      <c r="AC1821" s="198">
        <v>37048.875011574077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5000</v>
      </c>
      <c r="G1822" s="202">
        <v>1338236</v>
      </c>
      <c r="H1822" s="198">
        <v>37047.359803240739</v>
      </c>
      <c r="I1822" t="s">
        <v>4284</v>
      </c>
      <c r="M1822" t="s">
        <v>3494</v>
      </c>
      <c r="N1822" t="s">
        <v>3840</v>
      </c>
      <c r="O1822" t="s">
        <v>2553</v>
      </c>
      <c r="P1822" s="199">
        <v>5000</v>
      </c>
      <c r="S1822" t="s">
        <v>3495</v>
      </c>
      <c r="T1822" t="s">
        <v>3730</v>
      </c>
      <c r="U1822" s="201">
        <v>2.88</v>
      </c>
      <c r="V1822" t="s">
        <v>3548</v>
      </c>
      <c r="W1822" t="s">
        <v>3183</v>
      </c>
      <c r="X1822" t="s">
        <v>3164</v>
      </c>
      <c r="Y1822" t="s">
        <v>4481</v>
      </c>
      <c r="Z1822" t="s">
        <v>3051</v>
      </c>
      <c r="AA1822">
        <v>829631</v>
      </c>
      <c r="AB1822" s="198">
        <v>37048.875011574077</v>
      </c>
      <c r="AC1822" s="198">
        <v>37048.875011574077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5000</v>
      </c>
      <c r="G1823" s="202">
        <v>1338237</v>
      </c>
      <c r="H1823" s="198">
        <v>37047.359814814816</v>
      </c>
      <c r="I1823" t="s">
        <v>3166</v>
      </c>
      <c r="M1823" t="s">
        <v>3494</v>
      </c>
      <c r="N1823" t="s">
        <v>3840</v>
      </c>
      <c r="O1823" t="s">
        <v>2681</v>
      </c>
      <c r="Q1823" s="199">
        <v>5000</v>
      </c>
      <c r="S1823" t="s">
        <v>3495</v>
      </c>
      <c r="T1823" t="s">
        <v>3730</v>
      </c>
      <c r="U1823" s="201">
        <v>4.28</v>
      </c>
      <c r="V1823" t="s">
        <v>3167</v>
      </c>
      <c r="W1823" t="s">
        <v>4178</v>
      </c>
      <c r="X1823" t="s">
        <v>3149</v>
      </c>
      <c r="Y1823" t="s">
        <v>4481</v>
      </c>
      <c r="Z1823" t="s">
        <v>3051</v>
      </c>
      <c r="AA1823">
        <v>829632</v>
      </c>
      <c r="AB1823" s="198">
        <v>37048.875011574077</v>
      </c>
      <c r="AC1823" s="198">
        <v>37048.875011574077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1338238</v>
      </c>
      <c r="H1824" s="198">
        <v>37047.359826388885</v>
      </c>
      <c r="I1824" t="s">
        <v>4518</v>
      </c>
      <c r="M1824" t="s">
        <v>3494</v>
      </c>
      <c r="N1824" t="s">
        <v>3840</v>
      </c>
      <c r="O1824" t="s">
        <v>2586</v>
      </c>
      <c r="Q1824" s="199">
        <v>10000</v>
      </c>
      <c r="S1824" t="s">
        <v>3495</v>
      </c>
      <c r="T1824" t="s">
        <v>3730</v>
      </c>
      <c r="U1824" s="201">
        <v>4.1849999999999996</v>
      </c>
      <c r="V1824" t="s">
        <v>3475</v>
      </c>
      <c r="W1824" t="s">
        <v>4523</v>
      </c>
      <c r="X1824" t="s">
        <v>4524</v>
      </c>
      <c r="Y1824" t="s">
        <v>4481</v>
      </c>
      <c r="Z1824" t="s">
        <v>3051</v>
      </c>
      <c r="AA1824">
        <v>829633</v>
      </c>
      <c r="AB1824" s="198">
        <v>37048.875011574077</v>
      </c>
      <c r="AC1824" s="198">
        <v>37048.875011574077</v>
      </c>
    </row>
    <row r="1825" spans="1:29" x14ac:dyDescent="0.2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31</v>
      </c>
      <c r="F1825" s="213">
        <f t="shared" si="145"/>
        <v>3100</v>
      </c>
      <c r="G1825" s="202">
        <v>1338240</v>
      </c>
      <c r="H1825" s="198">
        <v>37047.359849537039</v>
      </c>
      <c r="I1825" t="s">
        <v>4280</v>
      </c>
      <c r="M1825" t="s">
        <v>3494</v>
      </c>
      <c r="N1825" t="s">
        <v>4466</v>
      </c>
      <c r="O1825" t="s">
        <v>2793</v>
      </c>
      <c r="P1825" s="199">
        <v>100</v>
      </c>
      <c r="S1825" t="s">
        <v>4416</v>
      </c>
      <c r="T1825" t="s">
        <v>3730</v>
      </c>
      <c r="U1825" s="201">
        <v>1.2500000000000001E-2</v>
      </c>
      <c r="V1825" t="s">
        <v>3246</v>
      </c>
      <c r="W1825" t="s">
        <v>4417</v>
      </c>
      <c r="X1825" t="s">
        <v>4418</v>
      </c>
      <c r="Y1825" t="s">
        <v>3748</v>
      </c>
      <c r="Z1825" t="s">
        <v>3051</v>
      </c>
      <c r="AA1825" t="s">
        <v>2794</v>
      </c>
      <c r="AB1825" s="198">
        <v>37073</v>
      </c>
      <c r="AC1825" s="198">
        <v>37103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1338239</v>
      </c>
      <c r="H1826" s="198">
        <v>37047.359849537039</v>
      </c>
      <c r="I1826" t="s">
        <v>4543</v>
      </c>
      <c r="M1826" t="s">
        <v>3494</v>
      </c>
      <c r="N1826" t="s">
        <v>3840</v>
      </c>
      <c r="O1826" t="s">
        <v>2624</v>
      </c>
      <c r="Q1826" s="199">
        <v>10000</v>
      </c>
      <c r="S1826" t="s">
        <v>3495</v>
      </c>
      <c r="T1826" t="s">
        <v>3730</v>
      </c>
      <c r="U1826" s="201">
        <v>4.03</v>
      </c>
      <c r="V1826" t="s">
        <v>2795</v>
      </c>
      <c r="W1826" t="s">
        <v>4322</v>
      </c>
      <c r="X1826" t="s">
        <v>4194</v>
      </c>
      <c r="Y1826" t="s">
        <v>4481</v>
      </c>
      <c r="Z1826" t="s">
        <v>3051</v>
      </c>
      <c r="AA1826">
        <v>829634</v>
      </c>
      <c r="AB1826" s="198">
        <v>37048.875011574077</v>
      </c>
      <c r="AC1826" s="198">
        <v>37048.875011574077</v>
      </c>
    </row>
    <row r="1827" spans="1:29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10000</v>
      </c>
      <c r="G1827" s="202">
        <v>1338243</v>
      </c>
      <c r="H1827" s="198">
        <v>37047.359872685185</v>
      </c>
      <c r="I1827" t="s">
        <v>4491</v>
      </c>
      <c r="M1827" t="s">
        <v>3494</v>
      </c>
      <c r="N1827" t="s">
        <v>4506</v>
      </c>
      <c r="O1827" t="s">
        <v>2641</v>
      </c>
      <c r="Q1827" s="199">
        <v>10000</v>
      </c>
      <c r="S1827" t="s">
        <v>3495</v>
      </c>
      <c r="T1827" t="s">
        <v>3730</v>
      </c>
      <c r="U1827" s="201">
        <v>4.21</v>
      </c>
      <c r="V1827" t="s">
        <v>2839</v>
      </c>
      <c r="W1827" t="s">
        <v>4507</v>
      </c>
      <c r="X1827" t="s">
        <v>4508</v>
      </c>
      <c r="Y1827" t="s">
        <v>4481</v>
      </c>
      <c r="Z1827" t="s">
        <v>3051</v>
      </c>
      <c r="AA1827">
        <v>829635</v>
      </c>
      <c r="AB1827" s="198">
        <v>37048.875011574077</v>
      </c>
      <c r="AC1827" s="198">
        <v>37048.875011574077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1338244</v>
      </c>
      <c r="H1828" s="198">
        <v>37047.359872685185</v>
      </c>
      <c r="I1828" t="s">
        <v>3227</v>
      </c>
      <c r="M1828" t="s">
        <v>3494</v>
      </c>
      <c r="N1828" t="s">
        <v>3840</v>
      </c>
      <c r="O1828" t="s">
        <v>2498</v>
      </c>
      <c r="Q1828" s="199">
        <v>5000</v>
      </c>
      <c r="S1828" t="s">
        <v>3495</v>
      </c>
      <c r="T1828" t="s">
        <v>3730</v>
      </c>
      <c r="U1828" s="201">
        <v>3.895</v>
      </c>
      <c r="V1828" t="s">
        <v>3228</v>
      </c>
      <c r="W1828" t="s">
        <v>4348</v>
      </c>
      <c r="X1828" t="s">
        <v>4498</v>
      </c>
      <c r="Y1828" t="s">
        <v>4481</v>
      </c>
      <c r="Z1828" t="s">
        <v>3051</v>
      </c>
      <c r="AA1828">
        <v>829636</v>
      </c>
      <c r="AB1828" s="198">
        <v>37048.875011574077</v>
      </c>
      <c r="AC1828" s="198">
        <v>37048.875011574077</v>
      </c>
    </row>
    <row r="1829" spans="1:29" x14ac:dyDescent="0.2">
      <c r="A1829" s="44" t="str">
        <f t="shared" si="141"/>
        <v>US Natural Gas Financial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Financial</v>
      </c>
      <c r="E1829" s="44">
        <f>IF(VLOOKUP(S1829,'DD-Lookup'!$J$6:$L$50,3,FALSE)="Monthly",(YEAR(AC1829)-YEAR(AB1829))*12+MONTH(AC1829)-MONTH(AB1829)+1,(AC1829-AB1829+1))</f>
        <v>151</v>
      </c>
      <c r="F1829" s="213">
        <f t="shared" si="145"/>
        <v>755000</v>
      </c>
      <c r="G1829" s="202">
        <v>1338245</v>
      </c>
      <c r="H1829" s="198">
        <v>37047.359884259262</v>
      </c>
      <c r="I1829" t="s">
        <v>4543</v>
      </c>
      <c r="M1829" t="s">
        <v>3494</v>
      </c>
      <c r="N1829" t="s">
        <v>4277</v>
      </c>
      <c r="O1829" t="s">
        <v>4505</v>
      </c>
      <c r="Q1829" s="199">
        <v>5000</v>
      </c>
      <c r="S1829" t="s">
        <v>3495</v>
      </c>
      <c r="T1829" t="s">
        <v>3730</v>
      </c>
      <c r="U1829" s="201">
        <v>4.58</v>
      </c>
      <c r="V1829" t="s">
        <v>4725</v>
      </c>
      <c r="W1829" t="s">
        <v>2909</v>
      </c>
      <c r="X1829" t="s">
        <v>4278</v>
      </c>
      <c r="Y1829" t="s">
        <v>3748</v>
      </c>
      <c r="Z1829" t="s">
        <v>3051</v>
      </c>
      <c r="AA1829" t="s">
        <v>2796</v>
      </c>
      <c r="AB1829" s="198">
        <v>37196</v>
      </c>
      <c r="AC1829" s="198">
        <v>37346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1338246</v>
      </c>
      <c r="H1830" s="198">
        <v>37047.359884259262</v>
      </c>
      <c r="I1830" t="s">
        <v>4543</v>
      </c>
      <c r="M1830" t="s">
        <v>3494</v>
      </c>
      <c r="N1830" t="s">
        <v>3840</v>
      </c>
      <c r="O1830" t="s">
        <v>2624</v>
      </c>
      <c r="Q1830" s="199">
        <v>10000</v>
      </c>
      <c r="S1830" t="s">
        <v>3495</v>
      </c>
      <c r="T1830" t="s">
        <v>3730</v>
      </c>
      <c r="U1830" s="201">
        <v>4.05</v>
      </c>
      <c r="V1830" t="s">
        <v>2795</v>
      </c>
      <c r="W1830" t="s">
        <v>4322</v>
      </c>
      <c r="X1830" t="s">
        <v>4194</v>
      </c>
      <c r="Y1830" t="s">
        <v>4481</v>
      </c>
      <c r="Z1830" t="s">
        <v>3051</v>
      </c>
      <c r="AA1830">
        <v>829637</v>
      </c>
      <c r="AB1830" s="198">
        <v>37048.875011574077</v>
      </c>
      <c r="AC1830" s="198">
        <v>37048.875011574077</v>
      </c>
    </row>
    <row r="1831" spans="1:29" x14ac:dyDescent="0.2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31</v>
      </c>
      <c r="F1831" s="213">
        <f t="shared" si="145"/>
        <v>465000</v>
      </c>
      <c r="G1831" s="202">
        <v>1338247</v>
      </c>
      <c r="H1831" s="198">
        <v>37047.359895833331</v>
      </c>
      <c r="I1831" t="s">
        <v>4773</v>
      </c>
      <c r="M1831" t="s">
        <v>3494</v>
      </c>
      <c r="N1831" t="s">
        <v>4277</v>
      </c>
      <c r="O1831" t="s">
        <v>4487</v>
      </c>
      <c r="P1831" s="199">
        <v>15000</v>
      </c>
      <c r="S1831" t="s">
        <v>3495</v>
      </c>
      <c r="T1831" t="s">
        <v>3730</v>
      </c>
      <c r="U1831" s="201">
        <v>4.1749999999999998</v>
      </c>
      <c r="V1831" t="s">
        <v>3658</v>
      </c>
      <c r="W1831" t="s">
        <v>2909</v>
      </c>
      <c r="X1831" t="s">
        <v>4278</v>
      </c>
      <c r="Y1831" t="s">
        <v>3748</v>
      </c>
      <c r="Z1831" t="s">
        <v>3051</v>
      </c>
      <c r="AA1831" t="s">
        <v>2797</v>
      </c>
      <c r="AB1831" s="198">
        <v>37073.875</v>
      </c>
      <c r="AC1831" s="198">
        <v>37103.875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2500</v>
      </c>
      <c r="G1832" s="202">
        <v>1338248</v>
      </c>
      <c r="H1832" s="198">
        <v>37047.359895833331</v>
      </c>
      <c r="I1832" t="s">
        <v>4321</v>
      </c>
      <c r="M1832" t="s">
        <v>3494</v>
      </c>
      <c r="N1832" t="s">
        <v>3840</v>
      </c>
      <c r="O1832" t="s">
        <v>2587</v>
      </c>
      <c r="Q1832" s="199">
        <v>2500</v>
      </c>
      <c r="S1832" t="s">
        <v>3495</v>
      </c>
      <c r="T1832" t="s">
        <v>3730</v>
      </c>
      <c r="U1832" s="201">
        <v>4.05</v>
      </c>
      <c r="V1832" t="s">
        <v>2607</v>
      </c>
      <c r="W1832" t="s">
        <v>3171</v>
      </c>
      <c r="X1832" t="s">
        <v>3164</v>
      </c>
      <c r="Y1832" t="s">
        <v>4481</v>
      </c>
      <c r="Z1832" t="s">
        <v>3051</v>
      </c>
      <c r="AA1832">
        <v>829638</v>
      </c>
      <c r="AB1832" s="198">
        <v>37048.875011574077</v>
      </c>
      <c r="AC1832" s="198">
        <v>37048.875011574077</v>
      </c>
    </row>
    <row r="1833" spans="1:29" x14ac:dyDescent="0.2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1338249</v>
      </c>
      <c r="H1833" s="198">
        <v>37047.359907407408</v>
      </c>
      <c r="I1833" t="s">
        <v>4449</v>
      </c>
      <c r="M1833" t="s">
        <v>3494</v>
      </c>
      <c r="N1833" t="s">
        <v>3176</v>
      </c>
      <c r="O1833" t="s">
        <v>4591</v>
      </c>
      <c r="P1833" s="199">
        <v>10000</v>
      </c>
      <c r="S1833" t="s">
        <v>3798</v>
      </c>
      <c r="T1833" t="s">
        <v>3177</v>
      </c>
      <c r="U1833" s="201">
        <v>5.04</v>
      </c>
      <c r="V1833" t="s">
        <v>4098</v>
      </c>
      <c r="W1833" t="s">
        <v>3178</v>
      </c>
      <c r="X1833" t="s">
        <v>3179</v>
      </c>
      <c r="Y1833" t="s">
        <v>4481</v>
      </c>
      <c r="Z1833" t="s">
        <v>3052</v>
      </c>
      <c r="AA1833">
        <v>829639</v>
      </c>
      <c r="AB1833" s="198">
        <v>37047.875011574077</v>
      </c>
      <c r="AC1833" s="198">
        <v>37047.875011574077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25</v>
      </c>
      <c r="F1834" s="213">
        <f t="shared" si="145"/>
        <v>20000</v>
      </c>
      <c r="G1834" s="202">
        <v>1338250</v>
      </c>
      <c r="H1834" s="198">
        <v>37047.359930555554</v>
      </c>
      <c r="I1834" t="s">
        <v>4272</v>
      </c>
      <c r="M1834" t="s">
        <v>3494</v>
      </c>
      <c r="N1834" t="s">
        <v>3840</v>
      </c>
      <c r="O1834" t="s">
        <v>4699</v>
      </c>
      <c r="P1834" s="199">
        <v>800</v>
      </c>
      <c r="S1834" t="s">
        <v>3495</v>
      </c>
      <c r="T1834" t="s">
        <v>3730</v>
      </c>
      <c r="U1834" s="201">
        <v>4.2</v>
      </c>
      <c r="V1834" t="s">
        <v>4353</v>
      </c>
      <c r="W1834" t="s">
        <v>4178</v>
      </c>
      <c r="X1834" t="s">
        <v>4179</v>
      </c>
      <c r="Y1834" t="s">
        <v>4481</v>
      </c>
      <c r="Z1834" t="s">
        <v>3051</v>
      </c>
      <c r="AA1834">
        <v>829644</v>
      </c>
      <c r="AB1834" s="198">
        <v>37048.875011574077</v>
      </c>
      <c r="AC1834" s="198">
        <v>37072.875011574077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5000</v>
      </c>
      <c r="G1835" s="202">
        <v>1338252</v>
      </c>
      <c r="H1835" s="198">
        <v>37047.359942129631</v>
      </c>
      <c r="I1835" t="s">
        <v>3155</v>
      </c>
      <c r="M1835" t="s">
        <v>3494</v>
      </c>
      <c r="N1835" t="s">
        <v>3840</v>
      </c>
      <c r="O1835" t="s">
        <v>63</v>
      </c>
      <c r="Q1835" s="199">
        <v>5000</v>
      </c>
      <c r="S1835" t="s">
        <v>3495</v>
      </c>
      <c r="T1835" t="s">
        <v>3730</v>
      </c>
      <c r="U1835" s="201">
        <v>4.16</v>
      </c>
      <c r="V1835" t="s">
        <v>2543</v>
      </c>
      <c r="W1835" t="s">
        <v>4479</v>
      </c>
      <c r="X1835" t="s">
        <v>4480</v>
      </c>
      <c r="Y1835" t="s">
        <v>4481</v>
      </c>
      <c r="Z1835" t="s">
        <v>3051</v>
      </c>
      <c r="AA1835">
        <v>829641</v>
      </c>
      <c r="AB1835" s="198">
        <v>37048.875011574077</v>
      </c>
      <c r="AC1835" s="198">
        <v>37048.875011574077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20000</v>
      </c>
      <c r="G1836" s="202">
        <v>1338253</v>
      </c>
      <c r="H1836" s="198">
        <v>37047.359953703701</v>
      </c>
      <c r="I1836" t="s">
        <v>3518</v>
      </c>
      <c r="M1836" t="s">
        <v>3494</v>
      </c>
      <c r="N1836" t="s">
        <v>3840</v>
      </c>
      <c r="O1836" t="s">
        <v>2481</v>
      </c>
      <c r="P1836" s="199">
        <v>20000</v>
      </c>
      <c r="S1836" t="s">
        <v>3495</v>
      </c>
      <c r="T1836" t="s">
        <v>3730</v>
      </c>
      <c r="U1836" s="201">
        <v>4.1399999999999997</v>
      </c>
      <c r="V1836" t="s">
        <v>2726</v>
      </c>
      <c r="W1836" t="s">
        <v>4479</v>
      </c>
      <c r="X1836" t="s">
        <v>4480</v>
      </c>
      <c r="Y1836" t="s">
        <v>4481</v>
      </c>
      <c r="Z1836" t="s">
        <v>3051</v>
      </c>
      <c r="AA1836">
        <v>829642</v>
      </c>
      <c r="AB1836" s="198">
        <v>37048.875011574077</v>
      </c>
      <c r="AC1836" s="198">
        <v>37048.875011574077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5000</v>
      </c>
      <c r="G1837" s="202">
        <v>1338254</v>
      </c>
      <c r="H1837" s="198">
        <v>37047.359965277778</v>
      </c>
      <c r="I1837" t="s">
        <v>3533</v>
      </c>
      <c r="M1837" t="s">
        <v>3494</v>
      </c>
      <c r="N1837" t="s">
        <v>3840</v>
      </c>
      <c r="O1837" t="s">
        <v>2553</v>
      </c>
      <c r="Q1837" s="199">
        <v>5000</v>
      </c>
      <c r="S1837" t="s">
        <v>3495</v>
      </c>
      <c r="T1837" t="s">
        <v>3730</v>
      </c>
      <c r="U1837" s="201">
        <v>2.9</v>
      </c>
      <c r="V1837" t="s">
        <v>3182</v>
      </c>
      <c r="W1837" t="s">
        <v>3183</v>
      </c>
      <c r="X1837" t="s">
        <v>3164</v>
      </c>
      <c r="Y1837" t="s">
        <v>4481</v>
      </c>
      <c r="Z1837" t="s">
        <v>3051</v>
      </c>
      <c r="AA1837">
        <v>829643</v>
      </c>
      <c r="AB1837" s="198">
        <v>37048.875011574077</v>
      </c>
      <c r="AC1837" s="198">
        <v>37048.875011574077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151</v>
      </c>
      <c r="F1838" s="213">
        <f t="shared" si="145"/>
        <v>755000</v>
      </c>
      <c r="G1838" s="202">
        <v>1338257</v>
      </c>
      <c r="H1838" s="198">
        <v>37047.360034722224</v>
      </c>
      <c r="I1838" t="s">
        <v>4282</v>
      </c>
      <c r="M1838" t="s">
        <v>3494</v>
      </c>
      <c r="N1838" t="s">
        <v>4277</v>
      </c>
      <c r="O1838" t="s">
        <v>4505</v>
      </c>
      <c r="Q1838" s="199">
        <v>5000</v>
      </c>
      <c r="S1838" t="s">
        <v>3495</v>
      </c>
      <c r="T1838" t="s">
        <v>3730</v>
      </c>
      <c r="U1838" s="201">
        <v>4.58</v>
      </c>
      <c r="V1838" t="s">
        <v>4283</v>
      </c>
      <c r="W1838" t="s">
        <v>2909</v>
      </c>
      <c r="X1838" t="s">
        <v>4278</v>
      </c>
      <c r="Y1838" t="s">
        <v>3748</v>
      </c>
      <c r="Z1838" t="s">
        <v>3051</v>
      </c>
      <c r="AA1838" t="s">
        <v>64</v>
      </c>
      <c r="AB1838" s="198">
        <v>37196</v>
      </c>
      <c r="AC1838" s="198">
        <v>37346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1338258</v>
      </c>
      <c r="H1839" s="198">
        <v>37047.360034722224</v>
      </c>
      <c r="I1839" t="s">
        <v>3533</v>
      </c>
      <c r="M1839" t="s">
        <v>3494</v>
      </c>
      <c r="N1839" t="s">
        <v>3840</v>
      </c>
      <c r="O1839" t="s">
        <v>2561</v>
      </c>
      <c r="P1839" s="199">
        <v>5000</v>
      </c>
      <c r="S1839" t="s">
        <v>3495</v>
      </c>
      <c r="T1839" t="s">
        <v>3730</v>
      </c>
      <c r="U1839" s="201">
        <v>2.8149999999999999</v>
      </c>
      <c r="V1839" t="s">
        <v>3146</v>
      </c>
      <c r="W1839" t="s">
        <v>3656</v>
      </c>
      <c r="X1839" t="s">
        <v>3476</v>
      </c>
      <c r="Y1839" t="s">
        <v>4481</v>
      </c>
      <c r="Z1839" t="s">
        <v>3051</v>
      </c>
      <c r="AA1839">
        <v>829645</v>
      </c>
      <c r="AB1839" s="198">
        <v>37048.875011574077</v>
      </c>
      <c r="AC1839" s="198">
        <v>37048.875011574077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20000</v>
      </c>
      <c r="G1840" s="202">
        <v>1338259</v>
      </c>
      <c r="H1840" s="198">
        <v>37047.36005787037</v>
      </c>
      <c r="I1840" t="s">
        <v>3606</v>
      </c>
      <c r="M1840" t="s">
        <v>3494</v>
      </c>
      <c r="N1840" t="s">
        <v>3840</v>
      </c>
      <c r="O1840" t="s">
        <v>2481</v>
      </c>
      <c r="P1840" s="199">
        <v>20000</v>
      </c>
      <c r="S1840" t="s">
        <v>3495</v>
      </c>
      <c r="T1840" t="s">
        <v>3730</v>
      </c>
      <c r="U1840" s="201">
        <v>4.1399999999999997</v>
      </c>
      <c r="V1840" t="s">
        <v>4347</v>
      </c>
      <c r="W1840" t="s">
        <v>4479</v>
      </c>
      <c r="X1840" t="s">
        <v>4480</v>
      </c>
      <c r="Y1840" t="s">
        <v>4481</v>
      </c>
      <c r="Z1840" t="s">
        <v>3051</v>
      </c>
      <c r="AA1840">
        <v>829646</v>
      </c>
      <c r="AB1840" s="198">
        <v>37048.875011574077</v>
      </c>
      <c r="AC1840" s="198">
        <v>37048.875011574077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3975</v>
      </c>
      <c r="G1841" s="202">
        <v>1338260</v>
      </c>
      <c r="H1841" s="198">
        <v>37047.360069444447</v>
      </c>
      <c r="I1841" t="s">
        <v>4467</v>
      </c>
      <c r="M1841" t="s">
        <v>3494</v>
      </c>
      <c r="N1841" t="s">
        <v>3840</v>
      </c>
      <c r="O1841" t="s">
        <v>2472</v>
      </c>
      <c r="P1841" s="199">
        <v>3975</v>
      </c>
      <c r="S1841" t="s">
        <v>3495</v>
      </c>
      <c r="T1841" t="s">
        <v>3730</v>
      </c>
      <c r="U1841" s="201">
        <v>4.0449999999999999</v>
      </c>
      <c r="V1841" t="s">
        <v>4218</v>
      </c>
      <c r="W1841" t="s">
        <v>4512</v>
      </c>
      <c r="X1841" t="s">
        <v>4513</v>
      </c>
      <c r="Y1841" t="s">
        <v>4481</v>
      </c>
      <c r="Z1841" t="s">
        <v>3051</v>
      </c>
      <c r="AA1841">
        <v>829647</v>
      </c>
      <c r="AB1841" s="198">
        <v>37048.875011574077</v>
      </c>
      <c r="AC1841" s="198">
        <v>37048.875011574077</v>
      </c>
    </row>
    <row r="1842" spans="1:29" x14ac:dyDescent="0.2">
      <c r="A1842" s="44" t="str">
        <f t="shared" si="141"/>
        <v xml:space="preserve"> Power Physical</v>
      </c>
      <c r="B1842" s="44" t="str">
        <f t="shared" si="142"/>
        <v/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5</v>
      </c>
      <c r="F1842" s="213">
        <f t="shared" si="145"/>
        <v>125</v>
      </c>
      <c r="G1842" s="202">
        <v>1338261</v>
      </c>
      <c r="H1842" s="198">
        <v>37047.360092592593</v>
      </c>
      <c r="I1842" t="s">
        <v>2180</v>
      </c>
      <c r="M1842" t="s">
        <v>2818</v>
      </c>
      <c r="N1842" t="s">
        <v>2181</v>
      </c>
      <c r="O1842" t="s">
        <v>2283</v>
      </c>
      <c r="P1842" s="199">
        <v>25</v>
      </c>
      <c r="S1842" t="s">
        <v>3493</v>
      </c>
      <c r="T1842" t="s">
        <v>2183</v>
      </c>
      <c r="U1842" s="201">
        <v>31.3</v>
      </c>
      <c r="V1842" t="s">
        <v>2184</v>
      </c>
      <c r="W1842" t="s">
        <v>2185</v>
      </c>
      <c r="X1842" t="s">
        <v>2186</v>
      </c>
      <c r="Y1842" t="s">
        <v>2187</v>
      </c>
      <c r="Z1842" t="s">
        <v>3735</v>
      </c>
      <c r="AA1842">
        <v>110739.1</v>
      </c>
      <c r="AB1842" s="198">
        <v>37053.875</v>
      </c>
      <c r="AC1842" s="198">
        <v>37057.875</v>
      </c>
    </row>
    <row r="1843" spans="1:29" x14ac:dyDescent="0.2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30</v>
      </c>
      <c r="F1843" s="213">
        <f t="shared" si="145"/>
        <v>1500</v>
      </c>
      <c r="G1843" s="202">
        <v>1338262</v>
      </c>
      <c r="H1843" s="198">
        <v>37047.36010416667</v>
      </c>
      <c r="I1843" t="s">
        <v>4272</v>
      </c>
      <c r="M1843" t="s">
        <v>2818</v>
      </c>
      <c r="N1843" t="s">
        <v>3519</v>
      </c>
      <c r="O1843" t="s">
        <v>4273</v>
      </c>
      <c r="Q1843" s="199">
        <v>50</v>
      </c>
      <c r="S1843" t="s">
        <v>3493</v>
      </c>
      <c r="T1843" t="s">
        <v>3730</v>
      </c>
      <c r="U1843" s="201">
        <v>44.25</v>
      </c>
      <c r="V1843" t="s">
        <v>3995</v>
      </c>
      <c r="W1843" t="s">
        <v>3527</v>
      </c>
      <c r="X1843" t="s">
        <v>4275</v>
      </c>
      <c r="Y1843" t="s">
        <v>4783</v>
      </c>
      <c r="Z1843" t="s">
        <v>3046</v>
      </c>
      <c r="AA1843">
        <v>632785.1</v>
      </c>
      <c r="AB1843" s="198">
        <v>37135.594444444447</v>
      </c>
      <c r="AC1843" s="198">
        <v>37164.594444444447</v>
      </c>
    </row>
    <row r="1844" spans="1:29" x14ac:dyDescent="0.2">
      <c r="A1844" s="44" t="str">
        <f t="shared" si="141"/>
        <v>US Natural Gas Financial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Financial</v>
      </c>
      <c r="E1844" s="44">
        <f>IF(VLOOKUP(S1844,'DD-Lookup'!$J$6:$L$50,3,FALSE)="Monthly",(YEAR(AC1844)-YEAR(AB1844))*12+MONTH(AC1844)-MONTH(AB1844)+1,(AC1844-AB1844+1))</f>
        <v>25</v>
      </c>
      <c r="F1844" s="213">
        <f t="shared" si="145"/>
        <v>105000</v>
      </c>
      <c r="G1844" s="202">
        <v>1338264</v>
      </c>
      <c r="H1844" s="198">
        <v>37047.360150462962</v>
      </c>
      <c r="I1844" t="s">
        <v>4496</v>
      </c>
      <c r="M1844" t="s">
        <v>3494</v>
      </c>
      <c r="N1844" t="s">
        <v>4277</v>
      </c>
      <c r="O1844" t="s">
        <v>3991</v>
      </c>
      <c r="P1844" s="199">
        <v>4200</v>
      </c>
      <c r="S1844" t="s">
        <v>3495</v>
      </c>
      <c r="T1844" t="s">
        <v>3730</v>
      </c>
      <c r="U1844" s="201">
        <v>4.0750000000000002</v>
      </c>
      <c r="V1844" t="s">
        <v>3156</v>
      </c>
      <c r="W1844" t="s">
        <v>4527</v>
      </c>
      <c r="X1844" t="s">
        <v>4157</v>
      </c>
      <c r="Y1844" t="s">
        <v>3748</v>
      </c>
      <c r="Z1844" t="s">
        <v>3051</v>
      </c>
      <c r="AA1844" t="s">
        <v>65</v>
      </c>
      <c r="AB1844" s="198">
        <v>37048.875011574077</v>
      </c>
      <c r="AC1844" s="198">
        <v>37072.875011574077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10000</v>
      </c>
      <c r="G1845" s="202">
        <v>1338263</v>
      </c>
      <c r="H1845" s="198">
        <v>37047.360150462962</v>
      </c>
      <c r="I1845" t="s">
        <v>4159</v>
      </c>
      <c r="M1845" t="s">
        <v>3494</v>
      </c>
      <c r="N1845" t="s">
        <v>3840</v>
      </c>
      <c r="O1845" t="s">
        <v>2587</v>
      </c>
      <c r="P1845" s="199">
        <v>10000</v>
      </c>
      <c r="S1845" t="s">
        <v>3495</v>
      </c>
      <c r="T1845" t="s">
        <v>3730</v>
      </c>
      <c r="U1845" s="201">
        <v>4.05</v>
      </c>
      <c r="V1845" t="s">
        <v>4112</v>
      </c>
      <c r="W1845" t="s">
        <v>3171</v>
      </c>
      <c r="X1845" t="s">
        <v>3164</v>
      </c>
      <c r="Y1845" t="s">
        <v>4481</v>
      </c>
      <c r="Z1845" t="s">
        <v>3051</v>
      </c>
      <c r="AA1845">
        <v>829648</v>
      </c>
      <c r="AB1845" s="198">
        <v>37048.875011574077</v>
      </c>
      <c r="AC1845" s="198">
        <v>37048.875011574077</v>
      </c>
    </row>
    <row r="1846" spans="1:29" x14ac:dyDescent="0.2">
      <c r="A1846" s="44" t="str">
        <f t="shared" si="141"/>
        <v xml:space="preserve"> Natural Gas Physical</v>
      </c>
      <c r="B1846" s="44" t="str">
        <f t="shared" si="142"/>
        <v/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10000</v>
      </c>
      <c r="G1846" s="202">
        <v>1338265</v>
      </c>
      <c r="H1846" s="198">
        <v>37047.360173611109</v>
      </c>
      <c r="I1846" t="s">
        <v>4491</v>
      </c>
      <c r="M1846" t="s">
        <v>3494</v>
      </c>
      <c r="N1846" t="s">
        <v>4506</v>
      </c>
      <c r="O1846" t="s">
        <v>2641</v>
      </c>
      <c r="Q1846" s="199">
        <v>10000</v>
      </c>
      <c r="S1846" t="s">
        <v>3495</v>
      </c>
      <c r="T1846" t="s">
        <v>3730</v>
      </c>
      <c r="U1846" s="201">
        <v>4.2125000000000004</v>
      </c>
      <c r="V1846" t="s">
        <v>2839</v>
      </c>
      <c r="W1846" t="s">
        <v>4507</v>
      </c>
      <c r="X1846" t="s">
        <v>4508</v>
      </c>
      <c r="Y1846" t="s">
        <v>4481</v>
      </c>
      <c r="Z1846" t="s">
        <v>3051</v>
      </c>
      <c r="AA1846">
        <v>829649</v>
      </c>
      <c r="AB1846" s="198">
        <v>37048.875011574077</v>
      </c>
      <c r="AC1846" s="198">
        <v>37048.875011574077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10000</v>
      </c>
      <c r="G1847" s="202">
        <v>1338266</v>
      </c>
      <c r="H1847" s="198">
        <v>37047.360173611109</v>
      </c>
      <c r="I1847" t="s">
        <v>4467</v>
      </c>
      <c r="M1847" t="s">
        <v>3494</v>
      </c>
      <c r="N1847" t="s">
        <v>3840</v>
      </c>
      <c r="O1847" t="s">
        <v>2472</v>
      </c>
      <c r="P1847" s="199">
        <v>10000</v>
      </c>
      <c r="S1847" t="s">
        <v>3495</v>
      </c>
      <c r="T1847" t="s">
        <v>3730</v>
      </c>
      <c r="U1847" s="201">
        <v>4.0425000000000004</v>
      </c>
      <c r="V1847" t="s">
        <v>4218</v>
      </c>
      <c r="W1847" t="s">
        <v>4512</v>
      </c>
      <c r="X1847" t="s">
        <v>4513</v>
      </c>
      <c r="Y1847" t="s">
        <v>4481</v>
      </c>
      <c r="Z1847" t="s">
        <v>3051</v>
      </c>
      <c r="AA1847">
        <v>829650</v>
      </c>
      <c r="AB1847" s="198">
        <v>37048.875011574077</v>
      </c>
      <c r="AC1847" s="198">
        <v>37048.875011574077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108</v>
      </c>
      <c r="G1848" s="202">
        <v>1338268</v>
      </c>
      <c r="H1848" s="198">
        <v>37047.360208333332</v>
      </c>
      <c r="I1848" t="s">
        <v>3157</v>
      </c>
      <c r="M1848" t="s">
        <v>3494</v>
      </c>
      <c r="N1848" t="s">
        <v>3840</v>
      </c>
      <c r="O1848" t="s">
        <v>2481</v>
      </c>
      <c r="Q1848" s="199">
        <v>108</v>
      </c>
      <c r="S1848" t="s">
        <v>3495</v>
      </c>
      <c r="T1848" t="s">
        <v>3730</v>
      </c>
      <c r="U1848" s="201">
        <v>4.1500000000000004</v>
      </c>
      <c r="V1848" t="s">
        <v>3452</v>
      </c>
      <c r="W1848" t="s">
        <v>4479</v>
      </c>
      <c r="X1848" t="s">
        <v>4480</v>
      </c>
      <c r="Y1848" t="s">
        <v>4481</v>
      </c>
      <c r="Z1848" t="s">
        <v>3051</v>
      </c>
      <c r="AA1848">
        <v>829652</v>
      </c>
      <c r="AB1848" s="198">
        <v>37048.875011574077</v>
      </c>
      <c r="AC1848" s="198">
        <v>37048.875011574077</v>
      </c>
    </row>
    <row r="1849" spans="1:29" x14ac:dyDescent="0.2">
      <c r="A1849" s="44" t="str">
        <f t="shared" si="141"/>
        <v>US Power Financial</v>
      </c>
      <c r="B1849" s="44" t="str">
        <f t="shared" si="142"/>
        <v>US</v>
      </c>
      <c r="C1849" s="44" t="str">
        <f t="shared" si="143"/>
        <v>Power</v>
      </c>
      <c r="D1849" s="44" t="str">
        <f t="shared" si="144"/>
        <v>Financial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</v>
      </c>
      <c r="G1849" s="202">
        <v>1338269</v>
      </c>
      <c r="H1849" s="198">
        <v>37047.360208333332</v>
      </c>
      <c r="I1849" t="s">
        <v>3647</v>
      </c>
      <c r="M1849" t="s">
        <v>2818</v>
      </c>
      <c r="N1849" t="s">
        <v>4780</v>
      </c>
      <c r="O1849" t="s">
        <v>2426</v>
      </c>
      <c r="Q1849" s="199">
        <v>50</v>
      </c>
      <c r="S1849" t="s">
        <v>3493</v>
      </c>
      <c r="T1849" t="s">
        <v>3730</v>
      </c>
      <c r="U1849" s="201">
        <v>50</v>
      </c>
      <c r="V1849" t="s">
        <v>3299</v>
      </c>
      <c r="W1849" t="s">
        <v>4253</v>
      </c>
      <c r="X1849" t="s">
        <v>3526</v>
      </c>
      <c r="Y1849" t="s">
        <v>4783</v>
      </c>
      <c r="Z1849" t="s">
        <v>3051</v>
      </c>
      <c r="AA1849">
        <v>632786.1</v>
      </c>
      <c r="AB1849" s="198">
        <v>37048.875011574077</v>
      </c>
      <c r="AC1849" s="198">
        <v>37048.875011574077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5000</v>
      </c>
      <c r="G1850" s="202">
        <v>1338267</v>
      </c>
      <c r="H1850" s="198">
        <v>37047.360208333332</v>
      </c>
      <c r="I1850" t="s">
        <v>4382</v>
      </c>
      <c r="M1850" t="s">
        <v>3494</v>
      </c>
      <c r="N1850" t="s">
        <v>3840</v>
      </c>
      <c r="O1850" t="s">
        <v>2505</v>
      </c>
      <c r="Q1850" s="199">
        <v>5000</v>
      </c>
      <c r="S1850" t="s">
        <v>3495</v>
      </c>
      <c r="T1850" t="s">
        <v>3730</v>
      </c>
      <c r="U1850" s="201">
        <v>3.9125000000000001</v>
      </c>
      <c r="V1850" t="s">
        <v>4189</v>
      </c>
      <c r="W1850" t="s">
        <v>4348</v>
      </c>
      <c r="X1850" t="s">
        <v>4498</v>
      </c>
      <c r="Y1850" t="s">
        <v>4481</v>
      </c>
      <c r="Z1850" t="s">
        <v>3051</v>
      </c>
      <c r="AA1850">
        <v>829651</v>
      </c>
      <c r="AB1850" s="198">
        <v>37048.875011574077</v>
      </c>
      <c r="AC1850" s="198">
        <v>37048.875011574077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59</v>
      </c>
      <c r="F1851" s="213">
        <f t="shared" si="145"/>
        <v>2950</v>
      </c>
      <c r="G1851" s="202">
        <v>1338270</v>
      </c>
      <c r="H1851" s="198">
        <v>37047.360243055555</v>
      </c>
      <c r="I1851" t="s">
        <v>3518</v>
      </c>
      <c r="M1851" t="s">
        <v>2818</v>
      </c>
      <c r="N1851" t="s">
        <v>3519</v>
      </c>
      <c r="O1851" t="s">
        <v>3102</v>
      </c>
      <c r="Q1851" s="199">
        <v>50</v>
      </c>
      <c r="S1851" t="s">
        <v>3493</v>
      </c>
      <c r="T1851" t="s">
        <v>3730</v>
      </c>
      <c r="U1851" s="201">
        <v>39</v>
      </c>
      <c r="V1851" t="s">
        <v>4695</v>
      </c>
      <c r="W1851" t="s">
        <v>2834</v>
      </c>
      <c r="X1851" t="s">
        <v>3528</v>
      </c>
      <c r="Y1851" t="s">
        <v>4783</v>
      </c>
      <c r="Z1851" t="s">
        <v>3046</v>
      </c>
      <c r="AA1851">
        <v>632787.1</v>
      </c>
      <c r="AB1851" s="198">
        <v>37257.600694444445</v>
      </c>
      <c r="AC1851" s="198">
        <v>37315.600694444445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1338271</v>
      </c>
      <c r="H1852" s="198">
        <v>37047.360254629632</v>
      </c>
      <c r="I1852" t="s">
        <v>3274</v>
      </c>
      <c r="M1852" t="s">
        <v>3494</v>
      </c>
      <c r="N1852" t="s">
        <v>3840</v>
      </c>
      <c r="O1852" t="s">
        <v>2685</v>
      </c>
      <c r="Q1852" s="199">
        <v>5000</v>
      </c>
      <c r="S1852" t="s">
        <v>3495</v>
      </c>
      <c r="T1852" t="s">
        <v>3730</v>
      </c>
      <c r="U1852" s="201">
        <v>4.0199999999999996</v>
      </c>
      <c r="V1852" t="s">
        <v>3275</v>
      </c>
      <c r="W1852" t="s">
        <v>4035</v>
      </c>
      <c r="X1852" t="s">
        <v>4036</v>
      </c>
      <c r="Y1852" t="s">
        <v>4481</v>
      </c>
      <c r="Z1852" t="s">
        <v>3051</v>
      </c>
      <c r="AA1852">
        <v>829654</v>
      </c>
      <c r="AB1852" s="198">
        <v>37048.875011574077</v>
      </c>
      <c r="AC1852" s="198">
        <v>37048.875011574077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3100</v>
      </c>
      <c r="G1853" s="202">
        <v>1338272</v>
      </c>
      <c r="H1853" s="198">
        <v>37047.360254629632</v>
      </c>
      <c r="I1853" t="s">
        <v>3606</v>
      </c>
      <c r="M1853" t="s">
        <v>3494</v>
      </c>
      <c r="N1853" t="s">
        <v>3840</v>
      </c>
      <c r="O1853" t="s">
        <v>4694</v>
      </c>
      <c r="P1853" s="199">
        <v>3100</v>
      </c>
      <c r="S1853" t="s">
        <v>3495</v>
      </c>
      <c r="T1853" t="s">
        <v>3730</v>
      </c>
      <c r="U1853" s="201">
        <v>3.98</v>
      </c>
      <c r="V1853" t="s">
        <v>2768</v>
      </c>
      <c r="W1853" t="s">
        <v>4368</v>
      </c>
      <c r="X1853" t="s">
        <v>3165</v>
      </c>
      <c r="Y1853" t="s">
        <v>4481</v>
      </c>
      <c r="Z1853" t="s">
        <v>3051</v>
      </c>
      <c r="AA1853">
        <v>829655</v>
      </c>
      <c r="AB1853" s="198">
        <v>37048.875011574077</v>
      </c>
      <c r="AC1853" s="198">
        <v>37048.875011574077</v>
      </c>
    </row>
    <row r="1854" spans="1:29" x14ac:dyDescent="0.2">
      <c r="A1854" s="44" t="str">
        <f t="shared" si="141"/>
        <v>US Natural Gas Financial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Financial</v>
      </c>
      <c r="E1854" s="44">
        <f>IF(VLOOKUP(S1854,'DD-Lookup'!$J$6:$L$50,3,FALSE)="Monthly",(YEAR(AC1854)-YEAR(AB1854))*12+MONTH(AC1854)-MONTH(AB1854)+1,(AC1854-AB1854+1))</f>
        <v>31</v>
      </c>
      <c r="F1854" s="213">
        <f t="shared" si="145"/>
        <v>232500</v>
      </c>
      <c r="G1854" s="202">
        <v>1338273</v>
      </c>
      <c r="H1854" s="198">
        <v>37047.360266203701</v>
      </c>
      <c r="I1854" t="s">
        <v>4521</v>
      </c>
      <c r="M1854" t="s">
        <v>3494</v>
      </c>
      <c r="N1854" t="s">
        <v>4277</v>
      </c>
      <c r="O1854" t="s">
        <v>4286</v>
      </c>
      <c r="P1854" s="199">
        <v>7500</v>
      </c>
      <c r="S1854" t="s">
        <v>3495</v>
      </c>
      <c r="T1854" t="s">
        <v>3730</v>
      </c>
      <c r="U1854" s="201">
        <v>4.2474999999999996</v>
      </c>
      <c r="V1854" t="s">
        <v>3663</v>
      </c>
      <c r="W1854" t="s">
        <v>2909</v>
      </c>
      <c r="X1854" t="s">
        <v>4278</v>
      </c>
      <c r="Y1854" t="s">
        <v>3748</v>
      </c>
      <c r="Z1854" t="s">
        <v>3051</v>
      </c>
      <c r="AA1854" t="s">
        <v>66</v>
      </c>
      <c r="AB1854" s="198">
        <v>37104.875</v>
      </c>
      <c r="AC1854" s="198">
        <v>37134.875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25</v>
      </c>
      <c r="G1855" s="202">
        <v>1338274</v>
      </c>
      <c r="H1855" s="198">
        <v>37047.360277777778</v>
      </c>
      <c r="I1855" t="s">
        <v>3237</v>
      </c>
      <c r="M1855" t="s">
        <v>2818</v>
      </c>
      <c r="N1855" t="s">
        <v>3458</v>
      </c>
      <c r="O1855" t="s">
        <v>4719</v>
      </c>
      <c r="P1855" s="199">
        <v>25</v>
      </c>
      <c r="S1855" t="s">
        <v>3493</v>
      </c>
      <c r="T1855" t="s">
        <v>3730</v>
      </c>
      <c r="U1855" s="201">
        <v>72</v>
      </c>
      <c r="V1855" t="s">
        <v>67</v>
      </c>
      <c r="W1855" t="s">
        <v>3463</v>
      </c>
      <c r="X1855" t="s">
        <v>3459</v>
      </c>
      <c r="Y1855" t="s">
        <v>4783</v>
      </c>
      <c r="Z1855" t="s">
        <v>3046</v>
      </c>
      <c r="AA1855">
        <v>632788.1</v>
      </c>
      <c r="AB1855" s="198">
        <v>37048.875011574077</v>
      </c>
      <c r="AC1855" s="198">
        <v>37048.875011574077</v>
      </c>
    </row>
    <row r="1856" spans="1:29" x14ac:dyDescent="0.2">
      <c r="A1856" s="44" t="str">
        <f t="shared" si="141"/>
        <v>US Power Physical</v>
      </c>
      <c r="B1856" s="44" t="str">
        <f t="shared" si="142"/>
        <v>US</v>
      </c>
      <c r="C1856" s="44" t="str">
        <f t="shared" si="143"/>
        <v>Power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30</v>
      </c>
      <c r="F1856" s="213">
        <f t="shared" si="145"/>
        <v>750</v>
      </c>
      <c r="G1856" s="202">
        <v>1338276</v>
      </c>
      <c r="H1856" s="198">
        <v>37047.360277777778</v>
      </c>
      <c r="I1856" t="s">
        <v>4477</v>
      </c>
      <c r="M1856" t="s">
        <v>2818</v>
      </c>
      <c r="N1856" t="s">
        <v>3458</v>
      </c>
      <c r="O1856" t="s">
        <v>3681</v>
      </c>
      <c r="P1856" s="199">
        <v>25</v>
      </c>
      <c r="S1856" t="s">
        <v>3493</v>
      </c>
      <c r="T1856" t="s">
        <v>3730</v>
      </c>
      <c r="U1856" s="201">
        <v>150</v>
      </c>
      <c r="V1856" t="s">
        <v>3235</v>
      </c>
      <c r="W1856" t="s">
        <v>4411</v>
      </c>
      <c r="X1856" t="s">
        <v>3459</v>
      </c>
      <c r="Y1856" t="s">
        <v>4783</v>
      </c>
      <c r="Z1856" t="s">
        <v>3046</v>
      </c>
      <c r="AA1856">
        <v>632789.1</v>
      </c>
      <c r="AB1856" s="198">
        <v>37135.875011574077</v>
      </c>
      <c r="AC1856" s="198">
        <v>37164.875011574077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25</v>
      </c>
      <c r="F1857" s="213">
        <f t="shared" si="145"/>
        <v>250000</v>
      </c>
      <c r="G1857" s="202">
        <v>1338278</v>
      </c>
      <c r="H1857" s="198">
        <v>37047.360289351855</v>
      </c>
      <c r="I1857" t="s">
        <v>3533</v>
      </c>
      <c r="M1857" t="s">
        <v>3494</v>
      </c>
      <c r="N1857" t="s">
        <v>4277</v>
      </c>
      <c r="O1857" t="s">
        <v>3991</v>
      </c>
      <c r="Q1857" s="199">
        <v>10000</v>
      </c>
      <c r="S1857" t="s">
        <v>3495</v>
      </c>
      <c r="T1857" t="s">
        <v>3730</v>
      </c>
      <c r="U1857" s="201">
        <v>4.085</v>
      </c>
      <c r="V1857" t="s">
        <v>2789</v>
      </c>
      <c r="W1857" t="s">
        <v>4527</v>
      </c>
      <c r="X1857" t="s">
        <v>4157</v>
      </c>
      <c r="Y1857" t="s">
        <v>3748</v>
      </c>
      <c r="Z1857" t="s">
        <v>3051</v>
      </c>
      <c r="AA1857" t="s">
        <v>68</v>
      </c>
      <c r="AB1857" s="198">
        <v>37048.875011574077</v>
      </c>
      <c r="AC1857" s="198">
        <v>37072.875011574077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1338279</v>
      </c>
      <c r="H1858" s="198">
        <v>37047.360300925924</v>
      </c>
      <c r="I1858" t="s">
        <v>4502</v>
      </c>
      <c r="M1858" t="s">
        <v>3494</v>
      </c>
      <c r="N1858" t="s">
        <v>3840</v>
      </c>
      <c r="O1858" t="s">
        <v>2498</v>
      </c>
      <c r="P1858" s="199">
        <v>5000</v>
      </c>
      <c r="S1858" t="s">
        <v>3495</v>
      </c>
      <c r="T1858" t="s">
        <v>3730</v>
      </c>
      <c r="U1858" s="201">
        <v>3.8925000000000001</v>
      </c>
      <c r="V1858" t="s">
        <v>4182</v>
      </c>
      <c r="W1858" t="s">
        <v>4348</v>
      </c>
      <c r="X1858" t="s">
        <v>4498</v>
      </c>
      <c r="Y1858" t="s">
        <v>4481</v>
      </c>
      <c r="Z1858" t="s">
        <v>3051</v>
      </c>
      <c r="AA1858">
        <v>829656</v>
      </c>
      <c r="AB1858" s="198">
        <v>37048.875011574077</v>
      </c>
      <c r="AC1858" s="198">
        <v>37048.875011574077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1338280</v>
      </c>
      <c r="H1859" s="198">
        <v>37047.360324074078</v>
      </c>
      <c r="I1859" t="s">
        <v>4239</v>
      </c>
      <c r="M1859" t="s">
        <v>3494</v>
      </c>
      <c r="N1859" t="s">
        <v>3840</v>
      </c>
      <c r="O1859" t="s">
        <v>2565</v>
      </c>
      <c r="P1859" s="199">
        <v>5000</v>
      </c>
      <c r="S1859" t="s">
        <v>3495</v>
      </c>
      <c r="T1859" t="s">
        <v>3730</v>
      </c>
      <c r="U1859" s="201">
        <v>9.4499999999999993</v>
      </c>
      <c r="V1859" t="s">
        <v>2735</v>
      </c>
      <c r="W1859" t="s">
        <v>3226</v>
      </c>
      <c r="X1859" t="s">
        <v>3164</v>
      </c>
      <c r="Y1859" t="s">
        <v>4481</v>
      </c>
      <c r="Z1859" t="s">
        <v>3051</v>
      </c>
      <c r="AA1859">
        <v>829657</v>
      </c>
      <c r="AB1859" s="198">
        <v>37048.875011574077</v>
      </c>
      <c r="AC1859" s="198">
        <v>37048.875011574077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5000</v>
      </c>
      <c r="G1860" s="202">
        <v>1338281</v>
      </c>
      <c r="H1860" s="198">
        <v>37047.360335648147</v>
      </c>
      <c r="I1860" t="s">
        <v>4272</v>
      </c>
      <c r="M1860" t="s">
        <v>3494</v>
      </c>
      <c r="N1860" t="s">
        <v>3840</v>
      </c>
      <c r="O1860" t="s">
        <v>2505</v>
      </c>
      <c r="Q1860" s="199">
        <v>5000</v>
      </c>
      <c r="S1860" t="s">
        <v>3495</v>
      </c>
      <c r="T1860" t="s">
        <v>3730</v>
      </c>
      <c r="U1860" s="201">
        <v>3.915</v>
      </c>
      <c r="V1860" t="s">
        <v>4510</v>
      </c>
      <c r="W1860" t="s">
        <v>4348</v>
      </c>
      <c r="X1860" t="s">
        <v>4498</v>
      </c>
      <c r="Y1860" t="s">
        <v>4481</v>
      </c>
      <c r="Z1860" t="s">
        <v>3051</v>
      </c>
      <c r="AA1860">
        <v>829658</v>
      </c>
      <c r="AB1860" s="198">
        <v>37048.875011574077</v>
      </c>
      <c r="AC1860" s="198">
        <v>37048.875011574077</v>
      </c>
    </row>
    <row r="1861" spans="1:29" x14ac:dyDescent="0.2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123</v>
      </c>
      <c r="F1861" s="213">
        <f t="shared" si="145"/>
        <v>615000</v>
      </c>
      <c r="G1861" s="202">
        <v>1338282</v>
      </c>
      <c r="H1861" s="198">
        <v>37047.360347222224</v>
      </c>
      <c r="I1861" t="s">
        <v>3606</v>
      </c>
      <c r="M1861" t="s">
        <v>3494</v>
      </c>
      <c r="N1861" t="s">
        <v>4277</v>
      </c>
      <c r="O1861" t="s">
        <v>3218</v>
      </c>
      <c r="P1861" s="199">
        <v>5000</v>
      </c>
      <c r="S1861" t="s">
        <v>3495</v>
      </c>
      <c r="T1861" t="s">
        <v>3730</v>
      </c>
      <c r="U1861" s="201">
        <v>4.26</v>
      </c>
      <c r="V1861" t="s">
        <v>3154</v>
      </c>
      <c r="W1861" t="s">
        <v>2909</v>
      </c>
      <c r="X1861" t="s">
        <v>4278</v>
      </c>
      <c r="Y1861" t="s">
        <v>3748</v>
      </c>
      <c r="Z1861" t="s">
        <v>3051</v>
      </c>
      <c r="AA1861" t="s">
        <v>69</v>
      </c>
      <c r="AB1861" s="198">
        <v>37073</v>
      </c>
      <c r="AC1861" s="198">
        <v>37195</v>
      </c>
    </row>
    <row r="1862" spans="1:29" x14ac:dyDescent="0.2">
      <c r="A1862" s="44" t="str">
        <f t="shared" si="141"/>
        <v>US Natural Gas Financial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365</v>
      </c>
      <c r="F1862" s="213">
        <f t="shared" si="145"/>
        <v>1825000</v>
      </c>
      <c r="G1862" s="202">
        <v>1338285</v>
      </c>
      <c r="H1862" s="198">
        <v>37047.360381944447</v>
      </c>
      <c r="I1862" t="s">
        <v>4484</v>
      </c>
      <c r="M1862" t="s">
        <v>3494</v>
      </c>
      <c r="N1862" t="s">
        <v>4277</v>
      </c>
      <c r="O1862" t="s">
        <v>4526</v>
      </c>
      <c r="P1862" s="199">
        <v>5000</v>
      </c>
      <c r="S1862" t="s">
        <v>3495</v>
      </c>
      <c r="T1862" t="s">
        <v>3730</v>
      </c>
      <c r="U1862" s="201">
        <v>4.1950000000000003</v>
      </c>
      <c r="V1862" t="s">
        <v>4485</v>
      </c>
      <c r="W1862" t="s">
        <v>2909</v>
      </c>
      <c r="X1862" t="s">
        <v>4278</v>
      </c>
      <c r="Y1862" t="s">
        <v>3748</v>
      </c>
      <c r="Z1862" t="s">
        <v>3051</v>
      </c>
      <c r="AA1862" t="s">
        <v>70</v>
      </c>
      <c r="AB1862" s="198">
        <v>37257.875</v>
      </c>
      <c r="AC1862" s="198">
        <v>37621.875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93</v>
      </c>
      <c r="G1863" s="202">
        <v>1338284</v>
      </c>
      <c r="H1863" s="198">
        <v>37047.360381944447</v>
      </c>
      <c r="I1863" t="s">
        <v>3159</v>
      </c>
      <c r="M1863" t="s">
        <v>3494</v>
      </c>
      <c r="N1863" t="s">
        <v>3840</v>
      </c>
      <c r="O1863" t="s">
        <v>4697</v>
      </c>
      <c r="Q1863" s="199">
        <v>93</v>
      </c>
      <c r="S1863" t="s">
        <v>3495</v>
      </c>
      <c r="T1863" t="s">
        <v>3730</v>
      </c>
      <c r="U1863" s="201">
        <v>4.0199999999999996</v>
      </c>
      <c r="V1863" t="s">
        <v>3107</v>
      </c>
      <c r="W1863" t="s">
        <v>4169</v>
      </c>
      <c r="X1863" t="s">
        <v>4170</v>
      </c>
      <c r="Y1863" t="s">
        <v>4481</v>
      </c>
      <c r="Z1863" t="s">
        <v>3051</v>
      </c>
      <c r="AA1863">
        <v>829660</v>
      </c>
      <c r="AB1863" s="198">
        <v>37048.875011574077</v>
      </c>
      <c r="AC1863" s="198">
        <v>37048.875011574077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1338283</v>
      </c>
      <c r="H1864" s="198">
        <v>37047.360381944447</v>
      </c>
      <c r="I1864" t="s">
        <v>4382</v>
      </c>
      <c r="M1864" t="s">
        <v>3494</v>
      </c>
      <c r="N1864" t="s">
        <v>3840</v>
      </c>
      <c r="O1864" t="s">
        <v>2505</v>
      </c>
      <c r="Q1864" s="199">
        <v>5000</v>
      </c>
      <c r="S1864" t="s">
        <v>3495</v>
      </c>
      <c r="T1864" t="s">
        <v>3730</v>
      </c>
      <c r="U1864" s="201">
        <v>3.9175</v>
      </c>
      <c r="V1864" t="s">
        <v>4189</v>
      </c>
      <c r="W1864" t="s">
        <v>4348</v>
      </c>
      <c r="X1864" t="s">
        <v>4498</v>
      </c>
      <c r="Y1864" t="s">
        <v>4481</v>
      </c>
      <c r="Z1864" t="s">
        <v>3051</v>
      </c>
      <c r="AA1864">
        <v>829659</v>
      </c>
      <c r="AB1864" s="198">
        <v>37048.875011574077</v>
      </c>
      <c r="AC1864" s="198">
        <v>37048.875011574077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31</v>
      </c>
      <c r="F1865" s="213">
        <f t="shared" si="145"/>
        <v>232500</v>
      </c>
      <c r="G1865" s="202">
        <v>1338287</v>
      </c>
      <c r="H1865" s="198">
        <v>37047.360405092593</v>
      </c>
      <c r="I1865" t="s">
        <v>4252</v>
      </c>
      <c r="M1865" t="s">
        <v>3494</v>
      </c>
      <c r="N1865" t="s">
        <v>4277</v>
      </c>
      <c r="O1865" t="s">
        <v>4487</v>
      </c>
      <c r="P1865" s="199">
        <v>7500</v>
      </c>
      <c r="S1865" t="s">
        <v>3495</v>
      </c>
      <c r="T1865" t="s">
        <v>3730</v>
      </c>
      <c r="U1865" s="201">
        <v>4.165</v>
      </c>
      <c r="V1865" t="s">
        <v>3335</v>
      </c>
      <c r="W1865" t="s">
        <v>2909</v>
      </c>
      <c r="X1865" t="s">
        <v>4278</v>
      </c>
      <c r="Y1865" t="s">
        <v>3748</v>
      </c>
      <c r="Z1865" t="s">
        <v>3051</v>
      </c>
      <c r="AA1865" t="s">
        <v>71</v>
      </c>
      <c r="AB1865" s="198">
        <v>37073.875</v>
      </c>
      <c r="AC1865" s="198">
        <v>37103.875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10000</v>
      </c>
      <c r="G1866" s="202">
        <v>1338286</v>
      </c>
      <c r="H1866" s="198">
        <v>37047.360405092593</v>
      </c>
      <c r="I1866" t="s">
        <v>3466</v>
      </c>
      <c r="M1866" t="s">
        <v>3494</v>
      </c>
      <c r="N1866" t="s">
        <v>3840</v>
      </c>
      <c r="O1866" t="s">
        <v>2523</v>
      </c>
      <c r="Q1866" s="199">
        <v>10000</v>
      </c>
      <c r="S1866" t="s">
        <v>3495</v>
      </c>
      <c r="T1866" t="s">
        <v>3730</v>
      </c>
      <c r="U1866" s="201">
        <v>4.0350000000000001</v>
      </c>
      <c r="V1866" t="s">
        <v>3505</v>
      </c>
      <c r="W1866" t="s">
        <v>4512</v>
      </c>
      <c r="X1866" t="s">
        <v>4513</v>
      </c>
      <c r="Y1866" t="s">
        <v>4481</v>
      </c>
      <c r="Z1866" t="s">
        <v>3051</v>
      </c>
      <c r="AA1866">
        <v>829661</v>
      </c>
      <c r="AB1866" s="198">
        <v>37048.875011574077</v>
      </c>
      <c r="AC1866" s="198">
        <v>37048.875011574077</v>
      </c>
    </row>
    <row r="1867" spans="1:29" x14ac:dyDescent="0.2">
      <c r="A1867" s="44" t="str">
        <f t="shared" ref="A1867:A1930" si="146">B1867&amp;" "&amp;C1867&amp;" "&amp;D1867</f>
        <v>US Power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Power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25</v>
      </c>
      <c r="G1867" s="202">
        <v>1338288</v>
      </c>
      <c r="H1867" s="198">
        <v>37047.36041666667</v>
      </c>
      <c r="I1867" t="s">
        <v>3518</v>
      </c>
      <c r="M1867" t="s">
        <v>2818</v>
      </c>
      <c r="N1867" t="s">
        <v>3460</v>
      </c>
      <c r="O1867" t="s">
        <v>2568</v>
      </c>
      <c r="Q1867" s="199">
        <v>25</v>
      </c>
      <c r="S1867" t="s">
        <v>3493</v>
      </c>
      <c r="T1867" t="s">
        <v>3730</v>
      </c>
      <c r="U1867" s="201">
        <v>41</v>
      </c>
      <c r="V1867" t="s">
        <v>3503</v>
      </c>
      <c r="W1867" t="s">
        <v>4042</v>
      </c>
      <c r="X1867" t="s">
        <v>3462</v>
      </c>
      <c r="Y1867" t="s">
        <v>4783</v>
      </c>
      <c r="Z1867" t="s">
        <v>3046</v>
      </c>
      <c r="AA1867">
        <v>632790.1</v>
      </c>
      <c r="AB1867" s="198">
        <v>37048.875011574077</v>
      </c>
      <c r="AC1867" s="198">
        <v>37048.875011574077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10000</v>
      </c>
      <c r="G1868" s="202">
        <v>1338289</v>
      </c>
      <c r="H1868" s="198">
        <v>37047.36041666667</v>
      </c>
      <c r="I1868" t="s">
        <v>3606</v>
      </c>
      <c r="M1868" t="s">
        <v>3494</v>
      </c>
      <c r="N1868" t="s">
        <v>3840</v>
      </c>
      <c r="O1868" t="s">
        <v>2472</v>
      </c>
      <c r="Q1868" s="199">
        <v>10000</v>
      </c>
      <c r="S1868" t="s">
        <v>3495</v>
      </c>
      <c r="T1868" t="s">
        <v>3730</v>
      </c>
      <c r="U1868" s="201">
        <v>4.0449999999999999</v>
      </c>
      <c r="V1868" t="s">
        <v>3482</v>
      </c>
      <c r="W1868" t="s">
        <v>4512</v>
      </c>
      <c r="X1868" t="s">
        <v>4513</v>
      </c>
      <c r="Y1868" t="s">
        <v>4481</v>
      </c>
      <c r="Z1868" t="s">
        <v>3051</v>
      </c>
      <c r="AA1868">
        <v>829663</v>
      </c>
      <c r="AB1868" s="198">
        <v>37048.875011574077</v>
      </c>
      <c r="AC1868" s="198">
        <v>37048.875011574077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</v>
      </c>
      <c r="G1869" s="202">
        <v>1338290</v>
      </c>
      <c r="H1869" s="198">
        <v>37047.36042824074</v>
      </c>
      <c r="I1869" t="s">
        <v>4175</v>
      </c>
      <c r="M1869" t="s">
        <v>3494</v>
      </c>
      <c r="N1869" t="s">
        <v>3840</v>
      </c>
      <c r="O1869" t="s">
        <v>2498</v>
      </c>
      <c r="P1869" s="199">
        <v>5000</v>
      </c>
      <c r="S1869" t="s">
        <v>3495</v>
      </c>
      <c r="T1869" t="s">
        <v>3730</v>
      </c>
      <c r="U1869" s="201">
        <v>3.89</v>
      </c>
      <c r="V1869" t="s">
        <v>4531</v>
      </c>
      <c r="W1869" t="s">
        <v>4348</v>
      </c>
      <c r="X1869" t="s">
        <v>4498</v>
      </c>
      <c r="Y1869" t="s">
        <v>4481</v>
      </c>
      <c r="Z1869" t="s">
        <v>3051</v>
      </c>
      <c r="AA1869">
        <v>829662</v>
      </c>
      <c r="AB1869" s="198">
        <v>37048.875011574077</v>
      </c>
      <c r="AC1869" s="198">
        <v>37048.875011574077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5000</v>
      </c>
      <c r="G1870" s="202">
        <v>1338291</v>
      </c>
      <c r="H1870" s="198">
        <v>37047.360439814816</v>
      </c>
      <c r="I1870" t="s">
        <v>4272</v>
      </c>
      <c r="M1870" t="s">
        <v>3494</v>
      </c>
      <c r="N1870" t="s">
        <v>3840</v>
      </c>
      <c r="O1870" t="s">
        <v>2505</v>
      </c>
      <c r="Q1870" s="199">
        <v>5000</v>
      </c>
      <c r="S1870" t="s">
        <v>3495</v>
      </c>
      <c r="T1870" t="s">
        <v>3730</v>
      </c>
      <c r="U1870" s="201">
        <v>3.92</v>
      </c>
      <c r="V1870" t="s">
        <v>4510</v>
      </c>
      <c r="W1870" t="s">
        <v>4348</v>
      </c>
      <c r="X1870" t="s">
        <v>4498</v>
      </c>
      <c r="Y1870" t="s">
        <v>4481</v>
      </c>
      <c r="Z1870" t="s">
        <v>3051</v>
      </c>
      <c r="AA1870">
        <v>829664</v>
      </c>
      <c r="AB1870" s="198">
        <v>37048.875011574077</v>
      </c>
      <c r="AC1870" s="198">
        <v>37048.875011574077</v>
      </c>
    </row>
    <row r="1871" spans="1:29" x14ac:dyDescent="0.2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5</v>
      </c>
      <c r="F1871" s="213">
        <f t="shared" si="150"/>
        <v>250</v>
      </c>
      <c r="G1871" s="202">
        <v>1338294</v>
      </c>
      <c r="H1871" s="198">
        <v>37047.360462962963</v>
      </c>
      <c r="I1871" t="s">
        <v>4239</v>
      </c>
      <c r="M1871" t="s">
        <v>2818</v>
      </c>
      <c r="N1871" t="s">
        <v>3519</v>
      </c>
      <c r="O1871" t="s">
        <v>3845</v>
      </c>
      <c r="P1871" s="199">
        <v>50</v>
      </c>
      <c r="S1871" t="s">
        <v>3493</v>
      </c>
      <c r="T1871" t="s">
        <v>3730</v>
      </c>
      <c r="U1871" s="201">
        <v>39.75</v>
      </c>
      <c r="V1871" t="s">
        <v>4224</v>
      </c>
      <c r="W1871" t="s">
        <v>3523</v>
      </c>
      <c r="X1871" t="s">
        <v>3524</v>
      </c>
      <c r="Y1871" t="s">
        <v>4783</v>
      </c>
      <c r="Z1871" t="s">
        <v>3046</v>
      </c>
      <c r="AA1871">
        <v>632791.1</v>
      </c>
      <c r="AB1871" s="198">
        <v>37053.875011574077</v>
      </c>
      <c r="AC1871" s="198">
        <v>37057.875011574077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1338293</v>
      </c>
      <c r="H1872" s="198">
        <v>37047.360462962963</v>
      </c>
      <c r="I1872" t="s">
        <v>4272</v>
      </c>
      <c r="M1872" t="s">
        <v>3494</v>
      </c>
      <c r="N1872" t="s">
        <v>3840</v>
      </c>
      <c r="O1872" t="s">
        <v>2524</v>
      </c>
      <c r="Q1872" s="199">
        <v>5000</v>
      </c>
      <c r="S1872" t="s">
        <v>3495</v>
      </c>
      <c r="T1872" t="s">
        <v>3730</v>
      </c>
      <c r="U1872" s="201">
        <v>4.3550000000000004</v>
      </c>
      <c r="V1872" t="s">
        <v>3096</v>
      </c>
      <c r="W1872" t="s">
        <v>3217</v>
      </c>
      <c r="X1872" t="s">
        <v>3153</v>
      </c>
      <c r="Y1872" t="s">
        <v>4481</v>
      </c>
      <c r="Z1872" t="s">
        <v>3051</v>
      </c>
      <c r="AA1872">
        <v>829665</v>
      </c>
      <c r="AB1872" s="198">
        <v>37048.875011574077</v>
      </c>
      <c r="AC1872" s="198">
        <v>37048.875011574077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1338295</v>
      </c>
      <c r="H1873" s="198">
        <v>37047.360474537039</v>
      </c>
      <c r="I1873" t="s">
        <v>4249</v>
      </c>
      <c r="M1873" t="s">
        <v>3494</v>
      </c>
      <c r="N1873" t="s">
        <v>3840</v>
      </c>
      <c r="O1873" t="s">
        <v>2587</v>
      </c>
      <c r="P1873" s="199">
        <v>10000</v>
      </c>
      <c r="S1873" t="s">
        <v>3495</v>
      </c>
      <c r="T1873" t="s">
        <v>3730</v>
      </c>
      <c r="U1873" s="201">
        <v>4.05</v>
      </c>
      <c r="V1873" t="s">
        <v>2752</v>
      </c>
      <c r="W1873" t="s">
        <v>3171</v>
      </c>
      <c r="X1873" t="s">
        <v>3164</v>
      </c>
      <c r="Y1873" t="s">
        <v>4481</v>
      </c>
      <c r="Z1873" t="s">
        <v>3051</v>
      </c>
      <c r="AA1873">
        <v>829666</v>
      </c>
      <c r="AB1873" s="198">
        <v>37048.875011574077</v>
      </c>
      <c r="AC1873" s="198">
        <v>37048.875011574077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1338296</v>
      </c>
      <c r="H1874" s="198">
        <v>37047.360486111109</v>
      </c>
      <c r="I1874" t="s">
        <v>4543</v>
      </c>
      <c r="M1874" t="s">
        <v>3494</v>
      </c>
      <c r="N1874" t="s">
        <v>4277</v>
      </c>
      <c r="O1874" t="s">
        <v>4487</v>
      </c>
      <c r="P1874" s="199">
        <v>5000</v>
      </c>
      <c r="S1874" t="s">
        <v>3495</v>
      </c>
      <c r="T1874" t="s">
        <v>3730</v>
      </c>
      <c r="U1874" s="201">
        <v>4.17</v>
      </c>
      <c r="V1874" t="s">
        <v>3232</v>
      </c>
      <c r="W1874" t="s">
        <v>2909</v>
      </c>
      <c r="X1874" t="s">
        <v>4278</v>
      </c>
      <c r="Y1874" t="s">
        <v>3748</v>
      </c>
      <c r="Z1874" t="s">
        <v>3051</v>
      </c>
      <c r="AA1874" t="s">
        <v>72</v>
      </c>
      <c r="AB1874" s="198">
        <v>37073.875</v>
      </c>
      <c r="AC1874" s="198">
        <v>37103.875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1338297</v>
      </c>
      <c r="H1875" s="198">
        <v>37047.360497685186</v>
      </c>
      <c r="I1875" t="s">
        <v>3172</v>
      </c>
      <c r="M1875" t="s">
        <v>3494</v>
      </c>
      <c r="N1875" t="s">
        <v>3840</v>
      </c>
      <c r="O1875" t="s">
        <v>2499</v>
      </c>
      <c r="Q1875" s="199">
        <v>5000</v>
      </c>
      <c r="S1875" t="s">
        <v>3495</v>
      </c>
      <c r="T1875" t="s">
        <v>3730</v>
      </c>
      <c r="U1875" s="201">
        <v>3.9175</v>
      </c>
      <c r="V1875" t="s">
        <v>4220</v>
      </c>
      <c r="W1875" t="s">
        <v>4348</v>
      </c>
      <c r="X1875" t="s">
        <v>4498</v>
      </c>
      <c r="Y1875" t="s">
        <v>4481</v>
      </c>
      <c r="Z1875" t="s">
        <v>3051</v>
      </c>
      <c r="AA1875">
        <v>829667</v>
      </c>
      <c r="AB1875" s="198">
        <v>37048.875011574077</v>
      </c>
      <c r="AC1875" s="198">
        <v>37048.875011574077</v>
      </c>
    </row>
    <row r="1876" spans="1:29" x14ac:dyDescent="0.2">
      <c r="A1876" s="44" t="str">
        <f t="shared" si="146"/>
        <v xml:space="preserve"> Natural Gas Physical</v>
      </c>
      <c r="B1876" s="44" t="str">
        <f t="shared" si="147"/>
        <v/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25</v>
      </c>
      <c r="F1876" s="213">
        <f t="shared" si="150"/>
        <v>242075</v>
      </c>
      <c r="G1876" s="202">
        <v>1338299</v>
      </c>
      <c r="H1876" s="198">
        <v>37047.360509259262</v>
      </c>
      <c r="I1876" t="s">
        <v>4158</v>
      </c>
      <c r="M1876" t="s">
        <v>3494</v>
      </c>
      <c r="N1876" t="s">
        <v>4506</v>
      </c>
      <c r="O1876" t="s">
        <v>4666</v>
      </c>
      <c r="P1876" s="199">
        <v>9683</v>
      </c>
      <c r="S1876" t="s">
        <v>3495</v>
      </c>
      <c r="T1876" t="s">
        <v>3730</v>
      </c>
      <c r="U1876" s="201">
        <v>4.24</v>
      </c>
      <c r="V1876" t="s">
        <v>3256</v>
      </c>
      <c r="W1876" t="s">
        <v>4507</v>
      </c>
      <c r="X1876" t="s">
        <v>4508</v>
      </c>
      <c r="Y1876" t="s">
        <v>4481</v>
      </c>
      <c r="Z1876" t="s">
        <v>3051</v>
      </c>
      <c r="AA1876">
        <v>829668</v>
      </c>
      <c r="AB1876" s="198">
        <v>37048.875011574077</v>
      </c>
      <c r="AC1876" s="198">
        <v>37072.875011574077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1338298</v>
      </c>
      <c r="H1877" s="198">
        <v>37047.360509259262</v>
      </c>
      <c r="I1877" t="s">
        <v>3606</v>
      </c>
      <c r="M1877" t="s">
        <v>3494</v>
      </c>
      <c r="N1877" t="s">
        <v>3840</v>
      </c>
      <c r="O1877" t="s">
        <v>2472</v>
      </c>
      <c r="Q1877" s="199">
        <v>10000</v>
      </c>
      <c r="S1877" t="s">
        <v>3495</v>
      </c>
      <c r="T1877" t="s">
        <v>3730</v>
      </c>
      <c r="U1877" s="201">
        <v>4.0475000000000003</v>
      </c>
      <c r="V1877" t="s">
        <v>3482</v>
      </c>
      <c r="W1877" t="s">
        <v>4512</v>
      </c>
      <c r="X1877" t="s">
        <v>4513</v>
      </c>
      <c r="Y1877" t="s">
        <v>4481</v>
      </c>
      <c r="Z1877" t="s">
        <v>3051</v>
      </c>
      <c r="AA1877">
        <v>829669</v>
      </c>
      <c r="AB1877" s="198">
        <v>37048.875011574077</v>
      </c>
      <c r="AC1877" s="198">
        <v>37048.875011574077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1338300</v>
      </c>
      <c r="H1878" s="198">
        <v>37047.360578703701</v>
      </c>
      <c r="I1878" t="s">
        <v>4543</v>
      </c>
      <c r="M1878" t="s">
        <v>3494</v>
      </c>
      <c r="N1878" t="s">
        <v>3840</v>
      </c>
      <c r="O1878" t="s">
        <v>2472</v>
      </c>
      <c r="Q1878" s="199">
        <v>10000</v>
      </c>
      <c r="S1878" t="s">
        <v>3495</v>
      </c>
      <c r="T1878" t="s">
        <v>3730</v>
      </c>
      <c r="U1878" s="201">
        <v>4.05</v>
      </c>
      <c r="V1878" t="s">
        <v>4350</v>
      </c>
      <c r="W1878" t="s">
        <v>4512</v>
      </c>
      <c r="X1878" t="s">
        <v>4513</v>
      </c>
      <c r="Y1878" t="s">
        <v>4481</v>
      </c>
      <c r="Z1878" t="s">
        <v>3051</v>
      </c>
      <c r="AA1878">
        <v>829671</v>
      </c>
      <c r="AB1878" s="198">
        <v>37048.875011574077</v>
      </c>
      <c r="AC1878" s="198">
        <v>37048.875011574077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25000</v>
      </c>
      <c r="G1879" s="202">
        <v>1338301</v>
      </c>
      <c r="H1879" s="198">
        <v>37047.360590277778</v>
      </c>
      <c r="I1879" t="s">
        <v>3702</v>
      </c>
      <c r="M1879" t="s">
        <v>3494</v>
      </c>
      <c r="N1879" t="s">
        <v>3840</v>
      </c>
      <c r="O1879" t="s">
        <v>4680</v>
      </c>
      <c r="P1879" s="199">
        <v>25000</v>
      </c>
      <c r="S1879" t="s">
        <v>3495</v>
      </c>
      <c r="T1879" t="s">
        <v>3730</v>
      </c>
      <c r="U1879" s="201">
        <v>4.0750000000000002</v>
      </c>
      <c r="V1879" t="s">
        <v>4008</v>
      </c>
      <c r="W1879" t="s">
        <v>4163</v>
      </c>
      <c r="X1879" t="s">
        <v>4164</v>
      </c>
      <c r="Y1879" t="s">
        <v>4481</v>
      </c>
      <c r="Z1879" t="s">
        <v>3051</v>
      </c>
      <c r="AA1879">
        <v>829670</v>
      </c>
      <c r="AB1879" s="198">
        <v>37048.875011574077</v>
      </c>
      <c r="AC1879" s="198">
        <v>37048.875011574077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1338304</v>
      </c>
      <c r="H1880" s="198">
        <v>37047.360613425924</v>
      </c>
      <c r="I1880" t="s">
        <v>4502</v>
      </c>
      <c r="M1880" t="s">
        <v>3494</v>
      </c>
      <c r="N1880" t="s">
        <v>3840</v>
      </c>
      <c r="O1880" t="s">
        <v>2503</v>
      </c>
      <c r="P1880" s="199">
        <v>5000</v>
      </c>
      <c r="S1880" t="s">
        <v>3495</v>
      </c>
      <c r="T1880" t="s">
        <v>3730</v>
      </c>
      <c r="U1880" s="201">
        <v>3.9175</v>
      </c>
      <c r="V1880" t="s">
        <v>4151</v>
      </c>
      <c r="W1880" t="s">
        <v>4348</v>
      </c>
      <c r="X1880" t="s">
        <v>4498</v>
      </c>
      <c r="Y1880" t="s">
        <v>4481</v>
      </c>
      <c r="Z1880" t="s">
        <v>3051</v>
      </c>
      <c r="AA1880">
        <v>829673</v>
      </c>
      <c r="AB1880" s="198">
        <v>37048.875011574077</v>
      </c>
      <c r="AC1880" s="198">
        <v>37048.875011574077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1338303</v>
      </c>
      <c r="H1881" s="198">
        <v>37047.360613425924</v>
      </c>
      <c r="I1881" t="s">
        <v>4284</v>
      </c>
      <c r="M1881" t="s">
        <v>3494</v>
      </c>
      <c r="N1881" t="s">
        <v>3840</v>
      </c>
      <c r="O1881" t="s">
        <v>2507</v>
      </c>
      <c r="Q1881" s="199">
        <v>5000</v>
      </c>
      <c r="S1881" t="s">
        <v>3495</v>
      </c>
      <c r="T1881" t="s">
        <v>3730</v>
      </c>
      <c r="U1881" s="201">
        <v>4.29</v>
      </c>
      <c r="V1881" t="s">
        <v>3626</v>
      </c>
      <c r="W1881" t="s">
        <v>3217</v>
      </c>
      <c r="X1881" t="s">
        <v>3153</v>
      </c>
      <c r="Y1881" t="s">
        <v>4481</v>
      </c>
      <c r="Z1881" t="s">
        <v>3051</v>
      </c>
      <c r="AA1881">
        <v>829672</v>
      </c>
      <c r="AB1881" s="198">
        <v>37048.875011574077</v>
      </c>
      <c r="AC1881" s="198">
        <v>37048.875011574077</v>
      </c>
    </row>
    <row r="1882" spans="1:29" x14ac:dyDescent="0.2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25</v>
      </c>
      <c r="F1882" s="213">
        <f t="shared" si="150"/>
        <v>250000</v>
      </c>
      <c r="G1882" s="202">
        <v>1338305</v>
      </c>
      <c r="H1882" s="198">
        <v>37047.360648148147</v>
      </c>
      <c r="I1882" t="s">
        <v>3533</v>
      </c>
      <c r="M1882" t="s">
        <v>3494</v>
      </c>
      <c r="N1882" t="s">
        <v>4277</v>
      </c>
      <c r="O1882" t="s">
        <v>2788</v>
      </c>
      <c r="Q1882" s="199">
        <v>10000</v>
      </c>
      <c r="S1882" t="s">
        <v>3495</v>
      </c>
      <c r="T1882" t="s">
        <v>3730</v>
      </c>
      <c r="U1882" s="201">
        <v>4.0475000000000003</v>
      </c>
      <c r="V1882" t="s">
        <v>2789</v>
      </c>
      <c r="W1882" t="s">
        <v>3470</v>
      </c>
      <c r="X1882" t="s">
        <v>3471</v>
      </c>
      <c r="Y1882" t="s">
        <v>3748</v>
      </c>
      <c r="Z1882" t="s">
        <v>3051</v>
      </c>
      <c r="AA1882" t="s">
        <v>73</v>
      </c>
      <c r="AB1882" s="198">
        <v>37048.875011574077</v>
      </c>
      <c r="AC1882" s="198">
        <v>37072.875011574077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1338306</v>
      </c>
      <c r="H1883" s="198">
        <v>37047.360648148147</v>
      </c>
      <c r="I1883" t="s">
        <v>4284</v>
      </c>
      <c r="M1883" t="s">
        <v>3494</v>
      </c>
      <c r="N1883" t="s">
        <v>3840</v>
      </c>
      <c r="O1883" t="s">
        <v>2553</v>
      </c>
      <c r="P1883" s="199">
        <v>5000</v>
      </c>
      <c r="S1883" t="s">
        <v>3495</v>
      </c>
      <c r="T1883" t="s">
        <v>3730</v>
      </c>
      <c r="U1883" s="201">
        <v>2.88</v>
      </c>
      <c r="V1883" t="s">
        <v>3548</v>
      </c>
      <c r="W1883" t="s">
        <v>3183</v>
      </c>
      <c r="X1883" t="s">
        <v>3164</v>
      </c>
      <c r="Y1883" t="s">
        <v>4481</v>
      </c>
      <c r="Z1883" t="s">
        <v>3051</v>
      </c>
      <c r="AA1883">
        <v>829674</v>
      </c>
      <c r="AB1883" s="198">
        <v>37048.875011574077</v>
      </c>
      <c r="AC1883" s="198">
        <v>37048.875011574077</v>
      </c>
    </row>
    <row r="1884" spans="1:29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31</v>
      </c>
      <c r="F1884" s="213">
        <f t="shared" si="150"/>
        <v>465000</v>
      </c>
      <c r="G1884" s="202">
        <v>1338307</v>
      </c>
      <c r="H1884" s="198">
        <v>37047.360671296294</v>
      </c>
      <c r="I1884" t="s">
        <v>3702</v>
      </c>
      <c r="M1884" t="s">
        <v>3494</v>
      </c>
      <c r="N1884" t="s">
        <v>4277</v>
      </c>
      <c r="O1884" t="s">
        <v>4487</v>
      </c>
      <c r="P1884" s="199">
        <v>15000</v>
      </c>
      <c r="S1884" t="s">
        <v>3495</v>
      </c>
      <c r="T1884" t="s">
        <v>3730</v>
      </c>
      <c r="U1884" s="201">
        <v>4.165</v>
      </c>
      <c r="V1884" t="s">
        <v>4279</v>
      </c>
      <c r="W1884" t="s">
        <v>2909</v>
      </c>
      <c r="X1884" t="s">
        <v>4278</v>
      </c>
      <c r="Y1884" t="s">
        <v>3748</v>
      </c>
      <c r="Z1884" t="s">
        <v>3051</v>
      </c>
      <c r="AA1884" t="s">
        <v>74</v>
      </c>
      <c r="AB1884" s="198">
        <v>37073.875</v>
      </c>
      <c r="AC1884" s="198">
        <v>37103.875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5000</v>
      </c>
      <c r="G1885" s="202">
        <v>1338308</v>
      </c>
      <c r="H1885" s="198">
        <v>37047.360671296294</v>
      </c>
      <c r="I1885" t="s">
        <v>4501</v>
      </c>
      <c r="M1885" t="s">
        <v>3494</v>
      </c>
      <c r="N1885" t="s">
        <v>3840</v>
      </c>
      <c r="O1885" t="s">
        <v>2503</v>
      </c>
      <c r="P1885" s="199">
        <v>5000</v>
      </c>
      <c r="S1885" t="s">
        <v>3495</v>
      </c>
      <c r="T1885" t="s">
        <v>3730</v>
      </c>
      <c r="U1885" s="201">
        <v>3.915</v>
      </c>
      <c r="V1885" t="s">
        <v>3654</v>
      </c>
      <c r="W1885" t="s">
        <v>4348</v>
      </c>
      <c r="X1885" t="s">
        <v>4498</v>
      </c>
      <c r="Y1885" t="s">
        <v>4481</v>
      </c>
      <c r="Z1885" t="s">
        <v>3051</v>
      </c>
      <c r="AA1885">
        <v>829675</v>
      </c>
      <c r="AB1885" s="198">
        <v>37048.875011574077</v>
      </c>
      <c r="AC1885" s="198">
        <v>37048.875011574077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1338309</v>
      </c>
      <c r="H1886" s="198">
        <v>37047.360682870371</v>
      </c>
      <c r="I1886" t="s">
        <v>3150</v>
      </c>
      <c r="M1886" t="s">
        <v>3494</v>
      </c>
      <c r="N1886" t="s">
        <v>3840</v>
      </c>
      <c r="O1886" t="s">
        <v>2587</v>
      </c>
      <c r="P1886" s="199">
        <v>10000</v>
      </c>
      <c r="S1886" t="s">
        <v>3495</v>
      </c>
      <c r="T1886" t="s">
        <v>3730</v>
      </c>
      <c r="U1886" s="201">
        <v>4.05</v>
      </c>
      <c r="V1886" t="s">
        <v>3687</v>
      </c>
      <c r="W1886" t="s">
        <v>3171</v>
      </c>
      <c r="X1886" t="s">
        <v>3164</v>
      </c>
      <c r="Y1886" t="s">
        <v>4481</v>
      </c>
      <c r="Z1886" t="s">
        <v>3051</v>
      </c>
      <c r="AA1886">
        <v>829676</v>
      </c>
      <c r="AB1886" s="198">
        <v>37048.875011574077</v>
      </c>
      <c r="AC1886" s="198">
        <v>37048.875011574077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5000</v>
      </c>
      <c r="G1887" s="202">
        <v>1338310</v>
      </c>
      <c r="H1887" s="198">
        <v>37047.360694444447</v>
      </c>
      <c r="I1887" t="s">
        <v>4400</v>
      </c>
      <c r="M1887" t="s">
        <v>3494</v>
      </c>
      <c r="N1887" t="s">
        <v>3840</v>
      </c>
      <c r="O1887" t="s">
        <v>2610</v>
      </c>
      <c r="Q1887" s="199">
        <v>5000</v>
      </c>
      <c r="S1887" t="s">
        <v>3495</v>
      </c>
      <c r="T1887" t="s">
        <v>3730</v>
      </c>
      <c r="U1887" s="201">
        <v>3.9725000000000001</v>
      </c>
      <c r="V1887" t="s">
        <v>4009</v>
      </c>
      <c r="W1887" t="s">
        <v>4512</v>
      </c>
      <c r="X1887" t="s">
        <v>4513</v>
      </c>
      <c r="Y1887" t="s">
        <v>4481</v>
      </c>
      <c r="Z1887" t="s">
        <v>3051</v>
      </c>
      <c r="AA1887">
        <v>829677</v>
      </c>
      <c r="AB1887" s="198">
        <v>37048.875011574077</v>
      </c>
      <c r="AC1887" s="198">
        <v>37048.875011574077</v>
      </c>
    </row>
    <row r="1888" spans="1:29" x14ac:dyDescent="0.2">
      <c r="A1888" s="44" t="str">
        <f t="shared" si="146"/>
        <v>US Power Physical</v>
      </c>
      <c r="B1888" s="44" t="str">
        <f t="shared" si="147"/>
        <v>US</v>
      </c>
      <c r="C1888" s="44" t="str">
        <f t="shared" si="148"/>
        <v>Power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25</v>
      </c>
      <c r="G1888" s="202">
        <v>1338311</v>
      </c>
      <c r="H1888" s="198">
        <v>37047.360706018517</v>
      </c>
      <c r="I1888" t="s">
        <v>4284</v>
      </c>
      <c r="M1888" t="s">
        <v>2818</v>
      </c>
      <c r="N1888" t="s">
        <v>3460</v>
      </c>
      <c r="O1888" t="s">
        <v>2568</v>
      </c>
      <c r="Q1888" s="199">
        <v>25</v>
      </c>
      <c r="S1888" t="s">
        <v>3493</v>
      </c>
      <c r="T1888" t="s">
        <v>3730</v>
      </c>
      <c r="U1888" s="201">
        <v>42</v>
      </c>
      <c r="V1888" t="s">
        <v>4015</v>
      </c>
      <c r="W1888" t="s">
        <v>4042</v>
      </c>
      <c r="X1888" t="s">
        <v>3462</v>
      </c>
      <c r="Y1888" t="s">
        <v>4783</v>
      </c>
      <c r="Z1888" t="s">
        <v>3046</v>
      </c>
      <c r="AA1888">
        <v>632793.1</v>
      </c>
      <c r="AB1888" s="198">
        <v>37048.875011574077</v>
      </c>
      <c r="AC1888" s="198">
        <v>37048.875011574077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60000</v>
      </c>
      <c r="G1889" s="202">
        <v>1338312</v>
      </c>
      <c r="H1889" s="198">
        <v>37047.36074074074</v>
      </c>
      <c r="I1889" t="s">
        <v>3606</v>
      </c>
      <c r="M1889" t="s">
        <v>3494</v>
      </c>
      <c r="N1889" t="s">
        <v>3840</v>
      </c>
      <c r="O1889" t="s">
        <v>2481</v>
      </c>
      <c r="P1889" s="199">
        <v>60000</v>
      </c>
      <c r="S1889" t="s">
        <v>3495</v>
      </c>
      <c r="T1889" t="s">
        <v>3730</v>
      </c>
      <c r="U1889" s="201">
        <v>4.1399999999999997</v>
      </c>
      <c r="V1889" t="s">
        <v>4347</v>
      </c>
      <c r="W1889" t="s">
        <v>4479</v>
      </c>
      <c r="X1889" t="s">
        <v>4480</v>
      </c>
      <c r="Y1889" t="s">
        <v>4481</v>
      </c>
      <c r="Z1889" t="s">
        <v>3051</v>
      </c>
      <c r="AA1889">
        <v>829678</v>
      </c>
      <c r="AB1889" s="198">
        <v>37048.875011574077</v>
      </c>
      <c r="AC1889" s="198">
        <v>37048.875011574077</v>
      </c>
    </row>
    <row r="1890" spans="1:29" x14ac:dyDescent="0.2">
      <c r="A1890" s="44" t="str">
        <f t="shared" si="146"/>
        <v xml:space="preserve"> Metals Financial</v>
      </c>
      <c r="B1890" s="44" t="str">
        <f t="shared" si="147"/>
        <v/>
      </c>
      <c r="C1890" s="44" t="str">
        <f t="shared" si="148"/>
        <v>Metals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20</v>
      </c>
      <c r="G1890" s="202">
        <v>1338313</v>
      </c>
      <c r="H1890" s="198">
        <v>37047.360752314817</v>
      </c>
      <c r="I1890" t="s">
        <v>3784</v>
      </c>
      <c r="M1890" t="s">
        <v>3499</v>
      </c>
      <c r="N1890" t="s">
        <v>3739</v>
      </c>
      <c r="O1890" t="s">
        <v>3740</v>
      </c>
      <c r="Q1890" s="199">
        <v>20</v>
      </c>
      <c r="S1890" t="s">
        <v>3729</v>
      </c>
      <c r="T1890" t="s">
        <v>3730</v>
      </c>
      <c r="U1890" s="201">
        <v>1512</v>
      </c>
      <c r="V1890" t="s">
        <v>3644</v>
      </c>
      <c r="W1890" t="s">
        <v>3736</v>
      </c>
      <c r="X1890" t="s">
        <v>3732</v>
      </c>
      <c r="Y1890" t="s">
        <v>3733</v>
      </c>
      <c r="Z1890" t="s">
        <v>3734</v>
      </c>
      <c r="AA1890">
        <v>2168991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1338315</v>
      </c>
      <c r="H1891" s="198">
        <v>37047.360763888886</v>
      </c>
      <c r="I1891" t="s">
        <v>3702</v>
      </c>
      <c r="M1891" t="s">
        <v>3494</v>
      </c>
      <c r="N1891" t="s">
        <v>3840</v>
      </c>
      <c r="O1891" t="s">
        <v>2785</v>
      </c>
      <c r="Q1891" s="199">
        <v>10000</v>
      </c>
      <c r="S1891" t="s">
        <v>3495</v>
      </c>
      <c r="T1891" t="s">
        <v>3730</v>
      </c>
      <c r="U1891" s="201">
        <v>4.1425000000000001</v>
      </c>
      <c r="V1891" t="s">
        <v>4387</v>
      </c>
      <c r="W1891" t="s">
        <v>4479</v>
      </c>
      <c r="X1891" t="s">
        <v>4480</v>
      </c>
      <c r="Y1891" t="s">
        <v>4481</v>
      </c>
      <c r="Z1891" t="s">
        <v>3051</v>
      </c>
      <c r="AA1891">
        <v>829680</v>
      </c>
      <c r="AB1891" s="198">
        <v>37048.875011574077</v>
      </c>
      <c r="AC1891" s="198">
        <v>37048.875011574077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1338314</v>
      </c>
      <c r="H1892" s="198">
        <v>37047.360763888886</v>
      </c>
      <c r="I1892" t="s">
        <v>4249</v>
      </c>
      <c r="M1892" t="s">
        <v>3494</v>
      </c>
      <c r="N1892" t="s">
        <v>3840</v>
      </c>
      <c r="O1892" t="s">
        <v>2499</v>
      </c>
      <c r="Q1892" s="199">
        <v>5000</v>
      </c>
      <c r="S1892" t="s">
        <v>3495</v>
      </c>
      <c r="T1892" t="s">
        <v>3730</v>
      </c>
      <c r="U1892" s="201">
        <v>3.92</v>
      </c>
      <c r="V1892" t="s">
        <v>4478</v>
      </c>
      <c r="W1892" t="s">
        <v>4348</v>
      </c>
      <c r="X1892" t="s">
        <v>4498</v>
      </c>
      <c r="Y1892" t="s">
        <v>4481</v>
      </c>
      <c r="Z1892" t="s">
        <v>3051</v>
      </c>
      <c r="AA1892">
        <v>829679</v>
      </c>
      <c r="AB1892" s="198">
        <v>37048.875011574077</v>
      </c>
      <c r="AC1892" s="198">
        <v>37048.875011574077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1338316</v>
      </c>
      <c r="H1893" s="198">
        <v>37047.360775462963</v>
      </c>
      <c r="I1893" t="s">
        <v>4285</v>
      </c>
      <c r="M1893" t="s">
        <v>3494</v>
      </c>
      <c r="N1893" t="s">
        <v>3840</v>
      </c>
      <c r="O1893" t="s">
        <v>2498</v>
      </c>
      <c r="P1893" s="199">
        <v>5000</v>
      </c>
      <c r="S1893" t="s">
        <v>3495</v>
      </c>
      <c r="T1893" t="s">
        <v>3730</v>
      </c>
      <c r="U1893" s="201">
        <v>3.8875000000000002</v>
      </c>
      <c r="V1893" t="s">
        <v>3485</v>
      </c>
      <c r="W1893" t="s">
        <v>4348</v>
      </c>
      <c r="X1893" t="s">
        <v>4498</v>
      </c>
      <c r="Y1893" t="s">
        <v>4481</v>
      </c>
      <c r="Z1893" t="s">
        <v>3051</v>
      </c>
      <c r="AA1893">
        <v>829681</v>
      </c>
      <c r="AB1893" s="198">
        <v>37048.875011574077</v>
      </c>
      <c r="AC1893" s="198">
        <v>37048.875011574077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1338318</v>
      </c>
      <c r="H1894" s="198">
        <v>37047.360798611109</v>
      </c>
      <c r="I1894" t="s">
        <v>4491</v>
      </c>
      <c r="M1894" t="s">
        <v>3494</v>
      </c>
      <c r="N1894" t="s">
        <v>4506</v>
      </c>
      <c r="O1894" t="s">
        <v>2641</v>
      </c>
      <c r="Q1894" s="199">
        <v>10000</v>
      </c>
      <c r="S1894" t="s">
        <v>3495</v>
      </c>
      <c r="T1894" t="s">
        <v>3730</v>
      </c>
      <c r="U1894" s="201">
        <v>4.2149999999999999</v>
      </c>
      <c r="V1894" t="s">
        <v>2839</v>
      </c>
      <c r="W1894" t="s">
        <v>4507</v>
      </c>
      <c r="X1894" t="s">
        <v>4508</v>
      </c>
      <c r="Y1894" t="s">
        <v>4481</v>
      </c>
      <c r="Z1894" t="s">
        <v>3051</v>
      </c>
      <c r="AA1894">
        <v>829683</v>
      </c>
      <c r="AB1894" s="198">
        <v>37048.875011574077</v>
      </c>
      <c r="AC1894" s="198">
        <v>37048.875011574077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5000</v>
      </c>
      <c r="G1895" s="202">
        <v>1338317</v>
      </c>
      <c r="H1895" s="198">
        <v>37047.360798611109</v>
      </c>
      <c r="I1895" t="s">
        <v>4249</v>
      </c>
      <c r="M1895" t="s">
        <v>3494</v>
      </c>
      <c r="N1895" t="s">
        <v>3840</v>
      </c>
      <c r="O1895" t="s">
        <v>2499</v>
      </c>
      <c r="Q1895" s="199">
        <v>5000</v>
      </c>
      <c r="S1895" t="s">
        <v>3495</v>
      </c>
      <c r="T1895" t="s">
        <v>3730</v>
      </c>
      <c r="U1895" s="201">
        <v>3.9224999999999999</v>
      </c>
      <c r="V1895" t="s">
        <v>4478</v>
      </c>
      <c r="W1895" t="s">
        <v>4348</v>
      </c>
      <c r="X1895" t="s">
        <v>4498</v>
      </c>
      <c r="Y1895" t="s">
        <v>4481</v>
      </c>
      <c r="Z1895" t="s">
        <v>3051</v>
      </c>
      <c r="AA1895">
        <v>829682</v>
      </c>
      <c r="AB1895" s="198">
        <v>37048.875011574077</v>
      </c>
      <c r="AC1895" s="198">
        <v>37048.875011574077</v>
      </c>
    </row>
    <row r="1896" spans="1:29" x14ac:dyDescent="0.2">
      <c r="A1896" s="44" t="str">
        <f t="shared" si="146"/>
        <v>US Natural Gas Financial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Financial</v>
      </c>
      <c r="E1896" s="44">
        <f>IF(VLOOKUP(S1896,'DD-Lookup'!$J$6:$L$50,3,FALSE)="Monthly",(YEAR(AC1896)-YEAR(AB1896))*12+MONTH(AC1896)-MONTH(AB1896)+1,(AC1896-AB1896+1))</f>
        <v>25</v>
      </c>
      <c r="F1896" s="213">
        <f t="shared" si="150"/>
        <v>125000</v>
      </c>
      <c r="G1896" s="202">
        <v>1338319</v>
      </c>
      <c r="H1896" s="198">
        <v>37047.360833333332</v>
      </c>
      <c r="I1896" t="s">
        <v>3637</v>
      </c>
      <c r="M1896" t="s">
        <v>3494</v>
      </c>
      <c r="N1896" t="s">
        <v>4277</v>
      </c>
      <c r="O1896" t="s">
        <v>3991</v>
      </c>
      <c r="P1896" s="199">
        <v>5000</v>
      </c>
      <c r="S1896" t="s">
        <v>3495</v>
      </c>
      <c r="T1896" t="s">
        <v>3730</v>
      </c>
      <c r="U1896" s="201">
        <v>4.0750000000000002</v>
      </c>
      <c r="V1896" t="s">
        <v>4088</v>
      </c>
      <c r="W1896" t="s">
        <v>4527</v>
      </c>
      <c r="X1896" t="s">
        <v>4157</v>
      </c>
      <c r="Y1896" t="s">
        <v>3748</v>
      </c>
      <c r="Z1896" t="s">
        <v>3051</v>
      </c>
      <c r="AA1896" t="s">
        <v>75</v>
      </c>
      <c r="AB1896" s="198">
        <v>37048.875011574077</v>
      </c>
      <c r="AC1896" s="198">
        <v>37072.875011574077</v>
      </c>
    </row>
    <row r="1897" spans="1:29" x14ac:dyDescent="0.2">
      <c r="A1897" s="44" t="str">
        <f t="shared" si="146"/>
        <v xml:space="preserve"> Power Physical</v>
      </c>
      <c r="B1897" s="44" t="str">
        <f t="shared" si="147"/>
        <v/>
      </c>
      <c r="C1897" s="44" t="str">
        <f t="shared" si="148"/>
        <v>Power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182</v>
      </c>
      <c r="F1897" s="213">
        <f t="shared" si="150"/>
        <v>3640</v>
      </c>
      <c r="G1897" s="202">
        <v>1338320</v>
      </c>
      <c r="H1897" s="198">
        <v>37047.360844907409</v>
      </c>
      <c r="I1897" t="s">
        <v>4336</v>
      </c>
      <c r="M1897" t="s">
        <v>2818</v>
      </c>
      <c r="N1897" t="s">
        <v>3794</v>
      </c>
      <c r="O1897" t="s">
        <v>3203</v>
      </c>
      <c r="Q1897" s="199">
        <v>20</v>
      </c>
      <c r="S1897" t="s">
        <v>3493</v>
      </c>
      <c r="T1897" t="s">
        <v>3764</v>
      </c>
      <c r="U1897" s="201">
        <v>21.58</v>
      </c>
      <c r="V1897" t="s">
        <v>3229</v>
      </c>
      <c r="W1897" t="s">
        <v>3795</v>
      </c>
      <c r="X1897" t="s">
        <v>4118</v>
      </c>
      <c r="Y1897" t="s">
        <v>4119</v>
      </c>
      <c r="Z1897" t="s">
        <v>4120</v>
      </c>
      <c r="AA1897">
        <v>110740.1</v>
      </c>
      <c r="AB1897" s="198">
        <v>37165</v>
      </c>
      <c r="AC1897" s="198">
        <v>37346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1338321</v>
      </c>
      <c r="H1898" s="198">
        <v>37047.360856481479</v>
      </c>
      <c r="I1898" t="s">
        <v>3466</v>
      </c>
      <c r="M1898" t="s">
        <v>3494</v>
      </c>
      <c r="N1898" t="s">
        <v>3840</v>
      </c>
      <c r="O1898" t="s">
        <v>2545</v>
      </c>
      <c r="Q1898" s="199">
        <v>10000</v>
      </c>
      <c r="S1898" t="s">
        <v>3495</v>
      </c>
      <c r="T1898" t="s">
        <v>3730</v>
      </c>
      <c r="U1898" s="201">
        <v>4</v>
      </c>
      <c r="V1898" t="s">
        <v>3251</v>
      </c>
      <c r="W1898" t="s">
        <v>3163</v>
      </c>
      <c r="X1898" t="s">
        <v>3164</v>
      </c>
      <c r="Y1898" t="s">
        <v>4481</v>
      </c>
      <c r="Z1898" t="s">
        <v>3051</v>
      </c>
      <c r="AA1898">
        <v>829684</v>
      </c>
      <c r="AB1898" s="198">
        <v>37048.875011574077</v>
      </c>
      <c r="AC1898" s="198">
        <v>37048.875011574077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5000</v>
      </c>
      <c r="G1899" s="202">
        <v>1338323</v>
      </c>
      <c r="H1899" s="198">
        <v>37047.360868055555</v>
      </c>
      <c r="I1899" t="s">
        <v>3172</v>
      </c>
      <c r="M1899" t="s">
        <v>3494</v>
      </c>
      <c r="N1899" t="s">
        <v>3840</v>
      </c>
      <c r="O1899" t="s">
        <v>2503</v>
      </c>
      <c r="Q1899" s="199">
        <v>5000</v>
      </c>
      <c r="S1899" t="s">
        <v>3495</v>
      </c>
      <c r="T1899" t="s">
        <v>3730</v>
      </c>
      <c r="U1899" s="201">
        <v>3.9175</v>
      </c>
      <c r="V1899" t="s">
        <v>4220</v>
      </c>
      <c r="W1899" t="s">
        <v>4348</v>
      </c>
      <c r="X1899" t="s">
        <v>4498</v>
      </c>
      <c r="Y1899" t="s">
        <v>4481</v>
      </c>
      <c r="Z1899" t="s">
        <v>3051</v>
      </c>
      <c r="AA1899">
        <v>829685</v>
      </c>
      <c r="AB1899" s="198">
        <v>37048.875011574077</v>
      </c>
      <c r="AC1899" s="198">
        <v>37048.875011574077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25000</v>
      </c>
      <c r="G1900" s="202">
        <v>1338322</v>
      </c>
      <c r="H1900" s="198">
        <v>37047.360868055555</v>
      </c>
      <c r="I1900" t="s">
        <v>4239</v>
      </c>
      <c r="M1900" t="s">
        <v>3494</v>
      </c>
      <c r="N1900" t="s">
        <v>3840</v>
      </c>
      <c r="O1900" t="s">
        <v>4680</v>
      </c>
      <c r="P1900" s="199">
        <v>25000</v>
      </c>
      <c r="S1900" t="s">
        <v>3495</v>
      </c>
      <c r="T1900" t="s">
        <v>3730</v>
      </c>
      <c r="U1900" s="201">
        <v>4.07</v>
      </c>
      <c r="V1900" t="s">
        <v>4066</v>
      </c>
      <c r="W1900" t="s">
        <v>4163</v>
      </c>
      <c r="X1900" t="s">
        <v>4164</v>
      </c>
      <c r="Y1900" t="s">
        <v>4481</v>
      </c>
      <c r="Z1900" t="s">
        <v>3051</v>
      </c>
      <c r="AA1900">
        <v>829687</v>
      </c>
      <c r="AB1900" s="198">
        <v>37048.875011574077</v>
      </c>
      <c r="AC1900" s="198">
        <v>37048.875011574077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1338324</v>
      </c>
      <c r="H1901" s="198">
        <v>37047.360879629632</v>
      </c>
      <c r="I1901" t="s">
        <v>3168</v>
      </c>
      <c r="M1901" t="s">
        <v>3494</v>
      </c>
      <c r="N1901" t="s">
        <v>3840</v>
      </c>
      <c r="O1901" t="s">
        <v>2545</v>
      </c>
      <c r="P1901" s="199">
        <v>10000</v>
      </c>
      <c r="S1901" t="s">
        <v>3495</v>
      </c>
      <c r="T1901" t="s">
        <v>3730</v>
      </c>
      <c r="U1901" s="201">
        <v>3.9</v>
      </c>
      <c r="V1901" t="s">
        <v>4037</v>
      </c>
      <c r="W1901" t="s">
        <v>3163</v>
      </c>
      <c r="X1901" t="s">
        <v>3164</v>
      </c>
      <c r="Y1901" t="s">
        <v>4481</v>
      </c>
      <c r="Z1901" t="s">
        <v>3051</v>
      </c>
      <c r="AA1901">
        <v>829686</v>
      </c>
      <c r="AB1901" s="198">
        <v>37048.875011574077</v>
      </c>
      <c r="AC1901" s="198">
        <v>37048.875011574077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20000</v>
      </c>
      <c r="G1902" s="202">
        <v>1338325</v>
      </c>
      <c r="H1902" s="198">
        <v>37047.360879629632</v>
      </c>
      <c r="I1902" t="s">
        <v>4159</v>
      </c>
      <c r="M1902" t="s">
        <v>3494</v>
      </c>
      <c r="N1902" t="s">
        <v>3840</v>
      </c>
      <c r="O1902" t="s">
        <v>2481</v>
      </c>
      <c r="P1902" s="199">
        <v>20000</v>
      </c>
      <c r="S1902" t="s">
        <v>3495</v>
      </c>
      <c r="T1902" t="s">
        <v>3730</v>
      </c>
      <c r="U1902" s="201">
        <v>4.1349999999999998</v>
      </c>
      <c r="V1902" t="s">
        <v>3141</v>
      </c>
      <c r="W1902" t="s">
        <v>4479</v>
      </c>
      <c r="X1902" t="s">
        <v>4480</v>
      </c>
      <c r="Y1902" t="s">
        <v>4481</v>
      </c>
      <c r="Z1902" t="s">
        <v>3051</v>
      </c>
      <c r="AA1902">
        <v>829688</v>
      </c>
      <c r="AB1902" s="198">
        <v>37048.875011574077</v>
      </c>
      <c r="AC1902" s="198">
        <v>37048.875011574077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4399</v>
      </c>
      <c r="G1903" s="202">
        <v>1338326</v>
      </c>
      <c r="H1903" s="198">
        <v>37047.360891203702</v>
      </c>
      <c r="I1903" t="s">
        <v>4400</v>
      </c>
      <c r="M1903" t="s">
        <v>3494</v>
      </c>
      <c r="N1903" t="s">
        <v>3840</v>
      </c>
      <c r="O1903" t="s">
        <v>2586</v>
      </c>
      <c r="P1903" s="199">
        <v>4399</v>
      </c>
      <c r="S1903" t="s">
        <v>3495</v>
      </c>
      <c r="T1903" t="s">
        <v>3730</v>
      </c>
      <c r="U1903" s="201">
        <v>4.1849999999999996</v>
      </c>
      <c r="V1903" t="s">
        <v>4009</v>
      </c>
      <c r="W1903" t="s">
        <v>4523</v>
      </c>
      <c r="X1903" t="s">
        <v>4524</v>
      </c>
      <c r="Y1903" t="s">
        <v>4481</v>
      </c>
      <c r="Z1903" t="s">
        <v>3051</v>
      </c>
      <c r="AA1903">
        <v>829689</v>
      </c>
      <c r="AB1903" s="198">
        <v>37048.875011574077</v>
      </c>
      <c r="AC1903" s="198">
        <v>37048.875011574077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25</v>
      </c>
      <c r="F1904" s="213">
        <f t="shared" si="150"/>
        <v>125000</v>
      </c>
      <c r="G1904" s="202">
        <v>1338328</v>
      </c>
      <c r="H1904" s="198">
        <v>37047.360914351855</v>
      </c>
      <c r="I1904" t="s">
        <v>4410</v>
      </c>
      <c r="M1904" t="s">
        <v>3494</v>
      </c>
      <c r="N1904" t="s">
        <v>4277</v>
      </c>
      <c r="O1904" t="s">
        <v>3991</v>
      </c>
      <c r="P1904" s="199">
        <v>5000</v>
      </c>
      <c r="S1904" t="s">
        <v>3495</v>
      </c>
      <c r="T1904" t="s">
        <v>3730</v>
      </c>
      <c r="U1904" s="201">
        <v>4.0750000000000002</v>
      </c>
      <c r="V1904" t="s">
        <v>4332</v>
      </c>
      <c r="W1904" t="s">
        <v>4527</v>
      </c>
      <c r="X1904" t="s">
        <v>4157</v>
      </c>
      <c r="Y1904" t="s">
        <v>3748</v>
      </c>
      <c r="Z1904" t="s">
        <v>3051</v>
      </c>
      <c r="AA1904" t="s">
        <v>76</v>
      </c>
      <c r="AB1904" s="198">
        <v>37048.875011574077</v>
      </c>
      <c r="AC1904" s="198">
        <v>37072.875011574077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1338327</v>
      </c>
      <c r="H1905" s="198">
        <v>37047.360914351855</v>
      </c>
      <c r="I1905" t="s">
        <v>4502</v>
      </c>
      <c r="M1905" t="s">
        <v>3494</v>
      </c>
      <c r="N1905" t="s">
        <v>3840</v>
      </c>
      <c r="O1905" t="s">
        <v>2505</v>
      </c>
      <c r="P1905" s="199">
        <v>5000</v>
      </c>
      <c r="S1905" t="s">
        <v>3495</v>
      </c>
      <c r="T1905" t="s">
        <v>3730</v>
      </c>
      <c r="U1905" s="201">
        <v>3.9224999999999999</v>
      </c>
      <c r="V1905" t="s">
        <v>4151</v>
      </c>
      <c r="W1905" t="s">
        <v>4348</v>
      </c>
      <c r="X1905" t="s">
        <v>4498</v>
      </c>
      <c r="Y1905" t="s">
        <v>4481</v>
      </c>
      <c r="Z1905" t="s">
        <v>3051</v>
      </c>
      <c r="AA1905">
        <v>829690</v>
      </c>
      <c r="AB1905" s="198">
        <v>37048.875011574077</v>
      </c>
      <c r="AC1905" s="198">
        <v>37048.875011574077</v>
      </c>
    </row>
    <row r="1906" spans="1:29" x14ac:dyDescent="0.2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775</v>
      </c>
      <c r="G1906" s="202">
        <v>1338329</v>
      </c>
      <c r="H1906" s="198">
        <v>37047.360937500001</v>
      </c>
      <c r="I1906" t="s">
        <v>3703</v>
      </c>
      <c r="M1906" t="s">
        <v>2818</v>
      </c>
      <c r="N1906" t="s">
        <v>3458</v>
      </c>
      <c r="O1906" t="s">
        <v>3241</v>
      </c>
      <c r="P1906" s="199">
        <v>25</v>
      </c>
      <c r="S1906" t="s">
        <v>3493</v>
      </c>
      <c r="T1906" t="s">
        <v>3730</v>
      </c>
      <c r="U1906" s="201">
        <v>230</v>
      </c>
      <c r="V1906" t="s">
        <v>3861</v>
      </c>
      <c r="W1906" t="s">
        <v>4411</v>
      </c>
      <c r="X1906" t="s">
        <v>3459</v>
      </c>
      <c r="Y1906" t="s">
        <v>4783</v>
      </c>
      <c r="Z1906" t="s">
        <v>3046</v>
      </c>
      <c r="AA1906">
        <v>632794.1</v>
      </c>
      <c r="AB1906" s="198">
        <v>37073.875011574077</v>
      </c>
      <c r="AC1906" s="198">
        <v>37103.875011574077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5000</v>
      </c>
      <c r="G1907" s="202">
        <v>1338330</v>
      </c>
      <c r="H1907" s="198">
        <v>37047.361006944448</v>
      </c>
      <c r="I1907" t="s">
        <v>4285</v>
      </c>
      <c r="M1907" t="s">
        <v>3494</v>
      </c>
      <c r="N1907" t="s">
        <v>3840</v>
      </c>
      <c r="O1907" t="s">
        <v>2503</v>
      </c>
      <c r="P1907" s="199">
        <v>5000</v>
      </c>
      <c r="S1907" t="s">
        <v>3495</v>
      </c>
      <c r="T1907" t="s">
        <v>3730</v>
      </c>
      <c r="U1907" s="201">
        <v>3.915</v>
      </c>
      <c r="V1907" t="s">
        <v>3485</v>
      </c>
      <c r="W1907" t="s">
        <v>4348</v>
      </c>
      <c r="X1907" t="s">
        <v>4498</v>
      </c>
      <c r="Y1907" t="s">
        <v>4481</v>
      </c>
      <c r="Z1907" t="s">
        <v>3051</v>
      </c>
      <c r="AA1907">
        <v>829691</v>
      </c>
      <c r="AB1907" s="198">
        <v>37048.875011574077</v>
      </c>
      <c r="AC1907" s="198">
        <v>37048.875011574077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1338331</v>
      </c>
      <c r="H1908" s="198">
        <v>37047.361006944448</v>
      </c>
      <c r="I1908" t="s">
        <v>4543</v>
      </c>
      <c r="M1908" t="s">
        <v>3494</v>
      </c>
      <c r="N1908" t="s">
        <v>3840</v>
      </c>
      <c r="O1908" t="s">
        <v>2499</v>
      </c>
      <c r="Q1908" s="199">
        <v>5000</v>
      </c>
      <c r="S1908" t="s">
        <v>3495</v>
      </c>
      <c r="T1908" t="s">
        <v>3730</v>
      </c>
      <c r="U1908" s="201">
        <v>3.9249999999999998</v>
      </c>
      <c r="V1908" t="s">
        <v>1777</v>
      </c>
      <c r="W1908" t="s">
        <v>4348</v>
      </c>
      <c r="X1908" t="s">
        <v>4498</v>
      </c>
      <c r="Y1908" t="s">
        <v>4481</v>
      </c>
      <c r="Z1908" t="s">
        <v>3051</v>
      </c>
      <c r="AA1908">
        <v>829692</v>
      </c>
      <c r="AB1908" s="198">
        <v>37048.875011574077</v>
      </c>
      <c r="AC1908" s="198">
        <v>37048.875011574077</v>
      </c>
    </row>
    <row r="1909" spans="1:29" x14ac:dyDescent="0.2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25</v>
      </c>
      <c r="F1909" s="213">
        <f t="shared" si="150"/>
        <v>125000</v>
      </c>
      <c r="G1909" s="202">
        <v>1338332</v>
      </c>
      <c r="H1909" s="198">
        <v>37047.361018518517</v>
      </c>
      <c r="I1909" t="s">
        <v>3606</v>
      </c>
      <c r="M1909" t="s">
        <v>3494</v>
      </c>
      <c r="N1909" t="s">
        <v>4277</v>
      </c>
      <c r="O1909" t="s">
        <v>4664</v>
      </c>
      <c r="Q1909" s="199">
        <v>5000</v>
      </c>
      <c r="S1909" t="s">
        <v>3495</v>
      </c>
      <c r="T1909" t="s">
        <v>3730</v>
      </c>
      <c r="U1909" s="201">
        <v>5.7</v>
      </c>
      <c r="V1909" t="s">
        <v>4068</v>
      </c>
      <c r="W1909" t="s">
        <v>3163</v>
      </c>
      <c r="X1909" t="s">
        <v>3685</v>
      </c>
      <c r="Y1909" t="s">
        <v>3748</v>
      </c>
      <c r="Z1909" t="s">
        <v>3051</v>
      </c>
      <c r="AA1909" t="s">
        <v>77</v>
      </c>
      <c r="AB1909" s="198">
        <v>37048.875011574077</v>
      </c>
      <c r="AC1909" s="198">
        <v>37072.875011574077</v>
      </c>
    </row>
    <row r="1910" spans="1:29" x14ac:dyDescent="0.2">
      <c r="A1910" s="44" t="str">
        <f t="shared" si="146"/>
        <v>US Power Physical</v>
      </c>
      <c r="B1910" s="44" t="str">
        <f t="shared" si="147"/>
        <v>US</v>
      </c>
      <c r="C1910" s="44" t="str">
        <f t="shared" si="148"/>
        <v>Power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31</v>
      </c>
      <c r="F1910" s="213">
        <f t="shared" si="150"/>
        <v>775</v>
      </c>
      <c r="G1910" s="202">
        <v>1338333</v>
      </c>
      <c r="H1910" s="198">
        <v>37047.361018518517</v>
      </c>
      <c r="I1910" t="s">
        <v>3703</v>
      </c>
      <c r="M1910" t="s">
        <v>2818</v>
      </c>
      <c r="N1910" t="s">
        <v>3458</v>
      </c>
      <c r="O1910" t="s">
        <v>4670</v>
      </c>
      <c r="P1910" s="199">
        <v>25</v>
      </c>
      <c r="S1910" t="s">
        <v>3493</v>
      </c>
      <c r="T1910" t="s">
        <v>3730</v>
      </c>
      <c r="U1910" s="201">
        <v>71</v>
      </c>
      <c r="V1910" t="s">
        <v>3861</v>
      </c>
      <c r="W1910" t="s">
        <v>3094</v>
      </c>
      <c r="X1910" t="s">
        <v>3459</v>
      </c>
      <c r="Y1910" t="s">
        <v>4783</v>
      </c>
      <c r="Z1910" t="s">
        <v>3046</v>
      </c>
      <c r="AA1910">
        <v>632795.1</v>
      </c>
      <c r="AB1910" s="198">
        <v>37073.875011574077</v>
      </c>
      <c r="AC1910" s="198">
        <v>37103.875011574077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5000</v>
      </c>
      <c r="G1911" s="202">
        <v>1338334</v>
      </c>
      <c r="H1911" s="198">
        <v>37047.361041666663</v>
      </c>
      <c r="I1911" t="s">
        <v>4285</v>
      </c>
      <c r="M1911" t="s">
        <v>3494</v>
      </c>
      <c r="N1911" t="s">
        <v>3840</v>
      </c>
      <c r="O1911" t="s">
        <v>2503</v>
      </c>
      <c r="P1911" s="199">
        <v>5000</v>
      </c>
      <c r="S1911" t="s">
        <v>3495</v>
      </c>
      <c r="T1911" t="s">
        <v>3730</v>
      </c>
      <c r="U1911" s="201">
        <v>3.9125000000000001</v>
      </c>
      <c r="V1911" t="s">
        <v>3485</v>
      </c>
      <c r="W1911" t="s">
        <v>4348</v>
      </c>
      <c r="X1911" t="s">
        <v>4498</v>
      </c>
      <c r="Y1911" t="s">
        <v>4481</v>
      </c>
      <c r="Z1911" t="s">
        <v>3051</v>
      </c>
      <c r="AA1911">
        <v>829693</v>
      </c>
      <c r="AB1911" s="198">
        <v>37048.875011574077</v>
      </c>
      <c r="AC1911" s="198">
        <v>37048.875011574077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1338335</v>
      </c>
      <c r="H1912" s="198">
        <v>37047.361064814817</v>
      </c>
      <c r="I1912" t="s">
        <v>4272</v>
      </c>
      <c r="M1912" t="s">
        <v>3494</v>
      </c>
      <c r="N1912" t="s">
        <v>3840</v>
      </c>
      <c r="O1912" t="s">
        <v>2545</v>
      </c>
      <c r="Q1912" s="199">
        <v>10000</v>
      </c>
      <c r="S1912" t="s">
        <v>3495</v>
      </c>
      <c r="T1912" t="s">
        <v>3730</v>
      </c>
      <c r="U1912" s="201">
        <v>3.9</v>
      </c>
      <c r="V1912" t="s">
        <v>3509</v>
      </c>
      <c r="W1912" t="s">
        <v>3163</v>
      </c>
      <c r="X1912" t="s">
        <v>3164</v>
      </c>
      <c r="Y1912" t="s">
        <v>4481</v>
      </c>
      <c r="Z1912" t="s">
        <v>3051</v>
      </c>
      <c r="AA1912">
        <v>829694</v>
      </c>
      <c r="AB1912" s="198">
        <v>37048.875011574077</v>
      </c>
      <c r="AC1912" s="198">
        <v>37048.875011574077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50000</v>
      </c>
      <c r="G1913" s="202">
        <v>1338336</v>
      </c>
      <c r="H1913" s="198">
        <v>37047.361064814817</v>
      </c>
      <c r="I1913" t="s">
        <v>3606</v>
      </c>
      <c r="M1913" t="s">
        <v>3494</v>
      </c>
      <c r="N1913" t="s">
        <v>3840</v>
      </c>
      <c r="O1913" t="s">
        <v>2481</v>
      </c>
      <c r="P1913" s="199">
        <v>50000</v>
      </c>
      <c r="S1913" t="s">
        <v>3495</v>
      </c>
      <c r="T1913" t="s">
        <v>3730</v>
      </c>
      <c r="U1913" s="201">
        <v>4.1349999999999998</v>
      </c>
      <c r="V1913" t="s">
        <v>4347</v>
      </c>
      <c r="W1913" t="s">
        <v>4479</v>
      </c>
      <c r="X1913" t="s">
        <v>4480</v>
      </c>
      <c r="Y1913" t="s">
        <v>4481</v>
      </c>
      <c r="Z1913" t="s">
        <v>3051</v>
      </c>
      <c r="AA1913">
        <v>829695</v>
      </c>
      <c r="AB1913" s="198">
        <v>37048.875011574077</v>
      </c>
      <c r="AC1913" s="198">
        <v>37048.875011574077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1338337</v>
      </c>
      <c r="H1914" s="198">
        <v>37047.361122685186</v>
      </c>
      <c r="I1914" t="s">
        <v>3168</v>
      </c>
      <c r="M1914" t="s">
        <v>3494</v>
      </c>
      <c r="N1914" t="s">
        <v>3840</v>
      </c>
      <c r="O1914" t="s">
        <v>2545</v>
      </c>
      <c r="P1914" s="199">
        <v>10000</v>
      </c>
      <c r="S1914" t="s">
        <v>3495</v>
      </c>
      <c r="T1914" t="s">
        <v>3730</v>
      </c>
      <c r="U1914" s="201">
        <v>3.8</v>
      </c>
      <c r="V1914" t="s">
        <v>4037</v>
      </c>
      <c r="W1914" t="s">
        <v>3163</v>
      </c>
      <c r="X1914" t="s">
        <v>3164</v>
      </c>
      <c r="Y1914" t="s">
        <v>4481</v>
      </c>
      <c r="Z1914" t="s">
        <v>3051</v>
      </c>
      <c r="AA1914">
        <v>829696</v>
      </c>
      <c r="AB1914" s="198">
        <v>37048.875011574077</v>
      </c>
      <c r="AC1914" s="198">
        <v>37048.875011574077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30000</v>
      </c>
      <c r="G1915" s="202">
        <v>1338338</v>
      </c>
      <c r="H1915" s="198">
        <v>37047.361122685186</v>
      </c>
      <c r="I1915" t="s">
        <v>4504</v>
      </c>
      <c r="M1915" t="s">
        <v>3494</v>
      </c>
      <c r="N1915" t="s">
        <v>3840</v>
      </c>
      <c r="O1915" t="s">
        <v>2481</v>
      </c>
      <c r="P1915" s="199">
        <v>30000</v>
      </c>
      <c r="S1915" t="s">
        <v>3495</v>
      </c>
      <c r="T1915" t="s">
        <v>3730</v>
      </c>
      <c r="U1915" s="201">
        <v>4.1349999999999998</v>
      </c>
      <c r="V1915" t="s">
        <v>4398</v>
      </c>
      <c r="W1915" t="s">
        <v>4479</v>
      </c>
      <c r="X1915" t="s">
        <v>4480</v>
      </c>
      <c r="Y1915" t="s">
        <v>4481</v>
      </c>
      <c r="Z1915" t="s">
        <v>3051</v>
      </c>
      <c r="AA1915">
        <v>829697</v>
      </c>
      <c r="AB1915" s="198">
        <v>37048.875011574077</v>
      </c>
      <c r="AC1915" s="198">
        <v>37048.875011574077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1338339</v>
      </c>
      <c r="H1916" s="198">
        <v>37047.361157407409</v>
      </c>
      <c r="I1916" t="s">
        <v>4284</v>
      </c>
      <c r="M1916" t="s">
        <v>3494</v>
      </c>
      <c r="N1916" t="s">
        <v>3840</v>
      </c>
      <c r="O1916" t="s">
        <v>4724</v>
      </c>
      <c r="P1916" s="199">
        <v>5000</v>
      </c>
      <c r="S1916" t="s">
        <v>3495</v>
      </c>
      <c r="T1916" t="s">
        <v>3730</v>
      </c>
      <c r="U1916" s="201">
        <v>4.3250000000000002</v>
      </c>
      <c r="V1916" t="s">
        <v>3626</v>
      </c>
      <c r="W1916" t="s">
        <v>3217</v>
      </c>
      <c r="X1916" t="s">
        <v>3153</v>
      </c>
      <c r="Y1916" t="s">
        <v>4481</v>
      </c>
      <c r="Z1916" t="s">
        <v>3051</v>
      </c>
      <c r="AA1916">
        <v>829698</v>
      </c>
      <c r="AB1916" s="198">
        <v>37048.875011574077</v>
      </c>
      <c r="AC1916" s="198">
        <v>37048.875011574077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5000</v>
      </c>
      <c r="G1917" s="202">
        <v>1338341</v>
      </c>
      <c r="H1917" s="198">
        <v>37047.361238425925</v>
      </c>
      <c r="I1917" t="s">
        <v>4502</v>
      </c>
      <c r="M1917" t="s">
        <v>3494</v>
      </c>
      <c r="N1917" t="s">
        <v>3840</v>
      </c>
      <c r="O1917" t="s">
        <v>2503</v>
      </c>
      <c r="Q1917" s="199">
        <v>5000</v>
      </c>
      <c r="S1917" t="s">
        <v>3495</v>
      </c>
      <c r="T1917" t="s">
        <v>3730</v>
      </c>
      <c r="U1917" s="201">
        <v>3.915</v>
      </c>
      <c r="V1917" t="s">
        <v>4151</v>
      </c>
      <c r="W1917" t="s">
        <v>4348</v>
      </c>
      <c r="X1917" t="s">
        <v>4498</v>
      </c>
      <c r="Y1917" t="s">
        <v>4481</v>
      </c>
      <c r="Z1917" t="s">
        <v>3051</v>
      </c>
      <c r="AA1917">
        <v>829699</v>
      </c>
      <c r="AB1917" s="198">
        <v>37048.875011574077</v>
      </c>
      <c r="AC1917" s="198">
        <v>37048.875011574077</v>
      </c>
    </row>
    <row r="1918" spans="1:29" x14ac:dyDescent="0.2">
      <c r="A1918" s="44" t="str">
        <f t="shared" si="146"/>
        <v xml:space="preserve"> Natural Gas Physical</v>
      </c>
      <c r="B1918" s="44" t="str">
        <f t="shared" si="147"/>
        <v/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1338342</v>
      </c>
      <c r="H1918" s="198">
        <v>37047.361261574071</v>
      </c>
      <c r="I1918" t="s">
        <v>4423</v>
      </c>
      <c r="M1918" t="s">
        <v>3494</v>
      </c>
      <c r="N1918" t="s">
        <v>3176</v>
      </c>
      <c r="O1918" t="s">
        <v>78</v>
      </c>
      <c r="Q1918" s="199">
        <v>5000</v>
      </c>
      <c r="S1918" t="s">
        <v>3495</v>
      </c>
      <c r="T1918" t="s">
        <v>3730</v>
      </c>
      <c r="U1918" s="201">
        <v>3.47</v>
      </c>
      <c r="V1918" t="s">
        <v>3667</v>
      </c>
      <c r="W1918" t="s">
        <v>4451</v>
      </c>
      <c r="X1918" t="s">
        <v>3805</v>
      </c>
      <c r="Y1918" t="s">
        <v>4481</v>
      </c>
      <c r="Z1918" t="s">
        <v>3052</v>
      </c>
      <c r="AA1918">
        <v>829700</v>
      </c>
      <c r="AB1918" s="198">
        <v>37048.875011574077</v>
      </c>
      <c r="AC1918" s="198">
        <v>37048.875011574077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1338343</v>
      </c>
      <c r="H1919" s="198">
        <v>37047.361261574071</v>
      </c>
      <c r="I1919" t="s">
        <v>4482</v>
      </c>
      <c r="M1919" t="s">
        <v>3494</v>
      </c>
      <c r="N1919" t="s">
        <v>3840</v>
      </c>
      <c r="O1919" t="s">
        <v>2472</v>
      </c>
      <c r="P1919" s="199">
        <v>5000</v>
      </c>
      <c r="S1919" t="s">
        <v>3495</v>
      </c>
      <c r="T1919" t="s">
        <v>3730</v>
      </c>
      <c r="U1919" s="201">
        <v>4.0475000000000003</v>
      </c>
      <c r="V1919" t="s">
        <v>4511</v>
      </c>
      <c r="W1919" t="s">
        <v>4512</v>
      </c>
      <c r="X1919" t="s">
        <v>4513</v>
      </c>
      <c r="Y1919" t="s">
        <v>4481</v>
      </c>
      <c r="Z1919" t="s">
        <v>3051</v>
      </c>
      <c r="AA1919">
        <v>829701</v>
      </c>
      <c r="AB1919" s="198">
        <v>37048.875011574077</v>
      </c>
      <c r="AC1919" s="198">
        <v>37048.875011574077</v>
      </c>
    </row>
    <row r="1920" spans="1:29" x14ac:dyDescent="0.2">
      <c r="A1920" s="44" t="str">
        <f t="shared" si="146"/>
        <v>US Natural Gas Financial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Financial</v>
      </c>
      <c r="E1920" s="44">
        <f>IF(VLOOKUP(S1920,'DD-Lookup'!$J$6:$L$50,3,FALSE)="Monthly",(YEAR(AC1920)-YEAR(AB1920))*12+MONTH(AC1920)-MONTH(AB1920)+1,(AC1920-AB1920+1))</f>
        <v>31</v>
      </c>
      <c r="F1920" s="213">
        <f t="shared" si="150"/>
        <v>310000</v>
      </c>
      <c r="G1920" s="202">
        <v>1338348</v>
      </c>
      <c r="H1920" s="198">
        <v>37047.361284722225</v>
      </c>
      <c r="I1920" t="s">
        <v>4252</v>
      </c>
      <c r="M1920" t="s">
        <v>3494</v>
      </c>
      <c r="N1920" t="s">
        <v>4277</v>
      </c>
      <c r="O1920" t="s">
        <v>4487</v>
      </c>
      <c r="P1920" s="199">
        <v>10000</v>
      </c>
      <c r="S1920" t="s">
        <v>3495</v>
      </c>
      <c r="T1920" t="s">
        <v>3730</v>
      </c>
      <c r="U1920" s="201">
        <v>4.165</v>
      </c>
      <c r="V1920" t="s">
        <v>3335</v>
      </c>
      <c r="W1920" t="s">
        <v>2909</v>
      </c>
      <c r="X1920" t="s">
        <v>4278</v>
      </c>
      <c r="Y1920" t="s">
        <v>3748</v>
      </c>
      <c r="Z1920" t="s">
        <v>3051</v>
      </c>
      <c r="AA1920" t="s">
        <v>79</v>
      </c>
      <c r="AB1920" s="198">
        <v>37073.875</v>
      </c>
      <c r="AC1920" s="198">
        <v>37103.875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31</v>
      </c>
      <c r="F1921" s="213">
        <f t="shared" si="150"/>
        <v>3100</v>
      </c>
      <c r="G1921" s="202">
        <v>1338346</v>
      </c>
      <c r="H1921" s="198">
        <v>37047.361284722225</v>
      </c>
      <c r="I1921" t="s">
        <v>3702</v>
      </c>
      <c r="M1921" t="s">
        <v>3494</v>
      </c>
      <c r="N1921" t="s">
        <v>4277</v>
      </c>
      <c r="O1921" t="s">
        <v>3303</v>
      </c>
      <c r="P1921" s="199">
        <v>100</v>
      </c>
      <c r="S1921" t="s">
        <v>4416</v>
      </c>
      <c r="T1921" t="s">
        <v>3730</v>
      </c>
      <c r="U1921" s="201">
        <v>4.25</v>
      </c>
      <c r="V1921" t="s">
        <v>4201</v>
      </c>
      <c r="W1921" t="s">
        <v>2909</v>
      </c>
      <c r="X1921" t="s">
        <v>4278</v>
      </c>
      <c r="Y1921" t="s">
        <v>3748</v>
      </c>
      <c r="Z1921" t="s">
        <v>3051</v>
      </c>
      <c r="AA1921" t="s">
        <v>80</v>
      </c>
      <c r="AB1921" s="198">
        <v>37104.875</v>
      </c>
      <c r="AC1921" s="198">
        <v>37134.875</v>
      </c>
    </row>
    <row r="1922" spans="1:29" x14ac:dyDescent="0.2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31</v>
      </c>
      <c r="F1922" s="213">
        <f t="shared" si="150"/>
        <v>3100</v>
      </c>
      <c r="G1922" s="202">
        <v>1338345</v>
      </c>
      <c r="H1922" s="198">
        <v>37047.361284722225</v>
      </c>
      <c r="I1922" t="s">
        <v>3702</v>
      </c>
      <c r="M1922" t="s">
        <v>3494</v>
      </c>
      <c r="N1922" t="s">
        <v>4277</v>
      </c>
      <c r="O1922" t="s">
        <v>81</v>
      </c>
      <c r="Q1922" s="199">
        <v>100</v>
      </c>
      <c r="S1922" t="s">
        <v>4416</v>
      </c>
      <c r="T1922" t="s">
        <v>3730</v>
      </c>
      <c r="U1922" s="201">
        <v>4.17</v>
      </c>
      <c r="V1922" t="s">
        <v>4201</v>
      </c>
      <c r="W1922" t="s">
        <v>2909</v>
      </c>
      <c r="X1922" t="s">
        <v>4278</v>
      </c>
      <c r="Y1922" t="s">
        <v>3748</v>
      </c>
      <c r="Z1922" t="s">
        <v>3051</v>
      </c>
      <c r="AA1922" t="s">
        <v>82</v>
      </c>
      <c r="AB1922" s="198">
        <v>37073.875</v>
      </c>
      <c r="AC1922" s="198">
        <v>37103.875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1338347</v>
      </c>
      <c r="H1923" s="198">
        <v>37047.361284722225</v>
      </c>
      <c r="I1923" t="s">
        <v>3625</v>
      </c>
      <c r="M1923" t="s">
        <v>3494</v>
      </c>
      <c r="N1923" t="s">
        <v>3840</v>
      </c>
      <c r="O1923" t="s">
        <v>2481</v>
      </c>
      <c r="P1923" s="199">
        <v>10000</v>
      </c>
      <c r="S1923" t="s">
        <v>3495</v>
      </c>
      <c r="T1923" t="s">
        <v>3730</v>
      </c>
      <c r="U1923" s="201">
        <v>4.13</v>
      </c>
      <c r="V1923" t="s">
        <v>3244</v>
      </c>
      <c r="W1923" t="s">
        <v>4479</v>
      </c>
      <c r="X1923" t="s">
        <v>4480</v>
      </c>
      <c r="Y1923" t="s">
        <v>4481</v>
      </c>
      <c r="Z1923" t="s">
        <v>3051</v>
      </c>
      <c r="AA1923">
        <v>829702</v>
      </c>
      <c r="AB1923" s="198">
        <v>37048.875011574077</v>
      </c>
      <c r="AC1923" s="198">
        <v>37048.875011574077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1338349</v>
      </c>
      <c r="H1924" s="198">
        <v>37047.361296296294</v>
      </c>
      <c r="I1924" t="s">
        <v>4477</v>
      </c>
      <c r="M1924" t="s">
        <v>3494</v>
      </c>
      <c r="N1924" t="s">
        <v>3840</v>
      </c>
      <c r="O1924" t="s">
        <v>2545</v>
      </c>
      <c r="Q1924" s="199">
        <v>5000</v>
      </c>
      <c r="S1924" t="s">
        <v>3495</v>
      </c>
      <c r="T1924" t="s">
        <v>3730</v>
      </c>
      <c r="U1924" s="201">
        <v>3.85</v>
      </c>
      <c r="V1924" t="s">
        <v>4111</v>
      </c>
      <c r="W1924" t="s">
        <v>3163</v>
      </c>
      <c r="X1924" t="s">
        <v>3164</v>
      </c>
      <c r="Y1924" t="s">
        <v>4481</v>
      </c>
      <c r="Z1924" t="s">
        <v>3051</v>
      </c>
      <c r="AA1924">
        <v>829703</v>
      </c>
      <c r="AB1924" s="198">
        <v>37048.875011574077</v>
      </c>
      <c r="AC1924" s="198">
        <v>37048.875011574077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640</v>
      </c>
      <c r="G1925" s="202">
        <v>1338350</v>
      </c>
      <c r="H1925" s="198">
        <v>37047.361331018517</v>
      </c>
      <c r="I1925" t="s">
        <v>4393</v>
      </c>
      <c r="M1925" t="s">
        <v>3494</v>
      </c>
      <c r="N1925" t="s">
        <v>3840</v>
      </c>
      <c r="O1925" t="s">
        <v>2469</v>
      </c>
      <c r="P1925" s="199">
        <v>640</v>
      </c>
      <c r="S1925" t="s">
        <v>3495</v>
      </c>
      <c r="T1925" t="s">
        <v>3730</v>
      </c>
      <c r="U1925" s="201">
        <v>3.99</v>
      </c>
      <c r="V1925" t="s">
        <v>4394</v>
      </c>
      <c r="W1925" t="s">
        <v>4512</v>
      </c>
      <c r="X1925" t="s">
        <v>4513</v>
      </c>
      <c r="Y1925" t="s">
        <v>4481</v>
      </c>
      <c r="Z1925" t="s">
        <v>3051</v>
      </c>
      <c r="AA1925">
        <v>829704</v>
      </c>
      <c r="AB1925" s="198">
        <v>37048.875011574077</v>
      </c>
      <c r="AC1925" s="198">
        <v>37048.875011574077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1338351</v>
      </c>
      <c r="H1926" s="198">
        <v>37047.361342592594</v>
      </c>
      <c r="I1926" t="s">
        <v>4239</v>
      </c>
      <c r="M1926" t="s">
        <v>3494</v>
      </c>
      <c r="N1926" t="s">
        <v>3840</v>
      </c>
      <c r="O1926" t="s">
        <v>2565</v>
      </c>
      <c r="P1926" s="199">
        <v>10000</v>
      </c>
      <c r="S1926" t="s">
        <v>3495</v>
      </c>
      <c r="T1926" t="s">
        <v>3730</v>
      </c>
      <c r="U1926" s="201">
        <v>9.35</v>
      </c>
      <c r="V1926" t="s">
        <v>2735</v>
      </c>
      <c r="W1926" t="s">
        <v>3226</v>
      </c>
      <c r="X1926" t="s">
        <v>3164</v>
      </c>
      <c r="Y1926" t="s">
        <v>4481</v>
      </c>
      <c r="Z1926" t="s">
        <v>3051</v>
      </c>
      <c r="AA1926">
        <v>829705</v>
      </c>
      <c r="AB1926" s="198">
        <v>37048.875011574077</v>
      </c>
      <c r="AC1926" s="198">
        <v>37048.875011574077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1338352</v>
      </c>
      <c r="H1927" s="198">
        <v>37047.36136574074</v>
      </c>
      <c r="I1927" t="s">
        <v>4382</v>
      </c>
      <c r="M1927" t="s">
        <v>3494</v>
      </c>
      <c r="N1927" t="s">
        <v>3840</v>
      </c>
      <c r="O1927" t="s">
        <v>2505</v>
      </c>
      <c r="Q1927" s="199">
        <v>5000</v>
      </c>
      <c r="S1927" t="s">
        <v>3495</v>
      </c>
      <c r="T1927" t="s">
        <v>3730</v>
      </c>
      <c r="U1927" s="201">
        <v>3.9249999999999998</v>
      </c>
      <c r="V1927" t="s">
        <v>4189</v>
      </c>
      <c r="W1927" t="s">
        <v>4348</v>
      </c>
      <c r="X1927" t="s">
        <v>4498</v>
      </c>
      <c r="Y1927" t="s">
        <v>4481</v>
      </c>
      <c r="Z1927" t="s">
        <v>3051</v>
      </c>
      <c r="AA1927">
        <v>829706</v>
      </c>
      <c r="AB1927" s="198">
        <v>37048.875011574077</v>
      </c>
      <c r="AC1927" s="198">
        <v>37048.875011574077</v>
      </c>
    </row>
    <row r="1928" spans="1:29" x14ac:dyDescent="0.2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25</v>
      </c>
      <c r="F1928" s="213">
        <f t="shared" si="150"/>
        <v>250000</v>
      </c>
      <c r="G1928" s="202">
        <v>1338353</v>
      </c>
      <c r="H1928" s="198">
        <v>37047.36142361111</v>
      </c>
      <c r="I1928" t="s">
        <v>3533</v>
      </c>
      <c r="M1928" t="s">
        <v>3494</v>
      </c>
      <c r="N1928" t="s">
        <v>4277</v>
      </c>
      <c r="O1928" t="s">
        <v>2788</v>
      </c>
      <c r="Q1928" s="199">
        <v>10000</v>
      </c>
      <c r="S1928" t="s">
        <v>3495</v>
      </c>
      <c r="T1928" t="s">
        <v>3730</v>
      </c>
      <c r="U1928" s="201">
        <v>4.0350000000000001</v>
      </c>
      <c r="V1928" t="s">
        <v>2789</v>
      </c>
      <c r="W1928" t="s">
        <v>3470</v>
      </c>
      <c r="X1928" t="s">
        <v>3471</v>
      </c>
      <c r="Y1928" t="s">
        <v>3748</v>
      </c>
      <c r="Z1928" t="s">
        <v>3051</v>
      </c>
      <c r="AA1928" t="s">
        <v>83</v>
      </c>
      <c r="AB1928" s="198">
        <v>37048.875011574077</v>
      </c>
      <c r="AC1928" s="198">
        <v>37072.875011574077</v>
      </c>
    </row>
    <row r="1929" spans="1:29" x14ac:dyDescent="0.2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31</v>
      </c>
      <c r="F1929" s="213">
        <f t="shared" si="150"/>
        <v>155000</v>
      </c>
      <c r="G1929" s="202">
        <v>1338354</v>
      </c>
      <c r="H1929" s="198">
        <v>37047.361435185187</v>
      </c>
      <c r="I1929" t="s">
        <v>4171</v>
      </c>
      <c r="M1929" t="s">
        <v>3494</v>
      </c>
      <c r="N1929" t="s">
        <v>4277</v>
      </c>
      <c r="O1929" t="s">
        <v>4286</v>
      </c>
      <c r="P1929" s="199">
        <v>5000</v>
      </c>
      <c r="S1929" t="s">
        <v>3495</v>
      </c>
      <c r="T1929" t="s">
        <v>3730</v>
      </c>
      <c r="U1929" s="201">
        <v>4.2474999999999996</v>
      </c>
      <c r="V1929" t="s">
        <v>2558</v>
      </c>
      <c r="W1929" t="s">
        <v>2909</v>
      </c>
      <c r="X1929" t="s">
        <v>4278</v>
      </c>
      <c r="Y1929" t="s">
        <v>3748</v>
      </c>
      <c r="Z1929" t="s">
        <v>3051</v>
      </c>
      <c r="AA1929" t="s">
        <v>84</v>
      </c>
      <c r="AB1929" s="198">
        <v>37104.875</v>
      </c>
      <c r="AC1929" s="198">
        <v>37134.875</v>
      </c>
    </row>
    <row r="1930" spans="1:29" x14ac:dyDescent="0.2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5</v>
      </c>
      <c r="F1930" s="213">
        <f t="shared" si="150"/>
        <v>250</v>
      </c>
      <c r="G1930" s="202">
        <v>1338356</v>
      </c>
      <c r="H1930" s="198">
        <v>37047.361446759256</v>
      </c>
      <c r="I1930" t="s">
        <v>4246</v>
      </c>
      <c r="M1930" t="s">
        <v>2818</v>
      </c>
      <c r="N1930" t="s">
        <v>3519</v>
      </c>
      <c r="O1930" t="s">
        <v>3994</v>
      </c>
      <c r="Q1930" s="199">
        <v>50</v>
      </c>
      <c r="S1930" t="s">
        <v>3493</v>
      </c>
      <c r="T1930" t="s">
        <v>3730</v>
      </c>
      <c r="U1930" s="201">
        <v>50</v>
      </c>
      <c r="V1930" t="s">
        <v>4166</v>
      </c>
      <c r="W1930" t="s">
        <v>3527</v>
      </c>
      <c r="X1930" t="s">
        <v>4262</v>
      </c>
      <c r="Y1930" t="s">
        <v>4783</v>
      </c>
      <c r="Z1930" t="s">
        <v>3046</v>
      </c>
      <c r="AA1930">
        <v>632796.1</v>
      </c>
      <c r="AB1930" s="198">
        <v>37053.875011574077</v>
      </c>
      <c r="AC1930" s="198">
        <v>37057.875011574077</v>
      </c>
    </row>
    <row r="1931" spans="1:29" x14ac:dyDescent="0.2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25</v>
      </c>
      <c r="F1931" s="213">
        <f t="shared" ref="F1931:F1994" si="155">E1931*SUM(P1931:Q1931)</f>
        <v>250000</v>
      </c>
      <c r="G1931" s="202">
        <v>1338357</v>
      </c>
      <c r="H1931" s="198">
        <v>37047.361504629633</v>
      </c>
      <c r="I1931" t="s">
        <v>3533</v>
      </c>
      <c r="M1931" t="s">
        <v>3494</v>
      </c>
      <c r="N1931" t="s">
        <v>4277</v>
      </c>
      <c r="O1931" t="s">
        <v>3991</v>
      </c>
      <c r="Q1931" s="199">
        <v>10000</v>
      </c>
      <c r="S1931" t="s">
        <v>3495</v>
      </c>
      <c r="T1931" t="s">
        <v>3730</v>
      </c>
      <c r="U1931" s="201">
        <v>4.0750000000000002</v>
      </c>
      <c r="V1931" t="s">
        <v>2789</v>
      </c>
      <c r="W1931" t="s">
        <v>4527</v>
      </c>
      <c r="X1931" t="s">
        <v>4157</v>
      </c>
      <c r="Y1931" t="s">
        <v>3748</v>
      </c>
      <c r="Z1931" t="s">
        <v>3051</v>
      </c>
      <c r="AA1931" t="s">
        <v>85</v>
      </c>
      <c r="AB1931" s="198">
        <v>37048.875011574077</v>
      </c>
      <c r="AC1931" s="198">
        <v>37072.875011574077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25000</v>
      </c>
      <c r="G1932" s="202">
        <v>1338360</v>
      </c>
      <c r="H1932" s="198">
        <v>37047.361550925925</v>
      </c>
      <c r="I1932" t="s">
        <v>3157</v>
      </c>
      <c r="M1932" t="s">
        <v>3494</v>
      </c>
      <c r="N1932" t="s">
        <v>3840</v>
      </c>
      <c r="O1932" t="s">
        <v>4680</v>
      </c>
      <c r="Q1932" s="199">
        <v>25000</v>
      </c>
      <c r="S1932" t="s">
        <v>3495</v>
      </c>
      <c r="T1932" t="s">
        <v>3730</v>
      </c>
      <c r="U1932" s="201">
        <v>4.07</v>
      </c>
      <c r="V1932" t="s">
        <v>3158</v>
      </c>
      <c r="W1932" t="s">
        <v>4163</v>
      </c>
      <c r="X1932" t="s">
        <v>4164</v>
      </c>
      <c r="Y1932" t="s">
        <v>4481</v>
      </c>
      <c r="Z1932" t="s">
        <v>3051</v>
      </c>
      <c r="AA1932">
        <v>829708</v>
      </c>
      <c r="AB1932" s="198">
        <v>37048.875011574077</v>
      </c>
      <c r="AC1932" s="198">
        <v>37048.875011574077</v>
      </c>
    </row>
    <row r="1933" spans="1:29" x14ac:dyDescent="0.2">
      <c r="A1933" s="44" t="str">
        <f t="shared" si="151"/>
        <v xml:space="preserve"> Metals Financial</v>
      </c>
      <c r="B1933" s="44" t="str">
        <f t="shared" si="152"/>
        <v/>
      </c>
      <c r="C1933" s="44" t="str">
        <f t="shared" si="153"/>
        <v>Metals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20</v>
      </c>
      <c r="G1933" s="202">
        <v>1338361</v>
      </c>
      <c r="H1933" s="198">
        <v>37047.361574074072</v>
      </c>
      <c r="I1933" t="s">
        <v>3700</v>
      </c>
      <c r="M1933" t="s">
        <v>3499</v>
      </c>
      <c r="N1933" t="s">
        <v>3739</v>
      </c>
      <c r="O1933" t="s">
        <v>3740</v>
      </c>
      <c r="Q1933" s="199">
        <v>20</v>
      </c>
      <c r="S1933" t="s">
        <v>3729</v>
      </c>
      <c r="T1933" t="s">
        <v>3730</v>
      </c>
      <c r="U1933" s="201">
        <v>1513</v>
      </c>
      <c r="V1933" t="s">
        <v>3742</v>
      </c>
      <c r="W1933" t="s">
        <v>3736</v>
      </c>
      <c r="X1933" t="s">
        <v>3732</v>
      </c>
      <c r="Y1933" t="s">
        <v>3733</v>
      </c>
      <c r="Z1933" t="s">
        <v>3734</v>
      </c>
      <c r="AA1933">
        <v>2168993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1022</v>
      </c>
      <c r="G1934" s="202">
        <v>1338362</v>
      </c>
      <c r="H1934" s="198">
        <v>37047.361574074072</v>
      </c>
      <c r="I1934" t="s">
        <v>3606</v>
      </c>
      <c r="M1934" t="s">
        <v>3494</v>
      </c>
      <c r="N1934" t="s">
        <v>3840</v>
      </c>
      <c r="O1934" t="s">
        <v>2587</v>
      </c>
      <c r="P1934" s="199">
        <v>1022</v>
      </c>
      <c r="S1934" t="s">
        <v>3495</v>
      </c>
      <c r="T1934" t="s">
        <v>3730</v>
      </c>
      <c r="U1934" s="201">
        <v>4.0250000000000004</v>
      </c>
      <c r="V1934" t="s">
        <v>4383</v>
      </c>
      <c r="W1934" t="s">
        <v>3171</v>
      </c>
      <c r="X1934" t="s">
        <v>3164</v>
      </c>
      <c r="Y1934" t="s">
        <v>4481</v>
      </c>
      <c r="Z1934" t="s">
        <v>3051</v>
      </c>
      <c r="AA1934">
        <v>829709</v>
      </c>
      <c r="AB1934" s="198">
        <v>37048.875011574077</v>
      </c>
      <c r="AC1934" s="198">
        <v>37048.875011574077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</v>
      </c>
      <c r="G1935" s="202">
        <v>1338363</v>
      </c>
      <c r="H1935" s="198">
        <v>37047.361631944441</v>
      </c>
      <c r="I1935" t="s">
        <v>4543</v>
      </c>
      <c r="M1935" t="s">
        <v>3494</v>
      </c>
      <c r="N1935" t="s">
        <v>3840</v>
      </c>
      <c r="O1935" t="s">
        <v>86</v>
      </c>
      <c r="P1935" s="199">
        <v>2000</v>
      </c>
      <c r="S1935" t="s">
        <v>3495</v>
      </c>
      <c r="T1935" t="s">
        <v>3730</v>
      </c>
      <c r="U1935" s="201">
        <v>4.1124999999999998</v>
      </c>
      <c r="V1935" t="s">
        <v>4350</v>
      </c>
      <c r="W1935" t="s">
        <v>4479</v>
      </c>
      <c r="X1935" t="s">
        <v>4480</v>
      </c>
      <c r="Y1935" t="s">
        <v>4481</v>
      </c>
      <c r="Z1935" t="s">
        <v>3051</v>
      </c>
      <c r="AA1935">
        <v>829711</v>
      </c>
      <c r="AB1935" s="198">
        <v>37048.875011574077</v>
      </c>
      <c r="AC1935" s="198">
        <v>37048.875011574077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100</v>
      </c>
      <c r="G1936" s="202">
        <v>1338365</v>
      </c>
      <c r="H1936" s="198">
        <v>37047.361689814818</v>
      </c>
      <c r="I1936" t="s">
        <v>4393</v>
      </c>
      <c r="M1936" t="s">
        <v>3494</v>
      </c>
      <c r="N1936" t="s">
        <v>3840</v>
      </c>
      <c r="O1936" t="s">
        <v>2503</v>
      </c>
      <c r="P1936" s="199">
        <v>100</v>
      </c>
      <c r="S1936" t="s">
        <v>3495</v>
      </c>
      <c r="T1936" t="s">
        <v>3730</v>
      </c>
      <c r="U1936" s="201">
        <v>3.9125000000000001</v>
      </c>
      <c r="V1936" t="s">
        <v>4394</v>
      </c>
      <c r="W1936" t="s">
        <v>4348</v>
      </c>
      <c r="X1936" t="s">
        <v>4498</v>
      </c>
      <c r="Y1936" t="s">
        <v>4481</v>
      </c>
      <c r="Z1936" t="s">
        <v>3051</v>
      </c>
      <c r="AA1936">
        <v>829712</v>
      </c>
      <c r="AB1936" s="198">
        <v>37048.875011574077</v>
      </c>
      <c r="AC1936" s="198">
        <v>37048.875011574077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1338366</v>
      </c>
      <c r="H1937" s="198">
        <v>37047.361759259256</v>
      </c>
      <c r="I1937" t="s">
        <v>4400</v>
      </c>
      <c r="M1937" t="s">
        <v>3494</v>
      </c>
      <c r="N1937" t="s">
        <v>3840</v>
      </c>
      <c r="O1937" t="s">
        <v>2473</v>
      </c>
      <c r="Q1937" s="199">
        <v>5000</v>
      </c>
      <c r="S1937" t="s">
        <v>3495</v>
      </c>
      <c r="T1937" t="s">
        <v>3730</v>
      </c>
      <c r="U1937" s="201">
        <v>3.9750000000000001</v>
      </c>
      <c r="V1937" t="s">
        <v>4401</v>
      </c>
      <c r="W1937" t="s">
        <v>4512</v>
      </c>
      <c r="X1937" t="s">
        <v>4513</v>
      </c>
      <c r="Y1937" t="s">
        <v>4481</v>
      </c>
      <c r="Z1937" t="s">
        <v>3051</v>
      </c>
      <c r="AA1937">
        <v>829713</v>
      </c>
      <c r="AB1937" s="198">
        <v>37048.875011574077</v>
      </c>
      <c r="AC1937" s="198">
        <v>37048.875011574077</v>
      </c>
    </row>
    <row r="1938" spans="1:29" x14ac:dyDescent="0.2">
      <c r="A1938" s="44" t="str">
        <f t="shared" si="151"/>
        <v xml:space="preserve"> Metals Financial</v>
      </c>
      <c r="B1938" s="44" t="str">
        <f t="shared" si="152"/>
        <v/>
      </c>
      <c r="C1938" s="44" t="str">
        <f t="shared" si="153"/>
        <v>Metals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5</v>
      </c>
      <c r="G1938" s="202">
        <v>1338369</v>
      </c>
      <c r="H1938" s="198">
        <v>37047.36178240741</v>
      </c>
      <c r="I1938" t="s">
        <v>3689</v>
      </c>
      <c r="M1938" t="s">
        <v>3499</v>
      </c>
      <c r="N1938" t="s">
        <v>3739</v>
      </c>
      <c r="O1938" t="s">
        <v>3740</v>
      </c>
      <c r="P1938" s="199">
        <v>5</v>
      </c>
      <c r="S1938" t="s">
        <v>3729</v>
      </c>
      <c r="T1938" t="s">
        <v>3730</v>
      </c>
      <c r="U1938" s="201">
        <v>1513</v>
      </c>
      <c r="V1938" t="s">
        <v>3690</v>
      </c>
      <c r="W1938" t="s">
        <v>3736</v>
      </c>
      <c r="X1938" t="s">
        <v>3732</v>
      </c>
      <c r="Y1938" t="s">
        <v>3733</v>
      </c>
      <c r="Z1938" t="s">
        <v>3734</v>
      </c>
      <c r="AA1938">
        <v>2168995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10000</v>
      </c>
      <c r="G1939" s="202">
        <v>1338370</v>
      </c>
      <c r="H1939" s="198">
        <v>37047.36178240741</v>
      </c>
      <c r="I1939" t="s">
        <v>4504</v>
      </c>
      <c r="M1939" t="s">
        <v>3494</v>
      </c>
      <c r="N1939" t="s">
        <v>3840</v>
      </c>
      <c r="O1939" t="s">
        <v>4686</v>
      </c>
      <c r="Q1939" s="199">
        <v>10000</v>
      </c>
      <c r="S1939" t="s">
        <v>3495</v>
      </c>
      <c r="T1939" t="s">
        <v>3730</v>
      </c>
      <c r="U1939" s="201">
        <v>4.07</v>
      </c>
      <c r="V1939" t="s">
        <v>3257</v>
      </c>
      <c r="W1939" t="s">
        <v>4368</v>
      </c>
      <c r="X1939" t="s">
        <v>4429</v>
      </c>
      <c r="Y1939" t="s">
        <v>4481</v>
      </c>
      <c r="Z1939" t="s">
        <v>3051</v>
      </c>
      <c r="AA1939">
        <v>829715</v>
      </c>
      <c r="AB1939" s="198">
        <v>37048.875011574077</v>
      </c>
      <c r="AC1939" s="198">
        <v>37048.875011574077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1338373</v>
      </c>
      <c r="H1940" s="198">
        <v>37047.36178240741</v>
      </c>
      <c r="I1940" t="s">
        <v>4496</v>
      </c>
      <c r="M1940" t="s">
        <v>3494</v>
      </c>
      <c r="N1940" t="s">
        <v>3840</v>
      </c>
      <c r="O1940" t="s">
        <v>2472</v>
      </c>
      <c r="P1940" s="199">
        <v>5000</v>
      </c>
      <c r="S1940" t="s">
        <v>3495</v>
      </c>
      <c r="T1940" t="s">
        <v>3730</v>
      </c>
      <c r="U1940" s="201">
        <v>4.0475000000000003</v>
      </c>
      <c r="V1940" t="s">
        <v>4367</v>
      </c>
      <c r="W1940" t="s">
        <v>4512</v>
      </c>
      <c r="X1940" t="s">
        <v>4513</v>
      </c>
      <c r="Y1940" t="s">
        <v>4481</v>
      </c>
      <c r="Z1940" t="s">
        <v>3051</v>
      </c>
      <c r="AA1940">
        <v>829716</v>
      </c>
      <c r="AB1940" s="198">
        <v>37048.875011574077</v>
      </c>
      <c r="AC1940" s="198">
        <v>37048.875011574077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1338374</v>
      </c>
      <c r="H1941" s="198">
        <v>37047.361805555556</v>
      </c>
      <c r="I1941" t="s">
        <v>4382</v>
      </c>
      <c r="M1941" t="s">
        <v>3494</v>
      </c>
      <c r="N1941" t="s">
        <v>3840</v>
      </c>
      <c r="O1941" t="s">
        <v>2505</v>
      </c>
      <c r="Q1941" s="199">
        <v>5000</v>
      </c>
      <c r="S1941" t="s">
        <v>3495</v>
      </c>
      <c r="T1941" t="s">
        <v>3730</v>
      </c>
      <c r="U1941" s="201">
        <v>3.9275000000000002</v>
      </c>
      <c r="V1941" t="s">
        <v>4189</v>
      </c>
      <c r="W1941" t="s">
        <v>4348</v>
      </c>
      <c r="X1941" t="s">
        <v>4498</v>
      </c>
      <c r="Y1941" t="s">
        <v>4481</v>
      </c>
      <c r="Z1941" t="s">
        <v>3051</v>
      </c>
      <c r="AA1941">
        <v>829717</v>
      </c>
      <c r="AB1941" s="198">
        <v>37048.875011574077</v>
      </c>
      <c r="AC1941" s="198">
        <v>37048.875011574077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2975</v>
      </c>
      <c r="G1942" s="202">
        <v>1338376</v>
      </c>
      <c r="H1942" s="198">
        <v>37047.361817129633</v>
      </c>
      <c r="I1942" t="s">
        <v>3155</v>
      </c>
      <c r="M1942" t="s">
        <v>3494</v>
      </c>
      <c r="N1942" t="s">
        <v>3840</v>
      </c>
      <c r="O1942" t="s">
        <v>2586</v>
      </c>
      <c r="P1942" s="199">
        <v>2975</v>
      </c>
      <c r="S1942" t="s">
        <v>3495</v>
      </c>
      <c r="T1942" t="s">
        <v>3730</v>
      </c>
      <c r="U1942" s="201">
        <v>4.1849999999999996</v>
      </c>
      <c r="V1942" t="s">
        <v>4428</v>
      </c>
      <c r="W1942" t="s">
        <v>4523</v>
      </c>
      <c r="X1942" t="s">
        <v>4524</v>
      </c>
      <c r="Y1942" t="s">
        <v>4481</v>
      </c>
      <c r="Z1942" t="s">
        <v>3051</v>
      </c>
      <c r="AA1942">
        <v>829719</v>
      </c>
      <c r="AB1942" s="198">
        <v>37048.875011574077</v>
      </c>
      <c r="AC1942" s="198">
        <v>37048.875011574077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1338375</v>
      </c>
      <c r="H1943" s="198">
        <v>37047.361817129633</v>
      </c>
      <c r="I1943" t="s">
        <v>3625</v>
      </c>
      <c r="M1943" t="s">
        <v>3494</v>
      </c>
      <c r="N1943" t="s">
        <v>3840</v>
      </c>
      <c r="O1943" t="s">
        <v>2767</v>
      </c>
      <c r="Q1943" s="199">
        <v>10000</v>
      </c>
      <c r="S1943" t="s">
        <v>3495</v>
      </c>
      <c r="T1943" t="s">
        <v>3730</v>
      </c>
      <c r="U1943" s="201">
        <v>3.9750000000000001</v>
      </c>
      <c r="V1943" t="s">
        <v>3244</v>
      </c>
      <c r="W1943" t="s">
        <v>4368</v>
      </c>
      <c r="X1943" t="s">
        <v>3165</v>
      </c>
      <c r="Y1943" t="s">
        <v>4481</v>
      </c>
      <c r="Z1943" t="s">
        <v>3051</v>
      </c>
      <c r="AA1943">
        <v>829718</v>
      </c>
      <c r="AB1943" s="198">
        <v>37048.875011574077</v>
      </c>
      <c r="AC1943" s="198">
        <v>37048.875011574077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1338377</v>
      </c>
      <c r="H1944" s="198">
        <v>37047.361840277779</v>
      </c>
      <c r="I1944" t="s">
        <v>3466</v>
      </c>
      <c r="M1944" t="s">
        <v>3494</v>
      </c>
      <c r="N1944" t="s">
        <v>3840</v>
      </c>
      <c r="O1944" t="s">
        <v>2481</v>
      </c>
      <c r="Q1944" s="199">
        <v>10000</v>
      </c>
      <c r="S1944" t="s">
        <v>3495</v>
      </c>
      <c r="T1944" t="s">
        <v>3730</v>
      </c>
      <c r="U1944" s="201">
        <v>4.1399999999999997</v>
      </c>
      <c r="V1944" t="s">
        <v>3505</v>
      </c>
      <c r="W1944" t="s">
        <v>4479</v>
      </c>
      <c r="X1944" t="s">
        <v>4480</v>
      </c>
      <c r="Y1944" t="s">
        <v>4481</v>
      </c>
      <c r="Z1944" t="s">
        <v>3051</v>
      </c>
      <c r="AA1944">
        <v>829720</v>
      </c>
      <c r="AB1944" s="198">
        <v>37048.875011574077</v>
      </c>
      <c r="AC1944" s="198">
        <v>37048.875011574077</v>
      </c>
    </row>
    <row r="1945" spans="1:29" x14ac:dyDescent="0.2">
      <c r="A1945" s="44" t="str">
        <f t="shared" si="151"/>
        <v xml:space="preserve"> Natural Gas Physical</v>
      </c>
      <c r="B1945" s="44" t="str">
        <f t="shared" si="152"/>
        <v/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</v>
      </c>
      <c r="G1945" s="202">
        <v>1338378</v>
      </c>
      <c r="H1945" s="198">
        <v>37047.361863425926</v>
      </c>
      <c r="I1945" t="s">
        <v>4156</v>
      </c>
      <c r="M1945" t="s">
        <v>3494</v>
      </c>
      <c r="N1945" t="s">
        <v>3176</v>
      </c>
      <c r="O1945" t="s">
        <v>78</v>
      </c>
      <c r="P1945" s="199">
        <v>5000</v>
      </c>
      <c r="S1945" t="s">
        <v>3495</v>
      </c>
      <c r="T1945" t="s">
        <v>3730</v>
      </c>
      <c r="U1945" s="201">
        <v>3.44</v>
      </c>
      <c r="V1945" t="s">
        <v>87</v>
      </c>
      <c r="W1945" t="s">
        <v>4451</v>
      </c>
      <c r="X1945" t="s">
        <v>3805</v>
      </c>
      <c r="Y1945" t="s">
        <v>4481</v>
      </c>
      <c r="Z1945" t="s">
        <v>3052</v>
      </c>
      <c r="AA1945">
        <v>829721</v>
      </c>
      <c r="AB1945" s="198">
        <v>37048.875011574077</v>
      </c>
      <c r="AC1945" s="198">
        <v>37048.875011574077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1338379</v>
      </c>
      <c r="H1946" s="198">
        <v>37047.361898148149</v>
      </c>
      <c r="I1946" t="s">
        <v>4501</v>
      </c>
      <c r="M1946" t="s">
        <v>3494</v>
      </c>
      <c r="N1946" t="s">
        <v>3840</v>
      </c>
      <c r="O1946" t="s">
        <v>4680</v>
      </c>
      <c r="P1946" s="199">
        <v>10000</v>
      </c>
      <c r="S1946" t="s">
        <v>3495</v>
      </c>
      <c r="T1946" t="s">
        <v>3730</v>
      </c>
      <c r="U1946" s="201">
        <v>4.07</v>
      </c>
      <c r="V1946" t="s">
        <v>3662</v>
      </c>
      <c r="W1946" t="s">
        <v>4163</v>
      </c>
      <c r="X1946" t="s">
        <v>4164</v>
      </c>
      <c r="Y1946" t="s">
        <v>4481</v>
      </c>
      <c r="Z1946" t="s">
        <v>3051</v>
      </c>
      <c r="AA1946">
        <v>829722</v>
      </c>
      <c r="AB1946" s="198">
        <v>37048.875011574077</v>
      </c>
      <c r="AC1946" s="198">
        <v>37048.875011574077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25</v>
      </c>
      <c r="F1947" s="213">
        <f t="shared" si="155"/>
        <v>125000</v>
      </c>
      <c r="G1947" s="202">
        <v>1338380</v>
      </c>
      <c r="H1947" s="198">
        <v>37047.361909722225</v>
      </c>
      <c r="I1947" t="s">
        <v>4484</v>
      </c>
      <c r="M1947" t="s">
        <v>3494</v>
      </c>
      <c r="N1947" t="s">
        <v>4277</v>
      </c>
      <c r="O1947" t="s">
        <v>2601</v>
      </c>
      <c r="Q1947" s="199">
        <v>5000</v>
      </c>
      <c r="S1947" t="s">
        <v>3495</v>
      </c>
      <c r="T1947" t="s">
        <v>3730</v>
      </c>
      <c r="U1947" s="201">
        <v>2.85</v>
      </c>
      <c r="V1947" t="s">
        <v>4399</v>
      </c>
      <c r="W1947" t="s">
        <v>3183</v>
      </c>
      <c r="X1947" t="s">
        <v>2602</v>
      </c>
      <c r="Y1947" t="s">
        <v>3748</v>
      </c>
      <c r="Z1947" t="s">
        <v>3051</v>
      </c>
      <c r="AA1947" t="s">
        <v>88</v>
      </c>
      <c r="AB1947" s="198">
        <v>37048.875011574077</v>
      </c>
      <c r="AC1947" s="198">
        <v>37072.875011574077</v>
      </c>
    </row>
    <row r="1948" spans="1:29" x14ac:dyDescent="0.2">
      <c r="A1948" s="44" t="str">
        <f t="shared" si="151"/>
        <v xml:space="preserve"> Natural Gas Physical</v>
      </c>
      <c r="B1948" s="44" t="str">
        <f t="shared" si="152"/>
        <v/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</v>
      </c>
      <c r="G1948" s="202">
        <v>1338381</v>
      </c>
      <c r="H1948" s="198">
        <v>37047.361921296295</v>
      </c>
      <c r="I1948" t="s">
        <v>4156</v>
      </c>
      <c r="M1948" t="s">
        <v>3494</v>
      </c>
      <c r="N1948" t="s">
        <v>3176</v>
      </c>
      <c r="O1948" t="s">
        <v>78</v>
      </c>
      <c r="P1948" s="199">
        <v>5000</v>
      </c>
      <c r="S1948" t="s">
        <v>3495</v>
      </c>
      <c r="T1948" t="s">
        <v>3730</v>
      </c>
      <c r="U1948" s="201">
        <v>3.41</v>
      </c>
      <c r="V1948" t="s">
        <v>87</v>
      </c>
      <c r="W1948" t="s">
        <v>4451</v>
      </c>
      <c r="X1948" t="s">
        <v>3805</v>
      </c>
      <c r="Y1948" t="s">
        <v>4481</v>
      </c>
      <c r="Z1948" t="s">
        <v>3052</v>
      </c>
      <c r="AA1948">
        <v>829723</v>
      </c>
      <c r="AB1948" s="198">
        <v>37048.875011574077</v>
      </c>
      <c r="AC1948" s="198">
        <v>37048.875011574077</v>
      </c>
    </row>
    <row r="1949" spans="1:29" x14ac:dyDescent="0.2">
      <c r="A1949" s="44" t="str">
        <f t="shared" si="151"/>
        <v>US Natural Gas Financial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151</v>
      </c>
      <c r="F1949" s="213">
        <f t="shared" si="155"/>
        <v>755000</v>
      </c>
      <c r="G1949" s="202">
        <v>1338382</v>
      </c>
      <c r="H1949" s="198">
        <v>37047.361932870372</v>
      </c>
      <c r="I1949" t="s">
        <v>4773</v>
      </c>
      <c r="M1949" t="s">
        <v>3494</v>
      </c>
      <c r="N1949" t="s">
        <v>4277</v>
      </c>
      <c r="O1949" t="s">
        <v>4505</v>
      </c>
      <c r="P1949" s="199">
        <v>5000</v>
      </c>
      <c r="S1949" t="s">
        <v>3495</v>
      </c>
      <c r="T1949" t="s">
        <v>3730</v>
      </c>
      <c r="U1949" s="201">
        <v>4.5750000000000002</v>
      </c>
      <c r="V1949" t="s">
        <v>4333</v>
      </c>
      <c r="W1949" t="s">
        <v>2909</v>
      </c>
      <c r="X1949" t="s">
        <v>4278</v>
      </c>
      <c r="Y1949" t="s">
        <v>3748</v>
      </c>
      <c r="Z1949" t="s">
        <v>3051</v>
      </c>
      <c r="AA1949" t="s">
        <v>89</v>
      </c>
      <c r="AB1949" s="198">
        <v>37196</v>
      </c>
      <c r="AC1949" s="198">
        <v>37346</v>
      </c>
    </row>
    <row r="1950" spans="1:29" x14ac:dyDescent="0.2">
      <c r="A1950" s="44" t="str">
        <f t="shared" si="151"/>
        <v xml:space="preserve"> Natural Gas Physical</v>
      </c>
      <c r="B1950" s="44" t="str">
        <f t="shared" si="152"/>
        <v/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10000</v>
      </c>
      <c r="G1950" s="202">
        <v>1338384</v>
      </c>
      <c r="H1950" s="198">
        <v>37047.361967592595</v>
      </c>
      <c r="I1950" t="s">
        <v>4491</v>
      </c>
      <c r="M1950" t="s">
        <v>3494</v>
      </c>
      <c r="N1950" t="s">
        <v>4506</v>
      </c>
      <c r="O1950" t="s">
        <v>2641</v>
      </c>
      <c r="Q1950" s="199">
        <v>10000</v>
      </c>
      <c r="S1950" t="s">
        <v>3495</v>
      </c>
      <c r="T1950" t="s">
        <v>3730</v>
      </c>
      <c r="U1950" s="201">
        <v>4.2175000000000002</v>
      </c>
      <c r="V1950" t="s">
        <v>2839</v>
      </c>
      <c r="W1950" t="s">
        <v>4507</v>
      </c>
      <c r="X1950" t="s">
        <v>4508</v>
      </c>
      <c r="Y1950" t="s">
        <v>4481</v>
      </c>
      <c r="Z1950" t="s">
        <v>3051</v>
      </c>
      <c r="AA1950">
        <v>829725</v>
      </c>
      <c r="AB1950" s="198">
        <v>37048.875011574077</v>
      </c>
      <c r="AC1950" s="198">
        <v>37048.875011574077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</v>
      </c>
      <c r="G1951" s="202">
        <v>1338383</v>
      </c>
      <c r="H1951" s="198">
        <v>37047.361967592595</v>
      </c>
      <c r="I1951" t="s">
        <v>4400</v>
      </c>
      <c r="M1951" t="s">
        <v>3494</v>
      </c>
      <c r="N1951" t="s">
        <v>3840</v>
      </c>
      <c r="O1951" t="s">
        <v>2473</v>
      </c>
      <c r="Q1951" s="199">
        <v>5000</v>
      </c>
      <c r="S1951" t="s">
        <v>3495</v>
      </c>
      <c r="T1951" t="s">
        <v>3730</v>
      </c>
      <c r="U1951" s="201">
        <v>3.98</v>
      </c>
      <c r="V1951" t="s">
        <v>4401</v>
      </c>
      <c r="W1951" t="s">
        <v>4512</v>
      </c>
      <c r="X1951" t="s">
        <v>4513</v>
      </c>
      <c r="Y1951" t="s">
        <v>4481</v>
      </c>
      <c r="Z1951" t="s">
        <v>3051</v>
      </c>
      <c r="AA1951">
        <v>829724</v>
      </c>
      <c r="AB1951" s="198">
        <v>37048.875011574077</v>
      </c>
      <c r="AC1951" s="198">
        <v>37048.875011574077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1338386</v>
      </c>
      <c r="H1952" s="198">
        <v>37047.362002314818</v>
      </c>
      <c r="I1952" t="s">
        <v>3533</v>
      </c>
      <c r="M1952" t="s">
        <v>3494</v>
      </c>
      <c r="N1952" t="s">
        <v>3840</v>
      </c>
      <c r="O1952" t="s">
        <v>2553</v>
      </c>
      <c r="Q1952" s="199">
        <v>5000</v>
      </c>
      <c r="S1952" t="s">
        <v>3495</v>
      </c>
      <c r="T1952" t="s">
        <v>3730</v>
      </c>
      <c r="U1952" s="201">
        <v>2.9</v>
      </c>
      <c r="V1952" t="s">
        <v>3182</v>
      </c>
      <c r="W1952" t="s">
        <v>3183</v>
      </c>
      <c r="X1952" t="s">
        <v>3164</v>
      </c>
      <c r="Y1952" t="s">
        <v>4481</v>
      </c>
      <c r="Z1952" t="s">
        <v>3051</v>
      </c>
      <c r="AA1952">
        <v>829727</v>
      </c>
      <c r="AB1952" s="198">
        <v>37048.875011574077</v>
      </c>
      <c r="AC1952" s="198">
        <v>37048.875011574077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25000</v>
      </c>
      <c r="G1953" s="202">
        <v>1338385</v>
      </c>
      <c r="H1953" s="198">
        <v>37047.362002314818</v>
      </c>
      <c r="I1953" t="s">
        <v>4393</v>
      </c>
      <c r="M1953" t="s">
        <v>3494</v>
      </c>
      <c r="N1953" t="s">
        <v>3840</v>
      </c>
      <c r="O1953" t="s">
        <v>4680</v>
      </c>
      <c r="Q1953" s="199">
        <v>25000</v>
      </c>
      <c r="S1953" t="s">
        <v>3495</v>
      </c>
      <c r="T1953" t="s">
        <v>3730</v>
      </c>
      <c r="U1953" s="201">
        <v>4.0750000000000002</v>
      </c>
      <c r="V1953" t="s">
        <v>3504</v>
      </c>
      <c r="W1953" t="s">
        <v>4163</v>
      </c>
      <c r="X1953" t="s">
        <v>4164</v>
      </c>
      <c r="Y1953" t="s">
        <v>4481</v>
      </c>
      <c r="Z1953" t="s">
        <v>3051</v>
      </c>
      <c r="AA1953">
        <v>829726</v>
      </c>
      <c r="AB1953" s="198">
        <v>37048.875011574077</v>
      </c>
      <c r="AC1953" s="198">
        <v>37048.875011574077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31</v>
      </c>
      <c r="F1954" s="213">
        <f t="shared" si="155"/>
        <v>77500</v>
      </c>
      <c r="G1954" s="202">
        <v>1338387</v>
      </c>
      <c r="H1954" s="198">
        <v>37047.362025462964</v>
      </c>
      <c r="I1954" t="s">
        <v>4484</v>
      </c>
      <c r="M1954" t="s">
        <v>3494</v>
      </c>
      <c r="N1954" t="s">
        <v>4277</v>
      </c>
      <c r="O1954" t="s">
        <v>4487</v>
      </c>
      <c r="P1954" s="199">
        <v>2500</v>
      </c>
      <c r="S1954" t="s">
        <v>3495</v>
      </c>
      <c r="T1954" t="s">
        <v>3730</v>
      </c>
      <c r="U1954" s="201">
        <v>4.165</v>
      </c>
      <c r="V1954" t="s">
        <v>2637</v>
      </c>
      <c r="W1954" t="s">
        <v>2909</v>
      </c>
      <c r="X1954" t="s">
        <v>4278</v>
      </c>
      <c r="Y1954" t="s">
        <v>3748</v>
      </c>
      <c r="Z1954" t="s">
        <v>3051</v>
      </c>
      <c r="AA1954" t="s">
        <v>90</v>
      </c>
      <c r="AB1954" s="198">
        <v>37073.875</v>
      </c>
      <c r="AC1954" s="198">
        <v>37103.875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1338388</v>
      </c>
      <c r="H1955" s="198">
        <v>37047.362037037034</v>
      </c>
      <c r="I1955" t="s">
        <v>4272</v>
      </c>
      <c r="M1955" t="s">
        <v>3494</v>
      </c>
      <c r="N1955" t="s">
        <v>3840</v>
      </c>
      <c r="O1955" t="s">
        <v>2587</v>
      </c>
      <c r="P1955" s="199">
        <v>10000</v>
      </c>
      <c r="S1955" t="s">
        <v>3495</v>
      </c>
      <c r="T1955" t="s">
        <v>3730</v>
      </c>
      <c r="U1955" s="201">
        <v>4.05</v>
      </c>
      <c r="V1955" t="s">
        <v>3551</v>
      </c>
      <c r="W1955" t="s">
        <v>3171</v>
      </c>
      <c r="X1955" t="s">
        <v>3164</v>
      </c>
      <c r="Y1955" t="s">
        <v>4481</v>
      </c>
      <c r="Z1955" t="s">
        <v>3051</v>
      </c>
      <c r="AA1955">
        <v>829728</v>
      </c>
      <c r="AB1955" s="198">
        <v>37048.875011574077</v>
      </c>
      <c r="AC1955" s="198">
        <v>37048.875011574077</v>
      </c>
    </row>
    <row r="1956" spans="1:29" x14ac:dyDescent="0.2">
      <c r="A1956" s="44" t="str">
        <f t="shared" si="151"/>
        <v>US Natural Gas Financial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31</v>
      </c>
      <c r="F1956" s="213">
        <f t="shared" si="155"/>
        <v>155000</v>
      </c>
      <c r="G1956" s="202">
        <v>1338389</v>
      </c>
      <c r="H1956" s="198">
        <v>37047.362071759257</v>
      </c>
      <c r="I1956" t="s">
        <v>2486</v>
      </c>
      <c r="M1956" t="s">
        <v>3494</v>
      </c>
      <c r="N1956" t="s">
        <v>4277</v>
      </c>
      <c r="O1956" t="s">
        <v>4487</v>
      </c>
      <c r="Q1956" s="199">
        <v>5000</v>
      </c>
      <c r="S1956" t="s">
        <v>3495</v>
      </c>
      <c r="T1956" t="s">
        <v>3730</v>
      </c>
      <c r="U1956" s="201">
        <v>4.1749999999999998</v>
      </c>
      <c r="V1956" t="s">
        <v>2487</v>
      </c>
      <c r="W1956" t="s">
        <v>2909</v>
      </c>
      <c r="X1956" t="s">
        <v>4278</v>
      </c>
      <c r="Y1956" t="s">
        <v>3748</v>
      </c>
      <c r="Z1956" t="s">
        <v>3051</v>
      </c>
      <c r="AA1956" t="s">
        <v>91</v>
      </c>
      <c r="AB1956" s="198">
        <v>37073.875</v>
      </c>
      <c r="AC1956" s="198">
        <v>37103.875</v>
      </c>
    </row>
    <row r="1957" spans="1:29" x14ac:dyDescent="0.2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25</v>
      </c>
      <c r="F1957" s="213">
        <f t="shared" si="155"/>
        <v>125000</v>
      </c>
      <c r="G1957" s="202">
        <v>1338390</v>
      </c>
      <c r="H1957" s="198">
        <v>37047.362083333333</v>
      </c>
      <c r="I1957" t="s">
        <v>3518</v>
      </c>
      <c r="M1957" t="s">
        <v>3494</v>
      </c>
      <c r="N1957" t="s">
        <v>4277</v>
      </c>
      <c r="O1957" t="s">
        <v>92</v>
      </c>
      <c r="Q1957" s="199">
        <v>5000</v>
      </c>
      <c r="S1957" t="s">
        <v>3495</v>
      </c>
      <c r="T1957" t="s">
        <v>3730</v>
      </c>
      <c r="U1957" s="201">
        <v>3.96</v>
      </c>
      <c r="V1957" t="s">
        <v>4420</v>
      </c>
      <c r="W1957" t="s">
        <v>3486</v>
      </c>
      <c r="X1957" t="s">
        <v>3487</v>
      </c>
      <c r="Y1957" t="s">
        <v>3748</v>
      </c>
      <c r="Z1957" t="s">
        <v>3051</v>
      </c>
      <c r="AA1957" t="s">
        <v>93</v>
      </c>
      <c r="AB1957" s="198">
        <v>37048.875011574077</v>
      </c>
      <c r="AC1957" s="198">
        <v>37072.875011574077</v>
      </c>
    </row>
    <row r="1958" spans="1:29" x14ac:dyDescent="0.2">
      <c r="A1958" s="44" t="str">
        <f t="shared" si="151"/>
        <v xml:space="preserve"> Metals Financial</v>
      </c>
      <c r="B1958" s="44" t="str">
        <f t="shared" si="152"/>
        <v/>
      </c>
      <c r="C1958" s="44" t="str">
        <f t="shared" si="153"/>
        <v>Metals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20</v>
      </c>
      <c r="G1958" s="202">
        <v>1338391</v>
      </c>
      <c r="H1958" s="198">
        <v>37047.36210648148</v>
      </c>
      <c r="I1958" t="s">
        <v>3432</v>
      </c>
      <c r="M1958" t="s">
        <v>3499</v>
      </c>
      <c r="N1958" t="s">
        <v>3727</v>
      </c>
      <c r="O1958" t="s">
        <v>3728</v>
      </c>
      <c r="Q1958" s="199">
        <v>20</v>
      </c>
      <c r="S1958" t="s">
        <v>3729</v>
      </c>
      <c r="T1958" t="s">
        <v>3730</v>
      </c>
      <c r="U1958" s="201">
        <v>1677</v>
      </c>
      <c r="V1958" t="s">
        <v>3433</v>
      </c>
      <c r="W1958" t="s">
        <v>3736</v>
      </c>
      <c r="X1958" t="s">
        <v>3732</v>
      </c>
      <c r="Y1958" t="s">
        <v>3733</v>
      </c>
      <c r="Z1958" t="s">
        <v>3734</v>
      </c>
      <c r="AA1958">
        <v>2168997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5000</v>
      </c>
      <c r="G1959" s="202">
        <v>1338392</v>
      </c>
      <c r="H1959" s="198">
        <v>37047.362141203703</v>
      </c>
      <c r="I1959" t="s">
        <v>94</v>
      </c>
      <c r="M1959" t="s">
        <v>3494</v>
      </c>
      <c r="N1959" t="s">
        <v>3840</v>
      </c>
      <c r="O1959" t="s">
        <v>2614</v>
      </c>
      <c r="Q1959" s="199">
        <v>5000</v>
      </c>
      <c r="S1959" t="s">
        <v>3495</v>
      </c>
      <c r="T1959" t="s">
        <v>3730</v>
      </c>
      <c r="U1959" s="201">
        <v>3.125</v>
      </c>
      <c r="V1959" t="s">
        <v>95</v>
      </c>
      <c r="W1959" t="s">
        <v>3171</v>
      </c>
      <c r="X1959" t="s">
        <v>3164</v>
      </c>
      <c r="Y1959" t="s">
        <v>4481</v>
      </c>
      <c r="Z1959" t="s">
        <v>3051</v>
      </c>
      <c r="AA1959">
        <v>829729</v>
      </c>
      <c r="AB1959" s="198">
        <v>37048.875011574077</v>
      </c>
      <c r="AC1959" s="198">
        <v>37048.875011574077</v>
      </c>
    </row>
    <row r="1960" spans="1:29" x14ac:dyDescent="0.2">
      <c r="A1960" s="44" t="str">
        <f t="shared" si="151"/>
        <v xml:space="preserve"> Natural Gas Physical</v>
      </c>
      <c r="B1960" s="44" t="str">
        <f t="shared" si="152"/>
        <v/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31</v>
      </c>
      <c r="F1960" s="213">
        <f t="shared" si="155"/>
        <v>155000</v>
      </c>
      <c r="G1960" s="202">
        <v>1338393</v>
      </c>
      <c r="H1960" s="198">
        <v>37047.36215277778</v>
      </c>
      <c r="I1960" t="s">
        <v>4323</v>
      </c>
      <c r="M1960" t="s">
        <v>3494</v>
      </c>
      <c r="N1960" t="s">
        <v>3176</v>
      </c>
      <c r="O1960" t="s">
        <v>3899</v>
      </c>
      <c r="Q1960" s="199">
        <v>5000</v>
      </c>
      <c r="S1960" t="s">
        <v>3798</v>
      </c>
      <c r="T1960" t="s">
        <v>3177</v>
      </c>
      <c r="U1960" s="201">
        <v>5.37</v>
      </c>
      <c r="V1960" t="s">
        <v>4324</v>
      </c>
      <c r="W1960" t="s">
        <v>4461</v>
      </c>
      <c r="X1960" t="s">
        <v>3179</v>
      </c>
      <c r="Y1960" t="s">
        <v>4481</v>
      </c>
      <c r="Z1960" t="s">
        <v>3052</v>
      </c>
      <c r="AA1960">
        <v>829730</v>
      </c>
      <c r="AB1960" s="198">
        <v>37073.875011574077</v>
      </c>
      <c r="AC1960" s="198">
        <v>37103.875011574077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1338394</v>
      </c>
      <c r="H1961" s="198">
        <v>37047.362164351849</v>
      </c>
      <c r="I1961" t="s">
        <v>4264</v>
      </c>
      <c r="M1961" t="s">
        <v>3494</v>
      </c>
      <c r="N1961" t="s">
        <v>4506</v>
      </c>
      <c r="O1961" t="s">
        <v>2641</v>
      </c>
      <c r="Q1961" s="199">
        <v>10000</v>
      </c>
      <c r="S1961" t="s">
        <v>3495</v>
      </c>
      <c r="T1961" t="s">
        <v>3730</v>
      </c>
      <c r="U1961" s="201">
        <v>4.2249999999999996</v>
      </c>
      <c r="V1961" t="s">
        <v>96</v>
      </c>
      <c r="W1961" t="s">
        <v>4507</v>
      </c>
      <c r="X1961" t="s">
        <v>4508</v>
      </c>
      <c r="Y1961" t="s">
        <v>4481</v>
      </c>
      <c r="Z1961" t="s">
        <v>3051</v>
      </c>
      <c r="AA1961">
        <v>829731</v>
      </c>
      <c r="AB1961" s="198">
        <v>37048.875011574077</v>
      </c>
      <c r="AC1961" s="198">
        <v>37048.875011574077</v>
      </c>
    </row>
    <row r="1962" spans="1:29" x14ac:dyDescent="0.2">
      <c r="A1962" s="44" t="str">
        <f t="shared" si="151"/>
        <v xml:space="preserve"> Natural Gas Physical</v>
      </c>
      <c r="B1962" s="44" t="str">
        <f t="shared" si="152"/>
        <v/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2</v>
      </c>
      <c r="F1962" s="213">
        <f t="shared" si="155"/>
        <v>100000</v>
      </c>
      <c r="G1962" s="202">
        <v>1338396</v>
      </c>
      <c r="H1962" s="198">
        <v>37047.362175925926</v>
      </c>
      <c r="I1962" t="s">
        <v>3737</v>
      </c>
      <c r="M1962" t="s">
        <v>3494</v>
      </c>
      <c r="N1962" t="s">
        <v>3761</v>
      </c>
      <c r="O1962" t="s">
        <v>3944</v>
      </c>
      <c r="P1962" s="199">
        <v>50000</v>
      </c>
      <c r="S1962" t="s">
        <v>3763</v>
      </c>
      <c r="T1962" t="s">
        <v>3764</v>
      </c>
      <c r="U1962" s="201">
        <v>20.100000000000001</v>
      </c>
      <c r="V1962" t="s">
        <v>4340</v>
      </c>
      <c r="W1962" t="s">
        <v>3773</v>
      </c>
      <c r="X1962" t="s">
        <v>3766</v>
      </c>
      <c r="Y1962" t="s">
        <v>3767</v>
      </c>
      <c r="Z1962" t="s">
        <v>3735</v>
      </c>
      <c r="AA1962">
        <v>106439</v>
      </c>
      <c r="AB1962" s="198">
        <v>37051.875011574077</v>
      </c>
      <c r="AC1962" s="198">
        <v>37052.875011574077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7000</v>
      </c>
      <c r="G1963" s="202">
        <v>1338397</v>
      </c>
      <c r="H1963" s="198">
        <v>37047.362199074072</v>
      </c>
      <c r="I1963" t="s">
        <v>3155</v>
      </c>
      <c r="M1963" t="s">
        <v>3494</v>
      </c>
      <c r="N1963" t="s">
        <v>3840</v>
      </c>
      <c r="O1963" t="s">
        <v>97</v>
      </c>
      <c r="Q1963" s="199">
        <v>7000</v>
      </c>
      <c r="S1963" t="s">
        <v>3495</v>
      </c>
      <c r="T1963" t="s">
        <v>3730</v>
      </c>
      <c r="U1963" s="201">
        <v>4.1425000000000001</v>
      </c>
      <c r="V1963" t="s">
        <v>4083</v>
      </c>
      <c r="W1963" t="s">
        <v>4479</v>
      </c>
      <c r="X1963" t="s">
        <v>4480</v>
      </c>
      <c r="Y1963" t="s">
        <v>4481</v>
      </c>
      <c r="Z1963" t="s">
        <v>3051</v>
      </c>
      <c r="AA1963">
        <v>829732</v>
      </c>
      <c r="AB1963" s="198">
        <v>37048.875011574077</v>
      </c>
      <c r="AC1963" s="198">
        <v>37048.875011574077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1338398</v>
      </c>
      <c r="H1964" s="198">
        <v>37047.362222222226</v>
      </c>
      <c r="I1964" t="s">
        <v>3466</v>
      </c>
      <c r="M1964" t="s">
        <v>3494</v>
      </c>
      <c r="N1964" t="s">
        <v>3840</v>
      </c>
      <c r="O1964" t="s">
        <v>2545</v>
      </c>
      <c r="Q1964" s="199">
        <v>10000</v>
      </c>
      <c r="S1964" t="s">
        <v>3495</v>
      </c>
      <c r="T1964" t="s">
        <v>3730</v>
      </c>
      <c r="U1964" s="201">
        <v>3.9</v>
      </c>
      <c r="V1964" t="s">
        <v>3251</v>
      </c>
      <c r="W1964" t="s">
        <v>3163</v>
      </c>
      <c r="X1964" t="s">
        <v>3164</v>
      </c>
      <c r="Y1964" t="s">
        <v>4481</v>
      </c>
      <c r="Z1964" t="s">
        <v>3051</v>
      </c>
      <c r="AA1964">
        <v>829733</v>
      </c>
      <c r="AB1964" s="198">
        <v>37048.875011574077</v>
      </c>
      <c r="AC1964" s="198">
        <v>37048.875011574077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1338399</v>
      </c>
      <c r="H1965" s="198">
        <v>37047.362268518518</v>
      </c>
      <c r="I1965" t="s">
        <v>4543</v>
      </c>
      <c r="M1965" t="s">
        <v>3494</v>
      </c>
      <c r="N1965" t="s">
        <v>3840</v>
      </c>
      <c r="O1965" t="s">
        <v>2565</v>
      </c>
      <c r="Q1965" s="199">
        <v>10000</v>
      </c>
      <c r="S1965" t="s">
        <v>3495</v>
      </c>
      <c r="T1965" t="s">
        <v>3730</v>
      </c>
      <c r="U1965" s="201">
        <v>9.4499999999999993</v>
      </c>
      <c r="V1965" t="s">
        <v>4059</v>
      </c>
      <c r="W1965" t="s">
        <v>3226</v>
      </c>
      <c r="X1965" t="s">
        <v>3164</v>
      </c>
      <c r="Y1965" t="s">
        <v>4481</v>
      </c>
      <c r="Z1965" t="s">
        <v>3051</v>
      </c>
      <c r="AA1965">
        <v>829734</v>
      </c>
      <c r="AB1965" s="198">
        <v>37048.875011574077</v>
      </c>
      <c r="AC1965" s="198">
        <v>37048.875011574077</v>
      </c>
    </row>
    <row r="1966" spans="1:29" x14ac:dyDescent="0.2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1338400</v>
      </c>
      <c r="H1966" s="198">
        <v>37047.362314814818</v>
      </c>
      <c r="I1966" t="s">
        <v>4423</v>
      </c>
      <c r="M1966" t="s">
        <v>3494</v>
      </c>
      <c r="N1966" t="s">
        <v>3176</v>
      </c>
      <c r="O1966" t="s">
        <v>78</v>
      </c>
      <c r="Q1966" s="199">
        <v>5000</v>
      </c>
      <c r="S1966" t="s">
        <v>3495</v>
      </c>
      <c r="T1966" t="s">
        <v>3730</v>
      </c>
      <c r="U1966" s="201">
        <v>3.44</v>
      </c>
      <c r="V1966" t="s">
        <v>3667</v>
      </c>
      <c r="W1966" t="s">
        <v>4451</v>
      </c>
      <c r="X1966" t="s">
        <v>3805</v>
      </c>
      <c r="Y1966" t="s">
        <v>4481</v>
      </c>
      <c r="Z1966" t="s">
        <v>3052</v>
      </c>
      <c r="AA1966">
        <v>829735</v>
      </c>
      <c r="AB1966" s="198">
        <v>37048.875011574077</v>
      </c>
      <c r="AC1966" s="198">
        <v>37048.875011574077</v>
      </c>
    </row>
    <row r="1967" spans="1:29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31</v>
      </c>
      <c r="F1967" s="213">
        <f t="shared" si="155"/>
        <v>155000</v>
      </c>
      <c r="G1967" s="202">
        <v>1338401</v>
      </c>
      <c r="H1967" s="198">
        <v>37047.362326388888</v>
      </c>
      <c r="I1967" t="s">
        <v>4477</v>
      </c>
      <c r="M1967" t="s">
        <v>3494</v>
      </c>
      <c r="N1967" t="s">
        <v>4488</v>
      </c>
      <c r="O1967" t="s">
        <v>4384</v>
      </c>
      <c r="P1967" s="199">
        <v>5000</v>
      </c>
      <c r="S1967" t="s">
        <v>3495</v>
      </c>
      <c r="T1967" t="s">
        <v>3730</v>
      </c>
      <c r="U1967" s="201">
        <v>5.71</v>
      </c>
      <c r="V1967" t="s">
        <v>3545</v>
      </c>
      <c r="W1967" t="s">
        <v>4385</v>
      </c>
      <c r="X1967" t="s">
        <v>4386</v>
      </c>
      <c r="Y1967" t="s">
        <v>3748</v>
      </c>
      <c r="Z1967" t="s">
        <v>3051</v>
      </c>
      <c r="AA1967" t="s">
        <v>98</v>
      </c>
      <c r="AB1967" s="198">
        <v>37073.875011574077</v>
      </c>
      <c r="AC1967" s="198">
        <v>37103.875011574077</v>
      </c>
    </row>
    <row r="1968" spans="1:29" x14ac:dyDescent="0.2">
      <c r="A1968" s="44" t="str">
        <f t="shared" si="151"/>
        <v>US Natural Gas Financial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25</v>
      </c>
      <c r="F1968" s="213">
        <f t="shared" si="155"/>
        <v>375000</v>
      </c>
      <c r="G1968" s="202">
        <v>1338402</v>
      </c>
      <c r="H1968" s="198">
        <v>37047.362349537034</v>
      </c>
      <c r="I1968" t="s">
        <v>4272</v>
      </c>
      <c r="M1968" t="s">
        <v>3494</v>
      </c>
      <c r="N1968" t="s">
        <v>4277</v>
      </c>
      <c r="O1968" t="s">
        <v>4674</v>
      </c>
      <c r="Q1968" s="199">
        <v>15000</v>
      </c>
      <c r="S1968" t="s">
        <v>3495</v>
      </c>
      <c r="T1968" t="s">
        <v>3730</v>
      </c>
      <c r="U1968" s="201">
        <v>4.125</v>
      </c>
      <c r="V1968" t="s">
        <v>99</v>
      </c>
      <c r="W1968" t="s">
        <v>4380</v>
      </c>
      <c r="X1968" t="s">
        <v>4381</v>
      </c>
      <c r="Y1968" t="s">
        <v>3748</v>
      </c>
      <c r="Z1968" t="s">
        <v>3051</v>
      </c>
      <c r="AA1968" t="s">
        <v>100</v>
      </c>
      <c r="AB1968" s="198">
        <v>37048.875011574077</v>
      </c>
      <c r="AC1968" s="198">
        <v>37072.875011574077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1338404</v>
      </c>
      <c r="H1969" s="198">
        <v>37047.362384259257</v>
      </c>
      <c r="I1969" t="s">
        <v>4249</v>
      </c>
      <c r="M1969" t="s">
        <v>3494</v>
      </c>
      <c r="N1969" t="s">
        <v>3840</v>
      </c>
      <c r="O1969" t="s">
        <v>2498</v>
      </c>
      <c r="Q1969" s="199">
        <v>5000</v>
      </c>
      <c r="S1969" t="s">
        <v>3495</v>
      </c>
      <c r="T1969" t="s">
        <v>3730</v>
      </c>
      <c r="U1969" s="201">
        <v>3.89</v>
      </c>
      <c r="V1969" t="s">
        <v>4180</v>
      </c>
      <c r="W1969" t="s">
        <v>4348</v>
      </c>
      <c r="X1969" t="s">
        <v>4498</v>
      </c>
      <c r="Y1969" t="s">
        <v>4481</v>
      </c>
      <c r="Z1969" t="s">
        <v>3051</v>
      </c>
      <c r="AA1969">
        <v>829736</v>
      </c>
      <c r="AB1969" s="198">
        <v>37048.875011574077</v>
      </c>
      <c r="AC1969" s="198">
        <v>37048.875011574077</v>
      </c>
    </row>
    <row r="1970" spans="1:29" x14ac:dyDescent="0.2">
      <c r="A1970" s="44" t="str">
        <f t="shared" si="151"/>
        <v>US Power Financial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50</v>
      </c>
      <c r="G1970" s="202">
        <v>1338405</v>
      </c>
      <c r="H1970" s="198">
        <v>37047.362384259257</v>
      </c>
      <c r="I1970" t="s">
        <v>4252</v>
      </c>
      <c r="M1970" t="s">
        <v>2818</v>
      </c>
      <c r="N1970" t="s">
        <v>4780</v>
      </c>
      <c r="O1970" t="s">
        <v>4671</v>
      </c>
      <c r="P1970" s="199">
        <v>50</v>
      </c>
      <c r="S1970" t="s">
        <v>3493</v>
      </c>
      <c r="T1970" t="s">
        <v>3730</v>
      </c>
      <c r="U1970" s="201">
        <v>29.5</v>
      </c>
      <c r="V1970" t="s">
        <v>3964</v>
      </c>
      <c r="W1970" t="s">
        <v>4253</v>
      </c>
      <c r="X1970" t="s">
        <v>3526</v>
      </c>
      <c r="Y1970" t="s">
        <v>4783</v>
      </c>
      <c r="Z1970" t="s">
        <v>3051</v>
      </c>
      <c r="AA1970">
        <v>632797.1</v>
      </c>
      <c r="AB1970" s="198">
        <v>37048.875011574077</v>
      </c>
      <c r="AC1970" s="198">
        <v>37048.875011574077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6585</v>
      </c>
      <c r="G1971" s="202">
        <v>1338406</v>
      </c>
      <c r="H1971" s="198">
        <v>37047.36241898148</v>
      </c>
      <c r="I1971" t="s">
        <v>4445</v>
      </c>
      <c r="M1971" t="s">
        <v>3494</v>
      </c>
      <c r="N1971" t="s">
        <v>3840</v>
      </c>
      <c r="O1971" t="s">
        <v>2583</v>
      </c>
      <c r="P1971" s="199">
        <v>6585</v>
      </c>
      <c r="S1971" t="s">
        <v>3495</v>
      </c>
      <c r="T1971" t="s">
        <v>3730</v>
      </c>
      <c r="U1971" s="201">
        <v>4.22</v>
      </c>
      <c r="V1971" t="s">
        <v>101</v>
      </c>
      <c r="W1971" t="s">
        <v>4523</v>
      </c>
      <c r="X1971" t="s">
        <v>4524</v>
      </c>
      <c r="Y1971" t="s">
        <v>4481</v>
      </c>
      <c r="Z1971" t="s">
        <v>3051</v>
      </c>
      <c r="AA1971">
        <v>829737</v>
      </c>
      <c r="AB1971" s="198">
        <v>37048.875011574077</v>
      </c>
      <c r="AC1971" s="198">
        <v>37048.875011574077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</v>
      </c>
      <c r="G1972" s="202">
        <v>1338408</v>
      </c>
      <c r="H1972" s="198">
        <v>37047.362442129626</v>
      </c>
      <c r="I1972" t="s">
        <v>4439</v>
      </c>
      <c r="M1972" t="s">
        <v>3494</v>
      </c>
      <c r="N1972" t="s">
        <v>3840</v>
      </c>
      <c r="O1972" t="s">
        <v>2561</v>
      </c>
      <c r="P1972" s="199">
        <v>5000</v>
      </c>
      <c r="S1972" t="s">
        <v>3495</v>
      </c>
      <c r="T1972" t="s">
        <v>3730</v>
      </c>
      <c r="U1972" s="201">
        <v>2.81</v>
      </c>
      <c r="V1972" t="s">
        <v>102</v>
      </c>
      <c r="W1972" t="s">
        <v>3656</v>
      </c>
      <c r="X1972" t="s">
        <v>3476</v>
      </c>
      <c r="Y1972" t="s">
        <v>4481</v>
      </c>
      <c r="Z1972" t="s">
        <v>3051</v>
      </c>
      <c r="AA1972">
        <v>829738</v>
      </c>
      <c r="AB1972" s="198">
        <v>37048.875011574077</v>
      </c>
      <c r="AC1972" s="198">
        <v>37048.875011574077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10000</v>
      </c>
      <c r="G1973" s="202">
        <v>1338411</v>
      </c>
      <c r="H1973" s="198">
        <v>37047.362476851849</v>
      </c>
      <c r="I1973" t="s">
        <v>4482</v>
      </c>
      <c r="M1973" t="s">
        <v>3494</v>
      </c>
      <c r="N1973" t="s">
        <v>3840</v>
      </c>
      <c r="O1973" t="s">
        <v>2469</v>
      </c>
      <c r="Q1973" s="199">
        <v>10000</v>
      </c>
      <c r="S1973" t="s">
        <v>3495</v>
      </c>
      <c r="T1973" t="s">
        <v>3730</v>
      </c>
      <c r="U1973" s="201">
        <v>4.0049999999999999</v>
      </c>
      <c r="V1973" t="s">
        <v>4483</v>
      </c>
      <c r="W1973" t="s">
        <v>4512</v>
      </c>
      <c r="X1973" t="s">
        <v>4513</v>
      </c>
      <c r="Y1973" t="s">
        <v>4481</v>
      </c>
      <c r="Z1973" t="s">
        <v>3051</v>
      </c>
      <c r="AA1973">
        <v>829739</v>
      </c>
      <c r="AB1973" s="198">
        <v>37048.875011574077</v>
      </c>
      <c r="AC1973" s="198">
        <v>37048.875011574077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31</v>
      </c>
      <c r="F1974" s="213">
        <f t="shared" si="155"/>
        <v>77500</v>
      </c>
      <c r="G1974" s="202">
        <v>1338412</v>
      </c>
      <c r="H1974" s="198">
        <v>37047.362488425926</v>
      </c>
      <c r="I1974" t="s">
        <v>4773</v>
      </c>
      <c r="M1974" t="s">
        <v>3494</v>
      </c>
      <c r="N1974" t="s">
        <v>4277</v>
      </c>
      <c r="O1974" t="s">
        <v>4487</v>
      </c>
      <c r="P1974" s="199">
        <v>2500</v>
      </c>
      <c r="S1974" t="s">
        <v>3495</v>
      </c>
      <c r="T1974" t="s">
        <v>3730</v>
      </c>
      <c r="U1974" s="201">
        <v>4.17</v>
      </c>
      <c r="V1974" t="s">
        <v>2664</v>
      </c>
      <c r="W1974" t="s">
        <v>2909</v>
      </c>
      <c r="X1974" t="s">
        <v>4278</v>
      </c>
      <c r="Y1974" t="s">
        <v>3748</v>
      </c>
      <c r="Z1974" t="s">
        <v>3051</v>
      </c>
      <c r="AA1974" t="s">
        <v>103</v>
      </c>
      <c r="AB1974" s="198">
        <v>37073.875</v>
      </c>
      <c r="AC1974" s="198">
        <v>37103.875</v>
      </c>
    </row>
    <row r="1975" spans="1:29" x14ac:dyDescent="0.2">
      <c r="A1975" s="44" t="str">
        <f t="shared" si="151"/>
        <v>US Power Physical</v>
      </c>
      <c r="B1975" s="44" t="str">
        <f t="shared" si="152"/>
        <v>US</v>
      </c>
      <c r="C1975" s="44" t="str">
        <f t="shared" si="153"/>
        <v>Power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30</v>
      </c>
      <c r="F1975" s="213">
        <f t="shared" si="155"/>
        <v>1500</v>
      </c>
      <c r="G1975" s="202">
        <v>1338413</v>
      </c>
      <c r="H1975" s="198">
        <v>37047.362500000003</v>
      </c>
      <c r="I1975" t="s">
        <v>4254</v>
      </c>
      <c r="M1975" t="s">
        <v>2818</v>
      </c>
      <c r="N1975" t="s">
        <v>3519</v>
      </c>
      <c r="O1975" t="s">
        <v>104</v>
      </c>
      <c r="Q1975" s="199">
        <v>50</v>
      </c>
      <c r="S1975" t="s">
        <v>3493</v>
      </c>
      <c r="T1975" t="s">
        <v>3730</v>
      </c>
      <c r="U1975" s="201">
        <v>35.75</v>
      </c>
      <c r="V1975" t="s">
        <v>105</v>
      </c>
      <c r="W1975" t="s">
        <v>3527</v>
      </c>
      <c r="X1975" t="s">
        <v>3289</v>
      </c>
      <c r="Y1975" t="s">
        <v>4783</v>
      </c>
      <c r="Z1975" t="s">
        <v>3046</v>
      </c>
      <c r="AA1975">
        <v>632799.1</v>
      </c>
      <c r="AB1975" s="198">
        <v>37500.875</v>
      </c>
      <c r="AC1975" s="198">
        <v>37529.875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308</v>
      </c>
      <c r="G1976" s="202">
        <v>1338414</v>
      </c>
      <c r="H1976" s="198">
        <v>37047.362511574072</v>
      </c>
      <c r="I1976" t="s">
        <v>4400</v>
      </c>
      <c r="M1976" t="s">
        <v>3494</v>
      </c>
      <c r="N1976" t="s">
        <v>3840</v>
      </c>
      <c r="O1976" t="s">
        <v>2473</v>
      </c>
      <c r="Q1976" s="199">
        <v>308</v>
      </c>
      <c r="S1976" t="s">
        <v>3495</v>
      </c>
      <c r="T1976" t="s">
        <v>3730</v>
      </c>
      <c r="U1976" s="201">
        <v>3.9849999999999999</v>
      </c>
      <c r="V1976" t="s">
        <v>4401</v>
      </c>
      <c r="W1976" t="s">
        <v>4512</v>
      </c>
      <c r="X1976" t="s">
        <v>4513</v>
      </c>
      <c r="Y1976" t="s">
        <v>4481</v>
      </c>
      <c r="Z1976" t="s">
        <v>3051</v>
      </c>
      <c r="AA1976">
        <v>829740</v>
      </c>
      <c r="AB1976" s="198">
        <v>37048.875011574077</v>
      </c>
      <c r="AC1976" s="198">
        <v>37048.875011574077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1338415</v>
      </c>
      <c r="H1977" s="198">
        <v>37047.362546296295</v>
      </c>
      <c r="I1977" t="s">
        <v>3518</v>
      </c>
      <c r="M1977" t="s">
        <v>3494</v>
      </c>
      <c r="N1977" t="s">
        <v>3840</v>
      </c>
      <c r="O1977" t="s">
        <v>2587</v>
      </c>
      <c r="P1977" s="199">
        <v>10000</v>
      </c>
      <c r="S1977" t="s">
        <v>3495</v>
      </c>
      <c r="T1977" t="s">
        <v>3730</v>
      </c>
      <c r="U1977" s="201">
        <v>4.0250000000000004</v>
      </c>
      <c r="V1977" t="s">
        <v>4425</v>
      </c>
      <c r="W1977" t="s">
        <v>3171</v>
      </c>
      <c r="X1977" t="s">
        <v>3164</v>
      </c>
      <c r="Y1977" t="s">
        <v>4481</v>
      </c>
      <c r="Z1977" t="s">
        <v>3051</v>
      </c>
      <c r="AA1977">
        <v>829741</v>
      </c>
      <c r="AB1977" s="198">
        <v>37048.875011574077</v>
      </c>
      <c r="AC1977" s="198">
        <v>37048.875011574077</v>
      </c>
    </row>
    <row r="1978" spans="1:29" x14ac:dyDescent="0.2">
      <c r="A1978" s="44" t="str">
        <f t="shared" si="151"/>
        <v xml:space="preserve"> Natural Gas Physical</v>
      </c>
      <c r="B1978" s="44" t="str">
        <f t="shared" si="152"/>
        <v/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50000</v>
      </c>
      <c r="G1978" s="202">
        <v>1338417</v>
      </c>
      <c r="H1978" s="198">
        <v>37047.362569444442</v>
      </c>
      <c r="I1978" t="s">
        <v>3785</v>
      </c>
      <c r="M1978" t="s">
        <v>3494</v>
      </c>
      <c r="N1978" t="s">
        <v>3761</v>
      </c>
      <c r="O1978" t="s">
        <v>4006</v>
      </c>
      <c r="P1978" s="199">
        <v>50000</v>
      </c>
      <c r="S1978" t="s">
        <v>3763</v>
      </c>
      <c r="T1978" t="s">
        <v>3764</v>
      </c>
      <c r="U1978" s="201">
        <v>20.350000000000001</v>
      </c>
      <c r="V1978" t="s">
        <v>2357</v>
      </c>
      <c r="W1978" t="s">
        <v>3773</v>
      </c>
      <c r="X1978" t="s">
        <v>3766</v>
      </c>
      <c r="Y1978" t="s">
        <v>3767</v>
      </c>
      <c r="Z1978" t="s">
        <v>3735</v>
      </c>
      <c r="AA1978">
        <v>106440</v>
      </c>
      <c r="AB1978" s="198">
        <v>37047.875011574077</v>
      </c>
      <c r="AC1978" s="198">
        <v>37047.875011574077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3350</v>
      </c>
      <c r="G1979" s="202">
        <v>1338418</v>
      </c>
      <c r="H1979" s="198">
        <v>37047.362569444442</v>
      </c>
      <c r="I1979" t="s">
        <v>3227</v>
      </c>
      <c r="M1979" t="s">
        <v>3494</v>
      </c>
      <c r="N1979" t="s">
        <v>3840</v>
      </c>
      <c r="O1979" t="s">
        <v>2583</v>
      </c>
      <c r="P1979" s="199">
        <v>3350</v>
      </c>
      <c r="S1979" t="s">
        <v>3495</v>
      </c>
      <c r="T1979" t="s">
        <v>3730</v>
      </c>
      <c r="U1979" s="201">
        <v>4.2149999999999999</v>
      </c>
      <c r="V1979" t="s">
        <v>3228</v>
      </c>
      <c r="W1979" t="s">
        <v>4523</v>
      </c>
      <c r="X1979" t="s">
        <v>4524</v>
      </c>
      <c r="Y1979" t="s">
        <v>4481</v>
      </c>
      <c r="Z1979" t="s">
        <v>3051</v>
      </c>
      <c r="AA1979">
        <v>829742</v>
      </c>
      <c r="AB1979" s="198">
        <v>37048.875011574077</v>
      </c>
      <c r="AC1979" s="198">
        <v>37048.875011574077</v>
      </c>
    </row>
    <row r="1980" spans="1:29" x14ac:dyDescent="0.2">
      <c r="A1980" s="44" t="str">
        <f t="shared" si="151"/>
        <v xml:space="preserve"> Natural Gas Physical</v>
      </c>
      <c r="B1980" s="44" t="str">
        <f t="shared" si="152"/>
        <v/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1338420</v>
      </c>
      <c r="H1980" s="198">
        <v>37047.362581018519</v>
      </c>
      <c r="I1980" t="s">
        <v>4402</v>
      </c>
      <c r="M1980" t="s">
        <v>3494</v>
      </c>
      <c r="N1980" t="s">
        <v>4506</v>
      </c>
      <c r="O1980" t="s">
        <v>2641</v>
      </c>
      <c r="Q1980" s="199">
        <v>10000</v>
      </c>
      <c r="S1980" t="s">
        <v>3495</v>
      </c>
      <c r="T1980" t="s">
        <v>3730</v>
      </c>
      <c r="U1980" s="201">
        <v>4.2324999999999999</v>
      </c>
      <c r="V1980" t="s">
        <v>2845</v>
      </c>
      <c r="W1980" t="s">
        <v>4507</v>
      </c>
      <c r="X1980" t="s">
        <v>4508</v>
      </c>
      <c r="Y1980" t="s">
        <v>4481</v>
      </c>
      <c r="Z1980" t="s">
        <v>3051</v>
      </c>
      <c r="AA1980">
        <v>829744</v>
      </c>
      <c r="AB1980" s="198">
        <v>37048.875011574077</v>
      </c>
      <c r="AC1980" s="198">
        <v>37048.875011574077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191</v>
      </c>
      <c r="G1981" s="202">
        <v>1338419</v>
      </c>
      <c r="H1981" s="198">
        <v>37047.362581018519</v>
      </c>
      <c r="I1981" t="s">
        <v>4521</v>
      </c>
      <c r="M1981" t="s">
        <v>3494</v>
      </c>
      <c r="N1981" t="s">
        <v>3840</v>
      </c>
      <c r="O1981" t="s">
        <v>2556</v>
      </c>
      <c r="P1981" s="199">
        <v>191</v>
      </c>
      <c r="S1981" t="s">
        <v>3495</v>
      </c>
      <c r="T1981" t="s">
        <v>3730</v>
      </c>
      <c r="U1981" s="201">
        <v>4.0250000000000004</v>
      </c>
      <c r="V1981" t="s">
        <v>3663</v>
      </c>
      <c r="W1981" t="s">
        <v>4169</v>
      </c>
      <c r="X1981" t="s">
        <v>4170</v>
      </c>
      <c r="Y1981" t="s">
        <v>4481</v>
      </c>
      <c r="Z1981" t="s">
        <v>3051</v>
      </c>
      <c r="AA1981">
        <v>829743</v>
      </c>
      <c r="AB1981" s="198">
        <v>37048.875011574077</v>
      </c>
      <c r="AC1981" s="198">
        <v>37048.875011574077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5000</v>
      </c>
      <c r="G1982" s="202">
        <v>1338421</v>
      </c>
      <c r="H1982" s="198">
        <v>37047.362604166665</v>
      </c>
      <c r="I1982" t="s">
        <v>3606</v>
      </c>
      <c r="M1982" t="s">
        <v>3494</v>
      </c>
      <c r="N1982" t="s">
        <v>3840</v>
      </c>
      <c r="O1982" t="s">
        <v>2614</v>
      </c>
      <c r="P1982" s="199">
        <v>5000</v>
      </c>
      <c r="S1982" t="s">
        <v>3495</v>
      </c>
      <c r="T1982" t="s">
        <v>3730</v>
      </c>
      <c r="U1982" s="201">
        <v>3.0750000000000002</v>
      </c>
      <c r="V1982" t="s">
        <v>4383</v>
      </c>
      <c r="W1982" t="s">
        <v>3171</v>
      </c>
      <c r="X1982" t="s">
        <v>3164</v>
      </c>
      <c r="Y1982" t="s">
        <v>4481</v>
      </c>
      <c r="Z1982" t="s">
        <v>3051</v>
      </c>
      <c r="AA1982">
        <v>829745</v>
      </c>
      <c r="AB1982" s="198">
        <v>37048.875011574077</v>
      </c>
      <c r="AC1982" s="198">
        <v>37048.875011574077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1338425</v>
      </c>
      <c r="H1983" s="198">
        <v>37047.362696759257</v>
      </c>
      <c r="I1983" t="s">
        <v>4284</v>
      </c>
      <c r="M1983" t="s">
        <v>3494</v>
      </c>
      <c r="N1983" t="s">
        <v>3840</v>
      </c>
      <c r="O1983" t="s">
        <v>2553</v>
      </c>
      <c r="P1983" s="199">
        <v>5000</v>
      </c>
      <c r="S1983" t="s">
        <v>3495</v>
      </c>
      <c r="T1983" t="s">
        <v>3730</v>
      </c>
      <c r="U1983" s="201">
        <v>2.88</v>
      </c>
      <c r="V1983" t="s">
        <v>3548</v>
      </c>
      <c r="W1983" t="s">
        <v>3183</v>
      </c>
      <c r="X1983" t="s">
        <v>3164</v>
      </c>
      <c r="Y1983" t="s">
        <v>4481</v>
      </c>
      <c r="Z1983" t="s">
        <v>3051</v>
      </c>
      <c r="AA1983">
        <v>829746</v>
      </c>
      <c r="AB1983" s="198">
        <v>37048.875011574077</v>
      </c>
      <c r="AC1983" s="198">
        <v>37048.875011574077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1338426</v>
      </c>
      <c r="H1984" s="198">
        <v>37047.362696759257</v>
      </c>
      <c r="I1984" t="s">
        <v>4276</v>
      </c>
      <c r="M1984" t="s">
        <v>3494</v>
      </c>
      <c r="N1984" t="s">
        <v>3840</v>
      </c>
      <c r="O1984" t="s">
        <v>2565</v>
      </c>
      <c r="Q1984" s="199">
        <v>10000</v>
      </c>
      <c r="S1984" t="s">
        <v>3495</v>
      </c>
      <c r="T1984" t="s">
        <v>3730</v>
      </c>
      <c r="U1984" s="201">
        <v>9.5500000000000007</v>
      </c>
      <c r="V1984" t="s">
        <v>3477</v>
      </c>
      <c r="W1984" t="s">
        <v>3226</v>
      </c>
      <c r="X1984" t="s">
        <v>3164</v>
      </c>
      <c r="Y1984" t="s">
        <v>4481</v>
      </c>
      <c r="Z1984" t="s">
        <v>3051</v>
      </c>
      <c r="AA1984">
        <v>829747</v>
      </c>
      <c r="AB1984" s="198">
        <v>37048.875011574077</v>
      </c>
      <c r="AC1984" s="198">
        <v>37048.875011574077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1338427</v>
      </c>
      <c r="H1985" s="198">
        <v>37047.362743055557</v>
      </c>
      <c r="I1985" t="s">
        <v>4276</v>
      </c>
      <c r="M1985" t="s">
        <v>3494</v>
      </c>
      <c r="N1985" t="s">
        <v>3840</v>
      </c>
      <c r="O1985" t="s">
        <v>2578</v>
      </c>
      <c r="Q1985" s="199">
        <v>10000</v>
      </c>
      <c r="S1985" t="s">
        <v>3495</v>
      </c>
      <c r="T1985" t="s">
        <v>3730</v>
      </c>
      <c r="U1985" s="201">
        <v>9.5500000000000007</v>
      </c>
      <c r="V1985" t="s">
        <v>3477</v>
      </c>
      <c r="W1985" t="s">
        <v>3226</v>
      </c>
      <c r="X1985" t="s">
        <v>3164</v>
      </c>
      <c r="Y1985" t="s">
        <v>4481</v>
      </c>
      <c r="Z1985" t="s">
        <v>3051</v>
      </c>
      <c r="AA1985">
        <v>829748</v>
      </c>
      <c r="AB1985" s="198">
        <v>37048.875011574077</v>
      </c>
      <c r="AC1985" s="198">
        <v>37048.875011574077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25000</v>
      </c>
      <c r="G1986" s="202">
        <v>1338428</v>
      </c>
      <c r="H1986" s="198">
        <v>37047.362754629627</v>
      </c>
      <c r="I1986" t="s">
        <v>3606</v>
      </c>
      <c r="M1986" t="s">
        <v>3494</v>
      </c>
      <c r="N1986" t="s">
        <v>3840</v>
      </c>
      <c r="O1986" t="s">
        <v>4680</v>
      </c>
      <c r="P1986" s="199">
        <v>25000</v>
      </c>
      <c r="S1986" t="s">
        <v>3495</v>
      </c>
      <c r="T1986" t="s">
        <v>3730</v>
      </c>
      <c r="U1986" s="201">
        <v>4.0750000000000002</v>
      </c>
      <c r="V1986" t="s">
        <v>3491</v>
      </c>
      <c r="W1986" t="s">
        <v>4163</v>
      </c>
      <c r="X1986" t="s">
        <v>4164</v>
      </c>
      <c r="Y1986" t="s">
        <v>4481</v>
      </c>
      <c r="Z1986" t="s">
        <v>3051</v>
      </c>
      <c r="AA1986">
        <v>829749</v>
      </c>
      <c r="AB1986" s="198">
        <v>37048.875011574077</v>
      </c>
      <c r="AC1986" s="198">
        <v>37048.875011574077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25000</v>
      </c>
      <c r="G1987" s="202">
        <v>1338430</v>
      </c>
      <c r="H1987" s="198">
        <v>37047.362800925926</v>
      </c>
      <c r="I1987" t="s">
        <v>3606</v>
      </c>
      <c r="M1987" t="s">
        <v>3494</v>
      </c>
      <c r="N1987" t="s">
        <v>3840</v>
      </c>
      <c r="O1987" t="s">
        <v>4680</v>
      </c>
      <c r="P1987" s="199">
        <v>25000</v>
      </c>
      <c r="S1987" t="s">
        <v>3495</v>
      </c>
      <c r="T1987" t="s">
        <v>3730</v>
      </c>
      <c r="U1987" s="201">
        <v>4.07</v>
      </c>
      <c r="V1987" t="s">
        <v>3491</v>
      </c>
      <c r="W1987" t="s">
        <v>4163</v>
      </c>
      <c r="X1987" t="s">
        <v>4164</v>
      </c>
      <c r="Y1987" t="s">
        <v>4481</v>
      </c>
      <c r="Z1987" t="s">
        <v>3051</v>
      </c>
      <c r="AA1987">
        <v>829750</v>
      </c>
      <c r="AB1987" s="198">
        <v>37048.875011574077</v>
      </c>
      <c r="AC1987" s="198">
        <v>37048.875011574077</v>
      </c>
    </row>
    <row r="1988" spans="1:29" x14ac:dyDescent="0.2">
      <c r="A1988" s="44" t="str">
        <f t="shared" si="151"/>
        <v>US Natural Gas Financial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151</v>
      </c>
      <c r="F1988" s="213">
        <f t="shared" si="155"/>
        <v>377500</v>
      </c>
      <c r="G1988" s="202">
        <v>1338431</v>
      </c>
      <c r="H1988" s="198">
        <v>37047.362847222219</v>
      </c>
      <c r="I1988" t="s">
        <v>3518</v>
      </c>
      <c r="M1988" t="s">
        <v>3494</v>
      </c>
      <c r="N1988" t="s">
        <v>4277</v>
      </c>
      <c r="O1988" t="s">
        <v>4505</v>
      </c>
      <c r="P1988" s="199">
        <v>2500</v>
      </c>
      <c r="S1988" t="s">
        <v>3495</v>
      </c>
      <c r="T1988" t="s">
        <v>3730</v>
      </c>
      <c r="U1988" s="201">
        <v>4.57</v>
      </c>
      <c r="V1988" t="s">
        <v>4716</v>
      </c>
      <c r="W1988" t="s">
        <v>2909</v>
      </c>
      <c r="X1988" t="s">
        <v>4278</v>
      </c>
      <c r="Y1988" t="s">
        <v>3748</v>
      </c>
      <c r="Z1988" t="s">
        <v>3051</v>
      </c>
      <c r="AA1988" t="s">
        <v>106</v>
      </c>
      <c r="AB1988" s="198">
        <v>37196</v>
      </c>
      <c r="AC1988" s="198">
        <v>37346</v>
      </c>
    </row>
    <row r="1989" spans="1:29" x14ac:dyDescent="0.2">
      <c r="A1989" s="44" t="str">
        <f t="shared" si="151"/>
        <v xml:space="preserve"> Metals Financial</v>
      </c>
      <c r="B1989" s="44" t="str">
        <f t="shared" si="152"/>
        <v/>
      </c>
      <c r="C1989" s="44" t="str">
        <f t="shared" si="153"/>
        <v>Metals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</v>
      </c>
      <c r="G1989" s="202">
        <v>1338432</v>
      </c>
      <c r="H1989" s="198">
        <v>37047.362881944442</v>
      </c>
      <c r="I1989" t="s">
        <v>3432</v>
      </c>
      <c r="M1989" t="s">
        <v>3499</v>
      </c>
      <c r="N1989" t="s">
        <v>3753</v>
      </c>
      <c r="O1989" t="s">
        <v>3754</v>
      </c>
      <c r="Q1989" s="199">
        <v>1</v>
      </c>
      <c r="S1989" t="s">
        <v>3755</v>
      </c>
      <c r="T1989" t="s">
        <v>3730</v>
      </c>
      <c r="U1989" s="201">
        <v>7055</v>
      </c>
      <c r="V1989" t="s">
        <v>3945</v>
      </c>
      <c r="W1989" t="s">
        <v>3756</v>
      </c>
      <c r="X1989" t="s">
        <v>3732</v>
      </c>
      <c r="Y1989" t="s">
        <v>3733</v>
      </c>
      <c r="Z1989" t="s">
        <v>3734</v>
      </c>
      <c r="AA1989">
        <v>2168999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1338433</v>
      </c>
      <c r="H1990" s="198">
        <v>37047.362905092596</v>
      </c>
      <c r="I1990" t="s">
        <v>3533</v>
      </c>
      <c r="M1990" t="s">
        <v>3494</v>
      </c>
      <c r="N1990" t="s">
        <v>3840</v>
      </c>
      <c r="O1990" t="s">
        <v>107</v>
      </c>
      <c r="P1990" s="199">
        <v>10000</v>
      </c>
      <c r="S1990" t="s">
        <v>3495</v>
      </c>
      <c r="T1990" t="s">
        <v>3730</v>
      </c>
      <c r="U1990" s="201">
        <v>4.1449999999999996</v>
      </c>
      <c r="V1990" t="s">
        <v>3114</v>
      </c>
      <c r="W1990" t="s">
        <v>4479</v>
      </c>
      <c r="X1990" t="s">
        <v>4480</v>
      </c>
      <c r="Y1990" t="s">
        <v>4481</v>
      </c>
      <c r="Z1990" t="s">
        <v>3051</v>
      </c>
      <c r="AA1990">
        <v>829752</v>
      </c>
      <c r="AB1990" s="198">
        <v>37048.875011574077</v>
      </c>
      <c r="AC1990" s="198">
        <v>37048.875011574077</v>
      </c>
    </row>
    <row r="1991" spans="1:29" x14ac:dyDescent="0.2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3128</v>
      </c>
      <c r="G1991" s="202">
        <v>1338434</v>
      </c>
      <c r="H1991" s="198">
        <v>37047.362928240742</v>
      </c>
      <c r="I1991" t="s">
        <v>3813</v>
      </c>
      <c r="M1991" t="s">
        <v>3494</v>
      </c>
      <c r="N1991" t="s">
        <v>4506</v>
      </c>
      <c r="O1991" t="s">
        <v>2641</v>
      </c>
      <c r="P1991" s="199">
        <v>3128</v>
      </c>
      <c r="S1991" t="s">
        <v>3495</v>
      </c>
      <c r="T1991" t="s">
        <v>3730</v>
      </c>
      <c r="U1991" s="201">
        <v>4.2300000000000004</v>
      </c>
      <c r="V1991" t="s">
        <v>3814</v>
      </c>
      <c r="W1991" t="s">
        <v>4507</v>
      </c>
      <c r="X1991" t="s">
        <v>4508</v>
      </c>
      <c r="Y1991" t="s">
        <v>4481</v>
      </c>
      <c r="Z1991" t="s">
        <v>3051</v>
      </c>
      <c r="AA1991">
        <v>829754</v>
      </c>
      <c r="AB1991" s="198">
        <v>37048.875011574077</v>
      </c>
      <c r="AC1991" s="198">
        <v>37048.875011574077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20000</v>
      </c>
      <c r="G1992" s="202">
        <v>1338435</v>
      </c>
      <c r="H1992" s="198">
        <v>37047.362986111111</v>
      </c>
      <c r="I1992" t="s">
        <v>4438</v>
      </c>
      <c r="M1992" t="s">
        <v>3494</v>
      </c>
      <c r="N1992" t="s">
        <v>3840</v>
      </c>
      <c r="O1992" t="s">
        <v>4679</v>
      </c>
      <c r="Q1992" s="199">
        <v>20000</v>
      </c>
      <c r="S1992" t="s">
        <v>3495</v>
      </c>
      <c r="T1992" t="s">
        <v>3730</v>
      </c>
      <c r="U1992" s="201">
        <v>4.18</v>
      </c>
      <c r="V1992" t="s">
        <v>3279</v>
      </c>
      <c r="W1992" t="s">
        <v>4178</v>
      </c>
      <c r="X1992" t="s">
        <v>4179</v>
      </c>
      <c r="Y1992" t="s">
        <v>4481</v>
      </c>
      <c r="Z1992" t="s">
        <v>3051</v>
      </c>
      <c r="AA1992">
        <v>829755</v>
      </c>
      <c r="AB1992" s="198">
        <v>37048.875011574077</v>
      </c>
      <c r="AC1992" s="198">
        <v>37048.875011574077</v>
      </c>
    </row>
    <row r="1993" spans="1:29" x14ac:dyDescent="0.2">
      <c r="A1993" s="44" t="str">
        <f t="shared" si="151"/>
        <v>US Power Financial</v>
      </c>
      <c r="B1993" s="44" t="str">
        <f t="shared" si="152"/>
        <v>US</v>
      </c>
      <c r="C1993" s="44" t="str">
        <f t="shared" si="153"/>
        <v>Power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</v>
      </c>
      <c r="G1993" s="202">
        <v>1338436</v>
      </c>
      <c r="H1993" s="198">
        <v>37047.363009259258</v>
      </c>
      <c r="I1993" t="s">
        <v>4365</v>
      </c>
      <c r="M1993" t="s">
        <v>2818</v>
      </c>
      <c r="N1993" t="s">
        <v>4780</v>
      </c>
      <c r="O1993" t="s">
        <v>4672</v>
      </c>
      <c r="P1993" s="199">
        <v>50</v>
      </c>
      <c r="S1993" t="s">
        <v>3493</v>
      </c>
      <c r="T1993" t="s">
        <v>3730</v>
      </c>
      <c r="U1993" s="201">
        <v>41.5</v>
      </c>
      <c r="V1993" t="s">
        <v>3962</v>
      </c>
      <c r="W1993" t="s">
        <v>4253</v>
      </c>
      <c r="X1993" t="s">
        <v>3526</v>
      </c>
      <c r="Y1993" t="s">
        <v>4783</v>
      </c>
      <c r="Z1993" t="s">
        <v>3051</v>
      </c>
      <c r="AA1993">
        <v>632801.1</v>
      </c>
      <c r="AB1993" s="198">
        <v>37048.875011574077</v>
      </c>
      <c r="AC1993" s="198">
        <v>37048.875011574077</v>
      </c>
    </row>
    <row r="1994" spans="1:29" x14ac:dyDescent="0.2">
      <c r="A1994" s="44" t="str">
        <f t="shared" si="151"/>
        <v>US Power Financial</v>
      </c>
      <c r="B1994" s="44" t="str">
        <f t="shared" si="152"/>
        <v>US</v>
      </c>
      <c r="C1994" s="44" t="str">
        <f t="shared" si="153"/>
        <v>Power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2</v>
      </c>
      <c r="F1994" s="213">
        <f t="shared" si="155"/>
        <v>100</v>
      </c>
      <c r="G1994" s="202">
        <v>1338437</v>
      </c>
      <c r="H1994" s="198">
        <v>37047.363009259258</v>
      </c>
      <c r="I1994" t="s">
        <v>4365</v>
      </c>
      <c r="M1994" t="s">
        <v>2818</v>
      </c>
      <c r="N1994" t="s">
        <v>4780</v>
      </c>
      <c r="O1994" t="s">
        <v>2712</v>
      </c>
      <c r="P1994" s="199">
        <v>50</v>
      </c>
      <c r="S1994" t="s">
        <v>3493</v>
      </c>
      <c r="T1994" t="s">
        <v>3730</v>
      </c>
      <c r="U1994" s="201">
        <v>41</v>
      </c>
      <c r="V1994" t="s">
        <v>3821</v>
      </c>
      <c r="W1994" t="s">
        <v>4253</v>
      </c>
      <c r="X1994" t="s">
        <v>3526</v>
      </c>
      <c r="Y1994" t="s">
        <v>4783</v>
      </c>
      <c r="Z1994" t="s">
        <v>3051</v>
      </c>
      <c r="AA1994">
        <v>632802.1</v>
      </c>
      <c r="AB1994" s="198">
        <v>37049.875011574077</v>
      </c>
      <c r="AC1994" s="198">
        <v>37050.875011574077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3705</v>
      </c>
      <c r="G1995" s="202">
        <v>1338438</v>
      </c>
      <c r="H1995" s="198">
        <v>37047.363020833334</v>
      </c>
      <c r="I1995" t="s">
        <v>4249</v>
      </c>
      <c r="M1995" t="s">
        <v>3494</v>
      </c>
      <c r="N1995" t="s">
        <v>3840</v>
      </c>
      <c r="O1995" t="s">
        <v>2499</v>
      </c>
      <c r="Q1995" s="199">
        <v>3705</v>
      </c>
      <c r="S1995" t="s">
        <v>3495</v>
      </c>
      <c r="T1995" t="s">
        <v>3730</v>
      </c>
      <c r="U1995" s="201">
        <v>3.9275000000000002</v>
      </c>
      <c r="V1995" t="s">
        <v>4478</v>
      </c>
      <c r="W1995" t="s">
        <v>4348</v>
      </c>
      <c r="X1995" t="s">
        <v>4498</v>
      </c>
      <c r="Y1995" t="s">
        <v>4481</v>
      </c>
      <c r="Z1995" t="s">
        <v>3051</v>
      </c>
      <c r="AA1995">
        <v>829756</v>
      </c>
      <c r="AB1995" s="198">
        <v>37048.875011574077</v>
      </c>
      <c r="AC1995" s="198">
        <v>37048.875011574077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</v>
      </c>
      <c r="G1996" s="202">
        <v>1338439</v>
      </c>
      <c r="H1996" s="198">
        <v>37047.363043981481</v>
      </c>
      <c r="I1996" t="s">
        <v>3533</v>
      </c>
      <c r="M1996" t="s">
        <v>3494</v>
      </c>
      <c r="N1996" t="s">
        <v>3840</v>
      </c>
      <c r="O1996" t="s">
        <v>2553</v>
      </c>
      <c r="Q1996" s="199">
        <v>5000</v>
      </c>
      <c r="S1996" t="s">
        <v>3495</v>
      </c>
      <c r="T1996" t="s">
        <v>3730</v>
      </c>
      <c r="U1996" s="201">
        <v>2.9</v>
      </c>
      <c r="V1996" t="s">
        <v>3182</v>
      </c>
      <c r="W1996" t="s">
        <v>3183</v>
      </c>
      <c r="X1996" t="s">
        <v>3164</v>
      </c>
      <c r="Y1996" t="s">
        <v>4481</v>
      </c>
      <c r="Z1996" t="s">
        <v>3051</v>
      </c>
      <c r="AA1996">
        <v>829757</v>
      </c>
      <c r="AB1996" s="198">
        <v>37048.875011574077</v>
      </c>
      <c r="AC1996" s="198">
        <v>37048.875011574077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2000</v>
      </c>
      <c r="G1997" s="202">
        <v>1338441</v>
      </c>
      <c r="H1997" s="198">
        <v>37047.363067129627</v>
      </c>
      <c r="I1997" t="s">
        <v>3450</v>
      </c>
      <c r="M1997" t="s">
        <v>3494</v>
      </c>
      <c r="N1997" t="s">
        <v>3840</v>
      </c>
      <c r="O1997" t="s">
        <v>2685</v>
      </c>
      <c r="P1997" s="199">
        <v>2000</v>
      </c>
      <c r="S1997" t="s">
        <v>3495</v>
      </c>
      <c r="T1997" t="s">
        <v>3730</v>
      </c>
      <c r="U1997" s="201">
        <v>4.01</v>
      </c>
      <c r="V1997" t="s">
        <v>3451</v>
      </c>
      <c r="W1997" t="s">
        <v>4035</v>
      </c>
      <c r="X1997" t="s">
        <v>4036</v>
      </c>
      <c r="Y1997" t="s">
        <v>4481</v>
      </c>
      <c r="Z1997" t="s">
        <v>3051</v>
      </c>
      <c r="AA1997">
        <v>829758</v>
      </c>
      <c r="AB1997" s="198">
        <v>37048.875011574077</v>
      </c>
      <c r="AC1997" s="198">
        <v>37048.875011574077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21000</v>
      </c>
      <c r="G1998" s="202">
        <v>1338440</v>
      </c>
      <c r="H1998" s="198">
        <v>37047.363067129627</v>
      </c>
      <c r="I1998" t="s">
        <v>4427</v>
      </c>
      <c r="M1998" t="s">
        <v>3494</v>
      </c>
      <c r="N1998" t="s">
        <v>3840</v>
      </c>
      <c r="O1998" t="s">
        <v>4680</v>
      </c>
      <c r="P1998" s="199">
        <v>21000</v>
      </c>
      <c r="S1998" t="s">
        <v>3495</v>
      </c>
      <c r="T1998" t="s">
        <v>3730</v>
      </c>
      <c r="U1998" s="201">
        <v>4.0650000000000004</v>
      </c>
      <c r="V1998" t="s">
        <v>3815</v>
      </c>
      <c r="W1998" t="s">
        <v>4163</v>
      </c>
      <c r="X1998" t="s">
        <v>4164</v>
      </c>
      <c r="Y1998" t="s">
        <v>4481</v>
      </c>
      <c r="Z1998" t="s">
        <v>3051</v>
      </c>
      <c r="AA1998">
        <v>829759</v>
      </c>
      <c r="AB1998" s="198">
        <v>37048.875011574077</v>
      </c>
      <c r="AC1998" s="198">
        <v>37048.875011574077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10000</v>
      </c>
      <c r="G1999" s="202">
        <v>1338442</v>
      </c>
      <c r="H1999" s="198">
        <v>37047.363078703704</v>
      </c>
      <c r="I1999" t="s">
        <v>3606</v>
      </c>
      <c r="M1999" t="s">
        <v>3494</v>
      </c>
      <c r="N1999" t="s">
        <v>3840</v>
      </c>
      <c r="O1999" t="s">
        <v>2469</v>
      </c>
      <c r="P1999" s="199">
        <v>10000</v>
      </c>
      <c r="S1999" t="s">
        <v>3495</v>
      </c>
      <c r="T1999" t="s">
        <v>3730</v>
      </c>
      <c r="U1999" s="201">
        <v>4.0025000000000004</v>
      </c>
      <c r="V1999" t="s">
        <v>3482</v>
      </c>
      <c r="W1999" t="s">
        <v>4512</v>
      </c>
      <c r="X1999" t="s">
        <v>4513</v>
      </c>
      <c r="Y1999" t="s">
        <v>4481</v>
      </c>
      <c r="Z1999" t="s">
        <v>3051</v>
      </c>
      <c r="AA1999">
        <v>829760</v>
      </c>
      <c r="AB1999" s="198">
        <v>37048.875011574077</v>
      </c>
      <c r="AC1999" s="198">
        <v>37048.875011574077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5000</v>
      </c>
      <c r="G2000" s="202">
        <v>1338443</v>
      </c>
      <c r="H2000" s="198">
        <v>37047.363159722219</v>
      </c>
      <c r="I2000" t="s">
        <v>4173</v>
      </c>
      <c r="M2000" t="s">
        <v>3494</v>
      </c>
      <c r="N2000" t="s">
        <v>3840</v>
      </c>
      <c r="O2000" t="s">
        <v>2553</v>
      </c>
      <c r="P2000" s="199">
        <v>5000</v>
      </c>
      <c r="S2000" t="s">
        <v>3495</v>
      </c>
      <c r="T2000" t="s">
        <v>3730</v>
      </c>
      <c r="U2000" s="201">
        <v>2.88</v>
      </c>
      <c r="V2000" t="s">
        <v>4174</v>
      </c>
      <c r="W2000" t="s">
        <v>3183</v>
      </c>
      <c r="X2000" t="s">
        <v>3164</v>
      </c>
      <c r="Y2000" t="s">
        <v>4481</v>
      </c>
      <c r="Z2000" t="s">
        <v>3051</v>
      </c>
      <c r="AA2000">
        <v>829761</v>
      </c>
      <c r="AB2000" s="198">
        <v>37048.875011574077</v>
      </c>
      <c r="AC2000" s="198">
        <v>37048.875011574077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10000</v>
      </c>
      <c r="G2001" s="202">
        <v>1338444</v>
      </c>
      <c r="H2001" s="198">
        <v>37047.363171296296</v>
      </c>
      <c r="I2001" t="s">
        <v>4272</v>
      </c>
      <c r="M2001" t="s">
        <v>3494</v>
      </c>
      <c r="N2001" t="s">
        <v>3840</v>
      </c>
      <c r="O2001" t="s">
        <v>2587</v>
      </c>
      <c r="P2001" s="199">
        <v>10000</v>
      </c>
      <c r="S2001" t="s">
        <v>3495</v>
      </c>
      <c r="T2001" t="s">
        <v>3730</v>
      </c>
      <c r="U2001" s="201">
        <v>4.05</v>
      </c>
      <c r="V2001" t="s">
        <v>3551</v>
      </c>
      <c r="W2001" t="s">
        <v>3171</v>
      </c>
      <c r="X2001" t="s">
        <v>3164</v>
      </c>
      <c r="Y2001" t="s">
        <v>4481</v>
      </c>
      <c r="Z2001" t="s">
        <v>3051</v>
      </c>
      <c r="AA2001">
        <v>829763</v>
      </c>
      <c r="AB2001" s="198">
        <v>37048.875011574077</v>
      </c>
      <c r="AC2001" s="198">
        <v>37048.875011574077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</v>
      </c>
      <c r="G2002" s="202">
        <v>1338447</v>
      </c>
      <c r="H2002" s="198">
        <v>37047.363182870373</v>
      </c>
      <c r="I2002" t="s">
        <v>3702</v>
      </c>
      <c r="M2002" t="s">
        <v>3494</v>
      </c>
      <c r="N2002" t="s">
        <v>4277</v>
      </c>
      <c r="O2002" t="s">
        <v>3303</v>
      </c>
      <c r="P2002" s="199">
        <v>50</v>
      </c>
      <c r="S2002" t="s">
        <v>4416</v>
      </c>
      <c r="T2002" t="s">
        <v>3730</v>
      </c>
      <c r="U2002" s="201">
        <v>4.25</v>
      </c>
      <c r="V2002" t="s">
        <v>4201</v>
      </c>
      <c r="W2002" t="s">
        <v>2909</v>
      </c>
      <c r="X2002" t="s">
        <v>4278</v>
      </c>
      <c r="Y2002" t="s">
        <v>3748</v>
      </c>
      <c r="Z2002" t="s">
        <v>3051</v>
      </c>
      <c r="AA2002" t="s">
        <v>108</v>
      </c>
      <c r="AB2002" s="198">
        <v>37104.875</v>
      </c>
      <c r="AC2002" s="198">
        <v>37134.875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31</v>
      </c>
      <c r="F2003" s="213">
        <f t="shared" si="160"/>
        <v>1550</v>
      </c>
      <c r="G2003" s="202">
        <v>1338446</v>
      </c>
      <c r="H2003" s="198">
        <v>37047.363182870373</v>
      </c>
      <c r="I2003" t="s">
        <v>3702</v>
      </c>
      <c r="M2003" t="s">
        <v>3494</v>
      </c>
      <c r="N2003" t="s">
        <v>4277</v>
      </c>
      <c r="O2003" t="s">
        <v>81</v>
      </c>
      <c r="Q2003" s="199">
        <v>50</v>
      </c>
      <c r="S2003" t="s">
        <v>4416</v>
      </c>
      <c r="T2003" t="s">
        <v>3730</v>
      </c>
      <c r="U2003" s="201">
        <v>4.17</v>
      </c>
      <c r="V2003" t="s">
        <v>4201</v>
      </c>
      <c r="W2003" t="s">
        <v>2909</v>
      </c>
      <c r="X2003" t="s">
        <v>4278</v>
      </c>
      <c r="Y2003" t="s">
        <v>3748</v>
      </c>
      <c r="Z2003" t="s">
        <v>3051</v>
      </c>
      <c r="AA2003" t="s">
        <v>109</v>
      </c>
      <c r="AB2003" s="198">
        <v>37073.875</v>
      </c>
      <c r="AC2003" s="198">
        <v>37103.875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5000</v>
      </c>
      <c r="G2004" s="202">
        <v>1338448</v>
      </c>
      <c r="H2004" s="198">
        <v>37047.363194444442</v>
      </c>
      <c r="I2004" t="s">
        <v>3606</v>
      </c>
      <c r="M2004" t="s">
        <v>3494</v>
      </c>
      <c r="N2004" t="s">
        <v>3840</v>
      </c>
      <c r="O2004" t="s">
        <v>2583</v>
      </c>
      <c r="Q2004" s="199">
        <v>5000</v>
      </c>
      <c r="S2004" t="s">
        <v>3495</v>
      </c>
      <c r="T2004" t="s">
        <v>3730</v>
      </c>
      <c r="U2004" s="201">
        <v>4.2249999999999996</v>
      </c>
      <c r="V2004" t="s">
        <v>4347</v>
      </c>
      <c r="W2004" t="s">
        <v>4523</v>
      </c>
      <c r="X2004" t="s">
        <v>4524</v>
      </c>
      <c r="Y2004" t="s">
        <v>4481</v>
      </c>
      <c r="Z2004" t="s">
        <v>3051</v>
      </c>
      <c r="AA2004">
        <v>829764</v>
      </c>
      <c r="AB2004" s="198">
        <v>37048.875011574077</v>
      </c>
      <c r="AC2004" s="198">
        <v>37048.875011574077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2000</v>
      </c>
      <c r="G2005" s="202">
        <v>1338449</v>
      </c>
      <c r="H2005" s="198">
        <v>37047.363194444442</v>
      </c>
      <c r="I2005" t="s">
        <v>4171</v>
      </c>
      <c r="M2005" t="s">
        <v>3494</v>
      </c>
      <c r="N2005" t="s">
        <v>3840</v>
      </c>
      <c r="O2005" t="s">
        <v>4679</v>
      </c>
      <c r="P2005" s="199">
        <v>2000</v>
      </c>
      <c r="S2005" t="s">
        <v>3495</v>
      </c>
      <c r="T2005" t="s">
        <v>3730</v>
      </c>
      <c r="U2005" s="201">
        <v>4.17</v>
      </c>
      <c r="V2005" t="s">
        <v>4172</v>
      </c>
      <c r="W2005" t="s">
        <v>4178</v>
      </c>
      <c r="X2005" t="s">
        <v>4179</v>
      </c>
      <c r="Y2005" t="s">
        <v>4481</v>
      </c>
      <c r="Z2005" t="s">
        <v>3051</v>
      </c>
      <c r="AA2005">
        <v>829765</v>
      </c>
      <c r="AB2005" s="198">
        <v>37048.875011574077</v>
      </c>
      <c r="AC2005" s="198">
        <v>37048.875011574077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5000</v>
      </c>
      <c r="G2006" s="202">
        <v>1338450</v>
      </c>
      <c r="H2006" s="198">
        <v>37047.363217592596</v>
      </c>
      <c r="I2006" t="s">
        <v>4501</v>
      </c>
      <c r="M2006" t="s">
        <v>3494</v>
      </c>
      <c r="N2006" t="s">
        <v>3840</v>
      </c>
      <c r="O2006" t="s">
        <v>2657</v>
      </c>
      <c r="P2006" s="199">
        <v>5000</v>
      </c>
      <c r="S2006" t="s">
        <v>3495</v>
      </c>
      <c r="T2006" t="s">
        <v>3730</v>
      </c>
      <c r="U2006" s="201">
        <v>3.9350000000000001</v>
      </c>
      <c r="V2006" t="s">
        <v>3662</v>
      </c>
      <c r="W2006" t="s">
        <v>4368</v>
      </c>
      <c r="X2006" t="s">
        <v>3165</v>
      </c>
      <c r="Y2006" t="s">
        <v>4481</v>
      </c>
      <c r="Z2006" t="s">
        <v>3051</v>
      </c>
      <c r="AA2006">
        <v>829766</v>
      </c>
      <c r="AB2006" s="198">
        <v>37048.875011574077</v>
      </c>
      <c r="AC2006" s="198">
        <v>37048.875011574077</v>
      </c>
    </row>
    <row r="2007" spans="1:29" x14ac:dyDescent="0.2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25</v>
      </c>
      <c r="F2007" s="213">
        <f t="shared" si="160"/>
        <v>250000</v>
      </c>
      <c r="G2007" s="202">
        <v>1338451</v>
      </c>
      <c r="H2007" s="198">
        <v>37047.363240740742</v>
      </c>
      <c r="I2007" t="s">
        <v>4222</v>
      </c>
      <c r="M2007" t="s">
        <v>3494</v>
      </c>
      <c r="N2007" t="s">
        <v>4277</v>
      </c>
      <c r="O2007" t="s">
        <v>3991</v>
      </c>
      <c r="P2007" s="199">
        <v>10000</v>
      </c>
      <c r="S2007" t="s">
        <v>3495</v>
      </c>
      <c r="T2007" t="s">
        <v>3730</v>
      </c>
      <c r="U2007" s="201">
        <v>4.07</v>
      </c>
      <c r="V2007" t="s">
        <v>3112</v>
      </c>
      <c r="W2007" t="s">
        <v>4527</v>
      </c>
      <c r="X2007" t="s">
        <v>4157</v>
      </c>
      <c r="Y2007" t="s">
        <v>3748</v>
      </c>
      <c r="Z2007" t="s">
        <v>3051</v>
      </c>
      <c r="AA2007" t="s">
        <v>110</v>
      </c>
      <c r="AB2007" s="198">
        <v>37048.875011574077</v>
      </c>
      <c r="AC2007" s="198">
        <v>37072.875011574077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2500</v>
      </c>
      <c r="G2008" s="202">
        <v>1338452</v>
      </c>
      <c r="H2008" s="198">
        <v>37047.363240740742</v>
      </c>
      <c r="I2008" t="s">
        <v>4501</v>
      </c>
      <c r="M2008" t="s">
        <v>3494</v>
      </c>
      <c r="N2008" t="s">
        <v>3840</v>
      </c>
      <c r="O2008" t="s">
        <v>2550</v>
      </c>
      <c r="Q2008" s="199">
        <v>2500</v>
      </c>
      <c r="S2008" t="s">
        <v>3495</v>
      </c>
      <c r="T2008" t="s">
        <v>3730</v>
      </c>
      <c r="U2008" s="201">
        <v>3.8</v>
      </c>
      <c r="V2008" t="s">
        <v>2552</v>
      </c>
      <c r="W2008" t="s">
        <v>3163</v>
      </c>
      <c r="X2008" t="s">
        <v>3164</v>
      </c>
      <c r="Y2008" t="s">
        <v>4481</v>
      </c>
      <c r="Z2008" t="s">
        <v>3051</v>
      </c>
      <c r="AA2008">
        <v>829767</v>
      </c>
      <c r="AB2008" s="198">
        <v>37048.875011574077</v>
      </c>
      <c r="AC2008" s="198">
        <v>37048.875011574077</v>
      </c>
    </row>
    <row r="2009" spans="1:29" x14ac:dyDescent="0.2">
      <c r="A2009" s="44" t="str">
        <f t="shared" si="156"/>
        <v>US Natural Gas Financial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151</v>
      </c>
      <c r="F2009" s="213">
        <f t="shared" si="160"/>
        <v>377500</v>
      </c>
      <c r="G2009" s="202">
        <v>1338453</v>
      </c>
      <c r="H2009" s="198">
        <v>37047.363263888888</v>
      </c>
      <c r="I2009" t="s">
        <v>4496</v>
      </c>
      <c r="M2009" t="s">
        <v>3494</v>
      </c>
      <c r="N2009" t="s">
        <v>4277</v>
      </c>
      <c r="O2009" t="s">
        <v>4505</v>
      </c>
      <c r="Q2009" s="199">
        <v>2500</v>
      </c>
      <c r="S2009" t="s">
        <v>3495</v>
      </c>
      <c r="T2009" t="s">
        <v>3730</v>
      </c>
      <c r="U2009" s="201">
        <v>4.5750000000000002</v>
      </c>
      <c r="V2009" t="s">
        <v>4463</v>
      </c>
      <c r="W2009" t="s">
        <v>2909</v>
      </c>
      <c r="X2009" t="s">
        <v>4278</v>
      </c>
      <c r="Y2009" t="s">
        <v>3748</v>
      </c>
      <c r="Z2009" t="s">
        <v>3051</v>
      </c>
      <c r="AA2009" t="s">
        <v>111</v>
      </c>
      <c r="AB2009" s="198">
        <v>37196</v>
      </c>
      <c r="AC2009" s="198">
        <v>37346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1338454</v>
      </c>
      <c r="H2010" s="198">
        <v>37047.363287037035</v>
      </c>
      <c r="I2010" t="s">
        <v>3606</v>
      </c>
      <c r="M2010" t="s">
        <v>3494</v>
      </c>
      <c r="N2010" t="s">
        <v>4277</v>
      </c>
      <c r="O2010" t="s">
        <v>4487</v>
      </c>
      <c r="P2010" s="199">
        <v>15000</v>
      </c>
      <c r="S2010" t="s">
        <v>3495</v>
      </c>
      <c r="T2010" t="s">
        <v>3730</v>
      </c>
      <c r="U2010" s="201">
        <v>4.165</v>
      </c>
      <c r="V2010" t="s">
        <v>3154</v>
      </c>
      <c r="W2010" t="s">
        <v>2909</v>
      </c>
      <c r="X2010" t="s">
        <v>4278</v>
      </c>
      <c r="Y2010" t="s">
        <v>3748</v>
      </c>
      <c r="Z2010" t="s">
        <v>3051</v>
      </c>
      <c r="AA2010" t="s">
        <v>112</v>
      </c>
      <c r="AB2010" s="198">
        <v>37073.875</v>
      </c>
      <c r="AC2010" s="198">
        <v>37103.875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25</v>
      </c>
      <c r="F2011" s="213">
        <f t="shared" si="160"/>
        <v>250000</v>
      </c>
      <c r="G2011" s="202">
        <v>1338455</v>
      </c>
      <c r="H2011" s="198">
        <v>37047.363298611112</v>
      </c>
      <c r="I2011" t="s">
        <v>4484</v>
      </c>
      <c r="M2011" t="s">
        <v>3494</v>
      </c>
      <c r="N2011" t="s">
        <v>4277</v>
      </c>
      <c r="O2011" t="s">
        <v>4656</v>
      </c>
      <c r="P2011" s="199">
        <v>10000</v>
      </c>
      <c r="S2011" t="s">
        <v>3495</v>
      </c>
      <c r="T2011" t="s">
        <v>3730</v>
      </c>
      <c r="U2011" s="201">
        <v>4.0350000000000001</v>
      </c>
      <c r="V2011" t="s">
        <v>4049</v>
      </c>
      <c r="W2011" t="s">
        <v>4380</v>
      </c>
      <c r="X2011" t="s">
        <v>4381</v>
      </c>
      <c r="Y2011" t="s">
        <v>3748</v>
      </c>
      <c r="Z2011" t="s">
        <v>3051</v>
      </c>
      <c r="AA2011" t="s">
        <v>113</v>
      </c>
      <c r="AB2011" s="198">
        <v>37048.875011574077</v>
      </c>
      <c r="AC2011" s="198">
        <v>37072.875011574077</v>
      </c>
    </row>
    <row r="2012" spans="1:29" x14ac:dyDescent="0.2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6872</v>
      </c>
      <c r="G2012" s="202">
        <v>1338457</v>
      </c>
      <c r="H2012" s="198">
        <v>37047.363298611112</v>
      </c>
      <c r="I2012" t="s">
        <v>4519</v>
      </c>
      <c r="M2012" t="s">
        <v>3494</v>
      </c>
      <c r="N2012" t="s">
        <v>4506</v>
      </c>
      <c r="O2012" t="s">
        <v>2641</v>
      </c>
      <c r="P2012" s="199">
        <v>6872</v>
      </c>
      <c r="S2012" t="s">
        <v>3495</v>
      </c>
      <c r="T2012" t="s">
        <v>3730</v>
      </c>
      <c r="U2012" s="201">
        <v>4.2300000000000004</v>
      </c>
      <c r="V2012" t="s">
        <v>4135</v>
      </c>
      <c r="W2012" t="s">
        <v>4507</v>
      </c>
      <c r="X2012" t="s">
        <v>4508</v>
      </c>
      <c r="Y2012" t="s">
        <v>4481</v>
      </c>
      <c r="Z2012" t="s">
        <v>3051</v>
      </c>
      <c r="AA2012">
        <v>829769</v>
      </c>
      <c r="AB2012" s="198">
        <v>37048.875011574077</v>
      </c>
      <c r="AC2012" s="198">
        <v>37048.875011574077</v>
      </c>
    </row>
    <row r="2013" spans="1:29" x14ac:dyDescent="0.2">
      <c r="A2013" s="44" t="str">
        <f t="shared" si="156"/>
        <v xml:space="preserve"> Natural Gas Physical</v>
      </c>
      <c r="B2013" s="44" t="str">
        <f t="shared" si="157"/>
        <v/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1338456</v>
      </c>
      <c r="H2013" s="198">
        <v>37047.363298611112</v>
      </c>
      <c r="I2013" t="s">
        <v>4402</v>
      </c>
      <c r="M2013" t="s">
        <v>3494</v>
      </c>
      <c r="N2013" t="s">
        <v>3176</v>
      </c>
      <c r="O2013" t="s">
        <v>78</v>
      </c>
      <c r="P2013" s="199">
        <v>5000</v>
      </c>
      <c r="S2013" t="s">
        <v>3495</v>
      </c>
      <c r="T2013" t="s">
        <v>3730</v>
      </c>
      <c r="U2013" s="201">
        <v>3.41</v>
      </c>
      <c r="V2013" t="s">
        <v>3886</v>
      </c>
      <c r="W2013" t="s">
        <v>4451</v>
      </c>
      <c r="X2013" t="s">
        <v>3805</v>
      </c>
      <c r="Y2013" t="s">
        <v>4481</v>
      </c>
      <c r="Z2013" t="s">
        <v>3052</v>
      </c>
      <c r="AA2013">
        <v>829768</v>
      </c>
      <c r="AB2013" s="198">
        <v>37048.875011574077</v>
      </c>
      <c r="AC2013" s="198">
        <v>37048.875011574077</v>
      </c>
    </row>
    <row r="2014" spans="1:29" x14ac:dyDescent="0.2">
      <c r="A2014" s="44" t="str">
        <f t="shared" si="156"/>
        <v xml:space="preserve"> Metals Financial</v>
      </c>
      <c r="B2014" s="44" t="str">
        <f t="shared" si="157"/>
        <v/>
      </c>
      <c r="C2014" s="44" t="str">
        <f t="shared" si="158"/>
        <v>Metals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13</v>
      </c>
      <c r="G2014" s="202">
        <v>1338458</v>
      </c>
      <c r="H2014" s="198">
        <v>37047.363310185188</v>
      </c>
      <c r="I2014" t="s">
        <v>3791</v>
      </c>
      <c r="M2014" t="s">
        <v>3499</v>
      </c>
      <c r="N2014" t="s">
        <v>3739</v>
      </c>
      <c r="O2014" t="s">
        <v>3740</v>
      </c>
      <c r="P2014" s="199">
        <v>13</v>
      </c>
      <c r="S2014" t="s">
        <v>3729</v>
      </c>
      <c r="T2014" t="s">
        <v>3730</v>
      </c>
      <c r="U2014" s="201">
        <v>1513</v>
      </c>
      <c r="V2014" t="s">
        <v>4290</v>
      </c>
      <c r="W2014" t="s">
        <v>3736</v>
      </c>
      <c r="X2014" t="s">
        <v>3732</v>
      </c>
      <c r="Y2014" t="s">
        <v>3733</v>
      </c>
      <c r="Z2014" t="s">
        <v>3734</v>
      </c>
      <c r="AA2014">
        <v>2169005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1522</v>
      </c>
      <c r="G2015" s="202">
        <v>1338459</v>
      </c>
      <c r="H2015" s="198">
        <v>37047.363344907404</v>
      </c>
      <c r="I2015" t="s">
        <v>4501</v>
      </c>
      <c r="M2015" t="s">
        <v>3494</v>
      </c>
      <c r="N2015" t="s">
        <v>3840</v>
      </c>
      <c r="O2015" t="s">
        <v>2727</v>
      </c>
      <c r="P2015" s="199">
        <v>1522</v>
      </c>
      <c r="S2015" t="s">
        <v>3495</v>
      </c>
      <c r="T2015" t="s">
        <v>3730</v>
      </c>
      <c r="U2015" s="201">
        <v>3.98</v>
      </c>
      <c r="V2015" t="s">
        <v>4349</v>
      </c>
      <c r="W2015" t="s">
        <v>4512</v>
      </c>
      <c r="X2015" t="s">
        <v>4513</v>
      </c>
      <c r="Y2015" t="s">
        <v>4481</v>
      </c>
      <c r="Z2015" t="s">
        <v>3051</v>
      </c>
      <c r="AA2015">
        <v>829770</v>
      </c>
      <c r="AB2015" s="198">
        <v>37048.875011574077</v>
      </c>
      <c r="AC2015" s="198">
        <v>37048.875011574077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1338460</v>
      </c>
      <c r="H2016" s="198">
        <v>37047.363356481481</v>
      </c>
      <c r="I2016" t="s">
        <v>4219</v>
      </c>
      <c r="M2016" t="s">
        <v>3494</v>
      </c>
      <c r="N2016" t="s">
        <v>3840</v>
      </c>
      <c r="O2016" t="s">
        <v>2469</v>
      </c>
      <c r="P2016" s="199">
        <v>5000</v>
      </c>
      <c r="S2016" t="s">
        <v>3495</v>
      </c>
      <c r="T2016" t="s">
        <v>3730</v>
      </c>
      <c r="U2016" s="201">
        <v>4</v>
      </c>
      <c r="V2016" t="s">
        <v>4226</v>
      </c>
      <c r="W2016" t="s">
        <v>4512</v>
      </c>
      <c r="X2016" t="s">
        <v>4513</v>
      </c>
      <c r="Y2016" t="s">
        <v>4481</v>
      </c>
      <c r="Z2016" t="s">
        <v>3051</v>
      </c>
      <c r="AA2016">
        <v>829771</v>
      </c>
      <c r="AB2016" s="198">
        <v>37048.875011574077</v>
      </c>
      <c r="AC2016" s="198">
        <v>37048.875011574077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3879</v>
      </c>
      <c r="G2017" s="202">
        <v>1338461</v>
      </c>
      <c r="H2017" s="198">
        <v>37047.363379629627</v>
      </c>
      <c r="I2017" t="s">
        <v>4272</v>
      </c>
      <c r="M2017" t="s">
        <v>3494</v>
      </c>
      <c r="N2017" t="s">
        <v>3840</v>
      </c>
      <c r="O2017" t="s">
        <v>2614</v>
      </c>
      <c r="P2017" s="199">
        <v>3879</v>
      </c>
      <c r="S2017" t="s">
        <v>3495</v>
      </c>
      <c r="T2017" t="s">
        <v>3730</v>
      </c>
      <c r="U2017" s="201">
        <v>3.05</v>
      </c>
      <c r="V2017" t="s">
        <v>3173</v>
      </c>
      <c r="W2017" t="s">
        <v>3171</v>
      </c>
      <c r="X2017" t="s">
        <v>3164</v>
      </c>
      <c r="Y2017" t="s">
        <v>4481</v>
      </c>
      <c r="Z2017" t="s">
        <v>3051</v>
      </c>
      <c r="AA2017">
        <v>829772</v>
      </c>
      <c r="AB2017" s="198">
        <v>37048.875011574077</v>
      </c>
      <c r="AC2017" s="198">
        <v>37048.875011574077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1338463</v>
      </c>
      <c r="H2018" s="198">
        <v>37047.363391203704</v>
      </c>
      <c r="I2018" t="s">
        <v>4070</v>
      </c>
      <c r="M2018" t="s">
        <v>3494</v>
      </c>
      <c r="N2018" t="s">
        <v>3840</v>
      </c>
      <c r="O2018" t="s">
        <v>2587</v>
      </c>
      <c r="P2018" s="199">
        <v>10000</v>
      </c>
      <c r="S2018" t="s">
        <v>3495</v>
      </c>
      <c r="T2018" t="s">
        <v>3730</v>
      </c>
      <c r="U2018" s="201">
        <v>4.0250000000000004</v>
      </c>
      <c r="V2018" t="s">
        <v>4071</v>
      </c>
      <c r="W2018" t="s">
        <v>3171</v>
      </c>
      <c r="X2018" t="s">
        <v>3164</v>
      </c>
      <c r="Y2018" t="s">
        <v>4481</v>
      </c>
      <c r="Z2018" t="s">
        <v>3051</v>
      </c>
      <c r="AA2018">
        <v>829773</v>
      </c>
      <c r="AB2018" s="198">
        <v>37048.875011574077</v>
      </c>
      <c r="AC2018" s="198">
        <v>37048.875011574077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769</v>
      </c>
      <c r="G2019" s="202">
        <v>1338462</v>
      </c>
      <c r="H2019" s="198">
        <v>37047.363391203704</v>
      </c>
      <c r="I2019" t="s">
        <v>3155</v>
      </c>
      <c r="M2019" t="s">
        <v>3494</v>
      </c>
      <c r="N2019" t="s">
        <v>3840</v>
      </c>
      <c r="O2019" t="s">
        <v>2583</v>
      </c>
      <c r="P2019" s="199">
        <v>769</v>
      </c>
      <c r="S2019" t="s">
        <v>3495</v>
      </c>
      <c r="T2019" t="s">
        <v>3730</v>
      </c>
      <c r="U2019" s="201">
        <v>4.22</v>
      </c>
      <c r="V2019" t="s">
        <v>3109</v>
      </c>
      <c r="W2019" t="s">
        <v>4523</v>
      </c>
      <c r="X2019" t="s">
        <v>4524</v>
      </c>
      <c r="Y2019" t="s">
        <v>4481</v>
      </c>
      <c r="Z2019" t="s">
        <v>3051</v>
      </c>
      <c r="AA2019">
        <v>829774</v>
      </c>
      <c r="AB2019" s="198">
        <v>37048.875011574077</v>
      </c>
      <c r="AC2019" s="198">
        <v>37048.875011574077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1338464</v>
      </c>
      <c r="H2020" s="198">
        <v>37047.363402777781</v>
      </c>
      <c r="I2020" t="s">
        <v>3702</v>
      </c>
      <c r="M2020" t="s">
        <v>3494</v>
      </c>
      <c r="N2020" t="s">
        <v>3840</v>
      </c>
      <c r="O2020" t="s">
        <v>2472</v>
      </c>
      <c r="P2020" s="199">
        <v>10000</v>
      </c>
      <c r="S2020" t="s">
        <v>3495</v>
      </c>
      <c r="T2020" t="s">
        <v>3730</v>
      </c>
      <c r="U2020" s="201">
        <v>4.0449999999999999</v>
      </c>
      <c r="V2020" t="s">
        <v>4387</v>
      </c>
      <c r="W2020" t="s">
        <v>4512</v>
      </c>
      <c r="X2020" t="s">
        <v>4513</v>
      </c>
      <c r="Y2020" t="s">
        <v>4481</v>
      </c>
      <c r="Z2020" t="s">
        <v>3051</v>
      </c>
      <c r="AA2020">
        <v>829775</v>
      </c>
      <c r="AB2020" s="198">
        <v>37048.875011574077</v>
      </c>
      <c r="AC2020" s="198">
        <v>37048.875011574077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</v>
      </c>
      <c r="G2021" s="202">
        <v>1338465</v>
      </c>
      <c r="H2021" s="198">
        <v>37047.363402777781</v>
      </c>
      <c r="I2021" t="s">
        <v>4482</v>
      </c>
      <c r="M2021" t="s">
        <v>3494</v>
      </c>
      <c r="N2021" t="s">
        <v>3840</v>
      </c>
      <c r="O2021" t="s">
        <v>2469</v>
      </c>
      <c r="P2021" s="199">
        <v>5000</v>
      </c>
      <c r="S2021" t="s">
        <v>3495</v>
      </c>
      <c r="T2021" t="s">
        <v>3730</v>
      </c>
      <c r="U2021" s="201">
        <v>4</v>
      </c>
      <c r="V2021" t="s">
        <v>4483</v>
      </c>
      <c r="W2021" t="s">
        <v>4512</v>
      </c>
      <c r="X2021" t="s">
        <v>4513</v>
      </c>
      <c r="Y2021" t="s">
        <v>4481</v>
      </c>
      <c r="Z2021" t="s">
        <v>3051</v>
      </c>
      <c r="AA2021">
        <v>829779</v>
      </c>
      <c r="AB2021" s="198">
        <v>37048.875011574077</v>
      </c>
      <c r="AC2021" s="198">
        <v>37048.875011574077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1338468</v>
      </c>
      <c r="H2022" s="198">
        <v>37047.36341435185</v>
      </c>
      <c r="I2022" t="s">
        <v>4268</v>
      </c>
      <c r="M2022" t="s">
        <v>3494</v>
      </c>
      <c r="N2022" t="s">
        <v>3840</v>
      </c>
      <c r="O2022" t="s">
        <v>2578</v>
      </c>
      <c r="P2022" s="199">
        <v>5000</v>
      </c>
      <c r="S2022" t="s">
        <v>3495</v>
      </c>
      <c r="T2022" t="s">
        <v>3730</v>
      </c>
      <c r="U2022" s="201">
        <v>9.4499999999999993</v>
      </c>
      <c r="V2022" t="s">
        <v>3851</v>
      </c>
      <c r="W2022" t="s">
        <v>3226</v>
      </c>
      <c r="X2022" t="s">
        <v>3164</v>
      </c>
      <c r="Y2022" t="s">
        <v>4481</v>
      </c>
      <c r="Z2022" t="s">
        <v>3051</v>
      </c>
      <c r="AA2022">
        <v>829778</v>
      </c>
      <c r="AB2022" s="198">
        <v>37048.875011574077</v>
      </c>
      <c r="AC2022" s="198">
        <v>37048.875011574077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3140</v>
      </c>
      <c r="G2023" s="202">
        <v>1338467</v>
      </c>
      <c r="H2023" s="198">
        <v>37047.36341435185</v>
      </c>
      <c r="I2023" t="s">
        <v>4393</v>
      </c>
      <c r="M2023" t="s">
        <v>3494</v>
      </c>
      <c r="N2023" t="s">
        <v>3840</v>
      </c>
      <c r="O2023" t="s">
        <v>4694</v>
      </c>
      <c r="P2023" s="199">
        <v>3140</v>
      </c>
      <c r="S2023" t="s">
        <v>3495</v>
      </c>
      <c r="T2023" t="s">
        <v>3730</v>
      </c>
      <c r="U2023" s="201">
        <v>3.96</v>
      </c>
      <c r="V2023" t="s">
        <v>4394</v>
      </c>
      <c r="W2023" t="s">
        <v>4368</v>
      </c>
      <c r="X2023" t="s">
        <v>3165</v>
      </c>
      <c r="Y2023" t="s">
        <v>4481</v>
      </c>
      <c r="Z2023" t="s">
        <v>3051</v>
      </c>
      <c r="AA2023">
        <v>829777</v>
      </c>
      <c r="AB2023" s="198">
        <v>37048.875011574077</v>
      </c>
      <c r="AC2023" s="198">
        <v>37048.875011574077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1338466</v>
      </c>
      <c r="H2024" s="198">
        <v>37047.36341435185</v>
      </c>
      <c r="I2024" t="s">
        <v>4249</v>
      </c>
      <c r="M2024" t="s">
        <v>3494</v>
      </c>
      <c r="N2024" t="s">
        <v>3840</v>
      </c>
      <c r="O2024" t="s">
        <v>2498</v>
      </c>
      <c r="Q2024" s="199">
        <v>5000</v>
      </c>
      <c r="S2024" t="s">
        <v>3495</v>
      </c>
      <c r="T2024" t="s">
        <v>3730</v>
      </c>
      <c r="U2024" s="201">
        <v>3.8925000000000001</v>
      </c>
      <c r="V2024" t="s">
        <v>4470</v>
      </c>
      <c r="W2024" t="s">
        <v>4348</v>
      </c>
      <c r="X2024" t="s">
        <v>4498</v>
      </c>
      <c r="Y2024" t="s">
        <v>4481</v>
      </c>
      <c r="Z2024" t="s">
        <v>3051</v>
      </c>
      <c r="AA2024">
        <v>829776</v>
      </c>
      <c r="AB2024" s="198">
        <v>37048.875011574077</v>
      </c>
      <c r="AC2024" s="198">
        <v>37048.875011574077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1338469</v>
      </c>
      <c r="H2025" s="198">
        <v>37047.363425925927</v>
      </c>
      <c r="I2025" t="s">
        <v>4518</v>
      </c>
      <c r="M2025" t="s">
        <v>3494</v>
      </c>
      <c r="N2025" t="s">
        <v>3840</v>
      </c>
      <c r="O2025" t="s">
        <v>2586</v>
      </c>
      <c r="P2025" s="199">
        <v>10000</v>
      </c>
      <c r="S2025" t="s">
        <v>3495</v>
      </c>
      <c r="T2025" t="s">
        <v>3730</v>
      </c>
      <c r="U2025" s="201">
        <v>4.1849999999999996</v>
      </c>
      <c r="V2025" t="s">
        <v>3475</v>
      </c>
      <c r="W2025" t="s">
        <v>4523</v>
      </c>
      <c r="X2025" t="s">
        <v>4524</v>
      </c>
      <c r="Y2025" t="s">
        <v>4481</v>
      </c>
      <c r="Z2025" t="s">
        <v>3051</v>
      </c>
      <c r="AA2025">
        <v>829780</v>
      </c>
      <c r="AB2025" s="198">
        <v>37048.875011574077</v>
      </c>
      <c r="AC2025" s="198">
        <v>37048.875011574077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5000</v>
      </c>
      <c r="G2026" s="202">
        <v>1338470</v>
      </c>
      <c r="H2026" s="198">
        <v>37047.363449074073</v>
      </c>
      <c r="I2026" t="s">
        <v>4160</v>
      </c>
      <c r="M2026" t="s">
        <v>3494</v>
      </c>
      <c r="N2026" t="s">
        <v>3840</v>
      </c>
      <c r="O2026" t="s">
        <v>2505</v>
      </c>
      <c r="Q2026" s="199">
        <v>5000</v>
      </c>
      <c r="S2026" t="s">
        <v>3495</v>
      </c>
      <c r="T2026" t="s">
        <v>3730</v>
      </c>
      <c r="U2026" s="201">
        <v>3.93</v>
      </c>
      <c r="V2026" t="s">
        <v>2506</v>
      </c>
      <c r="W2026" t="s">
        <v>4348</v>
      </c>
      <c r="X2026" t="s">
        <v>4498</v>
      </c>
      <c r="Y2026" t="s">
        <v>4481</v>
      </c>
      <c r="Z2026" t="s">
        <v>3051</v>
      </c>
      <c r="AA2026">
        <v>829782</v>
      </c>
      <c r="AB2026" s="198">
        <v>37048.875011574077</v>
      </c>
      <c r="AC2026" s="198">
        <v>37048.875011574077</v>
      </c>
    </row>
    <row r="2027" spans="1:29" x14ac:dyDescent="0.2">
      <c r="A2027" s="44" t="str">
        <f t="shared" si="156"/>
        <v xml:space="preserve"> Natural Gas Physical</v>
      </c>
      <c r="B2027" s="44" t="str">
        <f t="shared" si="157"/>
        <v/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5000</v>
      </c>
      <c r="G2027" s="202">
        <v>1338471</v>
      </c>
      <c r="H2027" s="198">
        <v>37047.36346064815</v>
      </c>
      <c r="I2027" t="s">
        <v>4423</v>
      </c>
      <c r="M2027" t="s">
        <v>3494</v>
      </c>
      <c r="N2027" t="s">
        <v>3176</v>
      </c>
      <c r="O2027" t="s">
        <v>78</v>
      </c>
      <c r="P2027" s="199">
        <v>5000</v>
      </c>
      <c r="S2027" t="s">
        <v>3495</v>
      </c>
      <c r="T2027" t="s">
        <v>3730</v>
      </c>
      <c r="U2027" s="201">
        <v>3.38</v>
      </c>
      <c r="V2027" t="s">
        <v>3667</v>
      </c>
      <c r="W2027" t="s">
        <v>4451</v>
      </c>
      <c r="X2027" t="s">
        <v>3805</v>
      </c>
      <c r="Y2027" t="s">
        <v>4481</v>
      </c>
      <c r="Z2027" t="s">
        <v>3052</v>
      </c>
      <c r="AA2027">
        <v>829781</v>
      </c>
      <c r="AB2027" s="198">
        <v>37048.875011574077</v>
      </c>
      <c r="AC2027" s="198">
        <v>37048.875011574077</v>
      </c>
    </row>
    <row r="2028" spans="1:29" x14ac:dyDescent="0.2">
      <c r="A2028" s="44" t="str">
        <f t="shared" si="156"/>
        <v>US Natural Gas Financial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Financial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310000</v>
      </c>
      <c r="G2028" s="202">
        <v>1338473</v>
      </c>
      <c r="H2028" s="198">
        <v>37047.363483796296</v>
      </c>
      <c r="I2028" t="s">
        <v>4521</v>
      </c>
      <c r="M2028" t="s">
        <v>3494</v>
      </c>
      <c r="N2028" t="s">
        <v>4277</v>
      </c>
      <c r="O2028" t="s">
        <v>4487</v>
      </c>
      <c r="P2028" s="199">
        <v>10000</v>
      </c>
      <c r="S2028" t="s">
        <v>3495</v>
      </c>
      <c r="T2028" t="s">
        <v>3730</v>
      </c>
      <c r="U2028" s="201">
        <v>4.16</v>
      </c>
      <c r="V2028" t="s">
        <v>4522</v>
      </c>
      <c r="W2028" t="s">
        <v>2909</v>
      </c>
      <c r="X2028" t="s">
        <v>4278</v>
      </c>
      <c r="Y2028" t="s">
        <v>3748</v>
      </c>
      <c r="Z2028" t="s">
        <v>3051</v>
      </c>
      <c r="AA2028" t="s">
        <v>114</v>
      </c>
      <c r="AB2028" s="198">
        <v>37073.875</v>
      </c>
      <c r="AC2028" s="198">
        <v>37103.875</v>
      </c>
    </row>
    <row r="2029" spans="1:29" x14ac:dyDescent="0.2">
      <c r="A2029" s="44" t="str">
        <f t="shared" si="156"/>
        <v>US Power Physical</v>
      </c>
      <c r="B2029" s="44" t="str">
        <f t="shared" si="157"/>
        <v>US</v>
      </c>
      <c r="C2029" s="44" t="str">
        <f t="shared" si="158"/>
        <v>Power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92</v>
      </c>
      <c r="F2029" s="213">
        <f t="shared" si="160"/>
        <v>2300</v>
      </c>
      <c r="G2029" s="202">
        <v>1338472</v>
      </c>
      <c r="H2029" s="198">
        <v>37047.363483796296</v>
      </c>
      <c r="I2029" t="s">
        <v>4543</v>
      </c>
      <c r="M2029" t="s">
        <v>2818</v>
      </c>
      <c r="N2029" t="s">
        <v>3458</v>
      </c>
      <c r="O2029" t="s">
        <v>3260</v>
      </c>
      <c r="P2029" s="199">
        <v>25</v>
      </c>
      <c r="S2029" t="s">
        <v>3493</v>
      </c>
      <c r="T2029" t="s">
        <v>3730</v>
      </c>
      <c r="U2029" s="201">
        <v>84</v>
      </c>
      <c r="V2029" t="s">
        <v>2694</v>
      </c>
      <c r="W2029" t="s">
        <v>4411</v>
      </c>
      <c r="X2029" t="s">
        <v>3459</v>
      </c>
      <c r="Y2029" t="s">
        <v>4783</v>
      </c>
      <c r="Z2029" t="s">
        <v>3046</v>
      </c>
      <c r="AA2029">
        <v>632803.1</v>
      </c>
      <c r="AB2029" s="198">
        <v>37165.564583333333</v>
      </c>
      <c r="AC2029" s="198">
        <v>37256.564583333333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10000</v>
      </c>
      <c r="G2030" s="202">
        <v>1338474</v>
      </c>
      <c r="H2030" s="198">
        <v>37047.363483796296</v>
      </c>
      <c r="I2030" t="s">
        <v>3533</v>
      </c>
      <c r="M2030" t="s">
        <v>3494</v>
      </c>
      <c r="N2030" t="s">
        <v>3840</v>
      </c>
      <c r="O2030" t="s">
        <v>2565</v>
      </c>
      <c r="P2030" s="199">
        <v>10000</v>
      </c>
      <c r="S2030" t="s">
        <v>3495</v>
      </c>
      <c r="T2030" t="s">
        <v>3730</v>
      </c>
      <c r="U2030" s="201">
        <v>9.4499999999999993</v>
      </c>
      <c r="V2030" t="s">
        <v>4152</v>
      </c>
      <c r="W2030" t="s">
        <v>3226</v>
      </c>
      <c r="X2030" t="s">
        <v>3164</v>
      </c>
      <c r="Y2030" t="s">
        <v>4481</v>
      </c>
      <c r="Z2030" t="s">
        <v>3051</v>
      </c>
      <c r="AA2030">
        <v>829783</v>
      </c>
      <c r="AB2030" s="198">
        <v>37048.875011574077</v>
      </c>
      <c r="AC2030" s="198">
        <v>37048.875011574077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1338475</v>
      </c>
      <c r="H2031" s="198">
        <v>37047.363495370373</v>
      </c>
      <c r="I2031" t="s">
        <v>4482</v>
      </c>
      <c r="M2031" t="s">
        <v>3494</v>
      </c>
      <c r="N2031" t="s">
        <v>3840</v>
      </c>
      <c r="O2031" t="s">
        <v>2469</v>
      </c>
      <c r="P2031" s="199">
        <v>10000</v>
      </c>
      <c r="S2031" t="s">
        <v>3495</v>
      </c>
      <c r="T2031" t="s">
        <v>3730</v>
      </c>
      <c r="U2031" s="201">
        <v>3.9975000000000001</v>
      </c>
      <c r="V2031" t="s">
        <v>4483</v>
      </c>
      <c r="W2031" t="s">
        <v>4512</v>
      </c>
      <c r="X2031" t="s">
        <v>4513</v>
      </c>
      <c r="Y2031" t="s">
        <v>4481</v>
      </c>
      <c r="Z2031" t="s">
        <v>3051</v>
      </c>
      <c r="AA2031">
        <v>829784</v>
      </c>
      <c r="AB2031" s="198">
        <v>37048.875011574077</v>
      </c>
      <c r="AC2031" s="198">
        <v>37048.875011574077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1338476</v>
      </c>
      <c r="H2032" s="198">
        <v>37047.363530092596</v>
      </c>
      <c r="I2032" t="s">
        <v>4249</v>
      </c>
      <c r="M2032" t="s">
        <v>3494</v>
      </c>
      <c r="N2032" t="s">
        <v>3840</v>
      </c>
      <c r="O2032" t="s">
        <v>2498</v>
      </c>
      <c r="Q2032" s="199">
        <v>5000</v>
      </c>
      <c r="S2032" t="s">
        <v>3495</v>
      </c>
      <c r="T2032" t="s">
        <v>3730</v>
      </c>
      <c r="U2032" s="201">
        <v>3.895</v>
      </c>
      <c r="V2032" t="s">
        <v>4470</v>
      </c>
      <c r="W2032" t="s">
        <v>4348</v>
      </c>
      <c r="X2032" t="s">
        <v>4498</v>
      </c>
      <c r="Y2032" t="s">
        <v>4481</v>
      </c>
      <c r="Z2032" t="s">
        <v>3051</v>
      </c>
      <c r="AA2032">
        <v>829785</v>
      </c>
      <c r="AB2032" s="198">
        <v>37048.875011574077</v>
      </c>
      <c r="AC2032" s="198">
        <v>37048.875011574077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10000</v>
      </c>
      <c r="G2033" s="202">
        <v>1338478</v>
      </c>
      <c r="H2033" s="198">
        <v>37047.363553240742</v>
      </c>
      <c r="I2033" t="s">
        <v>4502</v>
      </c>
      <c r="M2033" t="s">
        <v>3494</v>
      </c>
      <c r="N2033" t="s">
        <v>3840</v>
      </c>
      <c r="O2033" t="s">
        <v>2481</v>
      </c>
      <c r="P2033" s="199">
        <v>10000</v>
      </c>
      <c r="S2033" t="s">
        <v>3495</v>
      </c>
      <c r="T2033" t="s">
        <v>3730</v>
      </c>
      <c r="U2033" s="201">
        <v>4.13</v>
      </c>
      <c r="V2033" t="s">
        <v>4352</v>
      </c>
      <c r="W2033" t="s">
        <v>4479</v>
      </c>
      <c r="X2033" t="s">
        <v>4480</v>
      </c>
      <c r="Y2033" t="s">
        <v>4481</v>
      </c>
      <c r="Z2033" t="s">
        <v>3051</v>
      </c>
      <c r="AA2033">
        <v>829786</v>
      </c>
      <c r="AB2033" s="198">
        <v>37048.875011574077</v>
      </c>
      <c r="AC2033" s="198">
        <v>37048.875011574077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344</v>
      </c>
      <c r="G2034" s="202">
        <v>1338479</v>
      </c>
      <c r="H2034" s="198">
        <v>37047.363576388889</v>
      </c>
      <c r="I2034" t="s">
        <v>4393</v>
      </c>
      <c r="M2034" t="s">
        <v>3494</v>
      </c>
      <c r="N2034" t="s">
        <v>3840</v>
      </c>
      <c r="O2034" t="s">
        <v>2767</v>
      </c>
      <c r="P2034" s="199">
        <v>344</v>
      </c>
      <c r="S2034" t="s">
        <v>3495</v>
      </c>
      <c r="T2034" t="s">
        <v>3730</v>
      </c>
      <c r="U2034" s="201">
        <v>3.96</v>
      </c>
      <c r="V2034" t="s">
        <v>4394</v>
      </c>
      <c r="W2034" t="s">
        <v>4368</v>
      </c>
      <c r="X2034" t="s">
        <v>3165</v>
      </c>
      <c r="Y2034" t="s">
        <v>4481</v>
      </c>
      <c r="Z2034" t="s">
        <v>3051</v>
      </c>
      <c r="AA2034">
        <v>829787</v>
      </c>
      <c r="AB2034" s="198">
        <v>37048.875011574077</v>
      </c>
      <c r="AC2034" s="198">
        <v>37048.875011574077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1338480</v>
      </c>
      <c r="H2035" s="198">
        <v>37047.363587962966</v>
      </c>
      <c r="I2035" t="s">
        <v>4467</v>
      </c>
      <c r="M2035" t="s">
        <v>3494</v>
      </c>
      <c r="N2035" t="s">
        <v>3840</v>
      </c>
      <c r="O2035" t="s">
        <v>2472</v>
      </c>
      <c r="P2035" s="199">
        <v>10000</v>
      </c>
      <c r="S2035" t="s">
        <v>3495</v>
      </c>
      <c r="T2035" t="s">
        <v>3730</v>
      </c>
      <c r="U2035" s="201">
        <v>4.04</v>
      </c>
      <c r="V2035" t="s">
        <v>4218</v>
      </c>
      <c r="W2035" t="s">
        <v>4512</v>
      </c>
      <c r="X2035" t="s">
        <v>4513</v>
      </c>
      <c r="Y2035" t="s">
        <v>4481</v>
      </c>
      <c r="Z2035" t="s">
        <v>3051</v>
      </c>
      <c r="AA2035">
        <v>829789</v>
      </c>
      <c r="AB2035" s="198">
        <v>37048.875011574077</v>
      </c>
      <c r="AC2035" s="198">
        <v>37048.875011574077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10000</v>
      </c>
      <c r="G2036" s="202">
        <v>1338481</v>
      </c>
      <c r="H2036" s="198">
        <v>37047.363599537035</v>
      </c>
      <c r="I2036" t="s">
        <v>3606</v>
      </c>
      <c r="M2036" t="s">
        <v>3494</v>
      </c>
      <c r="N2036" t="s">
        <v>3840</v>
      </c>
      <c r="O2036" t="s">
        <v>2469</v>
      </c>
      <c r="P2036" s="199">
        <v>10000</v>
      </c>
      <c r="S2036" t="s">
        <v>3495</v>
      </c>
      <c r="T2036" t="s">
        <v>3730</v>
      </c>
      <c r="U2036" s="201">
        <v>3.9950000000000001</v>
      </c>
      <c r="V2036" t="s">
        <v>3482</v>
      </c>
      <c r="W2036" t="s">
        <v>4512</v>
      </c>
      <c r="X2036" t="s">
        <v>4513</v>
      </c>
      <c r="Y2036" t="s">
        <v>4481</v>
      </c>
      <c r="Z2036" t="s">
        <v>3051</v>
      </c>
      <c r="AA2036">
        <v>829788</v>
      </c>
      <c r="AB2036" s="198">
        <v>37048.875011574077</v>
      </c>
      <c r="AC2036" s="198">
        <v>37048.875011574077</v>
      </c>
    </row>
    <row r="2037" spans="1:29" x14ac:dyDescent="0.2">
      <c r="A2037" s="44" t="str">
        <f t="shared" si="156"/>
        <v xml:space="preserve"> Natural Gas Physical</v>
      </c>
      <c r="B2037" s="44" t="str">
        <f t="shared" si="157"/>
        <v/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10000</v>
      </c>
      <c r="G2037" s="202">
        <v>1338482</v>
      </c>
      <c r="H2037" s="198">
        <v>37047.363622685189</v>
      </c>
      <c r="I2037" t="s">
        <v>4449</v>
      </c>
      <c r="M2037" t="s">
        <v>3494</v>
      </c>
      <c r="N2037" t="s">
        <v>4506</v>
      </c>
      <c r="O2037" t="s">
        <v>2641</v>
      </c>
      <c r="P2037" s="199">
        <v>10000</v>
      </c>
      <c r="S2037" t="s">
        <v>3495</v>
      </c>
      <c r="T2037" t="s">
        <v>3730</v>
      </c>
      <c r="U2037" s="201">
        <v>4.2249999999999996</v>
      </c>
      <c r="V2037" t="s">
        <v>3802</v>
      </c>
      <c r="W2037" t="s">
        <v>4507</v>
      </c>
      <c r="X2037" t="s">
        <v>4508</v>
      </c>
      <c r="Y2037" t="s">
        <v>4481</v>
      </c>
      <c r="Z2037" t="s">
        <v>3051</v>
      </c>
      <c r="AA2037">
        <v>829792</v>
      </c>
      <c r="AB2037" s="198">
        <v>37048.875011574077</v>
      </c>
      <c r="AC2037" s="198">
        <v>37048.875011574077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5000</v>
      </c>
      <c r="G2038" s="202">
        <v>1338484</v>
      </c>
      <c r="H2038" s="198">
        <v>37047.363622685189</v>
      </c>
      <c r="I2038" t="s">
        <v>4496</v>
      </c>
      <c r="M2038" t="s">
        <v>3494</v>
      </c>
      <c r="N2038" t="s">
        <v>3840</v>
      </c>
      <c r="O2038" t="s">
        <v>107</v>
      </c>
      <c r="P2038" s="199">
        <v>5000</v>
      </c>
      <c r="S2038" t="s">
        <v>3495</v>
      </c>
      <c r="T2038" t="s">
        <v>3730</v>
      </c>
      <c r="U2038" s="201">
        <v>4.1375000000000002</v>
      </c>
      <c r="V2038" t="s">
        <v>4500</v>
      </c>
      <c r="W2038" t="s">
        <v>4479</v>
      </c>
      <c r="X2038" t="s">
        <v>4480</v>
      </c>
      <c r="Y2038" t="s">
        <v>4481</v>
      </c>
      <c r="Z2038" t="s">
        <v>3051</v>
      </c>
      <c r="AA2038">
        <v>829791</v>
      </c>
      <c r="AB2038" s="198">
        <v>37048.875011574077</v>
      </c>
      <c r="AC2038" s="198">
        <v>37048.875011574077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2500</v>
      </c>
      <c r="G2039" s="202">
        <v>1338483</v>
      </c>
      <c r="H2039" s="198">
        <v>37047.363622685189</v>
      </c>
      <c r="I2039" t="s">
        <v>4249</v>
      </c>
      <c r="M2039" t="s">
        <v>3494</v>
      </c>
      <c r="N2039" t="s">
        <v>3840</v>
      </c>
      <c r="O2039" t="s">
        <v>2586</v>
      </c>
      <c r="P2039" s="199">
        <v>2500</v>
      </c>
      <c r="S2039" t="s">
        <v>3495</v>
      </c>
      <c r="T2039" t="s">
        <v>3730</v>
      </c>
      <c r="U2039" s="201">
        <v>4.1849999999999996</v>
      </c>
      <c r="V2039" t="s">
        <v>4503</v>
      </c>
      <c r="W2039" t="s">
        <v>4523</v>
      </c>
      <c r="X2039" t="s">
        <v>4524</v>
      </c>
      <c r="Y2039" t="s">
        <v>4481</v>
      </c>
      <c r="Z2039" t="s">
        <v>3051</v>
      </c>
      <c r="AA2039">
        <v>829790</v>
      </c>
      <c r="AB2039" s="198">
        <v>37048.875011574077</v>
      </c>
      <c r="AC2039" s="198">
        <v>37048.875011574077</v>
      </c>
    </row>
    <row r="2040" spans="1:29" x14ac:dyDescent="0.2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25</v>
      </c>
      <c r="F2040" s="213">
        <f t="shared" si="160"/>
        <v>250000</v>
      </c>
      <c r="G2040" s="202">
        <v>1338485</v>
      </c>
      <c r="H2040" s="198">
        <v>37047.363634259258</v>
      </c>
      <c r="I2040" t="s">
        <v>4410</v>
      </c>
      <c r="M2040" t="s">
        <v>3494</v>
      </c>
      <c r="N2040" t="s">
        <v>4277</v>
      </c>
      <c r="O2040" t="s">
        <v>3991</v>
      </c>
      <c r="P2040" s="199">
        <v>10000</v>
      </c>
      <c r="S2040" t="s">
        <v>3495</v>
      </c>
      <c r="T2040" t="s">
        <v>3730</v>
      </c>
      <c r="U2040" s="201">
        <v>4.0650000000000004</v>
      </c>
      <c r="V2040" t="s">
        <v>4332</v>
      </c>
      <c r="W2040" t="s">
        <v>4527</v>
      </c>
      <c r="X2040" t="s">
        <v>4157</v>
      </c>
      <c r="Y2040" t="s">
        <v>3748</v>
      </c>
      <c r="Z2040" t="s">
        <v>3051</v>
      </c>
      <c r="AA2040" t="s">
        <v>115</v>
      </c>
      <c r="AB2040" s="198">
        <v>37048.875011574077</v>
      </c>
      <c r="AC2040" s="198">
        <v>37072.875011574077</v>
      </c>
    </row>
    <row r="2041" spans="1:29" x14ac:dyDescent="0.2">
      <c r="A2041" s="44" t="str">
        <f t="shared" si="156"/>
        <v>US Power Physical</v>
      </c>
      <c r="B2041" s="44" t="str">
        <f t="shared" si="157"/>
        <v>US</v>
      </c>
      <c r="C2041" s="44" t="str">
        <f t="shared" si="158"/>
        <v>Power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92</v>
      </c>
      <c r="F2041" s="213">
        <f t="shared" si="160"/>
        <v>2300</v>
      </c>
      <c r="G2041" s="202">
        <v>1338486</v>
      </c>
      <c r="H2041" s="198">
        <v>37047.363645833335</v>
      </c>
      <c r="I2041" t="s">
        <v>3464</v>
      </c>
      <c r="M2041" t="s">
        <v>2818</v>
      </c>
      <c r="N2041" t="s">
        <v>3460</v>
      </c>
      <c r="O2041" t="s">
        <v>3288</v>
      </c>
      <c r="P2041" s="199">
        <v>25</v>
      </c>
      <c r="S2041" t="s">
        <v>3493</v>
      </c>
      <c r="T2041" t="s">
        <v>3730</v>
      </c>
      <c r="U2041" s="201">
        <v>90</v>
      </c>
      <c r="V2041" t="s">
        <v>4636</v>
      </c>
      <c r="W2041" t="s">
        <v>3234</v>
      </c>
      <c r="X2041" t="s">
        <v>3236</v>
      </c>
      <c r="Y2041" t="s">
        <v>4783</v>
      </c>
      <c r="Z2041" t="s">
        <v>3046</v>
      </c>
      <c r="AA2041">
        <v>632804.1</v>
      </c>
      <c r="AB2041" s="198">
        <v>37165</v>
      </c>
      <c r="AC2041" s="198">
        <v>37256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1338487</v>
      </c>
      <c r="H2042" s="198">
        <v>37047.363645833335</v>
      </c>
      <c r="I2042" t="s">
        <v>3450</v>
      </c>
      <c r="M2042" t="s">
        <v>3494</v>
      </c>
      <c r="N2042" t="s">
        <v>3840</v>
      </c>
      <c r="O2042" t="s">
        <v>4686</v>
      </c>
      <c r="P2042" s="199">
        <v>5000</v>
      </c>
      <c r="S2042" t="s">
        <v>3495</v>
      </c>
      <c r="T2042" t="s">
        <v>3730</v>
      </c>
      <c r="U2042" s="201">
        <v>4.05</v>
      </c>
      <c r="V2042" t="s">
        <v>3451</v>
      </c>
      <c r="W2042" t="s">
        <v>4368</v>
      </c>
      <c r="X2042" t="s">
        <v>4429</v>
      </c>
      <c r="Y2042" t="s">
        <v>4481</v>
      </c>
      <c r="Z2042" t="s">
        <v>3051</v>
      </c>
      <c r="AA2042">
        <v>829793</v>
      </c>
      <c r="AB2042" s="198">
        <v>37048.875011574077</v>
      </c>
      <c r="AC2042" s="198">
        <v>37048.875011574077</v>
      </c>
    </row>
    <row r="2043" spans="1:29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31</v>
      </c>
      <c r="F2043" s="213">
        <f t="shared" si="160"/>
        <v>155000</v>
      </c>
      <c r="G2043" s="202">
        <v>1338488</v>
      </c>
      <c r="H2043" s="198">
        <v>37047.363657407404</v>
      </c>
      <c r="I2043" t="s">
        <v>3702</v>
      </c>
      <c r="M2043" t="s">
        <v>3494</v>
      </c>
      <c r="N2043" t="s">
        <v>4277</v>
      </c>
      <c r="O2043" t="s">
        <v>4487</v>
      </c>
      <c r="P2043" s="199">
        <v>5000</v>
      </c>
      <c r="S2043" t="s">
        <v>3495</v>
      </c>
      <c r="T2043" t="s">
        <v>3730</v>
      </c>
      <c r="U2043" s="201">
        <v>4.16</v>
      </c>
      <c r="V2043" t="s">
        <v>4279</v>
      </c>
      <c r="W2043" t="s">
        <v>2909</v>
      </c>
      <c r="X2043" t="s">
        <v>4278</v>
      </c>
      <c r="Y2043" t="s">
        <v>3748</v>
      </c>
      <c r="Z2043" t="s">
        <v>3051</v>
      </c>
      <c r="AA2043" t="s">
        <v>116</v>
      </c>
      <c r="AB2043" s="198">
        <v>37073.875</v>
      </c>
      <c r="AC2043" s="198">
        <v>37103.875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3400</v>
      </c>
      <c r="G2044" s="202">
        <v>1338489</v>
      </c>
      <c r="H2044" s="198">
        <v>37047.363657407404</v>
      </c>
      <c r="I2044" t="s">
        <v>4159</v>
      </c>
      <c r="M2044" t="s">
        <v>3494</v>
      </c>
      <c r="N2044" t="s">
        <v>3840</v>
      </c>
      <c r="O2044" t="s">
        <v>2523</v>
      </c>
      <c r="P2044" s="199">
        <v>3400</v>
      </c>
      <c r="S2044" t="s">
        <v>3495</v>
      </c>
      <c r="T2044" t="s">
        <v>3730</v>
      </c>
      <c r="U2044" s="201">
        <v>4.0274999999999999</v>
      </c>
      <c r="V2044" t="s">
        <v>3655</v>
      </c>
      <c r="W2044" t="s">
        <v>4512</v>
      </c>
      <c r="X2044" t="s">
        <v>4513</v>
      </c>
      <c r="Y2044" t="s">
        <v>4481</v>
      </c>
      <c r="Z2044" t="s">
        <v>3051</v>
      </c>
      <c r="AA2044">
        <v>829794</v>
      </c>
      <c r="AB2044" s="198">
        <v>37048.875011574077</v>
      </c>
      <c r="AC2044" s="198">
        <v>37048.875011574077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10000</v>
      </c>
      <c r="G2045" s="202">
        <v>1338490</v>
      </c>
      <c r="H2045" s="198">
        <v>37047.363703703704</v>
      </c>
      <c r="I2045" t="s">
        <v>4501</v>
      </c>
      <c r="M2045" t="s">
        <v>3494</v>
      </c>
      <c r="N2045" t="s">
        <v>3840</v>
      </c>
      <c r="O2045" t="s">
        <v>2469</v>
      </c>
      <c r="P2045" s="199">
        <v>10000</v>
      </c>
      <c r="S2045" t="s">
        <v>3495</v>
      </c>
      <c r="T2045" t="s">
        <v>3730</v>
      </c>
      <c r="U2045" s="201">
        <v>3.9874999999999998</v>
      </c>
      <c r="V2045" t="s">
        <v>4349</v>
      </c>
      <c r="W2045" t="s">
        <v>4512</v>
      </c>
      <c r="X2045" t="s">
        <v>4513</v>
      </c>
      <c r="Y2045" t="s">
        <v>4481</v>
      </c>
      <c r="Z2045" t="s">
        <v>3051</v>
      </c>
      <c r="AA2045">
        <v>829795</v>
      </c>
      <c r="AB2045" s="198">
        <v>37048.875011574077</v>
      </c>
      <c r="AC2045" s="198">
        <v>37048.875011574077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1338491</v>
      </c>
      <c r="H2046" s="198">
        <v>37047.363726851851</v>
      </c>
      <c r="I2046" t="s">
        <v>3518</v>
      </c>
      <c r="M2046" t="s">
        <v>3494</v>
      </c>
      <c r="N2046" t="s">
        <v>3840</v>
      </c>
      <c r="O2046" t="s">
        <v>2556</v>
      </c>
      <c r="P2046" s="199">
        <v>10000</v>
      </c>
      <c r="S2046" t="s">
        <v>3495</v>
      </c>
      <c r="T2046" t="s">
        <v>3730</v>
      </c>
      <c r="U2046" s="201">
        <v>4.01</v>
      </c>
      <c r="V2046" t="s">
        <v>3804</v>
      </c>
      <c r="W2046" t="s">
        <v>4169</v>
      </c>
      <c r="X2046" t="s">
        <v>4170</v>
      </c>
      <c r="Y2046" t="s">
        <v>4481</v>
      </c>
      <c r="Z2046" t="s">
        <v>3051</v>
      </c>
      <c r="AA2046">
        <v>829797</v>
      </c>
      <c r="AB2046" s="198">
        <v>37048.875011574077</v>
      </c>
      <c r="AC2046" s="198">
        <v>37048.875011574077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1338492</v>
      </c>
      <c r="H2047" s="198">
        <v>37047.363738425927</v>
      </c>
      <c r="I2047" t="s">
        <v>4501</v>
      </c>
      <c r="M2047" t="s">
        <v>3494</v>
      </c>
      <c r="N2047" t="s">
        <v>3840</v>
      </c>
      <c r="O2047" t="s">
        <v>2657</v>
      </c>
      <c r="P2047" s="199">
        <v>5000</v>
      </c>
      <c r="S2047" t="s">
        <v>3495</v>
      </c>
      <c r="T2047" t="s">
        <v>3730</v>
      </c>
      <c r="U2047" s="201">
        <v>3.9325000000000001</v>
      </c>
      <c r="V2047" t="s">
        <v>3662</v>
      </c>
      <c r="W2047" t="s">
        <v>4368</v>
      </c>
      <c r="X2047" t="s">
        <v>3165</v>
      </c>
      <c r="Y2047" t="s">
        <v>4481</v>
      </c>
      <c r="Z2047" t="s">
        <v>3051</v>
      </c>
      <c r="AA2047">
        <v>829796</v>
      </c>
      <c r="AB2047" s="198">
        <v>37048.875011574077</v>
      </c>
      <c r="AC2047" s="198">
        <v>37048.875011574077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1338494</v>
      </c>
      <c r="H2048" s="198">
        <v>37047.363761574074</v>
      </c>
      <c r="I2048" t="s">
        <v>3157</v>
      </c>
      <c r="M2048" t="s">
        <v>3494</v>
      </c>
      <c r="N2048" t="s">
        <v>3873</v>
      </c>
      <c r="O2048" t="s">
        <v>117</v>
      </c>
      <c r="Q2048" s="199">
        <v>10000</v>
      </c>
      <c r="S2048" t="s">
        <v>3495</v>
      </c>
      <c r="T2048" t="s">
        <v>3730</v>
      </c>
      <c r="U2048" s="201">
        <v>0</v>
      </c>
      <c r="V2048" t="s">
        <v>3849</v>
      </c>
      <c r="W2048" t="s">
        <v>4178</v>
      </c>
      <c r="X2048" t="s">
        <v>4179</v>
      </c>
      <c r="Y2048" t="s">
        <v>4481</v>
      </c>
      <c r="Z2048" t="s">
        <v>3051</v>
      </c>
      <c r="AA2048">
        <v>829799</v>
      </c>
      <c r="AB2048" s="198">
        <v>37048.875011574077</v>
      </c>
      <c r="AC2048" s="198">
        <v>37048.875011574077</v>
      </c>
    </row>
    <row r="2049" spans="1:29" x14ac:dyDescent="0.2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1338495</v>
      </c>
      <c r="H2049" s="198">
        <v>37047.363761574074</v>
      </c>
      <c r="I2049" t="s">
        <v>4300</v>
      </c>
      <c r="M2049" t="s">
        <v>3494</v>
      </c>
      <c r="N2049" t="s">
        <v>4506</v>
      </c>
      <c r="O2049" t="s">
        <v>2704</v>
      </c>
      <c r="P2049" s="199">
        <v>5000</v>
      </c>
      <c r="S2049" t="s">
        <v>3495</v>
      </c>
      <c r="T2049" t="s">
        <v>3730</v>
      </c>
      <c r="U2049" s="201">
        <v>4.2125000000000004</v>
      </c>
      <c r="V2049" t="s">
        <v>3892</v>
      </c>
      <c r="W2049" t="s">
        <v>4507</v>
      </c>
      <c r="X2049" t="s">
        <v>4508</v>
      </c>
      <c r="Y2049" t="s">
        <v>4481</v>
      </c>
      <c r="Z2049" t="s">
        <v>3051</v>
      </c>
      <c r="AA2049">
        <v>829798</v>
      </c>
      <c r="AB2049" s="198">
        <v>37048.875011574077</v>
      </c>
      <c r="AC2049" s="198">
        <v>37048.875011574077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31</v>
      </c>
      <c r="F2050" s="213">
        <f t="shared" si="160"/>
        <v>77500</v>
      </c>
      <c r="G2050" s="202">
        <v>1338496</v>
      </c>
      <c r="H2050" s="198">
        <v>37047.36378472222</v>
      </c>
      <c r="I2050" t="s">
        <v>4484</v>
      </c>
      <c r="M2050" t="s">
        <v>3494</v>
      </c>
      <c r="N2050" t="s">
        <v>4277</v>
      </c>
      <c r="O2050" t="s">
        <v>4487</v>
      </c>
      <c r="P2050" s="199">
        <v>2500</v>
      </c>
      <c r="S2050" t="s">
        <v>3495</v>
      </c>
      <c r="T2050" t="s">
        <v>3730</v>
      </c>
      <c r="U2050" s="201">
        <v>4.16</v>
      </c>
      <c r="V2050" t="s">
        <v>2637</v>
      </c>
      <c r="W2050" t="s">
        <v>2909</v>
      </c>
      <c r="X2050" t="s">
        <v>4278</v>
      </c>
      <c r="Y2050" t="s">
        <v>3748</v>
      </c>
      <c r="Z2050" t="s">
        <v>3051</v>
      </c>
      <c r="AA2050" t="s">
        <v>118</v>
      </c>
      <c r="AB2050" s="198">
        <v>37073.875</v>
      </c>
      <c r="AC2050" s="198">
        <v>37103.875</v>
      </c>
    </row>
    <row r="2051" spans="1:29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5881</v>
      </c>
      <c r="G2051" s="202">
        <v>1338497</v>
      </c>
      <c r="H2051" s="198">
        <v>37047.363865740743</v>
      </c>
      <c r="I2051" t="s">
        <v>4464</v>
      </c>
      <c r="M2051" t="s">
        <v>3494</v>
      </c>
      <c r="N2051" t="s">
        <v>3840</v>
      </c>
      <c r="O2051" t="s">
        <v>2583</v>
      </c>
      <c r="P2051" s="199">
        <v>5881</v>
      </c>
      <c r="S2051" t="s">
        <v>3495</v>
      </c>
      <c r="T2051" t="s">
        <v>3730</v>
      </c>
      <c r="U2051" s="201">
        <v>4.22</v>
      </c>
      <c r="V2051" t="s">
        <v>4465</v>
      </c>
      <c r="W2051" t="s">
        <v>4523</v>
      </c>
      <c r="X2051" t="s">
        <v>4524</v>
      </c>
      <c r="Y2051" t="s">
        <v>4481</v>
      </c>
      <c r="Z2051" t="s">
        <v>3051</v>
      </c>
      <c r="AA2051">
        <v>829800</v>
      </c>
      <c r="AB2051" s="198">
        <v>37048.875011574077</v>
      </c>
      <c r="AC2051" s="198">
        <v>37048.875011574077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25000</v>
      </c>
      <c r="G2052" s="202">
        <v>1338498</v>
      </c>
      <c r="H2052" s="198">
        <v>37047.363888888889</v>
      </c>
      <c r="I2052" t="s">
        <v>4501</v>
      </c>
      <c r="M2052" t="s">
        <v>3494</v>
      </c>
      <c r="N2052" t="s">
        <v>3840</v>
      </c>
      <c r="O2052" t="s">
        <v>2481</v>
      </c>
      <c r="P2052" s="199">
        <v>25000</v>
      </c>
      <c r="S2052" t="s">
        <v>3495</v>
      </c>
      <c r="T2052" t="s">
        <v>3730</v>
      </c>
      <c r="U2052" s="201">
        <v>4.125</v>
      </c>
      <c r="V2052" t="s">
        <v>4349</v>
      </c>
      <c r="W2052" t="s">
        <v>4479</v>
      </c>
      <c r="X2052" t="s">
        <v>4480</v>
      </c>
      <c r="Y2052" t="s">
        <v>4481</v>
      </c>
      <c r="Z2052" t="s">
        <v>3051</v>
      </c>
      <c r="AA2052">
        <v>829803</v>
      </c>
      <c r="AB2052" s="198">
        <v>37048.875011574077</v>
      </c>
      <c r="AC2052" s="198">
        <v>37048.875011574077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5000</v>
      </c>
      <c r="G2053" s="202">
        <v>1338499</v>
      </c>
      <c r="H2053" s="198">
        <v>37047.363900462966</v>
      </c>
      <c r="I2053" t="s">
        <v>3159</v>
      </c>
      <c r="M2053" t="s">
        <v>3494</v>
      </c>
      <c r="N2053" t="s">
        <v>3840</v>
      </c>
      <c r="O2053" t="s">
        <v>2481</v>
      </c>
      <c r="P2053" s="199">
        <v>5000</v>
      </c>
      <c r="S2053" t="s">
        <v>3495</v>
      </c>
      <c r="T2053" t="s">
        <v>3730</v>
      </c>
      <c r="U2053" s="201">
        <v>4.125</v>
      </c>
      <c r="V2053" t="s">
        <v>4291</v>
      </c>
      <c r="W2053" t="s">
        <v>4479</v>
      </c>
      <c r="X2053" t="s">
        <v>4480</v>
      </c>
      <c r="Y2053" t="s">
        <v>4481</v>
      </c>
      <c r="Z2053" t="s">
        <v>3051</v>
      </c>
      <c r="AA2053">
        <v>829802</v>
      </c>
      <c r="AB2053" s="198">
        <v>37048.875011574077</v>
      </c>
      <c r="AC2053" s="198">
        <v>37048.875011574077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31</v>
      </c>
      <c r="F2054" s="213">
        <f t="shared" si="160"/>
        <v>77500</v>
      </c>
      <c r="G2054" s="202">
        <v>1338501</v>
      </c>
      <c r="H2054" s="198">
        <v>37047.363935185182</v>
      </c>
      <c r="I2054" t="s">
        <v>3518</v>
      </c>
      <c r="M2054" t="s">
        <v>3494</v>
      </c>
      <c r="N2054" t="s">
        <v>4277</v>
      </c>
      <c r="O2054" t="s">
        <v>4487</v>
      </c>
      <c r="P2054" s="199">
        <v>2500</v>
      </c>
      <c r="S2054" t="s">
        <v>3495</v>
      </c>
      <c r="T2054" t="s">
        <v>3730</v>
      </c>
      <c r="U2054" s="201">
        <v>4.16</v>
      </c>
      <c r="V2054" t="s">
        <v>3691</v>
      </c>
      <c r="W2054" t="s">
        <v>2909</v>
      </c>
      <c r="X2054" t="s">
        <v>4278</v>
      </c>
      <c r="Y2054" t="s">
        <v>3748</v>
      </c>
      <c r="Z2054" t="s">
        <v>3051</v>
      </c>
      <c r="AA2054" t="s">
        <v>119</v>
      </c>
      <c r="AB2054" s="198">
        <v>37073.875</v>
      </c>
      <c r="AC2054" s="198">
        <v>37103.875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25</v>
      </c>
      <c r="F2055" s="213">
        <f t="shared" si="160"/>
        <v>250000</v>
      </c>
      <c r="G2055" s="202">
        <v>1338500</v>
      </c>
      <c r="H2055" s="198">
        <v>37047.363935185182</v>
      </c>
      <c r="I2055" t="s">
        <v>3645</v>
      </c>
      <c r="M2055" t="s">
        <v>3494</v>
      </c>
      <c r="N2055" t="s">
        <v>4277</v>
      </c>
      <c r="O2055" t="s">
        <v>3991</v>
      </c>
      <c r="Q2055" s="199">
        <v>10000</v>
      </c>
      <c r="S2055" t="s">
        <v>3495</v>
      </c>
      <c r="T2055" t="s">
        <v>3730</v>
      </c>
      <c r="U2055" s="201">
        <v>4.0650000000000004</v>
      </c>
      <c r="V2055" t="s">
        <v>3099</v>
      </c>
      <c r="W2055" t="s">
        <v>4527</v>
      </c>
      <c r="X2055" t="s">
        <v>4157</v>
      </c>
      <c r="Y2055" t="s">
        <v>3748</v>
      </c>
      <c r="Z2055" t="s">
        <v>3051</v>
      </c>
      <c r="AA2055" t="s">
        <v>120</v>
      </c>
      <c r="AB2055" s="198">
        <v>37048.875011574077</v>
      </c>
      <c r="AC2055" s="198">
        <v>37072.875011574077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1338502</v>
      </c>
      <c r="H2056" s="198">
        <v>37047.363935185182</v>
      </c>
      <c r="I2056" t="s">
        <v>4285</v>
      </c>
      <c r="M2056" t="s">
        <v>3494</v>
      </c>
      <c r="N2056" t="s">
        <v>3840</v>
      </c>
      <c r="O2056" t="s">
        <v>2503</v>
      </c>
      <c r="P2056" s="199">
        <v>5000</v>
      </c>
      <c r="S2056" t="s">
        <v>3495</v>
      </c>
      <c r="T2056" t="s">
        <v>3730</v>
      </c>
      <c r="U2056" s="201">
        <v>3.9125000000000001</v>
      </c>
      <c r="V2056" t="s">
        <v>3485</v>
      </c>
      <c r="W2056" t="s">
        <v>4348</v>
      </c>
      <c r="X2056" t="s">
        <v>4498</v>
      </c>
      <c r="Y2056" t="s">
        <v>4481</v>
      </c>
      <c r="Z2056" t="s">
        <v>3051</v>
      </c>
      <c r="AA2056">
        <v>829804</v>
      </c>
      <c r="AB2056" s="198">
        <v>37048.875011574077</v>
      </c>
      <c r="AC2056" s="198">
        <v>37048.875011574077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31</v>
      </c>
      <c r="F2057" s="213">
        <f t="shared" si="160"/>
        <v>155000</v>
      </c>
      <c r="G2057" s="202">
        <v>1338503</v>
      </c>
      <c r="H2057" s="198">
        <v>37047.363946759258</v>
      </c>
      <c r="I2057" t="s">
        <v>3702</v>
      </c>
      <c r="M2057" t="s">
        <v>3494</v>
      </c>
      <c r="N2057" t="s">
        <v>4488</v>
      </c>
      <c r="O2057" t="s">
        <v>4388</v>
      </c>
      <c r="P2057" s="199">
        <v>5000</v>
      </c>
      <c r="S2057" t="s">
        <v>3495</v>
      </c>
      <c r="T2057" t="s">
        <v>3730</v>
      </c>
      <c r="U2057" s="201">
        <v>5.56</v>
      </c>
      <c r="V2057" t="s">
        <v>3871</v>
      </c>
      <c r="W2057" t="s">
        <v>4385</v>
      </c>
      <c r="X2057" t="s">
        <v>4386</v>
      </c>
      <c r="Y2057" t="s">
        <v>3748</v>
      </c>
      <c r="Z2057" t="s">
        <v>3051</v>
      </c>
      <c r="AA2057" t="s">
        <v>121</v>
      </c>
      <c r="AB2057" s="198">
        <v>37104.875011574077</v>
      </c>
      <c r="AC2057" s="198">
        <v>37134.875011574077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758</v>
      </c>
      <c r="G2058" s="202">
        <v>1338505</v>
      </c>
      <c r="H2058" s="198">
        <v>37047.363981481481</v>
      </c>
      <c r="I2058" t="s">
        <v>3606</v>
      </c>
      <c r="M2058" t="s">
        <v>3494</v>
      </c>
      <c r="N2058" t="s">
        <v>3840</v>
      </c>
      <c r="O2058" t="s">
        <v>2587</v>
      </c>
      <c r="P2058" s="199">
        <v>758</v>
      </c>
      <c r="S2058" t="s">
        <v>3495</v>
      </c>
      <c r="T2058" t="s">
        <v>3730</v>
      </c>
      <c r="U2058" s="201">
        <v>4</v>
      </c>
      <c r="V2058" t="s">
        <v>4383</v>
      </c>
      <c r="W2058" t="s">
        <v>3171</v>
      </c>
      <c r="X2058" t="s">
        <v>3164</v>
      </c>
      <c r="Y2058" t="s">
        <v>4481</v>
      </c>
      <c r="Z2058" t="s">
        <v>3051</v>
      </c>
      <c r="AA2058">
        <v>829806</v>
      </c>
      <c r="AB2058" s="198">
        <v>37048.875011574077</v>
      </c>
      <c r="AC2058" s="198">
        <v>37048.875011574077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</v>
      </c>
      <c r="G2059" s="202">
        <v>1338504</v>
      </c>
      <c r="H2059" s="198">
        <v>37047.363981481481</v>
      </c>
      <c r="I2059" t="s">
        <v>4285</v>
      </c>
      <c r="M2059" t="s">
        <v>3494</v>
      </c>
      <c r="N2059" t="s">
        <v>3840</v>
      </c>
      <c r="O2059" t="s">
        <v>2503</v>
      </c>
      <c r="P2059" s="199">
        <v>5000</v>
      </c>
      <c r="S2059" t="s">
        <v>3495</v>
      </c>
      <c r="T2059" t="s">
        <v>3730</v>
      </c>
      <c r="U2059" s="201">
        <v>3.91</v>
      </c>
      <c r="V2059" t="s">
        <v>3485</v>
      </c>
      <c r="W2059" t="s">
        <v>4348</v>
      </c>
      <c r="X2059" t="s">
        <v>4498</v>
      </c>
      <c r="Y2059" t="s">
        <v>4481</v>
      </c>
      <c r="Z2059" t="s">
        <v>3051</v>
      </c>
      <c r="AA2059">
        <v>829805</v>
      </c>
      <c r="AB2059" s="198">
        <v>37048.875011574077</v>
      </c>
      <c r="AC2059" s="198">
        <v>37048.875011574077</v>
      </c>
    </row>
    <row r="2060" spans="1:29" x14ac:dyDescent="0.2">
      <c r="A2060" s="44" t="str">
        <f t="shared" si="161"/>
        <v>US Power Physical</v>
      </c>
      <c r="B2060" s="44" t="str">
        <f t="shared" si="162"/>
        <v>US</v>
      </c>
      <c r="C2060" s="44" t="str">
        <f t="shared" si="163"/>
        <v>Power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25</v>
      </c>
      <c r="G2060" s="202">
        <v>1338506</v>
      </c>
      <c r="H2060" s="198">
        <v>37047.363993055558</v>
      </c>
      <c r="I2060" t="s">
        <v>122</v>
      </c>
      <c r="M2060" t="s">
        <v>2818</v>
      </c>
      <c r="N2060" t="s">
        <v>3458</v>
      </c>
      <c r="O2060" t="s">
        <v>4719</v>
      </c>
      <c r="P2060" s="199">
        <v>25</v>
      </c>
      <c r="S2060" t="s">
        <v>3493</v>
      </c>
      <c r="T2060" t="s">
        <v>3730</v>
      </c>
      <c r="U2060" s="201">
        <v>73</v>
      </c>
      <c r="V2060" t="s">
        <v>123</v>
      </c>
      <c r="W2060" t="s">
        <v>3463</v>
      </c>
      <c r="X2060" t="s">
        <v>3459</v>
      </c>
      <c r="Y2060" t="s">
        <v>4783</v>
      </c>
      <c r="Z2060" t="s">
        <v>3046</v>
      </c>
      <c r="AA2060">
        <v>632805.1</v>
      </c>
      <c r="AB2060" s="198">
        <v>37048.875011574077</v>
      </c>
      <c r="AC2060" s="198">
        <v>37048.875011574077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5000</v>
      </c>
      <c r="G2061" s="202">
        <v>1338507</v>
      </c>
      <c r="H2061" s="198">
        <v>37047.364004629628</v>
      </c>
      <c r="I2061" t="s">
        <v>4482</v>
      </c>
      <c r="M2061" t="s">
        <v>3494</v>
      </c>
      <c r="N2061" t="s">
        <v>3840</v>
      </c>
      <c r="O2061" t="s">
        <v>2498</v>
      </c>
      <c r="P2061" s="199">
        <v>5000</v>
      </c>
      <c r="S2061" t="s">
        <v>3495</v>
      </c>
      <c r="T2061" t="s">
        <v>3730</v>
      </c>
      <c r="U2061" s="201">
        <v>3.8925000000000001</v>
      </c>
      <c r="V2061" t="s">
        <v>4511</v>
      </c>
      <c r="W2061" t="s">
        <v>4348</v>
      </c>
      <c r="X2061" t="s">
        <v>4498</v>
      </c>
      <c r="Y2061" t="s">
        <v>4481</v>
      </c>
      <c r="Z2061" t="s">
        <v>3051</v>
      </c>
      <c r="AA2061">
        <v>829807</v>
      </c>
      <c r="AB2061" s="198">
        <v>37048.875011574077</v>
      </c>
      <c r="AC2061" s="198">
        <v>37048.875011574077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25000</v>
      </c>
      <c r="G2062" s="202">
        <v>1338508</v>
      </c>
      <c r="H2062" s="198">
        <v>37047.364027777781</v>
      </c>
      <c r="I2062" t="s">
        <v>4285</v>
      </c>
      <c r="M2062" t="s">
        <v>3494</v>
      </c>
      <c r="N2062" t="s">
        <v>3840</v>
      </c>
      <c r="O2062" t="s">
        <v>4680</v>
      </c>
      <c r="Q2062" s="199">
        <v>25000</v>
      </c>
      <c r="S2062" t="s">
        <v>3495</v>
      </c>
      <c r="T2062" t="s">
        <v>3730</v>
      </c>
      <c r="U2062" s="201">
        <v>4.0650000000000004</v>
      </c>
      <c r="V2062" t="s">
        <v>3485</v>
      </c>
      <c r="W2062" t="s">
        <v>4163</v>
      </c>
      <c r="X2062" t="s">
        <v>4164</v>
      </c>
      <c r="Y2062" t="s">
        <v>4481</v>
      </c>
      <c r="Z2062" t="s">
        <v>3051</v>
      </c>
      <c r="AA2062">
        <v>829808</v>
      </c>
      <c r="AB2062" s="198">
        <v>37048.875011574077</v>
      </c>
      <c r="AC2062" s="198">
        <v>37048.875011574077</v>
      </c>
    </row>
    <row r="2063" spans="1:29" x14ac:dyDescent="0.2">
      <c r="A2063" s="44" t="str">
        <f t="shared" si="161"/>
        <v>US Power Financial</v>
      </c>
      <c r="B2063" s="44" t="str">
        <f t="shared" si="162"/>
        <v>US</v>
      </c>
      <c r="C2063" s="44" t="str">
        <f t="shared" si="163"/>
        <v>Power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50</v>
      </c>
      <c r="G2063" s="202">
        <v>1338509</v>
      </c>
      <c r="H2063" s="198">
        <v>37047.364027777781</v>
      </c>
      <c r="I2063" t="s">
        <v>3647</v>
      </c>
      <c r="M2063" t="s">
        <v>2818</v>
      </c>
      <c r="N2063" t="s">
        <v>4780</v>
      </c>
      <c r="O2063" t="s">
        <v>4672</v>
      </c>
      <c r="Q2063" s="199">
        <v>50</v>
      </c>
      <c r="S2063" t="s">
        <v>3493</v>
      </c>
      <c r="T2063" t="s">
        <v>3730</v>
      </c>
      <c r="U2063" s="201">
        <v>41.5</v>
      </c>
      <c r="V2063" t="s">
        <v>3299</v>
      </c>
      <c r="W2063" t="s">
        <v>4253</v>
      </c>
      <c r="X2063" t="s">
        <v>3526</v>
      </c>
      <c r="Y2063" t="s">
        <v>4783</v>
      </c>
      <c r="Z2063" t="s">
        <v>3051</v>
      </c>
      <c r="AA2063">
        <v>632806.1</v>
      </c>
      <c r="AB2063" s="198">
        <v>37048.875011574077</v>
      </c>
      <c r="AC2063" s="198">
        <v>37048.875011574077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5000</v>
      </c>
      <c r="G2064" s="202">
        <v>1338510</v>
      </c>
      <c r="H2064" s="198">
        <v>37047.364050925928</v>
      </c>
      <c r="I2064" t="s">
        <v>4501</v>
      </c>
      <c r="M2064" t="s">
        <v>3494</v>
      </c>
      <c r="N2064" t="s">
        <v>3840</v>
      </c>
      <c r="O2064" t="s">
        <v>2498</v>
      </c>
      <c r="P2064" s="199">
        <v>5000</v>
      </c>
      <c r="S2064" t="s">
        <v>3495</v>
      </c>
      <c r="T2064" t="s">
        <v>3730</v>
      </c>
      <c r="U2064" s="201">
        <v>3.89</v>
      </c>
      <c r="V2064" t="s">
        <v>3654</v>
      </c>
      <c r="W2064" t="s">
        <v>4348</v>
      </c>
      <c r="X2064" t="s">
        <v>4498</v>
      </c>
      <c r="Y2064" t="s">
        <v>4481</v>
      </c>
      <c r="Z2064" t="s">
        <v>3051</v>
      </c>
      <c r="AA2064">
        <v>829809</v>
      </c>
      <c r="AB2064" s="198">
        <v>37048.875011574077</v>
      </c>
      <c r="AC2064" s="198">
        <v>37048.875011574077</v>
      </c>
    </row>
    <row r="2065" spans="1:29" x14ac:dyDescent="0.2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5000</v>
      </c>
      <c r="G2065" s="202">
        <v>1338512</v>
      </c>
      <c r="H2065" s="198">
        <v>37047.364085648151</v>
      </c>
      <c r="I2065" t="s">
        <v>4423</v>
      </c>
      <c r="M2065" t="s">
        <v>3494</v>
      </c>
      <c r="N2065" t="s">
        <v>3176</v>
      </c>
      <c r="O2065" t="s">
        <v>78</v>
      </c>
      <c r="P2065" s="199">
        <v>5000</v>
      </c>
      <c r="S2065" t="s">
        <v>3495</v>
      </c>
      <c r="T2065" t="s">
        <v>3730</v>
      </c>
      <c r="U2065" s="201">
        <v>3.35</v>
      </c>
      <c r="V2065" t="s">
        <v>3667</v>
      </c>
      <c r="W2065" t="s">
        <v>4451</v>
      </c>
      <c r="X2065" t="s">
        <v>3805</v>
      </c>
      <c r="Y2065" t="s">
        <v>4481</v>
      </c>
      <c r="Z2065" t="s">
        <v>3052</v>
      </c>
      <c r="AA2065">
        <v>829811</v>
      </c>
      <c r="AB2065" s="198">
        <v>37048.875011574077</v>
      </c>
      <c r="AC2065" s="198">
        <v>37048.875011574077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1338511</v>
      </c>
      <c r="H2066" s="198">
        <v>37047.364085648151</v>
      </c>
      <c r="I2066" t="s">
        <v>4284</v>
      </c>
      <c r="M2066" t="s">
        <v>3494</v>
      </c>
      <c r="N2066" t="s">
        <v>3840</v>
      </c>
      <c r="O2066" t="s">
        <v>2549</v>
      </c>
      <c r="Q2066" s="199">
        <v>10000</v>
      </c>
      <c r="S2066" t="s">
        <v>3495</v>
      </c>
      <c r="T2066" t="s">
        <v>3730</v>
      </c>
      <c r="U2066" s="201">
        <v>4.1425000000000001</v>
      </c>
      <c r="V2066" t="s">
        <v>3454</v>
      </c>
      <c r="W2066" t="s">
        <v>4479</v>
      </c>
      <c r="X2066" t="s">
        <v>4480</v>
      </c>
      <c r="Y2066" t="s">
        <v>4481</v>
      </c>
      <c r="Z2066" t="s">
        <v>3051</v>
      </c>
      <c r="AA2066">
        <v>829810</v>
      </c>
      <c r="AB2066" s="198">
        <v>37048.875011574077</v>
      </c>
      <c r="AC2066" s="198">
        <v>37048.875011574077</v>
      </c>
    </row>
    <row r="2067" spans="1:29" x14ac:dyDescent="0.2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25</v>
      </c>
      <c r="F2067" s="213">
        <f t="shared" si="165"/>
        <v>250000</v>
      </c>
      <c r="G2067" s="202">
        <v>1338513</v>
      </c>
      <c r="H2067" s="198">
        <v>37047.36409722222</v>
      </c>
      <c r="I2067" t="s">
        <v>3645</v>
      </c>
      <c r="M2067" t="s">
        <v>3494</v>
      </c>
      <c r="N2067" t="s">
        <v>4277</v>
      </c>
      <c r="O2067" t="s">
        <v>4674</v>
      </c>
      <c r="P2067" s="199">
        <v>10000</v>
      </c>
      <c r="S2067" t="s">
        <v>3495</v>
      </c>
      <c r="T2067" t="s">
        <v>3730</v>
      </c>
      <c r="U2067" s="201">
        <v>4.12</v>
      </c>
      <c r="V2067" t="s">
        <v>3099</v>
      </c>
      <c r="W2067" t="s">
        <v>4380</v>
      </c>
      <c r="X2067" t="s">
        <v>4381</v>
      </c>
      <c r="Y2067" t="s">
        <v>3748</v>
      </c>
      <c r="Z2067" t="s">
        <v>3051</v>
      </c>
      <c r="AA2067" t="s">
        <v>124</v>
      </c>
      <c r="AB2067" s="198">
        <v>37048.875011574077</v>
      </c>
      <c r="AC2067" s="198">
        <v>37072.875011574077</v>
      </c>
    </row>
    <row r="2068" spans="1:29" x14ac:dyDescent="0.2">
      <c r="A2068" s="44" t="str">
        <f t="shared" si="161"/>
        <v>US Power Physical</v>
      </c>
      <c r="B2068" s="44" t="str">
        <f t="shared" si="162"/>
        <v>US</v>
      </c>
      <c r="C2068" s="44" t="str">
        <f t="shared" si="163"/>
        <v>Power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</v>
      </c>
      <c r="G2068" s="202">
        <v>1338516</v>
      </c>
      <c r="H2068" s="198">
        <v>37047.364201388889</v>
      </c>
      <c r="I2068" t="s">
        <v>4013</v>
      </c>
      <c r="M2068" t="s">
        <v>2818</v>
      </c>
      <c r="N2068" t="s">
        <v>3458</v>
      </c>
      <c r="O2068" t="s">
        <v>125</v>
      </c>
      <c r="P2068" s="199">
        <v>10</v>
      </c>
      <c r="S2068" t="s">
        <v>3493</v>
      </c>
      <c r="T2068" t="s">
        <v>3730</v>
      </c>
      <c r="U2068" s="201">
        <v>77</v>
      </c>
      <c r="V2068" t="s">
        <v>4014</v>
      </c>
      <c r="W2068" t="s">
        <v>3463</v>
      </c>
      <c r="X2068" t="s">
        <v>3459</v>
      </c>
      <c r="Y2068" t="s">
        <v>4783</v>
      </c>
      <c r="Z2068" t="s">
        <v>3046</v>
      </c>
      <c r="AA2068">
        <v>632807.1</v>
      </c>
      <c r="AB2068" s="198">
        <v>37048.875011574077</v>
      </c>
      <c r="AC2068" s="198">
        <v>37048.875011574077</v>
      </c>
    </row>
    <row r="2069" spans="1:29" x14ac:dyDescent="0.2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5</v>
      </c>
      <c r="F2069" s="213">
        <f t="shared" si="165"/>
        <v>250000</v>
      </c>
      <c r="G2069" s="202">
        <v>1338517</v>
      </c>
      <c r="H2069" s="198">
        <v>37047.364212962966</v>
      </c>
      <c r="I2069" t="s">
        <v>3768</v>
      </c>
      <c r="M2069" t="s">
        <v>3494</v>
      </c>
      <c r="N2069" t="s">
        <v>3761</v>
      </c>
      <c r="O2069" t="s">
        <v>3953</v>
      </c>
      <c r="Q2069" s="199">
        <v>50000</v>
      </c>
      <c r="S2069" t="s">
        <v>3763</v>
      </c>
      <c r="T2069" t="s">
        <v>3764</v>
      </c>
      <c r="U2069" s="201">
        <v>21.15</v>
      </c>
      <c r="V2069" t="s">
        <v>4766</v>
      </c>
      <c r="W2069" t="s">
        <v>3773</v>
      </c>
      <c r="X2069" t="s">
        <v>3766</v>
      </c>
      <c r="Y2069" t="s">
        <v>3767</v>
      </c>
      <c r="Z2069" t="s">
        <v>3735</v>
      </c>
      <c r="AA2069">
        <v>106441</v>
      </c>
      <c r="AB2069" s="198">
        <v>37053.875011574077</v>
      </c>
      <c r="AC2069" s="198">
        <v>37057.875011574077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1338518</v>
      </c>
      <c r="H2070" s="198">
        <v>37047.364224537036</v>
      </c>
      <c r="I2070" t="s">
        <v>3533</v>
      </c>
      <c r="M2070" t="s">
        <v>3494</v>
      </c>
      <c r="N2070" t="s">
        <v>3840</v>
      </c>
      <c r="O2070" t="s">
        <v>2578</v>
      </c>
      <c r="P2070" s="199">
        <v>5000</v>
      </c>
      <c r="S2070" t="s">
        <v>3495</v>
      </c>
      <c r="T2070" t="s">
        <v>3730</v>
      </c>
      <c r="U2070" s="201">
        <v>9.4499999999999993</v>
      </c>
      <c r="V2070" t="s">
        <v>4152</v>
      </c>
      <c r="W2070" t="s">
        <v>3226</v>
      </c>
      <c r="X2070" t="s">
        <v>3164</v>
      </c>
      <c r="Y2070" t="s">
        <v>4481</v>
      </c>
      <c r="Z2070" t="s">
        <v>3051</v>
      </c>
      <c r="AA2070">
        <v>829812</v>
      </c>
      <c r="AB2070" s="198">
        <v>37048.875011574077</v>
      </c>
      <c r="AC2070" s="198">
        <v>37048.875011574077</v>
      </c>
    </row>
    <row r="2071" spans="1:29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31</v>
      </c>
      <c r="F2071" s="213">
        <f t="shared" si="165"/>
        <v>155000</v>
      </c>
      <c r="G2071" s="202">
        <v>1338519</v>
      </c>
      <c r="H2071" s="198">
        <v>37047.364247685182</v>
      </c>
      <c r="I2071" t="s">
        <v>4484</v>
      </c>
      <c r="M2071" t="s">
        <v>3494</v>
      </c>
      <c r="N2071" t="s">
        <v>4488</v>
      </c>
      <c r="O2071" t="s">
        <v>3398</v>
      </c>
      <c r="P2071" s="199">
        <v>5000</v>
      </c>
      <c r="S2071" t="s">
        <v>3495</v>
      </c>
      <c r="T2071" t="s">
        <v>3730</v>
      </c>
      <c r="U2071" s="201">
        <v>0.245</v>
      </c>
      <c r="V2071" t="s">
        <v>3684</v>
      </c>
      <c r="W2071" t="s">
        <v>4489</v>
      </c>
      <c r="X2071" t="s">
        <v>4490</v>
      </c>
      <c r="Y2071" t="s">
        <v>3748</v>
      </c>
      <c r="Z2071" t="s">
        <v>3051</v>
      </c>
      <c r="AA2071" t="s">
        <v>126</v>
      </c>
      <c r="AB2071" s="198">
        <v>37165</v>
      </c>
      <c r="AC2071" s="198">
        <v>37195</v>
      </c>
    </row>
    <row r="2072" spans="1:29" x14ac:dyDescent="0.2">
      <c r="A2072" s="44" t="str">
        <f t="shared" si="161"/>
        <v>US Power Physical</v>
      </c>
      <c r="B2072" s="44" t="str">
        <f t="shared" si="162"/>
        <v>US</v>
      </c>
      <c r="C2072" s="44" t="str">
        <f t="shared" si="163"/>
        <v>Power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3</v>
      </c>
      <c r="G2072" s="202">
        <v>1338520</v>
      </c>
      <c r="H2072" s="198">
        <v>37047.364259259259</v>
      </c>
      <c r="I2072" t="s">
        <v>3533</v>
      </c>
      <c r="M2072" t="s">
        <v>2818</v>
      </c>
      <c r="N2072" t="s">
        <v>3460</v>
      </c>
      <c r="O2072" t="s">
        <v>2741</v>
      </c>
      <c r="Q2072" s="199">
        <v>3</v>
      </c>
      <c r="S2072" t="s">
        <v>3493</v>
      </c>
      <c r="T2072" t="s">
        <v>3730</v>
      </c>
      <c r="U2072" s="201">
        <v>23</v>
      </c>
      <c r="V2072" t="s">
        <v>4419</v>
      </c>
      <c r="W2072" t="s">
        <v>3502</v>
      </c>
      <c r="X2072" t="s">
        <v>3462</v>
      </c>
      <c r="Y2072" t="s">
        <v>4783</v>
      </c>
      <c r="Z2072" t="s">
        <v>3046</v>
      </c>
      <c r="AA2072">
        <v>632808.1</v>
      </c>
      <c r="AB2072" s="198">
        <v>37048.875011574077</v>
      </c>
      <c r="AC2072" s="198">
        <v>37048.875011574077</v>
      </c>
    </row>
    <row r="2073" spans="1:29" x14ac:dyDescent="0.2">
      <c r="A2073" s="44" t="str">
        <f t="shared" si="161"/>
        <v xml:space="preserve"> Crude Financial</v>
      </c>
      <c r="B2073" s="44" t="str">
        <f t="shared" si="162"/>
        <v/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12</v>
      </c>
      <c r="F2073" s="213">
        <f t="shared" si="165"/>
        <v>600000</v>
      </c>
      <c r="G2073" s="202">
        <v>1338522</v>
      </c>
      <c r="H2073" s="198">
        <v>37047.364340277774</v>
      </c>
      <c r="I2073" t="s">
        <v>3700</v>
      </c>
      <c r="M2073" t="s">
        <v>3599</v>
      </c>
      <c r="N2073" t="s">
        <v>127</v>
      </c>
      <c r="O2073" t="s">
        <v>128</v>
      </c>
      <c r="P2073" s="199">
        <v>50000</v>
      </c>
      <c r="S2073" t="s">
        <v>3496</v>
      </c>
      <c r="T2073" t="s">
        <v>3730</v>
      </c>
      <c r="U2073" s="201">
        <v>-0.04</v>
      </c>
      <c r="V2073" t="s">
        <v>129</v>
      </c>
      <c r="W2073" t="s">
        <v>130</v>
      </c>
      <c r="X2073" t="s">
        <v>131</v>
      </c>
      <c r="Y2073" t="s">
        <v>3748</v>
      </c>
      <c r="Z2073" t="s">
        <v>4120</v>
      </c>
      <c r="AA2073" t="s">
        <v>132</v>
      </c>
      <c r="AB2073" s="198">
        <v>37257</v>
      </c>
      <c r="AC2073" s="198">
        <v>37621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5000</v>
      </c>
      <c r="G2074" s="202">
        <v>1338523</v>
      </c>
      <c r="H2074" s="198">
        <v>37047.364398148151</v>
      </c>
      <c r="I2074" t="s">
        <v>4496</v>
      </c>
      <c r="M2074" t="s">
        <v>3494</v>
      </c>
      <c r="N2074" t="s">
        <v>3840</v>
      </c>
      <c r="O2074" t="s">
        <v>2553</v>
      </c>
      <c r="Q2074" s="199">
        <v>5000</v>
      </c>
      <c r="S2074" t="s">
        <v>3495</v>
      </c>
      <c r="T2074" t="s">
        <v>3730</v>
      </c>
      <c r="U2074" s="201">
        <v>2.9</v>
      </c>
      <c r="V2074" t="s">
        <v>3478</v>
      </c>
      <c r="W2074" t="s">
        <v>3183</v>
      </c>
      <c r="X2074" t="s">
        <v>3164</v>
      </c>
      <c r="Y2074" t="s">
        <v>4481</v>
      </c>
      <c r="Z2074" t="s">
        <v>3051</v>
      </c>
      <c r="AA2074">
        <v>829813</v>
      </c>
      <c r="AB2074" s="198">
        <v>37048.875011574077</v>
      </c>
      <c r="AC2074" s="198">
        <v>37048.875011574077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126</v>
      </c>
      <c r="G2075" s="202">
        <v>1338524</v>
      </c>
      <c r="H2075" s="198">
        <v>37047.36440972222</v>
      </c>
      <c r="I2075" t="s">
        <v>4249</v>
      </c>
      <c r="M2075" t="s">
        <v>3494</v>
      </c>
      <c r="N2075" t="s">
        <v>3840</v>
      </c>
      <c r="O2075" t="s">
        <v>2586</v>
      </c>
      <c r="P2075" s="199">
        <v>126</v>
      </c>
      <c r="S2075" t="s">
        <v>3495</v>
      </c>
      <c r="T2075" t="s">
        <v>3730</v>
      </c>
      <c r="U2075" s="201">
        <v>4.1849999999999996</v>
      </c>
      <c r="V2075" t="s">
        <v>4503</v>
      </c>
      <c r="W2075" t="s">
        <v>4523</v>
      </c>
      <c r="X2075" t="s">
        <v>4524</v>
      </c>
      <c r="Y2075" t="s">
        <v>4481</v>
      </c>
      <c r="Z2075" t="s">
        <v>3051</v>
      </c>
      <c r="AA2075">
        <v>829814</v>
      </c>
      <c r="AB2075" s="198">
        <v>37048.875011574077</v>
      </c>
      <c r="AC2075" s="198">
        <v>37048.875011574077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10000</v>
      </c>
      <c r="G2076" s="202">
        <v>1338525</v>
      </c>
      <c r="H2076" s="198">
        <v>37047.364479166667</v>
      </c>
      <c r="I2076" t="s">
        <v>4543</v>
      </c>
      <c r="M2076" t="s">
        <v>3494</v>
      </c>
      <c r="N2076" t="s">
        <v>3840</v>
      </c>
      <c r="O2076" t="s">
        <v>2624</v>
      </c>
      <c r="Q2076" s="199">
        <v>10000</v>
      </c>
      <c r="S2076" t="s">
        <v>3495</v>
      </c>
      <c r="T2076" t="s">
        <v>3730</v>
      </c>
      <c r="U2076" s="201">
        <v>4.03</v>
      </c>
      <c r="V2076" t="s">
        <v>4600</v>
      </c>
      <c r="W2076" t="s">
        <v>4322</v>
      </c>
      <c r="X2076" t="s">
        <v>4194</v>
      </c>
      <c r="Y2076" t="s">
        <v>4481</v>
      </c>
      <c r="Z2076" t="s">
        <v>3051</v>
      </c>
      <c r="AA2076">
        <v>829815</v>
      </c>
      <c r="AB2076" s="198">
        <v>37048.875011574077</v>
      </c>
      <c r="AC2076" s="198">
        <v>37048.875011574077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1338528</v>
      </c>
      <c r="H2077" s="198">
        <v>37047.364525462966</v>
      </c>
      <c r="I2077" t="s">
        <v>4070</v>
      </c>
      <c r="M2077" t="s">
        <v>3494</v>
      </c>
      <c r="N2077" t="s">
        <v>3840</v>
      </c>
      <c r="O2077" t="s">
        <v>2587</v>
      </c>
      <c r="P2077" s="199">
        <v>10000</v>
      </c>
      <c r="S2077" t="s">
        <v>3495</v>
      </c>
      <c r="T2077" t="s">
        <v>3730</v>
      </c>
      <c r="U2077" s="201">
        <v>4.05</v>
      </c>
      <c r="V2077" t="s">
        <v>4071</v>
      </c>
      <c r="W2077" t="s">
        <v>3171</v>
      </c>
      <c r="X2077" t="s">
        <v>3164</v>
      </c>
      <c r="Y2077" t="s">
        <v>4481</v>
      </c>
      <c r="Z2077" t="s">
        <v>3051</v>
      </c>
      <c r="AA2077">
        <v>829816</v>
      </c>
      <c r="AB2077" s="198">
        <v>37048.875011574077</v>
      </c>
      <c r="AC2077" s="198">
        <v>37048.875011574077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10000</v>
      </c>
      <c r="G2078" s="202">
        <v>1338529</v>
      </c>
      <c r="H2078" s="198">
        <v>37047.364560185182</v>
      </c>
      <c r="I2078" t="s">
        <v>3678</v>
      </c>
      <c r="M2078" t="s">
        <v>3494</v>
      </c>
      <c r="N2078" t="s">
        <v>3840</v>
      </c>
      <c r="O2078" t="s">
        <v>4680</v>
      </c>
      <c r="P2078" s="199">
        <v>10000</v>
      </c>
      <c r="S2078" t="s">
        <v>3495</v>
      </c>
      <c r="T2078" t="s">
        <v>3730</v>
      </c>
      <c r="U2078" s="201">
        <v>4.0650000000000004</v>
      </c>
      <c r="V2078" t="s">
        <v>3108</v>
      </c>
      <c r="W2078" t="s">
        <v>4163</v>
      </c>
      <c r="X2078" t="s">
        <v>4164</v>
      </c>
      <c r="Y2078" t="s">
        <v>4481</v>
      </c>
      <c r="Z2078" t="s">
        <v>3051</v>
      </c>
      <c r="AA2078">
        <v>829817</v>
      </c>
      <c r="AB2078" s="198">
        <v>37048.875011574077</v>
      </c>
      <c r="AC2078" s="198">
        <v>37048.875011574077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</v>
      </c>
      <c r="G2079" s="202">
        <v>1338530</v>
      </c>
      <c r="H2079" s="198">
        <v>37047.364594907405</v>
      </c>
      <c r="I2079" t="s">
        <v>4272</v>
      </c>
      <c r="M2079" t="s">
        <v>3494</v>
      </c>
      <c r="N2079" t="s">
        <v>3840</v>
      </c>
      <c r="O2079" t="s">
        <v>4694</v>
      </c>
      <c r="Q2079" s="199">
        <v>5000</v>
      </c>
      <c r="S2079" t="s">
        <v>3495</v>
      </c>
      <c r="T2079" t="s">
        <v>3730</v>
      </c>
      <c r="U2079" s="201">
        <v>3.9649999999999999</v>
      </c>
      <c r="V2079" t="s">
        <v>3096</v>
      </c>
      <c r="W2079" t="s">
        <v>4368</v>
      </c>
      <c r="X2079" t="s">
        <v>3165</v>
      </c>
      <c r="Y2079" t="s">
        <v>4481</v>
      </c>
      <c r="Z2079" t="s">
        <v>3051</v>
      </c>
      <c r="AA2079">
        <v>829818</v>
      </c>
      <c r="AB2079" s="198">
        <v>37048.875011574077</v>
      </c>
      <c r="AC2079" s="198">
        <v>37048.875011574077</v>
      </c>
    </row>
    <row r="2080" spans="1:29" x14ac:dyDescent="0.2">
      <c r="A2080" s="44" t="str">
        <f t="shared" si="161"/>
        <v>US Natural Gas Financial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151</v>
      </c>
      <c r="F2080" s="213">
        <f t="shared" si="165"/>
        <v>755000</v>
      </c>
      <c r="G2080" s="202">
        <v>1338531</v>
      </c>
      <c r="H2080" s="198">
        <v>37047.364606481482</v>
      </c>
      <c r="I2080" t="s">
        <v>4276</v>
      </c>
      <c r="M2080" t="s">
        <v>3494</v>
      </c>
      <c r="N2080" t="s">
        <v>4277</v>
      </c>
      <c r="O2080" t="s">
        <v>4505</v>
      </c>
      <c r="P2080" s="199">
        <v>5000</v>
      </c>
      <c r="S2080" t="s">
        <v>3495</v>
      </c>
      <c r="T2080" t="s">
        <v>3730</v>
      </c>
      <c r="U2080" s="201">
        <v>4.57</v>
      </c>
      <c r="V2080" t="s">
        <v>4452</v>
      </c>
      <c r="W2080" t="s">
        <v>2909</v>
      </c>
      <c r="X2080" t="s">
        <v>4278</v>
      </c>
      <c r="Y2080" t="s">
        <v>3748</v>
      </c>
      <c r="Z2080" t="s">
        <v>3051</v>
      </c>
      <c r="AA2080" t="s">
        <v>133</v>
      </c>
      <c r="AB2080" s="198">
        <v>37196</v>
      </c>
      <c r="AC2080" s="198">
        <v>37346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1338532</v>
      </c>
      <c r="H2081" s="198">
        <v>37047.364606481482</v>
      </c>
      <c r="I2081" t="s">
        <v>4249</v>
      </c>
      <c r="M2081" t="s">
        <v>3494</v>
      </c>
      <c r="N2081" t="s">
        <v>3840</v>
      </c>
      <c r="O2081" t="s">
        <v>2657</v>
      </c>
      <c r="P2081" s="199">
        <v>10000</v>
      </c>
      <c r="S2081" t="s">
        <v>3495</v>
      </c>
      <c r="T2081" t="s">
        <v>3730</v>
      </c>
      <c r="U2081" s="201">
        <v>3.9249999999999998</v>
      </c>
      <c r="V2081" t="s">
        <v>4391</v>
      </c>
      <c r="W2081" t="s">
        <v>4368</v>
      </c>
      <c r="X2081" t="s">
        <v>3165</v>
      </c>
      <c r="Y2081" t="s">
        <v>4481</v>
      </c>
      <c r="Z2081" t="s">
        <v>3051</v>
      </c>
      <c r="AA2081">
        <v>829819</v>
      </c>
      <c r="AB2081" s="198">
        <v>37048.875011574077</v>
      </c>
      <c r="AC2081" s="198">
        <v>37048.875011574077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3835</v>
      </c>
      <c r="G2082" s="202">
        <v>1338534</v>
      </c>
      <c r="H2082" s="198">
        <v>37047.364629629628</v>
      </c>
      <c r="I2082" t="s">
        <v>3606</v>
      </c>
      <c r="M2082" t="s">
        <v>3494</v>
      </c>
      <c r="N2082" t="s">
        <v>3840</v>
      </c>
      <c r="O2082" t="s">
        <v>2498</v>
      </c>
      <c r="Q2082" s="199">
        <v>3835</v>
      </c>
      <c r="S2082" t="s">
        <v>3495</v>
      </c>
      <c r="T2082" t="s">
        <v>3730</v>
      </c>
      <c r="U2082" s="201">
        <v>3.8925000000000001</v>
      </c>
      <c r="V2082" t="s">
        <v>3621</v>
      </c>
      <c r="W2082" t="s">
        <v>4348</v>
      </c>
      <c r="X2082" t="s">
        <v>4498</v>
      </c>
      <c r="Y2082" t="s">
        <v>4481</v>
      </c>
      <c r="Z2082" t="s">
        <v>3051</v>
      </c>
      <c r="AA2082">
        <v>829820</v>
      </c>
      <c r="AB2082" s="198">
        <v>37048.875011574077</v>
      </c>
      <c r="AC2082" s="198">
        <v>37048.875011574077</v>
      </c>
    </row>
    <row r="2083" spans="1:29" x14ac:dyDescent="0.2">
      <c r="A2083" s="44" t="str">
        <f t="shared" si="161"/>
        <v>US Crude Financial</v>
      </c>
      <c r="B2083" s="44" t="str">
        <f t="shared" si="162"/>
        <v>US</v>
      </c>
      <c r="C2083" s="44" t="str">
        <f t="shared" si="163"/>
        <v>Crude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50000</v>
      </c>
      <c r="G2083" s="202">
        <v>1338535</v>
      </c>
      <c r="H2083" s="198">
        <v>37047.364629629628</v>
      </c>
      <c r="I2083" t="s">
        <v>4773</v>
      </c>
      <c r="M2083" t="s">
        <v>3599</v>
      </c>
      <c r="N2083" t="s">
        <v>4774</v>
      </c>
      <c r="O2083" t="s">
        <v>3516</v>
      </c>
      <c r="P2083" s="199">
        <v>50000</v>
      </c>
      <c r="S2083" t="s">
        <v>3500</v>
      </c>
      <c r="T2083" t="s">
        <v>3730</v>
      </c>
      <c r="U2083" s="201">
        <v>28.16</v>
      </c>
      <c r="V2083" t="s">
        <v>3162</v>
      </c>
      <c r="W2083" t="s">
        <v>4776</v>
      </c>
      <c r="X2083" t="s">
        <v>4777</v>
      </c>
      <c r="Y2083" t="s">
        <v>2830</v>
      </c>
      <c r="Z2083" t="s">
        <v>3051</v>
      </c>
      <c r="AA2083">
        <v>113600</v>
      </c>
      <c r="AB2083" s="198">
        <v>37073</v>
      </c>
      <c r="AC2083" s="198">
        <v>37103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1338536</v>
      </c>
      <c r="H2084" s="198">
        <v>37047.364641203705</v>
      </c>
      <c r="I2084" t="s">
        <v>3533</v>
      </c>
      <c r="M2084" t="s">
        <v>3494</v>
      </c>
      <c r="N2084" t="s">
        <v>3840</v>
      </c>
      <c r="O2084" t="s">
        <v>2598</v>
      </c>
      <c r="P2084" s="199">
        <v>10000</v>
      </c>
      <c r="S2084" t="s">
        <v>3495</v>
      </c>
      <c r="T2084" t="s">
        <v>3730</v>
      </c>
      <c r="U2084" s="201">
        <v>4.1100000000000003</v>
      </c>
      <c r="V2084" t="s">
        <v>3506</v>
      </c>
      <c r="W2084" t="s">
        <v>4322</v>
      </c>
      <c r="X2084" t="s">
        <v>4107</v>
      </c>
      <c r="Y2084" t="s">
        <v>4481</v>
      </c>
      <c r="Z2084" t="s">
        <v>3051</v>
      </c>
      <c r="AA2084">
        <v>829821</v>
      </c>
      <c r="AB2084" s="198">
        <v>37048.875011574077</v>
      </c>
      <c r="AC2084" s="198">
        <v>37048.875011574077</v>
      </c>
    </row>
    <row r="2085" spans="1:29" x14ac:dyDescent="0.2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31</v>
      </c>
      <c r="F2085" s="213">
        <f t="shared" si="165"/>
        <v>465000</v>
      </c>
      <c r="G2085" s="202">
        <v>1338537</v>
      </c>
      <c r="H2085" s="198">
        <v>37047.364652777775</v>
      </c>
      <c r="I2085" t="s">
        <v>4285</v>
      </c>
      <c r="M2085" t="s">
        <v>3494</v>
      </c>
      <c r="N2085" t="s">
        <v>4277</v>
      </c>
      <c r="O2085" t="s">
        <v>4487</v>
      </c>
      <c r="Q2085" s="199">
        <v>15000</v>
      </c>
      <c r="S2085" t="s">
        <v>3495</v>
      </c>
      <c r="T2085" t="s">
        <v>3730</v>
      </c>
      <c r="U2085" s="201">
        <v>4.165</v>
      </c>
      <c r="V2085" t="s">
        <v>3860</v>
      </c>
      <c r="W2085" t="s">
        <v>2909</v>
      </c>
      <c r="X2085" t="s">
        <v>4278</v>
      </c>
      <c r="Y2085" t="s">
        <v>3748</v>
      </c>
      <c r="Z2085" t="s">
        <v>3051</v>
      </c>
      <c r="AA2085" t="s">
        <v>134</v>
      </c>
      <c r="AB2085" s="198">
        <v>37073.875</v>
      </c>
      <c r="AC2085" s="198">
        <v>37103.875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15000</v>
      </c>
      <c r="G2086" s="202">
        <v>1338538</v>
      </c>
      <c r="H2086" s="198">
        <v>37047.364652777775</v>
      </c>
      <c r="I2086" t="s">
        <v>3702</v>
      </c>
      <c r="M2086" t="s">
        <v>3494</v>
      </c>
      <c r="N2086" t="s">
        <v>3840</v>
      </c>
      <c r="O2086" t="s">
        <v>4680</v>
      </c>
      <c r="P2086" s="199">
        <v>15000</v>
      </c>
      <c r="S2086" t="s">
        <v>3495</v>
      </c>
      <c r="T2086" t="s">
        <v>3730</v>
      </c>
      <c r="U2086" s="201">
        <v>4.0650000000000004</v>
      </c>
      <c r="V2086" t="s">
        <v>4008</v>
      </c>
      <c r="W2086" t="s">
        <v>4163</v>
      </c>
      <c r="X2086" t="s">
        <v>4164</v>
      </c>
      <c r="Y2086" t="s">
        <v>4481</v>
      </c>
      <c r="Z2086" t="s">
        <v>3051</v>
      </c>
      <c r="AA2086">
        <v>829822</v>
      </c>
      <c r="AB2086" s="198">
        <v>37048.875011574077</v>
      </c>
      <c r="AC2086" s="198">
        <v>37048.875011574077</v>
      </c>
    </row>
    <row r="2087" spans="1:29" x14ac:dyDescent="0.2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25</v>
      </c>
      <c r="F2087" s="213">
        <f t="shared" si="165"/>
        <v>250000</v>
      </c>
      <c r="G2087" s="202">
        <v>1338539</v>
      </c>
      <c r="H2087" s="198">
        <v>37047.364675925928</v>
      </c>
      <c r="I2087" t="s">
        <v>4272</v>
      </c>
      <c r="M2087" t="s">
        <v>3494</v>
      </c>
      <c r="N2087" t="s">
        <v>4277</v>
      </c>
      <c r="O2087" t="s">
        <v>4675</v>
      </c>
      <c r="P2087" s="199">
        <v>10000</v>
      </c>
      <c r="S2087" t="s">
        <v>3495</v>
      </c>
      <c r="T2087" t="s">
        <v>3730</v>
      </c>
      <c r="U2087" s="201">
        <v>3.92</v>
      </c>
      <c r="V2087" t="s">
        <v>4510</v>
      </c>
      <c r="W2087" t="s">
        <v>3486</v>
      </c>
      <c r="X2087" t="s">
        <v>3487</v>
      </c>
      <c r="Y2087" t="s">
        <v>3748</v>
      </c>
      <c r="Z2087" t="s">
        <v>3051</v>
      </c>
      <c r="AA2087" t="s">
        <v>135</v>
      </c>
      <c r="AB2087" s="198">
        <v>37048.875011574077</v>
      </c>
      <c r="AC2087" s="198">
        <v>37072.875011574077</v>
      </c>
    </row>
    <row r="2088" spans="1:29" x14ac:dyDescent="0.2">
      <c r="A2088" s="44" t="str">
        <f t="shared" si="161"/>
        <v>US Crude Financial</v>
      </c>
      <c r="B2088" s="44" t="str">
        <f t="shared" si="162"/>
        <v>US</v>
      </c>
      <c r="C2088" s="44" t="str">
        <f t="shared" si="163"/>
        <v>Crude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50000</v>
      </c>
      <c r="G2088" s="202">
        <v>1338540</v>
      </c>
      <c r="H2088" s="198">
        <v>37047.364687499998</v>
      </c>
      <c r="I2088" t="s">
        <v>4773</v>
      </c>
      <c r="M2088" t="s">
        <v>3599</v>
      </c>
      <c r="N2088" t="s">
        <v>4774</v>
      </c>
      <c r="O2088" t="s">
        <v>3516</v>
      </c>
      <c r="Q2088" s="199">
        <v>50000</v>
      </c>
      <c r="S2088" t="s">
        <v>3500</v>
      </c>
      <c r="T2088" t="s">
        <v>3730</v>
      </c>
      <c r="U2088" s="201">
        <v>28.18</v>
      </c>
      <c r="V2088" t="s">
        <v>4775</v>
      </c>
      <c r="W2088" t="s">
        <v>4776</v>
      </c>
      <c r="X2088" t="s">
        <v>4777</v>
      </c>
      <c r="Y2088" t="s">
        <v>2830</v>
      </c>
      <c r="Z2088" t="s">
        <v>3051</v>
      </c>
      <c r="AA2088">
        <v>113601</v>
      </c>
      <c r="AB2088" s="198">
        <v>37073</v>
      </c>
      <c r="AC2088" s="198">
        <v>37103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1200</v>
      </c>
      <c r="G2089" s="202">
        <v>1338541</v>
      </c>
      <c r="H2089" s="198">
        <v>37047.364756944444</v>
      </c>
      <c r="I2089" t="s">
        <v>4370</v>
      </c>
      <c r="M2089" t="s">
        <v>3494</v>
      </c>
      <c r="N2089" t="s">
        <v>3840</v>
      </c>
      <c r="O2089" t="s">
        <v>2561</v>
      </c>
      <c r="P2089" s="199">
        <v>1200</v>
      </c>
      <c r="S2089" t="s">
        <v>3495</v>
      </c>
      <c r="T2089" t="s">
        <v>3730</v>
      </c>
      <c r="U2089" s="201">
        <v>2.8250000000000002</v>
      </c>
      <c r="V2089" t="s">
        <v>4371</v>
      </c>
      <c r="W2089" t="s">
        <v>3656</v>
      </c>
      <c r="X2089" t="s">
        <v>3476</v>
      </c>
      <c r="Y2089" t="s">
        <v>4481</v>
      </c>
      <c r="Z2089" t="s">
        <v>3051</v>
      </c>
      <c r="AA2089">
        <v>829823</v>
      </c>
      <c r="AB2089" s="198">
        <v>37048.875011574077</v>
      </c>
      <c r="AC2089" s="198">
        <v>37048.875011574077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1338542</v>
      </c>
      <c r="H2090" s="198">
        <v>37047.36478009259</v>
      </c>
      <c r="I2090" t="s">
        <v>4249</v>
      </c>
      <c r="M2090" t="s">
        <v>3494</v>
      </c>
      <c r="N2090" t="s">
        <v>3840</v>
      </c>
      <c r="O2090" t="s">
        <v>2610</v>
      </c>
      <c r="Q2090" s="199">
        <v>5000</v>
      </c>
      <c r="S2090" t="s">
        <v>3495</v>
      </c>
      <c r="T2090" t="s">
        <v>3730</v>
      </c>
      <c r="U2090" s="201">
        <v>3.9775</v>
      </c>
      <c r="V2090" t="s">
        <v>4478</v>
      </c>
      <c r="W2090" t="s">
        <v>4512</v>
      </c>
      <c r="X2090" t="s">
        <v>4513</v>
      </c>
      <c r="Y2090" t="s">
        <v>4481</v>
      </c>
      <c r="Z2090" t="s">
        <v>3051</v>
      </c>
      <c r="AA2090">
        <v>829824</v>
      </c>
      <c r="AB2090" s="198">
        <v>37048.875011574077</v>
      </c>
      <c r="AC2090" s="198">
        <v>37048.875011574077</v>
      </c>
    </row>
    <row r="2091" spans="1:29" x14ac:dyDescent="0.2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151</v>
      </c>
      <c r="F2091" s="213">
        <f t="shared" si="165"/>
        <v>755000</v>
      </c>
      <c r="G2091" s="202">
        <v>1338543</v>
      </c>
      <c r="H2091" s="198">
        <v>37047.364791666667</v>
      </c>
      <c r="I2091" t="s">
        <v>3606</v>
      </c>
      <c r="M2091" t="s">
        <v>3494</v>
      </c>
      <c r="N2091" t="s">
        <v>4277</v>
      </c>
      <c r="O2091" t="s">
        <v>4505</v>
      </c>
      <c r="P2091" s="199">
        <v>5000</v>
      </c>
      <c r="S2091" t="s">
        <v>3495</v>
      </c>
      <c r="T2091" t="s">
        <v>3730</v>
      </c>
      <c r="U2091" s="201">
        <v>4.57</v>
      </c>
      <c r="V2091" t="s">
        <v>3154</v>
      </c>
      <c r="W2091" t="s">
        <v>2909</v>
      </c>
      <c r="X2091" t="s">
        <v>4278</v>
      </c>
      <c r="Y2091" t="s">
        <v>3748</v>
      </c>
      <c r="Z2091" t="s">
        <v>3051</v>
      </c>
      <c r="AA2091" t="s">
        <v>136</v>
      </c>
      <c r="AB2091" s="198">
        <v>37196</v>
      </c>
      <c r="AC2091" s="198">
        <v>37346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365</v>
      </c>
      <c r="F2092" s="213">
        <f t="shared" si="165"/>
        <v>1825000</v>
      </c>
      <c r="G2092" s="202">
        <v>1338544</v>
      </c>
      <c r="H2092" s="198">
        <v>37047.364837962959</v>
      </c>
      <c r="I2092" t="s">
        <v>4477</v>
      </c>
      <c r="M2092" t="s">
        <v>3494</v>
      </c>
      <c r="N2092" t="s">
        <v>4277</v>
      </c>
      <c r="O2092" t="s">
        <v>4526</v>
      </c>
      <c r="P2092" s="199">
        <v>5000</v>
      </c>
      <c r="S2092" t="s">
        <v>3495</v>
      </c>
      <c r="T2092" t="s">
        <v>3730</v>
      </c>
      <c r="U2092" s="201">
        <v>4.1900000000000004</v>
      </c>
      <c r="V2092" t="s">
        <v>4177</v>
      </c>
      <c r="W2092" t="s">
        <v>2909</v>
      </c>
      <c r="X2092" t="s">
        <v>4278</v>
      </c>
      <c r="Y2092" t="s">
        <v>3748</v>
      </c>
      <c r="Z2092" t="s">
        <v>3051</v>
      </c>
      <c r="AA2092" t="s">
        <v>137</v>
      </c>
      <c r="AB2092" s="198">
        <v>37257.875</v>
      </c>
      <c r="AC2092" s="198">
        <v>37621.875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77500</v>
      </c>
      <c r="G2093" s="202">
        <v>1338545</v>
      </c>
      <c r="H2093" s="198">
        <v>37047.364884259259</v>
      </c>
      <c r="I2093" t="s">
        <v>4159</v>
      </c>
      <c r="M2093" t="s">
        <v>3494</v>
      </c>
      <c r="N2093" t="s">
        <v>4277</v>
      </c>
      <c r="O2093" t="s">
        <v>4487</v>
      </c>
      <c r="P2093" s="199">
        <v>2500</v>
      </c>
      <c r="S2093" t="s">
        <v>3495</v>
      </c>
      <c r="T2093" t="s">
        <v>3730</v>
      </c>
      <c r="U2093" s="201">
        <v>4.16</v>
      </c>
      <c r="V2093" t="s">
        <v>138</v>
      </c>
      <c r="W2093" t="s">
        <v>2909</v>
      </c>
      <c r="X2093" t="s">
        <v>4278</v>
      </c>
      <c r="Y2093" t="s">
        <v>3748</v>
      </c>
      <c r="Z2093" t="s">
        <v>3051</v>
      </c>
      <c r="AA2093" t="s">
        <v>139</v>
      </c>
      <c r="AB2093" s="198">
        <v>37073.875</v>
      </c>
      <c r="AC2093" s="198">
        <v>37103.875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25000</v>
      </c>
      <c r="G2094" s="202">
        <v>1338546</v>
      </c>
      <c r="H2094" s="198">
        <v>37047.364907407406</v>
      </c>
      <c r="I2094" t="s">
        <v>4393</v>
      </c>
      <c r="M2094" t="s">
        <v>3494</v>
      </c>
      <c r="N2094" t="s">
        <v>3840</v>
      </c>
      <c r="O2094" t="s">
        <v>4680</v>
      </c>
      <c r="P2094" s="199">
        <v>25000</v>
      </c>
      <c r="S2094" t="s">
        <v>3495</v>
      </c>
      <c r="T2094" t="s">
        <v>3730</v>
      </c>
      <c r="U2094" s="201">
        <v>4.0599999999999996</v>
      </c>
      <c r="V2094" t="s">
        <v>3504</v>
      </c>
      <c r="W2094" t="s">
        <v>4163</v>
      </c>
      <c r="X2094" t="s">
        <v>4164</v>
      </c>
      <c r="Y2094" t="s">
        <v>4481</v>
      </c>
      <c r="Z2094" t="s">
        <v>3051</v>
      </c>
      <c r="AA2094">
        <v>829825</v>
      </c>
      <c r="AB2094" s="198">
        <v>37048.875011574077</v>
      </c>
      <c r="AC2094" s="198">
        <v>37048.875011574077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5000</v>
      </c>
      <c r="G2095" s="202">
        <v>1338547</v>
      </c>
      <c r="H2095" s="198">
        <v>37047.364942129629</v>
      </c>
      <c r="I2095" t="s">
        <v>3180</v>
      </c>
      <c r="M2095" t="s">
        <v>3494</v>
      </c>
      <c r="N2095" t="s">
        <v>3840</v>
      </c>
      <c r="O2095" t="s">
        <v>2503</v>
      </c>
      <c r="Q2095" s="199">
        <v>5000</v>
      </c>
      <c r="S2095" t="s">
        <v>3495</v>
      </c>
      <c r="T2095" t="s">
        <v>3730</v>
      </c>
      <c r="U2095" s="201">
        <v>3.9125000000000001</v>
      </c>
      <c r="V2095" t="s">
        <v>3181</v>
      </c>
      <c r="W2095" t="s">
        <v>4348</v>
      </c>
      <c r="X2095" t="s">
        <v>4498</v>
      </c>
      <c r="Y2095" t="s">
        <v>4481</v>
      </c>
      <c r="Z2095" t="s">
        <v>3051</v>
      </c>
      <c r="AA2095">
        <v>829826</v>
      </c>
      <c r="AB2095" s="198">
        <v>37048.875011574077</v>
      </c>
      <c r="AC2095" s="198">
        <v>37048.875011574077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25</v>
      </c>
      <c r="F2096" s="213">
        <f t="shared" si="165"/>
        <v>125000</v>
      </c>
      <c r="G2096" s="202">
        <v>1338548</v>
      </c>
      <c r="H2096" s="198">
        <v>37047.364976851852</v>
      </c>
      <c r="I2096" t="s">
        <v>3518</v>
      </c>
      <c r="M2096" t="s">
        <v>3494</v>
      </c>
      <c r="N2096" t="s">
        <v>4277</v>
      </c>
      <c r="O2096" t="s">
        <v>2655</v>
      </c>
      <c r="P2096" s="199">
        <v>5000</v>
      </c>
      <c r="S2096" t="s">
        <v>3495</v>
      </c>
      <c r="T2096" t="s">
        <v>3730</v>
      </c>
      <c r="U2096" s="201">
        <v>3.9649999999999999</v>
      </c>
      <c r="V2096" t="s">
        <v>4420</v>
      </c>
      <c r="W2096" t="s">
        <v>3470</v>
      </c>
      <c r="X2096" t="s">
        <v>3471</v>
      </c>
      <c r="Y2096" t="s">
        <v>3748</v>
      </c>
      <c r="Z2096" t="s">
        <v>3051</v>
      </c>
      <c r="AA2096" t="s">
        <v>140</v>
      </c>
      <c r="AB2096" s="198">
        <v>37048.875011574077</v>
      </c>
      <c r="AC2096" s="198">
        <v>37072.875011574077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25000</v>
      </c>
      <c r="G2097" s="202">
        <v>1338549</v>
      </c>
      <c r="H2097" s="198">
        <v>37047.364999999998</v>
      </c>
      <c r="I2097" t="s">
        <v>3702</v>
      </c>
      <c r="M2097" t="s">
        <v>3494</v>
      </c>
      <c r="N2097" t="s">
        <v>3840</v>
      </c>
      <c r="O2097" t="s">
        <v>4680</v>
      </c>
      <c r="P2097" s="199">
        <v>25000</v>
      </c>
      <c r="S2097" t="s">
        <v>3495</v>
      </c>
      <c r="T2097" t="s">
        <v>3730</v>
      </c>
      <c r="U2097" s="201">
        <v>4.0549999999999997</v>
      </c>
      <c r="V2097" t="s">
        <v>3680</v>
      </c>
      <c r="W2097" t="s">
        <v>4163</v>
      </c>
      <c r="X2097" t="s">
        <v>4164</v>
      </c>
      <c r="Y2097" t="s">
        <v>4481</v>
      </c>
      <c r="Z2097" t="s">
        <v>3051</v>
      </c>
      <c r="AA2097">
        <v>829827</v>
      </c>
      <c r="AB2097" s="198">
        <v>37048.875011574077</v>
      </c>
      <c r="AC2097" s="198">
        <v>37048.875011574077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25000</v>
      </c>
      <c r="G2098" s="202">
        <v>1338553</v>
      </c>
      <c r="H2098" s="198">
        <v>37047.365069444444</v>
      </c>
      <c r="I2098" t="s">
        <v>4496</v>
      </c>
      <c r="M2098" t="s">
        <v>3494</v>
      </c>
      <c r="N2098" t="s">
        <v>3840</v>
      </c>
      <c r="O2098" t="s">
        <v>4680</v>
      </c>
      <c r="P2098" s="199">
        <v>25000</v>
      </c>
      <c r="S2098" t="s">
        <v>3495</v>
      </c>
      <c r="T2098" t="s">
        <v>3730</v>
      </c>
      <c r="U2098" s="201">
        <v>4.05</v>
      </c>
      <c r="V2098" t="s">
        <v>3682</v>
      </c>
      <c r="W2098" t="s">
        <v>4163</v>
      </c>
      <c r="X2098" t="s">
        <v>4164</v>
      </c>
      <c r="Y2098" t="s">
        <v>4481</v>
      </c>
      <c r="Z2098" t="s">
        <v>3051</v>
      </c>
      <c r="AA2098">
        <v>829828</v>
      </c>
      <c r="AB2098" s="198">
        <v>37048.875011574077</v>
      </c>
      <c r="AC2098" s="198">
        <v>37048.875011574077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310000</v>
      </c>
      <c r="G2099" s="202">
        <v>1338555</v>
      </c>
      <c r="H2099" s="198">
        <v>37047.365104166667</v>
      </c>
      <c r="I2099" t="s">
        <v>3629</v>
      </c>
      <c r="M2099" t="s">
        <v>3494</v>
      </c>
      <c r="N2099" t="s">
        <v>4277</v>
      </c>
      <c r="O2099" t="s">
        <v>4487</v>
      </c>
      <c r="P2099" s="199">
        <v>10000</v>
      </c>
      <c r="S2099" t="s">
        <v>3495</v>
      </c>
      <c r="T2099" t="s">
        <v>3730</v>
      </c>
      <c r="U2099" s="201">
        <v>4.16</v>
      </c>
      <c r="V2099" t="s">
        <v>4376</v>
      </c>
      <c r="W2099" t="s">
        <v>2909</v>
      </c>
      <c r="X2099" t="s">
        <v>4278</v>
      </c>
      <c r="Y2099" t="s">
        <v>3748</v>
      </c>
      <c r="Z2099" t="s">
        <v>3051</v>
      </c>
      <c r="AA2099" t="s">
        <v>141</v>
      </c>
      <c r="AB2099" s="198">
        <v>37073.875</v>
      </c>
      <c r="AC2099" s="198">
        <v>37103.875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25000</v>
      </c>
      <c r="G2100" s="202">
        <v>1338556</v>
      </c>
      <c r="H2100" s="198">
        <v>37047.365115740744</v>
      </c>
      <c r="I2100" t="s">
        <v>4496</v>
      </c>
      <c r="M2100" t="s">
        <v>3494</v>
      </c>
      <c r="N2100" t="s">
        <v>3840</v>
      </c>
      <c r="O2100" t="s">
        <v>4680</v>
      </c>
      <c r="P2100" s="199">
        <v>25000</v>
      </c>
      <c r="S2100" t="s">
        <v>3495</v>
      </c>
      <c r="T2100" t="s">
        <v>3730</v>
      </c>
      <c r="U2100" s="201">
        <v>4.0449999999999999</v>
      </c>
      <c r="V2100" t="s">
        <v>3682</v>
      </c>
      <c r="W2100" t="s">
        <v>4163</v>
      </c>
      <c r="X2100" t="s">
        <v>4164</v>
      </c>
      <c r="Y2100" t="s">
        <v>4481</v>
      </c>
      <c r="Z2100" t="s">
        <v>3051</v>
      </c>
      <c r="AA2100">
        <v>829829</v>
      </c>
      <c r="AB2100" s="198">
        <v>37048.875011574077</v>
      </c>
      <c r="AC2100" s="198">
        <v>37048.875011574077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1338557</v>
      </c>
      <c r="H2101" s="198">
        <v>37047.365127314813</v>
      </c>
      <c r="I2101" t="s">
        <v>4543</v>
      </c>
      <c r="M2101" t="s">
        <v>3494</v>
      </c>
      <c r="N2101" t="s">
        <v>3840</v>
      </c>
      <c r="O2101" t="s">
        <v>4704</v>
      </c>
      <c r="Q2101" s="199">
        <v>5000</v>
      </c>
      <c r="S2101" t="s">
        <v>3495</v>
      </c>
      <c r="T2101" t="s">
        <v>3730</v>
      </c>
      <c r="U2101" s="201">
        <v>3.9049999999999998</v>
      </c>
      <c r="V2101" t="s">
        <v>4162</v>
      </c>
      <c r="W2101" t="s">
        <v>4169</v>
      </c>
      <c r="X2101" t="s">
        <v>3165</v>
      </c>
      <c r="Y2101" t="s">
        <v>4481</v>
      </c>
      <c r="Z2101" t="s">
        <v>3051</v>
      </c>
      <c r="AA2101">
        <v>829830</v>
      </c>
      <c r="AB2101" s="198">
        <v>37048.875011574077</v>
      </c>
      <c r="AC2101" s="198">
        <v>37048.875011574077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1338559</v>
      </c>
      <c r="H2102" s="198">
        <v>37047.36513888889</v>
      </c>
      <c r="I2102" t="s">
        <v>4284</v>
      </c>
      <c r="M2102" t="s">
        <v>3494</v>
      </c>
      <c r="N2102" t="s">
        <v>3840</v>
      </c>
      <c r="O2102" t="s">
        <v>2587</v>
      </c>
      <c r="P2102" s="199">
        <v>10000</v>
      </c>
      <c r="S2102" t="s">
        <v>3495</v>
      </c>
      <c r="T2102" t="s">
        <v>3730</v>
      </c>
      <c r="U2102" s="201">
        <v>4.0250000000000004</v>
      </c>
      <c r="V2102" t="s">
        <v>3245</v>
      </c>
      <c r="W2102" t="s">
        <v>3171</v>
      </c>
      <c r="X2102" t="s">
        <v>3164</v>
      </c>
      <c r="Y2102" t="s">
        <v>4481</v>
      </c>
      <c r="Z2102" t="s">
        <v>3051</v>
      </c>
      <c r="AA2102">
        <v>829831</v>
      </c>
      <c r="AB2102" s="198">
        <v>37048.875011574077</v>
      </c>
      <c r="AC2102" s="198">
        <v>37048.875011574077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10000</v>
      </c>
      <c r="G2103" s="202">
        <v>1338560</v>
      </c>
      <c r="H2103" s="198">
        <v>37047.365162037036</v>
      </c>
      <c r="I2103" t="s">
        <v>3606</v>
      </c>
      <c r="M2103" t="s">
        <v>3494</v>
      </c>
      <c r="N2103" t="s">
        <v>3840</v>
      </c>
      <c r="O2103" t="s">
        <v>2515</v>
      </c>
      <c r="Q2103" s="199">
        <v>10000</v>
      </c>
      <c r="S2103" t="s">
        <v>3495</v>
      </c>
      <c r="T2103" t="s">
        <v>3730</v>
      </c>
      <c r="U2103" s="201">
        <v>4.0549999999999997</v>
      </c>
      <c r="V2103" t="s">
        <v>3491</v>
      </c>
      <c r="W2103" t="s">
        <v>4163</v>
      </c>
      <c r="X2103" t="s">
        <v>4164</v>
      </c>
      <c r="Y2103" t="s">
        <v>4481</v>
      </c>
      <c r="Z2103" t="s">
        <v>3051</v>
      </c>
      <c r="AA2103">
        <v>829832</v>
      </c>
      <c r="AB2103" s="198">
        <v>37048.875011574077</v>
      </c>
      <c r="AC2103" s="198">
        <v>37048.875011574077</v>
      </c>
    </row>
    <row r="2104" spans="1:29" x14ac:dyDescent="0.2">
      <c r="A2104" s="44" t="str">
        <f t="shared" si="161"/>
        <v xml:space="preserve"> Natural Gas Physical</v>
      </c>
      <c r="B2104" s="44" t="str">
        <f t="shared" si="162"/>
        <v/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1338562</v>
      </c>
      <c r="H2104" s="198">
        <v>37047.365208333336</v>
      </c>
      <c r="I2104" t="s">
        <v>142</v>
      </c>
      <c r="M2104" t="s">
        <v>3494</v>
      </c>
      <c r="N2104" t="s">
        <v>3176</v>
      </c>
      <c r="O2104" t="s">
        <v>4591</v>
      </c>
      <c r="Q2104" s="199">
        <v>10000</v>
      </c>
      <c r="S2104" t="s">
        <v>3798</v>
      </c>
      <c r="T2104" t="s">
        <v>3177</v>
      </c>
      <c r="U2104" s="201">
        <v>5.04</v>
      </c>
      <c r="V2104" t="s">
        <v>143</v>
      </c>
      <c r="W2104" t="s">
        <v>3178</v>
      </c>
      <c r="X2104" t="s">
        <v>3179</v>
      </c>
      <c r="Y2104" t="s">
        <v>4481</v>
      </c>
      <c r="Z2104" t="s">
        <v>3052</v>
      </c>
      <c r="AA2104">
        <v>829833</v>
      </c>
      <c r="AB2104" s="198">
        <v>37047.875011574077</v>
      </c>
      <c r="AC2104" s="198">
        <v>37047.875011574077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1869</v>
      </c>
      <c r="G2105" s="202">
        <v>1338564</v>
      </c>
      <c r="H2105" s="198">
        <v>37047.365219907406</v>
      </c>
      <c r="I2105" t="s">
        <v>4457</v>
      </c>
      <c r="M2105" t="s">
        <v>3494</v>
      </c>
      <c r="N2105" t="s">
        <v>3840</v>
      </c>
      <c r="O2105" t="s">
        <v>2550</v>
      </c>
      <c r="Q2105" s="199">
        <v>1869</v>
      </c>
      <c r="S2105" t="s">
        <v>3495</v>
      </c>
      <c r="T2105" t="s">
        <v>3730</v>
      </c>
      <c r="U2105" s="201">
        <v>3.8</v>
      </c>
      <c r="V2105" t="s">
        <v>2649</v>
      </c>
      <c r="W2105" t="s">
        <v>3163</v>
      </c>
      <c r="X2105" t="s">
        <v>3164</v>
      </c>
      <c r="Y2105" t="s">
        <v>4481</v>
      </c>
      <c r="Z2105" t="s">
        <v>3051</v>
      </c>
      <c r="AA2105">
        <v>829835</v>
      </c>
      <c r="AB2105" s="198">
        <v>37048.875011574077</v>
      </c>
      <c r="AC2105" s="198">
        <v>37048.875011574077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1338563</v>
      </c>
      <c r="H2106" s="198">
        <v>37047.365219907406</v>
      </c>
      <c r="I2106" t="s">
        <v>4285</v>
      </c>
      <c r="M2106" t="s">
        <v>3494</v>
      </c>
      <c r="N2106" t="s">
        <v>3840</v>
      </c>
      <c r="O2106" t="s">
        <v>2503</v>
      </c>
      <c r="P2106" s="199">
        <v>5000</v>
      </c>
      <c r="S2106" t="s">
        <v>3495</v>
      </c>
      <c r="T2106" t="s">
        <v>3730</v>
      </c>
      <c r="U2106" s="201">
        <v>3.91</v>
      </c>
      <c r="V2106" t="s">
        <v>3485</v>
      </c>
      <c r="W2106" t="s">
        <v>4348</v>
      </c>
      <c r="X2106" t="s">
        <v>4498</v>
      </c>
      <c r="Y2106" t="s">
        <v>4481</v>
      </c>
      <c r="Z2106" t="s">
        <v>3051</v>
      </c>
      <c r="AA2106">
        <v>829834</v>
      </c>
      <c r="AB2106" s="198">
        <v>37048.875011574077</v>
      </c>
      <c r="AC2106" s="198">
        <v>37048.875011574077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1338565</v>
      </c>
      <c r="H2107" s="198">
        <v>37047.365254629629</v>
      </c>
      <c r="I2107" t="s">
        <v>4285</v>
      </c>
      <c r="M2107" t="s">
        <v>3494</v>
      </c>
      <c r="N2107" t="s">
        <v>3840</v>
      </c>
      <c r="O2107" t="s">
        <v>2503</v>
      </c>
      <c r="P2107" s="199">
        <v>5000</v>
      </c>
      <c r="S2107" t="s">
        <v>3495</v>
      </c>
      <c r="T2107" t="s">
        <v>3730</v>
      </c>
      <c r="U2107" s="201">
        <v>3.9075000000000002</v>
      </c>
      <c r="V2107" t="s">
        <v>3485</v>
      </c>
      <c r="W2107" t="s">
        <v>4348</v>
      </c>
      <c r="X2107" t="s">
        <v>4498</v>
      </c>
      <c r="Y2107" t="s">
        <v>4481</v>
      </c>
      <c r="Z2107" t="s">
        <v>3051</v>
      </c>
      <c r="AA2107">
        <v>829836</v>
      </c>
      <c r="AB2107" s="198">
        <v>37048.875011574077</v>
      </c>
      <c r="AC2107" s="198">
        <v>37048.875011574077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1338567</v>
      </c>
      <c r="H2108" s="198">
        <v>37047.365254629629</v>
      </c>
      <c r="I2108" t="s">
        <v>3678</v>
      </c>
      <c r="M2108" t="s">
        <v>3494</v>
      </c>
      <c r="N2108" t="s">
        <v>3840</v>
      </c>
      <c r="O2108" t="s">
        <v>4706</v>
      </c>
      <c r="Q2108" s="199">
        <v>5000</v>
      </c>
      <c r="S2108" t="s">
        <v>3495</v>
      </c>
      <c r="T2108" t="s">
        <v>3730</v>
      </c>
      <c r="U2108" s="201">
        <v>3.93</v>
      </c>
      <c r="V2108" t="s">
        <v>3108</v>
      </c>
      <c r="W2108" t="s">
        <v>4169</v>
      </c>
      <c r="X2108" t="s">
        <v>3165</v>
      </c>
      <c r="Y2108" t="s">
        <v>4481</v>
      </c>
      <c r="Z2108" t="s">
        <v>3051</v>
      </c>
      <c r="AA2108">
        <v>829837</v>
      </c>
      <c r="AB2108" s="198">
        <v>37048.875011574077</v>
      </c>
      <c r="AC2108" s="198">
        <v>37048.875011574077</v>
      </c>
    </row>
    <row r="2109" spans="1:29" x14ac:dyDescent="0.2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1338566</v>
      </c>
      <c r="H2109" s="198">
        <v>37047.365254629629</v>
      </c>
      <c r="I2109" t="s">
        <v>4773</v>
      </c>
      <c r="M2109" t="s">
        <v>3599</v>
      </c>
      <c r="N2109" t="s">
        <v>4774</v>
      </c>
      <c r="O2109" t="s">
        <v>3516</v>
      </c>
      <c r="P2109" s="199">
        <v>50000</v>
      </c>
      <c r="S2109" t="s">
        <v>3500</v>
      </c>
      <c r="T2109" t="s">
        <v>3730</v>
      </c>
      <c r="U2109" s="201">
        <v>28.16</v>
      </c>
      <c r="V2109" t="s">
        <v>4471</v>
      </c>
      <c r="W2109" t="s">
        <v>4776</v>
      </c>
      <c r="X2109" t="s">
        <v>4777</v>
      </c>
      <c r="Y2109" t="s">
        <v>2830</v>
      </c>
      <c r="Z2109" t="s">
        <v>3051</v>
      </c>
      <c r="AA2109">
        <v>113602</v>
      </c>
      <c r="AB2109" s="198">
        <v>37073</v>
      </c>
      <c r="AC2109" s="198">
        <v>37103</v>
      </c>
    </row>
    <row r="2110" spans="1:29" x14ac:dyDescent="0.2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31</v>
      </c>
      <c r="F2110" s="213">
        <f t="shared" si="165"/>
        <v>155000</v>
      </c>
      <c r="G2110" s="202">
        <v>1338568</v>
      </c>
      <c r="H2110" s="198">
        <v>37047.365266203706</v>
      </c>
      <c r="I2110" t="s">
        <v>3702</v>
      </c>
      <c r="M2110" t="s">
        <v>3494</v>
      </c>
      <c r="N2110" t="s">
        <v>4277</v>
      </c>
      <c r="O2110" t="s">
        <v>4487</v>
      </c>
      <c r="P2110" s="199">
        <v>5000</v>
      </c>
      <c r="S2110" t="s">
        <v>3495</v>
      </c>
      <c r="T2110" t="s">
        <v>3730</v>
      </c>
      <c r="U2110" s="201">
        <v>4.1550000000000002</v>
      </c>
      <c r="V2110" t="s">
        <v>4279</v>
      </c>
      <c r="W2110" t="s">
        <v>2909</v>
      </c>
      <c r="X2110" t="s">
        <v>4278</v>
      </c>
      <c r="Y2110" t="s">
        <v>3748</v>
      </c>
      <c r="Z2110" t="s">
        <v>3051</v>
      </c>
      <c r="AA2110" t="s">
        <v>144</v>
      </c>
      <c r="AB2110" s="198">
        <v>37073.875</v>
      </c>
      <c r="AC2110" s="198">
        <v>37103.875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10000</v>
      </c>
      <c r="G2111" s="202">
        <v>1338569</v>
      </c>
      <c r="H2111" s="198">
        <v>37047.365266203706</v>
      </c>
      <c r="I2111" t="s">
        <v>4504</v>
      </c>
      <c r="M2111" t="s">
        <v>3494</v>
      </c>
      <c r="N2111" t="s">
        <v>3840</v>
      </c>
      <c r="O2111" t="s">
        <v>2523</v>
      </c>
      <c r="P2111" s="199">
        <v>10000</v>
      </c>
      <c r="S2111" t="s">
        <v>3495</v>
      </c>
      <c r="T2111" t="s">
        <v>3730</v>
      </c>
      <c r="U2111" s="201">
        <v>4.0125000000000002</v>
      </c>
      <c r="V2111" t="s">
        <v>3257</v>
      </c>
      <c r="W2111" t="s">
        <v>4512</v>
      </c>
      <c r="X2111" t="s">
        <v>4513</v>
      </c>
      <c r="Y2111" t="s">
        <v>4481</v>
      </c>
      <c r="Z2111" t="s">
        <v>3051</v>
      </c>
      <c r="AA2111">
        <v>829838</v>
      </c>
      <c r="AB2111" s="198">
        <v>37048.875011574077</v>
      </c>
      <c r="AC2111" s="198">
        <v>37048.875011574077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1338570</v>
      </c>
      <c r="H2112" s="198">
        <v>37047.365277777775</v>
      </c>
      <c r="I2112" t="s">
        <v>4501</v>
      </c>
      <c r="M2112" t="s">
        <v>3494</v>
      </c>
      <c r="N2112" t="s">
        <v>3840</v>
      </c>
      <c r="O2112" t="s">
        <v>2505</v>
      </c>
      <c r="P2112" s="199">
        <v>5000</v>
      </c>
      <c r="S2112" t="s">
        <v>3495</v>
      </c>
      <c r="T2112" t="s">
        <v>3730</v>
      </c>
      <c r="U2112" s="201">
        <v>3.9275000000000002</v>
      </c>
      <c r="V2112" t="s">
        <v>3654</v>
      </c>
      <c r="W2112" t="s">
        <v>4348</v>
      </c>
      <c r="X2112" t="s">
        <v>4498</v>
      </c>
      <c r="Y2112" t="s">
        <v>4481</v>
      </c>
      <c r="Z2112" t="s">
        <v>3051</v>
      </c>
      <c r="AA2112">
        <v>829839</v>
      </c>
      <c r="AB2112" s="198">
        <v>37048.875011574077</v>
      </c>
      <c r="AC2112" s="198">
        <v>37048.875011574077</v>
      </c>
    </row>
    <row r="2113" spans="1:29" x14ac:dyDescent="0.2">
      <c r="A2113" s="44" t="str">
        <f t="shared" si="161"/>
        <v>US Natural Gas Financial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Financial</v>
      </c>
      <c r="E2113" s="44">
        <f>IF(VLOOKUP(S2113,'DD-Lookup'!$J$6:$L$50,3,FALSE)="Monthly",(YEAR(AC2113)-YEAR(AB2113))*12+MONTH(AC2113)-MONTH(AB2113)+1,(AC2113-AB2113+1))</f>
        <v>365</v>
      </c>
      <c r="F2113" s="213">
        <f t="shared" si="165"/>
        <v>912500</v>
      </c>
      <c r="G2113" s="202">
        <v>1338572</v>
      </c>
      <c r="H2113" s="198">
        <v>37047.365289351852</v>
      </c>
      <c r="I2113" t="s">
        <v>3606</v>
      </c>
      <c r="M2113" t="s">
        <v>3494</v>
      </c>
      <c r="N2113" t="s">
        <v>4277</v>
      </c>
      <c r="O2113" t="s">
        <v>4526</v>
      </c>
      <c r="P2113" s="199">
        <v>2500</v>
      </c>
      <c r="S2113" t="s">
        <v>3495</v>
      </c>
      <c r="T2113" t="s">
        <v>3730</v>
      </c>
      <c r="U2113" s="201">
        <v>4.1849999999999996</v>
      </c>
      <c r="V2113" t="s">
        <v>3154</v>
      </c>
      <c r="W2113" t="s">
        <v>2909</v>
      </c>
      <c r="X2113" t="s">
        <v>4278</v>
      </c>
      <c r="Y2113" t="s">
        <v>3748</v>
      </c>
      <c r="Z2113" t="s">
        <v>3051</v>
      </c>
      <c r="AA2113" t="s">
        <v>145</v>
      </c>
      <c r="AB2113" s="198">
        <v>37257.875</v>
      </c>
      <c r="AC2113" s="198">
        <v>37621.875</v>
      </c>
    </row>
    <row r="2114" spans="1:29" x14ac:dyDescent="0.2">
      <c r="A2114" s="44" t="str">
        <f t="shared" si="161"/>
        <v xml:space="preserve"> Natural Gas Financial</v>
      </c>
      <c r="B2114" s="44" t="str">
        <f t="shared" si="162"/>
        <v/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92</v>
      </c>
      <c r="F2114" s="213">
        <f t="shared" si="165"/>
        <v>460000</v>
      </c>
      <c r="G2114" s="202">
        <v>1338573</v>
      </c>
      <c r="H2114" s="198">
        <v>37047.365289351852</v>
      </c>
      <c r="I2114" t="s">
        <v>3645</v>
      </c>
      <c r="M2114" t="s">
        <v>3494</v>
      </c>
      <c r="N2114" t="s">
        <v>3692</v>
      </c>
      <c r="O2114" t="s">
        <v>3898</v>
      </c>
      <c r="P2114" s="199">
        <v>5000</v>
      </c>
      <c r="S2114" t="s">
        <v>3495</v>
      </c>
      <c r="T2114" t="s">
        <v>3730</v>
      </c>
      <c r="U2114" s="201">
        <v>-0.44</v>
      </c>
      <c r="V2114" t="s">
        <v>4715</v>
      </c>
      <c r="W2114" t="s">
        <v>3693</v>
      </c>
      <c r="X2114" t="s">
        <v>3694</v>
      </c>
      <c r="Y2114" t="s">
        <v>3748</v>
      </c>
      <c r="Z2114" t="s">
        <v>3052</v>
      </c>
      <c r="AA2114" t="s">
        <v>146</v>
      </c>
      <c r="AB2114" s="198">
        <v>37104</v>
      </c>
      <c r="AC2114" s="198">
        <v>37195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1338571</v>
      </c>
      <c r="H2115" s="198">
        <v>37047.365289351852</v>
      </c>
      <c r="I2115" t="s">
        <v>4285</v>
      </c>
      <c r="M2115" t="s">
        <v>3494</v>
      </c>
      <c r="N2115" t="s">
        <v>3840</v>
      </c>
      <c r="O2115" t="s">
        <v>2503</v>
      </c>
      <c r="P2115" s="199">
        <v>5000</v>
      </c>
      <c r="S2115" t="s">
        <v>3495</v>
      </c>
      <c r="T2115" t="s">
        <v>3730</v>
      </c>
      <c r="U2115" s="201">
        <v>3.9049999999999998</v>
      </c>
      <c r="V2115" t="s">
        <v>3485</v>
      </c>
      <c r="W2115" t="s">
        <v>4348</v>
      </c>
      <c r="X2115" t="s">
        <v>4498</v>
      </c>
      <c r="Y2115" t="s">
        <v>4481</v>
      </c>
      <c r="Z2115" t="s">
        <v>3051</v>
      </c>
      <c r="AA2115">
        <v>829840</v>
      </c>
      <c r="AB2115" s="198">
        <v>37048.875011574077</v>
      </c>
      <c r="AC2115" s="198">
        <v>37048.875011574077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5000</v>
      </c>
      <c r="G2116" s="202">
        <v>1338574</v>
      </c>
      <c r="H2116" s="198">
        <v>37047.365300925929</v>
      </c>
      <c r="I2116" t="s">
        <v>4543</v>
      </c>
      <c r="M2116" t="s">
        <v>3494</v>
      </c>
      <c r="N2116" t="s">
        <v>3840</v>
      </c>
      <c r="O2116" t="s">
        <v>2472</v>
      </c>
      <c r="Q2116" s="199">
        <v>5000</v>
      </c>
      <c r="S2116" t="s">
        <v>3495</v>
      </c>
      <c r="T2116" t="s">
        <v>3730</v>
      </c>
      <c r="U2116" s="201">
        <v>4.0374999999999996</v>
      </c>
      <c r="V2116" t="s">
        <v>4350</v>
      </c>
      <c r="W2116" t="s">
        <v>4512</v>
      </c>
      <c r="X2116" t="s">
        <v>4513</v>
      </c>
      <c r="Y2116" t="s">
        <v>4481</v>
      </c>
      <c r="Z2116" t="s">
        <v>3051</v>
      </c>
      <c r="AA2116">
        <v>829841</v>
      </c>
      <c r="AB2116" s="198">
        <v>37048.875011574077</v>
      </c>
      <c r="AC2116" s="198">
        <v>37048.875011574077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10000</v>
      </c>
      <c r="G2117" s="202">
        <v>1338575</v>
      </c>
      <c r="H2117" s="198">
        <v>37047.365312499998</v>
      </c>
      <c r="I2117" t="s">
        <v>4158</v>
      </c>
      <c r="M2117" t="s">
        <v>3494</v>
      </c>
      <c r="N2117" t="s">
        <v>3840</v>
      </c>
      <c r="O2117" t="s">
        <v>2586</v>
      </c>
      <c r="P2117" s="199">
        <v>10000</v>
      </c>
      <c r="S2117" t="s">
        <v>3495</v>
      </c>
      <c r="T2117" t="s">
        <v>3730</v>
      </c>
      <c r="U2117" s="201">
        <v>4.18</v>
      </c>
      <c r="V2117" t="s">
        <v>3256</v>
      </c>
      <c r="W2117" t="s">
        <v>4523</v>
      </c>
      <c r="X2117" t="s">
        <v>4524</v>
      </c>
      <c r="Y2117" t="s">
        <v>4481</v>
      </c>
      <c r="Z2117" t="s">
        <v>3051</v>
      </c>
      <c r="AA2117">
        <v>829842</v>
      </c>
      <c r="AB2117" s="198">
        <v>37048.875011574077</v>
      </c>
      <c r="AC2117" s="198">
        <v>37048.875011574077</v>
      </c>
    </row>
    <row r="2118" spans="1:29" x14ac:dyDescent="0.2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365</v>
      </c>
      <c r="F2118" s="213">
        <f t="shared" si="165"/>
        <v>912500</v>
      </c>
      <c r="G2118" s="202">
        <v>1338576</v>
      </c>
      <c r="H2118" s="198">
        <v>37047.365324074075</v>
      </c>
      <c r="I2118" t="s">
        <v>4276</v>
      </c>
      <c r="M2118" t="s">
        <v>3494</v>
      </c>
      <c r="N2118" t="s">
        <v>4277</v>
      </c>
      <c r="O2118" t="s">
        <v>4526</v>
      </c>
      <c r="P2118" s="199">
        <v>2500</v>
      </c>
      <c r="S2118" t="s">
        <v>3495</v>
      </c>
      <c r="T2118" t="s">
        <v>3730</v>
      </c>
      <c r="U2118" s="201">
        <v>4.1849999999999996</v>
      </c>
      <c r="V2118" t="s">
        <v>4062</v>
      </c>
      <c r="W2118" t="s">
        <v>2909</v>
      </c>
      <c r="X2118" t="s">
        <v>4278</v>
      </c>
      <c r="Y2118" t="s">
        <v>3748</v>
      </c>
      <c r="Z2118" t="s">
        <v>3051</v>
      </c>
      <c r="AA2118" t="s">
        <v>147</v>
      </c>
      <c r="AB2118" s="198">
        <v>37257.875</v>
      </c>
      <c r="AC2118" s="198">
        <v>37621.875</v>
      </c>
    </row>
    <row r="2119" spans="1:29" x14ac:dyDescent="0.2">
      <c r="A2119" s="44" t="str">
        <f t="shared" si="161"/>
        <v>US Crude Financial</v>
      </c>
      <c r="B2119" s="44" t="str">
        <f t="shared" si="162"/>
        <v>US</v>
      </c>
      <c r="C2119" s="44" t="str">
        <f t="shared" si="163"/>
        <v>Crude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50000</v>
      </c>
      <c r="G2119" s="202">
        <v>1338578</v>
      </c>
      <c r="H2119" s="198">
        <v>37047.365358796298</v>
      </c>
      <c r="I2119" t="s">
        <v>4773</v>
      </c>
      <c r="M2119" t="s">
        <v>3599</v>
      </c>
      <c r="N2119" t="s">
        <v>4774</v>
      </c>
      <c r="O2119" t="s">
        <v>3516</v>
      </c>
      <c r="Q2119" s="199">
        <v>50000</v>
      </c>
      <c r="S2119" t="s">
        <v>3500</v>
      </c>
      <c r="T2119" t="s">
        <v>3730</v>
      </c>
      <c r="U2119" s="201">
        <v>28.18</v>
      </c>
      <c r="V2119" t="s">
        <v>3162</v>
      </c>
      <c r="W2119" t="s">
        <v>4776</v>
      </c>
      <c r="X2119" t="s">
        <v>4777</v>
      </c>
      <c r="Y2119" t="s">
        <v>2830</v>
      </c>
      <c r="Z2119" t="s">
        <v>3051</v>
      </c>
      <c r="AA2119">
        <v>113603</v>
      </c>
      <c r="AB2119" s="198">
        <v>37073</v>
      </c>
      <c r="AC2119" s="198">
        <v>37103</v>
      </c>
    </row>
    <row r="2120" spans="1:29" x14ac:dyDescent="0.2">
      <c r="A2120" s="44" t="str">
        <f t="shared" si="161"/>
        <v>US Power Financial</v>
      </c>
      <c r="B2120" s="44" t="str">
        <f t="shared" si="162"/>
        <v>US</v>
      </c>
      <c r="C2120" s="44" t="str">
        <f t="shared" si="163"/>
        <v>Power</v>
      </c>
      <c r="D2120" s="44" t="str">
        <f t="shared" si="164"/>
        <v>Financial</v>
      </c>
      <c r="E2120" s="44">
        <f>IF(VLOOKUP(S2120,'DD-Lookup'!$J$6:$L$50,3,FALSE)="Monthly",(YEAR(AC2120)-YEAR(AB2120))*12+MONTH(AC2120)-MONTH(AB2120)+1,(AC2120-AB2120+1))</f>
        <v>2</v>
      </c>
      <c r="F2120" s="213">
        <f t="shared" si="165"/>
        <v>100</v>
      </c>
      <c r="G2120" s="202">
        <v>1338577</v>
      </c>
      <c r="H2120" s="198">
        <v>37047.365358796298</v>
      </c>
      <c r="I2120" t="s">
        <v>3647</v>
      </c>
      <c r="M2120" t="s">
        <v>2818</v>
      </c>
      <c r="N2120" t="s">
        <v>4780</v>
      </c>
      <c r="O2120" t="s">
        <v>2712</v>
      </c>
      <c r="Q2120" s="199">
        <v>50</v>
      </c>
      <c r="S2120" t="s">
        <v>3493</v>
      </c>
      <c r="T2120" t="s">
        <v>3730</v>
      </c>
      <c r="U2120" s="201">
        <v>41.5</v>
      </c>
      <c r="V2120" t="s">
        <v>3299</v>
      </c>
      <c r="W2120" t="s">
        <v>4253</v>
      </c>
      <c r="X2120" t="s">
        <v>3526</v>
      </c>
      <c r="Y2120" t="s">
        <v>4783</v>
      </c>
      <c r="Z2120" t="s">
        <v>3051</v>
      </c>
      <c r="AA2120">
        <v>632811.1</v>
      </c>
      <c r="AB2120" s="198">
        <v>37049.875011574077</v>
      </c>
      <c r="AC2120" s="198">
        <v>37050.875011574077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15000</v>
      </c>
      <c r="G2121" s="202">
        <v>1338579</v>
      </c>
      <c r="H2121" s="198">
        <v>37047.365381944444</v>
      </c>
      <c r="I2121" t="s">
        <v>4285</v>
      </c>
      <c r="M2121" t="s">
        <v>3494</v>
      </c>
      <c r="N2121" t="s">
        <v>3840</v>
      </c>
      <c r="O2121" t="s">
        <v>4680</v>
      </c>
      <c r="Q2121" s="199">
        <v>15000</v>
      </c>
      <c r="S2121" t="s">
        <v>3495</v>
      </c>
      <c r="T2121" t="s">
        <v>3730</v>
      </c>
      <c r="U2121" s="201">
        <v>4.05</v>
      </c>
      <c r="V2121" t="s">
        <v>3485</v>
      </c>
      <c r="W2121" t="s">
        <v>4163</v>
      </c>
      <c r="X2121" t="s">
        <v>4164</v>
      </c>
      <c r="Y2121" t="s">
        <v>4481</v>
      </c>
      <c r="Z2121" t="s">
        <v>3051</v>
      </c>
      <c r="AA2121">
        <v>829843</v>
      </c>
      <c r="AB2121" s="198">
        <v>37048.875011574077</v>
      </c>
      <c r="AC2121" s="198">
        <v>37048.875011574077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10000</v>
      </c>
      <c r="G2122" s="202">
        <v>1338580</v>
      </c>
      <c r="H2122" s="198">
        <v>37047.365405092591</v>
      </c>
      <c r="I2122" t="s">
        <v>3606</v>
      </c>
      <c r="M2122" t="s">
        <v>3494</v>
      </c>
      <c r="N2122" t="s">
        <v>3840</v>
      </c>
      <c r="O2122" t="s">
        <v>2469</v>
      </c>
      <c r="P2122" s="199">
        <v>10000</v>
      </c>
      <c r="S2122" t="s">
        <v>3495</v>
      </c>
      <c r="T2122" t="s">
        <v>3730</v>
      </c>
      <c r="U2122" s="201">
        <v>3.98</v>
      </c>
      <c r="V2122" t="s">
        <v>3482</v>
      </c>
      <c r="W2122" t="s">
        <v>4512</v>
      </c>
      <c r="X2122" t="s">
        <v>4513</v>
      </c>
      <c r="Y2122" t="s">
        <v>4481</v>
      </c>
      <c r="Z2122" t="s">
        <v>3051</v>
      </c>
      <c r="AA2122">
        <v>829844</v>
      </c>
      <c r="AB2122" s="198">
        <v>37048.875011574077</v>
      </c>
      <c r="AC2122" s="198">
        <v>37048.875011574077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1338581</v>
      </c>
      <c r="H2123" s="198">
        <v>37047.365416666667</v>
      </c>
      <c r="I2123" t="s">
        <v>3606</v>
      </c>
      <c r="M2123" t="s">
        <v>3494</v>
      </c>
      <c r="N2123" t="s">
        <v>3840</v>
      </c>
      <c r="O2123" t="s">
        <v>2515</v>
      </c>
      <c r="Q2123" s="199">
        <v>10000</v>
      </c>
      <c r="S2123" t="s">
        <v>3495</v>
      </c>
      <c r="T2123" t="s">
        <v>3730</v>
      </c>
      <c r="U2123" s="201">
        <v>4.0650000000000004</v>
      </c>
      <c r="V2123" t="s">
        <v>3491</v>
      </c>
      <c r="W2123" t="s">
        <v>4163</v>
      </c>
      <c r="X2123" t="s">
        <v>4164</v>
      </c>
      <c r="Y2123" t="s">
        <v>4481</v>
      </c>
      <c r="Z2123" t="s">
        <v>3051</v>
      </c>
      <c r="AA2123">
        <v>829845</v>
      </c>
      <c r="AB2123" s="198">
        <v>37048.875011574077</v>
      </c>
      <c r="AC2123" s="198">
        <v>37048.875011574077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1500</v>
      </c>
      <c r="G2124" s="202">
        <v>1338583</v>
      </c>
      <c r="H2124" s="198">
        <v>37047.365428240744</v>
      </c>
      <c r="I2124" t="s">
        <v>4173</v>
      </c>
      <c r="M2124" t="s">
        <v>3494</v>
      </c>
      <c r="N2124" t="s">
        <v>3840</v>
      </c>
      <c r="O2124" t="s">
        <v>2553</v>
      </c>
      <c r="P2124" s="199">
        <v>1500</v>
      </c>
      <c r="S2124" t="s">
        <v>3495</v>
      </c>
      <c r="T2124" t="s">
        <v>3730</v>
      </c>
      <c r="U2124" s="201">
        <v>2.88</v>
      </c>
      <c r="V2124" t="s">
        <v>4174</v>
      </c>
      <c r="W2124" t="s">
        <v>3183</v>
      </c>
      <c r="X2124" t="s">
        <v>3164</v>
      </c>
      <c r="Y2124" t="s">
        <v>4481</v>
      </c>
      <c r="Z2124" t="s">
        <v>3051</v>
      </c>
      <c r="AA2124">
        <v>829846</v>
      </c>
      <c r="AB2124" s="198">
        <v>37048.875011574077</v>
      </c>
      <c r="AC2124" s="198">
        <v>37048.875011574077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5000</v>
      </c>
      <c r="G2125" s="202">
        <v>1338584</v>
      </c>
      <c r="H2125" s="198">
        <v>37047.365439814814</v>
      </c>
      <c r="I2125" t="s">
        <v>4284</v>
      </c>
      <c r="M2125" t="s">
        <v>3494</v>
      </c>
      <c r="N2125" t="s">
        <v>3840</v>
      </c>
      <c r="O2125" t="s">
        <v>2614</v>
      </c>
      <c r="P2125" s="199">
        <v>5000</v>
      </c>
      <c r="S2125" t="s">
        <v>3495</v>
      </c>
      <c r="T2125" t="s">
        <v>3730</v>
      </c>
      <c r="U2125" s="201">
        <v>3.05</v>
      </c>
      <c r="V2125" t="s">
        <v>4087</v>
      </c>
      <c r="W2125" t="s">
        <v>3171</v>
      </c>
      <c r="X2125" t="s">
        <v>3164</v>
      </c>
      <c r="Y2125" t="s">
        <v>4481</v>
      </c>
      <c r="Z2125" t="s">
        <v>3051</v>
      </c>
      <c r="AA2125">
        <v>829847</v>
      </c>
      <c r="AB2125" s="198">
        <v>37048.875011574077</v>
      </c>
      <c r="AC2125" s="198">
        <v>37048.875011574077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155000</v>
      </c>
      <c r="G2126" s="202">
        <v>1338585</v>
      </c>
      <c r="H2126" s="198">
        <v>37047.365451388891</v>
      </c>
      <c r="I2126" t="s">
        <v>3659</v>
      </c>
      <c r="M2126" t="s">
        <v>3494</v>
      </c>
      <c r="N2126" t="s">
        <v>4488</v>
      </c>
      <c r="O2126" t="s">
        <v>2616</v>
      </c>
      <c r="Q2126" s="199">
        <v>5000</v>
      </c>
      <c r="S2126" t="s">
        <v>3495</v>
      </c>
      <c r="T2126" t="s">
        <v>3730</v>
      </c>
      <c r="U2126" s="201">
        <v>-0.48499999999999999</v>
      </c>
      <c r="V2126" t="s">
        <v>3660</v>
      </c>
      <c r="W2126" t="s">
        <v>4436</v>
      </c>
      <c r="X2126" t="s">
        <v>4437</v>
      </c>
      <c r="Y2126" t="s">
        <v>3748</v>
      </c>
      <c r="Z2126" t="s">
        <v>3051</v>
      </c>
      <c r="AA2126" t="s">
        <v>148</v>
      </c>
      <c r="AB2126" s="198">
        <v>37165.875011574077</v>
      </c>
      <c r="AC2126" s="198">
        <v>37195.875011574077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10000</v>
      </c>
      <c r="G2127" s="202">
        <v>1338586</v>
      </c>
      <c r="H2127" s="198">
        <v>37047.36550925926</v>
      </c>
      <c r="I2127" t="s">
        <v>3702</v>
      </c>
      <c r="M2127" t="s">
        <v>3494</v>
      </c>
      <c r="N2127" t="s">
        <v>3840</v>
      </c>
      <c r="O2127" t="s">
        <v>2523</v>
      </c>
      <c r="Q2127" s="199">
        <v>10000</v>
      </c>
      <c r="S2127" t="s">
        <v>3495</v>
      </c>
      <c r="T2127" t="s">
        <v>3730</v>
      </c>
      <c r="U2127" s="201">
        <v>4.0125000000000002</v>
      </c>
      <c r="V2127" t="s">
        <v>4387</v>
      </c>
      <c r="W2127" t="s">
        <v>4512</v>
      </c>
      <c r="X2127" t="s">
        <v>4513</v>
      </c>
      <c r="Y2127" t="s">
        <v>4481</v>
      </c>
      <c r="Z2127" t="s">
        <v>3051</v>
      </c>
      <c r="AA2127">
        <v>829848</v>
      </c>
      <c r="AB2127" s="198">
        <v>37048.875011574077</v>
      </c>
      <c r="AC2127" s="198">
        <v>37048.875011574077</v>
      </c>
    </row>
    <row r="2128" spans="1:29" x14ac:dyDescent="0.2">
      <c r="A2128" s="44" t="str">
        <f t="shared" si="166"/>
        <v>US Natural Gas Financial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31</v>
      </c>
      <c r="F2128" s="213">
        <f t="shared" si="170"/>
        <v>310000</v>
      </c>
      <c r="G2128" s="202">
        <v>1338589</v>
      </c>
      <c r="H2128" s="198">
        <v>37047.365555555552</v>
      </c>
      <c r="I2128" t="s">
        <v>3702</v>
      </c>
      <c r="M2128" t="s">
        <v>3494</v>
      </c>
      <c r="N2128" t="s">
        <v>4277</v>
      </c>
      <c r="O2128" t="s">
        <v>4487</v>
      </c>
      <c r="P2128" s="199">
        <v>10000</v>
      </c>
      <c r="S2128" t="s">
        <v>3495</v>
      </c>
      <c r="T2128" t="s">
        <v>3730</v>
      </c>
      <c r="U2128" s="201">
        <v>4.1550000000000002</v>
      </c>
      <c r="V2128" t="s">
        <v>3928</v>
      </c>
      <c r="W2128" t="s">
        <v>2909</v>
      </c>
      <c r="X2128" t="s">
        <v>4278</v>
      </c>
      <c r="Y2128" t="s">
        <v>3748</v>
      </c>
      <c r="Z2128" t="s">
        <v>3051</v>
      </c>
      <c r="AA2128" t="s">
        <v>149</v>
      </c>
      <c r="AB2128" s="198">
        <v>37073.875</v>
      </c>
      <c r="AC2128" s="198">
        <v>37103.875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10000</v>
      </c>
      <c r="G2129" s="202">
        <v>1338590</v>
      </c>
      <c r="H2129" s="198">
        <v>37047.365555555552</v>
      </c>
      <c r="I2129" t="s">
        <v>3157</v>
      </c>
      <c r="M2129" t="s">
        <v>3494</v>
      </c>
      <c r="N2129" t="s">
        <v>3840</v>
      </c>
      <c r="O2129" t="s">
        <v>4680</v>
      </c>
      <c r="Q2129" s="199">
        <v>10000</v>
      </c>
      <c r="S2129" t="s">
        <v>3495</v>
      </c>
      <c r="T2129" t="s">
        <v>3730</v>
      </c>
      <c r="U2129" s="201">
        <v>4.05</v>
      </c>
      <c r="V2129" t="s">
        <v>3158</v>
      </c>
      <c r="W2129" t="s">
        <v>4163</v>
      </c>
      <c r="X2129" t="s">
        <v>4164</v>
      </c>
      <c r="Y2129" t="s">
        <v>4481</v>
      </c>
      <c r="Z2129" t="s">
        <v>3051</v>
      </c>
      <c r="AA2129">
        <v>829849</v>
      </c>
      <c r="AB2129" s="198">
        <v>37048.875011574077</v>
      </c>
      <c r="AC2129" s="198">
        <v>37048.875011574077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25</v>
      </c>
      <c r="F2130" s="213">
        <f t="shared" si="170"/>
        <v>125000</v>
      </c>
      <c r="G2130" s="202">
        <v>1338592</v>
      </c>
      <c r="H2130" s="198">
        <v>37047.365636574075</v>
      </c>
      <c r="I2130" t="s">
        <v>3150</v>
      </c>
      <c r="M2130" t="s">
        <v>3494</v>
      </c>
      <c r="N2130" t="s">
        <v>3840</v>
      </c>
      <c r="O2130" t="s">
        <v>2651</v>
      </c>
      <c r="P2130" s="199">
        <v>5000</v>
      </c>
      <c r="S2130" t="s">
        <v>3495</v>
      </c>
      <c r="T2130" t="s">
        <v>3730</v>
      </c>
      <c r="U2130" s="201">
        <v>4.01</v>
      </c>
      <c r="V2130" t="s">
        <v>3276</v>
      </c>
      <c r="W2130" t="s">
        <v>4169</v>
      </c>
      <c r="X2130" t="s">
        <v>4170</v>
      </c>
      <c r="Y2130" t="s">
        <v>4481</v>
      </c>
      <c r="Z2130" t="s">
        <v>3051</v>
      </c>
      <c r="AA2130">
        <v>829851</v>
      </c>
      <c r="AB2130" s="198">
        <v>37048.875011574077</v>
      </c>
      <c r="AC2130" s="198">
        <v>37072.875011574077</v>
      </c>
    </row>
    <row r="2131" spans="1:29" x14ac:dyDescent="0.2">
      <c r="A2131" s="44" t="str">
        <f t="shared" si="166"/>
        <v xml:space="preserve"> Natural Gas Physical</v>
      </c>
      <c r="B2131" s="44" t="str">
        <f t="shared" si="167"/>
        <v/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1338594</v>
      </c>
      <c r="H2131" s="198">
        <v>37047.365682870368</v>
      </c>
      <c r="I2131" t="s">
        <v>3321</v>
      </c>
      <c r="M2131" t="s">
        <v>3494</v>
      </c>
      <c r="N2131" t="s">
        <v>3176</v>
      </c>
      <c r="O2131" t="s">
        <v>4591</v>
      </c>
      <c r="P2131" s="199">
        <v>10000</v>
      </c>
      <c r="S2131" t="s">
        <v>3798</v>
      </c>
      <c r="T2131" t="s">
        <v>3177</v>
      </c>
      <c r="U2131" s="201">
        <v>5.0250000000000004</v>
      </c>
      <c r="V2131" t="s">
        <v>3322</v>
      </c>
      <c r="W2131" t="s">
        <v>3178</v>
      </c>
      <c r="X2131" t="s">
        <v>3179</v>
      </c>
      <c r="Y2131" t="s">
        <v>4481</v>
      </c>
      <c r="Z2131" t="s">
        <v>3052</v>
      </c>
      <c r="AA2131">
        <v>829850</v>
      </c>
      <c r="AB2131" s="198">
        <v>37047.875011574077</v>
      </c>
      <c r="AC2131" s="198">
        <v>37047.875011574077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10000</v>
      </c>
      <c r="G2132" s="202">
        <v>1338595</v>
      </c>
      <c r="H2132" s="198">
        <v>37047.365694444445</v>
      </c>
      <c r="I2132" t="s">
        <v>4496</v>
      </c>
      <c r="M2132" t="s">
        <v>3494</v>
      </c>
      <c r="N2132" t="s">
        <v>3840</v>
      </c>
      <c r="O2132" t="s">
        <v>2586</v>
      </c>
      <c r="P2132" s="199">
        <v>10000</v>
      </c>
      <c r="S2132" t="s">
        <v>3495</v>
      </c>
      <c r="T2132" t="s">
        <v>3730</v>
      </c>
      <c r="U2132" s="201">
        <v>4.1749999999999998</v>
      </c>
      <c r="V2132" t="s">
        <v>4500</v>
      </c>
      <c r="W2132" t="s">
        <v>4523</v>
      </c>
      <c r="X2132" t="s">
        <v>4524</v>
      </c>
      <c r="Y2132" t="s">
        <v>4481</v>
      </c>
      <c r="Z2132" t="s">
        <v>3051</v>
      </c>
      <c r="AA2132">
        <v>829852</v>
      </c>
      <c r="AB2132" s="198">
        <v>37048.875011574077</v>
      </c>
      <c r="AC2132" s="198">
        <v>37048.875011574077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1338596</v>
      </c>
      <c r="H2133" s="198">
        <v>37047.365706018521</v>
      </c>
      <c r="I2133" t="s">
        <v>4284</v>
      </c>
      <c r="M2133" t="s">
        <v>3494</v>
      </c>
      <c r="N2133" t="s">
        <v>3840</v>
      </c>
      <c r="O2133" t="s">
        <v>4724</v>
      </c>
      <c r="P2133" s="199">
        <v>5000</v>
      </c>
      <c r="S2133" t="s">
        <v>3495</v>
      </c>
      <c r="T2133" t="s">
        <v>3730</v>
      </c>
      <c r="U2133" s="201">
        <v>4.3250000000000002</v>
      </c>
      <c r="V2133" t="s">
        <v>3626</v>
      </c>
      <c r="W2133" t="s">
        <v>3217</v>
      </c>
      <c r="X2133" t="s">
        <v>3153</v>
      </c>
      <c r="Y2133" t="s">
        <v>4481</v>
      </c>
      <c r="Z2133" t="s">
        <v>3051</v>
      </c>
      <c r="AA2133">
        <v>829853</v>
      </c>
      <c r="AB2133" s="198">
        <v>37048.875011574077</v>
      </c>
      <c r="AC2133" s="198">
        <v>37048.875011574077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5000</v>
      </c>
      <c r="G2134" s="202">
        <v>1338597</v>
      </c>
      <c r="H2134" s="198">
        <v>37047.365717592591</v>
      </c>
      <c r="I2134" t="s">
        <v>4282</v>
      </c>
      <c r="M2134" t="s">
        <v>3494</v>
      </c>
      <c r="N2134" t="s">
        <v>3840</v>
      </c>
      <c r="O2134" t="s">
        <v>4697</v>
      </c>
      <c r="Q2134" s="199">
        <v>5000</v>
      </c>
      <c r="S2134" t="s">
        <v>3495</v>
      </c>
      <c r="T2134" t="s">
        <v>3730</v>
      </c>
      <c r="U2134" s="201">
        <v>3.99</v>
      </c>
      <c r="V2134" t="s">
        <v>4089</v>
      </c>
      <c r="W2134" t="s">
        <v>4169</v>
      </c>
      <c r="X2134" t="s">
        <v>4170</v>
      </c>
      <c r="Y2134" t="s">
        <v>4481</v>
      </c>
      <c r="Z2134" t="s">
        <v>3051</v>
      </c>
      <c r="AA2134">
        <v>829854</v>
      </c>
      <c r="AB2134" s="198">
        <v>37048.875011574077</v>
      </c>
      <c r="AC2134" s="198">
        <v>37048.875011574077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25000</v>
      </c>
      <c r="G2135" s="202">
        <v>1338599</v>
      </c>
      <c r="H2135" s="198">
        <v>37047.365740740737</v>
      </c>
      <c r="I2135" t="s">
        <v>3702</v>
      </c>
      <c r="M2135" t="s">
        <v>3494</v>
      </c>
      <c r="N2135" t="s">
        <v>3840</v>
      </c>
      <c r="O2135" t="s">
        <v>4680</v>
      </c>
      <c r="P2135" s="199">
        <v>25000</v>
      </c>
      <c r="S2135" t="s">
        <v>3495</v>
      </c>
      <c r="T2135" t="s">
        <v>3730</v>
      </c>
      <c r="U2135" s="201">
        <v>4.0449999999999999</v>
      </c>
      <c r="V2135" t="s">
        <v>3680</v>
      </c>
      <c r="W2135" t="s">
        <v>4163</v>
      </c>
      <c r="X2135" t="s">
        <v>4164</v>
      </c>
      <c r="Y2135" t="s">
        <v>4481</v>
      </c>
      <c r="Z2135" t="s">
        <v>3051</v>
      </c>
      <c r="AA2135">
        <v>829855</v>
      </c>
      <c r="AB2135" s="198">
        <v>37048.875011574077</v>
      </c>
      <c r="AC2135" s="198">
        <v>37048.875011574077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1338600</v>
      </c>
      <c r="H2136" s="198">
        <v>37047.365787037037</v>
      </c>
      <c r="I2136" t="s">
        <v>3518</v>
      </c>
      <c r="M2136" t="s">
        <v>3494</v>
      </c>
      <c r="N2136" t="s">
        <v>3840</v>
      </c>
      <c r="O2136" t="s">
        <v>2499</v>
      </c>
      <c r="P2136" s="199">
        <v>5000</v>
      </c>
      <c r="S2136" t="s">
        <v>3495</v>
      </c>
      <c r="T2136" t="s">
        <v>3730</v>
      </c>
      <c r="U2136" s="201">
        <v>3.9224999999999999</v>
      </c>
      <c r="V2136" t="s">
        <v>4456</v>
      </c>
      <c r="W2136" t="s">
        <v>4348</v>
      </c>
      <c r="X2136" t="s">
        <v>4498</v>
      </c>
      <c r="Y2136" t="s">
        <v>4481</v>
      </c>
      <c r="Z2136" t="s">
        <v>3051</v>
      </c>
      <c r="AA2136">
        <v>829856</v>
      </c>
      <c r="AB2136" s="198">
        <v>37048.875011574077</v>
      </c>
      <c r="AC2136" s="198">
        <v>37048.875011574077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117</v>
      </c>
      <c r="G2137" s="202">
        <v>1338601</v>
      </c>
      <c r="H2137" s="198">
        <v>37047.36582175926</v>
      </c>
      <c r="I2137" t="s">
        <v>3155</v>
      </c>
      <c r="M2137" t="s">
        <v>3494</v>
      </c>
      <c r="N2137" t="s">
        <v>3840</v>
      </c>
      <c r="O2137" t="s">
        <v>2586</v>
      </c>
      <c r="Q2137" s="199">
        <v>117</v>
      </c>
      <c r="S2137" t="s">
        <v>3495</v>
      </c>
      <c r="T2137" t="s">
        <v>3730</v>
      </c>
      <c r="U2137" s="201">
        <v>4.18</v>
      </c>
      <c r="V2137" t="s">
        <v>3109</v>
      </c>
      <c r="W2137" t="s">
        <v>4523</v>
      </c>
      <c r="X2137" t="s">
        <v>4524</v>
      </c>
      <c r="Y2137" t="s">
        <v>4481</v>
      </c>
      <c r="Z2137" t="s">
        <v>3051</v>
      </c>
      <c r="AA2137">
        <v>829857</v>
      </c>
      <c r="AB2137" s="198">
        <v>37048.875011574077</v>
      </c>
      <c r="AC2137" s="198">
        <v>37048.875011574077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20000</v>
      </c>
      <c r="G2138" s="202">
        <v>1338602</v>
      </c>
      <c r="H2138" s="198">
        <v>37047.36582175926</v>
      </c>
      <c r="I2138" t="s">
        <v>3606</v>
      </c>
      <c r="M2138" t="s">
        <v>3494</v>
      </c>
      <c r="N2138" t="s">
        <v>3840</v>
      </c>
      <c r="O2138" t="s">
        <v>2481</v>
      </c>
      <c r="P2138" s="199">
        <v>20000</v>
      </c>
      <c r="S2138" t="s">
        <v>3495</v>
      </c>
      <c r="T2138" t="s">
        <v>3730</v>
      </c>
      <c r="U2138" s="201">
        <v>4.125</v>
      </c>
      <c r="V2138" t="s">
        <v>4347</v>
      </c>
      <c r="W2138" t="s">
        <v>4479</v>
      </c>
      <c r="X2138" t="s">
        <v>4480</v>
      </c>
      <c r="Y2138" t="s">
        <v>4481</v>
      </c>
      <c r="Z2138" t="s">
        <v>3051</v>
      </c>
      <c r="AA2138">
        <v>829858</v>
      </c>
      <c r="AB2138" s="198">
        <v>37048.875011574077</v>
      </c>
      <c r="AC2138" s="198">
        <v>37048.875011574077</v>
      </c>
    </row>
    <row r="2139" spans="1:29" x14ac:dyDescent="0.2">
      <c r="A2139" s="44" t="str">
        <f t="shared" si="166"/>
        <v>US Power Physical</v>
      </c>
      <c r="B2139" s="44" t="str">
        <f t="shared" si="167"/>
        <v>US</v>
      </c>
      <c r="C2139" s="44" t="str">
        <f t="shared" si="168"/>
        <v>Power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</v>
      </c>
      <c r="G2139" s="202">
        <v>1338603</v>
      </c>
      <c r="H2139" s="198">
        <v>37047.365844907406</v>
      </c>
      <c r="I2139" t="s">
        <v>4272</v>
      </c>
      <c r="M2139" t="s">
        <v>2818</v>
      </c>
      <c r="N2139" t="s">
        <v>3519</v>
      </c>
      <c r="O2139" t="s">
        <v>2375</v>
      </c>
      <c r="P2139" s="199">
        <v>50</v>
      </c>
      <c r="S2139" t="s">
        <v>3493</v>
      </c>
      <c r="T2139" t="s">
        <v>3730</v>
      </c>
      <c r="U2139" s="201">
        <v>27.75</v>
      </c>
      <c r="V2139" t="s">
        <v>3355</v>
      </c>
      <c r="W2139" t="s">
        <v>3534</v>
      </c>
      <c r="X2139" t="s">
        <v>3535</v>
      </c>
      <c r="Y2139" t="s">
        <v>4783</v>
      </c>
      <c r="Z2139" t="s">
        <v>3046</v>
      </c>
      <c r="AA2139">
        <v>632813.1</v>
      </c>
      <c r="AB2139" s="198">
        <v>37048.875011574077</v>
      </c>
      <c r="AC2139" s="198">
        <v>37048.875011574077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25</v>
      </c>
      <c r="F2140" s="213">
        <f t="shared" si="170"/>
        <v>250000</v>
      </c>
      <c r="G2140" s="202">
        <v>1338604</v>
      </c>
      <c r="H2140" s="198">
        <v>37047.365856481483</v>
      </c>
      <c r="I2140" t="s">
        <v>4484</v>
      </c>
      <c r="M2140" t="s">
        <v>3494</v>
      </c>
      <c r="N2140" t="s">
        <v>4277</v>
      </c>
      <c r="O2140" t="s">
        <v>4656</v>
      </c>
      <c r="P2140" s="199">
        <v>10000</v>
      </c>
      <c r="S2140" t="s">
        <v>3495</v>
      </c>
      <c r="T2140" t="s">
        <v>3730</v>
      </c>
      <c r="U2140" s="201">
        <v>4</v>
      </c>
      <c r="V2140" t="s">
        <v>4049</v>
      </c>
      <c r="W2140" t="s">
        <v>4380</v>
      </c>
      <c r="X2140" t="s">
        <v>4381</v>
      </c>
      <c r="Y2140" t="s">
        <v>3748</v>
      </c>
      <c r="Z2140" t="s">
        <v>3051</v>
      </c>
      <c r="AA2140" t="s">
        <v>150</v>
      </c>
      <c r="AB2140" s="198">
        <v>37048.875011574077</v>
      </c>
      <c r="AC2140" s="198">
        <v>37072.875011574077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1338605</v>
      </c>
      <c r="H2141" s="198">
        <v>37047.365891203706</v>
      </c>
      <c r="I2141" t="s">
        <v>4518</v>
      </c>
      <c r="M2141" t="s">
        <v>3494</v>
      </c>
      <c r="N2141" t="s">
        <v>3840</v>
      </c>
      <c r="O2141" t="s">
        <v>2586</v>
      </c>
      <c r="P2141" s="199">
        <v>10000</v>
      </c>
      <c r="S2141" t="s">
        <v>3495</v>
      </c>
      <c r="T2141" t="s">
        <v>3730</v>
      </c>
      <c r="U2141" s="201">
        <v>4.17</v>
      </c>
      <c r="V2141" t="s">
        <v>3475</v>
      </c>
      <c r="W2141" t="s">
        <v>4523</v>
      </c>
      <c r="X2141" t="s">
        <v>4524</v>
      </c>
      <c r="Y2141" t="s">
        <v>4481</v>
      </c>
      <c r="Z2141" t="s">
        <v>3051</v>
      </c>
      <c r="AA2141">
        <v>829859</v>
      </c>
      <c r="AB2141" s="198">
        <v>37048.875011574077</v>
      </c>
      <c r="AC2141" s="198">
        <v>37048.875011574077</v>
      </c>
    </row>
    <row r="2142" spans="1:29" x14ac:dyDescent="0.2">
      <c r="A2142" s="44" t="str">
        <f t="shared" si="166"/>
        <v xml:space="preserve"> Natural Gas Physical</v>
      </c>
      <c r="B2142" s="44" t="str">
        <f t="shared" si="167"/>
        <v/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5000</v>
      </c>
      <c r="G2142" s="202">
        <v>1338606</v>
      </c>
      <c r="H2142" s="198">
        <v>37047.365914351853</v>
      </c>
      <c r="I2142" t="s">
        <v>4535</v>
      </c>
      <c r="M2142" t="s">
        <v>3494</v>
      </c>
      <c r="N2142" t="s">
        <v>3176</v>
      </c>
      <c r="O2142" t="s">
        <v>151</v>
      </c>
      <c r="Q2142" s="199">
        <v>5000</v>
      </c>
      <c r="S2142" t="s">
        <v>3798</v>
      </c>
      <c r="T2142" t="s">
        <v>3177</v>
      </c>
      <c r="U2142" s="201">
        <v>5.0599999999999996</v>
      </c>
      <c r="V2142" t="s">
        <v>4536</v>
      </c>
      <c r="W2142" t="s">
        <v>3178</v>
      </c>
      <c r="X2142" t="s">
        <v>3179</v>
      </c>
      <c r="Y2142" t="s">
        <v>4481</v>
      </c>
      <c r="Z2142" t="s">
        <v>3052</v>
      </c>
      <c r="AA2142">
        <v>829860</v>
      </c>
      <c r="AB2142" s="198">
        <v>37048.875011574077</v>
      </c>
      <c r="AC2142" s="198">
        <v>37048.875011574077</v>
      </c>
    </row>
    <row r="2143" spans="1:29" x14ac:dyDescent="0.2">
      <c r="A2143" s="44" t="str">
        <f t="shared" si="166"/>
        <v xml:space="preserve"> Natural Gas Physical</v>
      </c>
      <c r="B2143" s="44" t="str">
        <f t="shared" si="167"/>
        <v/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1338607</v>
      </c>
      <c r="H2143" s="198">
        <v>37047.365925925929</v>
      </c>
      <c r="I2143" t="s">
        <v>142</v>
      </c>
      <c r="M2143" t="s">
        <v>3494</v>
      </c>
      <c r="N2143" t="s">
        <v>3176</v>
      </c>
      <c r="O2143" t="s">
        <v>4591</v>
      </c>
      <c r="Q2143" s="199">
        <v>10000</v>
      </c>
      <c r="S2143" t="s">
        <v>3798</v>
      </c>
      <c r="T2143" t="s">
        <v>3177</v>
      </c>
      <c r="U2143" s="201">
        <v>5.0350000000000001</v>
      </c>
      <c r="V2143" t="s">
        <v>143</v>
      </c>
      <c r="W2143" t="s">
        <v>3178</v>
      </c>
      <c r="X2143" t="s">
        <v>3179</v>
      </c>
      <c r="Y2143" t="s">
        <v>4481</v>
      </c>
      <c r="Z2143" t="s">
        <v>3052</v>
      </c>
      <c r="AA2143">
        <v>829861</v>
      </c>
      <c r="AB2143" s="198">
        <v>37047.875011574077</v>
      </c>
      <c r="AC2143" s="198">
        <v>37047.875011574077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1338608</v>
      </c>
      <c r="H2144" s="198">
        <v>37047.365925925929</v>
      </c>
      <c r="I2144" t="s">
        <v>4159</v>
      </c>
      <c r="M2144" t="s">
        <v>3494</v>
      </c>
      <c r="N2144" t="s">
        <v>3840</v>
      </c>
      <c r="O2144" t="s">
        <v>2499</v>
      </c>
      <c r="Q2144" s="199">
        <v>5000</v>
      </c>
      <c r="S2144" t="s">
        <v>3495</v>
      </c>
      <c r="T2144" t="s">
        <v>3730</v>
      </c>
      <c r="U2144" s="201">
        <v>3.9249999999999998</v>
      </c>
      <c r="V2144" t="s">
        <v>4140</v>
      </c>
      <c r="W2144" t="s">
        <v>4348</v>
      </c>
      <c r="X2144" t="s">
        <v>4498</v>
      </c>
      <c r="Y2144" t="s">
        <v>4481</v>
      </c>
      <c r="Z2144" t="s">
        <v>3051</v>
      </c>
      <c r="AA2144">
        <v>829862</v>
      </c>
      <c r="AB2144" s="198">
        <v>37048.875011574077</v>
      </c>
      <c r="AC2144" s="198">
        <v>37048.875011574077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5000</v>
      </c>
      <c r="G2145" s="202">
        <v>1338609</v>
      </c>
      <c r="H2145" s="198">
        <v>37047.365937499999</v>
      </c>
      <c r="I2145" t="s">
        <v>3625</v>
      </c>
      <c r="M2145" t="s">
        <v>3494</v>
      </c>
      <c r="N2145" t="s">
        <v>3840</v>
      </c>
      <c r="O2145" t="s">
        <v>2657</v>
      </c>
      <c r="Q2145" s="199">
        <v>5000</v>
      </c>
      <c r="S2145" t="s">
        <v>3495</v>
      </c>
      <c r="T2145" t="s">
        <v>3730</v>
      </c>
      <c r="U2145" s="201">
        <v>3.91</v>
      </c>
      <c r="V2145" t="s">
        <v>3244</v>
      </c>
      <c r="W2145" t="s">
        <v>4368</v>
      </c>
      <c r="X2145" t="s">
        <v>3165</v>
      </c>
      <c r="Y2145" t="s">
        <v>4481</v>
      </c>
      <c r="Z2145" t="s">
        <v>3051</v>
      </c>
      <c r="AA2145">
        <v>829863</v>
      </c>
      <c r="AB2145" s="198">
        <v>37048.875011574077</v>
      </c>
      <c r="AC2145" s="198">
        <v>37048.875011574077</v>
      </c>
    </row>
    <row r="2146" spans="1:29" x14ac:dyDescent="0.2">
      <c r="A2146" s="44" t="str">
        <f t="shared" si="166"/>
        <v xml:space="preserve"> Power Physical</v>
      </c>
      <c r="B2146" s="44" t="str">
        <f t="shared" si="167"/>
        <v/>
      </c>
      <c r="C2146" s="44" t="str">
        <f t="shared" si="168"/>
        <v>Power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5</v>
      </c>
      <c r="F2146" s="213">
        <f t="shared" si="170"/>
        <v>125</v>
      </c>
      <c r="G2146" s="202">
        <v>1338610</v>
      </c>
      <c r="H2146" s="198">
        <v>37047.365960648145</v>
      </c>
      <c r="I2146" t="s">
        <v>4131</v>
      </c>
      <c r="M2146" t="s">
        <v>2818</v>
      </c>
      <c r="N2146" t="s">
        <v>2181</v>
      </c>
      <c r="O2146" t="s">
        <v>2283</v>
      </c>
      <c r="P2146" s="199">
        <v>25</v>
      </c>
      <c r="S2146" t="s">
        <v>3493</v>
      </c>
      <c r="T2146" t="s">
        <v>2183</v>
      </c>
      <c r="U2146" s="201">
        <v>31.3</v>
      </c>
      <c r="V2146" t="s">
        <v>2255</v>
      </c>
      <c r="W2146" t="s">
        <v>2185</v>
      </c>
      <c r="X2146" t="s">
        <v>2186</v>
      </c>
      <c r="Y2146" t="s">
        <v>2187</v>
      </c>
      <c r="Z2146" t="s">
        <v>3735</v>
      </c>
      <c r="AA2146">
        <v>110744.1</v>
      </c>
      <c r="AB2146" s="198">
        <v>37053.875</v>
      </c>
      <c r="AC2146" s="198">
        <v>37057.875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8134</v>
      </c>
      <c r="G2147" s="202">
        <v>1338611</v>
      </c>
      <c r="H2147" s="198">
        <v>37047.365972222222</v>
      </c>
      <c r="I2147" t="s">
        <v>3157</v>
      </c>
      <c r="M2147" t="s">
        <v>3494</v>
      </c>
      <c r="N2147" t="s">
        <v>3840</v>
      </c>
      <c r="O2147" t="s">
        <v>4679</v>
      </c>
      <c r="P2147" s="199">
        <v>8134</v>
      </c>
      <c r="S2147" t="s">
        <v>3495</v>
      </c>
      <c r="T2147" t="s">
        <v>3730</v>
      </c>
      <c r="U2147" s="201">
        <v>4.16</v>
      </c>
      <c r="V2147" t="s">
        <v>3849</v>
      </c>
      <c r="W2147" t="s">
        <v>4178</v>
      </c>
      <c r="X2147" t="s">
        <v>4179</v>
      </c>
      <c r="Y2147" t="s">
        <v>4481</v>
      </c>
      <c r="Z2147" t="s">
        <v>3051</v>
      </c>
      <c r="AA2147">
        <v>829864</v>
      </c>
      <c r="AB2147" s="198">
        <v>37048.875011574077</v>
      </c>
      <c r="AC2147" s="198">
        <v>37048.875011574077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1338612</v>
      </c>
      <c r="H2148" s="198">
        <v>37047.365995370368</v>
      </c>
      <c r="I2148" t="s">
        <v>4501</v>
      </c>
      <c r="M2148" t="s">
        <v>3494</v>
      </c>
      <c r="N2148" t="s">
        <v>3840</v>
      </c>
      <c r="O2148" t="s">
        <v>2481</v>
      </c>
      <c r="P2148" s="199">
        <v>10000</v>
      </c>
      <c r="S2148" t="s">
        <v>3495</v>
      </c>
      <c r="T2148" t="s">
        <v>3730</v>
      </c>
      <c r="U2148" s="201">
        <v>4.12</v>
      </c>
      <c r="V2148" t="s">
        <v>3654</v>
      </c>
      <c r="W2148" t="s">
        <v>4479</v>
      </c>
      <c r="X2148" t="s">
        <v>4480</v>
      </c>
      <c r="Y2148" t="s">
        <v>4481</v>
      </c>
      <c r="Z2148" t="s">
        <v>3051</v>
      </c>
      <c r="AA2148">
        <v>829865</v>
      </c>
      <c r="AB2148" s="198">
        <v>37048.875011574077</v>
      </c>
      <c r="AC2148" s="198">
        <v>37048.875011574077</v>
      </c>
    </row>
    <row r="2149" spans="1:29" x14ac:dyDescent="0.2">
      <c r="A2149" s="44" t="str">
        <f t="shared" si="166"/>
        <v xml:space="preserve"> Natural Gas Physical</v>
      </c>
      <c r="B2149" s="44" t="str">
        <f t="shared" si="167"/>
        <v/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10000</v>
      </c>
      <c r="G2149" s="202">
        <v>1338614</v>
      </c>
      <c r="H2149" s="198">
        <v>37047.366053240738</v>
      </c>
      <c r="I2149" t="s">
        <v>4491</v>
      </c>
      <c r="M2149" t="s">
        <v>3494</v>
      </c>
      <c r="N2149" t="s">
        <v>4506</v>
      </c>
      <c r="O2149" t="s">
        <v>2641</v>
      </c>
      <c r="P2149" s="199">
        <v>10000</v>
      </c>
      <c r="S2149" t="s">
        <v>3495</v>
      </c>
      <c r="T2149" t="s">
        <v>3730</v>
      </c>
      <c r="U2149" s="201">
        <v>4.2225000000000001</v>
      </c>
      <c r="V2149" t="s">
        <v>2839</v>
      </c>
      <c r="W2149" t="s">
        <v>4507</v>
      </c>
      <c r="X2149" t="s">
        <v>4508</v>
      </c>
      <c r="Y2149" t="s">
        <v>4481</v>
      </c>
      <c r="Z2149" t="s">
        <v>3051</v>
      </c>
      <c r="AA2149">
        <v>829866</v>
      </c>
      <c r="AB2149" s="198">
        <v>37048.875011574077</v>
      </c>
      <c r="AC2149" s="198">
        <v>37048.875011574077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10000</v>
      </c>
      <c r="G2150" s="202">
        <v>1338615</v>
      </c>
      <c r="H2150" s="198">
        <v>37047.366076388891</v>
      </c>
      <c r="I2150" t="s">
        <v>3518</v>
      </c>
      <c r="M2150" t="s">
        <v>3494</v>
      </c>
      <c r="N2150" t="s">
        <v>3840</v>
      </c>
      <c r="O2150" t="s">
        <v>2523</v>
      </c>
      <c r="P2150" s="199">
        <v>10000</v>
      </c>
      <c r="S2150" t="s">
        <v>3495</v>
      </c>
      <c r="T2150" t="s">
        <v>3730</v>
      </c>
      <c r="U2150" s="201">
        <v>4.01</v>
      </c>
      <c r="V2150" t="s">
        <v>4453</v>
      </c>
      <c r="W2150" t="s">
        <v>4512</v>
      </c>
      <c r="X2150" t="s">
        <v>4513</v>
      </c>
      <c r="Y2150" t="s">
        <v>4481</v>
      </c>
      <c r="Z2150" t="s">
        <v>3051</v>
      </c>
      <c r="AA2150">
        <v>829867</v>
      </c>
      <c r="AB2150" s="198">
        <v>37048.875011574077</v>
      </c>
      <c r="AC2150" s="198">
        <v>37048.875011574077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1338616</v>
      </c>
      <c r="H2151" s="198">
        <v>37047.366076388891</v>
      </c>
      <c r="I2151" t="s">
        <v>4171</v>
      </c>
      <c r="M2151" t="s">
        <v>3494</v>
      </c>
      <c r="N2151" t="s">
        <v>3840</v>
      </c>
      <c r="O2151" t="s">
        <v>2556</v>
      </c>
      <c r="Q2151" s="199">
        <v>10000</v>
      </c>
      <c r="S2151" t="s">
        <v>3495</v>
      </c>
      <c r="T2151" t="s">
        <v>3730</v>
      </c>
      <c r="U2151" s="201">
        <v>3.9950000000000001</v>
      </c>
      <c r="V2151" t="s">
        <v>4172</v>
      </c>
      <c r="W2151" t="s">
        <v>4169</v>
      </c>
      <c r="X2151" t="s">
        <v>4170</v>
      </c>
      <c r="Y2151" t="s">
        <v>4481</v>
      </c>
      <c r="Z2151" t="s">
        <v>3051</v>
      </c>
      <c r="AA2151">
        <v>829868</v>
      </c>
      <c r="AB2151" s="198">
        <v>37048.875011574077</v>
      </c>
      <c r="AC2151" s="198">
        <v>37048.875011574077</v>
      </c>
    </row>
    <row r="2152" spans="1:29" x14ac:dyDescent="0.2">
      <c r="A2152" s="44" t="str">
        <f t="shared" si="166"/>
        <v xml:space="preserve"> Natural Gas Physical</v>
      </c>
      <c r="B2152" s="44" t="str">
        <f t="shared" si="167"/>
        <v/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1338617</v>
      </c>
      <c r="H2152" s="198">
        <v>37047.366122685184</v>
      </c>
      <c r="I2152" t="s">
        <v>4431</v>
      </c>
      <c r="M2152" t="s">
        <v>3494</v>
      </c>
      <c r="N2152" t="s">
        <v>4506</v>
      </c>
      <c r="O2152" t="s">
        <v>2641</v>
      </c>
      <c r="P2152" s="199">
        <v>10000</v>
      </c>
      <c r="S2152" t="s">
        <v>3495</v>
      </c>
      <c r="T2152" t="s">
        <v>3730</v>
      </c>
      <c r="U2152" s="201">
        <v>4.22</v>
      </c>
      <c r="V2152" t="s">
        <v>3546</v>
      </c>
      <c r="W2152" t="s">
        <v>4507</v>
      </c>
      <c r="X2152" t="s">
        <v>4508</v>
      </c>
      <c r="Y2152" t="s">
        <v>4481</v>
      </c>
      <c r="Z2152" t="s">
        <v>3051</v>
      </c>
      <c r="AA2152">
        <v>829870</v>
      </c>
      <c r="AB2152" s="198">
        <v>37048.875011574077</v>
      </c>
      <c r="AC2152" s="198">
        <v>37048.875011574077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10000</v>
      </c>
      <c r="G2153" s="202">
        <v>1338618</v>
      </c>
      <c r="H2153" s="198">
        <v>37047.36619212963</v>
      </c>
      <c r="I2153" t="s">
        <v>4070</v>
      </c>
      <c r="M2153" t="s">
        <v>3494</v>
      </c>
      <c r="N2153" t="s">
        <v>3840</v>
      </c>
      <c r="O2153" t="s">
        <v>2587</v>
      </c>
      <c r="P2153" s="199">
        <v>10000</v>
      </c>
      <c r="S2153" t="s">
        <v>3495</v>
      </c>
      <c r="T2153" t="s">
        <v>3730</v>
      </c>
      <c r="U2153" s="201">
        <v>4</v>
      </c>
      <c r="V2153" t="s">
        <v>4071</v>
      </c>
      <c r="W2153" t="s">
        <v>3171</v>
      </c>
      <c r="X2153" t="s">
        <v>3164</v>
      </c>
      <c r="Y2153" t="s">
        <v>4481</v>
      </c>
      <c r="Z2153" t="s">
        <v>3051</v>
      </c>
      <c r="AA2153">
        <v>829871</v>
      </c>
      <c r="AB2153" s="198">
        <v>37048.875011574077</v>
      </c>
      <c r="AC2153" s="198">
        <v>37048.875011574077</v>
      </c>
    </row>
    <row r="2154" spans="1:29" x14ac:dyDescent="0.2">
      <c r="A2154" s="44" t="str">
        <f t="shared" si="166"/>
        <v xml:space="preserve"> Natural Gas Physical</v>
      </c>
      <c r="B2154" s="44" t="str">
        <f t="shared" si="167"/>
        <v/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1338619</v>
      </c>
      <c r="H2154" s="198">
        <v>37047.366203703707</v>
      </c>
      <c r="I2154" t="s">
        <v>4449</v>
      </c>
      <c r="M2154" t="s">
        <v>3494</v>
      </c>
      <c r="N2154" t="s">
        <v>3176</v>
      </c>
      <c r="O2154" t="s">
        <v>151</v>
      </c>
      <c r="P2154" s="199">
        <v>5000</v>
      </c>
      <c r="S2154" t="s">
        <v>3798</v>
      </c>
      <c r="T2154" t="s">
        <v>3177</v>
      </c>
      <c r="U2154" s="201">
        <v>5.04</v>
      </c>
      <c r="V2154" t="s">
        <v>4098</v>
      </c>
      <c r="W2154" t="s">
        <v>3178</v>
      </c>
      <c r="X2154" t="s">
        <v>3179</v>
      </c>
      <c r="Y2154" t="s">
        <v>4481</v>
      </c>
      <c r="Z2154" t="s">
        <v>3052</v>
      </c>
      <c r="AA2154">
        <v>829873</v>
      </c>
      <c r="AB2154" s="198">
        <v>37048.875011574077</v>
      </c>
      <c r="AC2154" s="198">
        <v>37048.875011574077</v>
      </c>
    </row>
    <row r="2155" spans="1:29" x14ac:dyDescent="0.2">
      <c r="A2155" s="44" t="str">
        <f t="shared" si="166"/>
        <v>US Power Physical</v>
      </c>
      <c r="B2155" s="44" t="str">
        <f t="shared" si="167"/>
        <v>US</v>
      </c>
      <c r="C2155" s="44" t="str">
        <f t="shared" si="168"/>
        <v>Power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5</v>
      </c>
      <c r="F2155" s="213">
        <f t="shared" si="170"/>
        <v>250</v>
      </c>
      <c r="G2155" s="202">
        <v>1338620</v>
      </c>
      <c r="H2155" s="198">
        <v>37047.366203703707</v>
      </c>
      <c r="I2155" t="s">
        <v>3529</v>
      </c>
      <c r="M2155" t="s">
        <v>2818</v>
      </c>
      <c r="N2155" t="s">
        <v>3519</v>
      </c>
      <c r="O2155" t="s">
        <v>4707</v>
      </c>
      <c r="P2155" s="199">
        <v>50</v>
      </c>
      <c r="S2155" t="s">
        <v>3493</v>
      </c>
      <c r="T2155" t="s">
        <v>3730</v>
      </c>
      <c r="U2155" s="201">
        <v>47.5</v>
      </c>
      <c r="V2155" t="s">
        <v>152</v>
      </c>
      <c r="W2155" t="s">
        <v>3444</v>
      </c>
      <c r="X2155" t="s">
        <v>3526</v>
      </c>
      <c r="Y2155" t="s">
        <v>4783</v>
      </c>
      <c r="Z2155" t="s">
        <v>3046</v>
      </c>
      <c r="AA2155">
        <v>632814.1</v>
      </c>
      <c r="AB2155" s="198">
        <v>37060.875</v>
      </c>
      <c r="AC2155" s="198">
        <v>37064.875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1338621</v>
      </c>
      <c r="H2156" s="198">
        <v>37047.366203703707</v>
      </c>
      <c r="I2156" t="s">
        <v>3150</v>
      </c>
      <c r="M2156" t="s">
        <v>3494</v>
      </c>
      <c r="N2156" t="s">
        <v>3840</v>
      </c>
      <c r="O2156" t="s">
        <v>2505</v>
      </c>
      <c r="P2156" s="199">
        <v>5000</v>
      </c>
      <c r="S2156" t="s">
        <v>3495</v>
      </c>
      <c r="T2156" t="s">
        <v>3730</v>
      </c>
      <c r="U2156" s="201">
        <v>3.9249999999999998</v>
      </c>
      <c r="V2156" t="s">
        <v>4588</v>
      </c>
      <c r="W2156" t="s">
        <v>4348</v>
      </c>
      <c r="X2156" t="s">
        <v>4498</v>
      </c>
      <c r="Y2156" t="s">
        <v>4481</v>
      </c>
      <c r="Z2156" t="s">
        <v>3051</v>
      </c>
      <c r="AA2156">
        <v>829872</v>
      </c>
      <c r="AB2156" s="198">
        <v>37048.875011574077</v>
      </c>
      <c r="AC2156" s="198">
        <v>37048.875011574077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25</v>
      </c>
      <c r="F2157" s="213">
        <f t="shared" si="170"/>
        <v>125000</v>
      </c>
      <c r="G2157" s="202">
        <v>1338623</v>
      </c>
      <c r="H2157" s="198">
        <v>37047.366238425922</v>
      </c>
      <c r="I2157" t="s">
        <v>3518</v>
      </c>
      <c r="M2157" t="s">
        <v>3494</v>
      </c>
      <c r="N2157" t="s">
        <v>4277</v>
      </c>
      <c r="O2157" t="s">
        <v>2728</v>
      </c>
      <c r="Q2157" s="199">
        <v>5000</v>
      </c>
      <c r="S2157" t="s">
        <v>3495</v>
      </c>
      <c r="T2157" t="s">
        <v>3730</v>
      </c>
      <c r="U2157" s="201">
        <v>3.92</v>
      </c>
      <c r="V2157" t="s">
        <v>4420</v>
      </c>
      <c r="W2157" t="s">
        <v>3486</v>
      </c>
      <c r="X2157" t="s">
        <v>3487</v>
      </c>
      <c r="Y2157" t="s">
        <v>3748</v>
      </c>
      <c r="Z2157" t="s">
        <v>3051</v>
      </c>
      <c r="AA2157" t="s">
        <v>153</v>
      </c>
      <c r="AB2157" s="198">
        <v>37048.875011574077</v>
      </c>
      <c r="AC2157" s="198">
        <v>37072.875011574077</v>
      </c>
    </row>
    <row r="2158" spans="1:29" x14ac:dyDescent="0.2">
      <c r="A2158" s="44" t="str">
        <f t="shared" si="166"/>
        <v xml:space="preserve"> Natural Gas Financial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214</v>
      </c>
      <c r="F2158" s="213">
        <f t="shared" si="170"/>
        <v>1070000</v>
      </c>
      <c r="G2158" s="202">
        <v>1338622</v>
      </c>
      <c r="H2158" s="198">
        <v>37047.366238425922</v>
      </c>
      <c r="I2158" t="s">
        <v>4276</v>
      </c>
      <c r="M2158" t="s">
        <v>3494</v>
      </c>
      <c r="N2158" t="s">
        <v>3692</v>
      </c>
      <c r="O2158" t="s">
        <v>3264</v>
      </c>
      <c r="P2158" s="199">
        <v>5000</v>
      </c>
      <c r="S2158" t="s">
        <v>3495</v>
      </c>
      <c r="T2158" t="s">
        <v>3730</v>
      </c>
      <c r="U2158" s="201">
        <v>-0.4</v>
      </c>
      <c r="V2158" t="s">
        <v>4460</v>
      </c>
      <c r="W2158" t="s">
        <v>3693</v>
      </c>
      <c r="X2158" t="s">
        <v>3694</v>
      </c>
      <c r="Y2158" t="s">
        <v>3748</v>
      </c>
      <c r="Z2158" t="s">
        <v>3052</v>
      </c>
      <c r="AA2158" t="s">
        <v>154</v>
      </c>
      <c r="AB2158" s="198">
        <v>37347</v>
      </c>
      <c r="AC2158" s="198">
        <v>37560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25</v>
      </c>
      <c r="F2159" s="213">
        <f t="shared" si="170"/>
        <v>250000</v>
      </c>
      <c r="G2159" s="202">
        <v>1338625</v>
      </c>
      <c r="H2159" s="198">
        <v>37047.366331018522</v>
      </c>
      <c r="I2159" t="s">
        <v>3645</v>
      </c>
      <c r="M2159" t="s">
        <v>3494</v>
      </c>
      <c r="N2159" t="s">
        <v>4277</v>
      </c>
      <c r="O2159" t="s">
        <v>3991</v>
      </c>
      <c r="Q2159" s="199">
        <v>10000</v>
      </c>
      <c r="S2159" t="s">
        <v>3495</v>
      </c>
      <c r="T2159" t="s">
        <v>3730</v>
      </c>
      <c r="U2159" s="201">
        <v>4.05</v>
      </c>
      <c r="V2159" t="s">
        <v>3099</v>
      </c>
      <c r="W2159" t="s">
        <v>4527</v>
      </c>
      <c r="X2159" t="s">
        <v>4157</v>
      </c>
      <c r="Y2159" t="s">
        <v>3748</v>
      </c>
      <c r="Z2159" t="s">
        <v>3051</v>
      </c>
      <c r="AA2159" t="s">
        <v>155</v>
      </c>
      <c r="AB2159" s="198">
        <v>37048.875011574077</v>
      </c>
      <c r="AC2159" s="198">
        <v>37072.875011574077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10000</v>
      </c>
      <c r="G2160" s="202">
        <v>1338626</v>
      </c>
      <c r="H2160" s="198">
        <v>37047.366377314815</v>
      </c>
      <c r="I2160" t="s">
        <v>4518</v>
      </c>
      <c r="M2160" t="s">
        <v>3494</v>
      </c>
      <c r="N2160" t="s">
        <v>3840</v>
      </c>
      <c r="O2160" t="s">
        <v>2586</v>
      </c>
      <c r="P2160" s="199">
        <v>10000</v>
      </c>
      <c r="S2160" t="s">
        <v>3495</v>
      </c>
      <c r="T2160" t="s">
        <v>3730</v>
      </c>
      <c r="U2160" s="201">
        <v>4.165</v>
      </c>
      <c r="V2160" t="s">
        <v>3475</v>
      </c>
      <c r="W2160" t="s">
        <v>4523</v>
      </c>
      <c r="X2160" t="s">
        <v>4524</v>
      </c>
      <c r="Y2160" t="s">
        <v>4481</v>
      </c>
      <c r="Z2160" t="s">
        <v>3051</v>
      </c>
      <c r="AA2160">
        <v>829875</v>
      </c>
      <c r="AB2160" s="198">
        <v>37048.875011574077</v>
      </c>
      <c r="AC2160" s="198">
        <v>37048.875011574077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3">
        <f t="shared" si="170"/>
        <v>465000</v>
      </c>
      <c r="G2161" s="202">
        <v>1338628</v>
      </c>
      <c r="H2161" s="198">
        <v>37047.366400462961</v>
      </c>
      <c r="I2161" t="s">
        <v>3518</v>
      </c>
      <c r="M2161" t="s">
        <v>3494</v>
      </c>
      <c r="N2161" t="s">
        <v>4277</v>
      </c>
      <c r="O2161" t="s">
        <v>4487</v>
      </c>
      <c r="P2161" s="199">
        <v>15000</v>
      </c>
      <c r="S2161" t="s">
        <v>3495</v>
      </c>
      <c r="T2161" t="s">
        <v>3730</v>
      </c>
      <c r="U2161" s="201">
        <v>4.1449999999999996</v>
      </c>
      <c r="V2161" t="s">
        <v>4004</v>
      </c>
      <c r="W2161" t="s">
        <v>2909</v>
      </c>
      <c r="X2161" t="s">
        <v>4278</v>
      </c>
      <c r="Y2161" t="s">
        <v>3748</v>
      </c>
      <c r="Z2161" t="s">
        <v>3051</v>
      </c>
      <c r="AA2161" t="s">
        <v>156</v>
      </c>
      <c r="AB2161" s="198">
        <v>37073.875</v>
      </c>
      <c r="AC2161" s="198">
        <v>37103.875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1338629</v>
      </c>
      <c r="H2162" s="198">
        <v>37047.366400462961</v>
      </c>
      <c r="I2162" t="s">
        <v>4159</v>
      </c>
      <c r="M2162" t="s">
        <v>3494</v>
      </c>
      <c r="N2162" t="s">
        <v>3840</v>
      </c>
      <c r="O2162" t="s">
        <v>2503</v>
      </c>
      <c r="Q2162" s="199">
        <v>5000</v>
      </c>
      <c r="S2162" t="s">
        <v>3495</v>
      </c>
      <c r="T2162" t="s">
        <v>3730</v>
      </c>
      <c r="U2162" s="201">
        <v>3.9075000000000002</v>
      </c>
      <c r="V2162" t="s">
        <v>4003</v>
      </c>
      <c r="W2162" t="s">
        <v>4348</v>
      </c>
      <c r="X2162" t="s">
        <v>4498</v>
      </c>
      <c r="Y2162" t="s">
        <v>4481</v>
      </c>
      <c r="Z2162" t="s">
        <v>3051</v>
      </c>
      <c r="AA2162">
        <v>829877</v>
      </c>
      <c r="AB2162" s="198">
        <v>37048.875011574077</v>
      </c>
      <c r="AC2162" s="198">
        <v>37048.875011574077</v>
      </c>
    </row>
    <row r="2163" spans="1:29" x14ac:dyDescent="0.2">
      <c r="A2163" s="44" t="str">
        <f t="shared" si="166"/>
        <v xml:space="preserve"> Natural Gas Physical</v>
      </c>
      <c r="B2163" s="44" t="str">
        <f t="shared" si="167"/>
        <v/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1338627</v>
      </c>
      <c r="H2163" s="198">
        <v>37047.366400462961</v>
      </c>
      <c r="I2163" t="s">
        <v>4449</v>
      </c>
      <c r="M2163" t="s">
        <v>3494</v>
      </c>
      <c r="N2163" t="s">
        <v>4506</v>
      </c>
      <c r="O2163" t="s">
        <v>2725</v>
      </c>
      <c r="Q2163" s="199">
        <v>5000</v>
      </c>
      <c r="S2163" t="s">
        <v>3495</v>
      </c>
      <c r="T2163" t="s">
        <v>3730</v>
      </c>
      <c r="U2163" s="201">
        <v>4.2275</v>
      </c>
      <c r="V2163" t="s">
        <v>4580</v>
      </c>
      <c r="W2163" t="s">
        <v>4507</v>
      </c>
      <c r="X2163" t="s">
        <v>4508</v>
      </c>
      <c r="Y2163" t="s">
        <v>4481</v>
      </c>
      <c r="Z2163" t="s">
        <v>3051</v>
      </c>
      <c r="AA2163">
        <v>829876</v>
      </c>
      <c r="AB2163" s="198">
        <v>37048.875011574077</v>
      </c>
      <c r="AC2163" s="198">
        <v>37048.875011574077</v>
      </c>
    </row>
    <row r="2164" spans="1:29" x14ac:dyDescent="0.2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123</v>
      </c>
      <c r="F2164" s="213">
        <f t="shared" si="170"/>
        <v>1230000</v>
      </c>
      <c r="G2164" s="202">
        <v>1338631</v>
      </c>
      <c r="H2164" s="198">
        <v>37047.366423611114</v>
      </c>
      <c r="I2164" t="s">
        <v>4272</v>
      </c>
      <c r="M2164" t="s">
        <v>3494</v>
      </c>
      <c r="N2164" t="s">
        <v>4488</v>
      </c>
      <c r="O2164" t="s">
        <v>4191</v>
      </c>
      <c r="P2164" s="199">
        <v>10000</v>
      </c>
      <c r="S2164" t="s">
        <v>3495</v>
      </c>
      <c r="T2164" t="s">
        <v>3730</v>
      </c>
      <c r="U2164" s="201">
        <v>0.1125</v>
      </c>
      <c r="V2164" t="s">
        <v>3514</v>
      </c>
      <c r="W2164" t="s">
        <v>3169</v>
      </c>
      <c r="X2164" t="s">
        <v>3170</v>
      </c>
      <c r="Y2164" t="s">
        <v>3748</v>
      </c>
      <c r="Z2164" t="s">
        <v>3051</v>
      </c>
      <c r="AA2164" t="s">
        <v>157</v>
      </c>
      <c r="AB2164" s="198">
        <v>37073</v>
      </c>
      <c r="AC2164" s="198">
        <v>37195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3000</v>
      </c>
      <c r="G2165" s="202">
        <v>1338634</v>
      </c>
      <c r="H2165" s="198">
        <v>37047.366481481484</v>
      </c>
      <c r="I2165" t="s">
        <v>4219</v>
      </c>
      <c r="M2165" t="s">
        <v>3494</v>
      </c>
      <c r="N2165" t="s">
        <v>3840</v>
      </c>
      <c r="O2165" t="s">
        <v>2498</v>
      </c>
      <c r="P2165" s="199">
        <v>3000</v>
      </c>
      <c r="S2165" t="s">
        <v>3495</v>
      </c>
      <c r="T2165" t="s">
        <v>3730</v>
      </c>
      <c r="U2165" s="201">
        <v>3.8875000000000002</v>
      </c>
      <c r="V2165" t="s">
        <v>4226</v>
      </c>
      <c r="W2165" t="s">
        <v>4348</v>
      </c>
      <c r="X2165" t="s">
        <v>4498</v>
      </c>
      <c r="Y2165" t="s">
        <v>4481</v>
      </c>
      <c r="Z2165" t="s">
        <v>3051</v>
      </c>
      <c r="AA2165">
        <v>829879</v>
      </c>
      <c r="AB2165" s="198">
        <v>37048.875011574077</v>
      </c>
      <c r="AC2165" s="198">
        <v>37048.875011574077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1338633</v>
      </c>
      <c r="H2166" s="198">
        <v>37047.366481481484</v>
      </c>
      <c r="I2166" t="s">
        <v>4284</v>
      </c>
      <c r="M2166" t="s">
        <v>3494</v>
      </c>
      <c r="N2166" t="s">
        <v>3840</v>
      </c>
      <c r="O2166" t="s">
        <v>4680</v>
      </c>
      <c r="Q2166" s="199">
        <v>25000</v>
      </c>
      <c r="S2166" t="s">
        <v>3495</v>
      </c>
      <c r="T2166" t="s">
        <v>3730</v>
      </c>
      <c r="U2166" s="201">
        <v>4.0449999999999999</v>
      </c>
      <c r="V2166" t="s">
        <v>4081</v>
      </c>
      <c r="W2166" t="s">
        <v>4163</v>
      </c>
      <c r="X2166" t="s">
        <v>4164</v>
      </c>
      <c r="Y2166" t="s">
        <v>4481</v>
      </c>
      <c r="Z2166" t="s">
        <v>3051</v>
      </c>
      <c r="AA2166">
        <v>829881</v>
      </c>
      <c r="AB2166" s="198">
        <v>37048.875011574077</v>
      </c>
      <c r="AC2166" s="198">
        <v>37048.875011574077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1338635</v>
      </c>
      <c r="H2167" s="198">
        <v>37047.366493055553</v>
      </c>
      <c r="I2167" t="s">
        <v>4272</v>
      </c>
      <c r="M2167" t="s">
        <v>3494</v>
      </c>
      <c r="N2167" t="s">
        <v>3840</v>
      </c>
      <c r="O2167" t="s">
        <v>2578</v>
      </c>
      <c r="P2167" s="199">
        <v>10000</v>
      </c>
      <c r="S2167" t="s">
        <v>3495</v>
      </c>
      <c r="T2167" t="s">
        <v>3730</v>
      </c>
      <c r="U2167" s="201">
        <v>9.35</v>
      </c>
      <c r="V2167" t="s">
        <v>4034</v>
      </c>
      <c r="W2167" t="s">
        <v>3226</v>
      </c>
      <c r="X2167" t="s">
        <v>3164</v>
      </c>
      <c r="Y2167" t="s">
        <v>4481</v>
      </c>
      <c r="Z2167" t="s">
        <v>3051</v>
      </c>
      <c r="AA2167">
        <v>829880</v>
      </c>
      <c r="AB2167" s="198">
        <v>37048.875011574077</v>
      </c>
      <c r="AC2167" s="198">
        <v>37048.875011574077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3760</v>
      </c>
      <c r="G2168" s="202">
        <v>1338636</v>
      </c>
      <c r="H2168" s="198">
        <v>37047.366493055553</v>
      </c>
      <c r="I2168" t="s">
        <v>4501</v>
      </c>
      <c r="M2168" t="s">
        <v>3494</v>
      </c>
      <c r="N2168" t="s">
        <v>3840</v>
      </c>
      <c r="O2168" t="s">
        <v>4694</v>
      </c>
      <c r="P2168" s="199">
        <v>3760</v>
      </c>
      <c r="S2168" t="s">
        <v>3495</v>
      </c>
      <c r="T2168" t="s">
        <v>3730</v>
      </c>
      <c r="U2168" s="201">
        <v>3.9249999999999998</v>
      </c>
      <c r="V2168" t="s">
        <v>3662</v>
      </c>
      <c r="W2168" t="s">
        <v>4368</v>
      </c>
      <c r="X2168" t="s">
        <v>3165</v>
      </c>
      <c r="Y2168" t="s">
        <v>4481</v>
      </c>
      <c r="Z2168" t="s">
        <v>3051</v>
      </c>
      <c r="AA2168">
        <v>829882</v>
      </c>
      <c r="AB2168" s="198">
        <v>37048.875011574077</v>
      </c>
      <c r="AC2168" s="198">
        <v>37048.875011574077</v>
      </c>
    </row>
    <row r="2169" spans="1:29" x14ac:dyDescent="0.2">
      <c r="A2169" s="44" t="str">
        <f t="shared" si="166"/>
        <v xml:space="preserve"> Natural Gas Physical</v>
      </c>
      <c r="B2169" s="44" t="str">
        <f t="shared" si="167"/>
        <v/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1338637</v>
      </c>
      <c r="H2169" s="198">
        <v>37047.36650462963</v>
      </c>
      <c r="I2169" t="s">
        <v>4423</v>
      </c>
      <c r="M2169" t="s">
        <v>3494</v>
      </c>
      <c r="N2169" t="s">
        <v>4506</v>
      </c>
      <c r="O2169" t="s">
        <v>2641</v>
      </c>
      <c r="Q2169" s="199">
        <v>10000</v>
      </c>
      <c r="S2169" t="s">
        <v>3495</v>
      </c>
      <c r="T2169" t="s">
        <v>3730</v>
      </c>
      <c r="U2169" s="201">
        <v>4.2125000000000004</v>
      </c>
      <c r="V2169" t="s">
        <v>2844</v>
      </c>
      <c r="W2169" t="s">
        <v>4507</v>
      </c>
      <c r="X2169" t="s">
        <v>4508</v>
      </c>
      <c r="Y2169" t="s">
        <v>4481</v>
      </c>
      <c r="Z2169" t="s">
        <v>3051</v>
      </c>
      <c r="AA2169">
        <v>829883</v>
      </c>
      <c r="AB2169" s="198">
        <v>37048.875011574077</v>
      </c>
      <c r="AC2169" s="198">
        <v>37048.875011574077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1310</v>
      </c>
      <c r="G2170" s="202">
        <v>1338638</v>
      </c>
      <c r="H2170" s="198">
        <v>37047.36650462963</v>
      </c>
      <c r="I2170" t="s">
        <v>4264</v>
      </c>
      <c r="M2170" t="s">
        <v>3494</v>
      </c>
      <c r="N2170" t="s">
        <v>3840</v>
      </c>
      <c r="O2170" t="s">
        <v>2503</v>
      </c>
      <c r="Q2170" s="199">
        <v>1310</v>
      </c>
      <c r="S2170" t="s">
        <v>3495</v>
      </c>
      <c r="T2170" t="s">
        <v>3730</v>
      </c>
      <c r="U2170" s="201">
        <v>3.91</v>
      </c>
      <c r="V2170" t="s">
        <v>4373</v>
      </c>
      <c r="W2170" t="s">
        <v>4348</v>
      </c>
      <c r="X2170" t="s">
        <v>4498</v>
      </c>
      <c r="Y2170" t="s">
        <v>4481</v>
      </c>
      <c r="Z2170" t="s">
        <v>3051</v>
      </c>
      <c r="AA2170">
        <v>829884</v>
      </c>
      <c r="AB2170" s="198">
        <v>37048.875011574077</v>
      </c>
      <c r="AC2170" s="198">
        <v>37048.875011574077</v>
      </c>
    </row>
    <row r="2171" spans="1:29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31</v>
      </c>
      <c r="F2171" s="213">
        <f t="shared" si="170"/>
        <v>465000</v>
      </c>
      <c r="G2171" s="202">
        <v>1338639</v>
      </c>
      <c r="H2171" s="198">
        <v>37047.366516203707</v>
      </c>
      <c r="I2171" t="s">
        <v>4773</v>
      </c>
      <c r="M2171" t="s">
        <v>3494</v>
      </c>
      <c r="N2171" t="s">
        <v>4277</v>
      </c>
      <c r="O2171" t="s">
        <v>4487</v>
      </c>
      <c r="Q2171" s="199">
        <v>15000</v>
      </c>
      <c r="S2171" t="s">
        <v>3495</v>
      </c>
      <c r="T2171" t="s">
        <v>3730</v>
      </c>
      <c r="U2171" s="201">
        <v>4.1500000000000004</v>
      </c>
      <c r="V2171" t="s">
        <v>3658</v>
      </c>
      <c r="W2171" t="s">
        <v>2909</v>
      </c>
      <c r="X2171" t="s">
        <v>4278</v>
      </c>
      <c r="Y2171" t="s">
        <v>3748</v>
      </c>
      <c r="Z2171" t="s">
        <v>3051</v>
      </c>
      <c r="AA2171" t="s">
        <v>158</v>
      </c>
      <c r="AB2171" s="198">
        <v>37073.875</v>
      </c>
      <c r="AC2171" s="198">
        <v>37103.875</v>
      </c>
    </row>
    <row r="2172" spans="1:29" x14ac:dyDescent="0.2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25</v>
      </c>
      <c r="F2172" s="213">
        <f t="shared" si="170"/>
        <v>250000</v>
      </c>
      <c r="G2172" s="202">
        <v>1338640</v>
      </c>
      <c r="H2172" s="198">
        <v>37047.366527777776</v>
      </c>
      <c r="I2172" t="s">
        <v>3645</v>
      </c>
      <c r="M2172" t="s">
        <v>3494</v>
      </c>
      <c r="N2172" t="s">
        <v>4277</v>
      </c>
      <c r="O2172" t="s">
        <v>4674</v>
      </c>
      <c r="P2172" s="199">
        <v>10000</v>
      </c>
      <c r="S2172" t="s">
        <v>3495</v>
      </c>
      <c r="T2172" t="s">
        <v>3730</v>
      </c>
      <c r="U2172" s="201">
        <v>4.0999999999999996</v>
      </c>
      <c r="V2172" t="s">
        <v>3099</v>
      </c>
      <c r="W2172" t="s">
        <v>4380</v>
      </c>
      <c r="X2172" t="s">
        <v>4381</v>
      </c>
      <c r="Y2172" t="s">
        <v>3748</v>
      </c>
      <c r="Z2172" t="s">
        <v>3051</v>
      </c>
      <c r="AA2172" t="s">
        <v>159</v>
      </c>
      <c r="AB2172" s="198">
        <v>37048.875011574077</v>
      </c>
      <c r="AC2172" s="198">
        <v>37072.875011574077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5000</v>
      </c>
      <c r="G2173" s="202">
        <v>1338641</v>
      </c>
      <c r="H2173" s="198">
        <v>37047.366527777776</v>
      </c>
      <c r="I2173" t="s">
        <v>4249</v>
      </c>
      <c r="M2173" t="s">
        <v>3494</v>
      </c>
      <c r="N2173" t="s">
        <v>3840</v>
      </c>
      <c r="O2173" t="s">
        <v>2507</v>
      </c>
      <c r="P2173" s="199">
        <v>5000</v>
      </c>
      <c r="S2173" t="s">
        <v>3495</v>
      </c>
      <c r="T2173" t="s">
        <v>3730</v>
      </c>
      <c r="U2173" s="201">
        <v>4.2699999999999996</v>
      </c>
      <c r="V2173" t="s">
        <v>4476</v>
      </c>
      <c r="W2173" t="s">
        <v>3217</v>
      </c>
      <c r="X2173" t="s">
        <v>3153</v>
      </c>
      <c r="Y2173" t="s">
        <v>4481</v>
      </c>
      <c r="Z2173" t="s">
        <v>3051</v>
      </c>
      <c r="AA2173">
        <v>829885</v>
      </c>
      <c r="AB2173" s="198">
        <v>37048.875011574077</v>
      </c>
      <c r="AC2173" s="198">
        <v>37048.875011574077</v>
      </c>
    </row>
    <row r="2174" spans="1:29" x14ac:dyDescent="0.2">
      <c r="A2174" s="44" t="str">
        <f t="shared" si="166"/>
        <v>US Crude Financial</v>
      </c>
      <c r="B2174" s="44" t="str">
        <f t="shared" si="167"/>
        <v>US</v>
      </c>
      <c r="C2174" s="44" t="str">
        <f t="shared" si="168"/>
        <v>Crude</v>
      </c>
      <c r="D2174" s="44" t="str">
        <f t="shared" si="169"/>
        <v>Financial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50000</v>
      </c>
      <c r="G2174" s="202">
        <v>1338642</v>
      </c>
      <c r="H2174" s="198">
        <v>37047.366550925923</v>
      </c>
      <c r="I2174" t="s">
        <v>4276</v>
      </c>
      <c r="M2174" t="s">
        <v>3599</v>
      </c>
      <c r="N2174" t="s">
        <v>4774</v>
      </c>
      <c r="O2174" t="s">
        <v>3516</v>
      </c>
      <c r="P2174" s="199">
        <v>50000</v>
      </c>
      <c r="S2174" t="s">
        <v>3500</v>
      </c>
      <c r="T2174" t="s">
        <v>3730</v>
      </c>
      <c r="U2174" s="201">
        <v>28.18</v>
      </c>
      <c r="V2174" t="s">
        <v>3801</v>
      </c>
      <c r="W2174" t="s">
        <v>4776</v>
      </c>
      <c r="X2174" t="s">
        <v>4777</v>
      </c>
      <c r="Y2174" t="s">
        <v>2830</v>
      </c>
      <c r="Z2174" t="s">
        <v>3051</v>
      </c>
      <c r="AA2174">
        <v>113604</v>
      </c>
      <c r="AB2174" s="198">
        <v>37073</v>
      </c>
      <c r="AC2174" s="198">
        <v>37103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1338643</v>
      </c>
      <c r="H2175" s="198">
        <v>37047.366562499999</v>
      </c>
      <c r="I2175" t="s">
        <v>4400</v>
      </c>
      <c r="M2175" t="s">
        <v>3494</v>
      </c>
      <c r="N2175" t="s">
        <v>3840</v>
      </c>
      <c r="O2175" t="s">
        <v>2586</v>
      </c>
      <c r="P2175" s="199">
        <v>5000</v>
      </c>
      <c r="S2175" t="s">
        <v>3495</v>
      </c>
      <c r="T2175" t="s">
        <v>3730</v>
      </c>
      <c r="U2175" s="201">
        <v>4.16</v>
      </c>
      <c r="V2175" t="s">
        <v>4401</v>
      </c>
      <c r="W2175" t="s">
        <v>4523</v>
      </c>
      <c r="X2175" t="s">
        <v>4524</v>
      </c>
      <c r="Y2175" t="s">
        <v>4481</v>
      </c>
      <c r="Z2175" t="s">
        <v>3051</v>
      </c>
      <c r="AA2175">
        <v>829886</v>
      </c>
      <c r="AB2175" s="198">
        <v>37048.875011574077</v>
      </c>
      <c r="AC2175" s="198">
        <v>37048.875011574077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25</v>
      </c>
      <c r="F2176" s="213">
        <f t="shared" si="170"/>
        <v>250000</v>
      </c>
      <c r="G2176" s="202">
        <v>1338644</v>
      </c>
      <c r="H2176" s="198">
        <v>37047.366585648146</v>
      </c>
      <c r="I2176" t="s">
        <v>4410</v>
      </c>
      <c r="M2176" t="s">
        <v>3494</v>
      </c>
      <c r="N2176" t="s">
        <v>4277</v>
      </c>
      <c r="O2176" t="s">
        <v>3991</v>
      </c>
      <c r="P2176" s="199">
        <v>10000</v>
      </c>
      <c r="S2176" t="s">
        <v>3495</v>
      </c>
      <c r="T2176" t="s">
        <v>3730</v>
      </c>
      <c r="U2176" s="201">
        <v>4.0449999999999999</v>
      </c>
      <c r="V2176" t="s">
        <v>4332</v>
      </c>
      <c r="W2176" t="s">
        <v>4527</v>
      </c>
      <c r="X2176" t="s">
        <v>4157</v>
      </c>
      <c r="Y2176" t="s">
        <v>3748</v>
      </c>
      <c r="Z2176" t="s">
        <v>3051</v>
      </c>
      <c r="AA2176" t="s">
        <v>160</v>
      </c>
      <c r="AB2176" s="198">
        <v>37048.875011574077</v>
      </c>
      <c r="AC2176" s="198">
        <v>37072.875011574077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10000</v>
      </c>
      <c r="G2177" s="202">
        <v>1338645</v>
      </c>
      <c r="H2177" s="198">
        <v>37047.366585648146</v>
      </c>
      <c r="I2177" t="s">
        <v>4504</v>
      </c>
      <c r="M2177" t="s">
        <v>3494</v>
      </c>
      <c r="N2177" t="s">
        <v>3840</v>
      </c>
      <c r="O2177" t="s">
        <v>2472</v>
      </c>
      <c r="P2177" s="199">
        <v>10000</v>
      </c>
      <c r="S2177" t="s">
        <v>3495</v>
      </c>
      <c r="T2177" t="s">
        <v>3730</v>
      </c>
      <c r="U2177" s="201">
        <v>4.0250000000000004</v>
      </c>
      <c r="V2177" t="s">
        <v>3257</v>
      </c>
      <c r="W2177" t="s">
        <v>4512</v>
      </c>
      <c r="X2177" t="s">
        <v>4513</v>
      </c>
      <c r="Y2177" t="s">
        <v>4481</v>
      </c>
      <c r="Z2177" t="s">
        <v>3051</v>
      </c>
      <c r="AA2177">
        <v>829887</v>
      </c>
      <c r="AB2177" s="198">
        <v>37048.875011574077</v>
      </c>
      <c r="AC2177" s="198">
        <v>37048.875011574077</v>
      </c>
    </row>
    <row r="2178" spans="1:29" x14ac:dyDescent="0.2">
      <c r="A2178" s="44" t="str">
        <f t="shared" si="166"/>
        <v>US Natural Gas Financial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Financial</v>
      </c>
      <c r="E2178" s="44">
        <f>IF(VLOOKUP(S2178,'DD-Lookup'!$J$6:$L$50,3,FALSE)="Monthly",(YEAR(AC2178)-YEAR(AB2178))*12+MONTH(AC2178)-MONTH(AB2178)+1,(AC2178-AB2178+1))</f>
        <v>31</v>
      </c>
      <c r="F2178" s="213">
        <f t="shared" si="170"/>
        <v>465000</v>
      </c>
      <c r="G2178" s="202">
        <v>1338646</v>
      </c>
      <c r="H2178" s="198">
        <v>37047.366597222222</v>
      </c>
      <c r="I2178" t="s">
        <v>4276</v>
      </c>
      <c r="M2178" t="s">
        <v>3494</v>
      </c>
      <c r="N2178" t="s">
        <v>4277</v>
      </c>
      <c r="O2178" t="s">
        <v>4487</v>
      </c>
      <c r="P2178" s="199">
        <v>15000</v>
      </c>
      <c r="S2178" t="s">
        <v>3495</v>
      </c>
      <c r="T2178" t="s">
        <v>3730</v>
      </c>
      <c r="U2178" s="201">
        <v>4.1449999999999996</v>
      </c>
      <c r="V2178" t="s">
        <v>4361</v>
      </c>
      <c r="W2178" t="s">
        <v>2909</v>
      </c>
      <c r="X2178" t="s">
        <v>4278</v>
      </c>
      <c r="Y2178" t="s">
        <v>3748</v>
      </c>
      <c r="Z2178" t="s">
        <v>3051</v>
      </c>
      <c r="AA2178" t="s">
        <v>161</v>
      </c>
      <c r="AB2178" s="198">
        <v>37073.875</v>
      </c>
      <c r="AC2178" s="198">
        <v>37103.875</v>
      </c>
    </row>
    <row r="2179" spans="1:29" x14ac:dyDescent="0.2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10000</v>
      </c>
      <c r="G2179" s="202">
        <v>1338647</v>
      </c>
      <c r="H2179" s="198">
        <v>37047.366597222222</v>
      </c>
      <c r="I2179" t="s">
        <v>4431</v>
      </c>
      <c r="M2179" t="s">
        <v>3494</v>
      </c>
      <c r="N2179" t="s">
        <v>3176</v>
      </c>
      <c r="O2179" t="s">
        <v>4591</v>
      </c>
      <c r="P2179" s="199">
        <v>10000</v>
      </c>
      <c r="S2179" t="s">
        <v>3798</v>
      </c>
      <c r="T2179" t="s">
        <v>3177</v>
      </c>
      <c r="U2179" s="201">
        <v>5.0250000000000004</v>
      </c>
      <c r="V2179" t="s">
        <v>3806</v>
      </c>
      <c r="W2179" t="s">
        <v>3178</v>
      </c>
      <c r="X2179" t="s">
        <v>3179</v>
      </c>
      <c r="Y2179" t="s">
        <v>4481</v>
      </c>
      <c r="Z2179" t="s">
        <v>3052</v>
      </c>
      <c r="AA2179">
        <v>829888</v>
      </c>
      <c r="AB2179" s="198">
        <v>37047.875011574077</v>
      </c>
      <c r="AC2179" s="198">
        <v>37047.875011574077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2500</v>
      </c>
      <c r="G2180" s="202">
        <v>1338649</v>
      </c>
      <c r="H2180" s="198">
        <v>37047.366608796299</v>
      </c>
      <c r="I2180" t="s">
        <v>4439</v>
      </c>
      <c r="M2180" t="s">
        <v>3494</v>
      </c>
      <c r="N2180" t="s">
        <v>3840</v>
      </c>
      <c r="O2180" t="s">
        <v>2499</v>
      </c>
      <c r="P2180" s="199">
        <v>2500</v>
      </c>
      <c r="S2180" t="s">
        <v>3495</v>
      </c>
      <c r="T2180" t="s">
        <v>3730</v>
      </c>
      <c r="U2180" s="201">
        <v>3.9224999999999999</v>
      </c>
      <c r="V2180" t="s">
        <v>162</v>
      </c>
      <c r="W2180" t="s">
        <v>4348</v>
      </c>
      <c r="X2180" t="s">
        <v>4498</v>
      </c>
      <c r="Y2180" t="s">
        <v>4481</v>
      </c>
      <c r="Z2180" t="s">
        <v>3051</v>
      </c>
      <c r="AA2180">
        <v>829893</v>
      </c>
      <c r="AB2180" s="198">
        <v>37048.875011574077</v>
      </c>
      <c r="AC2180" s="198">
        <v>37048.875011574077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1338648</v>
      </c>
      <c r="H2181" s="198">
        <v>37047.366608796299</v>
      </c>
      <c r="I2181" t="s">
        <v>3606</v>
      </c>
      <c r="M2181" t="s">
        <v>3494</v>
      </c>
      <c r="N2181" t="s">
        <v>3840</v>
      </c>
      <c r="O2181" t="s">
        <v>2469</v>
      </c>
      <c r="P2181" s="199">
        <v>10000</v>
      </c>
      <c r="S2181" t="s">
        <v>3495</v>
      </c>
      <c r="T2181" t="s">
        <v>3730</v>
      </c>
      <c r="U2181" s="201">
        <v>3.97</v>
      </c>
      <c r="V2181" t="s">
        <v>3482</v>
      </c>
      <c r="W2181" t="s">
        <v>4512</v>
      </c>
      <c r="X2181" t="s">
        <v>4513</v>
      </c>
      <c r="Y2181" t="s">
        <v>4481</v>
      </c>
      <c r="Z2181" t="s">
        <v>3051</v>
      </c>
      <c r="AA2181">
        <v>829890</v>
      </c>
      <c r="AB2181" s="198">
        <v>37048.875011574077</v>
      </c>
      <c r="AC2181" s="198">
        <v>37048.875011574077</v>
      </c>
    </row>
    <row r="2182" spans="1:29" x14ac:dyDescent="0.2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5000</v>
      </c>
      <c r="G2182" s="202">
        <v>1338651</v>
      </c>
      <c r="H2182" s="198">
        <v>37047.366620370369</v>
      </c>
      <c r="I2182" t="s">
        <v>4535</v>
      </c>
      <c r="M2182" t="s">
        <v>3494</v>
      </c>
      <c r="N2182" t="s">
        <v>3176</v>
      </c>
      <c r="O2182" t="s">
        <v>151</v>
      </c>
      <c r="Q2182" s="199">
        <v>5000</v>
      </c>
      <c r="S2182" t="s">
        <v>3798</v>
      </c>
      <c r="T2182" t="s">
        <v>3177</v>
      </c>
      <c r="U2182" s="201">
        <v>5.0549999999999997</v>
      </c>
      <c r="V2182" t="s">
        <v>4536</v>
      </c>
      <c r="W2182" t="s">
        <v>3178</v>
      </c>
      <c r="X2182" t="s">
        <v>3179</v>
      </c>
      <c r="Y2182" t="s">
        <v>4481</v>
      </c>
      <c r="Z2182" t="s">
        <v>3052</v>
      </c>
      <c r="AA2182">
        <v>829889</v>
      </c>
      <c r="AB2182" s="198">
        <v>37048.875011574077</v>
      </c>
      <c r="AC2182" s="198">
        <v>37048.875011574077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4400</v>
      </c>
      <c r="G2183" s="202">
        <v>1338650</v>
      </c>
      <c r="H2183" s="198">
        <v>37047.366620370369</v>
      </c>
      <c r="I2183" t="s">
        <v>3606</v>
      </c>
      <c r="M2183" t="s">
        <v>3494</v>
      </c>
      <c r="N2183" t="s">
        <v>3840</v>
      </c>
      <c r="O2183" t="s">
        <v>2767</v>
      </c>
      <c r="Q2183" s="199">
        <v>4400</v>
      </c>
      <c r="S2183" t="s">
        <v>3495</v>
      </c>
      <c r="T2183" t="s">
        <v>3730</v>
      </c>
      <c r="U2183" s="201">
        <v>3.94</v>
      </c>
      <c r="V2183" t="s">
        <v>2768</v>
      </c>
      <c r="W2183" t="s">
        <v>4368</v>
      </c>
      <c r="X2183" t="s">
        <v>3165</v>
      </c>
      <c r="Y2183" t="s">
        <v>4481</v>
      </c>
      <c r="Z2183" t="s">
        <v>3051</v>
      </c>
      <c r="AA2183">
        <v>829891</v>
      </c>
      <c r="AB2183" s="198">
        <v>37048.875011574077</v>
      </c>
      <c r="AC2183" s="198">
        <v>37048.875011574077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1338653</v>
      </c>
      <c r="H2184" s="198">
        <v>37047.366631944446</v>
      </c>
      <c r="I2184" t="s">
        <v>4502</v>
      </c>
      <c r="M2184" t="s">
        <v>3494</v>
      </c>
      <c r="N2184" t="s">
        <v>3840</v>
      </c>
      <c r="O2184" t="s">
        <v>2505</v>
      </c>
      <c r="P2184" s="199">
        <v>5000</v>
      </c>
      <c r="S2184" t="s">
        <v>3495</v>
      </c>
      <c r="T2184" t="s">
        <v>3730</v>
      </c>
      <c r="U2184" s="201">
        <v>3.9224999999999999</v>
      </c>
      <c r="V2184" t="s">
        <v>4151</v>
      </c>
      <c r="W2184" t="s">
        <v>4348</v>
      </c>
      <c r="X2184" t="s">
        <v>4498</v>
      </c>
      <c r="Y2184" t="s">
        <v>4481</v>
      </c>
      <c r="Z2184" t="s">
        <v>3051</v>
      </c>
      <c r="AA2184">
        <v>829894</v>
      </c>
      <c r="AB2184" s="198">
        <v>37048.875011574077</v>
      </c>
      <c r="AC2184" s="198">
        <v>37048.875011574077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5000</v>
      </c>
      <c r="G2185" s="202">
        <v>1338652</v>
      </c>
      <c r="H2185" s="198">
        <v>37047.366631944446</v>
      </c>
      <c r="I2185" t="s">
        <v>4285</v>
      </c>
      <c r="M2185" t="s">
        <v>3494</v>
      </c>
      <c r="N2185" t="s">
        <v>3840</v>
      </c>
      <c r="O2185" t="s">
        <v>2503</v>
      </c>
      <c r="P2185" s="199">
        <v>5000</v>
      </c>
      <c r="S2185" t="s">
        <v>3495</v>
      </c>
      <c r="T2185" t="s">
        <v>3730</v>
      </c>
      <c r="U2185" s="201">
        <v>3.9049999999999998</v>
      </c>
      <c r="V2185" t="s">
        <v>3485</v>
      </c>
      <c r="W2185" t="s">
        <v>4348</v>
      </c>
      <c r="X2185" t="s">
        <v>4498</v>
      </c>
      <c r="Y2185" t="s">
        <v>4481</v>
      </c>
      <c r="Z2185" t="s">
        <v>3051</v>
      </c>
      <c r="AA2185">
        <v>829892</v>
      </c>
      <c r="AB2185" s="198">
        <v>37048.875011574077</v>
      </c>
      <c r="AC2185" s="198">
        <v>37048.875011574077</v>
      </c>
    </row>
    <row r="2186" spans="1:29" x14ac:dyDescent="0.2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151</v>
      </c>
      <c r="F2186" s="213">
        <f t="shared" si="170"/>
        <v>755000</v>
      </c>
      <c r="G2186" s="202">
        <v>1338654</v>
      </c>
      <c r="H2186" s="198">
        <v>37047.366643518515</v>
      </c>
      <c r="I2186" t="s">
        <v>3518</v>
      </c>
      <c r="M2186" t="s">
        <v>3494</v>
      </c>
      <c r="N2186" t="s">
        <v>4277</v>
      </c>
      <c r="O2186" t="s">
        <v>4505</v>
      </c>
      <c r="P2186" s="199">
        <v>5000</v>
      </c>
      <c r="S2186" t="s">
        <v>3495</v>
      </c>
      <c r="T2186" t="s">
        <v>3730</v>
      </c>
      <c r="U2186" s="201">
        <v>4.5449999999999999</v>
      </c>
      <c r="V2186" t="s">
        <v>4004</v>
      </c>
      <c r="W2186" t="s">
        <v>2909</v>
      </c>
      <c r="X2186" t="s">
        <v>4278</v>
      </c>
      <c r="Y2186" t="s">
        <v>3748</v>
      </c>
      <c r="Z2186" t="s">
        <v>3051</v>
      </c>
      <c r="AA2186" t="s">
        <v>163</v>
      </c>
      <c r="AB2186" s="198">
        <v>37196</v>
      </c>
      <c r="AC2186" s="198">
        <v>37346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1338655</v>
      </c>
      <c r="H2187" s="198">
        <v>37047.366643518515</v>
      </c>
      <c r="I2187" t="s">
        <v>4496</v>
      </c>
      <c r="M2187" t="s">
        <v>3494</v>
      </c>
      <c r="N2187" t="s">
        <v>3840</v>
      </c>
      <c r="O2187" t="s">
        <v>2565</v>
      </c>
      <c r="P2187" s="199">
        <v>10000</v>
      </c>
      <c r="S2187" t="s">
        <v>3495</v>
      </c>
      <c r="T2187" t="s">
        <v>3730</v>
      </c>
      <c r="U2187" s="201">
        <v>9.35</v>
      </c>
      <c r="V2187" t="s">
        <v>3103</v>
      </c>
      <c r="W2187" t="s">
        <v>3226</v>
      </c>
      <c r="X2187" t="s">
        <v>3164</v>
      </c>
      <c r="Y2187" t="s">
        <v>4481</v>
      </c>
      <c r="Z2187" t="s">
        <v>3051</v>
      </c>
      <c r="AA2187">
        <v>829895</v>
      </c>
      <c r="AB2187" s="198">
        <v>37048.875011574077</v>
      </c>
      <c r="AC2187" s="198">
        <v>37048.875011574077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1338657</v>
      </c>
      <c r="H2188" s="198">
        <v>37047.366655092592</v>
      </c>
      <c r="I2188" t="s">
        <v>4482</v>
      </c>
      <c r="M2188" t="s">
        <v>3494</v>
      </c>
      <c r="N2188" t="s">
        <v>3840</v>
      </c>
      <c r="O2188" t="s">
        <v>2472</v>
      </c>
      <c r="P2188" s="199">
        <v>10000</v>
      </c>
      <c r="S2188" t="s">
        <v>3495</v>
      </c>
      <c r="T2188" t="s">
        <v>3730</v>
      </c>
      <c r="U2188" s="201">
        <v>4.0225</v>
      </c>
      <c r="V2188" t="s">
        <v>4483</v>
      </c>
      <c r="W2188" t="s">
        <v>4512</v>
      </c>
      <c r="X2188" t="s">
        <v>4513</v>
      </c>
      <c r="Y2188" t="s">
        <v>4481</v>
      </c>
      <c r="Z2188" t="s">
        <v>3051</v>
      </c>
      <c r="AA2188">
        <v>829897</v>
      </c>
      <c r="AB2188" s="198">
        <v>37048.875011574077</v>
      </c>
      <c r="AC2188" s="198">
        <v>37048.875011574077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25000</v>
      </c>
      <c r="G2189" s="202">
        <v>1338658</v>
      </c>
      <c r="H2189" s="198">
        <v>37047.366655092592</v>
      </c>
      <c r="I2189" t="s">
        <v>4393</v>
      </c>
      <c r="M2189" t="s">
        <v>3494</v>
      </c>
      <c r="N2189" t="s">
        <v>3840</v>
      </c>
      <c r="O2189" t="s">
        <v>4680</v>
      </c>
      <c r="P2189" s="199">
        <v>25000</v>
      </c>
      <c r="S2189" t="s">
        <v>3495</v>
      </c>
      <c r="T2189" t="s">
        <v>3730</v>
      </c>
      <c r="U2189" s="201">
        <v>4.04</v>
      </c>
      <c r="V2189" t="s">
        <v>3504</v>
      </c>
      <c r="W2189" t="s">
        <v>4163</v>
      </c>
      <c r="X2189" t="s">
        <v>4164</v>
      </c>
      <c r="Y2189" t="s">
        <v>4481</v>
      </c>
      <c r="Z2189" t="s">
        <v>3051</v>
      </c>
      <c r="AA2189">
        <v>829898</v>
      </c>
      <c r="AB2189" s="198">
        <v>37048.875011574077</v>
      </c>
      <c r="AC2189" s="198">
        <v>37048.875011574077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10000</v>
      </c>
      <c r="G2190" s="202">
        <v>1338656</v>
      </c>
      <c r="H2190" s="198">
        <v>37047.366655092592</v>
      </c>
      <c r="I2190" t="s">
        <v>3606</v>
      </c>
      <c r="M2190" t="s">
        <v>3494</v>
      </c>
      <c r="N2190" t="s">
        <v>3840</v>
      </c>
      <c r="O2190" t="s">
        <v>2469</v>
      </c>
      <c r="P2190" s="199">
        <v>10000</v>
      </c>
      <c r="S2190" t="s">
        <v>3495</v>
      </c>
      <c r="T2190" t="s">
        <v>3730</v>
      </c>
      <c r="U2190" s="201">
        <v>3.9674999999999998</v>
      </c>
      <c r="V2190" t="s">
        <v>3482</v>
      </c>
      <c r="W2190" t="s">
        <v>4512</v>
      </c>
      <c r="X2190" t="s">
        <v>4513</v>
      </c>
      <c r="Y2190" t="s">
        <v>4481</v>
      </c>
      <c r="Z2190" t="s">
        <v>3051</v>
      </c>
      <c r="AA2190">
        <v>829896</v>
      </c>
      <c r="AB2190" s="198">
        <v>37048.875011574077</v>
      </c>
      <c r="AC2190" s="198">
        <v>37048.875011574077</v>
      </c>
    </row>
    <row r="2191" spans="1:29" x14ac:dyDescent="0.2">
      <c r="A2191" s="44" t="str">
        <f t="shared" si="171"/>
        <v>US Natural Gas Financial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Financial</v>
      </c>
      <c r="E2191" s="44">
        <f>IF(VLOOKUP(S2191,'DD-Lookup'!$J$6:$L$50,3,FALSE)="Monthly",(YEAR(AC2191)-YEAR(AB2191))*12+MONTH(AC2191)-MONTH(AB2191)+1,(AC2191-AB2191+1))</f>
        <v>31</v>
      </c>
      <c r="F2191" s="213">
        <f t="shared" si="175"/>
        <v>465000</v>
      </c>
      <c r="G2191" s="202">
        <v>1338659</v>
      </c>
      <c r="H2191" s="198">
        <v>37047.366689814815</v>
      </c>
      <c r="I2191" t="s">
        <v>3151</v>
      </c>
      <c r="M2191" t="s">
        <v>3494</v>
      </c>
      <c r="N2191" t="s">
        <v>4277</v>
      </c>
      <c r="O2191" t="s">
        <v>4487</v>
      </c>
      <c r="P2191" s="199">
        <v>15000</v>
      </c>
      <c r="S2191" t="s">
        <v>3495</v>
      </c>
      <c r="T2191" t="s">
        <v>3730</v>
      </c>
      <c r="U2191" s="201">
        <v>4.1399999999999997</v>
      </c>
      <c r="V2191" t="s">
        <v>3508</v>
      </c>
      <c r="W2191" t="s">
        <v>2909</v>
      </c>
      <c r="X2191" t="s">
        <v>4278</v>
      </c>
      <c r="Y2191" t="s">
        <v>3748</v>
      </c>
      <c r="Z2191" t="s">
        <v>3051</v>
      </c>
      <c r="AA2191" t="s">
        <v>164</v>
      </c>
      <c r="AB2191" s="198">
        <v>37073.875</v>
      </c>
      <c r="AC2191" s="198">
        <v>37103.875</v>
      </c>
    </row>
    <row r="2192" spans="1:29" x14ac:dyDescent="0.2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1338661</v>
      </c>
      <c r="H2192" s="198">
        <v>37047.366736111115</v>
      </c>
      <c r="I2192" t="s">
        <v>4431</v>
      </c>
      <c r="M2192" t="s">
        <v>3494</v>
      </c>
      <c r="N2192" t="s">
        <v>3176</v>
      </c>
      <c r="O2192" t="s">
        <v>151</v>
      </c>
      <c r="P2192" s="199">
        <v>5000</v>
      </c>
      <c r="S2192" t="s">
        <v>3798</v>
      </c>
      <c r="T2192" t="s">
        <v>3177</v>
      </c>
      <c r="U2192" s="201">
        <v>5.04</v>
      </c>
      <c r="V2192" t="s">
        <v>3806</v>
      </c>
      <c r="W2192" t="s">
        <v>3178</v>
      </c>
      <c r="X2192" t="s">
        <v>3179</v>
      </c>
      <c r="Y2192" t="s">
        <v>4481</v>
      </c>
      <c r="Z2192" t="s">
        <v>3052</v>
      </c>
      <c r="AA2192">
        <v>829900</v>
      </c>
      <c r="AB2192" s="198">
        <v>37048.875011574077</v>
      </c>
      <c r="AC2192" s="198">
        <v>37048.875011574077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3115</v>
      </c>
      <c r="G2193" s="202">
        <v>1338662</v>
      </c>
      <c r="H2193" s="198">
        <v>37047.366736111115</v>
      </c>
      <c r="I2193" t="s">
        <v>4285</v>
      </c>
      <c r="M2193" t="s">
        <v>3494</v>
      </c>
      <c r="N2193" t="s">
        <v>3840</v>
      </c>
      <c r="O2193" t="s">
        <v>2503</v>
      </c>
      <c r="P2193" s="199">
        <v>3115</v>
      </c>
      <c r="S2193" t="s">
        <v>3495</v>
      </c>
      <c r="T2193" t="s">
        <v>3730</v>
      </c>
      <c r="U2193" s="201">
        <v>3.9024999999999999</v>
      </c>
      <c r="V2193" t="s">
        <v>3485</v>
      </c>
      <c r="W2193" t="s">
        <v>4348</v>
      </c>
      <c r="X2193" t="s">
        <v>4498</v>
      </c>
      <c r="Y2193" t="s">
        <v>4481</v>
      </c>
      <c r="Z2193" t="s">
        <v>3051</v>
      </c>
      <c r="AA2193">
        <v>829899</v>
      </c>
      <c r="AB2193" s="198">
        <v>37048.875011574077</v>
      </c>
      <c r="AC2193" s="198">
        <v>37048.875011574077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1338663</v>
      </c>
      <c r="H2194" s="198">
        <v>37047.366747685184</v>
      </c>
      <c r="I2194" t="s">
        <v>3606</v>
      </c>
      <c r="M2194" t="s">
        <v>3494</v>
      </c>
      <c r="N2194" t="s">
        <v>3840</v>
      </c>
      <c r="O2194" t="s">
        <v>2469</v>
      </c>
      <c r="P2194" s="199">
        <v>10000</v>
      </c>
      <c r="S2194" t="s">
        <v>3495</v>
      </c>
      <c r="T2194" t="s">
        <v>3730</v>
      </c>
      <c r="U2194" s="201">
        <v>3.9649999999999999</v>
      </c>
      <c r="V2194" t="s">
        <v>3482</v>
      </c>
      <c r="W2194" t="s">
        <v>4512</v>
      </c>
      <c r="X2194" t="s">
        <v>4513</v>
      </c>
      <c r="Y2194" t="s">
        <v>4481</v>
      </c>
      <c r="Z2194" t="s">
        <v>3051</v>
      </c>
      <c r="AA2194">
        <v>829901</v>
      </c>
      <c r="AB2194" s="198">
        <v>37048.875011574077</v>
      </c>
      <c r="AC2194" s="198">
        <v>37048.875011574077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30000</v>
      </c>
      <c r="G2195" s="202">
        <v>1338664</v>
      </c>
      <c r="H2195" s="198">
        <v>37047.366759259261</v>
      </c>
      <c r="I2195" t="s">
        <v>4501</v>
      </c>
      <c r="M2195" t="s">
        <v>3494</v>
      </c>
      <c r="N2195" t="s">
        <v>3840</v>
      </c>
      <c r="O2195" t="s">
        <v>2481</v>
      </c>
      <c r="P2195" s="199">
        <v>30000</v>
      </c>
      <c r="S2195" t="s">
        <v>3495</v>
      </c>
      <c r="T2195" t="s">
        <v>3730</v>
      </c>
      <c r="U2195" s="201">
        <v>4.12</v>
      </c>
      <c r="V2195" t="s">
        <v>4349</v>
      </c>
      <c r="W2195" t="s">
        <v>4479</v>
      </c>
      <c r="X2195" t="s">
        <v>4480</v>
      </c>
      <c r="Y2195" t="s">
        <v>4481</v>
      </c>
      <c r="Z2195" t="s">
        <v>3051</v>
      </c>
      <c r="AA2195">
        <v>829902</v>
      </c>
      <c r="AB2195" s="198">
        <v>37048.875011574077</v>
      </c>
      <c r="AC2195" s="198">
        <v>37048.875011574077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1240</v>
      </c>
      <c r="G2196" s="202">
        <v>1338665</v>
      </c>
      <c r="H2196" s="198">
        <v>37047.366770833331</v>
      </c>
      <c r="I2196" t="s">
        <v>4501</v>
      </c>
      <c r="M2196" t="s">
        <v>3494</v>
      </c>
      <c r="N2196" t="s">
        <v>3840</v>
      </c>
      <c r="O2196" t="s">
        <v>4694</v>
      </c>
      <c r="P2196" s="199">
        <v>1240</v>
      </c>
      <c r="S2196" t="s">
        <v>3495</v>
      </c>
      <c r="T2196" t="s">
        <v>3730</v>
      </c>
      <c r="U2196" s="201">
        <v>3.92</v>
      </c>
      <c r="V2196" t="s">
        <v>3662</v>
      </c>
      <c r="W2196" t="s">
        <v>4368</v>
      </c>
      <c r="X2196" t="s">
        <v>3165</v>
      </c>
      <c r="Y2196" t="s">
        <v>4481</v>
      </c>
      <c r="Z2196" t="s">
        <v>3051</v>
      </c>
      <c r="AA2196">
        <v>829903</v>
      </c>
      <c r="AB2196" s="198">
        <v>37048.875011574077</v>
      </c>
      <c r="AC2196" s="198">
        <v>37048.875011574077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1338667</v>
      </c>
      <c r="H2197" s="198">
        <v>37047.366793981484</v>
      </c>
      <c r="I2197" t="s">
        <v>3606</v>
      </c>
      <c r="M2197" t="s">
        <v>3494</v>
      </c>
      <c r="N2197" t="s">
        <v>3840</v>
      </c>
      <c r="O2197" t="s">
        <v>2469</v>
      </c>
      <c r="P2197" s="199">
        <v>10000</v>
      </c>
      <c r="S2197" t="s">
        <v>3495</v>
      </c>
      <c r="T2197" t="s">
        <v>3730</v>
      </c>
      <c r="U2197" s="201">
        <v>3.9624999999999999</v>
      </c>
      <c r="V2197" t="s">
        <v>3482</v>
      </c>
      <c r="W2197" t="s">
        <v>4512</v>
      </c>
      <c r="X2197" t="s">
        <v>4513</v>
      </c>
      <c r="Y2197" t="s">
        <v>4481</v>
      </c>
      <c r="Z2197" t="s">
        <v>3051</v>
      </c>
      <c r="AA2197">
        <v>829904</v>
      </c>
      <c r="AB2197" s="198">
        <v>37048.875011574077</v>
      </c>
      <c r="AC2197" s="198">
        <v>37048.875011574077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222</v>
      </c>
      <c r="G2198" s="202">
        <v>1338666</v>
      </c>
      <c r="H2198" s="198">
        <v>37047.366793981484</v>
      </c>
      <c r="I2198" t="s">
        <v>4272</v>
      </c>
      <c r="M2198" t="s">
        <v>3494</v>
      </c>
      <c r="N2198" t="s">
        <v>3840</v>
      </c>
      <c r="O2198" t="s">
        <v>2507</v>
      </c>
      <c r="Q2198" s="199">
        <v>222</v>
      </c>
      <c r="S2198" t="s">
        <v>3495</v>
      </c>
      <c r="T2198" t="s">
        <v>3730</v>
      </c>
      <c r="U2198" s="201">
        <v>4.28</v>
      </c>
      <c r="V2198" t="s">
        <v>3161</v>
      </c>
      <c r="W2198" t="s">
        <v>3217</v>
      </c>
      <c r="X2198" t="s">
        <v>3153</v>
      </c>
      <c r="Y2198" t="s">
        <v>4481</v>
      </c>
      <c r="Z2198" t="s">
        <v>3051</v>
      </c>
      <c r="AA2198">
        <v>829905</v>
      </c>
      <c r="AB2198" s="198">
        <v>37048.875011574077</v>
      </c>
      <c r="AC2198" s="198">
        <v>37048.875011574077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20000</v>
      </c>
      <c r="G2199" s="202">
        <v>1338668</v>
      </c>
      <c r="H2199" s="198">
        <v>37047.366805555554</v>
      </c>
      <c r="I2199" t="s">
        <v>3887</v>
      </c>
      <c r="M2199" t="s">
        <v>3494</v>
      </c>
      <c r="N2199" t="s">
        <v>3840</v>
      </c>
      <c r="O2199" t="s">
        <v>4679</v>
      </c>
      <c r="P2199" s="199">
        <v>20000</v>
      </c>
      <c r="S2199" t="s">
        <v>3495</v>
      </c>
      <c r="T2199" t="s">
        <v>3730</v>
      </c>
      <c r="U2199" s="201">
        <v>4.1500000000000004</v>
      </c>
      <c r="V2199" t="s">
        <v>3888</v>
      </c>
      <c r="W2199" t="s">
        <v>4178</v>
      </c>
      <c r="X2199" t="s">
        <v>4179</v>
      </c>
      <c r="Y2199" t="s">
        <v>4481</v>
      </c>
      <c r="Z2199" t="s">
        <v>3051</v>
      </c>
      <c r="AA2199">
        <v>829906</v>
      </c>
      <c r="AB2199" s="198">
        <v>37048.875011574077</v>
      </c>
      <c r="AC2199" s="198">
        <v>37048.875011574077</v>
      </c>
    </row>
    <row r="2200" spans="1:29" x14ac:dyDescent="0.2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1338670</v>
      </c>
      <c r="H2200" s="198">
        <v>37047.366840277777</v>
      </c>
      <c r="I2200" t="s">
        <v>4173</v>
      </c>
      <c r="M2200" t="s">
        <v>3494</v>
      </c>
      <c r="N2200" t="s">
        <v>3176</v>
      </c>
      <c r="O2200" t="s">
        <v>78</v>
      </c>
      <c r="Q2200" s="199">
        <v>5000</v>
      </c>
      <c r="S2200" t="s">
        <v>3495</v>
      </c>
      <c r="T2200" t="s">
        <v>3730</v>
      </c>
      <c r="U2200" s="201">
        <v>3.37</v>
      </c>
      <c r="V2200" t="s">
        <v>3675</v>
      </c>
      <c r="W2200" t="s">
        <v>4451</v>
      </c>
      <c r="X2200" t="s">
        <v>3805</v>
      </c>
      <c r="Y2200" t="s">
        <v>4481</v>
      </c>
      <c r="Z2200" t="s">
        <v>3052</v>
      </c>
      <c r="AA2200">
        <v>829908</v>
      </c>
      <c r="AB2200" s="198">
        <v>37048.875011574077</v>
      </c>
      <c r="AC2200" s="198">
        <v>37048.875011574077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15000</v>
      </c>
      <c r="G2201" s="202">
        <v>1338669</v>
      </c>
      <c r="H2201" s="198">
        <v>37047.366840277777</v>
      </c>
      <c r="I2201" t="s">
        <v>4285</v>
      </c>
      <c r="M2201" t="s">
        <v>3494</v>
      </c>
      <c r="N2201" t="s">
        <v>3840</v>
      </c>
      <c r="O2201" t="s">
        <v>4680</v>
      </c>
      <c r="Q2201" s="199">
        <v>15000</v>
      </c>
      <c r="S2201" t="s">
        <v>3495</v>
      </c>
      <c r="T2201" t="s">
        <v>3730</v>
      </c>
      <c r="U2201" s="201">
        <v>4.0449999999999999</v>
      </c>
      <c r="V2201" t="s">
        <v>3485</v>
      </c>
      <c r="W2201" t="s">
        <v>4163</v>
      </c>
      <c r="X2201" t="s">
        <v>4164</v>
      </c>
      <c r="Y2201" t="s">
        <v>4481</v>
      </c>
      <c r="Z2201" t="s">
        <v>3051</v>
      </c>
      <c r="AA2201">
        <v>829907</v>
      </c>
      <c r="AB2201" s="198">
        <v>37048.875011574077</v>
      </c>
      <c r="AC2201" s="198">
        <v>37048.875011574077</v>
      </c>
    </row>
    <row r="2202" spans="1:29" x14ac:dyDescent="0.2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31</v>
      </c>
      <c r="F2202" s="213">
        <f t="shared" si="175"/>
        <v>465000</v>
      </c>
      <c r="G2202" s="202">
        <v>1338672</v>
      </c>
      <c r="H2202" s="198">
        <v>37047.366851851853</v>
      </c>
      <c r="I2202" t="s">
        <v>4276</v>
      </c>
      <c r="M2202" t="s">
        <v>3494</v>
      </c>
      <c r="N2202" t="s">
        <v>4277</v>
      </c>
      <c r="O2202" t="s">
        <v>4487</v>
      </c>
      <c r="P2202" s="199">
        <v>15000</v>
      </c>
      <c r="S2202" t="s">
        <v>3495</v>
      </c>
      <c r="T2202" t="s">
        <v>3730</v>
      </c>
      <c r="U2202" s="201">
        <v>4.1349999999999998</v>
      </c>
      <c r="V2202" t="s">
        <v>4345</v>
      </c>
      <c r="W2202" t="s">
        <v>2909</v>
      </c>
      <c r="X2202" t="s">
        <v>4278</v>
      </c>
      <c r="Y2202" t="s">
        <v>3748</v>
      </c>
      <c r="Z2202" t="s">
        <v>3051</v>
      </c>
      <c r="AA2202" t="s">
        <v>165</v>
      </c>
      <c r="AB2202" s="198">
        <v>37073.875</v>
      </c>
      <c r="AC2202" s="198">
        <v>37103.875</v>
      </c>
    </row>
    <row r="2203" spans="1:29" x14ac:dyDescent="0.2">
      <c r="A2203" s="44" t="str">
        <f t="shared" si="171"/>
        <v xml:space="preserve"> Natural Gas Financial</v>
      </c>
      <c r="B2203" s="44" t="str">
        <f t="shared" si="172"/>
        <v/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214</v>
      </c>
      <c r="F2203" s="213">
        <f t="shared" si="175"/>
        <v>1070000</v>
      </c>
      <c r="G2203" s="202">
        <v>1338671</v>
      </c>
      <c r="H2203" s="198">
        <v>37047.366851851853</v>
      </c>
      <c r="I2203" t="s">
        <v>3700</v>
      </c>
      <c r="M2203" t="s">
        <v>3494</v>
      </c>
      <c r="N2203" t="s">
        <v>3692</v>
      </c>
      <c r="O2203" t="s">
        <v>3264</v>
      </c>
      <c r="Q2203" s="199">
        <v>5000</v>
      </c>
      <c r="S2203" t="s">
        <v>3495</v>
      </c>
      <c r="T2203" t="s">
        <v>3730</v>
      </c>
      <c r="U2203" s="201">
        <v>-0.39500000000000002</v>
      </c>
      <c r="V2203" t="s">
        <v>3123</v>
      </c>
      <c r="W2203" t="s">
        <v>3693</v>
      </c>
      <c r="X2203" t="s">
        <v>3694</v>
      </c>
      <c r="Y2203" t="s">
        <v>3748</v>
      </c>
      <c r="Z2203" t="s">
        <v>3052</v>
      </c>
      <c r="AA2203" t="s">
        <v>166</v>
      </c>
      <c r="AB2203" s="198">
        <v>37347</v>
      </c>
      <c r="AC2203" s="198">
        <v>37560</v>
      </c>
    </row>
    <row r="2204" spans="1:29" x14ac:dyDescent="0.2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1338673</v>
      </c>
      <c r="H2204" s="198">
        <v>37047.366898148146</v>
      </c>
      <c r="I2204" t="s">
        <v>4543</v>
      </c>
      <c r="M2204" t="s">
        <v>3494</v>
      </c>
      <c r="N2204" t="s">
        <v>4277</v>
      </c>
      <c r="O2204" t="s">
        <v>4487</v>
      </c>
      <c r="Q2204" s="199">
        <v>5000</v>
      </c>
      <c r="S2204" t="s">
        <v>3495</v>
      </c>
      <c r="T2204" t="s">
        <v>3730</v>
      </c>
      <c r="U2204" s="201">
        <v>4.1399999999999997</v>
      </c>
      <c r="V2204" t="s">
        <v>1777</v>
      </c>
      <c r="W2204" t="s">
        <v>2909</v>
      </c>
      <c r="X2204" t="s">
        <v>4278</v>
      </c>
      <c r="Y2204" t="s">
        <v>3748</v>
      </c>
      <c r="Z2204" t="s">
        <v>3051</v>
      </c>
      <c r="AA2204" t="s">
        <v>167</v>
      </c>
      <c r="AB2204" s="198">
        <v>37073.875</v>
      </c>
      <c r="AC2204" s="198">
        <v>37103.875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10000</v>
      </c>
      <c r="G2205" s="202">
        <v>1338674</v>
      </c>
      <c r="H2205" s="198">
        <v>37047.3669212963</v>
      </c>
      <c r="I2205" t="s">
        <v>3702</v>
      </c>
      <c r="M2205" t="s">
        <v>3494</v>
      </c>
      <c r="N2205" t="s">
        <v>3840</v>
      </c>
      <c r="O2205" t="s">
        <v>2523</v>
      </c>
      <c r="Q2205" s="199">
        <v>10000</v>
      </c>
      <c r="S2205" t="s">
        <v>3495</v>
      </c>
      <c r="T2205" t="s">
        <v>3730</v>
      </c>
      <c r="U2205" s="201">
        <v>3.9950000000000001</v>
      </c>
      <c r="V2205" t="s">
        <v>4387</v>
      </c>
      <c r="W2205" t="s">
        <v>4512</v>
      </c>
      <c r="X2205" t="s">
        <v>4513</v>
      </c>
      <c r="Y2205" t="s">
        <v>4481</v>
      </c>
      <c r="Z2205" t="s">
        <v>3051</v>
      </c>
      <c r="AA2205">
        <v>829909</v>
      </c>
      <c r="AB2205" s="198">
        <v>37048.875011574077</v>
      </c>
      <c r="AC2205" s="198">
        <v>37048.875011574077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10000</v>
      </c>
      <c r="G2206" s="202">
        <v>1338675</v>
      </c>
      <c r="H2206" s="198">
        <v>37047.366932870369</v>
      </c>
      <c r="I2206" t="s">
        <v>4496</v>
      </c>
      <c r="M2206" t="s">
        <v>3494</v>
      </c>
      <c r="N2206" t="s">
        <v>3840</v>
      </c>
      <c r="O2206" t="s">
        <v>2587</v>
      </c>
      <c r="P2206" s="199">
        <v>10000</v>
      </c>
      <c r="S2206" t="s">
        <v>3495</v>
      </c>
      <c r="T2206" t="s">
        <v>3730</v>
      </c>
      <c r="U2206" s="201">
        <v>3.9750000000000001</v>
      </c>
      <c r="V2206" t="s">
        <v>4409</v>
      </c>
      <c r="W2206" t="s">
        <v>3171</v>
      </c>
      <c r="X2206" t="s">
        <v>3164</v>
      </c>
      <c r="Y2206" t="s">
        <v>4481</v>
      </c>
      <c r="Z2206" t="s">
        <v>3051</v>
      </c>
      <c r="AA2206">
        <v>829910</v>
      </c>
      <c r="AB2206" s="198">
        <v>37048.875011574077</v>
      </c>
      <c r="AC2206" s="198">
        <v>37048.875011574077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1338676</v>
      </c>
      <c r="H2207" s="198">
        <v>37047.366932870369</v>
      </c>
      <c r="I2207" t="s">
        <v>4486</v>
      </c>
      <c r="M2207" t="s">
        <v>3494</v>
      </c>
      <c r="N2207" t="s">
        <v>3840</v>
      </c>
      <c r="O2207" t="s">
        <v>2481</v>
      </c>
      <c r="P2207" s="199">
        <v>5000</v>
      </c>
      <c r="S2207" t="s">
        <v>3495</v>
      </c>
      <c r="T2207" t="s">
        <v>3730</v>
      </c>
      <c r="U2207" s="201">
        <v>4.1150000000000002</v>
      </c>
      <c r="V2207" t="s">
        <v>3881</v>
      </c>
      <c r="W2207" t="s">
        <v>4479</v>
      </c>
      <c r="X2207" t="s">
        <v>4480</v>
      </c>
      <c r="Y2207" t="s">
        <v>4481</v>
      </c>
      <c r="Z2207" t="s">
        <v>3051</v>
      </c>
      <c r="AA2207">
        <v>829911</v>
      </c>
      <c r="AB2207" s="198">
        <v>37048.875011574077</v>
      </c>
      <c r="AC2207" s="198">
        <v>37048.875011574077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123</v>
      </c>
      <c r="F2208" s="213">
        <f t="shared" si="175"/>
        <v>615000</v>
      </c>
      <c r="G2208" s="202">
        <v>1338680</v>
      </c>
      <c r="H2208" s="198">
        <v>37047.366956018515</v>
      </c>
      <c r="I2208" t="s">
        <v>3151</v>
      </c>
      <c r="M2208" t="s">
        <v>3494</v>
      </c>
      <c r="N2208" t="s">
        <v>4277</v>
      </c>
      <c r="O2208" t="s">
        <v>3218</v>
      </c>
      <c r="P2208" s="199">
        <v>5000</v>
      </c>
      <c r="S2208" t="s">
        <v>3495</v>
      </c>
      <c r="T2208" t="s">
        <v>3730</v>
      </c>
      <c r="U2208" s="201">
        <v>4.2249999999999996</v>
      </c>
      <c r="V2208" t="s">
        <v>3508</v>
      </c>
      <c r="W2208" t="s">
        <v>2909</v>
      </c>
      <c r="X2208" t="s">
        <v>4278</v>
      </c>
      <c r="Y2208" t="s">
        <v>3748</v>
      </c>
      <c r="Z2208" t="s">
        <v>3051</v>
      </c>
      <c r="AA2208" t="s">
        <v>168</v>
      </c>
      <c r="AB2208" s="198">
        <v>37073</v>
      </c>
      <c r="AC2208" s="198">
        <v>37195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1338681</v>
      </c>
      <c r="H2209" s="198">
        <v>37047.366956018515</v>
      </c>
      <c r="I2209" t="s">
        <v>4276</v>
      </c>
      <c r="M2209" t="s">
        <v>3494</v>
      </c>
      <c r="N2209" t="s">
        <v>3840</v>
      </c>
      <c r="O2209" t="s">
        <v>2565</v>
      </c>
      <c r="Q2209" s="199">
        <v>10000</v>
      </c>
      <c r="S2209" t="s">
        <v>3495</v>
      </c>
      <c r="T2209" t="s">
        <v>3730</v>
      </c>
      <c r="U2209" s="201">
        <v>9.4499999999999993</v>
      </c>
      <c r="V2209" t="s">
        <v>3477</v>
      </c>
      <c r="W2209" t="s">
        <v>3226</v>
      </c>
      <c r="X2209" t="s">
        <v>3164</v>
      </c>
      <c r="Y2209" t="s">
        <v>4481</v>
      </c>
      <c r="Z2209" t="s">
        <v>3051</v>
      </c>
      <c r="AA2209">
        <v>829912</v>
      </c>
      <c r="AB2209" s="198">
        <v>37048.875011574077</v>
      </c>
      <c r="AC2209" s="198">
        <v>37048.875011574077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1338682</v>
      </c>
      <c r="H2210" s="198">
        <v>37047.366956018515</v>
      </c>
      <c r="I2210" t="s">
        <v>4431</v>
      </c>
      <c r="M2210" t="s">
        <v>3494</v>
      </c>
      <c r="N2210" t="s">
        <v>4506</v>
      </c>
      <c r="O2210" t="s">
        <v>2641</v>
      </c>
      <c r="P2210" s="199">
        <v>10000</v>
      </c>
      <c r="S2210" t="s">
        <v>3495</v>
      </c>
      <c r="T2210" t="s">
        <v>3730</v>
      </c>
      <c r="U2210" s="201">
        <v>4.21</v>
      </c>
      <c r="V2210" t="s">
        <v>3546</v>
      </c>
      <c r="W2210" t="s">
        <v>4507</v>
      </c>
      <c r="X2210" t="s">
        <v>4508</v>
      </c>
      <c r="Y2210" t="s">
        <v>4481</v>
      </c>
      <c r="Z2210" t="s">
        <v>3051</v>
      </c>
      <c r="AA2210">
        <v>829914</v>
      </c>
      <c r="AB2210" s="198">
        <v>37048.875011574077</v>
      </c>
      <c r="AC2210" s="198">
        <v>37048.875011574077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25000</v>
      </c>
      <c r="G2211" s="202">
        <v>1338679</v>
      </c>
      <c r="H2211" s="198">
        <v>37047.366956018515</v>
      </c>
      <c r="I2211" t="s">
        <v>4543</v>
      </c>
      <c r="M2211" t="s">
        <v>3494</v>
      </c>
      <c r="N2211" t="s">
        <v>3840</v>
      </c>
      <c r="O2211" t="s">
        <v>4680</v>
      </c>
      <c r="P2211" s="199">
        <v>25000</v>
      </c>
      <c r="S2211" t="s">
        <v>3495</v>
      </c>
      <c r="T2211" t="s">
        <v>3730</v>
      </c>
      <c r="U2211" s="201">
        <v>4.04</v>
      </c>
      <c r="V2211" t="s">
        <v>3627</v>
      </c>
      <c r="W2211" t="s">
        <v>4163</v>
      </c>
      <c r="X2211" t="s">
        <v>4164</v>
      </c>
      <c r="Y2211" t="s">
        <v>4481</v>
      </c>
      <c r="Z2211" t="s">
        <v>3051</v>
      </c>
      <c r="AA2211">
        <v>829913</v>
      </c>
      <c r="AB2211" s="198">
        <v>37048.875011574077</v>
      </c>
      <c r="AC2211" s="198">
        <v>37048.875011574077</v>
      </c>
    </row>
    <row r="2212" spans="1:29" x14ac:dyDescent="0.2">
      <c r="A2212" s="44" t="str">
        <f t="shared" si="171"/>
        <v>US Crude Financial</v>
      </c>
      <c r="B2212" s="44" t="str">
        <f t="shared" si="172"/>
        <v>US</v>
      </c>
      <c r="C2212" s="44" t="str">
        <f t="shared" si="173"/>
        <v>Crude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50000</v>
      </c>
      <c r="G2212" s="202">
        <v>1338683</v>
      </c>
      <c r="H2212" s="198">
        <v>37047.366967592592</v>
      </c>
      <c r="I2212" t="s">
        <v>4773</v>
      </c>
      <c r="M2212" t="s">
        <v>3599</v>
      </c>
      <c r="N2212" t="s">
        <v>4774</v>
      </c>
      <c r="O2212" t="s">
        <v>3516</v>
      </c>
      <c r="Q2212" s="199">
        <v>50000</v>
      </c>
      <c r="S2212" t="s">
        <v>3500</v>
      </c>
      <c r="T2212" t="s">
        <v>3730</v>
      </c>
      <c r="U2212" s="201">
        <v>28.2</v>
      </c>
      <c r="V2212" t="s">
        <v>4775</v>
      </c>
      <c r="W2212" t="s">
        <v>4776</v>
      </c>
      <c r="X2212" t="s">
        <v>4777</v>
      </c>
      <c r="Y2212" t="s">
        <v>2830</v>
      </c>
      <c r="Z2212" t="s">
        <v>3051</v>
      </c>
      <c r="AA2212">
        <v>113605</v>
      </c>
      <c r="AB2212" s="198">
        <v>37073</v>
      </c>
      <c r="AC2212" s="198">
        <v>37103</v>
      </c>
    </row>
    <row r="2213" spans="1:29" x14ac:dyDescent="0.2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25</v>
      </c>
      <c r="F2213" s="213">
        <f t="shared" si="175"/>
        <v>250000</v>
      </c>
      <c r="G2213" s="202">
        <v>1338684</v>
      </c>
      <c r="H2213" s="198">
        <v>37047.366979166669</v>
      </c>
      <c r="I2213" t="s">
        <v>4496</v>
      </c>
      <c r="M2213" t="s">
        <v>3494</v>
      </c>
      <c r="N2213" t="s">
        <v>4277</v>
      </c>
      <c r="O2213" t="s">
        <v>3991</v>
      </c>
      <c r="P2213" s="199">
        <v>10000</v>
      </c>
      <c r="S2213" t="s">
        <v>3495</v>
      </c>
      <c r="T2213" t="s">
        <v>3730</v>
      </c>
      <c r="U2213" s="201">
        <v>4.04</v>
      </c>
      <c r="V2213" t="s">
        <v>3156</v>
      </c>
      <c r="W2213" t="s">
        <v>4527</v>
      </c>
      <c r="X2213" t="s">
        <v>4157</v>
      </c>
      <c r="Y2213" t="s">
        <v>3748</v>
      </c>
      <c r="Z2213" t="s">
        <v>3051</v>
      </c>
      <c r="AA2213" t="s">
        <v>169</v>
      </c>
      <c r="AB2213" s="198">
        <v>37048.875011574077</v>
      </c>
      <c r="AC2213" s="198">
        <v>37072.875011574077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10000</v>
      </c>
      <c r="G2214" s="202">
        <v>1338685</v>
      </c>
      <c r="H2214" s="198">
        <v>37047.366990740738</v>
      </c>
      <c r="I2214" t="s">
        <v>4276</v>
      </c>
      <c r="M2214" t="s">
        <v>3494</v>
      </c>
      <c r="N2214" t="s">
        <v>3840</v>
      </c>
      <c r="O2214" t="s">
        <v>2578</v>
      </c>
      <c r="Q2214" s="199">
        <v>10000</v>
      </c>
      <c r="S2214" t="s">
        <v>3495</v>
      </c>
      <c r="T2214" t="s">
        <v>3730</v>
      </c>
      <c r="U2214" s="201">
        <v>9.4499999999999993</v>
      </c>
      <c r="V2214" t="s">
        <v>3477</v>
      </c>
      <c r="W2214" t="s">
        <v>3226</v>
      </c>
      <c r="X2214" t="s">
        <v>3164</v>
      </c>
      <c r="Y2214" t="s">
        <v>4481</v>
      </c>
      <c r="Z2214" t="s">
        <v>3051</v>
      </c>
      <c r="AA2214">
        <v>829915</v>
      </c>
      <c r="AB2214" s="198">
        <v>37048.875011574077</v>
      </c>
      <c r="AC2214" s="198">
        <v>37048.875011574077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1338686</v>
      </c>
      <c r="H2215" s="198">
        <v>37047.367002314815</v>
      </c>
      <c r="I2215" t="s">
        <v>4272</v>
      </c>
      <c r="M2215" t="s">
        <v>3494</v>
      </c>
      <c r="N2215" t="s">
        <v>3840</v>
      </c>
      <c r="O2215" t="s">
        <v>170</v>
      </c>
      <c r="P2215" s="199">
        <v>5000</v>
      </c>
      <c r="S2215" t="s">
        <v>3495</v>
      </c>
      <c r="T2215" t="s">
        <v>3730</v>
      </c>
      <c r="U2215" s="201">
        <v>4.04</v>
      </c>
      <c r="V2215" t="s">
        <v>4190</v>
      </c>
      <c r="W2215" t="s">
        <v>4523</v>
      </c>
      <c r="X2215" t="s">
        <v>4165</v>
      </c>
      <c r="Y2215" t="s">
        <v>4481</v>
      </c>
      <c r="Z2215" t="s">
        <v>3051</v>
      </c>
      <c r="AA2215">
        <v>829916</v>
      </c>
      <c r="AB2215" s="198">
        <v>37048.875011574077</v>
      </c>
      <c r="AC2215" s="198">
        <v>37048.875011574077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25000</v>
      </c>
      <c r="G2216" s="202">
        <v>1338687</v>
      </c>
      <c r="H2216" s="198">
        <v>37047.367025462961</v>
      </c>
      <c r="I2216" t="s">
        <v>3702</v>
      </c>
      <c r="M2216" t="s">
        <v>3494</v>
      </c>
      <c r="N2216" t="s">
        <v>3840</v>
      </c>
      <c r="O2216" t="s">
        <v>4680</v>
      </c>
      <c r="P2216" s="199">
        <v>25000</v>
      </c>
      <c r="S2216" t="s">
        <v>3495</v>
      </c>
      <c r="T2216" t="s">
        <v>3730</v>
      </c>
      <c r="U2216" s="201">
        <v>4.0350000000000001</v>
      </c>
      <c r="V2216" t="s">
        <v>4008</v>
      </c>
      <c r="W2216" t="s">
        <v>4163</v>
      </c>
      <c r="X2216" t="s">
        <v>4164</v>
      </c>
      <c r="Y2216" t="s">
        <v>4481</v>
      </c>
      <c r="Z2216" t="s">
        <v>3051</v>
      </c>
      <c r="AA2216">
        <v>829917</v>
      </c>
      <c r="AB2216" s="198">
        <v>37048.875011574077</v>
      </c>
      <c r="AC2216" s="198">
        <v>37048.875011574077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2677</v>
      </c>
      <c r="G2217" s="202">
        <v>1338688</v>
      </c>
      <c r="H2217" s="198">
        <v>37047.367037037038</v>
      </c>
      <c r="I2217" t="s">
        <v>3166</v>
      </c>
      <c r="M2217" t="s">
        <v>3494</v>
      </c>
      <c r="N2217" t="s">
        <v>3840</v>
      </c>
      <c r="O2217" t="s">
        <v>2767</v>
      </c>
      <c r="Q2217" s="199">
        <v>2677</v>
      </c>
      <c r="S2217" t="s">
        <v>3495</v>
      </c>
      <c r="T2217" t="s">
        <v>3730</v>
      </c>
      <c r="U2217" s="201">
        <v>3.9350000000000001</v>
      </c>
      <c r="V2217" t="s">
        <v>3167</v>
      </c>
      <c r="W2217" t="s">
        <v>4368</v>
      </c>
      <c r="X2217" t="s">
        <v>3165</v>
      </c>
      <c r="Y2217" t="s">
        <v>4481</v>
      </c>
      <c r="Z2217" t="s">
        <v>3051</v>
      </c>
      <c r="AA2217">
        <v>829918</v>
      </c>
      <c r="AB2217" s="198">
        <v>37048.875011574077</v>
      </c>
      <c r="AC2217" s="198">
        <v>37048.875011574077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1338689</v>
      </c>
      <c r="H2218" s="198">
        <v>37047.367094907408</v>
      </c>
      <c r="I2218" t="s">
        <v>4285</v>
      </c>
      <c r="M2218" t="s">
        <v>3494</v>
      </c>
      <c r="N2218" t="s">
        <v>3840</v>
      </c>
      <c r="O2218" t="s">
        <v>2498</v>
      </c>
      <c r="P2218" s="199">
        <v>5000</v>
      </c>
      <c r="S2218" t="s">
        <v>3495</v>
      </c>
      <c r="T2218" t="s">
        <v>3730</v>
      </c>
      <c r="U2218" s="201">
        <v>3.8875000000000002</v>
      </c>
      <c r="V2218" t="s">
        <v>3485</v>
      </c>
      <c r="W2218" t="s">
        <v>4348</v>
      </c>
      <c r="X2218" t="s">
        <v>4498</v>
      </c>
      <c r="Y2218" t="s">
        <v>4481</v>
      </c>
      <c r="Z2218" t="s">
        <v>3051</v>
      </c>
      <c r="AA2218">
        <v>829919</v>
      </c>
      <c r="AB2218" s="198">
        <v>37048.875011574077</v>
      </c>
      <c r="AC2218" s="198">
        <v>37048.875011574077</v>
      </c>
    </row>
    <row r="2219" spans="1:29" x14ac:dyDescent="0.2">
      <c r="A2219" s="44" t="str">
        <f t="shared" si="171"/>
        <v xml:space="preserve"> Natural Gas Physical</v>
      </c>
      <c r="B2219" s="44" t="str">
        <f t="shared" si="172"/>
        <v/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1338691</v>
      </c>
      <c r="H2219" s="198">
        <v>37047.367106481484</v>
      </c>
      <c r="I2219" t="s">
        <v>4535</v>
      </c>
      <c r="M2219" t="s">
        <v>3494</v>
      </c>
      <c r="N2219" t="s">
        <v>3176</v>
      </c>
      <c r="O2219" t="s">
        <v>151</v>
      </c>
      <c r="Q2219" s="199">
        <v>5000</v>
      </c>
      <c r="S2219" t="s">
        <v>3798</v>
      </c>
      <c r="T2219" t="s">
        <v>3177</v>
      </c>
      <c r="U2219" s="201">
        <v>5.0449999999999999</v>
      </c>
      <c r="V2219" t="s">
        <v>4536</v>
      </c>
      <c r="W2219" t="s">
        <v>3178</v>
      </c>
      <c r="X2219" t="s">
        <v>3179</v>
      </c>
      <c r="Y2219" t="s">
        <v>4481</v>
      </c>
      <c r="Z2219" t="s">
        <v>3052</v>
      </c>
      <c r="AA2219">
        <v>829922</v>
      </c>
      <c r="AB2219" s="198">
        <v>37048.875011574077</v>
      </c>
      <c r="AC2219" s="198">
        <v>37048.875011574077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10000</v>
      </c>
      <c r="G2220" s="202">
        <v>1338692</v>
      </c>
      <c r="H2220" s="198">
        <v>37047.367106481484</v>
      </c>
      <c r="I2220" t="s">
        <v>3606</v>
      </c>
      <c r="M2220" t="s">
        <v>3494</v>
      </c>
      <c r="N2220" t="s">
        <v>3840</v>
      </c>
      <c r="O2220" t="s">
        <v>2583</v>
      </c>
      <c r="P2220" s="199">
        <v>10000</v>
      </c>
      <c r="S2220" t="s">
        <v>3495</v>
      </c>
      <c r="T2220" t="s">
        <v>3730</v>
      </c>
      <c r="U2220" s="201">
        <v>4.2149999999999999</v>
      </c>
      <c r="V2220" t="s">
        <v>4347</v>
      </c>
      <c r="W2220" t="s">
        <v>4523</v>
      </c>
      <c r="X2220" t="s">
        <v>4524</v>
      </c>
      <c r="Y2220" t="s">
        <v>4481</v>
      </c>
      <c r="Z2220" t="s">
        <v>3051</v>
      </c>
      <c r="AA2220">
        <v>829920</v>
      </c>
      <c r="AB2220" s="198">
        <v>37048.875011574077</v>
      </c>
      <c r="AC2220" s="198">
        <v>37048.875011574077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9821</v>
      </c>
      <c r="G2221" s="202">
        <v>1338690</v>
      </c>
      <c r="H2221" s="198">
        <v>37047.367106481484</v>
      </c>
      <c r="I2221" t="s">
        <v>3533</v>
      </c>
      <c r="M2221" t="s">
        <v>3494</v>
      </c>
      <c r="N2221" t="s">
        <v>3840</v>
      </c>
      <c r="O2221" t="s">
        <v>4686</v>
      </c>
      <c r="Q2221" s="199">
        <v>9821</v>
      </c>
      <c r="S2221" t="s">
        <v>3495</v>
      </c>
      <c r="T2221" t="s">
        <v>3730</v>
      </c>
      <c r="U2221" s="201">
        <v>4.0350000000000001</v>
      </c>
      <c r="V2221" t="s">
        <v>4069</v>
      </c>
      <c r="W2221" t="s">
        <v>4368</v>
      </c>
      <c r="X2221" t="s">
        <v>4429</v>
      </c>
      <c r="Y2221" t="s">
        <v>4481</v>
      </c>
      <c r="Z2221" t="s">
        <v>3051</v>
      </c>
      <c r="AA2221">
        <v>829921</v>
      </c>
      <c r="AB2221" s="198">
        <v>37048.875011574077</v>
      </c>
      <c r="AC2221" s="198">
        <v>37048.875011574077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1250</v>
      </c>
      <c r="G2222" s="202">
        <v>1338695</v>
      </c>
      <c r="H2222" s="198">
        <v>37047.367118055554</v>
      </c>
      <c r="I2222" t="s">
        <v>3159</v>
      </c>
      <c r="M2222" t="s">
        <v>3494</v>
      </c>
      <c r="N2222" t="s">
        <v>3840</v>
      </c>
      <c r="O2222" t="s">
        <v>86</v>
      </c>
      <c r="P2222" s="199">
        <v>1250</v>
      </c>
      <c r="S2222" t="s">
        <v>3495</v>
      </c>
      <c r="T2222" t="s">
        <v>3730</v>
      </c>
      <c r="U2222" s="201">
        <v>4.0975000000000001</v>
      </c>
      <c r="V2222" t="s">
        <v>4291</v>
      </c>
      <c r="W2222" t="s">
        <v>4479</v>
      </c>
      <c r="X2222" t="s">
        <v>4480</v>
      </c>
      <c r="Y2222" t="s">
        <v>4481</v>
      </c>
      <c r="Z2222" t="s">
        <v>3051</v>
      </c>
      <c r="AA2222">
        <v>829924</v>
      </c>
      <c r="AB2222" s="198">
        <v>37048.875011574077</v>
      </c>
      <c r="AC2222" s="198">
        <v>37048.875011574077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1338694</v>
      </c>
      <c r="H2223" s="198">
        <v>37047.367118055554</v>
      </c>
      <c r="I2223" t="s">
        <v>4504</v>
      </c>
      <c r="M2223" t="s">
        <v>3494</v>
      </c>
      <c r="N2223" t="s">
        <v>3840</v>
      </c>
      <c r="O2223" t="s">
        <v>2499</v>
      </c>
      <c r="P2223" s="199">
        <v>5000</v>
      </c>
      <c r="S2223" t="s">
        <v>3495</v>
      </c>
      <c r="T2223" t="s">
        <v>3730</v>
      </c>
      <c r="U2223" s="201">
        <v>3.9224999999999999</v>
      </c>
      <c r="V2223" t="s">
        <v>4398</v>
      </c>
      <c r="W2223" t="s">
        <v>4348</v>
      </c>
      <c r="X2223" t="s">
        <v>4498</v>
      </c>
      <c r="Y2223" t="s">
        <v>4481</v>
      </c>
      <c r="Z2223" t="s">
        <v>3051</v>
      </c>
      <c r="AA2223">
        <v>829923</v>
      </c>
      <c r="AB2223" s="198">
        <v>37048.875011574077</v>
      </c>
      <c r="AC2223" s="198">
        <v>37048.875011574077</v>
      </c>
    </row>
    <row r="2224" spans="1:29" x14ac:dyDescent="0.2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25</v>
      </c>
      <c r="F2224" s="213">
        <f t="shared" si="175"/>
        <v>250000</v>
      </c>
      <c r="G2224" s="202">
        <v>1338696</v>
      </c>
      <c r="H2224" s="198">
        <v>37047.367199074077</v>
      </c>
      <c r="I2224" t="s">
        <v>4222</v>
      </c>
      <c r="M2224" t="s">
        <v>3494</v>
      </c>
      <c r="N2224" t="s">
        <v>4277</v>
      </c>
      <c r="O2224" t="s">
        <v>3991</v>
      </c>
      <c r="P2224" s="199">
        <v>10000</v>
      </c>
      <c r="S2224" t="s">
        <v>3495</v>
      </c>
      <c r="T2224" t="s">
        <v>3730</v>
      </c>
      <c r="U2224" s="201">
        <v>4.0350000000000001</v>
      </c>
      <c r="V2224" t="s">
        <v>3112</v>
      </c>
      <c r="W2224" t="s">
        <v>4527</v>
      </c>
      <c r="X2224" t="s">
        <v>4157</v>
      </c>
      <c r="Y2224" t="s">
        <v>3748</v>
      </c>
      <c r="Z2224" t="s">
        <v>3051</v>
      </c>
      <c r="AA2224" t="s">
        <v>171</v>
      </c>
      <c r="AB2224" s="198">
        <v>37048.875011574077</v>
      </c>
      <c r="AC2224" s="198">
        <v>37072.875011574077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3250</v>
      </c>
      <c r="G2225" s="202">
        <v>1338697</v>
      </c>
      <c r="H2225" s="198">
        <v>37047.3672337963</v>
      </c>
      <c r="I2225" t="s">
        <v>3166</v>
      </c>
      <c r="M2225" t="s">
        <v>3494</v>
      </c>
      <c r="N2225" t="s">
        <v>3840</v>
      </c>
      <c r="O2225" t="s">
        <v>4694</v>
      </c>
      <c r="Q2225" s="199">
        <v>3250</v>
      </c>
      <c r="S2225" t="s">
        <v>3495</v>
      </c>
      <c r="T2225" t="s">
        <v>3730</v>
      </c>
      <c r="U2225" s="201">
        <v>3.93</v>
      </c>
      <c r="V2225" t="s">
        <v>3167</v>
      </c>
      <c r="W2225" t="s">
        <v>4368</v>
      </c>
      <c r="X2225" t="s">
        <v>3165</v>
      </c>
      <c r="Y2225" t="s">
        <v>4481</v>
      </c>
      <c r="Z2225" t="s">
        <v>3051</v>
      </c>
      <c r="AA2225">
        <v>829925</v>
      </c>
      <c r="AB2225" s="198">
        <v>37048.875011574077</v>
      </c>
      <c r="AC2225" s="198">
        <v>37048.875011574077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10000</v>
      </c>
      <c r="G2226" s="202">
        <v>1338698</v>
      </c>
      <c r="H2226" s="198">
        <v>37047.367280092592</v>
      </c>
      <c r="I2226" t="s">
        <v>4521</v>
      </c>
      <c r="M2226" t="s">
        <v>3494</v>
      </c>
      <c r="N2226" t="s">
        <v>3865</v>
      </c>
      <c r="O2226" t="s">
        <v>2682</v>
      </c>
      <c r="Q2226" s="199">
        <v>10000</v>
      </c>
      <c r="S2226" t="s">
        <v>3495</v>
      </c>
      <c r="T2226" t="s">
        <v>3730</v>
      </c>
      <c r="U2226" s="201">
        <v>3.7</v>
      </c>
      <c r="V2226" t="s">
        <v>3242</v>
      </c>
      <c r="W2226" t="s">
        <v>3163</v>
      </c>
      <c r="X2226" t="s">
        <v>3164</v>
      </c>
      <c r="Y2226" t="s">
        <v>4481</v>
      </c>
      <c r="Z2226" t="s">
        <v>3051</v>
      </c>
      <c r="AA2226">
        <v>829926</v>
      </c>
      <c r="AB2226" s="198">
        <v>37048.875011574077</v>
      </c>
      <c r="AC2226" s="198">
        <v>37048.875011574077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</v>
      </c>
      <c r="G2227" s="202">
        <v>1338699</v>
      </c>
      <c r="H2227" s="198">
        <v>37047.367291666669</v>
      </c>
      <c r="I2227" t="s">
        <v>4249</v>
      </c>
      <c r="M2227" t="s">
        <v>3494</v>
      </c>
      <c r="N2227" t="s">
        <v>3840</v>
      </c>
      <c r="O2227" t="s">
        <v>2499</v>
      </c>
      <c r="P2227" s="199">
        <v>5000</v>
      </c>
      <c r="S2227" t="s">
        <v>3495</v>
      </c>
      <c r="T2227" t="s">
        <v>3730</v>
      </c>
      <c r="U2227" s="201">
        <v>3.92</v>
      </c>
      <c r="V2227" t="s">
        <v>4180</v>
      </c>
      <c r="W2227" t="s">
        <v>4348</v>
      </c>
      <c r="X2227" t="s">
        <v>4498</v>
      </c>
      <c r="Y2227" t="s">
        <v>4481</v>
      </c>
      <c r="Z2227" t="s">
        <v>3051</v>
      </c>
      <c r="AA2227">
        <v>829927</v>
      </c>
      <c r="AB2227" s="198">
        <v>37048.875011574077</v>
      </c>
      <c r="AC2227" s="198">
        <v>37048.875011574077</v>
      </c>
    </row>
    <row r="2228" spans="1:29" x14ac:dyDescent="0.2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31</v>
      </c>
      <c r="F2228" s="213">
        <f t="shared" si="175"/>
        <v>465000</v>
      </c>
      <c r="G2228" s="202">
        <v>1338700</v>
      </c>
      <c r="H2228" s="198">
        <v>37047.367314814815</v>
      </c>
      <c r="I2228" t="s">
        <v>3606</v>
      </c>
      <c r="M2228" t="s">
        <v>3494</v>
      </c>
      <c r="N2228" t="s">
        <v>4277</v>
      </c>
      <c r="O2228" t="s">
        <v>4487</v>
      </c>
      <c r="P2228" s="199">
        <v>15000</v>
      </c>
      <c r="S2228" t="s">
        <v>3495</v>
      </c>
      <c r="T2228" t="s">
        <v>3730</v>
      </c>
      <c r="U2228" s="201">
        <v>4.1349999999999998</v>
      </c>
      <c r="V2228" t="s">
        <v>3197</v>
      </c>
      <c r="W2228" t="s">
        <v>2909</v>
      </c>
      <c r="X2228" t="s">
        <v>4278</v>
      </c>
      <c r="Y2228" t="s">
        <v>3748</v>
      </c>
      <c r="Z2228" t="s">
        <v>3051</v>
      </c>
      <c r="AA2228" t="s">
        <v>172</v>
      </c>
      <c r="AB2228" s="198">
        <v>37073.875</v>
      </c>
      <c r="AC2228" s="198">
        <v>37103.875</v>
      </c>
    </row>
    <row r="2229" spans="1:29" x14ac:dyDescent="0.2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151</v>
      </c>
      <c r="F2229" s="213">
        <f t="shared" si="175"/>
        <v>755000</v>
      </c>
      <c r="G2229" s="202">
        <v>1338701</v>
      </c>
      <c r="H2229" s="198">
        <v>37047.367372685185</v>
      </c>
      <c r="I2229" t="s">
        <v>4543</v>
      </c>
      <c r="M2229" t="s">
        <v>3494</v>
      </c>
      <c r="N2229" t="s">
        <v>4277</v>
      </c>
      <c r="O2229" t="s">
        <v>4505</v>
      </c>
      <c r="P2229" s="199">
        <v>5000</v>
      </c>
      <c r="S2229" t="s">
        <v>3495</v>
      </c>
      <c r="T2229" t="s">
        <v>3730</v>
      </c>
      <c r="U2229" s="201">
        <v>4.5350000000000001</v>
      </c>
      <c r="V2229" t="s">
        <v>4725</v>
      </c>
      <c r="W2229" t="s">
        <v>2909</v>
      </c>
      <c r="X2229" t="s">
        <v>4278</v>
      </c>
      <c r="Y2229" t="s">
        <v>3748</v>
      </c>
      <c r="Z2229" t="s">
        <v>3051</v>
      </c>
      <c r="AA2229" t="s">
        <v>173</v>
      </c>
      <c r="AB2229" s="198">
        <v>37196</v>
      </c>
      <c r="AC2229" s="198">
        <v>37346</v>
      </c>
    </row>
    <row r="2230" spans="1:29" x14ac:dyDescent="0.2">
      <c r="A2230" s="44" t="str">
        <f t="shared" si="171"/>
        <v xml:space="preserve"> Natural Gas Physical</v>
      </c>
      <c r="B2230" s="44" t="str">
        <f t="shared" si="172"/>
        <v/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1338702</v>
      </c>
      <c r="H2230" s="198">
        <v>37047.367384259262</v>
      </c>
      <c r="I2230" t="s">
        <v>4276</v>
      </c>
      <c r="M2230" t="s">
        <v>3494</v>
      </c>
      <c r="N2230" t="s">
        <v>3176</v>
      </c>
      <c r="O2230" t="s">
        <v>78</v>
      </c>
      <c r="Q2230" s="199">
        <v>5000</v>
      </c>
      <c r="S2230" t="s">
        <v>3495</v>
      </c>
      <c r="T2230" t="s">
        <v>3730</v>
      </c>
      <c r="U2230" s="201">
        <v>3.395</v>
      </c>
      <c r="V2230" t="s">
        <v>2677</v>
      </c>
      <c r="W2230" t="s">
        <v>4451</v>
      </c>
      <c r="X2230" t="s">
        <v>3805</v>
      </c>
      <c r="Y2230" t="s">
        <v>4481</v>
      </c>
      <c r="Z2230" t="s">
        <v>3052</v>
      </c>
      <c r="AA2230">
        <v>829928</v>
      </c>
      <c r="AB2230" s="198">
        <v>37048.875011574077</v>
      </c>
      <c r="AC2230" s="198">
        <v>37048.875011574077</v>
      </c>
    </row>
    <row r="2231" spans="1:29" x14ac:dyDescent="0.2">
      <c r="A2231" s="44" t="str">
        <f t="shared" si="171"/>
        <v xml:space="preserve"> Natural Gas Physical</v>
      </c>
      <c r="B2231" s="44" t="str">
        <f t="shared" si="172"/>
        <v/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1338703</v>
      </c>
      <c r="H2231" s="198">
        <v>37047.367384259262</v>
      </c>
      <c r="I2231" t="s">
        <v>4423</v>
      </c>
      <c r="M2231" t="s">
        <v>3494</v>
      </c>
      <c r="N2231" t="s">
        <v>3176</v>
      </c>
      <c r="O2231" t="s">
        <v>78</v>
      </c>
      <c r="P2231" s="199">
        <v>5000</v>
      </c>
      <c r="S2231" t="s">
        <v>3495</v>
      </c>
      <c r="T2231" t="s">
        <v>3730</v>
      </c>
      <c r="U2231" s="201">
        <v>3.37</v>
      </c>
      <c r="V2231" t="s">
        <v>3667</v>
      </c>
      <c r="W2231" t="s">
        <v>4451</v>
      </c>
      <c r="X2231" t="s">
        <v>3805</v>
      </c>
      <c r="Y2231" t="s">
        <v>4481</v>
      </c>
      <c r="Z2231" t="s">
        <v>3052</v>
      </c>
      <c r="AA2231">
        <v>829929</v>
      </c>
      <c r="AB2231" s="198">
        <v>37048.875011574077</v>
      </c>
      <c r="AC2231" s="198">
        <v>37048.875011574077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1338705</v>
      </c>
      <c r="H2232" s="198">
        <v>37047.367442129631</v>
      </c>
      <c r="I2232" t="s">
        <v>3702</v>
      </c>
      <c r="M2232" t="s">
        <v>3494</v>
      </c>
      <c r="N2232" t="s">
        <v>3840</v>
      </c>
      <c r="O2232" t="s">
        <v>4680</v>
      </c>
      <c r="Q2232" s="199">
        <v>10000</v>
      </c>
      <c r="S2232" t="s">
        <v>3495</v>
      </c>
      <c r="T2232" t="s">
        <v>3730</v>
      </c>
      <c r="U2232" s="201">
        <v>4.0350000000000001</v>
      </c>
      <c r="V2232" t="s">
        <v>3680</v>
      </c>
      <c r="W2232" t="s">
        <v>4163</v>
      </c>
      <c r="X2232" t="s">
        <v>4164</v>
      </c>
      <c r="Y2232" t="s">
        <v>4481</v>
      </c>
      <c r="Z2232" t="s">
        <v>3051</v>
      </c>
      <c r="AA2232">
        <v>829930</v>
      </c>
      <c r="AB2232" s="198">
        <v>37048.875011574077</v>
      </c>
      <c r="AC2232" s="198">
        <v>37048.875011574077</v>
      </c>
    </row>
    <row r="2233" spans="1:29" x14ac:dyDescent="0.2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10000</v>
      </c>
      <c r="G2233" s="202">
        <v>1338706</v>
      </c>
      <c r="H2233" s="198">
        <v>37047.3674537037</v>
      </c>
      <c r="I2233" t="s">
        <v>4431</v>
      </c>
      <c r="M2233" t="s">
        <v>3494</v>
      </c>
      <c r="N2233" t="s">
        <v>4506</v>
      </c>
      <c r="O2233" t="s">
        <v>2641</v>
      </c>
      <c r="P2233" s="199">
        <v>10000</v>
      </c>
      <c r="S2233" t="s">
        <v>3495</v>
      </c>
      <c r="T2233" t="s">
        <v>3730</v>
      </c>
      <c r="U2233" s="201">
        <v>4.2074999999999996</v>
      </c>
      <c r="V2233" t="s">
        <v>3546</v>
      </c>
      <c r="W2233" t="s">
        <v>4507</v>
      </c>
      <c r="X2233" t="s">
        <v>4508</v>
      </c>
      <c r="Y2233" t="s">
        <v>4481</v>
      </c>
      <c r="Z2233" t="s">
        <v>3051</v>
      </c>
      <c r="AA2233">
        <v>829932</v>
      </c>
      <c r="AB2233" s="198">
        <v>37048.875011574077</v>
      </c>
      <c r="AC2233" s="198">
        <v>37048.875011574077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710</v>
      </c>
      <c r="G2234" s="202">
        <v>1338707</v>
      </c>
      <c r="H2234" s="198">
        <v>37047.3674537037</v>
      </c>
      <c r="I2234" t="s">
        <v>4393</v>
      </c>
      <c r="M2234" t="s">
        <v>3494</v>
      </c>
      <c r="N2234" t="s">
        <v>3840</v>
      </c>
      <c r="O2234" t="s">
        <v>2657</v>
      </c>
      <c r="P2234" s="199">
        <v>710</v>
      </c>
      <c r="S2234" t="s">
        <v>3495</v>
      </c>
      <c r="T2234" t="s">
        <v>3730</v>
      </c>
      <c r="U2234" s="201">
        <v>3.88</v>
      </c>
      <c r="V2234" t="s">
        <v>4394</v>
      </c>
      <c r="W2234" t="s">
        <v>4368</v>
      </c>
      <c r="X2234" t="s">
        <v>3165</v>
      </c>
      <c r="Y2234" t="s">
        <v>4481</v>
      </c>
      <c r="Z2234" t="s">
        <v>3051</v>
      </c>
      <c r="AA2234">
        <v>829933</v>
      </c>
      <c r="AB2234" s="198">
        <v>37048.875011574077</v>
      </c>
      <c r="AC2234" s="198">
        <v>37048.875011574077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1338708</v>
      </c>
      <c r="H2235" s="198">
        <v>37047.367465277777</v>
      </c>
      <c r="I2235" t="s">
        <v>4504</v>
      </c>
      <c r="M2235" t="s">
        <v>3494</v>
      </c>
      <c r="N2235" t="s">
        <v>3840</v>
      </c>
      <c r="O2235" t="s">
        <v>2549</v>
      </c>
      <c r="P2235" s="199">
        <v>10000</v>
      </c>
      <c r="S2235" t="s">
        <v>3495</v>
      </c>
      <c r="T2235" t="s">
        <v>3730</v>
      </c>
      <c r="U2235" s="201">
        <v>4.1174999999999997</v>
      </c>
      <c r="V2235" t="s">
        <v>4398</v>
      </c>
      <c r="W2235" t="s">
        <v>4479</v>
      </c>
      <c r="X2235" t="s">
        <v>4480</v>
      </c>
      <c r="Y2235" t="s">
        <v>4481</v>
      </c>
      <c r="Z2235" t="s">
        <v>3051</v>
      </c>
      <c r="AA2235">
        <v>829931</v>
      </c>
      <c r="AB2235" s="198">
        <v>37048.875011574077</v>
      </c>
      <c r="AC2235" s="198">
        <v>37048.875011574077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1338709</v>
      </c>
      <c r="H2236" s="198">
        <v>37047.367476851854</v>
      </c>
      <c r="I2236" t="s">
        <v>174</v>
      </c>
      <c r="M2236" t="s">
        <v>3494</v>
      </c>
      <c r="N2236" t="s">
        <v>3840</v>
      </c>
      <c r="O2236" t="s">
        <v>2598</v>
      </c>
      <c r="P2236" s="199">
        <v>10000</v>
      </c>
      <c r="S2236" t="s">
        <v>3495</v>
      </c>
      <c r="T2236" t="s">
        <v>3730</v>
      </c>
      <c r="U2236" s="201">
        <v>4.08</v>
      </c>
      <c r="V2236" t="s">
        <v>175</v>
      </c>
      <c r="W2236" t="s">
        <v>4322</v>
      </c>
      <c r="X2236" t="s">
        <v>4107</v>
      </c>
      <c r="Y2236" t="s">
        <v>4481</v>
      </c>
      <c r="Z2236" t="s">
        <v>3051</v>
      </c>
      <c r="AA2236">
        <v>829934</v>
      </c>
      <c r="AB2236" s="198">
        <v>37048.875011574077</v>
      </c>
      <c r="AC2236" s="198">
        <v>37048.875011574077</v>
      </c>
    </row>
    <row r="2237" spans="1:29" x14ac:dyDescent="0.2">
      <c r="A2237" s="44" t="str">
        <f t="shared" si="171"/>
        <v xml:space="preserve"> Natural Gas Physical</v>
      </c>
      <c r="B2237" s="44" t="str">
        <f t="shared" si="172"/>
        <v/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1338710</v>
      </c>
      <c r="H2237" s="198">
        <v>37047.367511574077</v>
      </c>
      <c r="I2237" t="s">
        <v>4431</v>
      </c>
      <c r="M2237" t="s">
        <v>3494</v>
      </c>
      <c r="N2237" t="s">
        <v>4506</v>
      </c>
      <c r="O2237" t="s">
        <v>2641</v>
      </c>
      <c r="P2237" s="199">
        <v>10000</v>
      </c>
      <c r="S2237" t="s">
        <v>3495</v>
      </c>
      <c r="T2237" t="s">
        <v>3730</v>
      </c>
      <c r="U2237" s="201">
        <v>4.2050000000000001</v>
      </c>
      <c r="V2237" t="s">
        <v>3546</v>
      </c>
      <c r="W2237" t="s">
        <v>4507</v>
      </c>
      <c r="X2237" t="s">
        <v>4508</v>
      </c>
      <c r="Y2237" t="s">
        <v>4481</v>
      </c>
      <c r="Z2237" t="s">
        <v>3051</v>
      </c>
      <c r="AA2237">
        <v>829935</v>
      </c>
      <c r="AB2237" s="198">
        <v>37048.875011574077</v>
      </c>
      <c r="AC2237" s="198">
        <v>37048.875011574077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8220</v>
      </c>
      <c r="G2238" s="202">
        <v>1338711</v>
      </c>
      <c r="H2238" s="198">
        <v>37047.367511574077</v>
      </c>
      <c r="I2238" t="s">
        <v>4501</v>
      </c>
      <c r="M2238" t="s">
        <v>3494</v>
      </c>
      <c r="N2238" t="s">
        <v>3840</v>
      </c>
      <c r="O2238" t="s">
        <v>4679</v>
      </c>
      <c r="P2238" s="199">
        <v>8220</v>
      </c>
      <c r="S2238" t="s">
        <v>3495</v>
      </c>
      <c r="T2238" t="s">
        <v>3730</v>
      </c>
      <c r="U2238" s="201">
        <v>4.1349999999999998</v>
      </c>
      <c r="V2238" t="s">
        <v>3662</v>
      </c>
      <c r="W2238" t="s">
        <v>4178</v>
      </c>
      <c r="X2238" t="s">
        <v>4179</v>
      </c>
      <c r="Y2238" t="s">
        <v>4481</v>
      </c>
      <c r="Z2238" t="s">
        <v>3051</v>
      </c>
      <c r="AA2238">
        <v>829936</v>
      </c>
      <c r="AB2238" s="198">
        <v>37048.875011574077</v>
      </c>
      <c r="AC2238" s="198">
        <v>37048.875011574077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31</v>
      </c>
      <c r="F2239" s="213">
        <f t="shared" si="175"/>
        <v>155000</v>
      </c>
      <c r="G2239" s="202">
        <v>1338712</v>
      </c>
      <c r="H2239" s="198">
        <v>37047.367523148147</v>
      </c>
      <c r="I2239" t="s">
        <v>4280</v>
      </c>
      <c r="M2239" t="s">
        <v>3494</v>
      </c>
      <c r="N2239" t="s">
        <v>4277</v>
      </c>
      <c r="O2239" t="s">
        <v>4487</v>
      </c>
      <c r="Q2239" s="199">
        <v>5000</v>
      </c>
      <c r="S2239" t="s">
        <v>3495</v>
      </c>
      <c r="T2239" t="s">
        <v>3730</v>
      </c>
      <c r="U2239" s="201">
        <v>4.1399999999999997</v>
      </c>
      <c r="V2239" t="s">
        <v>4114</v>
      </c>
      <c r="W2239" t="s">
        <v>2909</v>
      </c>
      <c r="X2239" t="s">
        <v>4278</v>
      </c>
      <c r="Y2239" t="s">
        <v>3748</v>
      </c>
      <c r="Z2239" t="s">
        <v>3051</v>
      </c>
      <c r="AA2239" t="s">
        <v>176</v>
      </c>
      <c r="AB2239" s="198">
        <v>37073.875</v>
      </c>
      <c r="AC2239" s="198">
        <v>37103.875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21000</v>
      </c>
      <c r="G2240" s="202">
        <v>1338713</v>
      </c>
      <c r="H2240" s="198">
        <v>37047.367523148147</v>
      </c>
      <c r="I2240" t="s">
        <v>4427</v>
      </c>
      <c r="M2240" t="s">
        <v>3494</v>
      </c>
      <c r="N2240" t="s">
        <v>3840</v>
      </c>
      <c r="O2240" t="s">
        <v>4680</v>
      </c>
      <c r="P2240" s="199">
        <v>21000</v>
      </c>
      <c r="S2240" t="s">
        <v>3495</v>
      </c>
      <c r="T2240" t="s">
        <v>3730</v>
      </c>
      <c r="U2240" s="201">
        <v>4.03</v>
      </c>
      <c r="V2240" t="s">
        <v>3283</v>
      </c>
      <c r="W2240" t="s">
        <v>4163</v>
      </c>
      <c r="X2240" t="s">
        <v>4164</v>
      </c>
      <c r="Y2240" t="s">
        <v>4481</v>
      </c>
      <c r="Z2240" t="s">
        <v>3051</v>
      </c>
      <c r="AA2240">
        <v>829937</v>
      </c>
      <c r="AB2240" s="198">
        <v>37048.875011574077</v>
      </c>
      <c r="AC2240" s="198">
        <v>37048.875011574077</v>
      </c>
    </row>
    <row r="2241" spans="1:29" x14ac:dyDescent="0.2">
      <c r="A2241" s="44" t="str">
        <f t="shared" si="171"/>
        <v xml:space="preserve"> Natural Gas Physical</v>
      </c>
      <c r="B2241" s="44" t="str">
        <f t="shared" si="172"/>
        <v/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25</v>
      </c>
      <c r="F2241" s="213">
        <f t="shared" si="175"/>
        <v>125000</v>
      </c>
      <c r="G2241" s="202">
        <v>1338714</v>
      </c>
      <c r="H2241" s="198">
        <v>37047.367546296293</v>
      </c>
      <c r="I2241" t="s">
        <v>4519</v>
      </c>
      <c r="M2241" t="s">
        <v>3494</v>
      </c>
      <c r="N2241" t="s">
        <v>3176</v>
      </c>
      <c r="O2241" t="s">
        <v>177</v>
      </c>
      <c r="P2241" s="199">
        <v>5000</v>
      </c>
      <c r="S2241" t="s">
        <v>3798</v>
      </c>
      <c r="T2241" t="s">
        <v>3177</v>
      </c>
      <c r="U2241" s="201">
        <v>5.1100000000000003</v>
      </c>
      <c r="V2241" t="s">
        <v>4186</v>
      </c>
      <c r="W2241" t="s">
        <v>4461</v>
      </c>
      <c r="X2241" t="s">
        <v>3179</v>
      </c>
      <c r="Y2241" t="s">
        <v>4481</v>
      </c>
      <c r="Z2241" t="s">
        <v>3052</v>
      </c>
      <c r="AA2241">
        <v>829938</v>
      </c>
      <c r="AB2241" s="198">
        <v>37048.875011574077</v>
      </c>
      <c r="AC2241" s="198">
        <v>37072.875011574077</v>
      </c>
    </row>
    <row r="2242" spans="1:29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123</v>
      </c>
      <c r="F2242" s="213">
        <f t="shared" si="175"/>
        <v>615000</v>
      </c>
      <c r="G2242" s="202">
        <v>1338715</v>
      </c>
      <c r="H2242" s="198">
        <v>37047.36755787037</v>
      </c>
      <c r="I2242" t="s">
        <v>4449</v>
      </c>
      <c r="M2242" t="s">
        <v>3494</v>
      </c>
      <c r="N2242" t="s">
        <v>4277</v>
      </c>
      <c r="O2242" t="s">
        <v>3218</v>
      </c>
      <c r="P2242" s="199">
        <v>5000</v>
      </c>
      <c r="S2242" t="s">
        <v>3495</v>
      </c>
      <c r="T2242" t="s">
        <v>3730</v>
      </c>
      <c r="U2242" s="201">
        <v>4.2149999999999999</v>
      </c>
      <c r="V2242" t="s">
        <v>3807</v>
      </c>
      <c r="W2242" t="s">
        <v>2909</v>
      </c>
      <c r="X2242" t="s">
        <v>4278</v>
      </c>
      <c r="Y2242" t="s">
        <v>3748</v>
      </c>
      <c r="Z2242" t="s">
        <v>3051</v>
      </c>
      <c r="AA2242" t="s">
        <v>178</v>
      </c>
      <c r="AB2242" s="198">
        <v>37073</v>
      </c>
      <c r="AC2242" s="198">
        <v>37195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1338716</v>
      </c>
      <c r="H2243" s="198">
        <v>37047.36755787037</v>
      </c>
      <c r="I2243" t="s">
        <v>3518</v>
      </c>
      <c r="M2243" t="s">
        <v>3494</v>
      </c>
      <c r="N2243" t="s">
        <v>3840</v>
      </c>
      <c r="O2243" t="s">
        <v>2472</v>
      </c>
      <c r="P2243" s="199">
        <v>10000</v>
      </c>
      <c r="S2243" t="s">
        <v>3495</v>
      </c>
      <c r="T2243" t="s">
        <v>3730</v>
      </c>
      <c r="U2243" s="201">
        <v>4</v>
      </c>
      <c r="V2243" t="s">
        <v>4453</v>
      </c>
      <c r="W2243" t="s">
        <v>4512</v>
      </c>
      <c r="X2243" t="s">
        <v>4513</v>
      </c>
      <c r="Y2243" t="s">
        <v>4481</v>
      </c>
      <c r="Z2243" t="s">
        <v>3051</v>
      </c>
      <c r="AA2243">
        <v>829942</v>
      </c>
      <c r="AB2243" s="198">
        <v>37048.875011574077</v>
      </c>
      <c r="AC2243" s="198">
        <v>37048.875011574077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</v>
      </c>
      <c r="G2244" s="202">
        <v>1338717</v>
      </c>
      <c r="H2244" s="198">
        <v>37047.36755787037</v>
      </c>
      <c r="I2244" t="s">
        <v>4405</v>
      </c>
      <c r="M2244" t="s">
        <v>3494</v>
      </c>
      <c r="N2244" t="s">
        <v>3840</v>
      </c>
      <c r="O2244" t="s">
        <v>2474</v>
      </c>
      <c r="P2244" s="199">
        <v>1000</v>
      </c>
      <c r="S2244" t="s">
        <v>3495</v>
      </c>
      <c r="T2244" t="s">
        <v>3730</v>
      </c>
      <c r="U2244" s="201">
        <v>3.91</v>
      </c>
      <c r="V2244" t="s">
        <v>179</v>
      </c>
      <c r="W2244" t="s">
        <v>4512</v>
      </c>
      <c r="X2244" t="s">
        <v>4513</v>
      </c>
      <c r="Y2244" t="s">
        <v>4481</v>
      </c>
      <c r="Z2244" t="s">
        <v>3051</v>
      </c>
      <c r="AA2244">
        <v>829940</v>
      </c>
      <c r="AB2244" s="198">
        <v>37048.875011574077</v>
      </c>
      <c r="AC2244" s="198">
        <v>37048.875011574077</v>
      </c>
    </row>
    <row r="2245" spans="1:29" x14ac:dyDescent="0.2">
      <c r="A2245" s="44" t="str">
        <f t="shared" si="171"/>
        <v>US Power Financial</v>
      </c>
      <c r="B2245" s="44" t="str">
        <f t="shared" si="172"/>
        <v>US</v>
      </c>
      <c r="C2245" s="44" t="str">
        <f t="shared" si="173"/>
        <v>Power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</v>
      </c>
      <c r="G2245" s="202">
        <v>1338719</v>
      </c>
      <c r="H2245" s="198">
        <v>37047.367569444446</v>
      </c>
      <c r="I2245" t="s">
        <v>3135</v>
      </c>
      <c r="M2245" t="s">
        <v>2818</v>
      </c>
      <c r="N2245" t="s">
        <v>4780</v>
      </c>
      <c r="O2245" t="s">
        <v>4671</v>
      </c>
      <c r="P2245" s="199">
        <v>50</v>
      </c>
      <c r="S2245" t="s">
        <v>3493</v>
      </c>
      <c r="T2245" t="s">
        <v>3730</v>
      </c>
      <c r="U2245" s="201">
        <v>29.35</v>
      </c>
      <c r="V2245" t="s">
        <v>180</v>
      </c>
      <c r="W2245" t="s">
        <v>4253</v>
      </c>
      <c r="X2245" t="s">
        <v>3526</v>
      </c>
      <c r="Y2245" t="s">
        <v>4783</v>
      </c>
      <c r="Z2245" t="s">
        <v>3051</v>
      </c>
      <c r="AA2245">
        <v>632815.1</v>
      </c>
      <c r="AB2245" s="198">
        <v>37048.875011574077</v>
      </c>
      <c r="AC2245" s="198">
        <v>37048.875011574077</v>
      </c>
    </row>
    <row r="2246" spans="1:29" x14ac:dyDescent="0.2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1338720</v>
      </c>
      <c r="H2246" s="198">
        <v>37047.367581018516</v>
      </c>
      <c r="I2246" t="s">
        <v>4501</v>
      </c>
      <c r="M2246" t="s">
        <v>3494</v>
      </c>
      <c r="N2246" t="s">
        <v>3176</v>
      </c>
      <c r="O2246" t="s">
        <v>4591</v>
      </c>
      <c r="P2246" s="199">
        <v>10000</v>
      </c>
      <c r="S2246" t="s">
        <v>3798</v>
      </c>
      <c r="T2246" t="s">
        <v>3177</v>
      </c>
      <c r="U2246" s="201">
        <v>5</v>
      </c>
      <c r="V2246" t="s">
        <v>4356</v>
      </c>
      <c r="W2246" t="s">
        <v>3178</v>
      </c>
      <c r="X2246" t="s">
        <v>3179</v>
      </c>
      <c r="Y2246" t="s">
        <v>4481</v>
      </c>
      <c r="Z2246" t="s">
        <v>3052</v>
      </c>
      <c r="AA2246">
        <v>829941</v>
      </c>
      <c r="AB2246" s="198">
        <v>37047.875011574077</v>
      </c>
      <c r="AC2246" s="198">
        <v>37047.875011574077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1323</v>
      </c>
      <c r="G2247" s="202">
        <v>1338721</v>
      </c>
      <c r="H2247" s="198">
        <v>37047.367581018516</v>
      </c>
      <c r="I2247" t="s">
        <v>3166</v>
      </c>
      <c r="M2247" t="s">
        <v>3494</v>
      </c>
      <c r="N2247" t="s">
        <v>3840</v>
      </c>
      <c r="O2247" t="s">
        <v>2767</v>
      </c>
      <c r="Q2247" s="199">
        <v>1323</v>
      </c>
      <c r="S2247" t="s">
        <v>3495</v>
      </c>
      <c r="T2247" t="s">
        <v>3730</v>
      </c>
      <c r="U2247" s="201">
        <v>3.9350000000000001</v>
      </c>
      <c r="V2247" t="s">
        <v>3167</v>
      </c>
      <c r="W2247" t="s">
        <v>4368</v>
      </c>
      <c r="X2247" t="s">
        <v>3165</v>
      </c>
      <c r="Y2247" t="s">
        <v>4481</v>
      </c>
      <c r="Z2247" t="s">
        <v>3051</v>
      </c>
      <c r="AA2247">
        <v>829943</v>
      </c>
      <c r="AB2247" s="198">
        <v>37048.875011574077</v>
      </c>
      <c r="AC2247" s="198">
        <v>37048.875011574077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1338723</v>
      </c>
      <c r="H2248" s="198">
        <v>37047.367604166669</v>
      </c>
      <c r="I2248" t="s">
        <v>4173</v>
      </c>
      <c r="M2248" t="s">
        <v>3494</v>
      </c>
      <c r="N2248" t="s">
        <v>3840</v>
      </c>
      <c r="O2248" t="s">
        <v>2550</v>
      </c>
      <c r="P2248" s="199">
        <v>10000</v>
      </c>
      <c r="S2248" t="s">
        <v>3495</v>
      </c>
      <c r="T2248" t="s">
        <v>3730</v>
      </c>
      <c r="U2248" s="201">
        <v>3.8</v>
      </c>
      <c r="V2248" t="s">
        <v>3675</v>
      </c>
      <c r="W2248" t="s">
        <v>3163</v>
      </c>
      <c r="X2248" t="s">
        <v>3164</v>
      </c>
      <c r="Y2248" t="s">
        <v>4481</v>
      </c>
      <c r="Z2248" t="s">
        <v>3051</v>
      </c>
      <c r="AA2248">
        <v>829945</v>
      </c>
      <c r="AB2248" s="198">
        <v>37048.875011574077</v>
      </c>
      <c r="AC2248" s="198">
        <v>37048.875011574077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1600</v>
      </c>
      <c r="G2249" s="202">
        <v>1338722</v>
      </c>
      <c r="H2249" s="198">
        <v>37047.367604166669</v>
      </c>
      <c r="I2249" t="s">
        <v>3159</v>
      </c>
      <c r="M2249" t="s">
        <v>3494</v>
      </c>
      <c r="N2249" t="s">
        <v>3840</v>
      </c>
      <c r="O2249" t="s">
        <v>2503</v>
      </c>
      <c r="P2249" s="199">
        <v>1600</v>
      </c>
      <c r="S2249" t="s">
        <v>3495</v>
      </c>
      <c r="T2249" t="s">
        <v>3730</v>
      </c>
      <c r="U2249" s="201">
        <v>3.8975</v>
      </c>
      <c r="V2249" t="s">
        <v>2676</v>
      </c>
      <c r="W2249" t="s">
        <v>4348</v>
      </c>
      <c r="X2249" t="s">
        <v>4498</v>
      </c>
      <c r="Y2249" t="s">
        <v>4481</v>
      </c>
      <c r="Z2249" t="s">
        <v>3051</v>
      </c>
      <c r="AA2249">
        <v>829944</v>
      </c>
      <c r="AB2249" s="198">
        <v>37048.875011574077</v>
      </c>
      <c r="AC2249" s="198">
        <v>37048.875011574077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10000</v>
      </c>
      <c r="G2250" s="202">
        <v>1338724</v>
      </c>
      <c r="H2250" s="198">
        <v>37047.367650462962</v>
      </c>
      <c r="I2250" t="s">
        <v>4070</v>
      </c>
      <c r="M2250" t="s">
        <v>3494</v>
      </c>
      <c r="N2250" t="s">
        <v>3840</v>
      </c>
      <c r="O2250" t="s">
        <v>2587</v>
      </c>
      <c r="P2250" s="199">
        <v>10000</v>
      </c>
      <c r="S2250" t="s">
        <v>3495</v>
      </c>
      <c r="T2250" t="s">
        <v>3730</v>
      </c>
      <c r="U2250" s="201">
        <v>3.9750000000000001</v>
      </c>
      <c r="V2250" t="s">
        <v>4071</v>
      </c>
      <c r="W2250" t="s">
        <v>3171</v>
      </c>
      <c r="X2250" t="s">
        <v>3164</v>
      </c>
      <c r="Y2250" t="s">
        <v>4481</v>
      </c>
      <c r="Z2250" t="s">
        <v>3051</v>
      </c>
      <c r="AA2250">
        <v>829946</v>
      </c>
      <c r="AB2250" s="198">
        <v>37048.875011574077</v>
      </c>
      <c r="AC2250" s="198">
        <v>37048.875011574077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20000</v>
      </c>
      <c r="G2251" s="202">
        <v>1338725</v>
      </c>
      <c r="H2251" s="198">
        <v>37047.367662037039</v>
      </c>
      <c r="I2251" t="s">
        <v>4438</v>
      </c>
      <c r="M2251" t="s">
        <v>3494</v>
      </c>
      <c r="N2251" t="s">
        <v>3840</v>
      </c>
      <c r="O2251" t="s">
        <v>4679</v>
      </c>
      <c r="Q2251" s="199">
        <v>20000</v>
      </c>
      <c r="S2251" t="s">
        <v>3495</v>
      </c>
      <c r="T2251" t="s">
        <v>3730</v>
      </c>
      <c r="U2251" s="201">
        <v>4.1500000000000004</v>
      </c>
      <c r="V2251" t="s">
        <v>3279</v>
      </c>
      <c r="W2251" t="s">
        <v>4178</v>
      </c>
      <c r="X2251" t="s">
        <v>4179</v>
      </c>
      <c r="Y2251" t="s">
        <v>4481</v>
      </c>
      <c r="Z2251" t="s">
        <v>3051</v>
      </c>
      <c r="AA2251">
        <v>829947</v>
      </c>
      <c r="AB2251" s="198">
        <v>37048.875011574077</v>
      </c>
      <c r="AC2251" s="198">
        <v>37048.875011574077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1338726</v>
      </c>
      <c r="H2252" s="198">
        <v>37047.367696759262</v>
      </c>
      <c r="I2252" t="s">
        <v>3172</v>
      </c>
      <c r="M2252" t="s">
        <v>3494</v>
      </c>
      <c r="N2252" t="s">
        <v>3840</v>
      </c>
      <c r="O2252" t="s">
        <v>2499</v>
      </c>
      <c r="P2252" s="199">
        <v>5000</v>
      </c>
      <c r="S2252" t="s">
        <v>3495</v>
      </c>
      <c r="T2252" t="s">
        <v>3730</v>
      </c>
      <c r="U2252" s="201">
        <v>3.9125000000000001</v>
      </c>
      <c r="V2252" t="s">
        <v>4220</v>
      </c>
      <c r="W2252" t="s">
        <v>4348</v>
      </c>
      <c r="X2252" t="s">
        <v>4498</v>
      </c>
      <c r="Y2252" t="s">
        <v>4481</v>
      </c>
      <c r="Z2252" t="s">
        <v>3051</v>
      </c>
      <c r="AA2252">
        <v>829948</v>
      </c>
      <c r="AB2252" s="198">
        <v>37048.875011574077</v>
      </c>
      <c r="AC2252" s="198">
        <v>37048.875011574077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400</v>
      </c>
      <c r="G2253" s="202">
        <v>1338727</v>
      </c>
      <c r="H2253" s="198">
        <v>37047.367708333331</v>
      </c>
      <c r="I2253" t="s">
        <v>4393</v>
      </c>
      <c r="M2253" t="s">
        <v>3494</v>
      </c>
      <c r="N2253" t="s">
        <v>3840</v>
      </c>
      <c r="O2253" t="s">
        <v>4704</v>
      </c>
      <c r="P2253" s="199">
        <v>400</v>
      </c>
      <c r="S2253" t="s">
        <v>3495</v>
      </c>
      <c r="T2253" t="s">
        <v>3730</v>
      </c>
      <c r="U2253" s="201">
        <v>3.89</v>
      </c>
      <c r="V2253" t="s">
        <v>4394</v>
      </c>
      <c r="W2253" t="s">
        <v>4169</v>
      </c>
      <c r="X2253" t="s">
        <v>3165</v>
      </c>
      <c r="Y2253" t="s">
        <v>4481</v>
      </c>
      <c r="Z2253" t="s">
        <v>3051</v>
      </c>
      <c r="AA2253">
        <v>829949</v>
      </c>
      <c r="AB2253" s="198">
        <v>37048.875011574077</v>
      </c>
      <c r="AC2253" s="198">
        <v>37048.875011574077</v>
      </c>
    </row>
    <row r="2254" spans="1:29" x14ac:dyDescent="0.2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31</v>
      </c>
      <c r="F2254" s="213">
        <f t="shared" si="180"/>
        <v>310000</v>
      </c>
      <c r="G2254" s="202">
        <v>1338728</v>
      </c>
      <c r="H2254" s="198">
        <v>37047.367754629631</v>
      </c>
      <c r="I2254" t="s">
        <v>4276</v>
      </c>
      <c r="M2254" t="s">
        <v>3494</v>
      </c>
      <c r="N2254" t="s">
        <v>4277</v>
      </c>
      <c r="O2254" t="s">
        <v>4487</v>
      </c>
      <c r="P2254" s="199">
        <v>10000</v>
      </c>
      <c r="S2254" t="s">
        <v>3495</v>
      </c>
      <c r="T2254" t="s">
        <v>3730</v>
      </c>
      <c r="U2254" s="201">
        <v>4.13</v>
      </c>
      <c r="V2254" t="s">
        <v>4345</v>
      </c>
      <c r="W2254" t="s">
        <v>2909</v>
      </c>
      <c r="X2254" t="s">
        <v>4278</v>
      </c>
      <c r="Y2254" t="s">
        <v>3748</v>
      </c>
      <c r="Z2254" t="s">
        <v>3051</v>
      </c>
      <c r="AA2254" t="s">
        <v>181</v>
      </c>
      <c r="AB2254" s="198">
        <v>37073.875</v>
      </c>
      <c r="AC2254" s="198">
        <v>37103.875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20000</v>
      </c>
      <c r="G2255" s="202">
        <v>1338729</v>
      </c>
      <c r="H2255" s="198">
        <v>37047.367754629631</v>
      </c>
      <c r="I2255" t="s">
        <v>3606</v>
      </c>
      <c r="M2255" t="s">
        <v>3494</v>
      </c>
      <c r="N2255" t="s">
        <v>3840</v>
      </c>
      <c r="O2255" t="s">
        <v>2481</v>
      </c>
      <c r="P2255" s="199">
        <v>20000</v>
      </c>
      <c r="S2255" t="s">
        <v>3495</v>
      </c>
      <c r="T2255" t="s">
        <v>3730</v>
      </c>
      <c r="U2255" s="201">
        <v>4.1150000000000002</v>
      </c>
      <c r="V2255" t="s">
        <v>4347</v>
      </c>
      <c r="W2255" t="s">
        <v>4479</v>
      </c>
      <c r="X2255" t="s">
        <v>4480</v>
      </c>
      <c r="Y2255" t="s">
        <v>4481</v>
      </c>
      <c r="Z2255" t="s">
        <v>3051</v>
      </c>
      <c r="AA2255">
        <v>829950</v>
      </c>
      <c r="AB2255" s="198">
        <v>37048.875011574077</v>
      </c>
      <c r="AC2255" s="198">
        <v>37048.875011574077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25000</v>
      </c>
      <c r="G2256" s="202">
        <v>1338730</v>
      </c>
      <c r="H2256" s="198">
        <v>37047.367766203701</v>
      </c>
      <c r="I2256" t="s">
        <v>4393</v>
      </c>
      <c r="M2256" t="s">
        <v>3494</v>
      </c>
      <c r="N2256" t="s">
        <v>3840</v>
      </c>
      <c r="O2256" t="s">
        <v>4680</v>
      </c>
      <c r="P2256" s="199">
        <v>25000</v>
      </c>
      <c r="S2256" t="s">
        <v>3495</v>
      </c>
      <c r="T2256" t="s">
        <v>3730</v>
      </c>
      <c r="U2256" s="201">
        <v>4.0350000000000001</v>
      </c>
      <c r="V2256" t="s">
        <v>3504</v>
      </c>
      <c r="W2256" t="s">
        <v>4163</v>
      </c>
      <c r="X2256" t="s">
        <v>4164</v>
      </c>
      <c r="Y2256" t="s">
        <v>4481</v>
      </c>
      <c r="Z2256" t="s">
        <v>3051</v>
      </c>
      <c r="AA2256">
        <v>829951</v>
      </c>
      <c r="AB2256" s="198">
        <v>37048.875011574077</v>
      </c>
      <c r="AC2256" s="198">
        <v>37048.875011574077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1338731</v>
      </c>
      <c r="H2257" s="198">
        <v>37047.367789351854</v>
      </c>
      <c r="I2257" t="s">
        <v>3702</v>
      </c>
      <c r="M2257" t="s">
        <v>3494</v>
      </c>
      <c r="N2257" t="s">
        <v>3840</v>
      </c>
      <c r="O2257" t="s">
        <v>4680</v>
      </c>
      <c r="Q2257" s="199">
        <v>25000</v>
      </c>
      <c r="S2257" t="s">
        <v>3495</v>
      </c>
      <c r="T2257" t="s">
        <v>3730</v>
      </c>
      <c r="U2257" s="201">
        <v>4.04</v>
      </c>
      <c r="V2257" t="s">
        <v>3680</v>
      </c>
      <c r="W2257" t="s">
        <v>4163</v>
      </c>
      <c r="X2257" t="s">
        <v>4164</v>
      </c>
      <c r="Y2257" t="s">
        <v>4481</v>
      </c>
      <c r="Z2257" t="s">
        <v>3051</v>
      </c>
      <c r="AA2257">
        <v>829952</v>
      </c>
      <c r="AB2257" s="198">
        <v>37048.875011574077</v>
      </c>
      <c r="AC2257" s="198">
        <v>37048.875011574077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1338732</v>
      </c>
      <c r="H2258" s="198">
        <v>37047.367835648147</v>
      </c>
      <c r="I2258" t="s">
        <v>4501</v>
      </c>
      <c r="M2258" t="s">
        <v>3494</v>
      </c>
      <c r="N2258" t="s">
        <v>3840</v>
      </c>
      <c r="O2258" t="s">
        <v>2481</v>
      </c>
      <c r="P2258" s="199">
        <v>10000</v>
      </c>
      <c r="S2258" t="s">
        <v>3495</v>
      </c>
      <c r="T2258" t="s">
        <v>3730</v>
      </c>
      <c r="U2258" s="201">
        <v>4.1150000000000002</v>
      </c>
      <c r="V2258" t="s">
        <v>3654</v>
      </c>
      <c r="W2258" t="s">
        <v>4479</v>
      </c>
      <c r="X2258" t="s">
        <v>4480</v>
      </c>
      <c r="Y2258" t="s">
        <v>4481</v>
      </c>
      <c r="Z2258" t="s">
        <v>3051</v>
      </c>
      <c r="AA2258">
        <v>829953</v>
      </c>
      <c r="AB2258" s="198">
        <v>37048.875011574077</v>
      </c>
      <c r="AC2258" s="198">
        <v>37048.875011574077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10000</v>
      </c>
      <c r="G2259" s="202">
        <v>1338733</v>
      </c>
      <c r="H2259" s="198">
        <v>37047.367847222224</v>
      </c>
      <c r="I2259" t="s">
        <v>4158</v>
      </c>
      <c r="M2259" t="s">
        <v>3494</v>
      </c>
      <c r="N2259" t="s">
        <v>3840</v>
      </c>
      <c r="O2259" t="s">
        <v>2583</v>
      </c>
      <c r="P2259" s="199">
        <v>10000</v>
      </c>
      <c r="S2259" t="s">
        <v>3495</v>
      </c>
      <c r="T2259" t="s">
        <v>3730</v>
      </c>
      <c r="U2259" s="201">
        <v>4.21</v>
      </c>
      <c r="V2259" t="s">
        <v>3256</v>
      </c>
      <c r="W2259" t="s">
        <v>4523</v>
      </c>
      <c r="X2259" t="s">
        <v>4524</v>
      </c>
      <c r="Y2259" t="s">
        <v>4481</v>
      </c>
      <c r="Z2259" t="s">
        <v>3051</v>
      </c>
      <c r="AA2259">
        <v>829954</v>
      </c>
      <c r="AB2259" s="198">
        <v>37048.875011574077</v>
      </c>
      <c r="AC2259" s="198">
        <v>37048.875011574077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1338734</v>
      </c>
      <c r="H2260" s="198">
        <v>37047.36787037037</v>
      </c>
      <c r="I2260" t="s">
        <v>4159</v>
      </c>
      <c r="M2260" t="s">
        <v>3494</v>
      </c>
      <c r="N2260" t="s">
        <v>3840</v>
      </c>
      <c r="O2260" t="s">
        <v>2503</v>
      </c>
      <c r="Q2260" s="199">
        <v>5000</v>
      </c>
      <c r="S2260" t="s">
        <v>3495</v>
      </c>
      <c r="T2260" t="s">
        <v>3730</v>
      </c>
      <c r="U2260" s="201">
        <v>3.8975</v>
      </c>
      <c r="V2260" t="s">
        <v>4003</v>
      </c>
      <c r="W2260" t="s">
        <v>4348</v>
      </c>
      <c r="X2260" t="s">
        <v>4498</v>
      </c>
      <c r="Y2260" t="s">
        <v>4481</v>
      </c>
      <c r="Z2260" t="s">
        <v>3051</v>
      </c>
      <c r="AA2260">
        <v>829955</v>
      </c>
      <c r="AB2260" s="198">
        <v>37048.875011574077</v>
      </c>
      <c r="AC2260" s="198">
        <v>37048.875011574077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5000</v>
      </c>
      <c r="G2261" s="202">
        <v>1338735</v>
      </c>
      <c r="H2261" s="198">
        <v>37047.367893518516</v>
      </c>
      <c r="I2261" t="s">
        <v>182</v>
      </c>
      <c r="M2261" t="s">
        <v>3494</v>
      </c>
      <c r="N2261" t="s">
        <v>3840</v>
      </c>
      <c r="O2261" t="s">
        <v>2553</v>
      </c>
      <c r="Q2261" s="199">
        <v>5000</v>
      </c>
      <c r="S2261" t="s">
        <v>3495</v>
      </c>
      <c r="T2261" t="s">
        <v>3730</v>
      </c>
      <c r="U2261" s="201">
        <v>2.9</v>
      </c>
      <c r="V2261" t="s">
        <v>183</v>
      </c>
      <c r="W2261" t="s">
        <v>3183</v>
      </c>
      <c r="X2261" t="s">
        <v>3164</v>
      </c>
      <c r="Y2261" t="s">
        <v>4481</v>
      </c>
      <c r="Z2261" t="s">
        <v>3051</v>
      </c>
      <c r="AA2261">
        <v>829956</v>
      </c>
      <c r="AB2261" s="198">
        <v>37048.875011574077</v>
      </c>
      <c r="AC2261" s="198">
        <v>37048.875011574077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</v>
      </c>
      <c r="G2262" s="202">
        <v>1338736</v>
      </c>
      <c r="H2262" s="198">
        <v>37047.367893518516</v>
      </c>
      <c r="I2262" t="s">
        <v>4159</v>
      </c>
      <c r="M2262" t="s">
        <v>3494</v>
      </c>
      <c r="N2262" t="s">
        <v>3840</v>
      </c>
      <c r="O2262" t="s">
        <v>2499</v>
      </c>
      <c r="P2262" s="199">
        <v>5000</v>
      </c>
      <c r="S2262" t="s">
        <v>3495</v>
      </c>
      <c r="T2262" t="s">
        <v>3730</v>
      </c>
      <c r="U2262" s="201">
        <v>3.9049999999999998</v>
      </c>
      <c r="V2262" t="s">
        <v>4002</v>
      </c>
      <c r="W2262" t="s">
        <v>4348</v>
      </c>
      <c r="X2262" t="s">
        <v>4498</v>
      </c>
      <c r="Y2262" t="s">
        <v>4481</v>
      </c>
      <c r="Z2262" t="s">
        <v>3051</v>
      </c>
      <c r="AA2262">
        <v>829957</v>
      </c>
      <c r="AB2262" s="198">
        <v>37048.875011574077</v>
      </c>
      <c r="AC2262" s="198">
        <v>37048.875011574077</v>
      </c>
    </row>
    <row r="2263" spans="1:29" x14ac:dyDescent="0.2">
      <c r="A2263" s="44" t="str">
        <f t="shared" si="176"/>
        <v>US Power Physical</v>
      </c>
      <c r="B2263" s="44" t="str">
        <f t="shared" si="177"/>
        <v>US</v>
      </c>
      <c r="C2263" s="44" t="str">
        <f t="shared" si="178"/>
        <v>Power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92</v>
      </c>
      <c r="F2263" s="213">
        <f t="shared" si="180"/>
        <v>4600</v>
      </c>
      <c r="G2263" s="202">
        <v>1338737</v>
      </c>
      <c r="H2263" s="198">
        <v>37047.36791666667</v>
      </c>
      <c r="I2263" t="s">
        <v>3518</v>
      </c>
      <c r="M2263" t="s">
        <v>2818</v>
      </c>
      <c r="N2263" t="s">
        <v>3519</v>
      </c>
      <c r="O2263" t="s">
        <v>2465</v>
      </c>
      <c r="P2263" s="199">
        <v>50</v>
      </c>
      <c r="S2263" t="s">
        <v>3493</v>
      </c>
      <c r="T2263" t="s">
        <v>3730</v>
      </c>
      <c r="U2263" s="201">
        <v>34.5</v>
      </c>
      <c r="V2263" t="s">
        <v>3878</v>
      </c>
      <c r="W2263" t="s">
        <v>3966</v>
      </c>
      <c r="X2263" t="s">
        <v>4258</v>
      </c>
      <c r="Y2263" t="s">
        <v>4783</v>
      </c>
      <c r="Z2263" t="s">
        <v>3046</v>
      </c>
      <c r="AA2263">
        <v>632816.1</v>
      </c>
      <c r="AB2263" s="198">
        <v>37530.875</v>
      </c>
      <c r="AC2263" s="198">
        <v>37621.875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25000</v>
      </c>
      <c r="G2264" s="202">
        <v>1338738</v>
      </c>
      <c r="H2264" s="198">
        <v>37047.367928240739</v>
      </c>
      <c r="I2264" t="s">
        <v>4496</v>
      </c>
      <c r="M2264" t="s">
        <v>3494</v>
      </c>
      <c r="N2264" t="s">
        <v>3840</v>
      </c>
      <c r="O2264" t="s">
        <v>4680</v>
      </c>
      <c r="P2264" s="199">
        <v>25000</v>
      </c>
      <c r="S2264" t="s">
        <v>3495</v>
      </c>
      <c r="T2264" t="s">
        <v>3730</v>
      </c>
      <c r="U2264" s="201">
        <v>4.03</v>
      </c>
      <c r="V2264" t="s">
        <v>3682</v>
      </c>
      <c r="W2264" t="s">
        <v>4163</v>
      </c>
      <c r="X2264" t="s">
        <v>4164</v>
      </c>
      <c r="Y2264" t="s">
        <v>4481</v>
      </c>
      <c r="Z2264" t="s">
        <v>3051</v>
      </c>
      <c r="AA2264">
        <v>829958</v>
      </c>
      <c r="AB2264" s="198">
        <v>37048.875011574077</v>
      </c>
      <c r="AC2264" s="198">
        <v>37048.875011574077</v>
      </c>
    </row>
    <row r="2265" spans="1:29" x14ac:dyDescent="0.2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151</v>
      </c>
      <c r="F2265" s="213">
        <f t="shared" si="180"/>
        <v>755000</v>
      </c>
      <c r="G2265" s="202">
        <v>1338739</v>
      </c>
      <c r="H2265" s="198">
        <v>37047.367939814816</v>
      </c>
      <c r="I2265" t="s">
        <v>4449</v>
      </c>
      <c r="M2265" t="s">
        <v>3494</v>
      </c>
      <c r="N2265" t="s">
        <v>4277</v>
      </c>
      <c r="O2265" t="s">
        <v>4505</v>
      </c>
      <c r="P2265" s="199">
        <v>5000</v>
      </c>
      <c r="S2265" t="s">
        <v>3495</v>
      </c>
      <c r="T2265" t="s">
        <v>3730</v>
      </c>
      <c r="U2265" s="201">
        <v>4.53</v>
      </c>
      <c r="V2265" t="s">
        <v>4721</v>
      </c>
      <c r="W2265" t="s">
        <v>2909</v>
      </c>
      <c r="X2265" t="s">
        <v>4278</v>
      </c>
      <c r="Y2265" t="s">
        <v>3748</v>
      </c>
      <c r="Z2265" t="s">
        <v>3051</v>
      </c>
      <c r="AA2265" t="s">
        <v>184</v>
      </c>
      <c r="AB2265" s="198">
        <v>37196</v>
      </c>
      <c r="AC2265" s="198">
        <v>37346</v>
      </c>
    </row>
    <row r="2266" spans="1:29" x14ac:dyDescent="0.2">
      <c r="A2266" s="44" t="str">
        <f t="shared" si="176"/>
        <v>US Power Physical</v>
      </c>
      <c r="B2266" s="44" t="str">
        <f t="shared" si="177"/>
        <v>US</v>
      </c>
      <c r="C2266" s="44" t="str">
        <f t="shared" si="178"/>
        <v>Power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92</v>
      </c>
      <c r="F2266" s="213">
        <f t="shared" si="180"/>
        <v>4600</v>
      </c>
      <c r="G2266" s="202">
        <v>1338741</v>
      </c>
      <c r="H2266" s="198">
        <v>37047.367974537039</v>
      </c>
      <c r="I2266" t="s">
        <v>4249</v>
      </c>
      <c r="M2266" t="s">
        <v>2818</v>
      </c>
      <c r="N2266" t="s">
        <v>3519</v>
      </c>
      <c r="O2266" t="s">
        <v>185</v>
      </c>
      <c r="P2266" s="199">
        <v>50</v>
      </c>
      <c r="S2266" t="s">
        <v>3493</v>
      </c>
      <c r="T2266" t="s">
        <v>3730</v>
      </c>
      <c r="U2266" s="201">
        <v>37.75</v>
      </c>
      <c r="V2266" t="s">
        <v>4786</v>
      </c>
      <c r="W2266" t="s">
        <v>3527</v>
      </c>
      <c r="X2266" t="s">
        <v>4275</v>
      </c>
      <c r="Y2266" t="s">
        <v>4783</v>
      </c>
      <c r="Z2266" t="s">
        <v>3046</v>
      </c>
      <c r="AA2266">
        <v>632817.1</v>
      </c>
      <c r="AB2266" s="198">
        <v>37165.594444444447</v>
      </c>
      <c r="AC2266" s="198">
        <v>37256.594444444447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5000</v>
      </c>
      <c r="G2267" s="202">
        <v>1338742</v>
      </c>
      <c r="H2267" s="198">
        <v>37047.367974537039</v>
      </c>
      <c r="I2267" t="s">
        <v>4249</v>
      </c>
      <c r="M2267" t="s">
        <v>3494</v>
      </c>
      <c r="N2267" t="s">
        <v>3840</v>
      </c>
      <c r="O2267" t="s">
        <v>2498</v>
      </c>
      <c r="P2267" s="199">
        <v>5000</v>
      </c>
      <c r="S2267" t="s">
        <v>3495</v>
      </c>
      <c r="T2267" t="s">
        <v>3730</v>
      </c>
      <c r="U2267" s="201">
        <v>3.87</v>
      </c>
      <c r="V2267" t="s">
        <v>4470</v>
      </c>
      <c r="W2267" t="s">
        <v>4348</v>
      </c>
      <c r="X2267" t="s">
        <v>4498</v>
      </c>
      <c r="Y2267" t="s">
        <v>4481</v>
      </c>
      <c r="Z2267" t="s">
        <v>3051</v>
      </c>
      <c r="AA2267">
        <v>829960</v>
      </c>
      <c r="AB2267" s="198">
        <v>37048.875011574077</v>
      </c>
      <c r="AC2267" s="198">
        <v>37048.875011574077</v>
      </c>
    </row>
    <row r="2268" spans="1:29" x14ac:dyDescent="0.2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5</v>
      </c>
      <c r="G2268" s="202">
        <v>1338743</v>
      </c>
      <c r="H2268" s="198">
        <v>37047.367986111109</v>
      </c>
      <c r="I2268" t="s">
        <v>4276</v>
      </c>
      <c r="M2268" t="s">
        <v>2818</v>
      </c>
      <c r="N2268" t="s">
        <v>3460</v>
      </c>
      <c r="O2268" t="s">
        <v>2667</v>
      </c>
      <c r="Q2268" s="199">
        <v>5</v>
      </c>
      <c r="S2268" t="s">
        <v>3493</v>
      </c>
      <c r="T2268" t="s">
        <v>3730</v>
      </c>
      <c r="U2268" s="201">
        <v>63</v>
      </c>
      <c r="V2268" t="s">
        <v>2623</v>
      </c>
      <c r="W2268" t="s">
        <v>3502</v>
      </c>
      <c r="X2268" t="s">
        <v>3462</v>
      </c>
      <c r="Y2268" t="s">
        <v>4783</v>
      </c>
      <c r="Z2268" t="s">
        <v>3046</v>
      </c>
      <c r="AA2268">
        <v>632818.1</v>
      </c>
      <c r="AB2268" s="198">
        <v>37048.875011574077</v>
      </c>
      <c r="AC2268" s="198">
        <v>37048.875011574077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5455</v>
      </c>
      <c r="G2269" s="202">
        <v>1338744</v>
      </c>
      <c r="H2269" s="198">
        <v>37047.368032407408</v>
      </c>
      <c r="I2269" t="s">
        <v>4264</v>
      </c>
      <c r="M2269" t="s">
        <v>3494</v>
      </c>
      <c r="N2269" t="s">
        <v>3840</v>
      </c>
      <c r="O2269" t="s">
        <v>2473</v>
      </c>
      <c r="P2269" s="199">
        <v>5455</v>
      </c>
      <c r="S2269" t="s">
        <v>3495</v>
      </c>
      <c r="T2269" t="s">
        <v>3730</v>
      </c>
      <c r="U2269" s="201">
        <v>3.92</v>
      </c>
      <c r="V2269" t="s">
        <v>3262</v>
      </c>
      <c r="W2269" t="s">
        <v>4512</v>
      </c>
      <c r="X2269" t="s">
        <v>4513</v>
      </c>
      <c r="Y2269" t="s">
        <v>4481</v>
      </c>
      <c r="Z2269" t="s">
        <v>3051</v>
      </c>
      <c r="AA2269">
        <v>829962</v>
      </c>
      <c r="AB2269" s="198">
        <v>37048.875011574077</v>
      </c>
      <c r="AC2269" s="198">
        <v>37048.875011574077</v>
      </c>
    </row>
    <row r="2270" spans="1:29" x14ac:dyDescent="0.2">
      <c r="A2270" s="44" t="str">
        <f t="shared" si="176"/>
        <v>US Natural Gas Financial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25</v>
      </c>
      <c r="F2270" s="213">
        <f t="shared" si="180"/>
        <v>250000</v>
      </c>
      <c r="G2270" s="202">
        <v>1338745</v>
      </c>
      <c r="H2270" s="198">
        <v>37047.368055555555</v>
      </c>
      <c r="I2270" t="s">
        <v>4272</v>
      </c>
      <c r="M2270" t="s">
        <v>3494</v>
      </c>
      <c r="N2270" t="s">
        <v>4277</v>
      </c>
      <c r="O2270" t="s">
        <v>4684</v>
      </c>
      <c r="P2270" s="199">
        <v>10000</v>
      </c>
      <c r="S2270" t="s">
        <v>3495</v>
      </c>
      <c r="T2270" t="s">
        <v>3730</v>
      </c>
      <c r="U2270" s="201">
        <v>3.97</v>
      </c>
      <c r="V2270" t="s">
        <v>4510</v>
      </c>
      <c r="W2270" t="s">
        <v>3470</v>
      </c>
      <c r="X2270" t="s">
        <v>3471</v>
      </c>
      <c r="Y2270" t="s">
        <v>3748</v>
      </c>
      <c r="Z2270" t="s">
        <v>3051</v>
      </c>
      <c r="AA2270" t="s">
        <v>186</v>
      </c>
      <c r="AB2270" s="198">
        <v>37048.875011574077</v>
      </c>
      <c r="AC2270" s="198">
        <v>37072.875011574077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1338746</v>
      </c>
      <c r="H2271" s="198">
        <v>37047.368055555555</v>
      </c>
      <c r="I2271" t="s">
        <v>4249</v>
      </c>
      <c r="M2271" t="s">
        <v>3494</v>
      </c>
      <c r="N2271" t="s">
        <v>3840</v>
      </c>
      <c r="O2271" t="s">
        <v>2586</v>
      </c>
      <c r="P2271" s="199">
        <v>5000</v>
      </c>
      <c r="S2271" t="s">
        <v>3495</v>
      </c>
      <c r="T2271" t="s">
        <v>3730</v>
      </c>
      <c r="U2271" s="201">
        <v>4.16</v>
      </c>
      <c r="V2271" t="s">
        <v>4503</v>
      </c>
      <c r="W2271" t="s">
        <v>4523</v>
      </c>
      <c r="X2271" t="s">
        <v>4524</v>
      </c>
      <c r="Y2271" t="s">
        <v>4481</v>
      </c>
      <c r="Z2271" t="s">
        <v>3051</v>
      </c>
      <c r="AA2271">
        <v>829963</v>
      </c>
      <c r="AB2271" s="198">
        <v>37048.875011574077</v>
      </c>
      <c r="AC2271" s="198">
        <v>37048.875011574077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1600</v>
      </c>
      <c r="G2272" s="202">
        <v>1338747</v>
      </c>
      <c r="H2272" s="198">
        <v>37047.368090277778</v>
      </c>
      <c r="I2272" t="s">
        <v>4276</v>
      </c>
      <c r="M2272" t="s">
        <v>3494</v>
      </c>
      <c r="N2272" t="s">
        <v>3840</v>
      </c>
      <c r="O2272" t="s">
        <v>2553</v>
      </c>
      <c r="Q2272" s="199">
        <v>1600</v>
      </c>
      <c r="S2272" t="s">
        <v>3495</v>
      </c>
      <c r="T2272" t="s">
        <v>3730</v>
      </c>
      <c r="U2272" s="201">
        <v>2.92</v>
      </c>
      <c r="V2272" t="s">
        <v>2677</v>
      </c>
      <c r="W2272" t="s">
        <v>3183</v>
      </c>
      <c r="X2272" t="s">
        <v>3164</v>
      </c>
      <c r="Y2272" t="s">
        <v>4481</v>
      </c>
      <c r="Z2272" t="s">
        <v>3051</v>
      </c>
      <c r="AA2272">
        <v>829964</v>
      </c>
      <c r="AB2272" s="198">
        <v>37048.875011574077</v>
      </c>
      <c r="AC2272" s="198">
        <v>37048.875011574077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10000</v>
      </c>
      <c r="G2273" s="202">
        <v>1338748</v>
      </c>
      <c r="H2273" s="198">
        <v>37047.368090277778</v>
      </c>
      <c r="I2273" t="s">
        <v>4518</v>
      </c>
      <c r="M2273" t="s">
        <v>3494</v>
      </c>
      <c r="N2273" t="s">
        <v>3840</v>
      </c>
      <c r="O2273" t="s">
        <v>2587</v>
      </c>
      <c r="P2273" s="199">
        <v>10000</v>
      </c>
      <c r="S2273" t="s">
        <v>3495</v>
      </c>
      <c r="T2273" t="s">
        <v>3730</v>
      </c>
      <c r="U2273" s="201">
        <v>4</v>
      </c>
      <c r="V2273" t="s">
        <v>4413</v>
      </c>
      <c r="W2273" t="s">
        <v>3171</v>
      </c>
      <c r="X2273" t="s">
        <v>3164</v>
      </c>
      <c r="Y2273" t="s">
        <v>4481</v>
      </c>
      <c r="Z2273" t="s">
        <v>3051</v>
      </c>
      <c r="AA2273">
        <v>829965</v>
      </c>
      <c r="AB2273" s="198">
        <v>37048.875011574077</v>
      </c>
      <c r="AC2273" s="198">
        <v>37048.875011574077</v>
      </c>
    </row>
    <row r="2274" spans="1:29" x14ac:dyDescent="0.2">
      <c r="A2274" s="44" t="str">
        <f t="shared" si="176"/>
        <v>US Natural Gas Financial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151</v>
      </c>
      <c r="F2274" s="213">
        <f t="shared" si="180"/>
        <v>755000</v>
      </c>
      <c r="G2274" s="202">
        <v>1338751</v>
      </c>
      <c r="H2274" s="198">
        <v>37047.368113425924</v>
      </c>
      <c r="I2274" t="s">
        <v>4282</v>
      </c>
      <c r="M2274" t="s">
        <v>3494</v>
      </c>
      <c r="N2274" t="s">
        <v>4277</v>
      </c>
      <c r="O2274" t="s">
        <v>4505</v>
      </c>
      <c r="Q2274" s="199">
        <v>5000</v>
      </c>
      <c r="S2274" t="s">
        <v>3495</v>
      </c>
      <c r="T2274" t="s">
        <v>3730</v>
      </c>
      <c r="U2274" s="201">
        <v>4.5350000000000001</v>
      </c>
      <c r="V2274" t="s">
        <v>4283</v>
      </c>
      <c r="W2274" t="s">
        <v>2909</v>
      </c>
      <c r="X2274" t="s">
        <v>4278</v>
      </c>
      <c r="Y2274" t="s">
        <v>3748</v>
      </c>
      <c r="Z2274" t="s">
        <v>3051</v>
      </c>
      <c r="AA2274" t="s">
        <v>187</v>
      </c>
      <c r="AB2274" s="198">
        <v>37196</v>
      </c>
      <c r="AC2274" s="198">
        <v>37346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1338752</v>
      </c>
      <c r="H2275" s="198">
        <v>37047.368113425924</v>
      </c>
      <c r="I2275" t="s">
        <v>4518</v>
      </c>
      <c r="M2275" t="s">
        <v>3494</v>
      </c>
      <c r="N2275" t="s">
        <v>3840</v>
      </c>
      <c r="O2275" t="s">
        <v>2472</v>
      </c>
      <c r="P2275" s="199">
        <v>10000</v>
      </c>
      <c r="S2275" t="s">
        <v>3495</v>
      </c>
      <c r="T2275" t="s">
        <v>3730</v>
      </c>
      <c r="U2275" s="201">
        <v>3.9925000000000002</v>
      </c>
      <c r="V2275" t="s">
        <v>4585</v>
      </c>
      <c r="W2275" t="s">
        <v>4512</v>
      </c>
      <c r="X2275" t="s">
        <v>4513</v>
      </c>
      <c r="Y2275" t="s">
        <v>4481</v>
      </c>
      <c r="Z2275" t="s">
        <v>3051</v>
      </c>
      <c r="AA2275">
        <v>829968</v>
      </c>
      <c r="AB2275" s="198">
        <v>37048.875011574077</v>
      </c>
      <c r="AC2275" s="198">
        <v>37048.875011574077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1338750</v>
      </c>
      <c r="H2276" s="198">
        <v>37047.368113425924</v>
      </c>
      <c r="I2276" t="s">
        <v>4402</v>
      </c>
      <c r="M2276" t="s">
        <v>3494</v>
      </c>
      <c r="N2276" t="s">
        <v>3176</v>
      </c>
      <c r="O2276" t="s">
        <v>78</v>
      </c>
      <c r="P2276" s="199">
        <v>5000</v>
      </c>
      <c r="S2276" t="s">
        <v>3495</v>
      </c>
      <c r="T2276" t="s">
        <v>3730</v>
      </c>
      <c r="U2276" s="201">
        <v>3.335</v>
      </c>
      <c r="V2276" t="s">
        <v>3886</v>
      </c>
      <c r="W2276" t="s">
        <v>4451</v>
      </c>
      <c r="X2276" t="s">
        <v>3805</v>
      </c>
      <c r="Y2276" t="s">
        <v>4481</v>
      </c>
      <c r="Z2276" t="s">
        <v>3052</v>
      </c>
      <c r="AA2276">
        <v>829967</v>
      </c>
      <c r="AB2276" s="198">
        <v>37048.875011574077</v>
      </c>
      <c r="AC2276" s="198">
        <v>37048.875011574077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5000</v>
      </c>
      <c r="G2277" s="202">
        <v>1338749</v>
      </c>
      <c r="H2277" s="198">
        <v>37047.368113425924</v>
      </c>
      <c r="I2277" t="s">
        <v>188</v>
      </c>
      <c r="M2277" t="s">
        <v>3494</v>
      </c>
      <c r="N2277" t="s">
        <v>3840</v>
      </c>
      <c r="O2277" t="s">
        <v>2553</v>
      </c>
      <c r="P2277" s="199">
        <v>5000</v>
      </c>
      <c r="S2277" t="s">
        <v>3495</v>
      </c>
      <c r="T2277" t="s">
        <v>3730</v>
      </c>
      <c r="U2277" s="201">
        <v>2.88</v>
      </c>
      <c r="V2277" t="s">
        <v>189</v>
      </c>
      <c r="W2277" t="s">
        <v>3183</v>
      </c>
      <c r="X2277" t="s">
        <v>3164</v>
      </c>
      <c r="Y2277" t="s">
        <v>4481</v>
      </c>
      <c r="Z2277" t="s">
        <v>3051</v>
      </c>
      <c r="AA2277">
        <v>829966</v>
      </c>
      <c r="AB2277" s="198">
        <v>37048.875011574077</v>
      </c>
      <c r="AC2277" s="198">
        <v>37048.875011574077</v>
      </c>
    </row>
    <row r="2278" spans="1:29" x14ac:dyDescent="0.2">
      <c r="A2278" s="44" t="str">
        <f t="shared" si="176"/>
        <v>US Power Physical</v>
      </c>
      <c r="B2278" s="44" t="str">
        <f t="shared" si="177"/>
        <v>US</v>
      </c>
      <c r="C2278" s="44" t="str">
        <f t="shared" si="178"/>
        <v>Power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59</v>
      </c>
      <c r="F2278" s="213">
        <f t="shared" si="180"/>
        <v>2950</v>
      </c>
      <c r="G2278" s="202">
        <v>1338753</v>
      </c>
      <c r="H2278" s="198">
        <v>37047.368136574078</v>
      </c>
      <c r="I2278" t="s">
        <v>3703</v>
      </c>
      <c r="M2278" t="s">
        <v>2818</v>
      </c>
      <c r="N2278" t="s">
        <v>4269</v>
      </c>
      <c r="O2278" t="s">
        <v>4344</v>
      </c>
      <c r="Q2278" s="199">
        <v>50</v>
      </c>
      <c r="S2278" t="s">
        <v>3493</v>
      </c>
      <c r="T2278" t="s">
        <v>3730</v>
      </c>
      <c r="U2278" s="201">
        <v>38.75</v>
      </c>
      <c r="V2278" t="s">
        <v>190</v>
      </c>
      <c r="W2278" t="s">
        <v>4514</v>
      </c>
      <c r="X2278" t="s">
        <v>4515</v>
      </c>
      <c r="Y2278" t="s">
        <v>4783</v>
      </c>
      <c r="Z2278" t="s">
        <v>3046</v>
      </c>
      <c r="AA2278">
        <v>632819.1</v>
      </c>
      <c r="AB2278" s="198">
        <v>37257</v>
      </c>
      <c r="AC2278" s="198">
        <v>37315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1338754</v>
      </c>
      <c r="H2279" s="198">
        <v>37047.368148148147</v>
      </c>
      <c r="I2279" t="s">
        <v>4249</v>
      </c>
      <c r="M2279" t="s">
        <v>3494</v>
      </c>
      <c r="N2279" t="s">
        <v>3840</v>
      </c>
      <c r="O2279" t="s">
        <v>2498</v>
      </c>
      <c r="P2279" s="199">
        <v>5000</v>
      </c>
      <c r="S2279" t="s">
        <v>3495</v>
      </c>
      <c r="T2279" t="s">
        <v>3730</v>
      </c>
      <c r="U2279" s="201">
        <v>3.8624999999999998</v>
      </c>
      <c r="V2279" t="s">
        <v>4470</v>
      </c>
      <c r="W2279" t="s">
        <v>4348</v>
      </c>
      <c r="X2279" t="s">
        <v>4498</v>
      </c>
      <c r="Y2279" t="s">
        <v>4481</v>
      </c>
      <c r="Z2279" t="s">
        <v>3051</v>
      </c>
      <c r="AA2279">
        <v>829969</v>
      </c>
      <c r="AB2279" s="198">
        <v>37048.875011574077</v>
      </c>
      <c r="AC2279" s="198">
        <v>37048.875011574077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1338757</v>
      </c>
      <c r="H2280" s="198">
        <v>37047.368159722224</v>
      </c>
      <c r="I2280" t="s">
        <v>3702</v>
      </c>
      <c r="M2280" t="s">
        <v>3494</v>
      </c>
      <c r="N2280" t="s">
        <v>3840</v>
      </c>
      <c r="O2280" t="s">
        <v>2685</v>
      </c>
      <c r="P2280" s="199">
        <v>5000</v>
      </c>
      <c r="S2280" t="s">
        <v>3495</v>
      </c>
      <c r="T2280" t="s">
        <v>3730</v>
      </c>
      <c r="U2280" s="201">
        <v>3.9750000000000001</v>
      </c>
      <c r="V2280" t="s">
        <v>3277</v>
      </c>
      <c r="W2280" t="s">
        <v>4035</v>
      </c>
      <c r="X2280" t="s">
        <v>4036</v>
      </c>
      <c r="Y2280" t="s">
        <v>4481</v>
      </c>
      <c r="Z2280" t="s">
        <v>3051</v>
      </c>
      <c r="AA2280">
        <v>829970</v>
      </c>
      <c r="AB2280" s="198">
        <v>37048.875011574077</v>
      </c>
      <c r="AC2280" s="198">
        <v>37048.875011574077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10000</v>
      </c>
      <c r="G2281" s="202">
        <v>1338756</v>
      </c>
      <c r="H2281" s="198">
        <v>37047.368159722224</v>
      </c>
      <c r="I2281" t="s">
        <v>4405</v>
      </c>
      <c r="M2281" t="s">
        <v>3494</v>
      </c>
      <c r="N2281" t="s">
        <v>3840</v>
      </c>
      <c r="O2281" t="s">
        <v>4697</v>
      </c>
      <c r="P2281" s="199">
        <v>10000</v>
      </c>
      <c r="S2281" t="s">
        <v>3495</v>
      </c>
      <c r="T2281" t="s">
        <v>3730</v>
      </c>
      <c r="U2281" s="201">
        <v>3.9649999999999999</v>
      </c>
      <c r="V2281" t="s">
        <v>2786</v>
      </c>
      <c r="W2281" t="s">
        <v>4169</v>
      </c>
      <c r="X2281" t="s">
        <v>4170</v>
      </c>
      <c r="Y2281" t="s">
        <v>4481</v>
      </c>
      <c r="Z2281" t="s">
        <v>3051</v>
      </c>
      <c r="AA2281">
        <v>829971</v>
      </c>
      <c r="AB2281" s="198">
        <v>37048.875011574077</v>
      </c>
      <c r="AC2281" s="198">
        <v>37048.875011574077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1338759</v>
      </c>
      <c r="H2282" s="198">
        <v>37047.368171296293</v>
      </c>
      <c r="I2282" t="s">
        <v>4249</v>
      </c>
      <c r="M2282" t="s">
        <v>3494</v>
      </c>
      <c r="N2282" t="s">
        <v>3840</v>
      </c>
      <c r="O2282" t="s">
        <v>2587</v>
      </c>
      <c r="P2282" s="199">
        <v>5000</v>
      </c>
      <c r="S2282" t="s">
        <v>3495</v>
      </c>
      <c r="T2282" t="s">
        <v>3730</v>
      </c>
      <c r="U2282" s="201">
        <v>3.9750000000000001</v>
      </c>
      <c r="V2282" t="s">
        <v>2752</v>
      </c>
      <c r="W2282" t="s">
        <v>3171</v>
      </c>
      <c r="X2282" t="s">
        <v>3164</v>
      </c>
      <c r="Y2282" t="s">
        <v>4481</v>
      </c>
      <c r="Z2282" t="s">
        <v>3051</v>
      </c>
      <c r="AA2282">
        <v>829972</v>
      </c>
      <c r="AB2282" s="198">
        <v>37048.875011574077</v>
      </c>
      <c r="AC2282" s="198">
        <v>37048.875011574077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1338762</v>
      </c>
      <c r="H2283" s="198">
        <v>37047.36818287037</v>
      </c>
      <c r="I2283" t="s">
        <v>4501</v>
      </c>
      <c r="M2283" t="s">
        <v>3494</v>
      </c>
      <c r="N2283" t="s">
        <v>3840</v>
      </c>
      <c r="O2283" t="s">
        <v>2587</v>
      </c>
      <c r="P2283" s="199">
        <v>5000</v>
      </c>
      <c r="S2283" t="s">
        <v>3495</v>
      </c>
      <c r="T2283" t="s">
        <v>3730</v>
      </c>
      <c r="U2283" s="201">
        <v>3.9750000000000001</v>
      </c>
      <c r="V2283" t="s">
        <v>3657</v>
      </c>
      <c r="W2283" t="s">
        <v>3171</v>
      </c>
      <c r="X2283" t="s">
        <v>3164</v>
      </c>
      <c r="Y2283" t="s">
        <v>4481</v>
      </c>
      <c r="Z2283" t="s">
        <v>3051</v>
      </c>
      <c r="AA2283">
        <v>829974</v>
      </c>
      <c r="AB2283" s="198">
        <v>37048.875011574077</v>
      </c>
      <c r="AC2283" s="198">
        <v>37048.875011574077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2000</v>
      </c>
      <c r="G2284" s="202">
        <v>1338760</v>
      </c>
      <c r="H2284" s="198">
        <v>37047.36818287037</v>
      </c>
      <c r="I2284" t="s">
        <v>4439</v>
      </c>
      <c r="M2284" t="s">
        <v>3494</v>
      </c>
      <c r="N2284" t="s">
        <v>3840</v>
      </c>
      <c r="O2284" t="s">
        <v>2545</v>
      </c>
      <c r="Q2284" s="199">
        <v>2000</v>
      </c>
      <c r="S2284" t="s">
        <v>3495</v>
      </c>
      <c r="T2284" t="s">
        <v>3730</v>
      </c>
      <c r="U2284" s="201">
        <v>4</v>
      </c>
      <c r="V2284" t="s">
        <v>3132</v>
      </c>
      <c r="W2284" t="s">
        <v>3163</v>
      </c>
      <c r="X2284" t="s">
        <v>3164</v>
      </c>
      <c r="Y2284" t="s">
        <v>4481</v>
      </c>
      <c r="Z2284" t="s">
        <v>3051</v>
      </c>
      <c r="AA2284">
        <v>829973</v>
      </c>
      <c r="AB2284" s="198">
        <v>37048.875011574077</v>
      </c>
      <c r="AC2284" s="198">
        <v>37048.875011574077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10000</v>
      </c>
      <c r="G2285" s="202">
        <v>1338761</v>
      </c>
      <c r="H2285" s="198">
        <v>37047.36818287037</v>
      </c>
      <c r="I2285" t="s">
        <v>3625</v>
      </c>
      <c r="M2285" t="s">
        <v>3494</v>
      </c>
      <c r="N2285" t="s">
        <v>3840</v>
      </c>
      <c r="O2285" t="s">
        <v>2481</v>
      </c>
      <c r="P2285" s="199">
        <v>10000</v>
      </c>
      <c r="S2285" t="s">
        <v>3495</v>
      </c>
      <c r="T2285" t="s">
        <v>3730</v>
      </c>
      <c r="U2285" s="201">
        <v>4.0999999999999996</v>
      </c>
      <c r="V2285" t="s">
        <v>3244</v>
      </c>
      <c r="W2285" t="s">
        <v>4479</v>
      </c>
      <c r="X2285" t="s">
        <v>4480</v>
      </c>
      <c r="Y2285" t="s">
        <v>4481</v>
      </c>
      <c r="Z2285" t="s">
        <v>3051</v>
      </c>
      <c r="AA2285">
        <v>829975</v>
      </c>
      <c r="AB2285" s="198">
        <v>37048.875011574077</v>
      </c>
      <c r="AC2285" s="198">
        <v>37048.875011574077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77500</v>
      </c>
      <c r="G2286" s="202">
        <v>1338763</v>
      </c>
      <c r="H2286" s="198">
        <v>37047.368194444447</v>
      </c>
      <c r="I2286" t="s">
        <v>3678</v>
      </c>
      <c r="M2286" t="s">
        <v>3494</v>
      </c>
      <c r="N2286" t="s">
        <v>4277</v>
      </c>
      <c r="O2286" t="s">
        <v>4286</v>
      </c>
      <c r="Q2286" s="199">
        <v>2500</v>
      </c>
      <c r="S2286" t="s">
        <v>3495</v>
      </c>
      <c r="T2286" t="s">
        <v>3730</v>
      </c>
      <c r="U2286" s="201">
        <v>4.2175000000000002</v>
      </c>
      <c r="V2286" t="s">
        <v>3699</v>
      </c>
      <c r="W2286" t="s">
        <v>2909</v>
      </c>
      <c r="X2286" t="s">
        <v>4278</v>
      </c>
      <c r="Y2286" t="s">
        <v>3748</v>
      </c>
      <c r="Z2286" t="s">
        <v>3051</v>
      </c>
      <c r="AA2286" t="s">
        <v>191</v>
      </c>
      <c r="AB2286" s="198">
        <v>37104.875</v>
      </c>
      <c r="AC2286" s="198">
        <v>37134.875</v>
      </c>
    </row>
    <row r="2287" spans="1:29" x14ac:dyDescent="0.2">
      <c r="A2287" s="44" t="str">
        <f t="shared" si="176"/>
        <v xml:space="preserve"> Natural Gas Physical</v>
      </c>
      <c r="B2287" s="44" t="str">
        <f t="shared" si="177"/>
        <v/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1338765</v>
      </c>
      <c r="H2287" s="198">
        <v>37047.36822916667</v>
      </c>
      <c r="I2287" t="s">
        <v>4173</v>
      </c>
      <c r="M2287" t="s">
        <v>3494</v>
      </c>
      <c r="N2287" t="s">
        <v>3176</v>
      </c>
      <c r="O2287" t="s">
        <v>78</v>
      </c>
      <c r="Q2287" s="199">
        <v>5000</v>
      </c>
      <c r="S2287" t="s">
        <v>3495</v>
      </c>
      <c r="T2287" t="s">
        <v>3730</v>
      </c>
      <c r="U2287" s="201">
        <v>3.35</v>
      </c>
      <c r="V2287" t="s">
        <v>3675</v>
      </c>
      <c r="W2287" t="s">
        <v>4451</v>
      </c>
      <c r="X2287" t="s">
        <v>3805</v>
      </c>
      <c r="Y2287" t="s">
        <v>4481</v>
      </c>
      <c r="Z2287" t="s">
        <v>3052</v>
      </c>
      <c r="AA2287">
        <v>829976</v>
      </c>
      <c r="AB2287" s="198">
        <v>37048.875011574077</v>
      </c>
      <c r="AC2287" s="198">
        <v>37048.875011574077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15000</v>
      </c>
      <c r="G2288" s="202">
        <v>1338766</v>
      </c>
      <c r="H2288" s="198">
        <v>37047.36822916667</v>
      </c>
      <c r="I2288" t="s">
        <v>3702</v>
      </c>
      <c r="M2288" t="s">
        <v>3494</v>
      </c>
      <c r="N2288" t="s">
        <v>3840</v>
      </c>
      <c r="O2288" t="s">
        <v>4680</v>
      </c>
      <c r="Q2288" s="199">
        <v>15000</v>
      </c>
      <c r="S2288" t="s">
        <v>3495</v>
      </c>
      <c r="T2288" t="s">
        <v>3730</v>
      </c>
      <c r="U2288" s="201">
        <v>4.0350000000000001</v>
      </c>
      <c r="V2288" t="s">
        <v>3680</v>
      </c>
      <c r="W2288" t="s">
        <v>4163</v>
      </c>
      <c r="X2288" t="s">
        <v>4164</v>
      </c>
      <c r="Y2288" t="s">
        <v>4481</v>
      </c>
      <c r="Z2288" t="s">
        <v>3051</v>
      </c>
      <c r="AA2288">
        <v>829978</v>
      </c>
      <c r="AB2288" s="198">
        <v>37048.875011574077</v>
      </c>
      <c r="AC2288" s="198">
        <v>37048.875011574077</v>
      </c>
    </row>
    <row r="2289" spans="1:29" x14ac:dyDescent="0.2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31</v>
      </c>
      <c r="F2289" s="213">
        <f t="shared" si="180"/>
        <v>310000</v>
      </c>
      <c r="G2289" s="202">
        <v>1338769</v>
      </c>
      <c r="H2289" s="198">
        <v>37047.36824074074</v>
      </c>
      <c r="I2289" t="s">
        <v>4276</v>
      </c>
      <c r="M2289" t="s">
        <v>3494</v>
      </c>
      <c r="N2289" t="s">
        <v>4277</v>
      </c>
      <c r="O2289" t="s">
        <v>4487</v>
      </c>
      <c r="P2289" s="199">
        <v>10000</v>
      </c>
      <c r="S2289" t="s">
        <v>3495</v>
      </c>
      <c r="T2289" t="s">
        <v>3730</v>
      </c>
      <c r="U2289" s="201">
        <v>4.125</v>
      </c>
      <c r="V2289" t="s">
        <v>4345</v>
      </c>
      <c r="W2289" t="s">
        <v>2909</v>
      </c>
      <c r="X2289" t="s">
        <v>4278</v>
      </c>
      <c r="Y2289" t="s">
        <v>3748</v>
      </c>
      <c r="Z2289" t="s">
        <v>3051</v>
      </c>
      <c r="AA2289" t="s">
        <v>192</v>
      </c>
      <c r="AB2289" s="198">
        <v>37073.875</v>
      </c>
      <c r="AC2289" s="198">
        <v>37103.875</v>
      </c>
    </row>
    <row r="2290" spans="1:29" x14ac:dyDescent="0.2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1338767</v>
      </c>
      <c r="H2290" s="198">
        <v>37047.36824074074</v>
      </c>
      <c r="I2290" t="s">
        <v>4449</v>
      </c>
      <c r="M2290" t="s">
        <v>3494</v>
      </c>
      <c r="N2290" t="s">
        <v>4506</v>
      </c>
      <c r="O2290" t="s">
        <v>2725</v>
      </c>
      <c r="Q2290" s="199">
        <v>5000</v>
      </c>
      <c r="S2290" t="s">
        <v>3495</v>
      </c>
      <c r="T2290" t="s">
        <v>3730</v>
      </c>
      <c r="U2290" s="201">
        <v>4.22</v>
      </c>
      <c r="V2290" t="s">
        <v>4580</v>
      </c>
      <c r="W2290" t="s">
        <v>4507</v>
      </c>
      <c r="X2290" t="s">
        <v>4508</v>
      </c>
      <c r="Y2290" t="s">
        <v>4481</v>
      </c>
      <c r="Z2290" t="s">
        <v>3051</v>
      </c>
      <c r="AA2290">
        <v>829977</v>
      </c>
      <c r="AB2290" s="198">
        <v>37048.875011574077</v>
      </c>
      <c r="AC2290" s="198">
        <v>37048.875011574077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1338768</v>
      </c>
      <c r="H2291" s="198">
        <v>37047.36824074074</v>
      </c>
      <c r="I2291" t="s">
        <v>3606</v>
      </c>
      <c r="M2291" t="s">
        <v>3494</v>
      </c>
      <c r="N2291" t="s">
        <v>3840</v>
      </c>
      <c r="O2291" t="s">
        <v>2469</v>
      </c>
      <c r="P2291" s="199">
        <v>10000</v>
      </c>
      <c r="S2291" t="s">
        <v>3495</v>
      </c>
      <c r="T2291" t="s">
        <v>3730</v>
      </c>
      <c r="U2291" s="201">
        <v>3.9550000000000001</v>
      </c>
      <c r="V2291" t="s">
        <v>3482</v>
      </c>
      <c r="W2291" t="s">
        <v>4512</v>
      </c>
      <c r="X2291" t="s">
        <v>4513</v>
      </c>
      <c r="Y2291" t="s">
        <v>4481</v>
      </c>
      <c r="Z2291" t="s">
        <v>3051</v>
      </c>
      <c r="AA2291">
        <v>829979</v>
      </c>
      <c r="AB2291" s="198">
        <v>37048.875011574077</v>
      </c>
      <c r="AC2291" s="198">
        <v>37048.875011574077</v>
      </c>
    </row>
    <row r="2292" spans="1:29" x14ac:dyDescent="0.2">
      <c r="A2292" s="44" t="str">
        <f t="shared" si="176"/>
        <v xml:space="preserve"> Natural Gas Physical</v>
      </c>
      <c r="B2292" s="44" t="str">
        <f t="shared" si="177"/>
        <v/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1338771</v>
      </c>
      <c r="H2292" s="198">
        <v>37047.368263888886</v>
      </c>
      <c r="I2292" t="s">
        <v>4239</v>
      </c>
      <c r="M2292" t="s">
        <v>3494</v>
      </c>
      <c r="N2292" t="s">
        <v>3176</v>
      </c>
      <c r="O2292" t="s">
        <v>4591</v>
      </c>
      <c r="P2292" s="199">
        <v>10000</v>
      </c>
      <c r="S2292" t="s">
        <v>3798</v>
      </c>
      <c r="T2292" t="s">
        <v>3177</v>
      </c>
      <c r="U2292" s="201">
        <v>4.9749999999999996</v>
      </c>
      <c r="V2292" t="s">
        <v>4195</v>
      </c>
      <c r="W2292" t="s">
        <v>3178</v>
      </c>
      <c r="X2292" t="s">
        <v>3179</v>
      </c>
      <c r="Y2292" t="s">
        <v>4481</v>
      </c>
      <c r="Z2292" t="s">
        <v>3052</v>
      </c>
      <c r="AA2292">
        <v>829982</v>
      </c>
      <c r="AB2292" s="198">
        <v>37047.875011574077</v>
      </c>
      <c r="AC2292" s="198">
        <v>37047.875011574077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10000</v>
      </c>
      <c r="G2293" s="202">
        <v>1338770</v>
      </c>
      <c r="H2293" s="198">
        <v>37047.368263888886</v>
      </c>
      <c r="I2293" t="s">
        <v>4284</v>
      </c>
      <c r="M2293" t="s">
        <v>3494</v>
      </c>
      <c r="N2293" t="s">
        <v>3840</v>
      </c>
      <c r="O2293" t="s">
        <v>2657</v>
      </c>
      <c r="P2293" s="199">
        <v>10000</v>
      </c>
      <c r="S2293" t="s">
        <v>3495</v>
      </c>
      <c r="T2293" t="s">
        <v>3730</v>
      </c>
      <c r="U2293" s="201">
        <v>3.8725000000000001</v>
      </c>
      <c r="V2293" t="s">
        <v>4595</v>
      </c>
      <c r="W2293" t="s">
        <v>4368</v>
      </c>
      <c r="X2293" t="s">
        <v>3165</v>
      </c>
      <c r="Y2293" t="s">
        <v>4481</v>
      </c>
      <c r="Z2293" t="s">
        <v>3051</v>
      </c>
      <c r="AA2293">
        <v>829980</v>
      </c>
      <c r="AB2293" s="198">
        <v>37048.875011574077</v>
      </c>
      <c r="AC2293" s="198">
        <v>37048.875011574077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10000</v>
      </c>
      <c r="G2294" s="202">
        <v>1338772</v>
      </c>
      <c r="H2294" s="198">
        <v>37047.368275462963</v>
      </c>
      <c r="I2294" t="s">
        <v>3606</v>
      </c>
      <c r="M2294" t="s">
        <v>3494</v>
      </c>
      <c r="N2294" t="s">
        <v>3840</v>
      </c>
      <c r="O2294" t="s">
        <v>2469</v>
      </c>
      <c r="P2294" s="199">
        <v>10000</v>
      </c>
      <c r="S2294" t="s">
        <v>3495</v>
      </c>
      <c r="T2294" t="s">
        <v>3730</v>
      </c>
      <c r="U2294" s="201">
        <v>3.9525000000000001</v>
      </c>
      <c r="V2294" t="s">
        <v>3482</v>
      </c>
      <c r="W2294" t="s">
        <v>4512</v>
      </c>
      <c r="X2294" t="s">
        <v>4513</v>
      </c>
      <c r="Y2294" t="s">
        <v>4481</v>
      </c>
      <c r="Z2294" t="s">
        <v>3051</v>
      </c>
      <c r="AA2294">
        <v>829981</v>
      </c>
      <c r="AB2294" s="198">
        <v>37048.875011574077</v>
      </c>
      <c r="AC2294" s="198">
        <v>37048.875011574077</v>
      </c>
    </row>
    <row r="2295" spans="1:29" x14ac:dyDescent="0.2">
      <c r="A2295" s="44" t="str">
        <f t="shared" si="176"/>
        <v>US Natural Gas Financial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Financial</v>
      </c>
      <c r="E2295" s="44">
        <f>IF(VLOOKUP(S2295,'DD-Lookup'!$J$6:$L$50,3,FALSE)="Monthly",(YEAR(AC2295)-YEAR(AB2295))*12+MONTH(AC2295)-MONTH(AB2295)+1,(AC2295-AB2295+1))</f>
        <v>31</v>
      </c>
      <c r="F2295" s="213">
        <f t="shared" si="180"/>
        <v>3100</v>
      </c>
      <c r="G2295" s="202">
        <v>1338773</v>
      </c>
      <c r="H2295" s="198">
        <v>37047.368287037039</v>
      </c>
      <c r="I2295" t="s">
        <v>4280</v>
      </c>
      <c r="M2295" t="s">
        <v>3494</v>
      </c>
      <c r="N2295" t="s">
        <v>4466</v>
      </c>
      <c r="O2295" t="s">
        <v>2793</v>
      </c>
      <c r="P2295" s="199">
        <v>100</v>
      </c>
      <c r="S2295" t="s">
        <v>4416</v>
      </c>
      <c r="T2295" t="s">
        <v>3730</v>
      </c>
      <c r="U2295" s="201">
        <v>1.4999999999999999E-2</v>
      </c>
      <c r="V2295" t="s">
        <v>3246</v>
      </c>
      <c r="W2295" t="s">
        <v>4417</v>
      </c>
      <c r="X2295" t="s">
        <v>4418</v>
      </c>
      <c r="Y2295" t="s">
        <v>3748</v>
      </c>
      <c r="Z2295" t="s">
        <v>3051</v>
      </c>
      <c r="AA2295" t="s">
        <v>193</v>
      </c>
      <c r="AB2295" s="198">
        <v>37073</v>
      </c>
      <c r="AC2295" s="198">
        <v>37103</v>
      </c>
    </row>
    <row r="2296" spans="1:29" x14ac:dyDescent="0.2">
      <c r="A2296" s="44" t="str">
        <f t="shared" si="176"/>
        <v xml:space="preserve"> Natural Gas Physical</v>
      </c>
      <c r="B2296" s="44" t="str">
        <f t="shared" si="177"/>
        <v/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5000</v>
      </c>
      <c r="G2296" s="202">
        <v>1338775</v>
      </c>
      <c r="H2296" s="198">
        <v>37047.368287037039</v>
      </c>
      <c r="I2296" t="s">
        <v>194</v>
      </c>
      <c r="M2296" t="s">
        <v>3494</v>
      </c>
      <c r="N2296" t="s">
        <v>3176</v>
      </c>
      <c r="O2296" t="s">
        <v>78</v>
      </c>
      <c r="Q2296" s="199">
        <v>5000</v>
      </c>
      <c r="S2296" t="s">
        <v>3495</v>
      </c>
      <c r="T2296" t="s">
        <v>3730</v>
      </c>
      <c r="U2296" s="201">
        <v>3.375</v>
      </c>
      <c r="V2296" t="s">
        <v>195</v>
      </c>
      <c r="W2296" t="s">
        <v>4451</v>
      </c>
      <c r="X2296" t="s">
        <v>3805</v>
      </c>
      <c r="Y2296" t="s">
        <v>4481</v>
      </c>
      <c r="Z2296" t="s">
        <v>3052</v>
      </c>
      <c r="AA2296">
        <v>829983</v>
      </c>
      <c r="AB2296" s="198">
        <v>37048.875011574077</v>
      </c>
      <c r="AC2296" s="198">
        <v>37048.875011574077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1338776</v>
      </c>
      <c r="H2297" s="198">
        <v>37047.368298611109</v>
      </c>
      <c r="I2297" t="s">
        <v>4158</v>
      </c>
      <c r="M2297" t="s">
        <v>3494</v>
      </c>
      <c r="N2297" t="s">
        <v>3840</v>
      </c>
      <c r="O2297" t="s">
        <v>2583</v>
      </c>
      <c r="P2297" s="199">
        <v>10000</v>
      </c>
      <c r="S2297" t="s">
        <v>3495</v>
      </c>
      <c r="T2297" t="s">
        <v>3730</v>
      </c>
      <c r="U2297" s="201">
        <v>4.2050000000000001</v>
      </c>
      <c r="V2297" t="s">
        <v>3256</v>
      </c>
      <c r="W2297" t="s">
        <v>4523</v>
      </c>
      <c r="X2297" t="s">
        <v>4524</v>
      </c>
      <c r="Y2297" t="s">
        <v>4481</v>
      </c>
      <c r="Z2297" t="s">
        <v>3051</v>
      </c>
      <c r="AA2297">
        <v>829984</v>
      </c>
      <c r="AB2297" s="198">
        <v>37048.875011574077</v>
      </c>
      <c r="AC2297" s="198">
        <v>37048.875011574077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5000</v>
      </c>
      <c r="G2298" s="202">
        <v>1338777</v>
      </c>
      <c r="H2298" s="198">
        <v>37047.368310185186</v>
      </c>
      <c r="I2298" t="s">
        <v>4219</v>
      </c>
      <c r="M2298" t="s">
        <v>3494</v>
      </c>
      <c r="N2298" t="s">
        <v>3840</v>
      </c>
      <c r="O2298" t="s">
        <v>4697</v>
      </c>
      <c r="P2298" s="199">
        <v>5000</v>
      </c>
      <c r="S2298" t="s">
        <v>3495</v>
      </c>
      <c r="T2298" t="s">
        <v>3730</v>
      </c>
      <c r="U2298" s="201">
        <v>3.96</v>
      </c>
      <c r="V2298" t="s">
        <v>4226</v>
      </c>
      <c r="W2298" t="s">
        <v>4169</v>
      </c>
      <c r="X2298" t="s">
        <v>4170</v>
      </c>
      <c r="Y2298" t="s">
        <v>4481</v>
      </c>
      <c r="Z2298" t="s">
        <v>3051</v>
      </c>
      <c r="AA2298">
        <v>829985</v>
      </c>
      <c r="AB2298" s="198">
        <v>37048.875011574077</v>
      </c>
      <c r="AC2298" s="198">
        <v>37048.875011574077</v>
      </c>
    </row>
    <row r="2299" spans="1:29" x14ac:dyDescent="0.2">
      <c r="A2299" s="44" t="str">
        <f t="shared" si="176"/>
        <v xml:space="preserve"> Natural Gas Physical</v>
      </c>
      <c r="B2299" s="44" t="str">
        <f t="shared" si="177"/>
        <v/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1338778</v>
      </c>
      <c r="H2299" s="198">
        <v>37047.368321759262</v>
      </c>
      <c r="I2299" t="s">
        <v>4402</v>
      </c>
      <c r="M2299" t="s">
        <v>3494</v>
      </c>
      <c r="N2299" t="s">
        <v>4506</v>
      </c>
      <c r="O2299" t="s">
        <v>2641</v>
      </c>
      <c r="Q2299" s="199">
        <v>10000</v>
      </c>
      <c r="S2299" t="s">
        <v>3495</v>
      </c>
      <c r="T2299" t="s">
        <v>3730</v>
      </c>
      <c r="U2299" s="201">
        <v>4.2</v>
      </c>
      <c r="V2299" t="s">
        <v>2845</v>
      </c>
      <c r="W2299" t="s">
        <v>4507</v>
      </c>
      <c r="X2299" t="s">
        <v>4508</v>
      </c>
      <c r="Y2299" t="s">
        <v>4481</v>
      </c>
      <c r="Z2299" t="s">
        <v>3051</v>
      </c>
      <c r="AA2299">
        <v>829986</v>
      </c>
      <c r="AB2299" s="198">
        <v>37048.875011574077</v>
      </c>
      <c r="AC2299" s="198">
        <v>37048.875011574077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1338779</v>
      </c>
      <c r="H2300" s="198">
        <v>37047.368333333332</v>
      </c>
      <c r="I2300" t="s">
        <v>4430</v>
      </c>
      <c r="M2300" t="s">
        <v>3494</v>
      </c>
      <c r="N2300" t="s">
        <v>3840</v>
      </c>
      <c r="O2300" t="s">
        <v>4724</v>
      </c>
      <c r="P2300" s="199">
        <v>5000</v>
      </c>
      <c r="S2300" t="s">
        <v>3495</v>
      </c>
      <c r="T2300" t="s">
        <v>3730</v>
      </c>
      <c r="U2300" s="201">
        <v>4.3049999999999997</v>
      </c>
      <c r="V2300">
        <v>10041965</v>
      </c>
      <c r="W2300" t="s">
        <v>3217</v>
      </c>
      <c r="X2300" t="s">
        <v>3153</v>
      </c>
      <c r="Y2300" t="s">
        <v>4481</v>
      </c>
      <c r="Z2300" t="s">
        <v>3051</v>
      </c>
      <c r="AA2300">
        <v>829987</v>
      </c>
      <c r="AB2300" s="198">
        <v>37048.875011574077</v>
      </c>
      <c r="AC2300" s="198">
        <v>37048.875011574077</v>
      </c>
    </row>
    <row r="2301" spans="1:29" x14ac:dyDescent="0.2">
      <c r="A2301" s="44" t="str">
        <f t="shared" si="176"/>
        <v>US Power Financial</v>
      </c>
      <c r="B2301" s="44" t="str">
        <f t="shared" si="177"/>
        <v>US</v>
      </c>
      <c r="C2301" s="44" t="str">
        <f t="shared" si="178"/>
        <v>Power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</v>
      </c>
      <c r="G2301" s="202">
        <v>1338780</v>
      </c>
      <c r="H2301" s="198">
        <v>37047.368333333332</v>
      </c>
      <c r="I2301" t="s">
        <v>3647</v>
      </c>
      <c r="M2301" t="s">
        <v>2818</v>
      </c>
      <c r="N2301" t="s">
        <v>4780</v>
      </c>
      <c r="O2301" t="s">
        <v>4672</v>
      </c>
      <c r="Q2301" s="199">
        <v>50</v>
      </c>
      <c r="S2301" t="s">
        <v>3493</v>
      </c>
      <c r="T2301" t="s">
        <v>3730</v>
      </c>
      <c r="U2301" s="201">
        <v>42.25</v>
      </c>
      <c r="V2301" t="s">
        <v>3299</v>
      </c>
      <c r="W2301" t="s">
        <v>4253</v>
      </c>
      <c r="X2301" t="s">
        <v>3526</v>
      </c>
      <c r="Y2301" t="s">
        <v>4783</v>
      </c>
      <c r="Z2301" t="s">
        <v>3051</v>
      </c>
      <c r="AA2301">
        <v>632820.1</v>
      </c>
      <c r="AB2301" s="198">
        <v>37048.875011574077</v>
      </c>
      <c r="AC2301" s="198">
        <v>37048.875011574077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1338781</v>
      </c>
      <c r="H2302" s="198">
        <v>37047.368356481478</v>
      </c>
      <c r="I2302" t="s">
        <v>4285</v>
      </c>
      <c r="M2302" t="s">
        <v>3494</v>
      </c>
      <c r="N2302" t="s">
        <v>3840</v>
      </c>
      <c r="O2302" t="s">
        <v>4680</v>
      </c>
      <c r="Q2302" s="199">
        <v>5000</v>
      </c>
      <c r="S2302" t="s">
        <v>3495</v>
      </c>
      <c r="T2302" t="s">
        <v>3730</v>
      </c>
      <c r="U2302" s="201">
        <v>4.0350000000000001</v>
      </c>
      <c r="V2302" t="s">
        <v>3485</v>
      </c>
      <c r="W2302" t="s">
        <v>4163</v>
      </c>
      <c r="X2302" t="s">
        <v>4164</v>
      </c>
      <c r="Y2302" t="s">
        <v>4481</v>
      </c>
      <c r="Z2302" t="s">
        <v>3051</v>
      </c>
      <c r="AA2302">
        <v>829989</v>
      </c>
      <c r="AB2302" s="198">
        <v>37048.875011574077</v>
      </c>
      <c r="AC2302" s="198">
        <v>37048.875011574077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3525</v>
      </c>
      <c r="G2303" s="202">
        <v>1338782</v>
      </c>
      <c r="H2303" s="198">
        <v>37047.368368055555</v>
      </c>
      <c r="I2303" t="s">
        <v>3159</v>
      </c>
      <c r="M2303" t="s">
        <v>3494</v>
      </c>
      <c r="N2303" t="s">
        <v>3840</v>
      </c>
      <c r="O2303" t="s">
        <v>2583</v>
      </c>
      <c r="P2303" s="199">
        <v>3525</v>
      </c>
      <c r="S2303" t="s">
        <v>3495</v>
      </c>
      <c r="T2303" t="s">
        <v>3730</v>
      </c>
      <c r="U2303" s="201">
        <v>4.2</v>
      </c>
      <c r="V2303" t="s">
        <v>4291</v>
      </c>
      <c r="W2303" t="s">
        <v>4523</v>
      </c>
      <c r="X2303" t="s">
        <v>4524</v>
      </c>
      <c r="Y2303" t="s">
        <v>4481</v>
      </c>
      <c r="Z2303" t="s">
        <v>3051</v>
      </c>
      <c r="AA2303">
        <v>829988</v>
      </c>
      <c r="AB2303" s="198">
        <v>37048.875011574077</v>
      </c>
      <c r="AC2303" s="198">
        <v>37048.875011574077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25000</v>
      </c>
      <c r="G2304" s="202">
        <v>1338783</v>
      </c>
      <c r="H2304" s="198">
        <v>37047.368379629632</v>
      </c>
      <c r="I2304" t="s">
        <v>3702</v>
      </c>
      <c r="M2304" t="s">
        <v>3494</v>
      </c>
      <c r="N2304" t="s">
        <v>3840</v>
      </c>
      <c r="O2304" t="s">
        <v>4680</v>
      </c>
      <c r="P2304" s="199">
        <v>25000</v>
      </c>
      <c r="S2304" t="s">
        <v>3495</v>
      </c>
      <c r="T2304" t="s">
        <v>3730</v>
      </c>
      <c r="U2304" s="201">
        <v>4.0250000000000004</v>
      </c>
      <c r="V2304" t="s">
        <v>4008</v>
      </c>
      <c r="W2304" t="s">
        <v>4163</v>
      </c>
      <c r="X2304" t="s">
        <v>4164</v>
      </c>
      <c r="Y2304" t="s">
        <v>4481</v>
      </c>
      <c r="Z2304" t="s">
        <v>3051</v>
      </c>
      <c r="AA2304">
        <v>829990</v>
      </c>
      <c r="AB2304" s="198">
        <v>37048.875011574077</v>
      </c>
      <c r="AC2304" s="198">
        <v>37048.875011574077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6475</v>
      </c>
      <c r="G2305" s="202">
        <v>1338785</v>
      </c>
      <c r="H2305" s="198">
        <v>37047.368414351855</v>
      </c>
      <c r="I2305" t="s">
        <v>4158</v>
      </c>
      <c r="M2305" t="s">
        <v>3494</v>
      </c>
      <c r="N2305" t="s">
        <v>3840</v>
      </c>
      <c r="O2305" t="s">
        <v>2583</v>
      </c>
      <c r="P2305" s="199">
        <v>6475</v>
      </c>
      <c r="S2305" t="s">
        <v>3495</v>
      </c>
      <c r="T2305" t="s">
        <v>3730</v>
      </c>
      <c r="U2305" s="201">
        <v>4.2</v>
      </c>
      <c r="V2305" t="s">
        <v>3256</v>
      </c>
      <c r="W2305" t="s">
        <v>4523</v>
      </c>
      <c r="X2305" t="s">
        <v>4524</v>
      </c>
      <c r="Y2305" t="s">
        <v>4481</v>
      </c>
      <c r="Z2305" t="s">
        <v>3051</v>
      </c>
      <c r="AA2305">
        <v>829992</v>
      </c>
      <c r="AB2305" s="198">
        <v>37048.875011574077</v>
      </c>
      <c r="AC2305" s="198">
        <v>37048.875011574077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5000</v>
      </c>
      <c r="G2306" s="202">
        <v>1338786</v>
      </c>
      <c r="H2306" s="198">
        <v>37047.368425925924</v>
      </c>
      <c r="I2306" t="s">
        <v>4502</v>
      </c>
      <c r="M2306" t="s">
        <v>3494</v>
      </c>
      <c r="N2306" t="s">
        <v>3840</v>
      </c>
      <c r="O2306" t="s">
        <v>2499</v>
      </c>
      <c r="Q2306" s="199">
        <v>5000</v>
      </c>
      <c r="S2306" t="s">
        <v>3495</v>
      </c>
      <c r="T2306" t="s">
        <v>3730</v>
      </c>
      <c r="U2306" s="201">
        <v>3.9075000000000002</v>
      </c>
      <c r="V2306" t="s">
        <v>4151</v>
      </c>
      <c r="W2306" t="s">
        <v>4348</v>
      </c>
      <c r="X2306" t="s">
        <v>4498</v>
      </c>
      <c r="Y2306" t="s">
        <v>4481</v>
      </c>
      <c r="Z2306" t="s">
        <v>3051</v>
      </c>
      <c r="AA2306">
        <v>829991</v>
      </c>
      <c r="AB2306" s="198">
        <v>37048.875011574077</v>
      </c>
      <c r="AC2306" s="198">
        <v>37048.875011574077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</v>
      </c>
      <c r="G2307" s="202">
        <v>1338789</v>
      </c>
      <c r="H2307" s="198">
        <v>37047.368449074071</v>
      </c>
      <c r="I2307" t="s">
        <v>3606</v>
      </c>
      <c r="M2307" t="s">
        <v>3494</v>
      </c>
      <c r="N2307" t="s">
        <v>3840</v>
      </c>
      <c r="O2307" t="s">
        <v>4697</v>
      </c>
      <c r="P2307" s="199">
        <v>5000</v>
      </c>
      <c r="S2307" t="s">
        <v>3495</v>
      </c>
      <c r="T2307" t="s">
        <v>3730</v>
      </c>
      <c r="U2307" s="201">
        <v>3.95</v>
      </c>
      <c r="V2307" t="s">
        <v>3491</v>
      </c>
      <c r="W2307" t="s">
        <v>4169</v>
      </c>
      <c r="X2307" t="s">
        <v>4170</v>
      </c>
      <c r="Y2307" t="s">
        <v>4481</v>
      </c>
      <c r="Z2307" t="s">
        <v>3051</v>
      </c>
      <c r="AA2307">
        <v>829993</v>
      </c>
      <c r="AB2307" s="198">
        <v>37048.875011574077</v>
      </c>
      <c r="AC2307" s="198">
        <v>37048.875011574077</v>
      </c>
    </row>
    <row r="2308" spans="1:29" x14ac:dyDescent="0.2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25</v>
      </c>
      <c r="F2308" s="213">
        <f t="shared" si="180"/>
        <v>125000</v>
      </c>
      <c r="G2308" s="202">
        <v>1338790</v>
      </c>
      <c r="H2308" s="198">
        <v>37047.368460648147</v>
      </c>
      <c r="I2308" t="s">
        <v>4239</v>
      </c>
      <c r="M2308" t="s">
        <v>3494</v>
      </c>
      <c r="N2308" t="s">
        <v>4277</v>
      </c>
      <c r="O2308" t="s">
        <v>4701</v>
      </c>
      <c r="P2308" s="199">
        <v>5000</v>
      </c>
      <c r="S2308" t="s">
        <v>3495</v>
      </c>
      <c r="T2308" t="s">
        <v>3730</v>
      </c>
      <c r="U2308" s="201">
        <v>3.03</v>
      </c>
      <c r="V2308" t="s">
        <v>2735</v>
      </c>
      <c r="W2308" t="s">
        <v>3171</v>
      </c>
      <c r="X2308" t="s">
        <v>4287</v>
      </c>
      <c r="Y2308" t="s">
        <v>3748</v>
      </c>
      <c r="Z2308" t="s">
        <v>3051</v>
      </c>
      <c r="AA2308" t="s">
        <v>196</v>
      </c>
      <c r="AB2308" s="198">
        <v>37048.875011574077</v>
      </c>
      <c r="AC2308" s="198">
        <v>37072.875011574077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25000</v>
      </c>
      <c r="G2309" s="202">
        <v>1338792</v>
      </c>
      <c r="H2309" s="198">
        <v>37047.368495370371</v>
      </c>
      <c r="I2309" t="s">
        <v>3606</v>
      </c>
      <c r="M2309" t="s">
        <v>3494</v>
      </c>
      <c r="N2309" t="s">
        <v>3840</v>
      </c>
      <c r="O2309" t="s">
        <v>4680</v>
      </c>
      <c r="P2309" s="199">
        <v>25000</v>
      </c>
      <c r="S2309" t="s">
        <v>3495</v>
      </c>
      <c r="T2309" t="s">
        <v>3730</v>
      </c>
      <c r="U2309" s="201">
        <v>4.0199999999999996</v>
      </c>
      <c r="V2309" t="s">
        <v>3491</v>
      </c>
      <c r="W2309" t="s">
        <v>4163</v>
      </c>
      <c r="X2309" t="s">
        <v>4164</v>
      </c>
      <c r="Y2309" t="s">
        <v>4481</v>
      </c>
      <c r="Z2309" t="s">
        <v>3051</v>
      </c>
      <c r="AA2309">
        <v>829994</v>
      </c>
      <c r="AB2309" s="198">
        <v>37048.875011574077</v>
      </c>
      <c r="AC2309" s="198">
        <v>37048.875011574077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5000</v>
      </c>
      <c r="G2310" s="202">
        <v>1338795</v>
      </c>
      <c r="H2310" s="198">
        <v>37047.368518518517</v>
      </c>
      <c r="I2310" t="s">
        <v>4400</v>
      </c>
      <c r="M2310" t="s">
        <v>3494</v>
      </c>
      <c r="N2310" t="s">
        <v>3840</v>
      </c>
      <c r="O2310" t="s">
        <v>2583</v>
      </c>
      <c r="P2310" s="199">
        <v>5000</v>
      </c>
      <c r="S2310" t="s">
        <v>3495</v>
      </c>
      <c r="T2310" t="s">
        <v>3730</v>
      </c>
      <c r="U2310" s="201">
        <v>4.1950000000000003</v>
      </c>
      <c r="V2310" t="s">
        <v>4009</v>
      </c>
      <c r="W2310" t="s">
        <v>4523</v>
      </c>
      <c r="X2310" t="s">
        <v>4524</v>
      </c>
      <c r="Y2310" t="s">
        <v>4481</v>
      </c>
      <c r="Z2310" t="s">
        <v>3051</v>
      </c>
      <c r="AA2310">
        <v>829996</v>
      </c>
      <c r="AB2310" s="198">
        <v>37048.875011574077</v>
      </c>
      <c r="AC2310" s="198">
        <v>37048.875011574077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10000</v>
      </c>
      <c r="G2311" s="202">
        <v>1338794</v>
      </c>
      <c r="H2311" s="198">
        <v>37047.368518518517</v>
      </c>
      <c r="I2311" t="s">
        <v>3606</v>
      </c>
      <c r="M2311" t="s">
        <v>3494</v>
      </c>
      <c r="N2311" t="s">
        <v>3840</v>
      </c>
      <c r="O2311" t="s">
        <v>2469</v>
      </c>
      <c r="P2311" s="199">
        <v>10000</v>
      </c>
      <c r="S2311" t="s">
        <v>3495</v>
      </c>
      <c r="T2311" t="s">
        <v>3730</v>
      </c>
      <c r="U2311" s="201">
        <v>3.9449999999999998</v>
      </c>
      <c r="V2311" t="s">
        <v>3482</v>
      </c>
      <c r="W2311" t="s">
        <v>4512</v>
      </c>
      <c r="X2311" t="s">
        <v>4513</v>
      </c>
      <c r="Y2311" t="s">
        <v>4481</v>
      </c>
      <c r="Z2311" t="s">
        <v>3051</v>
      </c>
      <c r="AA2311">
        <v>829995</v>
      </c>
      <c r="AB2311" s="198">
        <v>37048.875011574077</v>
      </c>
      <c r="AC2311" s="198">
        <v>37048.875011574077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25000</v>
      </c>
      <c r="G2312" s="202">
        <v>1338796</v>
      </c>
      <c r="H2312" s="198">
        <v>37047.368530092594</v>
      </c>
      <c r="I2312" t="s">
        <v>3606</v>
      </c>
      <c r="M2312" t="s">
        <v>3494</v>
      </c>
      <c r="N2312" t="s">
        <v>3840</v>
      </c>
      <c r="O2312" t="s">
        <v>4680</v>
      </c>
      <c r="P2312" s="199">
        <v>25000</v>
      </c>
      <c r="S2312" t="s">
        <v>3495</v>
      </c>
      <c r="T2312" t="s">
        <v>3730</v>
      </c>
      <c r="U2312" s="201">
        <v>4.0149999999999997</v>
      </c>
      <c r="V2312" t="s">
        <v>3491</v>
      </c>
      <c r="W2312" t="s">
        <v>4163</v>
      </c>
      <c r="X2312" t="s">
        <v>4164</v>
      </c>
      <c r="Y2312" t="s">
        <v>4481</v>
      </c>
      <c r="Z2312" t="s">
        <v>3051</v>
      </c>
      <c r="AA2312">
        <v>829997</v>
      </c>
      <c r="AB2312" s="198">
        <v>37048.875011574077</v>
      </c>
      <c r="AC2312" s="198">
        <v>37048.875011574077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1338797</v>
      </c>
      <c r="H2313" s="198">
        <v>37047.368541666663</v>
      </c>
      <c r="I2313" t="s">
        <v>4543</v>
      </c>
      <c r="M2313" t="s">
        <v>3494</v>
      </c>
      <c r="N2313" t="s">
        <v>3840</v>
      </c>
      <c r="O2313" t="s">
        <v>2472</v>
      </c>
      <c r="Q2313" s="199">
        <v>5000</v>
      </c>
      <c r="S2313" t="s">
        <v>3495</v>
      </c>
      <c r="T2313" t="s">
        <v>3730</v>
      </c>
      <c r="U2313" s="201">
        <v>3.9849999999999999</v>
      </c>
      <c r="V2313" t="s">
        <v>4350</v>
      </c>
      <c r="W2313" t="s">
        <v>4512</v>
      </c>
      <c r="X2313" t="s">
        <v>4513</v>
      </c>
      <c r="Y2313" t="s">
        <v>4481</v>
      </c>
      <c r="Z2313" t="s">
        <v>3051</v>
      </c>
      <c r="AA2313">
        <v>829999</v>
      </c>
      <c r="AB2313" s="198">
        <v>37048.875011574077</v>
      </c>
      <c r="AC2313" s="198">
        <v>37048.875011574077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151</v>
      </c>
      <c r="F2314" s="213">
        <f t="shared" si="180"/>
        <v>755000</v>
      </c>
      <c r="G2314" s="202">
        <v>1338799</v>
      </c>
      <c r="H2314" s="198">
        <v>37047.36855324074</v>
      </c>
      <c r="I2314" t="s">
        <v>4282</v>
      </c>
      <c r="M2314" t="s">
        <v>3494</v>
      </c>
      <c r="N2314" t="s">
        <v>4277</v>
      </c>
      <c r="O2314" t="s">
        <v>4505</v>
      </c>
      <c r="Q2314" s="199">
        <v>5000</v>
      </c>
      <c r="S2314" t="s">
        <v>3495</v>
      </c>
      <c r="T2314" t="s">
        <v>3730</v>
      </c>
      <c r="U2314" s="201">
        <v>4.5350000000000001</v>
      </c>
      <c r="V2314" t="s">
        <v>4283</v>
      </c>
      <c r="W2314" t="s">
        <v>2909</v>
      </c>
      <c r="X2314" t="s">
        <v>4278</v>
      </c>
      <c r="Y2314" t="s">
        <v>3748</v>
      </c>
      <c r="Z2314" t="s">
        <v>3051</v>
      </c>
      <c r="AA2314" t="s">
        <v>197</v>
      </c>
      <c r="AB2314" s="198">
        <v>37196</v>
      </c>
      <c r="AC2314" s="198">
        <v>37346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5000</v>
      </c>
      <c r="G2315" s="202">
        <v>1338798</v>
      </c>
      <c r="H2315" s="198">
        <v>37047.36855324074</v>
      </c>
      <c r="I2315" t="s">
        <v>4285</v>
      </c>
      <c r="M2315" t="s">
        <v>3494</v>
      </c>
      <c r="N2315" t="s">
        <v>3840</v>
      </c>
      <c r="O2315" t="s">
        <v>2498</v>
      </c>
      <c r="P2315" s="199">
        <v>5000</v>
      </c>
      <c r="S2315" t="s">
        <v>3495</v>
      </c>
      <c r="T2315" t="s">
        <v>3730</v>
      </c>
      <c r="U2315" s="201">
        <v>3.86</v>
      </c>
      <c r="V2315" t="s">
        <v>3485</v>
      </c>
      <c r="W2315" t="s">
        <v>4348</v>
      </c>
      <c r="X2315" t="s">
        <v>4498</v>
      </c>
      <c r="Y2315" t="s">
        <v>4481</v>
      </c>
      <c r="Z2315" t="s">
        <v>3051</v>
      </c>
      <c r="AA2315">
        <v>829998</v>
      </c>
      <c r="AB2315" s="198">
        <v>37048.875011574077</v>
      </c>
      <c r="AC2315" s="198">
        <v>37048.875011574077</v>
      </c>
    </row>
    <row r="2316" spans="1:29" x14ac:dyDescent="0.2">
      <c r="A2316" s="44" t="str">
        <f t="shared" si="181"/>
        <v>US Power Physical</v>
      </c>
      <c r="B2316" s="44" t="str">
        <f t="shared" si="182"/>
        <v>US</v>
      </c>
      <c r="C2316" s="44" t="str">
        <f t="shared" si="183"/>
        <v>Power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61</v>
      </c>
      <c r="F2316" s="213">
        <f t="shared" si="185"/>
        <v>3050</v>
      </c>
      <c r="G2316" s="202">
        <v>1338800</v>
      </c>
      <c r="H2316" s="198">
        <v>37047.368564814817</v>
      </c>
      <c r="I2316" t="s">
        <v>3540</v>
      </c>
      <c r="M2316" t="s">
        <v>2818</v>
      </c>
      <c r="N2316" t="s">
        <v>3519</v>
      </c>
      <c r="O2316" t="s">
        <v>3844</v>
      </c>
      <c r="P2316" s="199">
        <v>50</v>
      </c>
      <c r="S2316" t="s">
        <v>3493</v>
      </c>
      <c r="T2316" t="s">
        <v>3730</v>
      </c>
      <c r="U2316" s="201">
        <v>35.5</v>
      </c>
      <c r="V2316" t="s">
        <v>3972</v>
      </c>
      <c r="W2316" t="s">
        <v>3538</v>
      </c>
      <c r="X2316" t="s">
        <v>3683</v>
      </c>
      <c r="Y2316" t="s">
        <v>4783</v>
      </c>
      <c r="Z2316" t="s">
        <v>3046</v>
      </c>
      <c r="AA2316">
        <v>632821.1</v>
      </c>
      <c r="AB2316" s="198">
        <v>37316.600694444445</v>
      </c>
      <c r="AC2316" s="198">
        <v>37376.600694444445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1338801</v>
      </c>
      <c r="H2317" s="198">
        <v>37047.368622685186</v>
      </c>
      <c r="I2317" t="s">
        <v>3606</v>
      </c>
      <c r="M2317" t="s">
        <v>3494</v>
      </c>
      <c r="N2317" t="s">
        <v>3840</v>
      </c>
      <c r="O2317" t="s">
        <v>4724</v>
      </c>
      <c r="P2317" s="199">
        <v>5000</v>
      </c>
      <c r="S2317" t="s">
        <v>3495</v>
      </c>
      <c r="T2317" t="s">
        <v>3730</v>
      </c>
      <c r="U2317" s="201">
        <v>4.2949999999999999</v>
      </c>
      <c r="V2317" t="s">
        <v>3152</v>
      </c>
      <c r="W2317" t="s">
        <v>3217</v>
      </c>
      <c r="X2317" t="s">
        <v>3153</v>
      </c>
      <c r="Y2317" t="s">
        <v>4481</v>
      </c>
      <c r="Z2317" t="s">
        <v>3051</v>
      </c>
      <c r="AA2317">
        <v>830001</v>
      </c>
      <c r="AB2317" s="198">
        <v>37048.875011574077</v>
      </c>
      <c r="AC2317" s="198">
        <v>37048.875011574077</v>
      </c>
    </row>
    <row r="2318" spans="1:29" x14ac:dyDescent="0.2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25</v>
      </c>
      <c r="F2318" s="213">
        <f t="shared" si="185"/>
        <v>125000</v>
      </c>
      <c r="G2318" s="202">
        <v>1338802</v>
      </c>
      <c r="H2318" s="198">
        <v>37047.368634259263</v>
      </c>
      <c r="I2318" t="s">
        <v>4323</v>
      </c>
      <c r="M2318" t="s">
        <v>3494</v>
      </c>
      <c r="N2318" t="s">
        <v>3176</v>
      </c>
      <c r="O2318" t="s">
        <v>177</v>
      </c>
      <c r="P2318" s="199">
        <v>5000</v>
      </c>
      <c r="S2318" t="s">
        <v>3798</v>
      </c>
      <c r="T2318" t="s">
        <v>3177</v>
      </c>
      <c r="U2318" s="201">
        <v>5.085</v>
      </c>
      <c r="V2318" t="s">
        <v>4100</v>
      </c>
      <c r="W2318" t="s">
        <v>4461</v>
      </c>
      <c r="X2318" t="s">
        <v>3179</v>
      </c>
      <c r="Y2318" t="s">
        <v>4481</v>
      </c>
      <c r="Z2318" t="s">
        <v>3052</v>
      </c>
      <c r="AA2318">
        <v>830002</v>
      </c>
      <c r="AB2318" s="198">
        <v>37048.875011574077</v>
      </c>
      <c r="AC2318" s="198">
        <v>37072.875011574077</v>
      </c>
    </row>
    <row r="2319" spans="1:29" x14ac:dyDescent="0.2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31</v>
      </c>
      <c r="F2319" s="213">
        <f t="shared" si="185"/>
        <v>155000</v>
      </c>
      <c r="G2319" s="202">
        <v>1338803</v>
      </c>
      <c r="H2319" s="198">
        <v>37047.368657407409</v>
      </c>
      <c r="I2319" t="s">
        <v>3645</v>
      </c>
      <c r="M2319" t="s">
        <v>3494</v>
      </c>
      <c r="N2319" t="s">
        <v>4277</v>
      </c>
      <c r="O2319" t="s">
        <v>4487</v>
      </c>
      <c r="P2319" s="199">
        <v>5000</v>
      </c>
      <c r="S2319" t="s">
        <v>3495</v>
      </c>
      <c r="T2319" t="s">
        <v>3730</v>
      </c>
      <c r="U2319" s="201">
        <v>4.125</v>
      </c>
      <c r="V2319" t="s">
        <v>3099</v>
      </c>
      <c r="W2319" t="s">
        <v>2909</v>
      </c>
      <c r="X2319" t="s">
        <v>4278</v>
      </c>
      <c r="Y2319" t="s">
        <v>3748</v>
      </c>
      <c r="Z2319" t="s">
        <v>3051</v>
      </c>
      <c r="AA2319" t="s">
        <v>198</v>
      </c>
      <c r="AB2319" s="198">
        <v>37073.875</v>
      </c>
      <c r="AC2319" s="198">
        <v>37103.875</v>
      </c>
    </row>
    <row r="2320" spans="1:29" x14ac:dyDescent="0.2">
      <c r="A2320" s="44" t="str">
        <f t="shared" si="181"/>
        <v>US Natural Gas Financial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Financial</v>
      </c>
      <c r="E2320" s="44">
        <f>IF(VLOOKUP(S2320,'DD-Lookup'!$J$6:$L$50,3,FALSE)="Monthly",(YEAR(AC2320)-YEAR(AB2320))*12+MONTH(AC2320)-MONTH(AB2320)+1,(AC2320-AB2320+1))</f>
        <v>31</v>
      </c>
      <c r="F2320" s="213">
        <f t="shared" si="185"/>
        <v>310000</v>
      </c>
      <c r="G2320" s="202">
        <v>1338804</v>
      </c>
      <c r="H2320" s="198">
        <v>37047.368703703702</v>
      </c>
      <c r="I2320" t="s">
        <v>3645</v>
      </c>
      <c r="M2320" t="s">
        <v>3494</v>
      </c>
      <c r="N2320" t="s">
        <v>4277</v>
      </c>
      <c r="O2320" t="s">
        <v>4487</v>
      </c>
      <c r="P2320" s="199">
        <v>10000</v>
      </c>
      <c r="S2320" t="s">
        <v>3495</v>
      </c>
      <c r="T2320" t="s">
        <v>3730</v>
      </c>
      <c r="U2320" s="201">
        <v>4.125</v>
      </c>
      <c r="V2320" t="s">
        <v>4494</v>
      </c>
      <c r="W2320" t="s">
        <v>2909</v>
      </c>
      <c r="X2320" t="s">
        <v>4278</v>
      </c>
      <c r="Y2320" t="s">
        <v>3748</v>
      </c>
      <c r="Z2320" t="s">
        <v>3051</v>
      </c>
      <c r="AA2320" t="s">
        <v>199</v>
      </c>
      <c r="AB2320" s="198">
        <v>37073.875</v>
      </c>
      <c r="AC2320" s="198">
        <v>37103.875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151</v>
      </c>
      <c r="F2321" s="213">
        <f t="shared" si="185"/>
        <v>377500</v>
      </c>
      <c r="G2321" s="202">
        <v>1338805</v>
      </c>
      <c r="H2321" s="198">
        <v>37047.368773148148</v>
      </c>
      <c r="I2321" t="s">
        <v>4449</v>
      </c>
      <c r="M2321" t="s">
        <v>3494</v>
      </c>
      <c r="N2321" t="s">
        <v>4277</v>
      </c>
      <c r="O2321" t="s">
        <v>4505</v>
      </c>
      <c r="P2321" s="199">
        <v>2500</v>
      </c>
      <c r="S2321" t="s">
        <v>3495</v>
      </c>
      <c r="T2321" t="s">
        <v>3730</v>
      </c>
      <c r="U2321" s="201">
        <v>4.53</v>
      </c>
      <c r="V2321" t="s">
        <v>3664</v>
      </c>
      <c r="W2321" t="s">
        <v>2909</v>
      </c>
      <c r="X2321" t="s">
        <v>4278</v>
      </c>
      <c r="Y2321" t="s">
        <v>3748</v>
      </c>
      <c r="Z2321" t="s">
        <v>3051</v>
      </c>
      <c r="AA2321" t="s">
        <v>200</v>
      </c>
      <c r="AB2321" s="198">
        <v>37196</v>
      </c>
      <c r="AC2321" s="198">
        <v>37346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1338806</v>
      </c>
      <c r="H2322" s="198">
        <v>37047.368773148148</v>
      </c>
      <c r="I2322" t="s">
        <v>4502</v>
      </c>
      <c r="M2322" t="s">
        <v>3494</v>
      </c>
      <c r="N2322" t="s">
        <v>3840</v>
      </c>
      <c r="O2322" t="s">
        <v>2505</v>
      </c>
      <c r="Q2322" s="199">
        <v>5000</v>
      </c>
      <c r="S2322" t="s">
        <v>3495</v>
      </c>
      <c r="T2322" t="s">
        <v>3730</v>
      </c>
      <c r="U2322" s="201">
        <v>3.915</v>
      </c>
      <c r="V2322" t="s">
        <v>4151</v>
      </c>
      <c r="W2322" t="s">
        <v>4348</v>
      </c>
      <c r="X2322" t="s">
        <v>4498</v>
      </c>
      <c r="Y2322" t="s">
        <v>4481</v>
      </c>
      <c r="Z2322" t="s">
        <v>3051</v>
      </c>
      <c r="AA2322">
        <v>830003</v>
      </c>
      <c r="AB2322" s="198">
        <v>37048.875011574077</v>
      </c>
      <c r="AC2322" s="198">
        <v>37048.875011574077</v>
      </c>
    </row>
    <row r="2323" spans="1:29" x14ac:dyDescent="0.2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123</v>
      </c>
      <c r="F2323" s="213">
        <f t="shared" si="185"/>
        <v>307500</v>
      </c>
      <c r="G2323" s="202">
        <v>1338809</v>
      </c>
      <c r="H2323" s="198">
        <v>37047.368784722225</v>
      </c>
      <c r="I2323" t="s">
        <v>3151</v>
      </c>
      <c r="M2323" t="s">
        <v>3494</v>
      </c>
      <c r="N2323" t="s">
        <v>4277</v>
      </c>
      <c r="O2323" t="s">
        <v>3218</v>
      </c>
      <c r="P2323" s="199">
        <v>2500</v>
      </c>
      <c r="S2323" t="s">
        <v>3495</v>
      </c>
      <c r="T2323" t="s">
        <v>3730</v>
      </c>
      <c r="U2323" s="201">
        <v>4.2149999999999999</v>
      </c>
      <c r="V2323" t="s">
        <v>3508</v>
      </c>
      <c r="W2323" t="s">
        <v>2909</v>
      </c>
      <c r="X2323" t="s">
        <v>4278</v>
      </c>
      <c r="Y2323" t="s">
        <v>3748</v>
      </c>
      <c r="Z2323" t="s">
        <v>3051</v>
      </c>
      <c r="AA2323" t="s">
        <v>201</v>
      </c>
      <c r="AB2323" s="198">
        <v>37073</v>
      </c>
      <c r="AC2323" s="198">
        <v>37195</v>
      </c>
    </row>
    <row r="2324" spans="1:29" x14ac:dyDescent="0.2">
      <c r="A2324" s="44" t="str">
        <f t="shared" si="181"/>
        <v>US Crude Financial</v>
      </c>
      <c r="B2324" s="44" t="str">
        <f t="shared" si="182"/>
        <v>US</v>
      </c>
      <c r="C2324" s="44" t="str">
        <f t="shared" si="183"/>
        <v>Crude</v>
      </c>
      <c r="D2324" s="44" t="str">
        <f t="shared" si="184"/>
        <v>Financial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50000</v>
      </c>
      <c r="G2324" s="202">
        <v>1338808</v>
      </c>
      <c r="H2324" s="198">
        <v>37047.368784722225</v>
      </c>
      <c r="I2324" t="s">
        <v>4276</v>
      </c>
      <c r="M2324" t="s">
        <v>3599</v>
      </c>
      <c r="N2324" t="s">
        <v>4774</v>
      </c>
      <c r="O2324" t="s">
        <v>3516</v>
      </c>
      <c r="P2324" s="199">
        <v>50000</v>
      </c>
      <c r="S2324" t="s">
        <v>3500</v>
      </c>
      <c r="T2324" t="s">
        <v>3730</v>
      </c>
      <c r="U2324" s="201">
        <v>28.24</v>
      </c>
      <c r="V2324" t="s">
        <v>3631</v>
      </c>
      <c r="W2324" t="s">
        <v>4776</v>
      </c>
      <c r="X2324" t="s">
        <v>4777</v>
      </c>
      <c r="Y2324" t="s">
        <v>2830</v>
      </c>
      <c r="Z2324" t="s">
        <v>3051</v>
      </c>
      <c r="AA2324">
        <v>113606</v>
      </c>
      <c r="AB2324" s="198">
        <v>37073</v>
      </c>
      <c r="AC2324" s="198">
        <v>37103</v>
      </c>
    </row>
    <row r="2325" spans="1:29" x14ac:dyDescent="0.2">
      <c r="A2325" s="44" t="str">
        <f t="shared" si="181"/>
        <v>US Crude Financial</v>
      </c>
      <c r="B2325" s="44" t="str">
        <f t="shared" si="182"/>
        <v>US</v>
      </c>
      <c r="C2325" s="44" t="str">
        <f t="shared" si="183"/>
        <v>Crude</v>
      </c>
      <c r="D2325" s="44" t="str">
        <f t="shared" si="184"/>
        <v>Financial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50000</v>
      </c>
      <c r="G2325" s="202">
        <v>1338811</v>
      </c>
      <c r="H2325" s="198">
        <v>37047.368784722225</v>
      </c>
      <c r="I2325" t="s">
        <v>4773</v>
      </c>
      <c r="M2325" t="s">
        <v>3599</v>
      </c>
      <c r="N2325" t="s">
        <v>4774</v>
      </c>
      <c r="O2325" t="s">
        <v>3516</v>
      </c>
      <c r="P2325" s="199">
        <v>50000</v>
      </c>
      <c r="S2325" t="s">
        <v>3500</v>
      </c>
      <c r="T2325" t="s">
        <v>3730</v>
      </c>
      <c r="U2325" s="201">
        <v>28.24</v>
      </c>
      <c r="V2325" t="s">
        <v>4775</v>
      </c>
      <c r="W2325" t="s">
        <v>4776</v>
      </c>
      <c r="X2325" t="s">
        <v>4777</v>
      </c>
      <c r="Y2325" t="s">
        <v>2830</v>
      </c>
      <c r="Z2325" t="s">
        <v>3051</v>
      </c>
      <c r="AA2325">
        <v>113607</v>
      </c>
      <c r="AB2325" s="198">
        <v>37073</v>
      </c>
      <c r="AC2325" s="198">
        <v>37103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1338810</v>
      </c>
      <c r="H2326" s="198">
        <v>37047.368784722225</v>
      </c>
      <c r="I2326" t="s">
        <v>4396</v>
      </c>
      <c r="M2326" t="s">
        <v>3494</v>
      </c>
      <c r="N2326" t="s">
        <v>3840</v>
      </c>
      <c r="O2326" t="s">
        <v>2550</v>
      </c>
      <c r="P2326" s="199">
        <v>10000</v>
      </c>
      <c r="S2326" t="s">
        <v>3495</v>
      </c>
      <c r="T2326" t="s">
        <v>3730</v>
      </c>
      <c r="U2326" s="201">
        <v>3.7</v>
      </c>
      <c r="V2326" t="s">
        <v>4414</v>
      </c>
      <c r="W2326" t="s">
        <v>3163</v>
      </c>
      <c r="X2326" t="s">
        <v>3164</v>
      </c>
      <c r="Y2326" t="s">
        <v>4481</v>
      </c>
      <c r="Z2326" t="s">
        <v>3051</v>
      </c>
      <c r="AA2326">
        <v>830004</v>
      </c>
      <c r="AB2326" s="198">
        <v>37048.875011574077</v>
      </c>
      <c r="AC2326" s="198">
        <v>37048.875011574077</v>
      </c>
    </row>
    <row r="2327" spans="1:29" x14ac:dyDescent="0.2">
      <c r="A2327" s="44" t="str">
        <f t="shared" si="181"/>
        <v>US Crude Financial</v>
      </c>
      <c r="B2327" s="44" t="str">
        <f t="shared" si="182"/>
        <v>US</v>
      </c>
      <c r="C2327" s="44" t="str">
        <f t="shared" si="183"/>
        <v>Crude</v>
      </c>
      <c r="D2327" s="44" t="str">
        <f t="shared" si="184"/>
        <v>Financial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50000</v>
      </c>
      <c r="G2327" s="202">
        <v>1338812</v>
      </c>
      <c r="H2327" s="198">
        <v>37047.368807870371</v>
      </c>
      <c r="I2327" t="s">
        <v>4773</v>
      </c>
      <c r="M2327" t="s">
        <v>3599</v>
      </c>
      <c r="N2327" t="s">
        <v>4774</v>
      </c>
      <c r="O2327" t="s">
        <v>3516</v>
      </c>
      <c r="P2327" s="199">
        <v>50000</v>
      </c>
      <c r="S2327" t="s">
        <v>3500</v>
      </c>
      <c r="T2327" t="s">
        <v>3730</v>
      </c>
      <c r="U2327" s="201">
        <v>28.24</v>
      </c>
      <c r="V2327" t="s">
        <v>3162</v>
      </c>
      <c r="W2327" t="s">
        <v>4776</v>
      </c>
      <c r="X2327" t="s">
        <v>4777</v>
      </c>
      <c r="Y2327" t="s">
        <v>2830</v>
      </c>
      <c r="Z2327" t="s">
        <v>3051</v>
      </c>
      <c r="AA2327">
        <v>113608</v>
      </c>
      <c r="AB2327" s="198">
        <v>37073</v>
      </c>
      <c r="AC2327" s="198">
        <v>37103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10000</v>
      </c>
      <c r="G2328" s="202">
        <v>1338813</v>
      </c>
      <c r="H2328" s="198">
        <v>37047.368819444448</v>
      </c>
      <c r="I2328" t="s">
        <v>3678</v>
      </c>
      <c r="M2328" t="s">
        <v>3494</v>
      </c>
      <c r="N2328" t="s">
        <v>3840</v>
      </c>
      <c r="O2328" t="s">
        <v>4686</v>
      </c>
      <c r="Q2328" s="199">
        <v>10000</v>
      </c>
      <c r="S2328" t="s">
        <v>3495</v>
      </c>
      <c r="T2328" t="s">
        <v>3730</v>
      </c>
      <c r="U2328" s="201">
        <v>4.0149999999999997</v>
      </c>
      <c r="V2328" t="s">
        <v>3108</v>
      </c>
      <c r="W2328" t="s">
        <v>4368</v>
      </c>
      <c r="X2328" t="s">
        <v>4429</v>
      </c>
      <c r="Y2328" t="s">
        <v>4481</v>
      </c>
      <c r="Z2328" t="s">
        <v>3051</v>
      </c>
      <c r="AA2328">
        <v>830005</v>
      </c>
      <c r="AB2328" s="198">
        <v>37048.875011574077</v>
      </c>
      <c r="AC2328" s="198">
        <v>37048.875011574077</v>
      </c>
    </row>
    <row r="2329" spans="1:29" x14ac:dyDescent="0.2">
      <c r="A2329" s="44" t="str">
        <f t="shared" si="181"/>
        <v>US Crude Financial</v>
      </c>
      <c r="B2329" s="44" t="str">
        <f t="shared" si="182"/>
        <v>US</v>
      </c>
      <c r="C2329" s="44" t="str">
        <f t="shared" si="183"/>
        <v>Crude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50000</v>
      </c>
      <c r="G2329" s="202">
        <v>1338814</v>
      </c>
      <c r="H2329" s="198">
        <v>37047.368831018517</v>
      </c>
      <c r="I2329" t="s">
        <v>4276</v>
      </c>
      <c r="M2329" t="s">
        <v>3599</v>
      </c>
      <c r="N2329" t="s">
        <v>4774</v>
      </c>
      <c r="O2329" t="s">
        <v>3516</v>
      </c>
      <c r="P2329" s="199">
        <v>50000</v>
      </c>
      <c r="S2329" t="s">
        <v>3500</v>
      </c>
      <c r="T2329" t="s">
        <v>3730</v>
      </c>
      <c r="U2329" s="201">
        <v>28.24</v>
      </c>
      <c r="V2329" t="s">
        <v>3679</v>
      </c>
      <c r="W2329" t="s">
        <v>4776</v>
      </c>
      <c r="X2329" t="s">
        <v>4777</v>
      </c>
      <c r="Y2329" t="s">
        <v>2830</v>
      </c>
      <c r="Z2329" t="s">
        <v>3051</v>
      </c>
      <c r="AA2329">
        <v>113609</v>
      </c>
      <c r="AB2329" s="198">
        <v>37073</v>
      </c>
      <c r="AC2329" s="198">
        <v>37103</v>
      </c>
    </row>
    <row r="2330" spans="1:29" x14ac:dyDescent="0.2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31</v>
      </c>
      <c r="F2330" s="213">
        <f t="shared" si="185"/>
        <v>77500</v>
      </c>
      <c r="G2330" s="202">
        <v>1338816</v>
      </c>
      <c r="H2330" s="198">
        <v>37047.36886574074</v>
      </c>
      <c r="I2330" t="s">
        <v>4504</v>
      </c>
      <c r="M2330" t="s">
        <v>3494</v>
      </c>
      <c r="N2330" t="s">
        <v>4277</v>
      </c>
      <c r="O2330" t="s">
        <v>4487</v>
      </c>
      <c r="P2330" s="199">
        <v>2500</v>
      </c>
      <c r="S2330" t="s">
        <v>3495</v>
      </c>
      <c r="T2330" t="s">
        <v>3730</v>
      </c>
      <c r="U2330" s="201">
        <v>4.12</v>
      </c>
      <c r="V2330" t="s">
        <v>202</v>
      </c>
      <c r="W2330" t="s">
        <v>2909</v>
      </c>
      <c r="X2330" t="s">
        <v>4278</v>
      </c>
      <c r="Y2330" t="s">
        <v>3748</v>
      </c>
      <c r="Z2330" t="s">
        <v>3051</v>
      </c>
      <c r="AA2330" t="s">
        <v>203</v>
      </c>
      <c r="AB2330" s="198">
        <v>37073.875</v>
      </c>
      <c r="AC2330" s="198">
        <v>37103.875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10000</v>
      </c>
      <c r="G2331" s="202">
        <v>1338817</v>
      </c>
      <c r="H2331" s="198">
        <v>37047.36886574074</v>
      </c>
      <c r="I2331" t="s">
        <v>4518</v>
      </c>
      <c r="M2331" t="s">
        <v>3494</v>
      </c>
      <c r="N2331" t="s">
        <v>3840</v>
      </c>
      <c r="O2331" t="s">
        <v>2587</v>
      </c>
      <c r="P2331" s="199">
        <v>10000</v>
      </c>
      <c r="S2331" t="s">
        <v>3495</v>
      </c>
      <c r="T2331" t="s">
        <v>3730</v>
      </c>
      <c r="U2331" s="201">
        <v>4</v>
      </c>
      <c r="V2331" t="s">
        <v>4413</v>
      </c>
      <c r="W2331" t="s">
        <v>3171</v>
      </c>
      <c r="X2331" t="s">
        <v>3164</v>
      </c>
      <c r="Y2331" t="s">
        <v>4481</v>
      </c>
      <c r="Z2331" t="s">
        <v>3051</v>
      </c>
      <c r="AA2331">
        <v>830007</v>
      </c>
      <c r="AB2331" s="198">
        <v>37048.875011574077</v>
      </c>
      <c r="AC2331" s="198">
        <v>37048.875011574077</v>
      </c>
    </row>
    <row r="2332" spans="1:29" x14ac:dyDescent="0.2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365</v>
      </c>
      <c r="F2332" s="213">
        <f t="shared" si="185"/>
        <v>1825000</v>
      </c>
      <c r="G2332" s="202">
        <v>1338819</v>
      </c>
      <c r="H2332" s="198">
        <v>37047.368877314817</v>
      </c>
      <c r="I2332" t="s">
        <v>3518</v>
      </c>
      <c r="M2332" t="s">
        <v>3494</v>
      </c>
      <c r="N2332" t="s">
        <v>4277</v>
      </c>
      <c r="O2332" t="s">
        <v>4526</v>
      </c>
      <c r="P2332" s="199">
        <v>5000</v>
      </c>
      <c r="S2332" t="s">
        <v>3495</v>
      </c>
      <c r="T2332" t="s">
        <v>3730</v>
      </c>
      <c r="U2332" s="201">
        <v>4.16</v>
      </c>
      <c r="V2332" t="s">
        <v>4392</v>
      </c>
      <c r="W2332" t="s">
        <v>2909</v>
      </c>
      <c r="X2332" t="s">
        <v>4278</v>
      </c>
      <c r="Y2332" t="s">
        <v>3748</v>
      </c>
      <c r="Z2332" t="s">
        <v>3051</v>
      </c>
      <c r="AA2332" t="s">
        <v>204</v>
      </c>
      <c r="AB2332" s="198">
        <v>37257.875</v>
      </c>
      <c r="AC2332" s="198">
        <v>37621.875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5000</v>
      </c>
      <c r="G2333" s="202">
        <v>1338818</v>
      </c>
      <c r="H2333" s="198">
        <v>37047.368877314817</v>
      </c>
      <c r="I2333" t="s">
        <v>4464</v>
      </c>
      <c r="M2333" t="s">
        <v>3494</v>
      </c>
      <c r="N2333" t="s">
        <v>3840</v>
      </c>
      <c r="O2333" t="s">
        <v>2681</v>
      </c>
      <c r="P2333" s="199">
        <v>5000</v>
      </c>
      <c r="S2333" t="s">
        <v>3495</v>
      </c>
      <c r="T2333" t="s">
        <v>3730</v>
      </c>
      <c r="U2333" s="201">
        <v>4.2450000000000001</v>
      </c>
      <c r="V2333" t="s">
        <v>3906</v>
      </c>
      <c r="W2333" t="s">
        <v>4178</v>
      </c>
      <c r="X2333" t="s">
        <v>3149</v>
      </c>
      <c r="Y2333" t="s">
        <v>4481</v>
      </c>
      <c r="Z2333" t="s">
        <v>3051</v>
      </c>
      <c r="AA2333">
        <v>830009</v>
      </c>
      <c r="AB2333" s="198">
        <v>37048.875011574077</v>
      </c>
      <c r="AC2333" s="198">
        <v>37048.875011574077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55000</v>
      </c>
      <c r="G2334" s="202">
        <v>1338820</v>
      </c>
      <c r="H2334" s="198">
        <v>37047.368888888886</v>
      </c>
      <c r="I2334" t="s">
        <v>3606</v>
      </c>
      <c r="M2334" t="s">
        <v>3494</v>
      </c>
      <c r="N2334" t="s">
        <v>3840</v>
      </c>
      <c r="O2334" t="s">
        <v>2481</v>
      </c>
      <c r="P2334" s="199">
        <v>55000</v>
      </c>
      <c r="S2334" t="s">
        <v>3495</v>
      </c>
      <c r="T2334" t="s">
        <v>3730</v>
      </c>
      <c r="U2334" s="201">
        <v>4.0949999999999998</v>
      </c>
      <c r="V2334" t="s">
        <v>4347</v>
      </c>
      <c r="W2334" t="s">
        <v>4479</v>
      </c>
      <c r="X2334" t="s">
        <v>4480</v>
      </c>
      <c r="Y2334" t="s">
        <v>4481</v>
      </c>
      <c r="Z2334" t="s">
        <v>3051</v>
      </c>
      <c r="AA2334">
        <v>830008</v>
      </c>
      <c r="AB2334" s="198">
        <v>37048.875011574077</v>
      </c>
      <c r="AC2334" s="198">
        <v>37048.875011574077</v>
      </c>
    </row>
    <row r="2335" spans="1:29" x14ac:dyDescent="0.2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50000</v>
      </c>
      <c r="G2335" s="202">
        <v>1338821</v>
      </c>
      <c r="H2335" s="198">
        <v>37047.368888888886</v>
      </c>
      <c r="I2335" t="s">
        <v>4773</v>
      </c>
      <c r="M2335" t="s">
        <v>3599</v>
      </c>
      <c r="N2335" t="s">
        <v>4774</v>
      </c>
      <c r="O2335" t="s">
        <v>3516</v>
      </c>
      <c r="P2335" s="199">
        <v>50000</v>
      </c>
      <c r="S2335" t="s">
        <v>3500</v>
      </c>
      <c r="T2335" t="s">
        <v>3730</v>
      </c>
      <c r="U2335" s="201">
        <v>28.24</v>
      </c>
      <c r="V2335" t="s">
        <v>4775</v>
      </c>
      <c r="W2335" t="s">
        <v>4776</v>
      </c>
      <c r="X2335" t="s">
        <v>4777</v>
      </c>
      <c r="Y2335" t="s">
        <v>2830</v>
      </c>
      <c r="Z2335" t="s">
        <v>3051</v>
      </c>
      <c r="AA2335">
        <v>113611</v>
      </c>
      <c r="AB2335" s="198">
        <v>37073</v>
      </c>
      <c r="AC2335" s="198">
        <v>37103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77500</v>
      </c>
      <c r="G2336" s="202">
        <v>1338823</v>
      </c>
      <c r="H2336" s="198">
        <v>37047.36891203704</v>
      </c>
      <c r="I2336" t="s">
        <v>4280</v>
      </c>
      <c r="M2336" t="s">
        <v>3494</v>
      </c>
      <c r="N2336" t="s">
        <v>4277</v>
      </c>
      <c r="O2336" t="s">
        <v>4487</v>
      </c>
      <c r="P2336" s="199">
        <v>2500</v>
      </c>
      <c r="S2336" t="s">
        <v>3495</v>
      </c>
      <c r="T2336" t="s">
        <v>3730</v>
      </c>
      <c r="U2336" s="201">
        <v>4.12</v>
      </c>
      <c r="V2336" t="s">
        <v>3246</v>
      </c>
      <c r="W2336" t="s">
        <v>2909</v>
      </c>
      <c r="X2336" t="s">
        <v>4278</v>
      </c>
      <c r="Y2336" t="s">
        <v>3748</v>
      </c>
      <c r="Z2336" t="s">
        <v>3051</v>
      </c>
      <c r="AA2336" t="s">
        <v>205</v>
      </c>
      <c r="AB2336" s="198">
        <v>37073.875</v>
      </c>
      <c r="AC2336" s="198">
        <v>37103.875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1338824</v>
      </c>
      <c r="H2337" s="198">
        <v>37047.36891203704</v>
      </c>
      <c r="I2337" t="s">
        <v>4773</v>
      </c>
      <c r="M2337" t="s">
        <v>3599</v>
      </c>
      <c r="N2337" t="s">
        <v>4774</v>
      </c>
      <c r="O2337" t="s">
        <v>3516</v>
      </c>
      <c r="P2337" s="199">
        <v>50000</v>
      </c>
      <c r="S2337" t="s">
        <v>3500</v>
      </c>
      <c r="T2337" t="s">
        <v>3730</v>
      </c>
      <c r="U2337" s="201">
        <v>28.24</v>
      </c>
      <c r="V2337" t="s">
        <v>4471</v>
      </c>
      <c r="W2337" t="s">
        <v>4776</v>
      </c>
      <c r="X2337" t="s">
        <v>4777</v>
      </c>
      <c r="Y2337" t="s">
        <v>2830</v>
      </c>
      <c r="Z2337" t="s">
        <v>3051</v>
      </c>
      <c r="AA2337">
        <v>113612</v>
      </c>
      <c r="AB2337" s="198">
        <v>37073</v>
      </c>
      <c r="AC2337" s="198">
        <v>37103</v>
      </c>
    </row>
    <row r="2338" spans="1:29" x14ac:dyDescent="0.2">
      <c r="A2338" s="44" t="str">
        <f t="shared" si="181"/>
        <v>US Crude Financial</v>
      </c>
      <c r="B2338" s="44" t="str">
        <f t="shared" si="182"/>
        <v>US</v>
      </c>
      <c r="C2338" s="44" t="str">
        <f t="shared" si="183"/>
        <v>Crude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50000</v>
      </c>
      <c r="G2338" s="202">
        <v>1338825</v>
      </c>
      <c r="H2338" s="198">
        <v>37047.368923611109</v>
      </c>
      <c r="I2338" t="s">
        <v>4276</v>
      </c>
      <c r="M2338" t="s">
        <v>3599</v>
      </c>
      <c r="N2338" t="s">
        <v>4774</v>
      </c>
      <c r="O2338" t="s">
        <v>3516</v>
      </c>
      <c r="P2338" s="199">
        <v>50000</v>
      </c>
      <c r="S2338" t="s">
        <v>3500</v>
      </c>
      <c r="T2338" t="s">
        <v>3730</v>
      </c>
      <c r="U2338" s="201">
        <v>28.24</v>
      </c>
      <c r="V2338" t="s">
        <v>4469</v>
      </c>
      <c r="W2338" t="s">
        <v>4776</v>
      </c>
      <c r="X2338" t="s">
        <v>4777</v>
      </c>
      <c r="Y2338" t="s">
        <v>2830</v>
      </c>
      <c r="Z2338" t="s">
        <v>3051</v>
      </c>
      <c r="AA2338">
        <v>113613</v>
      </c>
      <c r="AB2338" s="198">
        <v>37073</v>
      </c>
      <c r="AC2338" s="198">
        <v>37103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1338826</v>
      </c>
      <c r="H2339" s="198">
        <v>37047.368935185186</v>
      </c>
      <c r="I2339" t="s">
        <v>4249</v>
      </c>
      <c r="M2339" t="s">
        <v>3494</v>
      </c>
      <c r="N2339" t="s">
        <v>3840</v>
      </c>
      <c r="O2339" t="s">
        <v>2499</v>
      </c>
      <c r="P2339" s="199">
        <v>5000</v>
      </c>
      <c r="S2339" t="s">
        <v>3495</v>
      </c>
      <c r="T2339" t="s">
        <v>3730</v>
      </c>
      <c r="U2339" s="201">
        <v>3.9049999999999998</v>
      </c>
      <c r="V2339" t="s">
        <v>4470</v>
      </c>
      <c r="W2339" t="s">
        <v>4348</v>
      </c>
      <c r="X2339" t="s">
        <v>4498</v>
      </c>
      <c r="Y2339" t="s">
        <v>4481</v>
      </c>
      <c r="Z2339" t="s">
        <v>3051</v>
      </c>
      <c r="AA2339">
        <v>830010</v>
      </c>
      <c r="AB2339" s="198">
        <v>37048.875011574077</v>
      </c>
      <c r="AC2339" s="198">
        <v>37048.875011574077</v>
      </c>
    </row>
    <row r="2340" spans="1:29" x14ac:dyDescent="0.2">
      <c r="A2340" s="44" t="str">
        <f t="shared" si="181"/>
        <v>US Natural Gas Financial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25</v>
      </c>
      <c r="F2340" s="213">
        <f t="shared" si="185"/>
        <v>250000</v>
      </c>
      <c r="G2340" s="202">
        <v>1338830</v>
      </c>
      <c r="H2340" s="198">
        <v>37047.368993055556</v>
      </c>
      <c r="I2340" t="s">
        <v>4239</v>
      </c>
      <c r="M2340" t="s">
        <v>3494</v>
      </c>
      <c r="N2340" t="s">
        <v>4277</v>
      </c>
      <c r="O2340" t="s">
        <v>3991</v>
      </c>
      <c r="Q2340" s="199">
        <v>10000</v>
      </c>
      <c r="S2340" t="s">
        <v>3495</v>
      </c>
      <c r="T2340" t="s">
        <v>3730</v>
      </c>
      <c r="U2340" s="201">
        <v>4.0250000000000004</v>
      </c>
      <c r="V2340" t="s">
        <v>4066</v>
      </c>
      <c r="W2340" t="s">
        <v>4527</v>
      </c>
      <c r="X2340" t="s">
        <v>4157</v>
      </c>
      <c r="Y2340" t="s">
        <v>3748</v>
      </c>
      <c r="Z2340" t="s">
        <v>3051</v>
      </c>
      <c r="AA2340" t="s">
        <v>206</v>
      </c>
      <c r="AB2340" s="198">
        <v>37048.875011574077</v>
      </c>
      <c r="AC2340" s="198">
        <v>37072.875011574077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1338831</v>
      </c>
      <c r="H2341" s="198">
        <v>37047.369004629632</v>
      </c>
      <c r="I2341" t="s">
        <v>3150</v>
      </c>
      <c r="M2341" t="s">
        <v>3494</v>
      </c>
      <c r="N2341" t="s">
        <v>3840</v>
      </c>
      <c r="O2341" t="s">
        <v>2505</v>
      </c>
      <c r="P2341" s="199">
        <v>5000</v>
      </c>
      <c r="S2341" t="s">
        <v>3495</v>
      </c>
      <c r="T2341" t="s">
        <v>3730</v>
      </c>
      <c r="U2341" s="201">
        <v>3.9125000000000001</v>
      </c>
      <c r="V2341" t="s">
        <v>4588</v>
      </c>
      <c r="W2341" t="s">
        <v>4348</v>
      </c>
      <c r="X2341" t="s">
        <v>4498</v>
      </c>
      <c r="Y2341" t="s">
        <v>4481</v>
      </c>
      <c r="Z2341" t="s">
        <v>3051</v>
      </c>
      <c r="AA2341">
        <v>830015</v>
      </c>
      <c r="AB2341" s="198">
        <v>37048.875011574077</v>
      </c>
      <c r="AC2341" s="198">
        <v>37048.875011574077</v>
      </c>
    </row>
    <row r="2342" spans="1:29" x14ac:dyDescent="0.2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1338832</v>
      </c>
      <c r="H2342" s="198">
        <v>37047.369016203702</v>
      </c>
      <c r="I2342" t="s">
        <v>4449</v>
      </c>
      <c r="M2342" t="s">
        <v>3494</v>
      </c>
      <c r="N2342" t="s">
        <v>4506</v>
      </c>
      <c r="O2342" t="s">
        <v>2641</v>
      </c>
      <c r="P2342" s="199">
        <v>10000</v>
      </c>
      <c r="S2342" t="s">
        <v>3495</v>
      </c>
      <c r="T2342" t="s">
        <v>3730</v>
      </c>
      <c r="U2342" s="201">
        <v>4.1974999999999998</v>
      </c>
      <c r="V2342" t="s">
        <v>3802</v>
      </c>
      <c r="W2342" t="s">
        <v>4507</v>
      </c>
      <c r="X2342" t="s">
        <v>4508</v>
      </c>
      <c r="Y2342" t="s">
        <v>4481</v>
      </c>
      <c r="Z2342" t="s">
        <v>3051</v>
      </c>
      <c r="AA2342">
        <v>830012</v>
      </c>
      <c r="AB2342" s="198">
        <v>37048.875011574077</v>
      </c>
      <c r="AC2342" s="198">
        <v>37048.875011574077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10000</v>
      </c>
      <c r="G2343" s="202">
        <v>1338833</v>
      </c>
      <c r="H2343" s="198">
        <v>37047.369016203702</v>
      </c>
      <c r="I2343" t="s">
        <v>3490</v>
      </c>
      <c r="M2343" t="s">
        <v>3494</v>
      </c>
      <c r="N2343" t="s">
        <v>3840</v>
      </c>
      <c r="O2343" t="s">
        <v>4697</v>
      </c>
      <c r="Q2343" s="199">
        <v>10000</v>
      </c>
      <c r="S2343" t="s">
        <v>3495</v>
      </c>
      <c r="T2343" t="s">
        <v>3730</v>
      </c>
      <c r="U2343" s="201">
        <v>3.95</v>
      </c>
      <c r="V2343" t="s">
        <v>4051</v>
      </c>
      <c r="W2343" t="s">
        <v>4169</v>
      </c>
      <c r="X2343" t="s">
        <v>4170</v>
      </c>
      <c r="Y2343" t="s">
        <v>4481</v>
      </c>
      <c r="Z2343" t="s">
        <v>3051</v>
      </c>
      <c r="AA2343">
        <v>830011</v>
      </c>
      <c r="AB2343" s="198">
        <v>37048.875011574077</v>
      </c>
      <c r="AC2343" s="198">
        <v>37048.875011574077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1338834</v>
      </c>
      <c r="H2344" s="198">
        <v>37047.369016203702</v>
      </c>
      <c r="I2344" t="s">
        <v>3466</v>
      </c>
      <c r="M2344" t="s">
        <v>3494</v>
      </c>
      <c r="N2344" t="s">
        <v>3840</v>
      </c>
      <c r="O2344" t="s">
        <v>170</v>
      </c>
      <c r="P2344" s="199">
        <v>10000</v>
      </c>
      <c r="S2344" t="s">
        <v>3495</v>
      </c>
      <c r="T2344" t="s">
        <v>3730</v>
      </c>
      <c r="U2344" s="201">
        <v>4.04</v>
      </c>
      <c r="V2344" t="s">
        <v>3505</v>
      </c>
      <c r="W2344" t="s">
        <v>4523</v>
      </c>
      <c r="X2344" t="s">
        <v>4165</v>
      </c>
      <c r="Y2344" t="s">
        <v>4481</v>
      </c>
      <c r="Z2344" t="s">
        <v>3051</v>
      </c>
      <c r="AA2344">
        <v>830013</v>
      </c>
      <c r="AB2344" s="198">
        <v>37048.875011574077</v>
      </c>
      <c r="AC2344" s="198">
        <v>37048.875011574077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1338835</v>
      </c>
      <c r="H2345" s="198">
        <v>37047.369027777779</v>
      </c>
      <c r="I2345" t="s">
        <v>4171</v>
      </c>
      <c r="M2345" t="s">
        <v>3494</v>
      </c>
      <c r="N2345" t="s">
        <v>3840</v>
      </c>
      <c r="O2345" t="s">
        <v>2497</v>
      </c>
      <c r="Q2345" s="199">
        <v>10000</v>
      </c>
      <c r="S2345" t="s">
        <v>3495</v>
      </c>
      <c r="T2345" t="s">
        <v>3730</v>
      </c>
      <c r="U2345" s="201">
        <v>3.85</v>
      </c>
      <c r="V2345" t="s">
        <v>3889</v>
      </c>
      <c r="W2345" t="s">
        <v>4348</v>
      </c>
      <c r="X2345" t="s">
        <v>4498</v>
      </c>
      <c r="Y2345" t="s">
        <v>4481</v>
      </c>
      <c r="Z2345" t="s">
        <v>3051</v>
      </c>
      <c r="AA2345">
        <v>830014</v>
      </c>
      <c r="AB2345" s="198">
        <v>37048.875011574077</v>
      </c>
      <c r="AC2345" s="198">
        <v>37048.875011574077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15000</v>
      </c>
      <c r="G2346" s="202">
        <v>1338836</v>
      </c>
      <c r="H2346" s="198">
        <v>37047.369039351855</v>
      </c>
      <c r="I2346" t="s">
        <v>4159</v>
      </c>
      <c r="M2346" t="s">
        <v>3494</v>
      </c>
      <c r="N2346" t="s">
        <v>3840</v>
      </c>
      <c r="O2346" t="s">
        <v>2481</v>
      </c>
      <c r="P2346" s="199">
        <v>15000</v>
      </c>
      <c r="S2346" t="s">
        <v>3495</v>
      </c>
      <c r="T2346" t="s">
        <v>3730</v>
      </c>
      <c r="U2346" s="201">
        <v>4.09</v>
      </c>
      <c r="V2346" t="s">
        <v>3141</v>
      </c>
      <c r="W2346" t="s">
        <v>4479</v>
      </c>
      <c r="X2346" t="s">
        <v>4480</v>
      </c>
      <c r="Y2346" t="s">
        <v>4481</v>
      </c>
      <c r="Z2346" t="s">
        <v>3051</v>
      </c>
      <c r="AA2346">
        <v>830016</v>
      </c>
      <c r="AB2346" s="198">
        <v>37048.875011574077</v>
      </c>
      <c r="AC2346" s="198">
        <v>37048.875011574077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1300</v>
      </c>
      <c r="G2347" s="202">
        <v>1338837</v>
      </c>
      <c r="H2347" s="198">
        <v>37047.369050925925</v>
      </c>
      <c r="I2347" t="s">
        <v>3533</v>
      </c>
      <c r="M2347" t="s">
        <v>3494</v>
      </c>
      <c r="N2347" t="s">
        <v>3840</v>
      </c>
      <c r="O2347" t="s">
        <v>2503</v>
      </c>
      <c r="Q2347" s="199">
        <v>1300</v>
      </c>
      <c r="S2347" t="s">
        <v>3495</v>
      </c>
      <c r="T2347" t="s">
        <v>3730</v>
      </c>
      <c r="U2347" s="201">
        <v>3.9</v>
      </c>
      <c r="V2347" t="s">
        <v>4096</v>
      </c>
      <c r="W2347" t="s">
        <v>4348</v>
      </c>
      <c r="X2347" t="s">
        <v>4498</v>
      </c>
      <c r="Y2347" t="s">
        <v>4481</v>
      </c>
      <c r="Z2347" t="s">
        <v>3051</v>
      </c>
      <c r="AA2347">
        <v>830017</v>
      </c>
      <c r="AB2347" s="198">
        <v>37048.875011574077</v>
      </c>
      <c r="AC2347" s="198">
        <v>37048.875011574077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1338838</v>
      </c>
      <c r="H2348" s="198">
        <v>37047.369097222225</v>
      </c>
      <c r="I2348" t="s">
        <v>3490</v>
      </c>
      <c r="M2348" t="s">
        <v>3494</v>
      </c>
      <c r="N2348" t="s">
        <v>3840</v>
      </c>
      <c r="O2348" t="s">
        <v>4697</v>
      </c>
      <c r="Q2348" s="199">
        <v>10000</v>
      </c>
      <c r="S2348" t="s">
        <v>3495</v>
      </c>
      <c r="T2348" t="s">
        <v>3730</v>
      </c>
      <c r="U2348" s="201">
        <v>3.9550000000000001</v>
      </c>
      <c r="V2348" t="s">
        <v>4051</v>
      </c>
      <c r="W2348" t="s">
        <v>4169</v>
      </c>
      <c r="X2348" t="s">
        <v>4170</v>
      </c>
      <c r="Y2348" t="s">
        <v>4481</v>
      </c>
      <c r="Z2348" t="s">
        <v>3051</v>
      </c>
      <c r="AA2348">
        <v>830018</v>
      </c>
      <c r="AB2348" s="198">
        <v>37048.875011574077</v>
      </c>
      <c r="AC2348" s="198">
        <v>37048.875011574077</v>
      </c>
    </row>
    <row r="2349" spans="1:29" x14ac:dyDescent="0.2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30</v>
      </c>
      <c r="F2349" s="213">
        <f t="shared" si="185"/>
        <v>225000</v>
      </c>
      <c r="G2349" s="202">
        <v>1338843</v>
      </c>
      <c r="H2349" s="198">
        <v>37047.369108796294</v>
      </c>
      <c r="I2349" t="s">
        <v>4484</v>
      </c>
      <c r="M2349" t="s">
        <v>3494</v>
      </c>
      <c r="N2349" t="s">
        <v>4277</v>
      </c>
      <c r="O2349" t="s">
        <v>3186</v>
      </c>
      <c r="P2349" s="199">
        <v>7500</v>
      </c>
      <c r="S2349" t="s">
        <v>3495</v>
      </c>
      <c r="T2349" t="s">
        <v>3730</v>
      </c>
      <c r="U2349" s="201">
        <v>4.2350000000000003</v>
      </c>
      <c r="V2349" t="s">
        <v>4225</v>
      </c>
      <c r="W2349" t="s">
        <v>2909</v>
      </c>
      <c r="X2349" t="s">
        <v>4278</v>
      </c>
      <c r="Y2349" t="s">
        <v>3748</v>
      </c>
      <c r="Z2349" t="s">
        <v>3051</v>
      </c>
      <c r="AA2349" t="s">
        <v>207</v>
      </c>
      <c r="AB2349" s="198">
        <v>37135.875</v>
      </c>
      <c r="AC2349" s="198">
        <v>37164.875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123</v>
      </c>
      <c r="F2350" s="213">
        <f t="shared" si="185"/>
        <v>1230000</v>
      </c>
      <c r="G2350" s="202">
        <v>1338839</v>
      </c>
      <c r="H2350" s="198">
        <v>37047.369108796294</v>
      </c>
      <c r="I2350" t="s">
        <v>4171</v>
      </c>
      <c r="M2350" t="s">
        <v>3494</v>
      </c>
      <c r="N2350" t="s">
        <v>4488</v>
      </c>
      <c r="O2350" t="s">
        <v>4191</v>
      </c>
      <c r="P2350" s="199">
        <v>10000</v>
      </c>
      <c r="S2350" t="s">
        <v>3495</v>
      </c>
      <c r="T2350" t="s">
        <v>3730</v>
      </c>
      <c r="U2350" s="201">
        <v>0.115</v>
      </c>
      <c r="V2350" t="s">
        <v>4064</v>
      </c>
      <c r="W2350" t="s">
        <v>3169</v>
      </c>
      <c r="X2350" t="s">
        <v>3170</v>
      </c>
      <c r="Y2350" t="s">
        <v>3748</v>
      </c>
      <c r="Z2350" t="s">
        <v>3051</v>
      </c>
      <c r="AA2350" t="s">
        <v>208</v>
      </c>
      <c r="AB2350" s="198">
        <v>37073</v>
      </c>
      <c r="AC2350" s="198">
        <v>37195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5000</v>
      </c>
      <c r="G2351" s="202">
        <v>1338841</v>
      </c>
      <c r="H2351" s="198">
        <v>37047.369108796294</v>
      </c>
      <c r="I2351" t="s">
        <v>4284</v>
      </c>
      <c r="M2351" t="s">
        <v>3494</v>
      </c>
      <c r="N2351" t="s">
        <v>3840</v>
      </c>
      <c r="O2351" t="s">
        <v>2657</v>
      </c>
      <c r="P2351" s="199">
        <v>5000</v>
      </c>
      <c r="S2351" t="s">
        <v>3495</v>
      </c>
      <c r="T2351" t="s">
        <v>3730</v>
      </c>
      <c r="U2351" s="201">
        <v>3.8450000000000002</v>
      </c>
      <c r="V2351" t="s">
        <v>4595</v>
      </c>
      <c r="W2351" t="s">
        <v>4368</v>
      </c>
      <c r="X2351" t="s">
        <v>3165</v>
      </c>
      <c r="Y2351" t="s">
        <v>4481</v>
      </c>
      <c r="Z2351" t="s">
        <v>3051</v>
      </c>
      <c r="AA2351">
        <v>830020</v>
      </c>
      <c r="AB2351" s="198">
        <v>37048.875011574077</v>
      </c>
      <c r="AC2351" s="198">
        <v>37048.875011574077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1338840</v>
      </c>
      <c r="H2352" s="198">
        <v>37047.369108796294</v>
      </c>
      <c r="I2352" t="s">
        <v>4249</v>
      </c>
      <c r="M2352" t="s">
        <v>3494</v>
      </c>
      <c r="N2352" t="s">
        <v>3840</v>
      </c>
      <c r="O2352" t="s">
        <v>2505</v>
      </c>
      <c r="P2352" s="199">
        <v>5000</v>
      </c>
      <c r="S2352" t="s">
        <v>3495</v>
      </c>
      <c r="T2352" t="s">
        <v>3730</v>
      </c>
      <c r="U2352" s="201">
        <v>3.91</v>
      </c>
      <c r="V2352" t="s">
        <v>4180</v>
      </c>
      <c r="W2352" t="s">
        <v>4348</v>
      </c>
      <c r="X2352" t="s">
        <v>4498</v>
      </c>
      <c r="Y2352" t="s">
        <v>4481</v>
      </c>
      <c r="Z2352" t="s">
        <v>3051</v>
      </c>
      <c r="AA2352">
        <v>830019</v>
      </c>
      <c r="AB2352" s="198">
        <v>37048.875011574077</v>
      </c>
      <c r="AC2352" s="198">
        <v>37048.875011574077</v>
      </c>
    </row>
    <row r="2353" spans="1:31" x14ac:dyDescent="0.2">
      <c r="A2353" s="44" t="str">
        <f t="shared" si="181"/>
        <v>US Natural Gas Financial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25</v>
      </c>
      <c r="F2353" s="213">
        <f t="shared" si="185"/>
        <v>62500</v>
      </c>
      <c r="G2353" s="202">
        <v>1338846</v>
      </c>
      <c r="H2353" s="198">
        <v>37047.369143518517</v>
      </c>
      <c r="I2353" t="s">
        <v>3518</v>
      </c>
      <c r="M2353" t="s">
        <v>3494</v>
      </c>
      <c r="N2353" t="s">
        <v>4277</v>
      </c>
      <c r="O2353" t="s">
        <v>2728</v>
      </c>
      <c r="Q2353" s="199">
        <v>2500</v>
      </c>
      <c r="S2353" t="s">
        <v>3495</v>
      </c>
      <c r="T2353" t="s">
        <v>3730</v>
      </c>
      <c r="U2353" s="201">
        <v>3.9049999999999998</v>
      </c>
      <c r="V2353" t="s">
        <v>4420</v>
      </c>
      <c r="W2353" t="s">
        <v>3486</v>
      </c>
      <c r="X2353" t="s">
        <v>3487</v>
      </c>
      <c r="Y2353" t="s">
        <v>3748</v>
      </c>
      <c r="Z2353" t="s">
        <v>3051</v>
      </c>
      <c r="AA2353" t="s">
        <v>209</v>
      </c>
      <c r="AB2353" s="198">
        <v>37048.875011574077</v>
      </c>
      <c r="AC2353" s="198">
        <v>37072.875011574077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1337</v>
      </c>
      <c r="G2354" s="202">
        <v>1338847</v>
      </c>
      <c r="H2354" s="198">
        <v>37047.36917824074</v>
      </c>
      <c r="I2354" t="s">
        <v>4160</v>
      </c>
      <c r="M2354" t="s">
        <v>3494</v>
      </c>
      <c r="N2354" t="s">
        <v>3840</v>
      </c>
      <c r="O2354" t="s">
        <v>2503</v>
      </c>
      <c r="Q2354" s="199">
        <v>1337</v>
      </c>
      <c r="S2354" t="s">
        <v>3495</v>
      </c>
      <c r="T2354" t="s">
        <v>3730</v>
      </c>
      <c r="U2354" s="201">
        <v>3.9</v>
      </c>
      <c r="V2354" t="s">
        <v>4086</v>
      </c>
      <c r="W2354" t="s">
        <v>4348</v>
      </c>
      <c r="X2354" t="s">
        <v>4498</v>
      </c>
      <c r="Y2354" t="s">
        <v>4481</v>
      </c>
      <c r="Z2354" t="s">
        <v>3051</v>
      </c>
      <c r="AA2354">
        <v>830021</v>
      </c>
      <c r="AB2354" s="198">
        <v>37048.875011574077</v>
      </c>
      <c r="AC2354" s="198">
        <v>37048.875011574077</v>
      </c>
    </row>
    <row r="2355" spans="1:31" x14ac:dyDescent="0.2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100000</v>
      </c>
      <c r="G2355" s="202">
        <v>1338848</v>
      </c>
      <c r="H2355" s="198">
        <v>37047.369201388887</v>
      </c>
      <c r="I2355" t="s">
        <v>3768</v>
      </c>
      <c r="M2355" t="s">
        <v>3494</v>
      </c>
      <c r="N2355" t="s">
        <v>3761</v>
      </c>
      <c r="O2355" t="s">
        <v>2296</v>
      </c>
      <c r="Q2355" s="199">
        <v>100000</v>
      </c>
      <c r="S2355" t="s">
        <v>3763</v>
      </c>
      <c r="T2355" t="s">
        <v>3764</v>
      </c>
      <c r="U2355" s="201">
        <v>21</v>
      </c>
      <c r="V2355" t="s">
        <v>4766</v>
      </c>
      <c r="W2355" t="s">
        <v>3773</v>
      </c>
      <c r="X2355" t="s">
        <v>3766</v>
      </c>
      <c r="Y2355" t="s">
        <v>3767</v>
      </c>
      <c r="Z2355" t="s">
        <v>3735</v>
      </c>
      <c r="AA2355">
        <v>106442</v>
      </c>
      <c r="AB2355" s="198">
        <v>37048.875011574077</v>
      </c>
      <c r="AC2355" s="198">
        <v>37048.875011574077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507</v>
      </c>
      <c r="G2356" s="202">
        <v>1338849</v>
      </c>
      <c r="H2356" s="198">
        <v>37047.369212962964</v>
      </c>
      <c r="I2356" t="s">
        <v>4249</v>
      </c>
      <c r="M2356" t="s">
        <v>3494</v>
      </c>
      <c r="N2356" t="s">
        <v>3840</v>
      </c>
      <c r="O2356" t="s">
        <v>2507</v>
      </c>
      <c r="P2356" s="199">
        <v>507</v>
      </c>
      <c r="S2356" t="s">
        <v>3495</v>
      </c>
      <c r="T2356" t="s">
        <v>3730</v>
      </c>
      <c r="U2356" s="201">
        <v>4.25</v>
      </c>
      <c r="V2356" t="s">
        <v>4476</v>
      </c>
      <c r="W2356" t="s">
        <v>3217</v>
      </c>
      <c r="X2356" t="s">
        <v>3153</v>
      </c>
      <c r="Y2356" t="s">
        <v>4481</v>
      </c>
      <c r="Z2356" t="s">
        <v>3051</v>
      </c>
      <c r="AA2356">
        <v>830022</v>
      </c>
      <c r="AB2356" s="198">
        <v>37048.875011574077</v>
      </c>
      <c r="AC2356" s="198">
        <v>37048.875011574077</v>
      </c>
    </row>
    <row r="2357" spans="1:31" x14ac:dyDescent="0.2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25</v>
      </c>
      <c r="F2357" s="213">
        <f t="shared" si="185"/>
        <v>250000</v>
      </c>
      <c r="G2357" s="202">
        <v>1338852</v>
      </c>
      <c r="H2357" s="198">
        <v>37047.36922453704</v>
      </c>
      <c r="I2357" t="s">
        <v>3637</v>
      </c>
      <c r="M2357" t="s">
        <v>3494</v>
      </c>
      <c r="N2357" t="s">
        <v>4277</v>
      </c>
      <c r="O2357" t="s">
        <v>3991</v>
      </c>
      <c r="Q2357" s="199">
        <v>10000</v>
      </c>
      <c r="S2357" t="s">
        <v>3495</v>
      </c>
      <c r="T2357" t="s">
        <v>3730</v>
      </c>
      <c r="U2357" s="201">
        <v>4.0250000000000004</v>
      </c>
      <c r="V2357" t="s">
        <v>4088</v>
      </c>
      <c r="W2357" t="s">
        <v>4527</v>
      </c>
      <c r="X2357" t="s">
        <v>4157</v>
      </c>
      <c r="Y2357" t="s">
        <v>3748</v>
      </c>
      <c r="Z2357" t="s">
        <v>3051</v>
      </c>
      <c r="AA2357" t="s">
        <v>210</v>
      </c>
      <c r="AB2357" s="198">
        <v>37048.875011574077</v>
      </c>
      <c r="AC2357" s="198">
        <v>37072.875011574077</v>
      </c>
    </row>
    <row r="2358" spans="1:31" x14ac:dyDescent="0.2">
      <c r="A2358" s="44" t="str">
        <f t="shared" si="181"/>
        <v xml:space="preserve"> Natural Gas Physical</v>
      </c>
      <c r="B2358" s="44" t="str">
        <f t="shared" si="182"/>
        <v/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1338851</v>
      </c>
      <c r="H2358" s="198">
        <v>37047.36922453704</v>
      </c>
      <c r="I2358" t="s">
        <v>4519</v>
      </c>
      <c r="M2358" t="s">
        <v>3494</v>
      </c>
      <c r="N2358" t="s">
        <v>4506</v>
      </c>
      <c r="O2358" t="s">
        <v>2641</v>
      </c>
      <c r="Q2358" s="199">
        <v>10000</v>
      </c>
      <c r="S2358" t="s">
        <v>3495</v>
      </c>
      <c r="T2358" t="s">
        <v>3730</v>
      </c>
      <c r="U2358" s="201">
        <v>4.1900000000000004</v>
      </c>
      <c r="V2358" t="s">
        <v>4135</v>
      </c>
      <c r="W2358" t="s">
        <v>4507</v>
      </c>
      <c r="X2358" t="s">
        <v>4508</v>
      </c>
      <c r="Y2358" t="s">
        <v>4481</v>
      </c>
      <c r="Z2358" t="s">
        <v>3051</v>
      </c>
      <c r="AA2358">
        <v>830023</v>
      </c>
      <c r="AB2358" s="198">
        <v>37048.875011574077</v>
      </c>
      <c r="AC2358" s="198">
        <v>37048.875011574077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310000</v>
      </c>
      <c r="G2359" s="202">
        <v>1338856</v>
      </c>
      <c r="H2359" s="198">
        <v>37047.369293981479</v>
      </c>
      <c r="I2359" t="s">
        <v>4276</v>
      </c>
      <c r="M2359" t="s">
        <v>3494</v>
      </c>
      <c r="N2359" t="s">
        <v>4277</v>
      </c>
      <c r="O2359" t="s">
        <v>4487</v>
      </c>
      <c r="P2359" s="199">
        <v>10000</v>
      </c>
      <c r="S2359" t="s">
        <v>3495</v>
      </c>
      <c r="T2359" t="s">
        <v>3730</v>
      </c>
      <c r="U2359" s="201">
        <v>4.1150000000000002</v>
      </c>
      <c r="V2359" t="s">
        <v>4345</v>
      </c>
      <c r="W2359" t="s">
        <v>2909</v>
      </c>
      <c r="X2359" t="s">
        <v>4278</v>
      </c>
      <c r="Y2359" t="s">
        <v>3748</v>
      </c>
      <c r="Z2359" t="s">
        <v>3051</v>
      </c>
      <c r="AA2359" t="s">
        <v>211</v>
      </c>
      <c r="AB2359" s="198">
        <v>37073.875</v>
      </c>
      <c r="AC2359" s="198">
        <v>37103.875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10000</v>
      </c>
      <c r="G2360" s="202">
        <v>1338855</v>
      </c>
      <c r="H2360" s="198">
        <v>37047.369293981479</v>
      </c>
      <c r="I2360" t="s">
        <v>4496</v>
      </c>
      <c r="M2360" t="s">
        <v>3494</v>
      </c>
      <c r="N2360" t="s">
        <v>3840</v>
      </c>
      <c r="O2360" t="s">
        <v>2583</v>
      </c>
      <c r="Q2360" s="199">
        <v>10000</v>
      </c>
      <c r="S2360" t="s">
        <v>3495</v>
      </c>
      <c r="T2360" t="s">
        <v>3730</v>
      </c>
      <c r="U2360" s="201">
        <v>4.1950000000000003</v>
      </c>
      <c r="V2360" t="s">
        <v>4500</v>
      </c>
      <c r="W2360" t="s">
        <v>4523</v>
      </c>
      <c r="X2360" t="s">
        <v>4524</v>
      </c>
      <c r="Y2360" t="s">
        <v>4481</v>
      </c>
      <c r="Z2360" t="s">
        <v>3051</v>
      </c>
      <c r="AA2360">
        <v>830025</v>
      </c>
      <c r="AB2360" s="198">
        <v>37048.875011574077</v>
      </c>
      <c r="AC2360" s="198">
        <v>37048.875011574077</v>
      </c>
      <c r="AE2360" s="116">
        <f>IF(S2360="Gallon",F2360/42,F2360)</f>
        <v>10000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1338854</v>
      </c>
      <c r="H2361" s="198">
        <v>37047.369293981479</v>
      </c>
      <c r="I2361" t="s">
        <v>4502</v>
      </c>
      <c r="M2361" t="s">
        <v>3494</v>
      </c>
      <c r="N2361" t="s">
        <v>3840</v>
      </c>
      <c r="O2361" t="s">
        <v>2505</v>
      </c>
      <c r="Q2361" s="199">
        <v>5000</v>
      </c>
      <c r="S2361" t="s">
        <v>3495</v>
      </c>
      <c r="T2361" t="s">
        <v>3730</v>
      </c>
      <c r="U2361" s="201">
        <v>3.9125000000000001</v>
      </c>
      <c r="V2361" t="s">
        <v>4151</v>
      </c>
      <c r="W2361" t="s">
        <v>4348</v>
      </c>
      <c r="X2361" t="s">
        <v>4498</v>
      </c>
      <c r="Y2361" t="s">
        <v>4481</v>
      </c>
      <c r="Z2361" t="s">
        <v>3051</v>
      </c>
      <c r="AA2361">
        <v>830024</v>
      </c>
      <c r="AB2361" s="198">
        <v>37048.875011574077</v>
      </c>
      <c r="AC2361" s="198">
        <v>37048.875011574077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3400</v>
      </c>
      <c r="G2362" s="202">
        <v>1338857</v>
      </c>
      <c r="H2362" s="198">
        <v>37047.369328703702</v>
      </c>
      <c r="I2362" t="s">
        <v>4396</v>
      </c>
      <c r="M2362" t="s">
        <v>3494</v>
      </c>
      <c r="N2362" t="s">
        <v>3840</v>
      </c>
      <c r="O2362" t="s">
        <v>2553</v>
      </c>
      <c r="Q2362" s="199">
        <v>3400</v>
      </c>
      <c r="S2362" t="s">
        <v>3495</v>
      </c>
      <c r="T2362" t="s">
        <v>3730</v>
      </c>
      <c r="U2362" s="201">
        <v>2.9</v>
      </c>
      <c r="V2362" t="s">
        <v>4414</v>
      </c>
      <c r="W2362" t="s">
        <v>3183</v>
      </c>
      <c r="X2362" t="s">
        <v>3164</v>
      </c>
      <c r="Y2362" t="s">
        <v>4481</v>
      </c>
      <c r="Z2362" t="s">
        <v>3051</v>
      </c>
      <c r="AA2362">
        <v>830027</v>
      </c>
      <c r="AB2362" s="198">
        <v>37048.875011574077</v>
      </c>
      <c r="AC2362" s="198">
        <v>37048.875011574077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9883</v>
      </c>
      <c r="G2363" s="202">
        <v>1338858</v>
      </c>
      <c r="H2363" s="198">
        <v>37047.369340277779</v>
      </c>
      <c r="I2363" t="s">
        <v>4496</v>
      </c>
      <c r="M2363" t="s">
        <v>3494</v>
      </c>
      <c r="N2363" t="s">
        <v>3840</v>
      </c>
      <c r="O2363" t="s">
        <v>2586</v>
      </c>
      <c r="Q2363" s="199">
        <v>9883</v>
      </c>
      <c r="S2363" t="s">
        <v>3495</v>
      </c>
      <c r="T2363" t="s">
        <v>3730</v>
      </c>
      <c r="U2363" s="201">
        <v>4.1550000000000002</v>
      </c>
      <c r="V2363" t="s">
        <v>4500</v>
      </c>
      <c r="W2363" t="s">
        <v>4523</v>
      </c>
      <c r="X2363" t="s">
        <v>4524</v>
      </c>
      <c r="Y2363" t="s">
        <v>4481</v>
      </c>
      <c r="Z2363" t="s">
        <v>3051</v>
      </c>
      <c r="AA2363">
        <v>830028</v>
      </c>
      <c r="AB2363" s="198">
        <v>37048.875011574077</v>
      </c>
      <c r="AC2363" s="198">
        <v>37048.875011574077</v>
      </c>
    </row>
    <row r="2364" spans="1:31" x14ac:dyDescent="0.2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365</v>
      </c>
      <c r="F2364" s="213">
        <f t="shared" si="185"/>
        <v>1825000</v>
      </c>
      <c r="G2364" s="202">
        <v>1338861</v>
      </c>
      <c r="H2364" s="198">
        <v>37047.369351851848</v>
      </c>
      <c r="I2364" t="s">
        <v>4477</v>
      </c>
      <c r="M2364" t="s">
        <v>3494</v>
      </c>
      <c r="N2364" t="s">
        <v>4277</v>
      </c>
      <c r="O2364" t="s">
        <v>4526</v>
      </c>
      <c r="P2364" s="199">
        <v>5000</v>
      </c>
      <c r="S2364" t="s">
        <v>3495</v>
      </c>
      <c r="T2364" t="s">
        <v>3730</v>
      </c>
      <c r="U2364" s="201">
        <v>4.1550000000000002</v>
      </c>
      <c r="V2364" t="s">
        <v>4177</v>
      </c>
      <c r="W2364" t="s">
        <v>2909</v>
      </c>
      <c r="X2364" t="s">
        <v>4278</v>
      </c>
      <c r="Y2364" t="s">
        <v>3748</v>
      </c>
      <c r="Z2364" t="s">
        <v>3051</v>
      </c>
      <c r="AA2364" t="s">
        <v>212</v>
      </c>
      <c r="AB2364" s="198">
        <v>37257.875</v>
      </c>
      <c r="AC2364" s="198">
        <v>37621.875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5000</v>
      </c>
      <c r="G2365" s="202">
        <v>1338860</v>
      </c>
      <c r="H2365" s="198">
        <v>37047.369351851848</v>
      </c>
      <c r="I2365" t="s">
        <v>3606</v>
      </c>
      <c r="M2365" t="s">
        <v>3494</v>
      </c>
      <c r="N2365" t="s">
        <v>3840</v>
      </c>
      <c r="O2365" t="s">
        <v>4706</v>
      </c>
      <c r="Q2365" s="199">
        <v>5000</v>
      </c>
      <c r="S2365" t="s">
        <v>3495</v>
      </c>
      <c r="T2365" t="s">
        <v>3730</v>
      </c>
      <c r="U2365" s="201">
        <v>3.9249999999999998</v>
      </c>
      <c r="V2365" t="s">
        <v>2768</v>
      </c>
      <c r="W2365" t="s">
        <v>4169</v>
      </c>
      <c r="X2365" t="s">
        <v>3165</v>
      </c>
      <c r="Y2365" t="s">
        <v>4481</v>
      </c>
      <c r="Z2365" t="s">
        <v>3051</v>
      </c>
      <c r="AA2365">
        <v>830029</v>
      </c>
      <c r="AB2365" s="198">
        <v>37048.875011574077</v>
      </c>
      <c r="AC2365" s="198">
        <v>37048.875011574077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72</v>
      </c>
      <c r="G2366" s="202">
        <v>1338859</v>
      </c>
      <c r="H2366" s="198">
        <v>37047.369351851848</v>
      </c>
      <c r="I2366" t="s">
        <v>4543</v>
      </c>
      <c r="M2366" t="s">
        <v>3494</v>
      </c>
      <c r="N2366" t="s">
        <v>3840</v>
      </c>
      <c r="O2366" t="s">
        <v>2481</v>
      </c>
      <c r="P2366" s="199">
        <v>72</v>
      </c>
      <c r="S2366" t="s">
        <v>3495</v>
      </c>
      <c r="T2366" t="s">
        <v>3730</v>
      </c>
      <c r="U2366" s="201">
        <v>4.09</v>
      </c>
      <c r="V2366" t="s">
        <v>4350</v>
      </c>
      <c r="W2366" t="s">
        <v>4479</v>
      </c>
      <c r="X2366" t="s">
        <v>4480</v>
      </c>
      <c r="Y2366" t="s">
        <v>4481</v>
      </c>
      <c r="Z2366" t="s">
        <v>3051</v>
      </c>
      <c r="AA2366">
        <v>830030</v>
      </c>
      <c r="AB2366" s="198">
        <v>37048.875011574077</v>
      </c>
      <c r="AC2366" s="198">
        <v>37048.875011574077</v>
      </c>
    </row>
    <row r="2367" spans="1:31" x14ac:dyDescent="0.2">
      <c r="A2367" s="44" t="str">
        <f t="shared" si="181"/>
        <v>US Natural Gas Financial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25</v>
      </c>
      <c r="F2367" s="213">
        <f t="shared" si="185"/>
        <v>250000</v>
      </c>
      <c r="G2367" s="202">
        <v>1338862</v>
      </c>
      <c r="H2367" s="198">
        <v>37047.369363425925</v>
      </c>
      <c r="I2367" t="s">
        <v>3637</v>
      </c>
      <c r="M2367" t="s">
        <v>3494</v>
      </c>
      <c r="N2367" t="s">
        <v>4277</v>
      </c>
      <c r="O2367" t="s">
        <v>3991</v>
      </c>
      <c r="Q2367" s="199">
        <v>10000</v>
      </c>
      <c r="S2367" t="s">
        <v>3495</v>
      </c>
      <c r="T2367" t="s">
        <v>3730</v>
      </c>
      <c r="U2367" s="201">
        <v>4.03</v>
      </c>
      <c r="V2367" t="s">
        <v>4088</v>
      </c>
      <c r="W2367" t="s">
        <v>4527</v>
      </c>
      <c r="X2367" t="s">
        <v>4157</v>
      </c>
      <c r="Y2367" t="s">
        <v>3748</v>
      </c>
      <c r="Z2367" t="s">
        <v>3051</v>
      </c>
      <c r="AA2367" t="s">
        <v>213</v>
      </c>
      <c r="AB2367" s="198">
        <v>37048.875011574077</v>
      </c>
      <c r="AC2367" s="198">
        <v>37072.875011574077</v>
      </c>
    </row>
    <row r="2368" spans="1:31" x14ac:dyDescent="0.2">
      <c r="A2368" s="44" t="str">
        <f t="shared" si="181"/>
        <v>US Power Physical</v>
      </c>
      <c r="B2368" s="44" t="str">
        <f t="shared" si="182"/>
        <v>US</v>
      </c>
      <c r="C2368" s="44" t="str">
        <f t="shared" si="183"/>
        <v>Power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30</v>
      </c>
      <c r="F2368" s="213">
        <f t="shared" si="185"/>
        <v>1500</v>
      </c>
      <c r="G2368" s="202">
        <v>1338864</v>
      </c>
      <c r="H2368" s="198">
        <v>37047.369363425925</v>
      </c>
      <c r="I2368" t="s">
        <v>3703</v>
      </c>
      <c r="M2368" t="s">
        <v>2818</v>
      </c>
      <c r="N2368" t="s">
        <v>3519</v>
      </c>
      <c r="O2368" t="s">
        <v>3863</v>
      </c>
      <c r="P2368" s="199">
        <v>50</v>
      </c>
      <c r="S2368" t="s">
        <v>3493</v>
      </c>
      <c r="T2368" t="s">
        <v>3730</v>
      </c>
      <c r="U2368" s="201">
        <v>36</v>
      </c>
      <c r="V2368" t="s">
        <v>3142</v>
      </c>
      <c r="W2368" t="s">
        <v>3538</v>
      </c>
      <c r="X2368" t="s">
        <v>3539</v>
      </c>
      <c r="Y2368" t="s">
        <v>4783</v>
      </c>
      <c r="Z2368" t="s">
        <v>3046</v>
      </c>
      <c r="AA2368">
        <v>632824.1</v>
      </c>
      <c r="AB2368" s="198">
        <v>37135.875011574077</v>
      </c>
      <c r="AC2368" s="198">
        <v>37164.875011574077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5506</v>
      </c>
      <c r="G2369" s="202">
        <v>1338863</v>
      </c>
      <c r="H2369" s="198">
        <v>37047.369363425925</v>
      </c>
      <c r="I2369" t="s">
        <v>4445</v>
      </c>
      <c r="M2369" t="s">
        <v>3494</v>
      </c>
      <c r="N2369" t="s">
        <v>3840</v>
      </c>
      <c r="O2369" t="s">
        <v>2610</v>
      </c>
      <c r="Q2369" s="199">
        <v>5506</v>
      </c>
      <c r="S2369" t="s">
        <v>3495</v>
      </c>
      <c r="T2369" t="s">
        <v>3730</v>
      </c>
      <c r="U2369" s="201">
        <v>3.9224999999999999</v>
      </c>
      <c r="V2369" t="s">
        <v>101</v>
      </c>
      <c r="W2369" t="s">
        <v>4512</v>
      </c>
      <c r="X2369" t="s">
        <v>4513</v>
      </c>
      <c r="Y2369" t="s">
        <v>4481</v>
      </c>
      <c r="Z2369" t="s">
        <v>3051</v>
      </c>
      <c r="AA2369">
        <v>830031</v>
      </c>
      <c r="AB2369" s="198">
        <v>37048.875011574077</v>
      </c>
      <c r="AC2369" s="198">
        <v>37048.875011574077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1338866</v>
      </c>
      <c r="H2370" s="198">
        <v>37047.369375000002</v>
      </c>
      <c r="I2370" t="s">
        <v>4501</v>
      </c>
      <c r="M2370" t="s">
        <v>3494</v>
      </c>
      <c r="N2370" t="s">
        <v>3840</v>
      </c>
      <c r="O2370" t="s">
        <v>2587</v>
      </c>
      <c r="P2370" s="199">
        <v>5000</v>
      </c>
      <c r="S2370" t="s">
        <v>3495</v>
      </c>
      <c r="T2370" t="s">
        <v>3730</v>
      </c>
      <c r="U2370" s="201">
        <v>3.9750000000000001</v>
      </c>
      <c r="V2370" t="s">
        <v>3657</v>
      </c>
      <c r="W2370" t="s">
        <v>3171</v>
      </c>
      <c r="X2370" t="s">
        <v>3164</v>
      </c>
      <c r="Y2370" t="s">
        <v>4481</v>
      </c>
      <c r="Z2370" t="s">
        <v>3051</v>
      </c>
      <c r="AA2370">
        <v>830032</v>
      </c>
      <c r="AB2370" s="198">
        <v>37048.875011574077</v>
      </c>
      <c r="AC2370" s="198">
        <v>37048.875011574077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4000</v>
      </c>
      <c r="G2371" s="202">
        <v>1338865</v>
      </c>
      <c r="H2371" s="198">
        <v>37047.369375000002</v>
      </c>
      <c r="I2371" t="s">
        <v>4464</v>
      </c>
      <c r="M2371" t="s">
        <v>3494</v>
      </c>
      <c r="N2371" t="s">
        <v>3840</v>
      </c>
      <c r="O2371" t="s">
        <v>2681</v>
      </c>
      <c r="P2371" s="199">
        <v>4000</v>
      </c>
      <c r="S2371" t="s">
        <v>3495</v>
      </c>
      <c r="T2371" t="s">
        <v>3730</v>
      </c>
      <c r="U2371" s="201">
        <v>4.2300000000000004</v>
      </c>
      <c r="V2371" t="s">
        <v>3906</v>
      </c>
      <c r="W2371" t="s">
        <v>4178</v>
      </c>
      <c r="X2371" t="s">
        <v>3149</v>
      </c>
      <c r="Y2371" t="s">
        <v>4481</v>
      </c>
      <c r="Z2371" t="s">
        <v>3051</v>
      </c>
      <c r="AA2371">
        <v>830033</v>
      </c>
      <c r="AB2371" s="198">
        <v>37048.875011574077</v>
      </c>
      <c r="AC2371" s="198">
        <v>37048.875011574077</v>
      </c>
    </row>
    <row r="2372" spans="1:29" x14ac:dyDescent="0.2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31</v>
      </c>
      <c r="F2372" s="213">
        <f t="shared" si="185"/>
        <v>155000</v>
      </c>
      <c r="G2372" s="202">
        <v>1338867</v>
      </c>
      <c r="H2372" s="198">
        <v>37047.369398148148</v>
      </c>
      <c r="I2372" t="s">
        <v>4484</v>
      </c>
      <c r="M2372" t="s">
        <v>3494</v>
      </c>
      <c r="N2372" t="s">
        <v>4277</v>
      </c>
      <c r="O2372" t="s">
        <v>4487</v>
      </c>
      <c r="P2372" s="199">
        <v>5000</v>
      </c>
      <c r="S2372" t="s">
        <v>3495</v>
      </c>
      <c r="T2372" t="s">
        <v>3730</v>
      </c>
      <c r="U2372" s="201">
        <v>4.1150000000000002</v>
      </c>
      <c r="V2372" t="s">
        <v>4472</v>
      </c>
      <c r="W2372" t="s">
        <v>2909</v>
      </c>
      <c r="X2372" t="s">
        <v>4278</v>
      </c>
      <c r="Y2372" t="s">
        <v>3748</v>
      </c>
      <c r="Z2372" t="s">
        <v>3051</v>
      </c>
      <c r="AA2372" t="s">
        <v>214</v>
      </c>
      <c r="AB2372" s="198">
        <v>37073.875</v>
      </c>
      <c r="AC2372" s="198">
        <v>37103.875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1338868</v>
      </c>
      <c r="H2373" s="198">
        <v>37047.369409722225</v>
      </c>
      <c r="I2373" t="s">
        <v>4482</v>
      </c>
      <c r="M2373" t="s">
        <v>3494</v>
      </c>
      <c r="N2373" t="s">
        <v>3840</v>
      </c>
      <c r="O2373" t="s">
        <v>2498</v>
      </c>
      <c r="Q2373" s="199">
        <v>5000</v>
      </c>
      <c r="S2373" t="s">
        <v>3495</v>
      </c>
      <c r="T2373" t="s">
        <v>3730</v>
      </c>
      <c r="U2373" s="201">
        <v>3.8574999999999999</v>
      </c>
      <c r="V2373" t="s">
        <v>4511</v>
      </c>
      <c r="W2373" t="s">
        <v>4348</v>
      </c>
      <c r="X2373" t="s">
        <v>4498</v>
      </c>
      <c r="Y2373" t="s">
        <v>4481</v>
      </c>
      <c r="Z2373" t="s">
        <v>3051</v>
      </c>
      <c r="AA2373">
        <v>830034</v>
      </c>
      <c r="AB2373" s="198">
        <v>37048.875011574077</v>
      </c>
      <c r="AC2373" s="198">
        <v>37048.875011574077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1338870</v>
      </c>
      <c r="H2374" s="198">
        <v>37047.369467592594</v>
      </c>
      <c r="I2374" t="s">
        <v>4482</v>
      </c>
      <c r="M2374" t="s">
        <v>3494</v>
      </c>
      <c r="N2374" t="s">
        <v>3840</v>
      </c>
      <c r="O2374" t="s">
        <v>2498</v>
      </c>
      <c r="Q2374" s="199">
        <v>5000</v>
      </c>
      <c r="S2374" t="s">
        <v>3495</v>
      </c>
      <c r="T2374" t="s">
        <v>3730</v>
      </c>
      <c r="U2374" s="201">
        <v>3.86</v>
      </c>
      <c r="V2374" t="s">
        <v>4511</v>
      </c>
      <c r="W2374" t="s">
        <v>4348</v>
      </c>
      <c r="X2374" t="s">
        <v>4498</v>
      </c>
      <c r="Y2374" t="s">
        <v>4481</v>
      </c>
      <c r="Z2374" t="s">
        <v>3051</v>
      </c>
      <c r="AA2374">
        <v>830035</v>
      </c>
      <c r="AB2374" s="198">
        <v>37048.875011574077</v>
      </c>
      <c r="AC2374" s="198">
        <v>37048.875011574077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5000</v>
      </c>
      <c r="G2375" s="202">
        <v>1338872</v>
      </c>
      <c r="H2375" s="198">
        <v>37047.369479166664</v>
      </c>
      <c r="I2375" t="s">
        <v>4502</v>
      </c>
      <c r="M2375" t="s">
        <v>3494</v>
      </c>
      <c r="N2375" t="s">
        <v>3840</v>
      </c>
      <c r="O2375" t="s">
        <v>2503</v>
      </c>
      <c r="Q2375" s="199">
        <v>5000</v>
      </c>
      <c r="S2375" t="s">
        <v>3495</v>
      </c>
      <c r="T2375" t="s">
        <v>3730</v>
      </c>
      <c r="U2375" s="201">
        <v>3.9</v>
      </c>
      <c r="V2375" t="s">
        <v>4151</v>
      </c>
      <c r="W2375" t="s">
        <v>4348</v>
      </c>
      <c r="X2375" t="s">
        <v>4498</v>
      </c>
      <c r="Y2375" t="s">
        <v>4481</v>
      </c>
      <c r="Z2375" t="s">
        <v>3051</v>
      </c>
      <c r="AA2375">
        <v>830036</v>
      </c>
      <c r="AB2375" s="198">
        <v>37048.875011574077</v>
      </c>
      <c r="AC2375" s="198">
        <v>37048.875011574077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1338871</v>
      </c>
      <c r="H2376" s="198">
        <v>37047.369479166664</v>
      </c>
      <c r="I2376" t="s">
        <v>4249</v>
      </c>
      <c r="M2376" t="s">
        <v>3494</v>
      </c>
      <c r="N2376" t="s">
        <v>3840</v>
      </c>
      <c r="O2376" t="s">
        <v>2598</v>
      </c>
      <c r="Q2376" s="199">
        <v>10000</v>
      </c>
      <c r="S2376" t="s">
        <v>3495</v>
      </c>
      <c r="T2376" t="s">
        <v>3730</v>
      </c>
      <c r="U2376" s="201">
        <v>4.0750000000000002</v>
      </c>
      <c r="V2376" t="s">
        <v>3513</v>
      </c>
      <c r="W2376" t="s">
        <v>4322</v>
      </c>
      <c r="X2376" t="s">
        <v>4107</v>
      </c>
      <c r="Y2376" t="s">
        <v>4481</v>
      </c>
      <c r="Z2376" t="s">
        <v>3051</v>
      </c>
      <c r="AA2376">
        <v>830037</v>
      </c>
      <c r="AB2376" s="198">
        <v>37048.875011574077</v>
      </c>
      <c r="AC2376" s="198">
        <v>37048.875011574077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8677</v>
      </c>
      <c r="G2377" s="202">
        <v>1338873</v>
      </c>
      <c r="H2377" s="198">
        <v>37047.369490740741</v>
      </c>
      <c r="I2377" t="s">
        <v>4467</v>
      </c>
      <c r="M2377" t="s">
        <v>3494</v>
      </c>
      <c r="N2377" t="s">
        <v>3840</v>
      </c>
      <c r="O2377" t="s">
        <v>2767</v>
      </c>
      <c r="Q2377" s="199">
        <v>8677</v>
      </c>
      <c r="S2377" t="s">
        <v>3495</v>
      </c>
      <c r="T2377" t="s">
        <v>3730</v>
      </c>
      <c r="U2377" s="201">
        <v>3.91</v>
      </c>
      <c r="V2377" t="s">
        <v>4218</v>
      </c>
      <c r="W2377" t="s">
        <v>4368</v>
      </c>
      <c r="X2377" t="s">
        <v>3165</v>
      </c>
      <c r="Y2377" t="s">
        <v>4481</v>
      </c>
      <c r="Z2377" t="s">
        <v>3051</v>
      </c>
      <c r="AA2377">
        <v>830038</v>
      </c>
      <c r="AB2377" s="198">
        <v>37048.875011574077</v>
      </c>
      <c r="AC2377" s="198">
        <v>37048.875011574077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3000</v>
      </c>
      <c r="G2378" s="202">
        <v>1338874</v>
      </c>
      <c r="H2378" s="198">
        <v>37047.369502314818</v>
      </c>
      <c r="I2378" t="s">
        <v>4321</v>
      </c>
      <c r="M2378" t="s">
        <v>3494</v>
      </c>
      <c r="N2378" t="s">
        <v>3840</v>
      </c>
      <c r="O2378" t="s">
        <v>2587</v>
      </c>
      <c r="P2378" s="199">
        <v>3000</v>
      </c>
      <c r="S2378" t="s">
        <v>3495</v>
      </c>
      <c r="T2378" t="s">
        <v>3730</v>
      </c>
      <c r="U2378" s="201">
        <v>3.9750000000000001</v>
      </c>
      <c r="V2378" t="s">
        <v>3669</v>
      </c>
      <c r="W2378" t="s">
        <v>3171</v>
      </c>
      <c r="X2378" t="s">
        <v>3164</v>
      </c>
      <c r="Y2378" t="s">
        <v>4481</v>
      </c>
      <c r="Z2378" t="s">
        <v>3051</v>
      </c>
      <c r="AA2378">
        <v>830039</v>
      </c>
      <c r="AB2378" s="198">
        <v>37048.875011574077</v>
      </c>
      <c r="AC2378" s="198">
        <v>37048.875011574077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25</v>
      </c>
      <c r="F2379" s="213">
        <f t="shared" ref="F2379:F2442" si="190">E2379*SUM(P2379:Q2379)</f>
        <v>125000</v>
      </c>
      <c r="G2379" s="202">
        <v>1338875</v>
      </c>
      <c r="H2379" s="198">
        <v>37047.369513888887</v>
      </c>
      <c r="I2379" t="s">
        <v>4020</v>
      </c>
      <c r="M2379" t="s">
        <v>3494</v>
      </c>
      <c r="N2379" t="s">
        <v>3840</v>
      </c>
      <c r="O2379" t="s">
        <v>2654</v>
      </c>
      <c r="P2379" s="199">
        <v>5000</v>
      </c>
      <c r="S2379" t="s">
        <v>3495</v>
      </c>
      <c r="T2379" t="s">
        <v>3730</v>
      </c>
      <c r="U2379" s="201">
        <v>3.96</v>
      </c>
      <c r="V2379" t="s">
        <v>4021</v>
      </c>
      <c r="W2379" t="s">
        <v>4169</v>
      </c>
      <c r="X2379" t="s">
        <v>4170</v>
      </c>
      <c r="Y2379" t="s">
        <v>4481</v>
      </c>
      <c r="Z2379" t="s">
        <v>3051</v>
      </c>
      <c r="AA2379">
        <v>830043</v>
      </c>
      <c r="AB2379" s="198">
        <v>37048.875011574077</v>
      </c>
      <c r="AC2379" s="198">
        <v>37072.875011574077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20000</v>
      </c>
      <c r="G2380" s="202">
        <v>1338877</v>
      </c>
      <c r="H2380" s="198">
        <v>37047.369537037041</v>
      </c>
      <c r="I2380" t="s">
        <v>3633</v>
      </c>
      <c r="M2380" t="s">
        <v>3494</v>
      </c>
      <c r="N2380" t="s">
        <v>3840</v>
      </c>
      <c r="O2380" t="s">
        <v>4679</v>
      </c>
      <c r="Q2380" s="199">
        <v>20000</v>
      </c>
      <c r="S2380" t="s">
        <v>3495</v>
      </c>
      <c r="T2380" t="s">
        <v>3730</v>
      </c>
      <c r="U2380" s="201">
        <v>4.1550000000000002</v>
      </c>
      <c r="V2380" t="s">
        <v>2670</v>
      </c>
      <c r="W2380" t="s">
        <v>4178</v>
      </c>
      <c r="X2380" t="s">
        <v>4179</v>
      </c>
      <c r="Y2380" t="s">
        <v>4481</v>
      </c>
      <c r="Z2380" t="s">
        <v>3051</v>
      </c>
      <c r="AA2380">
        <v>830040</v>
      </c>
      <c r="AB2380" s="198">
        <v>37048.875011574077</v>
      </c>
      <c r="AC2380" s="198">
        <v>37048.875011574077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1338878</v>
      </c>
      <c r="H2381" s="198">
        <v>37047.36954861111</v>
      </c>
      <c r="I2381" t="s">
        <v>4482</v>
      </c>
      <c r="M2381" t="s">
        <v>3494</v>
      </c>
      <c r="N2381" t="s">
        <v>3840</v>
      </c>
      <c r="O2381" t="s">
        <v>2472</v>
      </c>
      <c r="Q2381" s="199">
        <v>10000</v>
      </c>
      <c r="S2381" t="s">
        <v>3495</v>
      </c>
      <c r="T2381" t="s">
        <v>3730</v>
      </c>
      <c r="U2381" s="201">
        <v>3.9824999999999999</v>
      </c>
      <c r="V2381" t="s">
        <v>4483</v>
      </c>
      <c r="W2381" t="s">
        <v>4512</v>
      </c>
      <c r="X2381" t="s">
        <v>4513</v>
      </c>
      <c r="Y2381" t="s">
        <v>4481</v>
      </c>
      <c r="Z2381" t="s">
        <v>3051</v>
      </c>
      <c r="AA2381">
        <v>830041</v>
      </c>
      <c r="AB2381" s="198">
        <v>37048.875011574077</v>
      </c>
      <c r="AC2381" s="198">
        <v>37048.875011574077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1338879</v>
      </c>
      <c r="H2382" s="198">
        <v>37047.369560185187</v>
      </c>
      <c r="I2382" t="s">
        <v>3702</v>
      </c>
      <c r="M2382" t="s">
        <v>3494</v>
      </c>
      <c r="N2382" t="s">
        <v>3840</v>
      </c>
      <c r="O2382" t="s">
        <v>4680</v>
      </c>
      <c r="Q2382" s="199">
        <v>25000</v>
      </c>
      <c r="S2382" t="s">
        <v>3495</v>
      </c>
      <c r="T2382" t="s">
        <v>3730</v>
      </c>
      <c r="U2382" s="201">
        <v>4.0199999999999996</v>
      </c>
      <c r="V2382" t="s">
        <v>4008</v>
      </c>
      <c r="W2382" t="s">
        <v>4163</v>
      </c>
      <c r="X2382" t="s">
        <v>4164</v>
      </c>
      <c r="Y2382" t="s">
        <v>4481</v>
      </c>
      <c r="Z2382" t="s">
        <v>3051</v>
      </c>
      <c r="AA2382">
        <v>830042</v>
      </c>
      <c r="AB2382" s="198">
        <v>37048.875011574077</v>
      </c>
      <c r="AC2382" s="198">
        <v>37048.875011574077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1338882</v>
      </c>
      <c r="H2383" s="198">
        <v>37047.369606481479</v>
      </c>
      <c r="I2383" t="s">
        <v>3151</v>
      </c>
      <c r="M2383" t="s">
        <v>3494</v>
      </c>
      <c r="N2383" t="s">
        <v>4277</v>
      </c>
      <c r="O2383" t="s">
        <v>3218</v>
      </c>
      <c r="P2383" s="199">
        <v>5000</v>
      </c>
      <c r="S2383" t="s">
        <v>3495</v>
      </c>
      <c r="T2383" t="s">
        <v>3730</v>
      </c>
      <c r="U2383" s="201">
        <v>4.2050000000000001</v>
      </c>
      <c r="V2383" t="s">
        <v>3508</v>
      </c>
      <c r="W2383" t="s">
        <v>2909</v>
      </c>
      <c r="X2383" t="s">
        <v>4278</v>
      </c>
      <c r="Y2383" t="s">
        <v>3748</v>
      </c>
      <c r="Z2383" t="s">
        <v>3051</v>
      </c>
      <c r="AA2383" t="s">
        <v>215</v>
      </c>
      <c r="AB2383" s="198">
        <v>37073</v>
      </c>
      <c r="AC2383" s="198">
        <v>37195</v>
      </c>
    </row>
    <row r="2384" spans="1:29" x14ac:dyDescent="0.2">
      <c r="A2384" s="44" t="str">
        <f t="shared" si="186"/>
        <v>US Power Financial</v>
      </c>
      <c r="B2384" s="44" t="str">
        <f t="shared" si="187"/>
        <v>US</v>
      </c>
      <c r="C2384" s="44" t="str">
        <f t="shared" si="188"/>
        <v>Power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</v>
      </c>
      <c r="G2384" s="202">
        <v>1338881</v>
      </c>
      <c r="H2384" s="198">
        <v>37047.369606481479</v>
      </c>
      <c r="I2384" t="s">
        <v>3135</v>
      </c>
      <c r="M2384" t="s">
        <v>2818</v>
      </c>
      <c r="N2384" t="s">
        <v>4780</v>
      </c>
      <c r="O2384" t="s">
        <v>2376</v>
      </c>
      <c r="P2384" s="199">
        <v>50</v>
      </c>
      <c r="S2384" t="s">
        <v>3493</v>
      </c>
      <c r="T2384" t="s">
        <v>3730</v>
      </c>
      <c r="U2384" s="201">
        <v>27.6</v>
      </c>
      <c r="V2384" t="s">
        <v>3138</v>
      </c>
      <c r="W2384" t="s">
        <v>3534</v>
      </c>
      <c r="X2384" t="s">
        <v>3535</v>
      </c>
      <c r="Y2384" t="s">
        <v>4783</v>
      </c>
      <c r="Z2384" t="s">
        <v>3051</v>
      </c>
      <c r="AA2384">
        <v>632825.1</v>
      </c>
      <c r="AB2384" s="198">
        <v>37048.875011574077</v>
      </c>
      <c r="AC2384" s="198">
        <v>37048.875011574077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1338883</v>
      </c>
      <c r="H2385" s="198">
        <v>37047.369629629633</v>
      </c>
      <c r="I2385" t="s">
        <v>4502</v>
      </c>
      <c r="M2385" t="s">
        <v>3494</v>
      </c>
      <c r="N2385" t="s">
        <v>3840</v>
      </c>
      <c r="O2385" t="s">
        <v>2498</v>
      </c>
      <c r="Q2385" s="199">
        <v>5000</v>
      </c>
      <c r="S2385" t="s">
        <v>3495</v>
      </c>
      <c r="T2385" t="s">
        <v>3730</v>
      </c>
      <c r="U2385" s="201">
        <v>3.8624999999999998</v>
      </c>
      <c r="V2385" t="s">
        <v>4182</v>
      </c>
      <c r="W2385" t="s">
        <v>4348</v>
      </c>
      <c r="X2385" t="s">
        <v>4498</v>
      </c>
      <c r="Y2385" t="s">
        <v>4481</v>
      </c>
      <c r="Z2385" t="s">
        <v>3051</v>
      </c>
      <c r="AA2385">
        <v>830044</v>
      </c>
      <c r="AB2385" s="198">
        <v>37048.875011574077</v>
      </c>
      <c r="AC2385" s="198">
        <v>37048.875011574077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5000</v>
      </c>
      <c r="G2386" s="202">
        <v>1338884</v>
      </c>
      <c r="H2386" s="198">
        <v>37047.369664351849</v>
      </c>
      <c r="I2386" t="s">
        <v>4052</v>
      </c>
      <c r="M2386" t="s">
        <v>3494</v>
      </c>
      <c r="N2386" t="s">
        <v>3840</v>
      </c>
      <c r="O2386" t="s">
        <v>4724</v>
      </c>
      <c r="Q2386" s="199">
        <v>5000</v>
      </c>
      <c r="S2386" t="s">
        <v>3495</v>
      </c>
      <c r="T2386" t="s">
        <v>3730</v>
      </c>
      <c r="U2386" s="201">
        <v>4.3049999999999997</v>
      </c>
      <c r="V2386" t="s">
        <v>4053</v>
      </c>
      <c r="W2386" t="s">
        <v>3217</v>
      </c>
      <c r="X2386" t="s">
        <v>3153</v>
      </c>
      <c r="Y2386" t="s">
        <v>4481</v>
      </c>
      <c r="Z2386" t="s">
        <v>3051</v>
      </c>
      <c r="AA2386">
        <v>830045</v>
      </c>
      <c r="AB2386" s="198">
        <v>37048.875011574077</v>
      </c>
      <c r="AC2386" s="198">
        <v>37048.875011574077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5000</v>
      </c>
      <c r="G2387" s="202">
        <v>1338885</v>
      </c>
      <c r="H2387" s="198">
        <v>37047.369675925926</v>
      </c>
      <c r="I2387" t="s">
        <v>4445</v>
      </c>
      <c r="M2387" t="s">
        <v>3494</v>
      </c>
      <c r="N2387" t="s">
        <v>3840</v>
      </c>
      <c r="O2387" t="s">
        <v>2583</v>
      </c>
      <c r="P2387" s="199">
        <v>5000</v>
      </c>
      <c r="S2387" t="s">
        <v>3495</v>
      </c>
      <c r="T2387" t="s">
        <v>3730</v>
      </c>
      <c r="U2387" s="201">
        <v>4.1900000000000004</v>
      </c>
      <c r="V2387" t="s">
        <v>101</v>
      </c>
      <c r="W2387" t="s">
        <v>4523</v>
      </c>
      <c r="X2387" t="s">
        <v>4524</v>
      </c>
      <c r="Y2387" t="s">
        <v>4481</v>
      </c>
      <c r="Z2387" t="s">
        <v>3051</v>
      </c>
      <c r="AA2387">
        <v>830046</v>
      </c>
      <c r="AB2387" s="198">
        <v>37048.875011574077</v>
      </c>
      <c r="AC2387" s="198">
        <v>37048.875011574077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365</v>
      </c>
      <c r="F2388" s="213">
        <f t="shared" si="190"/>
        <v>1825000</v>
      </c>
      <c r="G2388" s="202">
        <v>1338887</v>
      </c>
      <c r="H2388" s="198">
        <v>37047.369710648149</v>
      </c>
      <c r="I2388" t="s">
        <v>4477</v>
      </c>
      <c r="M2388" t="s">
        <v>3494</v>
      </c>
      <c r="N2388" t="s">
        <v>4277</v>
      </c>
      <c r="O2388" t="s">
        <v>4526</v>
      </c>
      <c r="P2388" s="199">
        <v>5000</v>
      </c>
      <c r="S2388" t="s">
        <v>3495</v>
      </c>
      <c r="T2388" t="s">
        <v>3730</v>
      </c>
      <c r="U2388" s="201">
        <v>4.1550000000000002</v>
      </c>
      <c r="V2388" t="s">
        <v>4177</v>
      </c>
      <c r="W2388" t="s">
        <v>2909</v>
      </c>
      <c r="X2388" t="s">
        <v>4278</v>
      </c>
      <c r="Y2388" t="s">
        <v>3748</v>
      </c>
      <c r="Z2388" t="s">
        <v>3051</v>
      </c>
      <c r="AA2388" t="s">
        <v>216</v>
      </c>
      <c r="AB2388" s="198">
        <v>37257.875</v>
      </c>
      <c r="AC2388" s="198">
        <v>37621.875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5000</v>
      </c>
      <c r="G2389" s="202">
        <v>1338886</v>
      </c>
      <c r="H2389" s="198">
        <v>37047.369710648149</v>
      </c>
      <c r="I2389" t="s">
        <v>4276</v>
      </c>
      <c r="M2389" t="s">
        <v>3494</v>
      </c>
      <c r="N2389" t="s">
        <v>3176</v>
      </c>
      <c r="O2389" t="s">
        <v>78</v>
      </c>
      <c r="Q2389" s="199">
        <v>5000</v>
      </c>
      <c r="S2389" t="s">
        <v>3495</v>
      </c>
      <c r="T2389" t="s">
        <v>3730</v>
      </c>
      <c r="U2389" s="201">
        <v>3.39</v>
      </c>
      <c r="V2389" t="s">
        <v>2677</v>
      </c>
      <c r="W2389" t="s">
        <v>4451</v>
      </c>
      <c r="X2389" t="s">
        <v>3805</v>
      </c>
      <c r="Y2389" t="s">
        <v>4481</v>
      </c>
      <c r="Z2389" t="s">
        <v>3052</v>
      </c>
      <c r="AA2389">
        <v>830047</v>
      </c>
      <c r="AB2389" s="198">
        <v>37048.875011574077</v>
      </c>
      <c r="AC2389" s="198">
        <v>37048.875011574077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</v>
      </c>
      <c r="G2390" s="202">
        <v>1338888</v>
      </c>
      <c r="H2390" s="198">
        <v>37047.369710648149</v>
      </c>
      <c r="I2390" t="s">
        <v>4284</v>
      </c>
      <c r="M2390" t="s">
        <v>3494</v>
      </c>
      <c r="N2390" t="s">
        <v>3840</v>
      </c>
      <c r="O2390" t="s">
        <v>4706</v>
      </c>
      <c r="P2390" s="199">
        <v>5000</v>
      </c>
      <c r="S2390" t="s">
        <v>3495</v>
      </c>
      <c r="T2390" t="s">
        <v>3730</v>
      </c>
      <c r="U2390" s="201">
        <v>3.915</v>
      </c>
      <c r="V2390" t="s">
        <v>1775</v>
      </c>
      <c r="W2390" t="s">
        <v>4169</v>
      </c>
      <c r="X2390" t="s">
        <v>3165</v>
      </c>
      <c r="Y2390" t="s">
        <v>4481</v>
      </c>
      <c r="Z2390" t="s">
        <v>3051</v>
      </c>
      <c r="AA2390">
        <v>830049</v>
      </c>
      <c r="AB2390" s="198">
        <v>37048.875011574077</v>
      </c>
      <c r="AC2390" s="198">
        <v>37048.875011574077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1338889</v>
      </c>
      <c r="H2391" s="198">
        <v>37047.369710648149</v>
      </c>
      <c r="I2391" t="s">
        <v>4502</v>
      </c>
      <c r="M2391" t="s">
        <v>3494</v>
      </c>
      <c r="N2391" t="s">
        <v>3840</v>
      </c>
      <c r="O2391" t="s">
        <v>2503</v>
      </c>
      <c r="Q2391" s="199">
        <v>5000</v>
      </c>
      <c r="S2391" t="s">
        <v>3495</v>
      </c>
      <c r="T2391" t="s">
        <v>3730</v>
      </c>
      <c r="U2391" s="201">
        <v>3.9024999999999999</v>
      </c>
      <c r="V2391" t="s">
        <v>4151</v>
      </c>
      <c r="W2391" t="s">
        <v>4348</v>
      </c>
      <c r="X2391" t="s">
        <v>4498</v>
      </c>
      <c r="Y2391" t="s">
        <v>4481</v>
      </c>
      <c r="Z2391" t="s">
        <v>3051</v>
      </c>
      <c r="AA2391">
        <v>830050</v>
      </c>
      <c r="AB2391" s="198">
        <v>37048.875011574077</v>
      </c>
      <c r="AC2391" s="198">
        <v>37048.875011574077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5000</v>
      </c>
      <c r="G2392" s="202">
        <v>1338890</v>
      </c>
      <c r="H2392" s="198">
        <v>37047.369722222225</v>
      </c>
      <c r="I2392" t="s">
        <v>4272</v>
      </c>
      <c r="M2392" t="s">
        <v>3494</v>
      </c>
      <c r="N2392" t="s">
        <v>3840</v>
      </c>
      <c r="O2392" t="s">
        <v>2587</v>
      </c>
      <c r="P2392" s="199">
        <v>5000</v>
      </c>
      <c r="S2392" t="s">
        <v>3495</v>
      </c>
      <c r="T2392" t="s">
        <v>3730</v>
      </c>
      <c r="U2392" s="201">
        <v>3.9750000000000001</v>
      </c>
      <c r="V2392" t="s">
        <v>3551</v>
      </c>
      <c r="W2392" t="s">
        <v>3171</v>
      </c>
      <c r="X2392" t="s">
        <v>3164</v>
      </c>
      <c r="Y2392" t="s">
        <v>4481</v>
      </c>
      <c r="Z2392" t="s">
        <v>3051</v>
      </c>
      <c r="AA2392">
        <v>830048</v>
      </c>
      <c r="AB2392" s="198">
        <v>37048.875011574077</v>
      </c>
      <c r="AC2392" s="198">
        <v>37048.875011574077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3600</v>
      </c>
      <c r="G2393" s="202">
        <v>1338891</v>
      </c>
      <c r="H2393" s="198">
        <v>37047.369722222225</v>
      </c>
      <c r="I2393" t="s">
        <v>4400</v>
      </c>
      <c r="M2393" t="s">
        <v>3494</v>
      </c>
      <c r="N2393" t="s">
        <v>3840</v>
      </c>
      <c r="O2393" t="s">
        <v>2549</v>
      </c>
      <c r="Q2393" s="199">
        <v>3600</v>
      </c>
      <c r="S2393" t="s">
        <v>3495</v>
      </c>
      <c r="T2393" t="s">
        <v>3730</v>
      </c>
      <c r="U2393" s="201">
        <v>4.1124999999999998</v>
      </c>
      <c r="V2393" t="s">
        <v>4009</v>
      </c>
      <c r="W2393" t="s">
        <v>4479</v>
      </c>
      <c r="X2393" t="s">
        <v>4480</v>
      </c>
      <c r="Y2393" t="s">
        <v>4481</v>
      </c>
      <c r="Z2393" t="s">
        <v>3051</v>
      </c>
      <c r="AA2393">
        <v>830051</v>
      </c>
      <c r="AB2393" s="198">
        <v>37048.875011574077</v>
      </c>
      <c r="AC2393" s="198">
        <v>37048.875011574077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25000</v>
      </c>
      <c r="G2394" s="202">
        <v>1338892</v>
      </c>
      <c r="H2394" s="198">
        <v>37047.369733796295</v>
      </c>
      <c r="I2394" t="s">
        <v>3490</v>
      </c>
      <c r="M2394" t="s">
        <v>3494</v>
      </c>
      <c r="N2394" t="s">
        <v>3840</v>
      </c>
      <c r="O2394" t="s">
        <v>4680</v>
      </c>
      <c r="Q2394" s="199">
        <v>25000</v>
      </c>
      <c r="S2394" t="s">
        <v>3495</v>
      </c>
      <c r="T2394" t="s">
        <v>3730</v>
      </c>
      <c r="U2394" s="201">
        <v>4.03</v>
      </c>
      <c r="V2394" t="s">
        <v>4051</v>
      </c>
      <c r="W2394" t="s">
        <v>4163</v>
      </c>
      <c r="X2394" t="s">
        <v>4164</v>
      </c>
      <c r="Y2394" t="s">
        <v>4481</v>
      </c>
      <c r="Z2394" t="s">
        <v>3051</v>
      </c>
      <c r="AA2394">
        <v>830052</v>
      </c>
      <c r="AB2394" s="198">
        <v>37048.875011574077</v>
      </c>
      <c r="AC2394" s="198">
        <v>37048.875011574077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1338894</v>
      </c>
      <c r="H2395" s="198">
        <v>37047.369768518518</v>
      </c>
      <c r="I2395" t="s">
        <v>4482</v>
      </c>
      <c r="M2395" t="s">
        <v>3494</v>
      </c>
      <c r="N2395" t="s">
        <v>3840</v>
      </c>
      <c r="O2395" t="s">
        <v>2505</v>
      </c>
      <c r="Q2395" s="199">
        <v>5000</v>
      </c>
      <c r="S2395" t="s">
        <v>3495</v>
      </c>
      <c r="T2395" t="s">
        <v>3730</v>
      </c>
      <c r="U2395" s="201">
        <v>3.915</v>
      </c>
      <c r="V2395" t="s">
        <v>4483</v>
      </c>
      <c r="W2395" t="s">
        <v>4348</v>
      </c>
      <c r="X2395" t="s">
        <v>4498</v>
      </c>
      <c r="Y2395" t="s">
        <v>4481</v>
      </c>
      <c r="Z2395" t="s">
        <v>3051</v>
      </c>
      <c r="AA2395">
        <v>830053</v>
      </c>
      <c r="AB2395" s="198">
        <v>37048.875011574077</v>
      </c>
      <c r="AC2395" s="198">
        <v>37048.875011574077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30000</v>
      </c>
      <c r="G2396" s="202">
        <v>1338895</v>
      </c>
      <c r="H2396" s="198">
        <v>37047.369791666664</v>
      </c>
      <c r="I2396" t="s">
        <v>4280</v>
      </c>
      <c r="M2396" t="s">
        <v>3494</v>
      </c>
      <c r="N2396" t="s">
        <v>3840</v>
      </c>
      <c r="O2396" t="s">
        <v>2481</v>
      </c>
      <c r="Q2396" s="199">
        <v>30000</v>
      </c>
      <c r="S2396" t="s">
        <v>3495</v>
      </c>
      <c r="T2396" t="s">
        <v>3730</v>
      </c>
      <c r="U2396" s="201">
        <v>4.0999999999999996</v>
      </c>
      <c r="V2396" t="s">
        <v>4377</v>
      </c>
      <c r="W2396" t="s">
        <v>4479</v>
      </c>
      <c r="X2396" t="s">
        <v>4480</v>
      </c>
      <c r="Y2396" t="s">
        <v>4481</v>
      </c>
      <c r="Z2396" t="s">
        <v>3051</v>
      </c>
      <c r="AA2396">
        <v>830054</v>
      </c>
      <c r="AB2396" s="198">
        <v>37048.875011574077</v>
      </c>
      <c r="AC2396" s="198">
        <v>37048.875011574077</v>
      </c>
    </row>
    <row r="2397" spans="1:29" x14ac:dyDescent="0.2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31</v>
      </c>
      <c r="F2397" s="213">
        <f t="shared" si="190"/>
        <v>465000</v>
      </c>
      <c r="G2397" s="202">
        <v>1338896</v>
      </c>
      <c r="H2397" s="198">
        <v>37047.369826388887</v>
      </c>
      <c r="I2397" t="s">
        <v>3606</v>
      </c>
      <c r="M2397" t="s">
        <v>3494</v>
      </c>
      <c r="N2397" t="s">
        <v>4277</v>
      </c>
      <c r="O2397" t="s">
        <v>4487</v>
      </c>
      <c r="Q2397" s="199">
        <v>15000</v>
      </c>
      <c r="S2397" t="s">
        <v>3495</v>
      </c>
      <c r="T2397" t="s">
        <v>3730</v>
      </c>
      <c r="U2397" s="201">
        <v>4.125</v>
      </c>
      <c r="V2397" t="s">
        <v>3154</v>
      </c>
      <c r="W2397" t="s">
        <v>2909</v>
      </c>
      <c r="X2397" t="s">
        <v>4278</v>
      </c>
      <c r="Y2397" t="s">
        <v>3748</v>
      </c>
      <c r="Z2397" t="s">
        <v>3051</v>
      </c>
      <c r="AA2397" t="s">
        <v>217</v>
      </c>
      <c r="AB2397" s="198">
        <v>37073.875</v>
      </c>
      <c r="AC2397" s="198">
        <v>37103.875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1338898</v>
      </c>
      <c r="H2398" s="198">
        <v>37047.369837962964</v>
      </c>
      <c r="I2398" t="s">
        <v>4455</v>
      </c>
      <c r="M2398" t="s">
        <v>3494</v>
      </c>
      <c r="N2398" t="s">
        <v>3840</v>
      </c>
      <c r="O2398" t="s">
        <v>2469</v>
      </c>
      <c r="P2398" s="199">
        <v>10000</v>
      </c>
      <c r="S2398" t="s">
        <v>3495</v>
      </c>
      <c r="T2398" t="s">
        <v>3730</v>
      </c>
      <c r="U2398" s="201">
        <v>3.9424999999999999</v>
      </c>
      <c r="V2398" t="s">
        <v>4593</v>
      </c>
      <c r="W2398" t="s">
        <v>4512</v>
      </c>
      <c r="X2398" t="s">
        <v>4513</v>
      </c>
      <c r="Y2398" t="s">
        <v>4481</v>
      </c>
      <c r="Z2398" t="s">
        <v>3051</v>
      </c>
      <c r="AA2398">
        <v>830055</v>
      </c>
      <c r="AB2398" s="198">
        <v>37048.875011574077</v>
      </c>
      <c r="AC2398" s="198">
        <v>37048.875011574077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10000</v>
      </c>
      <c r="G2399" s="202">
        <v>1338899</v>
      </c>
      <c r="H2399" s="198">
        <v>37047.369895833333</v>
      </c>
      <c r="I2399" t="s">
        <v>4501</v>
      </c>
      <c r="M2399" t="s">
        <v>3494</v>
      </c>
      <c r="N2399" t="s">
        <v>3840</v>
      </c>
      <c r="O2399" t="s">
        <v>2469</v>
      </c>
      <c r="Q2399" s="199">
        <v>10000</v>
      </c>
      <c r="S2399" t="s">
        <v>3495</v>
      </c>
      <c r="T2399" t="s">
        <v>3730</v>
      </c>
      <c r="U2399" s="201">
        <v>3.9449999999999998</v>
      </c>
      <c r="V2399" t="s">
        <v>4349</v>
      </c>
      <c r="W2399" t="s">
        <v>4512</v>
      </c>
      <c r="X2399" t="s">
        <v>4513</v>
      </c>
      <c r="Y2399" t="s">
        <v>4481</v>
      </c>
      <c r="Z2399" t="s">
        <v>3051</v>
      </c>
      <c r="AA2399">
        <v>830056</v>
      </c>
      <c r="AB2399" s="198">
        <v>37048.875011574077</v>
      </c>
      <c r="AC2399" s="198">
        <v>37048.875011574077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5000</v>
      </c>
      <c r="G2400" s="202">
        <v>1338900</v>
      </c>
      <c r="H2400" s="198">
        <v>37047.36990740741</v>
      </c>
      <c r="I2400" t="s">
        <v>3518</v>
      </c>
      <c r="M2400" t="s">
        <v>3494</v>
      </c>
      <c r="N2400" t="s">
        <v>3840</v>
      </c>
      <c r="O2400" t="s">
        <v>2587</v>
      </c>
      <c r="P2400" s="199">
        <v>5000</v>
      </c>
      <c r="S2400" t="s">
        <v>3495</v>
      </c>
      <c r="T2400" t="s">
        <v>3730</v>
      </c>
      <c r="U2400" s="201">
        <v>3.9750000000000001</v>
      </c>
      <c r="V2400" t="s">
        <v>4425</v>
      </c>
      <c r="W2400" t="s">
        <v>3171</v>
      </c>
      <c r="X2400" t="s">
        <v>3164</v>
      </c>
      <c r="Y2400" t="s">
        <v>4481</v>
      </c>
      <c r="Z2400" t="s">
        <v>3051</v>
      </c>
      <c r="AA2400">
        <v>830057</v>
      </c>
      <c r="AB2400" s="198">
        <v>37048.875011574077</v>
      </c>
      <c r="AC2400" s="198">
        <v>37048.875011574077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4000</v>
      </c>
      <c r="G2401" s="202">
        <v>1338901</v>
      </c>
      <c r="H2401" s="198">
        <v>37047.36991898148</v>
      </c>
      <c r="I2401" t="s">
        <v>4268</v>
      </c>
      <c r="M2401" t="s">
        <v>3494</v>
      </c>
      <c r="N2401" t="s">
        <v>3840</v>
      </c>
      <c r="O2401" t="s">
        <v>2545</v>
      </c>
      <c r="Q2401" s="199">
        <v>4000</v>
      </c>
      <c r="S2401" t="s">
        <v>3495</v>
      </c>
      <c r="T2401" t="s">
        <v>3730</v>
      </c>
      <c r="U2401" s="201">
        <v>4</v>
      </c>
      <c r="V2401" t="s">
        <v>3851</v>
      </c>
      <c r="W2401" t="s">
        <v>3163</v>
      </c>
      <c r="X2401" t="s">
        <v>3164</v>
      </c>
      <c r="Y2401" t="s">
        <v>4481</v>
      </c>
      <c r="Z2401" t="s">
        <v>3051</v>
      </c>
      <c r="AA2401">
        <v>830058</v>
      </c>
      <c r="AB2401" s="198">
        <v>37048.875011574077</v>
      </c>
      <c r="AC2401" s="198">
        <v>37048.875011574077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1338902</v>
      </c>
      <c r="H2402" s="198">
        <v>37047.36991898148</v>
      </c>
      <c r="I2402" t="s">
        <v>4518</v>
      </c>
      <c r="M2402" t="s">
        <v>3494</v>
      </c>
      <c r="N2402" t="s">
        <v>3840</v>
      </c>
      <c r="O2402" t="s">
        <v>2472</v>
      </c>
      <c r="P2402" s="199">
        <v>10000</v>
      </c>
      <c r="S2402" t="s">
        <v>3495</v>
      </c>
      <c r="T2402" t="s">
        <v>3730</v>
      </c>
      <c r="U2402" s="201">
        <v>3.9950000000000001</v>
      </c>
      <c r="V2402" t="s">
        <v>4585</v>
      </c>
      <c r="W2402" t="s">
        <v>4512</v>
      </c>
      <c r="X2402" t="s">
        <v>4513</v>
      </c>
      <c r="Y2402" t="s">
        <v>4481</v>
      </c>
      <c r="Z2402" t="s">
        <v>3051</v>
      </c>
      <c r="AA2402">
        <v>830059</v>
      </c>
      <c r="AB2402" s="198">
        <v>37048.875011574077</v>
      </c>
      <c r="AC2402" s="198">
        <v>37048.875011574077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9333</v>
      </c>
      <c r="G2403" s="202">
        <v>1338903</v>
      </c>
      <c r="H2403" s="198">
        <v>37047.369930555556</v>
      </c>
      <c r="I2403" t="s">
        <v>4393</v>
      </c>
      <c r="M2403" t="s">
        <v>3494</v>
      </c>
      <c r="N2403" t="s">
        <v>3840</v>
      </c>
      <c r="O2403" t="s">
        <v>4680</v>
      </c>
      <c r="Q2403" s="199">
        <v>9333</v>
      </c>
      <c r="S2403" t="s">
        <v>3495</v>
      </c>
      <c r="T2403" t="s">
        <v>3730</v>
      </c>
      <c r="U2403" s="201">
        <v>4.04</v>
      </c>
      <c r="V2403" t="s">
        <v>4394</v>
      </c>
      <c r="W2403" t="s">
        <v>4163</v>
      </c>
      <c r="X2403" t="s">
        <v>4164</v>
      </c>
      <c r="Y2403" t="s">
        <v>4481</v>
      </c>
      <c r="Z2403" t="s">
        <v>3051</v>
      </c>
      <c r="AA2403">
        <v>830060</v>
      </c>
      <c r="AB2403" s="198">
        <v>37048.875011574077</v>
      </c>
      <c r="AC2403" s="198">
        <v>37048.875011574077</v>
      </c>
      <c r="AE2403" s="116">
        <f>IF(S2403="Gallon",F2403/42,F2403)</f>
        <v>9333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1338904</v>
      </c>
      <c r="H2404" s="198">
        <v>37047.369942129626</v>
      </c>
      <c r="I2404" t="s">
        <v>4519</v>
      </c>
      <c r="M2404" t="s">
        <v>3494</v>
      </c>
      <c r="N2404" t="s">
        <v>3840</v>
      </c>
      <c r="O2404" t="s">
        <v>2583</v>
      </c>
      <c r="P2404" s="199">
        <v>10000</v>
      </c>
      <c r="S2404" t="s">
        <v>3495</v>
      </c>
      <c r="T2404" t="s">
        <v>3730</v>
      </c>
      <c r="U2404" s="201">
        <v>4.1849999999999996</v>
      </c>
      <c r="V2404" t="s">
        <v>4749</v>
      </c>
      <c r="W2404" t="s">
        <v>4523</v>
      </c>
      <c r="X2404" t="s">
        <v>4524</v>
      </c>
      <c r="Y2404" t="s">
        <v>4481</v>
      </c>
      <c r="Z2404" t="s">
        <v>3051</v>
      </c>
      <c r="AA2404">
        <v>830061</v>
      </c>
      <c r="AB2404" s="198">
        <v>37048.875011574077</v>
      </c>
      <c r="AC2404" s="198">
        <v>37048.875011574077</v>
      </c>
    </row>
    <row r="2405" spans="1:31" x14ac:dyDescent="0.2">
      <c r="A2405" s="44" t="str">
        <f t="shared" si="186"/>
        <v>US Natural Gas Financial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Financial</v>
      </c>
      <c r="E2405" s="44">
        <f>IF(VLOOKUP(S2405,'DD-Lookup'!$J$6:$L$50,3,FALSE)="Monthly",(YEAR(AC2405)-YEAR(AB2405))*12+MONTH(AC2405)-MONTH(AB2405)+1,(AC2405-AB2405+1))</f>
        <v>123</v>
      </c>
      <c r="F2405" s="213">
        <f t="shared" si="190"/>
        <v>615000</v>
      </c>
      <c r="G2405" s="202">
        <v>1338905</v>
      </c>
      <c r="H2405" s="198">
        <v>37047.369953703703</v>
      </c>
      <c r="I2405" t="s">
        <v>4543</v>
      </c>
      <c r="M2405" t="s">
        <v>3494</v>
      </c>
      <c r="N2405" t="s">
        <v>4277</v>
      </c>
      <c r="O2405" t="s">
        <v>3218</v>
      </c>
      <c r="Q2405" s="199">
        <v>5000</v>
      </c>
      <c r="S2405" t="s">
        <v>3495</v>
      </c>
      <c r="T2405" t="s">
        <v>3730</v>
      </c>
      <c r="U2405" s="201">
        <v>4.2149999999999999</v>
      </c>
      <c r="V2405" t="s">
        <v>3624</v>
      </c>
      <c r="W2405" t="s">
        <v>2909</v>
      </c>
      <c r="X2405" t="s">
        <v>4278</v>
      </c>
      <c r="Y2405" t="s">
        <v>3748</v>
      </c>
      <c r="Z2405" t="s">
        <v>3051</v>
      </c>
      <c r="AA2405" t="s">
        <v>218</v>
      </c>
      <c r="AB2405" s="198">
        <v>37073</v>
      </c>
      <c r="AC2405" s="198">
        <v>37195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1338907</v>
      </c>
      <c r="H2406" s="198">
        <v>37047.369976851849</v>
      </c>
      <c r="I2406" t="s">
        <v>4400</v>
      </c>
      <c r="M2406" t="s">
        <v>3494</v>
      </c>
      <c r="N2406" t="s">
        <v>3840</v>
      </c>
      <c r="O2406" t="s">
        <v>2657</v>
      </c>
      <c r="Q2406" s="199">
        <v>10000</v>
      </c>
      <c r="S2406" t="s">
        <v>3495</v>
      </c>
      <c r="T2406" t="s">
        <v>3730</v>
      </c>
      <c r="U2406" s="201">
        <v>3.8824999999999998</v>
      </c>
      <c r="V2406" t="s">
        <v>4462</v>
      </c>
      <c r="W2406" t="s">
        <v>4368</v>
      </c>
      <c r="X2406" t="s">
        <v>3165</v>
      </c>
      <c r="Y2406" t="s">
        <v>4481</v>
      </c>
      <c r="Z2406" t="s">
        <v>3051</v>
      </c>
      <c r="AA2406">
        <v>830062</v>
      </c>
      <c r="AB2406" s="198">
        <v>37048.875011574077</v>
      </c>
      <c r="AC2406" s="198">
        <v>37048.875011574077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1338908</v>
      </c>
      <c r="H2407" s="198">
        <v>37047.370011574072</v>
      </c>
      <c r="I2407" t="s">
        <v>3274</v>
      </c>
      <c r="M2407" t="s">
        <v>3494</v>
      </c>
      <c r="N2407" t="s">
        <v>3840</v>
      </c>
      <c r="O2407" t="s">
        <v>2685</v>
      </c>
      <c r="Q2407" s="199">
        <v>5000</v>
      </c>
      <c r="S2407" t="s">
        <v>3495</v>
      </c>
      <c r="T2407" t="s">
        <v>3730</v>
      </c>
      <c r="U2407" s="201">
        <v>3.9750000000000001</v>
      </c>
      <c r="V2407" t="s">
        <v>3275</v>
      </c>
      <c r="W2407" t="s">
        <v>4035</v>
      </c>
      <c r="X2407" t="s">
        <v>4036</v>
      </c>
      <c r="Y2407" t="s">
        <v>4481</v>
      </c>
      <c r="Z2407" t="s">
        <v>3051</v>
      </c>
      <c r="AA2407">
        <v>830063</v>
      </c>
      <c r="AB2407" s="198">
        <v>37048.875011574077</v>
      </c>
      <c r="AC2407" s="198">
        <v>37048.875011574077</v>
      </c>
    </row>
    <row r="2408" spans="1:31" x14ac:dyDescent="0.2">
      <c r="A2408" s="44" t="str">
        <f t="shared" si="186"/>
        <v>US Power Physical</v>
      </c>
      <c r="B2408" s="44" t="str">
        <f t="shared" si="187"/>
        <v>US</v>
      </c>
      <c r="C2408" s="44" t="str">
        <f t="shared" si="188"/>
        <v>Power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59</v>
      </c>
      <c r="F2408" s="213">
        <f t="shared" si="190"/>
        <v>2950</v>
      </c>
      <c r="G2408" s="202">
        <v>1338909</v>
      </c>
      <c r="H2408" s="198">
        <v>37047.370034722226</v>
      </c>
      <c r="I2408" t="s">
        <v>3703</v>
      </c>
      <c r="M2408" t="s">
        <v>2818</v>
      </c>
      <c r="N2408" t="s">
        <v>4269</v>
      </c>
      <c r="O2408" t="s">
        <v>4344</v>
      </c>
      <c r="Q2408" s="199">
        <v>50</v>
      </c>
      <c r="S2408" t="s">
        <v>3493</v>
      </c>
      <c r="T2408" t="s">
        <v>3730</v>
      </c>
      <c r="U2408" s="201">
        <v>38.75</v>
      </c>
      <c r="V2408" t="s">
        <v>190</v>
      </c>
      <c r="W2408" t="s">
        <v>4514</v>
      </c>
      <c r="X2408" t="s">
        <v>4515</v>
      </c>
      <c r="Y2408" t="s">
        <v>4783</v>
      </c>
      <c r="Z2408" t="s">
        <v>3046</v>
      </c>
      <c r="AA2408">
        <v>632826.1</v>
      </c>
      <c r="AB2408" s="198">
        <v>37257</v>
      </c>
      <c r="AC2408" s="198">
        <v>37315</v>
      </c>
    </row>
    <row r="2409" spans="1:31" x14ac:dyDescent="0.2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25</v>
      </c>
      <c r="F2409" s="213">
        <f t="shared" si="190"/>
        <v>125000</v>
      </c>
      <c r="G2409" s="202">
        <v>1338910</v>
      </c>
      <c r="H2409" s="198">
        <v>37047.370046296295</v>
      </c>
      <c r="I2409" t="s">
        <v>4276</v>
      </c>
      <c r="M2409" t="s">
        <v>3494</v>
      </c>
      <c r="N2409" t="s">
        <v>3176</v>
      </c>
      <c r="O2409" t="s">
        <v>177</v>
      </c>
      <c r="Q2409" s="199">
        <v>5000</v>
      </c>
      <c r="S2409" t="s">
        <v>3798</v>
      </c>
      <c r="T2409" t="s">
        <v>3177</v>
      </c>
      <c r="U2409" s="201">
        <v>5.0999999999999996</v>
      </c>
      <c r="V2409" t="s">
        <v>3555</v>
      </c>
      <c r="W2409" t="s">
        <v>4461</v>
      </c>
      <c r="X2409" t="s">
        <v>3179</v>
      </c>
      <c r="Y2409" t="s">
        <v>4481</v>
      </c>
      <c r="Z2409" t="s">
        <v>3052</v>
      </c>
      <c r="AA2409">
        <v>830064</v>
      </c>
      <c r="AB2409" s="198">
        <v>37048.875011574077</v>
      </c>
      <c r="AC2409" s="198">
        <v>37072.875011574077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10000</v>
      </c>
      <c r="G2410" s="202">
        <v>1338912</v>
      </c>
      <c r="H2410" s="198">
        <v>37047.370138888888</v>
      </c>
      <c r="I2410" t="s">
        <v>4249</v>
      </c>
      <c r="M2410" t="s">
        <v>3494</v>
      </c>
      <c r="N2410" t="s">
        <v>3840</v>
      </c>
      <c r="O2410" t="s">
        <v>2583</v>
      </c>
      <c r="Q2410" s="199">
        <v>10000</v>
      </c>
      <c r="S2410" t="s">
        <v>3495</v>
      </c>
      <c r="T2410" t="s">
        <v>3730</v>
      </c>
      <c r="U2410" s="201">
        <v>4.1900000000000004</v>
      </c>
      <c r="V2410" t="s">
        <v>4503</v>
      </c>
      <c r="W2410" t="s">
        <v>4523</v>
      </c>
      <c r="X2410" t="s">
        <v>4524</v>
      </c>
      <c r="Y2410" t="s">
        <v>4481</v>
      </c>
      <c r="Z2410" t="s">
        <v>3051</v>
      </c>
      <c r="AA2410">
        <v>830065</v>
      </c>
      <c r="AB2410" s="198">
        <v>37048.875011574077</v>
      </c>
      <c r="AC2410" s="198">
        <v>37048.875011574077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1338914</v>
      </c>
      <c r="H2411" s="198">
        <v>37047.370173611111</v>
      </c>
      <c r="I2411" t="s">
        <v>4543</v>
      </c>
      <c r="M2411" t="s">
        <v>3494</v>
      </c>
      <c r="N2411" t="s">
        <v>3840</v>
      </c>
      <c r="O2411" t="s">
        <v>2785</v>
      </c>
      <c r="Q2411" s="199">
        <v>10000</v>
      </c>
      <c r="S2411" t="s">
        <v>3495</v>
      </c>
      <c r="T2411" t="s">
        <v>3730</v>
      </c>
      <c r="U2411" s="201">
        <v>4.0999999999999996</v>
      </c>
      <c r="V2411" t="s">
        <v>219</v>
      </c>
      <c r="W2411" t="s">
        <v>4479</v>
      </c>
      <c r="X2411" t="s">
        <v>4480</v>
      </c>
      <c r="Y2411" t="s">
        <v>4481</v>
      </c>
      <c r="Z2411" t="s">
        <v>3051</v>
      </c>
      <c r="AA2411">
        <v>830066</v>
      </c>
      <c r="AB2411" s="198">
        <v>37048.875011574077</v>
      </c>
      <c r="AC2411" s="198">
        <v>37048.875011574077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15667</v>
      </c>
      <c r="G2412" s="202">
        <v>1338915</v>
      </c>
      <c r="H2412" s="198">
        <v>37047.370196759257</v>
      </c>
      <c r="I2412" t="s">
        <v>3157</v>
      </c>
      <c r="M2412" t="s">
        <v>3494</v>
      </c>
      <c r="N2412" t="s">
        <v>3840</v>
      </c>
      <c r="O2412" t="s">
        <v>4680</v>
      </c>
      <c r="Q2412" s="199">
        <v>15667</v>
      </c>
      <c r="S2412" t="s">
        <v>3495</v>
      </c>
      <c r="T2412" t="s">
        <v>3730</v>
      </c>
      <c r="U2412" s="201">
        <v>4.04</v>
      </c>
      <c r="V2412" t="s">
        <v>3158</v>
      </c>
      <c r="W2412" t="s">
        <v>4163</v>
      </c>
      <c r="X2412" t="s">
        <v>4164</v>
      </c>
      <c r="Y2412" t="s">
        <v>4481</v>
      </c>
      <c r="Z2412" t="s">
        <v>3051</v>
      </c>
      <c r="AA2412">
        <v>830067</v>
      </c>
      <c r="AB2412" s="198">
        <v>37048.875011574077</v>
      </c>
      <c r="AC2412" s="198">
        <v>37048.875011574077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3000</v>
      </c>
      <c r="G2413" s="202">
        <v>1338916</v>
      </c>
      <c r="H2413" s="198">
        <v>37047.37023148148</v>
      </c>
      <c r="I2413" t="s">
        <v>4528</v>
      </c>
      <c r="M2413" t="s">
        <v>3494</v>
      </c>
      <c r="N2413" t="s">
        <v>3840</v>
      </c>
      <c r="O2413" t="s">
        <v>2598</v>
      </c>
      <c r="P2413" s="199">
        <v>3000</v>
      </c>
      <c r="S2413" t="s">
        <v>3495</v>
      </c>
      <c r="T2413" t="s">
        <v>3730</v>
      </c>
      <c r="U2413" s="201">
        <v>4.07</v>
      </c>
      <c r="V2413" t="s">
        <v>4529</v>
      </c>
      <c r="W2413" t="s">
        <v>4322</v>
      </c>
      <c r="X2413" t="s">
        <v>4107</v>
      </c>
      <c r="Y2413" t="s">
        <v>4481</v>
      </c>
      <c r="Z2413" t="s">
        <v>3051</v>
      </c>
      <c r="AA2413">
        <v>830068</v>
      </c>
      <c r="AB2413" s="198">
        <v>37048.875011574077</v>
      </c>
      <c r="AC2413" s="198">
        <v>37048.875011574077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1338917</v>
      </c>
      <c r="H2414" s="198">
        <v>37047.370254629626</v>
      </c>
      <c r="I2414" t="s">
        <v>4239</v>
      </c>
      <c r="M2414" t="s">
        <v>3494</v>
      </c>
      <c r="N2414" t="s">
        <v>4277</v>
      </c>
      <c r="O2414" t="s">
        <v>4487</v>
      </c>
      <c r="P2414" s="199">
        <v>15000</v>
      </c>
      <c r="S2414" t="s">
        <v>3495</v>
      </c>
      <c r="T2414" t="s">
        <v>3730</v>
      </c>
      <c r="U2414" s="201">
        <v>4.125</v>
      </c>
      <c r="V2414" t="s">
        <v>4136</v>
      </c>
      <c r="W2414" t="s">
        <v>2909</v>
      </c>
      <c r="X2414" t="s">
        <v>4278</v>
      </c>
      <c r="Y2414" t="s">
        <v>3748</v>
      </c>
      <c r="Z2414" t="s">
        <v>3051</v>
      </c>
      <c r="AA2414" t="s">
        <v>220</v>
      </c>
      <c r="AB2414" s="198">
        <v>37073.875</v>
      </c>
      <c r="AC2414" s="198">
        <v>37103.875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20000</v>
      </c>
      <c r="G2415" s="202">
        <v>1338918</v>
      </c>
      <c r="H2415" s="198">
        <v>37047.370254629626</v>
      </c>
      <c r="I2415" t="s">
        <v>4501</v>
      </c>
      <c r="M2415" t="s">
        <v>3494</v>
      </c>
      <c r="N2415" t="s">
        <v>3840</v>
      </c>
      <c r="O2415" t="s">
        <v>2481</v>
      </c>
      <c r="Q2415" s="199">
        <v>20000</v>
      </c>
      <c r="S2415" t="s">
        <v>3495</v>
      </c>
      <c r="T2415" t="s">
        <v>3730</v>
      </c>
      <c r="U2415" s="201">
        <v>4.0999999999999996</v>
      </c>
      <c r="V2415" t="s">
        <v>3654</v>
      </c>
      <c r="W2415" t="s">
        <v>4479</v>
      </c>
      <c r="X2415" t="s">
        <v>4480</v>
      </c>
      <c r="Y2415" t="s">
        <v>4481</v>
      </c>
      <c r="Z2415" t="s">
        <v>3051</v>
      </c>
      <c r="AA2415">
        <v>830069</v>
      </c>
      <c r="AB2415" s="198">
        <v>37048.875011574077</v>
      </c>
      <c r="AC2415" s="198">
        <v>37048.875011574077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123</v>
      </c>
      <c r="F2416" s="213">
        <f t="shared" si="190"/>
        <v>615000</v>
      </c>
      <c r="G2416" s="202">
        <v>1338919</v>
      </c>
      <c r="H2416" s="198">
        <v>37047.370266203703</v>
      </c>
      <c r="I2416" t="s">
        <v>4496</v>
      </c>
      <c r="M2416" t="s">
        <v>3494</v>
      </c>
      <c r="N2416" t="s">
        <v>4277</v>
      </c>
      <c r="O2416" t="s">
        <v>3218</v>
      </c>
      <c r="Q2416" s="199">
        <v>5000</v>
      </c>
      <c r="S2416" t="s">
        <v>3495</v>
      </c>
      <c r="T2416" t="s">
        <v>3730</v>
      </c>
      <c r="U2416" s="201">
        <v>4.22</v>
      </c>
      <c r="V2416" t="s">
        <v>3640</v>
      </c>
      <c r="W2416" t="s">
        <v>2909</v>
      </c>
      <c r="X2416" t="s">
        <v>4278</v>
      </c>
      <c r="Y2416" t="s">
        <v>3748</v>
      </c>
      <c r="Z2416" t="s">
        <v>3051</v>
      </c>
      <c r="AA2416" t="s">
        <v>221</v>
      </c>
      <c r="AB2416" s="198">
        <v>37073</v>
      </c>
      <c r="AC2416" s="198">
        <v>37195</v>
      </c>
    </row>
    <row r="2417" spans="1:29" x14ac:dyDescent="0.2">
      <c r="A2417" s="44" t="str">
        <f t="shared" si="186"/>
        <v>US Crude Financial</v>
      </c>
      <c r="B2417" s="44" t="str">
        <f t="shared" si="187"/>
        <v>US</v>
      </c>
      <c r="C2417" s="44" t="str">
        <f t="shared" si="188"/>
        <v>Crude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50000</v>
      </c>
      <c r="G2417" s="202">
        <v>1338920</v>
      </c>
      <c r="H2417" s="198">
        <v>37047.37027777778</v>
      </c>
      <c r="I2417" t="s">
        <v>4773</v>
      </c>
      <c r="M2417" t="s">
        <v>3599</v>
      </c>
      <c r="N2417" t="s">
        <v>4774</v>
      </c>
      <c r="O2417" t="s">
        <v>3516</v>
      </c>
      <c r="P2417" s="199">
        <v>50000</v>
      </c>
      <c r="S2417" t="s">
        <v>3500</v>
      </c>
      <c r="T2417" t="s">
        <v>3730</v>
      </c>
      <c r="U2417" s="201">
        <v>28.18</v>
      </c>
      <c r="V2417" t="s">
        <v>3162</v>
      </c>
      <c r="W2417" t="s">
        <v>4776</v>
      </c>
      <c r="X2417" t="s">
        <v>4777</v>
      </c>
      <c r="Y2417" t="s">
        <v>2830</v>
      </c>
      <c r="Z2417" t="s">
        <v>3051</v>
      </c>
      <c r="AA2417">
        <v>113616</v>
      </c>
      <c r="AB2417" s="198">
        <v>37073</v>
      </c>
      <c r="AC2417" s="198">
        <v>37103</v>
      </c>
    </row>
    <row r="2418" spans="1:29" x14ac:dyDescent="0.2">
      <c r="A2418" s="44" t="str">
        <f t="shared" si="186"/>
        <v>US Natural Gas Financial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31</v>
      </c>
      <c r="F2418" s="213">
        <f t="shared" si="190"/>
        <v>155000</v>
      </c>
      <c r="G2418" s="202">
        <v>1338921</v>
      </c>
      <c r="H2418" s="198">
        <v>37047.370300925926</v>
      </c>
      <c r="I2418" t="s">
        <v>4154</v>
      </c>
      <c r="M2418" t="s">
        <v>3494</v>
      </c>
      <c r="N2418" t="s">
        <v>4488</v>
      </c>
      <c r="O2418" t="s">
        <v>222</v>
      </c>
      <c r="P2418" s="199">
        <v>5000</v>
      </c>
      <c r="S2418" t="s">
        <v>3495</v>
      </c>
      <c r="T2418" t="s">
        <v>3730</v>
      </c>
      <c r="U2418" s="201">
        <v>-0.09</v>
      </c>
      <c r="V2418" t="s">
        <v>4155</v>
      </c>
      <c r="W2418" t="s">
        <v>3470</v>
      </c>
      <c r="X2418" t="s">
        <v>3471</v>
      </c>
      <c r="Y2418" t="s">
        <v>3748</v>
      </c>
      <c r="Z2418" t="s">
        <v>3051</v>
      </c>
      <c r="AA2418" t="s">
        <v>223</v>
      </c>
      <c r="AB2418" s="198">
        <v>37073.875011574077</v>
      </c>
      <c r="AC2418" s="198">
        <v>37103.875011574077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1338922</v>
      </c>
      <c r="H2419" s="198">
        <v>37047.370312500003</v>
      </c>
      <c r="I2419" t="s">
        <v>4167</v>
      </c>
      <c r="M2419" t="s">
        <v>3494</v>
      </c>
      <c r="N2419" t="s">
        <v>3840</v>
      </c>
      <c r="O2419" t="s">
        <v>2583</v>
      </c>
      <c r="Q2419" s="199">
        <v>10000</v>
      </c>
      <c r="S2419" t="s">
        <v>3495</v>
      </c>
      <c r="T2419" t="s">
        <v>3730</v>
      </c>
      <c r="U2419" s="201">
        <v>4.1950000000000003</v>
      </c>
      <c r="V2419" t="s">
        <v>4067</v>
      </c>
      <c r="W2419" t="s">
        <v>4523</v>
      </c>
      <c r="X2419" t="s">
        <v>4524</v>
      </c>
      <c r="Y2419" t="s">
        <v>4481</v>
      </c>
      <c r="Z2419" t="s">
        <v>3051</v>
      </c>
      <c r="AA2419">
        <v>830070</v>
      </c>
      <c r="AB2419" s="198">
        <v>37048.875011574077</v>
      </c>
      <c r="AC2419" s="198">
        <v>37048.875011574077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1338923</v>
      </c>
      <c r="H2420" s="198">
        <v>37047.370312500003</v>
      </c>
      <c r="I2420" t="s">
        <v>4519</v>
      </c>
      <c r="M2420" t="s">
        <v>3494</v>
      </c>
      <c r="N2420" t="s">
        <v>3840</v>
      </c>
      <c r="O2420" t="s">
        <v>2586</v>
      </c>
      <c r="P2420" s="199">
        <v>10000</v>
      </c>
      <c r="S2420" t="s">
        <v>3495</v>
      </c>
      <c r="T2420" t="s">
        <v>3730</v>
      </c>
      <c r="U2420" s="201">
        <v>4.1500000000000004</v>
      </c>
      <c r="V2420" t="s">
        <v>4749</v>
      </c>
      <c r="W2420" t="s">
        <v>4523</v>
      </c>
      <c r="X2420" t="s">
        <v>4524</v>
      </c>
      <c r="Y2420" t="s">
        <v>4481</v>
      </c>
      <c r="Z2420" t="s">
        <v>3051</v>
      </c>
      <c r="AA2420">
        <v>830071</v>
      </c>
      <c r="AB2420" s="198">
        <v>37048.875011574077</v>
      </c>
      <c r="AC2420" s="198">
        <v>37048.875011574077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151</v>
      </c>
      <c r="F2421" s="213">
        <f t="shared" si="190"/>
        <v>1510000</v>
      </c>
      <c r="G2421" s="202">
        <v>1338924</v>
      </c>
      <c r="H2421" s="198">
        <v>37047.370358796295</v>
      </c>
      <c r="I2421" t="s">
        <v>3533</v>
      </c>
      <c r="J2421" t="s">
        <v>4422</v>
      </c>
      <c r="K2421" t="s">
        <v>4267</v>
      </c>
      <c r="M2421" t="s">
        <v>3494</v>
      </c>
      <c r="N2421" t="s">
        <v>4488</v>
      </c>
      <c r="O2421" t="s">
        <v>4720</v>
      </c>
      <c r="P2421" s="199">
        <v>10000</v>
      </c>
      <c r="S2421" t="s">
        <v>3495</v>
      </c>
      <c r="T2421" t="s">
        <v>3730</v>
      </c>
      <c r="U2421" s="201">
        <v>-8.7499999999999994E-2</v>
      </c>
      <c r="V2421" t="s">
        <v>4193</v>
      </c>
      <c r="W2421" t="s">
        <v>3470</v>
      </c>
      <c r="X2421" t="s">
        <v>3471</v>
      </c>
      <c r="Y2421" t="s">
        <v>3748</v>
      </c>
      <c r="Z2421" t="s">
        <v>3051</v>
      </c>
      <c r="AA2421" t="s">
        <v>224</v>
      </c>
      <c r="AB2421" s="198">
        <v>37196</v>
      </c>
      <c r="AC2421" s="198">
        <v>37346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</v>
      </c>
      <c r="G2422" s="202">
        <v>1338925</v>
      </c>
      <c r="H2422" s="198">
        <v>37047.370393518519</v>
      </c>
      <c r="I2422" t="s">
        <v>4276</v>
      </c>
      <c r="M2422" t="s">
        <v>3494</v>
      </c>
      <c r="N2422" t="s">
        <v>3840</v>
      </c>
      <c r="O2422" t="s">
        <v>4724</v>
      </c>
      <c r="P2422" s="199">
        <v>5000</v>
      </c>
      <c r="S2422" t="s">
        <v>3495</v>
      </c>
      <c r="T2422" t="s">
        <v>3730</v>
      </c>
      <c r="U2422" s="201">
        <v>4.2949999999999999</v>
      </c>
      <c r="V2422" t="s">
        <v>4345</v>
      </c>
      <c r="W2422" t="s">
        <v>3217</v>
      </c>
      <c r="X2422" t="s">
        <v>3153</v>
      </c>
      <c r="Y2422" t="s">
        <v>4481</v>
      </c>
      <c r="Z2422" t="s">
        <v>3051</v>
      </c>
      <c r="AA2422">
        <v>830072</v>
      </c>
      <c r="AB2422" s="198">
        <v>37048.875011574077</v>
      </c>
      <c r="AC2422" s="198">
        <v>37048.875011574077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336</v>
      </c>
      <c r="G2423" s="202">
        <v>1338926</v>
      </c>
      <c r="H2423" s="198">
        <v>37047.370428240742</v>
      </c>
      <c r="I2423" t="s">
        <v>4400</v>
      </c>
      <c r="M2423" t="s">
        <v>3494</v>
      </c>
      <c r="N2423" t="s">
        <v>3840</v>
      </c>
      <c r="O2423" t="s">
        <v>86</v>
      </c>
      <c r="Q2423" s="199">
        <v>336</v>
      </c>
      <c r="S2423" t="s">
        <v>3495</v>
      </c>
      <c r="T2423" t="s">
        <v>3730</v>
      </c>
      <c r="U2423" s="201">
        <v>4.0999999999999996</v>
      </c>
      <c r="V2423" t="s">
        <v>4009</v>
      </c>
      <c r="W2423" t="s">
        <v>4479</v>
      </c>
      <c r="X2423" t="s">
        <v>4480</v>
      </c>
      <c r="Y2423" t="s">
        <v>4481</v>
      </c>
      <c r="Z2423" t="s">
        <v>3051</v>
      </c>
      <c r="AA2423">
        <v>830073</v>
      </c>
      <c r="AB2423" s="198">
        <v>37048.875011574077</v>
      </c>
      <c r="AC2423" s="198">
        <v>37048.875011574077</v>
      </c>
    </row>
    <row r="2424" spans="1:29" x14ac:dyDescent="0.2">
      <c r="A2424" s="44" t="str">
        <f t="shared" si="186"/>
        <v>US Crude Financial</v>
      </c>
      <c r="B2424" s="44" t="str">
        <f t="shared" si="187"/>
        <v>US</v>
      </c>
      <c r="C2424" s="44" t="str">
        <f t="shared" si="188"/>
        <v>Crude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50000</v>
      </c>
      <c r="G2424" s="202">
        <v>1338927</v>
      </c>
      <c r="H2424" s="198">
        <v>37047.370439814818</v>
      </c>
      <c r="I2424" t="s">
        <v>4773</v>
      </c>
      <c r="M2424" t="s">
        <v>3599</v>
      </c>
      <c r="N2424" t="s">
        <v>4774</v>
      </c>
      <c r="O2424" t="s">
        <v>3516</v>
      </c>
      <c r="P2424" s="199">
        <v>50000</v>
      </c>
      <c r="S2424" t="s">
        <v>3500</v>
      </c>
      <c r="T2424" t="s">
        <v>3730</v>
      </c>
      <c r="U2424" s="201">
        <v>28.16</v>
      </c>
      <c r="V2424" t="s">
        <v>4471</v>
      </c>
      <c r="W2424" t="s">
        <v>4776</v>
      </c>
      <c r="X2424" t="s">
        <v>4777</v>
      </c>
      <c r="Y2424" t="s">
        <v>2830</v>
      </c>
      <c r="Z2424" t="s">
        <v>3051</v>
      </c>
      <c r="AA2424">
        <v>113617</v>
      </c>
      <c r="AB2424" s="198">
        <v>37073</v>
      </c>
      <c r="AC2424" s="198">
        <v>37103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1107</v>
      </c>
      <c r="G2425" s="202">
        <v>1338928</v>
      </c>
      <c r="H2425" s="198">
        <v>37047.370451388888</v>
      </c>
      <c r="I2425" t="s">
        <v>4467</v>
      </c>
      <c r="M2425" t="s">
        <v>3494</v>
      </c>
      <c r="N2425" t="s">
        <v>3840</v>
      </c>
      <c r="O2425" t="s">
        <v>2767</v>
      </c>
      <c r="Q2425" s="199">
        <v>1107</v>
      </c>
      <c r="S2425" t="s">
        <v>3495</v>
      </c>
      <c r="T2425" t="s">
        <v>3730</v>
      </c>
      <c r="U2425" s="201">
        <v>3.9350000000000001</v>
      </c>
      <c r="V2425" t="s">
        <v>4218</v>
      </c>
      <c r="W2425" t="s">
        <v>4368</v>
      </c>
      <c r="X2425" t="s">
        <v>3165</v>
      </c>
      <c r="Y2425" t="s">
        <v>4481</v>
      </c>
      <c r="Z2425" t="s">
        <v>3051</v>
      </c>
      <c r="AA2425">
        <v>830074</v>
      </c>
      <c r="AB2425" s="198">
        <v>37048.875011574077</v>
      </c>
      <c r="AC2425" s="198">
        <v>37048.875011574077</v>
      </c>
    </row>
    <row r="2426" spans="1:29" x14ac:dyDescent="0.2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30</v>
      </c>
      <c r="F2426" s="213">
        <f t="shared" si="190"/>
        <v>750000</v>
      </c>
      <c r="G2426" s="202">
        <v>1338929</v>
      </c>
      <c r="H2426" s="198">
        <v>37047.370462962965</v>
      </c>
      <c r="I2426" t="s">
        <v>3774</v>
      </c>
      <c r="M2426" t="s">
        <v>3494</v>
      </c>
      <c r="N2426" t="s">
        <v>3761</v>
      </c>
      <c r="O2426" t="s">
        <v>3428</v>
      </c>
      <c r="Q2426" s="199">
        <v>25000</v>
      </c>
      <c r="S2426" t="s">
        <v>3763</v>
      </c>
      <c r="T2426" t="s">
        <v>3764</v>
      </c>
      <c r="U2426" s="201">
        <v>20.324999999999999</v>
      </c>
      <c r="V2426" t="s">
        <v>2297</v>
      </c>
      <c r="W2426" t="s">
        <v>3765</v>
      </c>
      <c r="X2426" t="s">
        <v>3766</v>
      </c>
      <c r="Y2426" t="s">
        <v>3767</v>
      </c>
      <c r="Z2426" t="s">
        <v>3735</v>
      </c>
      <c r="AA2426">
        <v>106445</v>
      </c>
      <c r="AB2426" s="198">
        <v>37135.875011574077</v>
      </c>
      <c r="AC2426" s="198">
        <v>37164.875011574077</v>
      </c>
    </row>
    <row r="2427" spans="1:29" x14ac:dyDescent="0.2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1338933</v>
      </c>
      <c r="H2427" s="198">
        <v>37047.370520833334</v>
      </c>
      <c r="I2427" t="s">
        <v>4449</v>
      </c>
      <c r="M2427" t="s">
        <v>3494</v>
      </c>
      <c r="N2427" t="s">
        <v>3176</v>
      </c>
      <c r="O2427" t="s">
        <v>78</v>
      </c>
      <c r="Q2427" s="199">
        <v>5000</v>
      </c>
      <c r="S2427" t="s">
        <v>3495</v>
      </c>
      <c r="T2427" t="s">
        <v>3730</v>
      </c>
      <c r="U2427" s="201">
        <v>3.415</v>
      </c>
      <c r="V2427" t="s">
        <v>225</v>
      </c>
      <c r="W2427" t="s">
        <v>4451</v>
      </c>
      <c r="X2427" t="s">
        <v>3805</v>
      </c>
      <c r="Y2427" t="s">
        <v>4481</v>
      </c>
      <c r="Z2427" t="s">
        <v>3052</v>
      </c>
      <c r="AA2427">
        <v>830078</v>
      </c>
      <c r="AB2427" s="198">
        <v>37048.875011574077</v>
      </c>
      <c r="AC2427" s="198">
        <v>37048.875011574077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4692</v>
      </c>
      <c r="G2428" s="202">
        <v>1338932</v>
      </c>
      <c r="H2428" s="198">
        <v>37047.370520833334</v>
      </c>
      <c r="I2428" t="s">
        <v>3678</v>
      </c>
      <c r="M2428" t="s">
        <v>3494</v>
      </c>
      <c r="N2428" t="s">
        <v>3840</v>
      </c>
      <c r="O2428" t="s">
        <v>2473</v>
      </c>
      <c r="Q2428" s="199">
        <v>4692</v>
      </c>
      <c r="S2428" t="s">
        <v>3495</v>
      </c>
      <c r="T2428" t="s">
        <v>3730</v>
      </c>
      <c r="U2428" s="201">
        <v>3.915</v>
      </c>
      <c r="V2428" t="s">
        <v>3108</v>
      </c>
      <c r="W2428" t="s">
        <v>4512</v>
      </c>
      <c r="X2428" t="s">
        <v>4513</v>
      </c>
      <c r="Y2428" t="s">
        <v>4481</v>
      </c>
      <c r="Z2428" t="s">
        <v>3051</v>
      </c>
      <c r="AA2428">
        <v>830076</v>
      </c>
      <c r="AB2428" s="198">
        <v>37048.875011574077</v>
      </c>
      <c r="AC2428" s="198">
        <v>37048.875011574077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1338931</v>
      </c>
      <c r="H2429" s="198">
        <v>37047.370520833334</v>
      </c>
      <c r="I2429" t="s">
        <v>3490</v>
      </c>
      <c r="M2429" t="s">
        <v>3494</v>
      </c>
      <c r="N2429" t="s">
        <v>3840</v>
      </c>
      <c r="O2429" t="s">
        <v>4686</v>
      </c>
      <c r="Q2429" s="199">
        <v>10000</v>
      </c>
      <c r="S2429" t="s">
        <v>3495</v>
      </c>
      <c r="T2429" t="s">
        <v>3730</v>
      </c>
      <c r="U2429" s="201">
        <v>4.0350000000000001</v>
      </c>
      <c r="V2429" t="s">
        <v>2792</v>
      </c>
      <c r="W2429" t="s">
        <v>4368</v>
      </c>
      <c r="X2429" t="s">
        <v>4429</v>
      </c>
      <c r="Y2429" t="s">
        <v>4481</v>
      </c>
      <c r="Z2429" t="s">
        <v>3051</v>
      </c>
      <c r="AA2429">
        <v>830077</v>
      </c>
      <c r="AB2429" s="198">
        <v>37048.875011574077</v>
      </c>
      <c r="AC2429" s="198">
        <v>37048.875011574077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1338930</v>
      </c>
      <c r="H2430" s="198">
        <v>37047.370520833334</v>
      </c>
      <c r="I2430" t="s">
        <v>4159</v>
      </c>
      <c r="M2430" t="s">
        <v>3494</v>
      </c>
      <c r="N2430" t="s">
        <v>3840</v>
      </c>
      <c r="O2430" t="s">
        <v>170</v>
      </c>
      <c r="P2430" s="199">
        <v>10000</v>
      </c>
      <c r="S2430" t="s">
        <v>3495</v>
      </c>
      <c r="T2430" t="s">
        <v>3730</v>
      </c>
      <c r="U2430" s="201">
        <v>4.0199999999999996</v>
      </c>
      <c r="V2430" t="s">
        <v>3141</v>
      </c>
      <c r="W2430" t="s">
        <v>4523</v>
      </c>
      <c r="X2430" t="s">
        <v>4165</v>
      </c>
      <c r="Y2430" t="s">
        <v>4481</v>
      </c>
      <c r="Z2430" t="s">
        <v>3051</v>
      </c>
      <c r="AA2430">
        <v>830075</v>
      </c>
      <c r="AB2430" s="198">
        <v>37048.875011574077</v>
      </c>
      <c r="AC2430" s="198">
        <v>37048.875011574077</v>
      </c>
    </row>
    <row r="2431" spans="1:29" x14ac:dyDescent="0.2">
      <c r="A2431" s="44" t="str">
        <f t="shared" si="186"/>
        <v xml:space="preserve"> Natural Gas Physical</v>
      </c>
      <c r="B2431" s="44" t="str">
        <f t="shared" si="187"/>
        <v/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31</v>
      </c>
      <c r="F2431" s="213">
        <f t="shared" si="190"/>
        <v>310000</v>
      </c>
      <c r="G2431" s="202">
        <v>1338934</v>
      </c>
      <c r="H2431" s="198">
        <v>37047.370532407411</v>
      </c>
      <c r="I2431" t="s">
        <v>3533</v>
      </c>
      <c r="M2431" t="s">
        <v>3494</v>
      </c>
      <c r="N2431" t="s">
        <v>3323</v>
      </c>
      <c r="O2431" t="s">
        <v>3105</v>
      </c>
      <c r="P2431" s="199">
        <v>10000</v>
      </c>
      <c r="S2431" t="s">
        <v>3495</v>
      </c>
      <c r="T2431" t="s">
        <v>3730</v>
      </c>
      <c r="U2431" s="201">
        <v>9.5000000000000001E-2</v>
      </c>
      <c r="V2431" t="s">
        <v>3507</v>
      </c>
      <c r="W2431" t="s">
        <v>3169</v>
      </c>
      <c r="X2431" t="s">
        <v>4508</v>
      </c>
      <c r="Y2431" t="s">
        <v>4481</v>
      </c>
      <c r="Z2431" t="s">
        <v>3051</v>
      </c>
      <c r="AA2431" t="s">
        <v>226</v>
      </c>
      <c r="AB2431" s="198">
        <v>37073.875011574077</v>
      </c>
      <c r="AC2431" s="198">
        <v>37103.875011574077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1338936</v>
      </c>
      <c r="H2432" s="198">
        <v>37047.370578703703</v>
      </c>
      <c r="I2432" t="s">
        <v>4070</v>
      </c>
      <c r="M2432" t="s">
        <v>3494</v>
      </c>
      <c r="N2432" t="s">
        <v>3840</v>
      </c>
      <c r="O2432" t="s">
        <v>2587</v>
      </c>
      <c r="P2432" s="199">
        <v>10000</v>
      </c>
      <c r="S2432" t="s">
        <v>3495</v>
      </c>
      <c r="T2432" t="s">
        <v>3730</v>
      </c>
      <c r="U2432" s="201">
        <v>3.95</v>
      </c>
      <c r="V2432" t="s">
        <v>4071</v>
      </c>
      <c r="W2432" t="s">
        <v>3171</v>
      </c>
      <c r="X2432" t="s">
        <v>3164</v>
      </c>
      <c r="Y2432" t="s">
        <v>4481</v>
      </c>
      <c r="Z2432" t="s">
        <v>3051</v>
      </c>
      <c r="AA2432">
        <v>830079</v>
      </c>
      <c r="AB2432" s="198">
        <v>37048.875011574077</v>
      </c>
      <c r="AC2432" s="198">
        <v>37048.875011574077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1338935</v>
      </c>
      <c r="H2433" s="198">
        <v>37047.370578703703</v>
      </c>
      <c r="I2433" t="s">
        <v>4504</v>
      </c>
      <c r="M2433" t="s">
        <v>3494</v>
      </c>
      <c r="N2433" t="s">
        <v>3840</v>
      </c>
      <c r="O2433" t="s">
        <v>2481</v>
      </c>
      <c r="Q2433" s="199">
        <v>10000</v>
      </c>
      <c r="S2433" t="s">
        <v>3495</v>
      </c>
      <c r="T2433" t="s">
        <v>3730</v>
      </c>
      <c r="U2433" s="201">
        <v>4.1050000000000004</v>
      </c>
      <c r="V2433" t="s">
        <v>4398</v>
      </c>
      <c r="W2433" t="s">
        <v>4479</v>
      </c>
      <c r="X2433" t="s">
        <v>4480</v>
      </c>
      <c r="Y2433" t="s">
        <v>4481</v>
      </c>
      <c r="Z2433" t="s">
        <v>3051</v>
      </c>
      <c r="AA2433">
        <v>830080</v>
      </c>
      <c r="AB2433" s="198">
        <v>37048.875011574077</v>
      </c>
      <c r="AC2433" s="198">
        <v>37048.875011574077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10000</v>
      </c>
      <c r="G2434" s="202">
        <v>1338937</v>
      </c>
      <c r="H2434" s="198">
        <v>37047.37060185185</v>
      </c>
      <c r="I2434" t="s">
        <v>3490</v>
      </c>
      <c r="M2434" t="s">
        <v>3494</v>
      </c>
      <c r="N2434" t="s">
        <v>3840</v>
      </c>
      <c r="O2434" t="s">
        <v>4680</v>
      </c>
      <c r="P2434" s="199">
        <v>10000</v>
      </c>
      <c r="S2434" t="s">
        <v>3495</v>
      </c>
      <c r="T2434" t="s">
        <v>3730</v>
      </c>
      <c r="U2434" s="201">
        <v>4.0350000000000001</v>
      </c>
      <c r="V2434" t="s">
        <v>2792</v>
      </c>
      <c r="W2434" t="s">
        <v>4163</v>
      </c>
      <c r="X2434" t="s">
        <v>4164</v>
      </c>
      <c r="Y2434" t="s">
        <v>4481</v>
      </c>
      <c r="Z2434" t="s">
        <v>3051</v>
      </c>
      <c r="AA2434">
        <v>830081</v>
      </c>
      <c r="AB2434" s="198">
        <v>37048.875011574077</v>
      </c>
      <c r="AC2434" s="198">
        <v>37048.875011574077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1338939</v>
      </c>
      <c r="H2435" s="198">
        <v>37047.370613425926</v>
      </c>
      <c r="I2435" t="s">
        <v>4159</v>
      </c>
      <c r="M2435" t="s">
        <v>3494</v>
      </c>
      <c r="N2435" t="s">
        <v>3840</v>
      </c>
      <c r="O2435" t="s">
        <v>2583</v>
      </c>
      <c r="P2435" s="199">
        <v>10000</v>
      </c>
      <c r="S2435" t="s">
        <v>3495</v>
      </c>
      <c r="T2435" t="s">
        <v>3730</v>
      </c>
      <c r="U2435" s="201">
        <v>4.1900000000000004</v>
      </c>
      <c r="V2435" t="s">
        <v>4002</v>
      </c>
      <c r="W2435" t="s">
        <v>4523</v>
      </c>
      <c r="X2435" t="s">
        <v>4524</v>
      </c>
      <c r="Y2435" t="s">
        <v>4481</v>
      </c>
      <c r="Z2435" t="s">
        <v>3051</v>
      </c>
      <c r="AA2435">
        <v>830082</v>
      </c>
      <c r="AB2435" s="198">
        <v>37048.875011574077</v>
      </c>
      <c r="AC2435" s="198">
        <v>37048.875011574077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15000</v>
      </c>
      <c r="G2436" s="202">
        <v>1338940</v>
      </c>
      <c r="H2436" s="198">
        <v>37047.370648148149</v>
      </c>
      <c r="I2436" t="s">
        <v>4543</v>
      </c>
      <c r="M2436" t="s">
        <v>3494</v>
      </c>
      <c r="N2436" t="s">
        <v>3840</v>
      </c>
      <c r="O2436" t="s">
        <v>4680</v>
      </c>
      <c r="P2436" s="199">
        <v>15000</v>
      </c>
      <c r="S2436" t="s">
        <v>3495</v>
      </c>
      <c r="T2436" t="s">
        <v>3730</v>
      </c>
      <c r="U2436" s="201">
        <v>4.0350000000000001</v>
      </c>
      <c r="V2436" t="s">
        <v>3627</v>
      </c>
      <c r="W2436" t="s">
        <v>4163</v>
      </c>
      <c r="X2436" t="s">
        <v>4164</v>
      </c>
      <c r="Y2436" t="s">
        <v>4481</v>
      </c>
      <c r="Z2436" t="s">
        <v>3051</v>
      </c>
      <c r="AA2436">
        <v>830083</v>
      </c>
      <c r="AB2436" s="198">
        <v>37048.875011574077</v>
      </c>
      <c r="AC2436" s="198">
        <v>37048.875011574077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10000</v>
      </c>
      <c r="G2437" s="202">
        <v>1338941</v>
      </c>
      <c r="H2437" s="198">
        <v>37047.370671296296</v>
      </c>
      <c r="I2437" t="s">
        <v>3552</v>
      </c>
      <c r="M2437" t="s">
        <v>3494</v>
      </c>
      <c r="N2437" t="s">
        <v>3840</v>
      </c>
      <c r="O2437" t="s">
        <v>2657</v>
      </c>
      <c r="Q2437" s="199">
        <v>10000</v>
      </c>
      <c r="S2437" t="s">
        <v>3495</v>
      </c>
      <c r="T2437" t="s">
        <v>3730</v>
      </c>
      <c r="U2437" s="201">
        <v>3.89</v>
      </c>
      <c r="V2437" t="s">
        <v>3553</v>
      </c>
      <c r="W2437" t="s">
        <v>4368</v>
      </c>
      <c r="X2437" t="s">
        <v>3165</v>
      </c>
      <c r="Y2437" t="s">
        <v>4481</v>
      </c>
      <c r="Z2437" t="s">
        <v>3051</v>
      </c>
      <c r="AA2437">
        <v>830086</v>
      </c>
      <c r="AB2437" s="198">
        <v>37048.875011574077</v>
      </c>
      <c r="AC2437" s="198">
        <v>37048.875011574077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1338942</v>
      </c>
      <c r="H2438" s="198">
        <v>37047.370694444442</v>
      </c>
      <c r="I2438" t="s">
        <v>3702</v>
      </c>
      <c r="M2438" t="s">
        <v>3494</v>
      </c>
      <c r="N2438" t="s">
        <v>3840</v>
      </c>
      <c r="O2438" t="s">
        <v>2524</v>
      </c>
      <c r="Q2438" s="199">
        <v>5000</v>
      </c>
      <c r="S2438" t="s">
        <v>3495</v>
      </c>
      <c r="T2438" t="s">
        <v>3730</v>
      </c>
      <c r="U2438" s="201">
        <v>4.3250000000000002</v>
      </c>
      <c r="V2438" t="s">
        <v>4530</v>
      </c>
      <c r="W2438" t="s">
        <v>3217</v>
      </c>
      <c r="X2438" t="s">
        <v>3153</v>
      </c>
      <c r="Y2438" t="s">
        <v>4481</v>
      </c>
      <c r="Z2438" t="s">
        <v>3051</v>
      </c>
      <c r="AA2438">
        <v>830087</v>
      </c>
      <c r="AB2438" s="198">
        <v>37048.875011574077</v>
      </c>
      <c r="AC2438" s="198">
        <v>37048.875011574077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1338943</v>
      </c>
      <c r="H2439" s="198">
        <v>37047.370729166665</v>
      </c>
      <c r="I2439" t="s">
        <v>4070</v>
      </c>
      <c r="M2439" t="s">
        <v>3494</v>
      </c>
      <c r="N2439" t="s">
        <v>3840</v>
      </c>
      <c r="O2439" t="s">
        <v>2587</v>
      </c>
      <c r="P2439" s="199">
        <v>5000</v>
      </c>
      <c r="S2439" t="s">
        <v>3495</v>
      </c>
      <c r="T2439" t="s">
        <v>3730</v>
      </c>
      <c r="U2439" s="201">
        <v>3.95</v>
      </c>
      <c r="V2439" t="s">
        <v>4071</v>
      </c>
      <c r="W2439" t="s">
        <v>3171</v>
      </c>
      <c r="X2439" t="s">
        <v>3164</v>
      </c>
      <c r="Y2439" t="s">
        <v>4481</v>
      </c>
      <c r="Z2439" t="s">
        <v>3051</v>
      </c>
      <c r="AA2439">
        <v>830088</v>
      </c>
      <c r="AB2439" s="198">
        <v>37048.875011574077</v>
      </c>
      <c r="AC2439" s="198">
        <v>37048.875011574077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3678</v>
      </c>
      <c r="G2440" s="202">
        <v>1338944</v>
      </c>
      <c r="H2440" s="198">
        <v>37047.370740740742</v>
      </c>
      <c r="I2440" t="s">
        <v>3466</v>
      </c>
      <c r="M2440" t="s">
        <v>3494</v>
      </c>
      <c r="N2440" t="s">
        <v>3840</v>
      </c>
      <c r="O2440" t="s">
        <v>4680</v>
      </c>
      <c r="Q2440" s="199">
        <v>3678</v>
      </c>
      <c r="S2440" t="s">
        <v>3495</v>
      </c>
      <c r="T2440" t="s">
        <v>3730</v>
      </c>
      <c r="U2440" s="201">
        <v>4.04</v>
      </c>
      <c r="V2440" t="s">
        <v>3484</v>
      </c>
      <c r="W2440" t="s">
        <v>4163</v>
      </c>
      <c r="X2440" t="s">
        <v>4164</v>
      </c>
      <c r="Y2440" t="s">
        <v>4481</v>
      </c>
      <c r="Z2440" t="s">
        <v>3051</v>
      </c>
      <c r="AA2440">
        <v>830089</v>
      </c>
      <c r="AB2440" s="198">
        <v>37048.875011574077</v>
      </c>
      <c r="AC2440" s="198">
        <v>37048.875011574077</v>
      </c>
      <c r="AE2440" s="116">
        <f>IF(S2440="Gallon",F2440/42,F2440)</f>
        <v>3678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1338945</v>
      </c>
      <c r="H2441" s="198">
        <v>37047.370763888888</v>
      </c>
      <c r="I2441" t="s">
        <v>3869</v>
      </c>
      <c r="M2441" t="s">
        <v>3494</v>
      </c>
      <c r="N2441" t="s">
        <v>3840</v>
      </c>
      <c r="O2441" t="s">
        <v>2587</v>
      </c>
      <c r="P2441" s="199">
        <v>5000</v>
      </c>
      <c r="S2441" t="s">
        <v>3495</v>
      </c>
      <c r="T2441" t="s">
        <v>3730</v>
      </c>
      <c r="U2441" s="201">
        <v>3.95</v>
      </c>
      <c r="V2441" t="s">
        <v>3870</v>
      </c>
      <c r="W2441" t="s">
        <v>3171</v>
      </c>
      <c r="X2441" t="s">
        <v>3164</v>
      </c>
      <c r="Y2441" t="s">
        <v>4481</v>
      </c>
      <c r="Z2441" t="s">
        <v>3051</v>
      </c>
      <c r="AA2441">
        <v>830090</v>
      </c>
      <c r="AB2441" s="198">
        <v>37048.875011574077</v>
      </c>
      <c r="AC2441" s="198">
        <v>37048.875011574077</v>
      </c>
    </row>
    <row r="2442" spans="1:31" x14ac:dyDescent="0.2">
      <c r="A2442" s="44" t="str">
        <f t="shared" si="186"/>
        <v>US Natural Gas Financial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Financial</v>
      </c>
      <c r="E2442" s="44">
        <f>IF(VLOOKUP(S2442,'DD-Lookup'!$J$6:$L$50,3,FALSE)="Monthly",(YEAR(AC2442)-YEAR(AB2442))*12+MONTH(AC2442)-MONTH(AB2442)+1,(AC2442-AB2442+1))</f>
        <v>25</v>
      </c>
      <c r="F2442" s="213">
        <f t="shared" si="190"/>
        <v>125000</v>
      </c>
      <c r="G2442" s="202">
        <v>1338946</v>
      </c>
      <c r="H2442" s="198">
        <v>37047.370798611111</v>
      </c>
      <c r="I2442" t="s">
        <v>4252</v>
      </c>
      <c r="M2442" t="s">
        <v>3494</v>
      </c>
      <c r="N2442" t="s">
        <v>4277</v>
      </c>
      <c r="O2442" t="s">
        <v>3991</v>
      </c>
      <c r="Q2442" s="199">
        <v>5000</v>
      </c>
      <c r="S2442" t="s">
        <v>3495</v>
      </c>
      <c r="T2442" t="s">
        <v>3730</v>
      </c>
      <c r="U2442" s="201">
        <v>4.04</v>
      </c>
      <c r="V2442" t="s">
        <v>3122</v>
      </c>
      <c r="W2442" t="s">
        <v>4527</v>
      </c>
      <c r="X2442" t="s">
        <v>4157</v>
      </c>
      <c r="Y2442" t="s">
        <v>3748</v>
      </c>
      <c r="Z2442" t="s">
        <v>3051</v>
      </c>
      <c r="AA2442" t="s">
        <v>227</v>
      </c>
      <c r="AB2442" s="198">
        <v>37048.875011574077</v>
      </c>
      <c r="AC2442" s="198">
        <v>37072.875011574077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100000</v>
      </c>
      <c r="G2443" s="202">
        <v>1338947</v>
      </c>
      <c r="H2443" s="198">
        <v>37047.370810185188</v>
      </c>
      <c r="I2443" t="s">
        <v>3606</v>
      </c>
      <c r="M2443" t="s">
        <v>3494</v>
      </c>
      <c r="N2443" t="s">
        <v>3840</v>
      </c>
      <c r="O2443" t="s">
        <v>2481</v>
      </c>
      <c r="Q2443" s="199">
        <v>100000</v>
      </c>
      <c r="S2443" t="s">
        <v>3495</v>
      </c>
      <c r="T2443" t="s">
        <v>3730</v>
      </c>
      <c r="U2443" s="201">
        <v>4.1050000000000004</v>
      </c>
      <c r="V2443" t="s">
        <v>4347</v>
      </c>
      <c r="W2443" t="s">
        <v>4479</v>
      </c>
      <c r="X2443" t="s">
        <v>4480</v>
      </c>
      <c r="Y2443" t="s">
        <v>4481</v>
      </c>
      <c r="Z2443" t="s">
        <v>3051</v>
      </c>
      <c r="AA2443">
        <v>830091</v>
      </c>
      <c r="AB2443" s="198">
        <v>37048.875011574077</v>
      </c>
      <c r="AC2443" s="198">
        <v>37048.875011574077</v>
      </c>
    </row>
    <row r="2444" spans="1:31" x14ac:dyDescent="0.2">
      <c r="A2444" s="44" t="str">
        <f t="shared" si="191"/>
        <v>US Crude Financial</v>
      </c>
      <c r="B2444" s="44" t="str">
        <f t="shared" si="192"/>
        <v>US</v>
      </c>
      <c r="C2444" s="44" t="str">
        <f t="shared" si="193"/>
        <v>Crude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50000</v>
      </c>
      <c r="G2444" s="202">
        <v>1338948</v>
      </c>
      <c r="H2444" s="198">
        <v>37047.370810185188</v>
      </c>
      <c r="I2444" t="s">
        <v>4276</v>
      </c>
      <c r="M2444" t="s">
        <v>3599</v>
      </c>
      <c r="N2444" t="s">
        <v>4774</v>
      </c>
      <c r="O2444" t="s">
        <v>3516</v>
      </c>
      <c r="P2444" s="199">
        <v>50000</v>
      </c>
      <c r="S2444" t="s">
        <v>3500</v>
      </c>
      <c r="T2444" t="s">
        <v>3730</v>
      </c>
      <c r="U2444" s="201">
        <v>28.14</v>
      </c>
      <c r="V2444" t="s">
        <v>3631</v>
      </c>
      <c r="W2444" t="s">
        <v>4776</v>
      </c>
      <c r="X2444" t="s">
        <v>4777</v>
      </c>
      <c r="Y2444" t="s">
        <v>2830</v>
      </c>
      <c r="Z2444" t="s">
        <v>3051</v>
      </c>
      <c r="AA2444">
        <v>113618</v>
      </c>
      <c r="AB2444" s="198">
        <v>37073</v>
      </c>
      <c r="AC2444" s="198">
        <v>37103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31</v>
      </c>
      <c r="F2445" s="213">
        <f t="shared" si="195"/>
        <v>310000</v>
      </c>
      <c r="G2445" s="202">
        <v>1338949</v>
      </c>
      <c r="H2445" s="198">
        <v>37047.370844907404</v>
      </c>
      <c r="I2445" t="s">
        <v>4484</v>
      </c>
      <c r="M2445" t="s">
        <v>3494</v>
      </c>
      <c r="N2445" t="s">
        <v>4488</v>
      </c>
      <c r="O2445" t="s">
        <v>4113</v>
      </c>
      <c r="P2445" s="199">
        <v>10000</v>
      </c>
      <c r="S2445" t="s">
        <v>3495</v>
      </c>
      <c r="T2445" t="s">
        <v>3730</v>
      </c>
      <c r="U2445" s="201">
        <v>-2.5000000000000001E-2</v>
      </c>
      <c r="V2445" t="s">
        <v>4050</v>
      </c>
      <c r="W2445" t="s">
        <v>4380</v>
      </c>
      <c r="X2445" t="s">
        <v>4381</v>
      </c>
      <c r="Y2445" t="s">
        <v>3748</v>
      </c>
      <c r="Z2445" t="s">
        <v>3051</v>
      </c>
      <c r="AA2445" t="s">
        <v>228</v>
      </c>
      <c r="AB2445" s="198">
        <v>37073.875011574077</v>
      </c>
      <c r="AC2445" s="198">
        <v>37103.875011574077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1338951</v>
      </c>
      <c r="H2446" s="198">
        <v>37047.370868055557</v>
      </c>
      <c r="I2446" t="s">
        <v>3810</v>
      </c>
      <c r="M2446" t="s">
        <v>3494</v>
      </c>
      <c r="N2446" t="s">
        <v>3176</v>
      </c>
      <c r="O2446" t="s">
        <v>78</v>
      </c>
      <c r="P2446" s="199">
        <v>5000</v>
      </c>
      <c r="S2446" t="s">
        <v>3495</v>
      </c>
      <c r="T2446" t="s">
        <v>3730</v>
      </c>
      <c r="U2446" s="201">
        <v>3.39</v>
      </c>
      <c r="V2446" t="s">
        <v>3812</v>
      </c>
      <c r="W2446" t="s">
        <v>4451</v>
      </c>
      <c r="X2446" t="s">
        <v>3805</v>
      </c>
      <c r="Y2446" t="s">
        <v>4481</v>
      </c>
      <c r="Z2446" t="s">
        <v>3052</v>
      </c>
      <c r="AA2446">
        <v>830092</v>
      </c>
      <c r="AB2446" s="198">
        <v>37048.875011574077</v>
      </c>
      <c r="AC2446" s="198">
        <v>37048.875011574077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1338952</v>
      </c>
      <c r="H2447" s="198">
        <v>37047.370879629627</v>
      </c>
      <c r="I2447" t="s">
        <v>4496</v>
      </c>
      <c r="M2447" t="s">
        <v>3494</v>
      </c>
      <c r="N2447" t="s">
        <v>3840</v>
      </c>
      <c r="O2447" t="s">
        <v>2583</v>
      </c>
      <c r="Q2447" s="199">
        <v>10000</v>
      </c>
      <c r="S2447" t="s">
        <v>3495</v>
      </c>
      <c r="T2447" t="s">
        <v>3730</v>
      </c>
      <c r="U2447" s="201">
        <v>4.1849999999999996</v>
      </c>
      <c r="V2447" t="s">
        <v>4500</v>
      </c>
      <c r="W2447" t="s">
        <v>4523</v>
      </c>
      <c r="X2447" t="s">
        <v>4524</v>
      </c>
      <c r="Y2447" t="s">
        <v>4481</v>
      </c>
      <c r="Z2447" t="s">
        <v>3051</v>
      </c>
      <c r="AA2447">
        <v>830093</v>
      </c>
      <c r="AB2447" s="198">
        <v>37048.875011574077</v>
      </c>
      <c r="AC2447" s="198">
        <v>37048.875011574077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10000</v>
      </c>
      <c r="G2448" s="202">
        <v>1338953</v>
      </c>
      <c r="H2448" s="198">
        <v>37047.370925925927</v>
      </c>
      <c r="I2448" t="s">
        <v>4518</v>
      </c>
      <c r="M2448" t="s">
        <v>3494</v>
      </c>
      <c r="N2448" t="s">
        <v>3840</v>
      </c>
      <c r="O2448" t="s">
        <v>2586</v>
      </c>
      <c r="Q2448" s="199">
        <v>10000</v>
      </c>
      <c r="S2448" t="s">
        <v>3495</v>
      </c>
      <c r="T2448" t="s">
        <v>3730</v>
      </c>
      <c r="U2448" s="201">
        <v>4.1449999999999996</v>
      </c>
      <c r="V2448" t="s">
        <v>3475</v>
      </c>
      <c r="W2448" t="s">
        <v>4523</v>
      </c>
      <c r="X2448" t="s">
        <v>4524</v>
      </c>
      <c r="Y2448" t="s">
        <v>4481</v>
      </c>
      <c r="Z2448" t="s">
        <v>3051</v>
      </c>
      <c r="AA2448">
        <v>830094</v>
      </c>
      <c r="AB2448" s="198">
        <v>37048.875011574077</v>
      </c>
      <c r="AC2448" s="198">
        <v>37048.875011574077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1338954</v>
      </c>
      <c r="H2449" s="198">
        <v>37047.370937500003</v>
      </c>
      <c r="I2449" t="s">
        <v>4477</v>
      </c>
      <c r="M2449" t="s">
        <v>3494</v>
      </c>
      <c r="N2449" t="s">
        <v>3840</v>
      </c>
      <c r="O2449" t="s">
        <v>2545</v>
      </c>
      <c r="P2449" s="199">
        <v>5000</v>
      </c>
      <c r="S2449" t="s">
        <v>3495</v>
      </c>
      <c r="T2449" t="s">
        <v>3730</v>
      </c>
      <c r="U2449" s="201">
        <v>3.9</v>
      </c>
      <c r="V2449" t="s">
        <v>4111</v>
      </c>
      <c r="W2449" t="s">
        <v>3163</v>
      </c>
      <c r="X2449" t="s">
        <v>3164</v>
      </c>
      <c r="Y2449" t="s">
        <v>4481</v>
      </c>
      <c r="Z2449" t="s">
        <v>3051</v>
      </c>
      <c r="AA2449">
        <v>830095</v>
      </c>
      <c r="AB2449" s="198">
        <v>37048.875011574077</v>
      </c>
      <c r="AC2449" s="198">
        <v>37048.875011574077</v>
      </c>
    </row>
    <row r="2450" spans="1:29" x14ac:dyDescent="0.2">
      <c r="A2450" s="44" t="str">
        <f t="shared" si="191"/>
        <v>US Power Physical</v>
      </c>
      <c r="B2450" s="44" t="str">
        <f t="shared" si="192"/>
        <v>US</v>
      </c>
      <c r="C2450" s="44" t="str">
        <f t="shared" si="193"/>
        <v>Power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31</v>
      </c>
      <c r="F2450" s="213">
        <f t="shared" si="195"/>
        <v>775</v>
      </c>
      <c r="G2450" s="202">
        <v>1338959</v>
      </c>
      <c r="H2450" s="198">
        <v>37047.370972222219</v>
      </c>
      <c r="I2450" t="s">
        <v>4254</v>
      </c>
      <c r="M2450" t="s">
        <v>2818</v>
      </c>
      <c r="N2450" t="s">
        <v>3460</v>
      </c>
      <c r="O2450" t="s">
        <v>4045</v>
      </c>
      <c r="Q2450" s="199">
        <v>25</v>
      </c>
      <c r="S2450" t="s">
        <v>3493</v>
      </c>
      <c r="T2450" t="s">
        <v>3730</v>
      </c>
      <c r="U2450" s="201">
        <v>96</v>
      </c>
      <c r="V2450" t="s">
        <v>4137</v>
      </c>
      <c r="W2450" t="s">
        <v>3094</v>
      </c>
      <c r="X2450" t="s">
        <v>3462</v>
      </c>
      <c r="Y2450" t="s">
        <v>4783</v>
      </c>
      <c r="Z2450" t="s">
        <v>3046</v>
      </c>
      <c r="AA2450">
        <v>632830.1</v>
      </c>
      <c r="AB2450" s="198">
        <v>37104.875011574077</v>
      </c>
      <c r="AC2450" s="198">
        <v>37134.875011574077</v>
      </c>
    </row>
    <row r="2451" spans="1:29" x14ac:dyDescent="0.2">
      <c r="A2451" s="44" t="str">
        <f t="shared" si="191"/>
        <v>US Power Physical</v>
      </c>
      <c r="B2451" s="44" t="str">
        <f t="shared" si="192"/>
        <v>US</v>
      </c>
      <c r="C2451" s="44" t="str">
        <f t="shared" si="193"/>
        <v>Power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30</v>
      </c>
      <c r="F2451" s="213">
        <f t="shared" si="195"/>
        <v>1500</v>
      </c>
      <c r="G2451" s="202">
        <v>1338957</v>
      </c>
      <c r="H2451" s="198">
        <v>37047.370972222219</v>
      </c>
      <c r="I2451" t="s">
        <v>3703</v>
      </c>
      <c r="M2451" t="s">
        <v>2818</v>
      </c>
      <c r="N2451" t="s">
        <v>3519</v>
      </c>
      <c r="O2451" t="s">
        <v>3863</v>
      </c>
      <c r="P2451" s="199">
        <v>50</v>
      </c>
      <c r="S2451" t="s">
        <v>3493</v>
      </c>
      <c r="T2451" t="s">
        <v>3730</v>
      </c>
      <c r="U2451" s="201">
        <v>36</v>
      </c>
      <c r="V2451" t="s">
        <v>3142</v>
      </c>
      <c r="W2451" t="s">
        <v>3538</v>
      </c>
      <c r="X2451" t="s">
        <v>3539</v>
      </c>
      <c r="Y2451" t="s">
        <v>4783</v>
      </c>
      <c r="Z2451" t="s">
        <v>3046</v>
      </c>
      <c r="AA2451">
        <v>632829.1</v>
      </c>
      <c r="AB2451" s="198">
        <v>37135.875011574077</v>
      </c>
      <c r="AC2451" s="198">
        <v>37164.875011574077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25000</v>
      </c>
      <c r="G2452" s="202">
        <v>1338956</v>
      </c>
      <c r="H2452" s="198">
        <v>37047.370972222219</v>
      </c>
      <c r="I2452" t="s">
        <v>4393</v>
      </c>
      <c r="M2452" t="s">
        <v>3494</v>
      </c>
      <c r="N2452" t="s">
        <v>3840</v>
      </c>
      <c r="O2452" t="s">
        <v>4680</v>
      </c>
      <c r="Q2452" s="199">
        <v>25000</v>
      </c>
      <c r="S2452" t="s">
        <v>3495</v>
      </c>
      <c r="T2452" t="s">
        <v>3730</v>
      </c>
      <c r="U2452" s="201">
        <v>4.04</v>
      </c>
      <c r="V2452" t="s">
        <v>3504</v>
      </c>
      <c r="W2452" t="s">
        <v>4163</v>
      </c>
      <c r="X2452" t="s">
        <v>4164</v>
      </c>
      <c r="Y2452" t="s">
        <v>4481</v>
      </c>
      <c r="Z2452" t="s">
        <v>3051</v>
      </c>
      <c r="AA2452">
        <v>830096</v>
      </c>
      <c r="AB2452" s="198">
        <v>37048.875011574077</v>
      </c>
      <c r="AC2452" s="198">
        <v>37048.875011574077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1338961</v>
      </c>
      <c r="H2453" s="198">
        <v>37047.371006944442</v>
      </c>
      <c r="I2453" t="s">
        <v>4496</v>
      </c>
      <c r="M2453" t="s">
        <v>3494</v>
      </c>
      <c r="N2453" t="s">
        <v>3840</v>
      </c>
      <c r="O2453" t="s">
        <v>2553</v>
      </c>
      <c r="Q2453" s="199">
        <v>5000</v>
      </c>
      <c r="S2453" t="s">
        <v>3495</v>
      </c>
      <c r="T2453" t="s">
        <v>3730</v>
      </c>
      <c r="U2453" s="201">
        <v>2.97</v>
      </c>
      <c r="V2453" t="s">
        <v>3478</v>
      </c>
      <c r="W2453" t="s">
        <v>3183</v>
      </c>
      <c r="X2453" t="s">
        <v>3164</v>
      </c>
      <c r="Y2453" t="s">
        <v>4481</v>
      </c>
      <c r="Z2453" t="s">
        <v>3051</v>
      </c>
      <c r="AA2453">
        <v>830097</v>
      </c>
      <c r="AB2453" s="198">
        <v>37048.875011574077</v>
      </c>
      <c r="AC2453" s="198">
        <v>37048.875011574077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1338962</v>
      </c>
      <c r="H2454" s="198">
        <v>37047.371018518519</v>
      </c>
      <c r="I2454" t="s">
        <v>4400</v>
      </c>
      <c r="M2454" t="s">
        <v>3494</v>
      </c>
      <c r="N2454" t="s">
        <v>3840</v>
      </c>
      <c r="O2454" t="s">
        <v>2583</v>
      </c>
      <c r="Q2454" s="199">
        <v>5000</v>
      </c>
      <c r="S2454" t="s">
        <v>3495</v>
      </c>
      <c r="T2454" t="s">
        <v>3730</v>
      </c>
      <c r="U2454" s="201">
        <v>4.1900000000000004</v>
      </c>
      <c r="V2454" t="s">
        <v>4009</v>
      </c>
      <c r="W2454" t="s">
        <v>4523</v>
      </c>
      <c r="X2454" t="s">
        <v>4524</v>
      </c>
      <c r="Y2454" t="s">
        <v>4481</v>
      </c>
      <c r="Z2454" t="s">
        <v>3051</v>
      </c>
      <c r="AA2454">
        <v>830098</v>
      </c>
      <c r="AB2454" s="198">
        <v>37048.875011574077</v>
      </c>
      <c r="AC2454" s="198">
        <v>37048.875011574077</v>
      </c>
    </row>
    <row r="2455" spans="1:29" x14ac:dyDescent="0.2">
      <c r="A2455" s="44" t="str">
        <f t="shared" si="191"/>
        <v>US Power Physical</v>
      </c>
      <c r="B2455" s="44" t="str">
        <f t="shared" si="192"/>
        <v>US</v>
      </c>
      <c r="C2455" s="44" t="str">
        <f t="shared" si="193"/>
        <v>Power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5</v>
      </c>
      <c r="F2455" s="213">
        <f t="shared" si="195"/>
        <v>250</v>
      </c>
      <c r="G2455" s="202">
        <v>1338964</v>
      </c>
      <c r="H2455" s="198">
        <v>37047.371053240742</v>
      </c>
      <c r="I2455" t="s">
        <v>3521</v>
      </c>
      <c r="M2455" t="s">
        <v>2818</v>
      </c>
      <c r="N2455" t="s">
        <v>3519</v>
      </c>
      <c r="O2455" t="s">
        <v>3845</v>
      </c>
      <c r="P2455" s="199">
        <v>50</v>
      </c>
      <c r="S2455" t="s">
        <v>3493</v>
      </c>
      <c r="T2455" t="s">
        <v>3730</v>
      </c>
      <c r="U2455" s="201">
        <v>39.75</v>
      </c>
      <c r="V2455" t="s">
        <v>3522</v>
      </c>
      <c r="W2455" t="s">
        <v>3523</v>
      </c>
      <c r="X2455" t="s">
        <v>3524</v>
      </c>
      <c r="Y2455" t="s">
        <v>4783</v>
      </c>
      <c r="Z2455" t="s">
        <v>3046</v>
      </c>
      <c r="AA2455">
        <v>632832.1</v>
      </c>
      <c r="AB2455" s="198">
        <v>37053.875011574077</v>
      </c>
      <c r="AC2455" s="198">
        <v>37057.875011574077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30</v>
      </c>
      <c r="F2456" s="213">
        <f t="shared" si="195"/>
        <v>750000</v>
      </c>
      <c r="G2456" s="202">
        <v>1338966</v>
      </c>
      <c r="H2456" s="198">
        <v>37047.371064814812</v>
      </c>
      <c r="I2456" t="s">
        <v>3774</v>
      </c>
      <c r="M2456" t="s">
        <v>3494</v>
      </c>
      <c r="N2456" t="s">
        <v>3761</v>
      </c>
      <c r="O2456" t="s">
        <v>3428</v>
      </c>
      <c r="Q2456" s="199">
        <v>25000</v>
      </c>
      <c r="S2456" t="s">
        <v>3763</v>
      </c>
      <c r="T2456" t="s">
        <v>3764</v>
      </c>
      <c r="U2456" s="201">
        <v>20.350000000000001</v>
      </c>
      <c r="V2456" t="s">
        <v>2297</v>
      </c>
      <c r="W2456" t="s">
        <v>3765</v>
      </c>
      <c r="X2456" t="s">
        <v>3766</v>
      </c>
      <c r="Y2456" t="s">
        <v>3767</v>
      </c>
      <c r="Z2456" t="s">
        <v>3735</v>
      </c>
      <c r="AA2456">
        <v>106448</v>
      </c>
      <c r="AB2456" s="198">
        <v>37135.875011574077</v>
      </c>
      <c r="AC2456" s="198">
        <v>37164.875011574077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1338965</v>
      </c>
      <c r="H2457" s="198">
        <v>37047.371064814812</v>
      </c>
      <c r="I2457" t="s">
        <v>3518</v>
      </c>
      <c r="M2457" t="s">
        <v>3494</v>
      </c>
      <c r="N2457" t="s">
        <v>3840</v>
      </c>
      <c r="O2457" t="s">
        <v>2481</v>
      </c>
      <c r="Q2457" s="199">
        <v>10000</v>
      </c>
      <c r="S2457" t="s">
        <v>3495</v>
      </c>
      <c r="T2457" t="s">
        <v>3730</v>
      </c>
      <c r="U2457" s="201">
        <v>4.1100000000000003</v>
      </c>
      <c r="V2457" t="s">
        <v>2726</v>
      </c>
      <c r="W2457" t="s">
        <v>4479</v>
      </c>
      <c r="X2457" t="s">
        <v>4480</v>
      </c>
      <c r="Y2457" t="s">
        <v>4481</v>
      </c>
      <c r="Z2457" t="s">
        <v>3051</v>
      </c>
      <c r="AA2457">
        <v>830099</v>
      </c>
      <c r="AB2457" s="198">
        <v>37048.875011574077</v>
      </c>
      <c r="AC2457" s="198">
        <v>37048.875011574077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25</v>
      </c>
      <c r="F2458" s="213">
        <f t="shared" si="195"/>
        <v>125000</v>
      </c>
      <c r="G2458" s="202">
        <v>1338968</v>
      </c>
      <c r="H2458" s="198">
        <v>37047.371099537035</v>
      </c>
      <c r="I2458" t="s">
        <v>4543</v>
      </c>
      <c r="M2458" t="s">
        <v>3494</v>
      </c>
      <c r="N2458" t="s">
        <v>3840</v>
      </c>
      <c r="O2458" t="s">
        <v>229</v>
      </c>
      <c r="P2458" s="199">
        <v>5000</v>
      </c>
      <c r="S2458" t="s">
        <v>3495</v>
      </c>
      <c r="T2458" t="s">
        <v>3730</v>
      </c>
      <c r="U2458" s="201">
        <v>3.855</v>
      </c>
      <c r="V2458" t="s">
        <v>2795</v>
      </c>
      <c r="W2458" t="s">
        <v>4348</v>
      </c>
      <c r="X2458" t="s">
        <v>4498</v>
      </c>
      <c r="Y2458" t="s">
        <v>4481</v>
      </c>
      <c r="Z2458" t="s">
        <v>3051</v>
      </c>
      <c r="AA2458">
        <v>830100</v>
      </c>
      <c r="AB2458" s="198">
        <v>37048.875011574077</v>
      </c>
      <c r="AC2458" s="198">
        <v>37072.875011574077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1338969</v>
      </c>
      <c r="H2459" s="198">
        <v>37047.371134259258</v>
      </c>
      <c r="I2459" t="s">
        <v>3606</v>
      </c>
      <c r="M2459" t="s">
        <v>3494</v>
      </c>
      <c r="N2459" t="s">
        <v>3840</v>
      </c>
      <c r="O2459" t="s">
        <v>2469</v>
      </c>
      <c r="P2459" s="199">
        <v>10000</v>
      </c>
      <c r="S2459" t="s">
        <v>3495</v>
      </c>
      <c r="T2459" t="s">
        <v>3730</v>
      </c>
      <c r="U2459" s="201">
        <v>3.9449999999999998</v>
      </c>
      <c r="V2459" t="s">
        <v>3482</v>
      </c>
      <c r="W2459" t="s">
        <v>4512</v>
      </c>
      <c r="X2459" t="s">
        <v>4513</v>
      </c>
      <c r="Y2459" t="s">
        <v>4481</v>
      </c>
      <c r="Z2459" t="s">
        <v>3051</v>
      </c>
      <c r="AA2459">
        <v>830101</v>
      </c>
      <c r="AB2459" s="198">
        <v>37048.875011574077</v>
      </c>
      <c r="AC2459" s="198">
        <v>37048.875011574077</v>
      </c>
    </row>
    <row r="2460" spans="1:29" x14ac:dyDescent="0.2">
      <c r="A2460" s="44" t="str">
        <f t="shared" si="191"/>
        <v>US Crude Financial</v>
      </c>
      <c r="B2460" s="44" t="str">
        <f t="shared" si="192"/>
        <v>US</v>
      </c>
      <c r="C2460" s="44" t="str">
        <f t="shared" si="193"/>
        <v>Crude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50000</v>
      </c>
      <c r="G2460" s="202">
        <v>1338970</v>
      </c>
      <c r="H2460" s="198">
        <v>37047.371145833335</v>
      </c>
      <c r="I2460" t="s">
        <v>4773</v>
      </c>
      <c r="M2460" t="s">
        <v>3599</v>
      </c>
      <c r="N2460" t="s">
        <v>4774</v>
      </c>
      <c r="O2460" t="s">
        <v>3516</v>
      </c>
      <c r="Q2460" s="199">
        <v>50000</v>
      </c>
      <c r="S2460" t="s">
        <v>3500</v>
      </c>
      <c r="T2460" t="s">
        <v>3730</v>
      </c>
      <c r="U2460" s="201">
        <v>28.16</v>
      </c>
      <c r="V2460" t="s">
        <v>4775</v>
      </c>
      <c r="W2460" t="s">
        <v>4776</v>
      </c>
      <c r="X2460" t="s">
        <v>4777</v>
      </c>
      <c r="Y2460" t="s">
        <v>2830</v>
      </c>
      <c r="Z2460" t="s">
        <v>3051</v>
      </c>
      <c r="AA2460">
        <v>113621</v>
      </c>
      <c r="AB2460" s="198">
        <v>37073</v>
      </c>
      <c r="AC2460" s="198">
        <v>37103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151</v>
      </c>
      <c r="F2461" s="213">
        <f t="shared" si="195"/>
        <v>755000</v>
      </c>
      <c r="G2461" s="202">
        <v>1338971</v>
      </c>
      <c r="H2461" s="198">
        <v>37047.371157407404</v>
      </c>
      <c r="I2461" t="s">
        <v>3702</v>
      </c>
      <c r="M2461" t="s">
        <v>3494</v>
      </c>
      <c r="N2461" t="s">
        <v>4488</v>
      </c>
      <c r="O2461" t="s">
        <v>230</v>
      </c>
      <c r="P2461" s="199">
        <v>5000</v>
      </c>
      <c r="S2461" t="s">
        <v>3495</v>
      </c>
      <c r="T2461" t="s">
        <v>3730</v>
      </c>
      <c r="U2461" s="201">
        <v>0.88500000000000001</v>
      </c>
      <c r="V2461" t="s">
        <v>1784</v>
      </c>
      <c r="W2461" t="s">
        <v>4489</v>
      </c>
      <c r="X2461" t="s">
        <v>4490</v>
      </c>
      <c r="Y2461" t="s">
        <v>3748</v>
      </c>
      <c r="Z2461" t="s">
        <v>3051</v>
      </c>
      <c r="AA2461" t="s">
        <v>231</v>
      </c>
      <c r="AB2461" s="198">
        <v>37196</v>
      </c>
      <c r="AC2461" s="198">
        <v>37346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10000</v>
      </c>
      <c r="G2462" s="202">
        <v>1338972</v>
      </c>
      <c r="H2462" s="198">
        <v>37047.371168981481</v>
      </c>
      <c r="I2462" t="s">
        <v>3157</v>
      </c>
      <c r="M2462" t="s">
        <v>3494</v>
      </c>
      <c r="N2462" t="s">
        <v>3840</v>
      </c>
      <c r="O2462" t="s">
        <v>4679</v>
      </c>
      <c r="Q2462" s="199">
        <v>10000</v>
      </c>
      <c r="S2462" t="s">
        <v>3495</v>
      </c>
      <c r="T2462" t="s">
        <v>3730</v>
      </c>
      <c r="U2462" s="201">
        <v>4.1550000000000002</v>
      </c>
      <c r="V2462" t="s">
        <v>3849</v>
      </c>
      <c r="W2462" t="s">
        <v>4178</v>
      </c>
      <c r="X2462" t="s">
        <v>4179</v>
      </c>
      <c r="Y2462" t="s">
        <v>4481</v>
      </c>
      <c r="Z2462" t="s">
        <v>3051</v>
      </c>
      <c r="AA2462">
        <v>830104</v>
      </c>
      <c r="AB2462" s="198">
        <v>37048.875011574077</v>
      </c>
      <c r="AC2462" s="198">
        <v>37048.875011574077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214</v>
      </c>
      <c r="F2463" s="213">
        <f t="shared" si="195"/>
        <v>1070000</v>
      </c>
      <c r="G2463" s="202">
        <v>1338973</v>
      </c>
      <c r="H2463" s="198">
        <v>37047.371192129627</v>
      </c>
      <c r="I2463" t="s">
        <v>3645</v>
      </c>
      <c r="M2463" t="s">
        <v>3494</v>
      </c>
      <c r="N2463" t="s">
        <v>4488</v>
      </c>
      <c r="O2463" t="s">
        <v>3456</v>
      </c>
      <c r="P2463" s="199">
        <v>5000</v>
      </c>
      <c r="S2463" t="s">
        <v>3495</v>
      </c>
      <c r="T2463" t="s">
        <v>3730</v>
      </c>
      <c r="U2463" s="201">
        <v>0.82</v>
      </c>
      <c r="V2463" t="s">
        <v>2782</v>
      </c>
      <c r="W2463" t="s">
        <v>4385</v>
      </c>
      <c r="X2463" t="s">
        <v>4386</v>
      </c>
      <c r="Y2463" t="s">
        <v>3748</v>
      </c>
      <c r="Z2463" t="s">
        <v>3051</v>
      </c>
      <c r="AA2463" t="s">
        <v>232</v>
      </c>
      <c r="AB2463" s="198">
        <v>37347</v>
      </c>
      <c r="AC2463" s="198">
        <v>37560</v>
      </c>
    </row>
    <row r="2464" spans="1:29" x14ac:dyDescent="0.2">
      <c r="A2464" s="44" t="str">
        <f t="shared" si="191"/>
        <v xml:space="preserve"> Power Financial</v>
      </c>
      <c r="B2464" s="44" t="str">
        <f t="shared" si="192"/>
        <v/>
      </c>
      <c r="C2464" s="44" t="str">
        <f t="shared" si="193"/>
        <v>Power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92</v>
      </c>
      <c r="F2464" s="213">
        <f t="shared" si="195"/>
        <v>2300</v>
      </c>
      <c r="G2464" s="202">
        <v>1338974</v>
      </c>
      <c r="H2464" s="198">
        <v>37047.371203703704</v>
      </c>
      <c r="I2464" t="s">
        <v>4449</v>
      </c>
      <c r="M2464" t="s">
        <v>2818</v>
      </c>
      <c r="N2464" t="s">
        <v>233</v>
      </c>
      <c r="O2464" t="s">
        <v>234</v>
      </c>
      <c r="P2464" s="199">
        <v>25</v>
      </c>
      <c r="S2464" t="s">
        <v>235</v>
      </c>
      <c r="T2464" t="s">
        <v>3177</v>
      </c>
      <c r="U2464" s="201">
        <v>79</v>
      </c>
      <c r="V2464" t="s">
        <v>236</v>
      </c>
      <c r="W2464" t="s">
        <v>237</v>
      </c>
      <c r="X2464" t="s">
        <v>238</v>
      </c>
      <c r="Y2464" t="s">
        <v>4783</v>
      </c>
      <c r="Z2464" t="s">
        <v>3052</v>
      </c>
      <c r="AA2464">
        <v>632834.1</v>
      </c>
      <c r="AB2464" s="198">
        <v>37165</v>
      </c>
      <c r="AC2464" s="198">
        <v>37256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1338975</v>
      </c>
      <c r="H2465" s="198">
        <v>37047.371203703704</v>
      </c>
      <c r="I2465" t="s">
        <v>3606</v>
      </c>
      <c r="M2465" t="s">
        <v>3494</v>
      </c>
      <c r="N2465" t="s">
        <v>3840</v>
      </c>
      <c r="O2465" t="s">
        <v>2469</v>
      </c>
      <c r="P2465" s="199">
        <v>10000</v>
      </c>
      <c r="S2465" t="s">
        <v>3495</v>
      </c>
      <c r="T2465" t="s">
        <v>3730</v>
      </c>
      <c r="U2465" s="201">
        <v>3.9424999999999999</v>
      </c>
      <c r="V2465" t="s">
        <v>3482</v>
      </c>
      <c r="W2465" t="s">
        <v>4512</v>
      </c>
      <c r="X2465" t="s">
        <v>4513</v>
      </c>
      <c r="Y2465" t="s">
        <v>4481</v>
      </c>
      <c r="Z2465" t="s">
        <v>3051</v>
      </c>
      <c r="AA2465">
        <v>830105</v>
      </c>
      <c r="AB2465" s="198">
        <v>37048.875011574077</v>
      </c>
      <c r="AC2465" s="198">
        <v>37048.875011574077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155000</v>
      </c>
      <c r="G2466" s="202">
        <v>1338976</v>
      </c>
      <c r="H2466" s="198">
        <v>37047.371215277781</v>
      </c>
      <c r="I2466" t="s">
        <v>4484</v>
      </c>
      <c r="M2466" t="s">
        <v>3494</v>
      </c>
      <c r="N2466" t="s">
        <v>4488</v>
      </c>
      <c r="O2466" t="s">
        <v>4388</v>
      </c>
      <c r="P2466" s="199">
        <v>5000</v>
      </c>
      <c r="S2466" t="s">
        <v>3495</v>
      </c>
      <c r="T2466" t="s">
        <v>3730</v>
      </c>
      <c r="U2466" s="201">
        <v>5.46</v>
      </c>
      <c r="V2466" t="s">
        <v>4399</v>
      </c>
      <c r="W2466" t="s">
        <v>4385</v>
      </c>
      <c r="X2466" t="s">
        <v>4386</v>
      </c>
      <c r="Y2466" t="s">
        <v>3748</v>
      </c>
      <c r="Z2466" t="s">
        <v>3051</v>
      </c>
      <c r="AA2466" t="s">
        <v>239</v>
      </c>
      <c r="AB2466" s="198">
        <v>37104.875011574077</v>
      </c>
      <c r="AC2466" s="198">
        <v>37134.875011574077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3000</v>
      </c>
      <c r="G2467" s="202">
        <v>1338977</v>
      </c>
      <c r="H2467" s="198">
        <v>37047.371215277781</v>
      </c>
      <c r="I2467" t="s">
        <v>4528</v>
      </c>
      <c r="M2467" t="s">
        <v>3494</v>
      </c>
      <c r="N2467" t="s">
        <v>3840</v>
      </c>
      <c r="O2467" t="s">
        <v>2598</v>
      </c>
      <c r="Q2467" s="199">
        <v>3000</v>
      </c>
      <c r="S2467" t="s">
        <v>3495</v>
      </c>
      <c r="T2467" t="s">
        <v>3730</v>
      </c>
      <c r="U2467" s="201">
        <v>4.09</v>
      </c>
      <c r="V2467" t="s">
        <v>4529</v>
      </c>
      <c r="W2467" t="s">
        <v>4322</v>
      </c>
      <c r="X2467" t="s">
        <v>4107</v>
      </c>
      <c r="Y2467" t="s">
        <v>4481</v>
      </c>
      <c r="Z2467" t="s">
        <v>3051</v>
      </c>
      <c r="AA2467">
        <v>830106</v>
      </c>
      <c r="AB2467" s="198">
        <v>37048.875011574077</v>
      </c>
      <c r="AC2467" s="198">
        <v>37048.875011574077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4</v>
      </c>
      <c r="G2468" s="202">
        <v>1338978</v>
      </c>
      <c r="H2468" s="198">
        <v>37047.371249999997</v>
      </c>
      <c r="I2468" t="s">
        <v>4501</v>
      </c>
      <c r="M2468" t="s">
        <v>3494</v>
      </c>
      <c r="N2468" t="s">
        <v>3840</v>
      </c>
      <c r="O2468" t="s">
        <v>4697</v>
      </c>
      <c r="Q2468" s="199">
        <v>4</v>
      </c>
      <c r="S2468" t="s">
        <v>3495</v>
      </c>
      <c r="T2468" t="s">
        <v>3730</v>
      </c>
      <c r="U2468" s="201">
        <v>3.9849999999999999</v>
      </c>
      <c r="V2468" t="s">
        <v>3662</v>
      </c>
      <c r="W2468" t="s">
        <v>4169</v>
      </c>
      <c r="X2468" t="s">
        <v>4170</v>
      </c>
      <c r="Y2468" t="s">
        <v>4481</v>
      </c>
      <c r="Z2468" t="s">
        <v>3051</v>
      </c>
      <c r="AA2468">
        <v>830107</v>
      </c>
      <c r="AB2468" s="198">
        <v>37048.875011574077</v>
      </c>
      <c r="AC2468" s="198">
        <v>37048.875011574077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1338980</v>
      </c>
      <c r="H2469" s="198">
        <v>37047.371261574073</v>
      </c>
      <c r="I2469" t="s">
        <v>4535</v>
      </c>
      <c r="M2469" t="s">
        <v>3494</v>
      </c>
      <c r="N2469" t="s">
        <v>3176</v>
      </c>
      <c r="O2469" t="s">
        <v>151</v>
      </c>
      <c r="Q2469" s="199">
        <v>5000</v>
      </c>
      <c r="S2469" t="s">
        <v>3798</v>
      </c>
      <c r="T2469" t="s">
        <v>3177</v>
      </c>
      <c r="U2469" s="201">
        <v>5.01</v>
      </c>
      <c r="V2469" t="s">
        <v>4536</v>
      </c>
      <c r="W2469" t="s">
        <v>3178</v>
      </c>
      <c r="X2469" t="s">
        <v>3179</v>
      </c>
      <c r="Y2469" t="s">
        <v>4481</v>
      </c>
      <c r="Z2469" t="s">
        <v>3052</v>
      </c>
      <c r="AA2469">
        <v>830110</v>
      </c>
      <c r="AB2469" s="198">
        <v>37048.875011574077</v>
      </c>
      <c r="AC2469" s="198">
        <v>37048.875011574077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1338979</v>
      </c>
      <c r="H2470" s="198">
        <v>37047.371261574073</v>
      </c>
      <c r="I2470" t="s">
        <v>4167</v>
      </c>
      <c r="M2470" t="s">
        <v>3494</v>
      </c>
      <c r="N2470" t="s">
        <v>3840</v>
      </c>
      <c r="O2470" t="s">
        <v>2583</v>
      </c>
      <c r="Q2470" s="199">
        <v>5000</v>
      </c>
      <c r="S2470" t="s">
        <v>3495</v>
      </c>
      <c r="T2470" t="s">
        <v>3730</v>
      </c>
      <c r="U2470" s="201">
        <v>4.1900000000000004</v>
      </c>
      <c r="V2470" t="s">
        <v>4067</v>
      </c>
      <c r="W2470" t="s">
        <v>4523</v>
      </c>
      <c r="X2470" t="s">
        <v>4524</v>
      </c>
      <c r="Y2470" t="s">
        <v>4481</v>
      </c>
      <c r="Z2470" t="s">
        <v>3051</v>
      </c>
      <c r="AA2470">
        <v>830109</v>
      </c>
      <c r="AB2470" s="198">
        <v>37048.875011574077</v>
      </c>
      <c r="AC2470" s="198">
        <v>37048.875011574077</v>
      </c>
    </row>
    <row r="2471" spans="1:29" x14ac:dyDescent="0.2">
      <c r="A2471" s="44" t="str">
        <f t="shared" si="191"/>
        <v>US Natural Gas Financial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25</v>
      </c>
      <c r="F2471" s="213">
        <f t="shared" si="195"/>
        <v>125000</v>
      </c>
      <c r="G2471" s="202">
        <v>1338981</v>
      </c>
      <c r="H2471" s="198">
        <v>37047.37127314815</v>
      </c>
      <c r="I2471" t="s">
        <v>3518</v>
      </c>
      <c r="M2471" t="s">
        <v>3494</v>
      </c>
      <c r="N2471" t="s">
        <v>4277</v>
      </c>
      <c r="O2471" t="s">
        <v>3991</v>
      </c>
      <c r="P2471" s="199">
        <v>5000</v>
      </c>
      <c r="S2471" t="s">
        <v>3495</v>
      </c>
      <c r="T2471" t="s">
        <v>3730</v>
      </c>
      <c r="U2471" s="201">
        <v>4.0350000000000001</v>
      </c>
      <c r="V2471" t="s">
        <v>3691</v>
      </c>
      <c r="W2471" t="s">
        <v>4527</v>
      </c>
      <c r="X2471" t="s">
        <v>4157</v>
      </c>
      <c r="Y2471" t="s">
        <v>3748</v>
      </c>
      <c r="Z2471" t="s">
        <v>3051</v>
      </c>
      <c r="AA2471" t="s">
        <v>240</v>
      </c>
      <c r="AB2471" s="198">
        <v>37048.875011574077</v>
      </c>
      <c r="AC2471" s="198">
        <v>37072.875011574077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25</v>
      </c>
      <c r="F2472" s="213">
        <f t="shared" si="195"/>
        <v>250000</v>
      </c>
      <c r="G2472" s="202">
        <v>1338982</v>
      </c>
      <c r="H2472" s="198">
        <v>37047.37128472222</v>
      </c>
      <c r="I2472" t="s">
        <v>4518</v>
      </c>
      <c r="M2472" t="s">
        <v>3494</v>
      </c>
      <c r="N2472" t="s">
        <v>4277</v>
      </c>
      <c r="O2472" t="s">
        <v>4656</v>
      </c>
      <c r="P2472" s="199">
        <v>10000</v>
      </c>
      <c r="S2472" t="s">
        <v>3495</v>
      </c>
      <c r="T2472" t="s">
        <v>3730</v>
      </c>
      <c r="U2472" s="201">
        <v>3.9849999999999999</v>
      </c>
      <c r="V2472" t="s">
        <v>4413</v>
      </c>
      <c r="W2472" t="s">
        <v>4380</v>
      </c>
      <c r="X2472" t="s">
        <v>4381</v>
      </c>
      <c r="Y2472" t="s">
        <v>3748</v>
      </c>
      <c r="Z2472" t="s">
        <v>3051</v>
      </c>
      <c r="AA2472" t="s">
        <v>241</v>
      </c>
      <c r="AB2472" s="198">
        <v>37048.875011574077</v>
      </c>
      <c r="AC2472" s="198">
        <v>37072.875011574077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</v>
      </c>
      <c r="G2473" s="202">
        <v>1338983</v>
      </c>
      <c r="H2473" s="198">
        <v>37047.371296296296</v>
      </c>
      <c r="I2473" t="s">
        <v>4519</v>
      </c>
      <c r="M2473" t="s">
        <v>3494</v>
      </c>
      <c r="N2473" t="s">
        <v>3176</v>
      </c>
      <c r="O2473" t="s">
        <v>242</v>
      </c>
      <c r="P2473" s="199">
        <v>5000</v>
      </c>
      <c r="S2473" t="s">
        <v>3798</v>
      </c>
      <c r="T2473" t="s">
        <v>3177</v>
      </c>
      <c r="U2473" s="201">
        <v>4.75</v>
      </c>
      <c r="V2473" t="s">
        <v>4590</v>
      </c>
      <c r="W2473" t="s">
        <v>4451</v>
      </c>
      <c r="X2473" t="s">
        <v>3805</v>
      </c>
      <c r="Y2473" t="s">
        <v>4481</v>
      </c>
      <c r="Z2473" t="s">
        <v>3052</v>
      </c>
      <c r="AA2473">
        <v>830113</v>
      </c>
      <c r="AB2473" s="198">
        <v>37048.875011574077</v>
      </c>
      <c r="AC2473" s="198">
        <v>37048.875011574077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5000</v>
      </c>
      <c r="G2474" s="202">
        <v>1338985</v>
      </c>
      <c r="H2474" s="198">
        <v>37047.371296296296</v>
      </c>
      <c r="I2474" t="s">
        <v>4543</v>
      </c>
      <c r="M2474" t="s">
        <v>3494</v>
      </c>
      <c r="N2474" t="s">
        <v>3840</v>
      </c>
      <c r="O2474" t="s">
        <v>2503</v>
      </c>
      <c r="P2474" s="199">
        <v>5000</v>
      </c>
      <c r="S2474" t="s">
        <v>3495</v>
      </c>
      <c r="T2474" t="s">
        <v>3730</v>
      </c>
      <c r="U2474" s="201">
        <v>3.91</v>
      </c>
      <c r="V2474" t="s">
        <v>4350</v>
      </c>
      <c r="W2474" t="s">
        <v>4348</v>
      </c>
      <c r="X2474" t="s">
        <v>4498</v>
      </c>
      <c r="Y2474" t="s">
        <v>4481</v>
      </c>
      <c r="Z2474" t="s">
        <v>3051</v>
      </c>
      <c r="AA2474">
        <v>830111</v>
      </c>
      <c r="AB2474" s="198">
        <v>37048.875011574077</v>
      </c>
      <c r="AC2474" s="198">
        <v>37048.875011574077</v>
      </c>
    </row>
    <row r="2475" spans="1:29" x14ac:dyDescent="0.2">
      <c r="A2475" s="44" t="str">
        <f t="shared" si="191"/>
        <v xml:space="preserve"> Natural Gas Physical</v>
      </c>
      <c r="B2475" s="44" t="str">
        <f t="shared" si="192"/>
        <v/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1338986</v>
      </c>
      <c r="H2475" s="198">
        <v>37047.371307870373</v>
      </c>
      <c r="I2475" t="s">
        <v>4423</v>
      </c>
      <c r="M2475" t="s">
        <v>3494</v>
      </c>
      <c r="N2475" t="s">
        <v>3176</v>
      </c>
      <c r="O2475" t="s">
        <v>78</v>
      </c>
      <c r="P2475" s="199">
        <v>5000</v>
      </c>
      <c r="S2475" t="s">
        <v>3495</v>
      </c>
      <c r="T2475" t="s">
        <v>3730</v>
      </c>
      <c r="U2475" s="201">
        <v>3.355</v>
      </c>
      <c r="V2475" t="s">
        <v>3885</v>
      </c>
      <c r="W2475" t="s">
        <v>4451</v>
      </c>
      <c r="X2475" t="s">
        <v>3805</v>
      </c>
      <c r="Y2475" t="s">
        <v>4481</v>
      </c>
      <c r="Z2475" t="s">
        <v>3052</v>
      </c>
      <c r="AA2475">
        <v>830112</v>
      </c>
      <c r="AB2475" s="198">
        <v>37048.875011574077</v>
      </c>
      <c r="AC2475" s="198">
        <v>37048.875011574077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10000</v>
      </c>
      <c r="G2476" s="202">
        <v>1338987</v>
      </c>
      <c r="H2476" s="198">
        <v>37047.371331018519</v>
      </c>
      <c r="I2476" t="s">
        <v>3157</v>
      </c>
      <c r="M2476" t="s">
        <v>3494</v>
      </c>
      <c r="N2476" t="s">
        <v>3840</v>
      </c>
      <c r="O2476" t="s">
        <v>4697</v>
      </c>
      <c r="P2476" s="199">
        <v>10000</v>
      </c>
      <c r="S2476" t="s">
        <v>3495</v>
      </c>
      <c r="T2476" t="s">
        <v>3730</v>
      </c>
      <c r="U2476" s="201">
        <v>3.9750000000000001</v>
      </c>
      <c r="V2476" t="s">
        <v>3849</v>
      </c>
      <c r="W2476" t="s">
        <v>4169</v>
      </c>
      <c r="X2476" t="s">
        <v>4170</v>
      </c>
      <c r="Y2476" t="s">
        <v>4481</v>
      </c>
      <c r="Z2476" t="s">
        <v>3051</v>
      </c>
      <c r="AA2476">
        <v>830114</v>
      </c>
      <c r="AB2476" s="198">
        <v>37048.875011574077</v>
      </c>
      <c r="AC2476" s="198">
        <v>37048.875011574077</v>
      </c>
    </row>
    <row r="2477" spans="1:29" x14ac:dyDescent="0.2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365</v>
      </c>
      <c r="F2477" s="213">
        <f t="shared" si="195"/>
        <v>1825000</v>
      </c>
      <c r="G2477" s="202">
        <v>1338988</v>
      </c>
      <c r="H2477" s="198">
        <v>37047.371354166666</v>
      </c>
      <c r="I2477" t="s">
        <v>3151</v>
      </c>
      <c r="M2477" t="s">
        <v>3494</v>
      </c>
      <c r="N2477" t="s">
        <v>4277</v>
      </c>
      <c r="O2477" t="s">
        <v>4526</v>
      </c>
      <c r="Q2477" s="199">
        <v>5000</v>
      </c>
      <c r="S2477" t="s">
        <v>3495</v>
      </c>
      <c r="T2477" t="s">
        <v>3730</v>
      </c>
      <c r="U2477" s="201">
        <v>4.17</v>
      </c>
      <c r="V2477" t="s">
        <v>3508</v>
      </c>
      <c r="W2477" t="s">
        <v>2909</v>
      </c>
      <c r="X2477" t="s">
        <v>4278</v>
      </c>
      <c r="Y2477" t="s">
        <v>3748</v>
      </c>
      <c r="Z2477" t="s">
        <v>3051</v>
      </c>
      <c r="AA2477" t="s">
        <v>243</v>
      </c>
      <c r="AB2477" s="198">
        <v>37257.875</v>
      </c>
      <c r="AC2477" s="198">
        <v>37621.875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1338989</v>
      </c>
      <c r="H2478" s="198">
        <v>37047.371365740742</v>
      </c>
      <c r="I2478" t="s">
        <v>3180</v>
      </c>
      <c r="M2478" t="s">
        <v>3494</v>
      </c>
      <c r="N2478" t="s">
        <v>3840</v>
      </c>
      <c r="O2478" t="s">
        <v>2503</v>
      </c>
      <c r="P2478" s="199">
        <v>5000</v>
      </c>
      <c r="S2478" t="s">
        <v>3495</v>
      </c>
      <c r="T2478" t="s">
        <v>3730</v>
      </c>
      <c r="U2478" s="201">
        <v>3.9075000000000002</v>
      </c>
      <c r="V2478" t="s">
        <v>3181</v>
      </c>
      <c r="W2478" t="s">
        <v>4348</v>
      </c>
      <c r="X2478" t="s">
        <v>4498</v>
      </c>
      <c r="Y2478" t="s">
        <v>4481</v>
      </c>
      <c r="Z2478" t="s">
        <v>3051</v>
      </c>
      <c r="AA2478">
        <v>830115</v>
      </c>
      <c r="AB2478" s="198">
        <v>37048.875011574077</v>
      </c>
      <c r="AC2478" s="198">
        <v>37048.875011574077</v>
      </c>
    </row>
    <row r="2479" spans="1:29" x14ac:dyDescent="0.2">
      <c r="A2479" s="44" t="str">
        <f t="shared" si="191"/>
        <v>US Natural Gas Financial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25</v>
      </c>
      <c r="F2479" s="213">
        <f t="shared" si="195"/>
        <v>125000</v>
      </c>
      <c r="G2479" s="202">
        <v>1338994</v>
      </c>
      <c r="H2479" s="198">
        <v>37047.371446759258</v>
      </c>
      <c r="I2479" t="s">
        <v>4484</v>
      </c>
      <c r="M2479" t="s">
        <v>3494</v>
      </c>
      <c r="N2479" t="s">
        <v>4277</v>
      </c>
      <c r="O2479" t="s">
        <v>4701</v>
      </c>
      <c r="P2479" s="199">
        <v>5000</v>
      </c>
      <c r="S2479" t="s">
        <v>3495</v>
      </c>
      <c r="T2479" t="s">
        <v>3730</v>
      </c>
      <c r="U2479" s="201">
        <v>3.0350000000000001</v>
      </c>
      <c r="V2479" t="s">
        <v>2697</v>
      </c>
      <c r="W2479" t="s">
        <v>3171</v>
      </c>
      <c r="X2479" t="s">
        <v>4287</v>
      </c>
      <c r="Y2479" t="s">
        <v>3748</v>
      </c>
      <c r="Z2479" t="s">
        <v>3051</v>
      </c>
      <c r="AA2479" t="s">
        <v>244</v>
      </c>
      <c r="AB2479" s="198">
        <v>37048.875011574077</v>
      </c>
      <c r="AC2479" s="198">
        <v>37072.875011574077</v>
      </c>
    </row>
    <row r="2480" spans="1:29" x14ac:dyDescent="0.2">
      <c r="A2480" s="44" t="str">
        <f t="shared" si="191"/>
        <v>US Natural Gas Financial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25</v>
      </c>
      <c r="F2480" s="213">
        <f t="shared" si="195"/>
        <v>125000</v>
      </c>
      <c r="G2480" s="202">
        <v>1338993</v>
      </c>
      <c r="H2480" s="198">
        <v>37047.371446759258</v>
      </c>
      <c r="I2480" t="s">
        <v>4239</v>
      </c>
      <c r="M2480" t="s">
        <v>3494</v>
      </c>
      <c r="N2480" t="s">
        <v>4277</v>
      </c>
      <c r="O2480" t="s">
        <v>2601</v>
      </c>
      <c r="P2480" s="199">
        <v>5000</v>
      </c>
      <c r="S2480" t="s">
        <v>3495</v>
      </c>
      <c r="T2480" t="s">
        <v>3730</v>
      </c>
      <c r="U2480" s="201">
        <v>2.835</v>
      </c>
      <c r="V2480" t="s">
        <v>2735</v>
      </c>
      <c r="W2480" t="s">
        <v>3183</v>
      </c>
      <c r="X2480" t="s">
        <v>2602</v>
      </c>
      <c r="Y2480" t="s">
        <v>3748</v>
      </c>
      <c r="Z2480" t="s">
        <v>3051</v>
      </c>
      <c r="AA2480" t="s">
        <v>245</v>
      </c>
      <c r="AB2480" s="198">
        <v>37048.875011574077</v>
      </c>
      <c r="AC2480" s="198">
        <v>37072.875011574077</v>
      </c>
    </row>
    <row r="2481" spans="1:29" x14ac:dyDescent="0.2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1338995</v>
      </c>
      <c r="H2481" s="198">
        <v>37047.371539351851</v>
      </c>
      <c r="I2481" t="s">
        <v>4519</v>
      </c>
      <c r="M2481" t="s">
        <v>3494</v>
      </c>
      <c r="N2481" t="s">
        <v>3176</v>
      </c>
      <c r="O2481" t="s">
        <v>242</v>
      </c>
      <c r="P2481" s="199">
        <v>5000</v>
      </c>
      <c r="S2481" t="s">
        <v>3798</v>
      </c>
      <c r="T2481" t="s">
        <v>3177</v>
      </c>
      <c r="U2481" s="201">
        <v>4.7</v>
      </c>
      <c r="V2481" t="s">
        <v>4590</v>
      </c>
      <c r="W2481" t="s">
        <v>4451</v>
      </c>
      <c r="X2481" t="s">
        <v>3805</v>
      </c>
      <c r="Y2481" t="s">
        <v>4481</v>
      </c>
      <c r="Z2481" t="s">
        <v>3052</v>
      </c>
      <c r="AA2481">
        <v>830117</v>
      </c>
      <c r="AB2481" s="198">
        <v>37048.875011574077</v>
      </c>
      <c r="AC2481" s="198">
        <v>37048.875011574077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1338996</v>
      </c>
      <c r="H2482" s="198">
        <v>37047.37158564815</v>
      </c>
      <c r="I2482" t="s">
        <v>3518</v>
      </c>
      <c r="M2482" t="s">
        <v>3494</v>
      </c>
      <c r="N2482" t="s">
        <v>3840</v>
      </c>
      <c r="O2482" t="s">
        <v>2565</v>
      </c>
      <c r="P2482" s="199">
        <v>10000</v>
      </c>
      <c r="S2482" t="s">
        <v>3495</v>
      </c>
      <c r="T2482" t="s">
        <v>3730</v>
      </c>
      <c r="U2482" s="201">
        <v>9.35</v>
      </c>
      <c r="V2482" t="s">
        <v>4288</v>
      </c>
      <c r="W2482" t="s">
        <v>3226</v>
      </c>
      <c r="X2482" t="s">
        <v>3164</v>
      </c>
      <c r="Y2482" t="s">
        <v>4481</v>
      </c>
      <c r="Z2482" t="s">
        <v>3051</v>
      </c>
      <c r="AA2482">
        <v>830118</v>
      </c>
      <c r="AB2482" s="198">
        <v>37048.875011574077</v>
      </c>
      <c r="AC2482" s="198">
        <v>37048.875011574077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5000</v>
      </c>
      <c r="G2483" s="202">
        <v>1338997</v>
      </c>
      <c r="H2483" s="198">
        <v>37047.37158564815</v>
      </c>
      <c r="I2483" t="s">
        <v>4439</v>
      </c>
      <c r="M2483" t="s">
        <v>3494</v>
      </c>
      <c r="N2483" t="s">
        <v>3840</v>
      </c>
      <c r="O2483" t="s">
        <v>2545</v>
      </c>
      <c r="Q2483" s="199">
        <v>5000</v>
      </c>
      <c r="S2483" t="s">
        <v>3495</v>
      </c>
      <c r="T2483" t="s">
        <v>3730</v>
      </c>
      <c r="U2483" s="201">
        <v>4.0999999999999996</v>
      </c>
      <c r="V2483" t="s">
        <v>3132</v>
      </c>
      <c r="W2483" t="s">
        <v>3163</v>
      </c>
      <c r="X2483" t="s">
        <v>3164</v>
      </c>
      <c r="Y2483" t="s">
        <v>4481</v>
      </c>
      <c r="Z2483" t="s">
        <v>3051</v>
      </c>
      <c r="AA2483">
        <v>830119</v>
      </c>
      <c r="AB2483" s="198">
        <v>37048.875011574077</v>
      </c>
      <c r="AC2483" s="198">
        <v>37048.875011574077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1338999</v>
      </c>
      <c r="H2484" s="198">
        <v>37047.371631944443</v>
      </c>
      <c r="I2484" t="s">
        <v>3518</v>
      </c>
      <c r="M2484" t="s">
        <v>3494</v>
      </c>
      <c r="N2484" t="s">
        <v>3840</v>
      </c>
      <c r="O2484" t="s">
        <v>2578</v>
      </c>
      <c r="P2484" s="199">
        <v>10000</v>
      </c>
      <c r="S2484" t="s">
        <v>3495</v>
      </c>
      <c r="T2484" t="s">
        <v>3730</v>
      </c>
      <c r="U2484" s="201">
        <v>9.35</v>
      </c>
      <c r="V2484" t="s">
        <v>4288</v>
      </c>
      <c r="W2484" t="s">
        <v>3226</v>
      </c>
      <c r="X2484" t="s">
        <v>3164</v>
      </c>
      <c r="Y2484" t="s">
        <v>4481</v>
      </c>
      <c r="Z2484" t="s">
        <v>3051</v>
      </c>
      <c r="AA2484">
        <v>830123</v>
      </c>
      <c r="AB2484" s="198">
        <v>37048.875011574077</v>
      </c>
      <c r="AC2484" s="198">
        <v>37048.875011574077</v>
      </c>
    </row>
    <row r="2485" spans="1:29" x14ac:dyDescent="0.2">
      <c r="A2485" s="44" t="str">
        <f t="shared" si="191"/>
        <v xml:space="preserve"> Natural Gas Physical</v>
      </c>
      <c r="B2485" s="44" t="str">
        <f t="shared" si="192"/>
        <v/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5000</v>
      </c>
      <c r="G2485" s="202">
        <v>1339002</v>
      </c>
      <c r="H2485" s="198">
        <v>37047.371655092589</v>
      </c>
      <c r="I2485" t="s">
        <v>4423</v>
      </c>
      <c r="M2485" t="s">
        <v>3494</v>
      </c>
      <c r="N2485" t="s">
        <v>4506</v>
      </c>
      <c r="O2485" t="s">
        <v>2641</v>
      </c>
      <c r="Q2485" s="199">
        <v>5000</v>
      </c>
      <c r="S2485" t="s">
        <v>3495</v>
      </c>
      <c r="T2485" t="s">
        <v>3730</v>
      </c>
      <c r="U2485" s="201">
        <v>4.1950000000000003</v>
      </c>
      <c r="V2485" t="s">
        <v>2844</v>
      </c>
      <c r="W2485" t="s">
        <v>4507</v>
      </c>
      <c r="X2485" t="s">
        <v>4508</v>
      </c>
      <c r="Y2485" t="s">
        <v>4481</v>
      </c>
      <c r="Z2485" t="s">
        <v>3051</v>
      </c>
      <c r="AA2485">
        <v>830122</v>
      </c>
      <c r="AB2485" s="198">
        <v>37048.875011574077</v>
      </c>
      <c r="AC2485" s="198">
        <v>37048.875011574077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1339001</v>
      </c>
      <c r="H2486" s="198">
        <v>37047.371655092589</v>
      </c>
      <c r="I2486" t="s">
        <v>246</v>
      </c>
      <c r="M2486" t="s">
        <v>3494</v>
      </c>
      <c r="N2486" t="s">
        <v>3840</v>
      </c>
      <c r="O2486" t="s">
        <v>4686</v>
      </c>
      <c r="Q2486" s="199">
        <v>10000</v>
      </c>
      <c r="S2486" t="s">
        <v>3495</v>
      </c>
      <c r="T2486" t="s">
        <v>3730</v>
      </c>
      <c r="U2486" s="201">
        <v>4.0449999999999999</v>
      </c>
      <c r="V2486" t="s">
        <v>247</v>
      </c>
      <c r="W2486" t="s">
        <v>4368</v>
      </c>
      <c r="X2486" t="s">
        <v>4429</v>
      </c>
      <c r="Y2486" t="s">
        <v>4481</v>
      </c>
      <c r="Z2486" t="s">
        <v>3051</v>
      </c>
      <c r="AA2486">
        <v>830121</v>
      </c>
      <c r="AB2486" s="198">
        <v>37048.875011574077</v>
      </c>
      <c r="AC2486" s="198">
        <v>37048.875011574077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</v>
      </c>
      <c r="G2487" s="202">
        <v>1339000</v>
      </c>
      <c r="H2487" s="198">
        <v>37047.371655092589</v>
      </c>
      <c r="I2487" t="s">
        <v>4272</v>
      </c>
      <c r="M2487" t="s">
        <v>3494</v>
      </c>
      <c r="N2487" t="s">
        <v>3840</v>
      </c>
      <c r="O2487" t="s">
        <v>2505</v>
      </c>
      <c r="Q2487" s="199">
        <v>5000</v>
      </c>
      <c r="S2487" t="s">
        <v>3495</v>
      </c>
      <c r="T2487" t="s">
        <v>3730</v>
      </c>
      <c r="U2487" s="201">
        <v>3.9275000000000002</v>
      </c>
      <c r="V2487" t="s">
        <v>4510</v>
      </c>
      <c r="W2487" t="s">
        <v>4348</v>
      </c>
      <c r="X2487" t="s">
        <v>4498</v>
      </c>
      <c r="Y2487" t="s">
        <v>4481</v>
      </c>
      <c r="Z2487" t="s">
        <v>3051</v>
      </c>
      <c r="AA2487">
        <v>830120</v>
      </c>
      <c r="AB2487" s="198">
        <v>37048.875011574077</v>
      </c>
      <c r="AC2487" s="198">
        <v>37048.875011574077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1339003</v>
      </c>
      <c r="H2488" s="198">
        <v>37047.371678240743</v>
      </c>
      <c r="I2488" t="s">
        <v>4272</v>
      </c>
      <c r="M2488" t="s">
        <v>3494</v>
      </c>
      <c r="N2488" t="s">
        <v>3840</v>
      </c>
      <c r="O2488" t="s">
        <v>2505</v>
      </c>
      <c r="Q2488" s="199">
        <v>5000</v>
      </c>
      <c r="S2488" t="s">
        <v>3495</v>
      </c>
      <c r="T2488" t="s">
        <v>3730</v>
      </c>
      <c r="U2488" s="201">
        <v>3.93</v>
      </c>
      <c r="V2488" t="s">
        <v>4510</v>
      </c>
      <c r="W2488" t="s">
        <v>4348</v>
      </c>
      <c r="X2488" t="s">
        <v>4498</v>
      </c>
      <c r="Y2488" t="s">
        <v>4481</v>
      </c>
      <c r="Z2488" t="s">
        <v>3051</v>
      </c>
      <c r="AA2488">
        <v>830124</v>
      </c>
      <c r="AB2488" s="198">
        <v>37048.875011574077</v>
      </c>
      <c r="AC2488" s="198">
        <v>37048.875011574077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1339005</v>
      </c>
      <c r="H2489" s="198">
        <v>37047.371701388889</v>
      </c>
      <c r="I2489" t="s">
        <v>4159</v>
      </c>
      <c r="M2489" t="s">
        <v>3494</v>
      </c>
      <c r="N2489" t="s">
        <v>3840</v>
      </c>
      <c r="O2489" t="s">
        <v>2587</v>
      </c>
      <c r="P2489" s="199">
        <v>10000</v>
      </c>
      <c r="S2489" t="s">
        <v>3495</v>
      </c>
      <c r="T2489" t="s">
        <v>3730</v>
      </c>
      <c r="U2489" s="201">
        <v>3.9249999999999998</v>
      </c>
      <c r="V2489" t="s">
        <v>4112</v>
      </c>
      <c r="W2489" t="s">
        <v>3171</v>
      </c>
      <c r="X2489" t="s">
        <v>3164</v>
      </c>
      <c r="Y2489" t="s">
        <v>4481</v>
      </c>
      <c r="Z2489" t="s">
        <v>3051</v>
      </c>
      <c r="AA2489">
        <v>830125</v>
      </c>
      <c r="AB2489" s="198">
        <v>37048.875011574077</v>
      </c>
      <c r="AC2489" s="198">
        <v>37048.875011574077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1339006</v>
      </c>
      <c r="H2490" s="198">
        <v>37047.371724537035</v>
      </c>
      <c r="I2490" t="s">
        <v>4501</v>
      </c>
      <c r="M2490" t="s">
        <v>3494</v>
      </c>
      <c r="N2490" t="s">
        <v>3840</v>
      </c>
      <c r="O2490" t="s">
        <v>2498</v>
      </c>
      <c r="Q2490" s="199">
        <v>5000</v>
      </c>
      <c r="S2490" t="s">
        <v>3495</v>
      </c>
      <c r="T2490" t="s">
        <v>3730</v>
      </c>
      <c r="U2490" s="201">
        <v>3.875</v>
      </c>
      <c r="V2490" t="s">
        <v>3654</v>
      </c>
      <c r="W2490" t="s">
        <v>4348</v>
      </c>
      <c r="X2490" t="s">
        <v>4498</v>
      </c>
      <c r="Y2490" t="s">
        <v>4481</v>
      </c>
      <c r="Z2490" t="s">
        <v>3051</v>
      </c>
      <c r="AA2490">
        <v>830126</v>
      </c>
      <c r="AB2490" s="198">
        <v>37048.875011574077</v>
      </c>
      <c r="AC2490" s="198">
        <v>37048.875011574077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1339007</v>
      </c>
      <c r="H2491" s="198">
        <v>37047.371736111112</v>
      </c>
      <c r="I2491" t="s">
        <v>3157</v>
      </c>
      <c r="M2491" t="s">
        <v>3494</v>
      </c>
      <c r="N2491" t="s">
        <v>3840</v>
      </c>
      <c r="O2491" t="s">
        <v>2503</v>
      </c>
      <c r="Q2491" s="199">
        <v>5000</v>
      </c>
      <c r="S2491" t="s">
        <v>3495</v>
      </c>
      <c r="T2491" t="s">
        <v>3730</v>
      </c>
      <c r="U2491" s="201">
        <v>3.91</v>
      </c>
      <c r="V2491" t="s">
        <v>3452</v>
      </c>
      <c r="W2491" t="s">
        <v>4348</v>
      </c>
      <c r="X2491" t="s">
        <v>4498</v>
      </c>
      <c r="Y2491" t="s">
        <v>4481</v>
      </c>
      <c r="Z2491" t="s">
        <v>3051</v>
      </c>
      <c r="AA2491">
        <v>830127</v>
      </c>
      <c r="AB2491" s="198">
        <v>37048.875011574077</v>
      </c>
      <c r="AC2491" s="198">
        <v>37048.875011574077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4000</v>
      </c>
      <c r="G2492" s="202">
        <v>1339008</v>
      </c>
      <c r="H2492" s="198">
        <v>37047.371736111112</v>
      </c>
      <c r="I2492" t="s">
        <v>4038</v>
      </c>
      <c r="M2492" t="s">
        <v>3494</v>
      </c>
      <c r="N2492" t="s">
        <v>3840</v>
      </c>
      <c r="O2492" t="s">
        <v>2473</v>
      </c>
      <c r="Q2492" s="199">
        <v>4000</v>
      </c>
      <c r="S2492" t="s">
        <v>3495</v>
      </c>
      <c r="T2492" t="s">
        <v>3730</v>
      </c>
      <c r="U2492" s="201">
        <v>3.92</v>
      </c>
      <c r="V2492" t="s">
        <v>4039</v>
      </c>
      <c r="W2492" t="s">
        <v>4512</v>
      </c>
      <c r="X2492" t="s">
        <v>4513</v>
      </c>
      <c r="Y2492" t="s">
        <v>4481</v>
      </c>
      <c r="Z2492" t="s">
        <v>3051</v>
      </c>
      <c r="AA2492">
        <v>830128</v>
      </c>
      <c r="AB2492" s="198">
        <v>37048.875011574077</v>
      </c>
      <c r="AC2492" s="198">
        <v>37048.875011574077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25000</v>
      </c>
      <c r="G2493" s="202">
        <v>1339009</v>
      </c>
      <c r="H2493" s="198">
        <v>37047.371770833335</v>
      </c>
      <c r="I2493" t="s">
        <v>4432</v>
      </c>
      <c r="M2493" t="s">
        <v>3494</v>
      </c>
      <c r="N2493" t="s">
        <v>3840</v>
      </c>
      <c r="O2493" t="s">
        <v>4680</v>
      </c>
      <c r="Q2493" s="199">
        <v>25000</v>
      </c>
      <c r="S2493" t="s">
        <v>3495</v>
      </c>
      <c r="T2493" t="s">
        <v>3730</v>
      </c>
      <c r="U2493" s="201">
        <v>4.0449999999999999</v>
      </c>
      <c r="V2493" t="s">
        <v>3397</v>
      </c>
      <c r="W2493" t="s">
        <v>4163</v>
      </c>
      <c r="X2493" t="s">
        <v>4164</v>
      </c>
      <c r="Y2493" t="s">
        <v>4481</v>
      </c>
      <c r="Z2493" t="s">
        <v>3051</v>
      </c>
      <c r="AA2493">
        <v>830129</v>
      </c>
      <c r="AB2493" s="198">
        <v>37048.875011574077</v>
      </c>
      <c r="AC2493" s="198">
        <v>37048.875011574077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31</v>
      </c>
      <c r="F2494" s="213">
        <f t="shared" si="195"/>
        <v>310000</v>
      </c>
      <c r="G2494" s="202">
        <v>1339011</v>
      </c>
      <c r="H2494" s="198">
        <v>37047.371828703705</v>
      </c>
      <c r="I2494" t="s">
        <v>4276</v>
      </c>
      <c r="M2494" t="s">
        <v>3494</v>
      </c>
      <c r="N2494" t="s">
        <v>4277</v>
      </c>
      <c r="O2494" t="s">
        <v>4487</v>
      </c>
      <c r="Q2494" s="199">
        <v>10000</v>
      </c>
      <c r="S2494" t="s">
        <v>3495</v>
      </c>
      <c r="T2494" t="s">
        <v>3730</v>
      </c>
      <c r="U2494" s="201">
        <v>4.1349999999999998</v>
      </c>
      <c r="V2494" t="s">
        <v>4460</v>
      </c>
      <c r="W2494" t="s">
        <v>2909</v>
      </c>
      <c r="X2494" t="s">
        <v>4278</v>
      </c>
      <c r="Y2494" t="s">
        <v>3748</v>
      </c>
      <c r="Z2494" t="s">
        <v>3051</v>
      </c>
      <c r="AA2494" t="s">
        <v>248</v>
      </c>
      <c r="AB2494" s="198">
        <v>37073.875</v>
      </c>
      <c r="AC2494" s="198">
        <v>37103.875</v>
      </c>
    </row>
    <row r="2495" spans="1:29" x14ac:dyDescent="0.2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1339012</v>
      </c>
      <c r="H2495" s="198">
        <v>37047.371840277781</v>
      </c>
      <c r="I2495" t="s">
        <v>4519</v>
      </c>
      <c r="M2495" t="s">
        <v>3494</v>
      </c>
      <c r="N2495" t="s">
        <v>3176</v>
      </c>
      <c r="O2495" t="s">
        <v>242</v>
      </c>
      <c r="P2495" s="199">
        <v>5000</v>
      </c>
      <c r="S2495" t="s">
        <v>3798</v>
      </c>
      <c r="T2495" t="s">
        <v>3177</v>
      </c>
      <c r="U2495" s="201">
        <v>4.6500000000000004</v>
      </c>
      <c r="V2495" t="s">
        <v>4590</v>
      </c>
      <c r="W2495" t="s">
        <v>4451</v>
      </c>
      <c r="X2495" t="s">
        <v>3805</v>
      </c>
      <c r="Y2495" t="s">
        <v>4481</v>
      </c>
      <c r="Z2495" t="s">
        <v>3052</v>
      </c>
      <c r="AA2495">
        <v>830130</v>
      </c>
      <c r="AB2495" s="198">
        <v>37048.875011574077</v>
      </c>
      <c r="AC2495" s="198">
        <v>37048.875011574077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2000</v>
      </c>
      <c r="G2496" s="202">
        <v>1339013</v>
      </c>
      <c r="H2496" s="198">
        <v>37047.371851851851</v>
      </c>
      <c r="I2496" t="s">
        <v>4280</v>
      </c>
      <c r="M2496" t="s">
        <v>3494</v>
      </c>
      <c r="N2496" t="s">
        <v>3840</v>
      </c>
      <c r="O2496" t="s">
        <v>2497</v>
      </c>
      <c r="Q2496" s="199">
        <v>2000</v>
      </c>
      <c r="S2496" t="s">
        <v>3495</v>
      </c>
      <c r="T2496" t="s">
        <v>3730</v>
      </c>
      <c r="U2496" s="201">
        <v>3.8675000000000002</v>
      </c>
      <c r="V2496" t="s">
        <v>3634</v>
      </c>
      <c r="W2496" t="s">
        <v>4348</v>
      </c>
      <c r="X2496" t="s">
        <v>4498</v>
      </c>
      <c r="Y2496" t="s">
        <v>4481</v>
      </c>
      <c r="Z2496" t="s">
        <v>3051</v>
      </c>
      <c r="AA2496">
        <v>830131</v>
      </c>
      <c r="AB2496" s="198">
        <v>37048.875011574077</v>
      </c>
      <c r="AC2496" s="198">
        <v>37048.875011574077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1339015</v>
      </c>
      <c r="H2497" s="198">
        <v>37047.371886574074</v>
      </c>
      <c r="I2497" t="s">
        <v>3490</v>
      </c>
      <c r="M2497" t="s">
        <v>3494</v>
      </c>
      <c r="N2497" t="s">
        <v>3840</v>
      </c>
      <c r="O2497" t="s">
        <v>4697</v>
      </c>
      <c r="Q2497" s="199">
        <v>10000</v>
      </c>
      <c r="S2497" t="s">
        <v>3495</v>
      </c>
      <c r="T2497" t="s">
        <v>3730</v>
      </c>
      <c r="U2497" s="201">
        <v>3.9849999999999999</v>
      </c>
      <c r="V2497" t="s">
        <v>4051</v>
      </c>
      <c r="W2497" t="s">
        <v>4169</v>
      </c>
      <c r="X2497" t="s">
        <v>4170</v>
      </c>
      <c r="Y2497" t="s">
        <v>4481</v>
      </c>
      <c r="Z2497" t="s">
        <v>3051</v>
      </c>
      <c r="AA2497">
        <v>830132</v>
      </c>
      <c r="AB2497" s="198">
        <v>37048.875011574077</v>
      </c>
      <c r="AC2497" s="198">
        <v>37048.875011574077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31</v>
      </c>
      <c r="F2498" s="213">
        <f t="shared" si="195"/>
        <v>155000</v>
      </c>
      <c r="G2498" s="202">
        <v>1339016</v>
      </c>
      <c r="H2498" s="198">
        <v>37047.371898148151</v>
      </c>
      <c r="I2498" t="s">
        <v>4484</v>
      </c>
      <c r="M2498" t="s">
        <v>3494</v>
      </c>
      <c r="N2498" t="s">
        <v>4488</v>
      </c>
      <c r="O2498" t="s">
        <v>4384</v>
      </c>
      <c r="P2498" s="199">
        <v>5000</v>
      </c>
      <c r="S2498" t="s">
        <v>3495</v>
      </c>
      <c r="T2498" t="s">
        <v>3730</v>
      </c>
      <c r="U2498" s="201">
        <v>5.49</v>
      </c>
      <c r="V2498" t="s">
        <v>4399</v>
      </c>
      <c r="W2498" t="s">
        <v>4385</v>
      </c>
      <c r="X2498" t="s">
        <v>4386</v>
      </c>
      <c r="Y2498" t="s">
        <v>3748</v>
      </c>
      <c r="Z2498" t="s">
        <v>3051</v>
      </c>
      <c r="AA2498" t="s">
        <v>249</v>
      </c>
      <c r="AB2498" s="198">
        <v>37073.875011574077</v>
      </c>
      <c r="AC2498" s="198">
        <v>37103.875011574077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5000</v>
      </c>
      <c r="G2499" s="202">
        <v>1339017</v>
      </c>
      <c r="H2499" s="198">
        <v>37047.37190972222</v>
      </c>
      <c r="I2499" t="s">
        <v>4249</v>
      </c>
      <c r="M2499" t="s">
        <v>3494</v>
      </c>
      <c r="N2499" t="s">
        <v>3840</v>
      </c>
      <c r="O2499" t="s">
        <v>2578</v>
      </c>
      <c r="P2499" s="199">
        <v>5000</v>
      </c>
      <c r="S2499" t="s">
        <v>3495</v>
      </c>
      <c r="T2499" t="s">
        <v>3730</v>
      </c>
      <c r="U2499" s="201">
        <v>9.25</v>
      </c>
      <c r="V2499" t="s">
        <v>2577</v>
      </c>
      <c r="W2499" t="s">
        <v>3226</v>
      </c>
      <c r="X2499" t="s">
        <v>3164</v>
      </c>
      <c r="Y2499" t="s">
        <v>4481</v>
      </c>
      <c r="Z2499" t="s">
        <v>3051</v>
      </c>
      <c r="AA2499">
        <v>830133</v>
      </c>
      <c r="AB2499" s="198">
        <v>37048.875011574077</v>
      </c>
      <c r="AC2499" s="198">
        <v>37048.875011574077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5000</v>
      </c>
      <c r="G2500" s="202">
        <v>1339018</v>
      </c>
      <c r="H2500" s="198">
        <v>37047.37190972222</v>
      </c>
      <c r="I2500" t="s">
        <v>4521</v>
      </c>
      <c r="M2500" t="s">
        <v>3494</v>
      </c>
      <c r="N2500" t="s">
        <v>3840</v>
      </c>
      <c r="O2500" t="s">
        <v>2499</v>
      </c>
      <c r="Q2500" s="199">
        <v>5000</v>
      </c>
      <c r="S2500" t="s">
        <v>3495</v>
      </c>
      <c r="T2500" t="s">
        <v>3730</v>
      </c>
      <c r="U2500" s="201">
        <v>3.9175</v>
      </c>
      <c r="V2500" t="s">
        <v>3850</v>
      </c>
      <c r="W2500" t="s">
        <v>4348</v>
      </c>
      <c r="X2500" t="s">
        <v>4498</v>
      </c>
      <c r="Y2500" t="s">
        <v>4481</v>
      </c>
      <c r="Z2500" t="s">
        <v>3051</v>
      </c>
      <c r="AA2500">
        <v>830134</v>
      </c>
      <c r="AB2500" s="198">
        <v>37048.875011574077</v>
      </c>
      <c r="AC2500" s="198">
        <v>37048.875011574077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1000</v>
      </c>
      <c r="G2501" s="202">
        <v>1339019</v>
      </c>
      <c r="H2501" s="198">
        <v>37047.37190972222</v>
      </c>
      <c r="I2501" t="s">
        <v>4264</v>
      </c>
      <c r="M2501" t="s">
        <v>3494</v>
      </c>
      <c r="N2501" t="s">
        <v>3840</v>
      </c>
      <c r="O2501" t="s">
        <v>2474</v>
      </c>
      <c r="Q2501" s="199">
        <v>1000</v>
      </c>
      <c r="S2501" t="s">
        <v>3495</v>
      </c>
      <c r="T2501" t="s">
        <v>3730</v>
      </c>
      <c r="U2501" s="201">
        <v>3.915</v>
      </c>
      <c r="V2501" t="s">
        <v>3262</v>
      </c>
      <c r="W2501" t="s">
        <v>4512</v>
      </c>
      <c r="X2501" t="s">
        <v>4513</v>
      </c>
      <c r="Y2501" t="s">
        <v>4481</v>
      </c>
      <c r="Z2501" t="s">
        <v>3051</v>
      </c>
      <c r="AA2501">
        <v>830135</v>
      </c>
      <c r="AB2501" s="198">
        <v>37048.875011574077</v>
      </c>
      <c r="AC2501" s="198">
        <v>37048.875011574077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5000</v>
      </c>
      <c r="G2502" s="202">
        <v>1339020</v>
      </c>
      <c r="H2502" s="198">
        <v>37047.37195601852</v>
      </c>
      <c r="I2502" t="s">
        <v>3533</v>
      </c>
      <c r="M2502" t="s">
        <v>3494</v>
      </c>
      <c r="N2502" t="s">
        <v>3840</v>
      </c>
      <c r="O2502" t="s">
        <v>2553</v>
      </c>
      <c r="Q2502" s="199">
        <v>5000</v>
      </c>
      <c r="S2502" t="s">
        <v>3495</v>
      </c>
      <c r="T2502" t="s">
        <v>3730</v>
      </c>
      <c r="U2502" s="201">
        <v>3.0049999999999999</v>
      </c>
      <c r="V2502" t="s">
        <v>3182</v>
      </c>
      <c r="W2502" t="s">
        <v>3183</v>
      </c>
      <c r="X2502" t="s">
        <v>3164</v>
      </c>
      <c r="Y2502" t="s">
        <v>4481</v>
      </c>
      <c r="Z2502" t="s">
        <v>3051</v>
      </c>
      <c r="AA2502">
        <v>830136</v>
      </c>
      <c r="AB2502" s="198">
        <v>37048.875011574077</v>
      </c>
      <c r="AC2502" s="198">
        <v>37048.875011574077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1339021</v>
      </c>
      <c r="H2503" s="198">
        <v>37047.371979166666</v>
      </c>
      <c r="I2503" t="s">
        <v>4439</v>
      </c>
      <c r="M2503" t="s">
        <v>3494</v>
      </c>
      <c r="N2503" t="s">
        <v>3840</v>
      </c>
      <c r="O2503" t="s">
        <v>2624</v>
      </c>
      <c r="Q2503" s="199">
        <v>5000</v>
      </c>
      <c r="S2503" t="s">
        <v>3495</v>
      </c>
      <c r="T2503" t="s">
        <v>3730</v>
      </c>
      <c r="U2503" s="201">
        <v>3.96</v>
      </c>
      <c r="V2503" t="s">
        <v>4040</v>
      </c>
      <c r="W2503" t="s">
        <v>4322</v>
      </c>
      <c r="X2503" t="s">
        <v>4194</v>
      </c>
      <c r="Y2503" t="s">
        <v>4481</v>
      </c>
      <c r="Z2503" t="s">
        <v>3051</v>
      </c>
      <c r="AA2503">
        <v>830138</v>
      </c>
      <c r="AB2503" s="198">
        <v>37048.875011574077</v>
      </c>
      <c r="AC2503" s="198">
        <v>37048.875011574077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1339022</v>
      </c>
      <c r="H2504" s="198">
        <v>37047.372002314813</v>
      </c>
      <c r="I2504" t="s">
        <v>4159</v>
      </c>
      <c r="M2504" t="s">
        <v>3494</v>
      </c>
      <c r="N2504" t="s">
        <v>3840</v>
      </c>
      <c r="O2504" t="s">
        <v>2498</v>
      </c>
      <c r="P2504" s="199">
        <v>5000</v>
      </c>
      <c r="S2504" t="s">
        <v>3495</v>
      </c>
      <c r="T2504" t="s">
        <v>3730</v>
      </c>
      <c r="U2504" s="201">
        <v>3.8725000000000001</v>
      </c>
      <c r="V2504" t="s">
        <v>4003</v>
      </c>
      <c r="W2504" t="s">
        <v>4348</v>
      </c>
      <c r="X2504" t="s">
        <v>4498</v>
      </c>
      <c r="Y2504" t="s">
        <v>4481</v>
      </c>
      <c r="Z2504" t="s">
        <v>3051</v>
      </c>
      <c r="AA2504">
        <v>830139</v>
      </c>
      <c r="AB2504" s="198">
        <v>37048.875011574077</v>
      </c>
      <c r="AC2504" s="198">
        <v>37048.875011574077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6782</v>
      </c>
      <c r="G2505" s="202">
        <v>1339023</v>
      </c>
      <c r="H2505" s="198">
        <v>37047.372013888889</v>
      </c>
      <c r="I2505" t="s">
        <v>4501</v>
      </c>
      <c r="M2505" t="s">
        <v>3494</v>
      </c>
      <c r="N2505" t="s">
        <v>3840</v>
      </c>
      <c r="O2505" t="s">
        <v>2472</v>
      </c>
      <c r="Q2505" s="199">
        <v>6782</v>
      </c>
      <c r="S2505" t="s">
        <v>3495</v>
      </c>
      <c r="T2505" t="s">
        <v>3730</v>
      </c>
      <c r="U2505" s="201">
        <v>4.01</v>
      </c>
      <c r="V2505" t="s">
        <v>4349</v>
      </c>
      <c r="W2505" t="s">
        <v>4512</v>
      </c>
      <c r="X2505" t="s">
        <v>4513</v>
      </c>
      <c r="Y2505" t="s">
        <v>4481</v>
      </c>
      <c r="Z2505" t="s">
        <v>3051</v>
      </c>
      <c r="AA2505">
        <v>830140</v>
      </c>
      <c r="AB2505" s="198">
        <v>37048.875011574077</v>
      </c>
      <c r="AC2505" s="198">
        <v>37048.875011574077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6659</v>
      </c>
      <c r="G2506" s="202">
        <v>1339025</v>
      </c>
      <c r="H2506" s="198">
        <v>37047.372048611112</v>
      </c>
      <c r="I2506" t="s">
        <v>3466</v>
      </c>
      <c r="M2506" t="s">
        <v>3494</v>
      </c>
      <c r="N2506" t="s">
        <v>3840</v>
      </c>
      <c r="O2506" t="s">
        <v>2469</v>
      </c>
      <c r="Q2506" s="199">
        <v>6659</v>
      </c>
      <c r="S2506" t="s">
        <v>3495</v>
      </c>
      <c r="T2506" t="s">
        <v>3730</v>
      </c>
      <c r="U2506" s="201">
        <v>3.9449999999999998</v>
      </c>
      <c r="V2506" t="s">
        <v>3484</v>
      </c>
      <c r="W2506" t="s">
        <v>4512</v>
      </c>
      <c r="X2506" t="s">
        <v>4513</v>
      </c>
      <c r="Y2506" t="s">
        <v>4481</v>
      </c>
      <c r="Z2506" t="s">
        <v>3051</v>
      </c>
      <c r="AA2506">
        <v>830141</v>
      </c>
      <c r="AB2506" s="198">
        <v>37048.875011574077</v>
      </c>
      <c r="AC2506" s="198">
        <v>37048.875011574077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20000</v>
      </c>
      <c r="G2507" s="202">
        <v>1339026</v>
      </c>
      <c r="H2507" s="198">
        <v>37047.372083333335</v>
      </c>
      <c r="I2507" t="s">
        <v>4285</v>
      </c>
      <c r="M2507" t="s">
        <v>3494</v>
      </c>
      <c r="N2507" t="s">
        <v>3840</v>
      </c>
      <c r="O2507" t="s">
        <v>4679</v>
      </c>
      <c r="Q2507" s="199">
        <v>20000</v>
      </c>
      <c r="S2507" t="s">
        <v>3495</v>
      </c>
      <c r="T2507" t="s">
        <v>3730</v>
      </c>
      <c r="U2507" s="201">
        <v>4.1550000000000002</v>
      </c>
      <c r="V2507" t="s">
        <v>250</v>
      </c>
      <c r="W2507" t="s">
        <v>4178</v>
      </c>
      <c r="X2507" t="s">
        <v>4179</v>
      </c>
      <c r="Y2507" t="s">
        <v>4481</v>
      </c>
      <c r="Z2507" t="s">
        <v>3051</v>
      </c>
      <c r="AA2507">
        <v>830142</v>
      </c>
      <c r="AB2507" s="198">
        <v>37048.875011574077</v>
      </c>
      <c r="AC2507" s="198">
        <v>37048.875011574077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1339029</v>
      </c>
      <c r="H2508" s="198">
        <v>37047.372141203705</v>
      </c>
      <c r="I2508" t="s">
        <v>4477</v>
      </c>
      <c r="M2508" t="s">
        <v>3494</v>
      </c>
      <c r="N2508" t="s">
        <v>3840</v>
      </c>
      <c r="O2508" t="s">
        <v>2545</v>
      </c>
      <c r="Q2508" s="199">
        <v>5000</v>
      </c>
      <c r="S2508" t="s">
        <v>3495</v>
      </c>
      <c r="T2508" t="s">
        <v>3730</v>
      </c>
      <c r="U2508" s="201">
        <v>4.0999999999999996</v>
      </c>
      <c r="V2508" t="s">
        <v>4111</v>
      </c>
      <c r="W2508" t="s">
        <v>3163</v>
      </c>
      <c r="X2508" t="s">
        <v>3164</v>
      </c>
      <c r="Y2508" t="s">
        <v>4481</v>
      </c>
      <c r="Z2508" t="s">
        <v>3051</v>
      </c>
      <c r="AA2508">
        <v>830144</v>
      </c>
      <c r="AB2508" s="198">
        <v>37048.875011574077</v>
      </c>
      <c r="AC2508" s="198">
        <v>37048.875011574077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10000</v>
      </c>
      <c r="G2509" s="202">
        <v>1339030</v>
      </c>
      <c r="H2509" s="198">
        <v>37047.372175925928</v>
      </c>
      <c r="I2509" t="s">
        <v>3869</v>
      </c>
      <c r="M2509" t="s">
        <v>3494</v>
      </c>
      <c r="N2509" t="s">
        <v>3840</v>
      </c>
      <c r="O2509" t="s">
        <v>2624</v>
      </c>
      <c r="Q2509" s="199">
        <v>10000</v>
      </c>
      <c r="S2509" t="s">
        <v>3495</v>
      </c>
      <c r="T2509" t="s">
        <v>3730</v>
      </c>
      <c r="U2509" s="201">
        <v>3.96</v>
      </c>
      <c r="V2509" t="s">
        <v>3870</v>
      </c>
      <c r="W2509" t="s">
        <v>4322</v>
      </c>
      <c r="X2509" t="s">
        <v>4194</v>
      </c>
      <c r="Y2509" t="s">
        <v>4481</v>
      </c>
      <c r="Z2509" t="s">
        <v>3051</v>
      </c>
      <c r="AA2509">
        <v>830145</v>
      </c>
      <c r="AB2509" s="198">
        <v>37048.875011574077</v>
      </c>
      <c r="AC2509" s="198">
        <v>37048.875011574077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25000</v>
      </c>
      <c r="G2510" s="202">
        <v>1339032</v>
      </c>
      <c r="H2510" s="198">
        <v>37047.372199074074</v>
      </c>
      <c r="I2510" t="s">
        <v>4393</v>
      </c>
      <c r="M2510" t="s">
        <v>3494</v>
      </c>
      <c r="N2510" t="s">
        <v>3840</v>
      </c>
      <c r="O2510" t="s">
        <v>4680</v>
      </c>
      <c r="Q2510" s="199">
        <v>25000</v>
      </c>
      <c r="S2510" t="s">
        <v>3495</v>
      </c>
      <c r="T2510" t="s">
        <v>3730</v>
      </c>
      <c r="U2510" s="201">
        <v>4.05</v>
      </c>
      <c r="V2510" t="s">
        <v>3504</v>
      </c>
      <c r="W2510" t="s">
        <v>4163</v>
      </c>
      <c r="X2510" t="s">
        <v>4164</v>
      </c>
      <c r="Y2510" t="s">
        <v>4481</v>
      </c>
      <c r="Z2510" t="s">
        <v>3051</v>
      </c>
      <c r="AA2510">
        <v>830146</v>
      </c>
      <c r="AB2510" s="198">
        <v>37048.875011574077</v>
      </c>
      <c r="AC2510" s="198">
        <v>37048.875011574077</v>
      </c>
    </row>
    <row r="2511" spans="1:29" x14ac:dyDescent="0.2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30</v>
      </c>
      <c r="F2511" s="213">
        <f t="shared" si="200"/>
        <v>150000</v>
      </c>
      <c r="G2511" s="202">
        <v>1339033</v>
      </c>
      <c r="H2511" s="198">
        <v>37047.37222222222</v>
      </c>
      <c r="I2511" t="s">
        <v>3645</v>
      </c>
      <c r="M2511" t="s">
        <v>3494</v>
      </c>
      <c r="N2511" t="s">
        <v>4488</v>
      </c>
      <c r="O2511" t="s">
        <v>4389</v>
      </c>
      <c r="P2511" s="199">
        <v>5000</v>
      </c>
      <c r="S2511" t="s">
        <v>3495</v>
      </c>
      <c r="T2511" t="s">
        <v>3730</v>
      </c>
      <c r="U2511" s="201">
        <v>4.38</v>
      </c>
      <c r="V2511" t="s">
        <v>2782</v>
      </c>
      <c r="W2511" t="s">
        <v>4385</v>
      </c>
      <c r="X2511" t="s">
        <v>4386</v>
      </c>
      <c r="Y2511" t="s">
        <v>3748</v>
      </c>
      <c r="Z2511" t="s">
        <v>3051</v>
      </c>
      <c r="AA2511" t="s">
        <v>251</v>
      </c>
      <c r="AB2511" s="198">
        <v>37135.875011574077</v>
      </c>
      <c r="AC2511" s="198">
        <v>37164.875011574077</v>
      </c>
    </row>
    <row r="2512" spans="1:29" x14ac:dyDescent="0.2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365</v>
      </c>
      <c r="F2512" s="213">
        <f t="shared" si="200"/>
        <v>1825000</v>
      </c>
      <c r="G2512" s="202">
        <v>1339038</v>
      </c>
      <c r="H2512" s="198">
        <v>37047.372256944444</v>
      </c>
      <c r="I2512" t="s">
        <v>3151</v>
      </c>
      <c r="M2512" t="s">
        <v>3494</v>
      </c>
      <c r="N2512" t="s">
        <v>4277</v>
      </c>
      <c r="O2512" t="s">
        <v>4526</v>
      </c>
      <c r="Q2512" s="199">
        <v>5000</v>
      </c>
      <c r="S2512" t="s">
        <v>3495</v>
      </c>
      <c r="T2512" t="s">
        <v>3730</v>
      </c>
      <c r="U2512" s="201">
        <v>4.18</v>
      </c>
      <c r="V2512" t="s">
        <v>3508</v>
      </c>
      <c r="W2512" t="s">
        <v>2909</v>
      </c>
      <c r="X2512" t="s">
        <v>4278</v>
      </c>
      <c r="Y2512" t="s">
        <v>3748</v>
      </c>
      <c r="Z2512" t="s">
        <v>3051</v>
      </c>
      <c r="AA2512" t="s">
        <v>252</v>
      </c>
      <c r="AB2512" s="198">
        <v>37257.875</v>
      </c>
      <c r="AC2512" s="198">
        <v>37621.875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</v>
      </c>
      <c r="G2513" s="202">
        <v>1339037</v>
      </c>
      <c r="H2513" s="198">
        <v>37047.372256944444</v>
      </c>
      <c r="I2513" t="s">
        <v>4272</v>
      </c>
      <c r="M2513" t="s">
        <v>3494</v>
      </c>
      <c r="N2513" t="s">
        <v>3840</v>
      </c>
      <c r="O2513" t="s">
        <v>4724</v>
      </c>
      <c r="P2513" s="199">
        <v>5000</v>
      </c>
      <c r="S2513" t="s">
        <v>3495</v>
      </c>
      <c r="T2513" t="s">
        <v>3730</v>
      </c>
      <c r="U2513" s="201">
        <v>4.2850000000000001</v>
      </c>
      <c r="V2513" t="s">
        <v>3161</v>
      </c>
      <c r="W2513" t="s">
        <v>3217</v>
      </c>
      <c r="X2513" t="s">
        <v>3153</v>
      </c>
      <c r="Y2513" t="s">
        <v>4481</v>
      </c>
      <c r="Z2513" t="s">
        <v>3051</v>
      </c>
      <c r="AA2513">
        <v>830147</v>
      </c>
      <c r="AB2513" s="198">
        <v>37048.875011574077</v>
      </c>
      <c r="AC2513" s="198">
        <v>37048.875011574077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1339041</v>
      </c>
      <c r="H2514" s="198">
        <v>37047.37226851852</v>
      </c>
      <c r="I2514" t="s">
        <v>3606</v>
      </c>
      <c r="M2514" t="s">
        <v>3494</v>
      </c>
      <c r="N2514" t="s">
        <v>3840</v>
      </c>
      <c r="O2514" t="s">
        <v>4697</v>
      </c>
      <c r="Q2514" s="199">
        <v>10000</v>
      </c>
      <c r="S2514" t="s">
        <v>3495</v>
      </c>
      <c r="T2514" t="s">
        <v>3730</v>
      </c>
      <c r="U2514" s="201">
        <v>3.9950000000000001</v>
      </c>
      <c r="V2514" t="s">
        <v>3491</v>
      </c>
      <c r="W2514" t="s">
        <v>4169</v>
      </c>
      <c r="X2514" t="s">
        <v>4170</v>
      </c>
      <c r="Y2514" t="s">
        <v>4481</v>
      </c>
      <c r="Z2514" t="s">
        <v>3051</v>
      </c>
      <c r="AA2514">
        <v>830149</v>
      </c>
      <c r="AB2514" s="198">
        <v>37048.875011574077</v>
      </c>
      <c r="AC2514" s="198">
        <v>37048.875011574077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1339040</v>
      </c>
      <c r="H2515" s="198">
        <v>37047.37226851852</v>
      </c>
      <c r="I2515" t="s">
        <v>4467</v>
      </c>
      <c r="M2515" t="s">
        <v>3494</v>
      </c>
      <c r="N2515" t="s">
        <v>3840</v>
      </c>
      <c r="O2515" t="s">
        <v>2690</v>
      </c>
      <c r="Q2515" s="199">
        <v>5000</v>
      </c>
      <c r="S2515" t="s">
        <v>3495</v>
      </c>
      <c r="T2515" t="s">
        <v>3730</v>
      </c>
      <c r="U2515" s="201">
        <v>3.8849999999999998</v>
      </c>
      <c r="V2515" t="s">
        <v>4218</v>
      </c>
      <c r="W2515" t="s">
        <v>4169</v>
      </c>
      <c r="X2515" t="s">
        <v>3165</v>
      </c>
      <c r="Y2515" t="s">
        <v>4481</v>
      </c>
      <c r="Z2515" t="s">
        <v>3051</v>
      </c>
      <c r="AA2515">
        <v>830148</v>
      </c>
      <c r="AB2515" s="198">
        <v>37048.875011574077</v>
      </c>
      <c r="AC2515" s="198">
        <v>37048.875011574077</v>
      </c>
    </row>
    <row r="2516" spans="1:29" x14ac:dyDescent="0.2">
      <c r="A2516" s="44" t="str">
        <f t="shared" si="196"/>
        <v>US Natural Gas Financial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Financial</v>
      </c>
      <c r="E2516" s="44">
        <f>IF(VLOOKUP(S2516,'DD-Lookup'!$J$6:$L$50,3,FALSE)="Monthly",(YEAR(AC2516)-YEAR(AB2516))*12+MONTH(AC2516)-MONTH(AB2516)+1,(AC2516-AB2516+1))</f>
        <v>31</v>
      </c>
      <c r="F2516" s="213">
        <f t="shared" si="200"/>
        <v>310000</v>
      </c>
      <c r="G2516" s="202">
        <v>1339042</v>
      </c>
      <c r="H2516" s="198">
        <v>37047.37228009259</v>
      </c>
      <c r="I2516" t="s">
        <v>3606</v>
      </c>
      <c r="M2516" t="s">
        <v>3494</v>
      </c>
      <c r="N2516" t="s">
        <v>4277</v>
      </c>
      <c r="O2516" t="s">
        <v>4487</v>
      </c>
      <c r="P2516" s="199">
        <v>10000</v>
      </c>
      <c r="S2516" t="s">
        <v>3495</v>
      </c>
      <c r="T2516" t="s">
        <v>3730</v>
      </c>
      <c r="U2516" s="201">
        <v>4.1399999999999997</v>
      </c>
      <c r="V2516" t="s">
        <v>3197</v>
      </c>
      <c r="W2516" t="s">
        <v>2909</v>
      </c>
      <c r="X2516" t="s">
        <v>4278</v>
      </c>
      <c r="Y2516" t="s">
        <v>3748</v>
      </c>
      <c r="Z2516" t="s">
        <v>3051</v>
      </c>
      <c r="AA2516" t="s">
        <v>253</v>
      </c>
      <c r="AB2516" s="198">
        <v>37073.875</v>
      </c>
      <c r="AC2516" s="198">
        <v>37103.875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25000</v>
      </c>
      <c r="G2517" s="202">
        <v>1339043</v>
      </c>
      <c r="H2517" s="198">
        <v>37047.372303240743</v>
      </c>
      <c r="I2517" t="s">
        <v>4432</v>
      </c>
      <c r="M2517" t="s">
        <v>3494</v>
      </c>
      <c r="N2517" t="s">
        <v>3840</v>
      </c>
      <c r="O2517" t="s">
        <v>4680</v>
      </c>
      <c r="Q2517" s="199">
        <v>25000</v>
      </c>
      <c r="S2517" t="s">
        <v>3495</v>
      </c>
      <c r="T2517" t="s">
        <v>3730</v>
      </c>
      <c r="U2517" s="201">
        <v>4.0549999999999997</v>
      </c>
      <c r="V2517" t="s">
        <v>3397</v>
      </c>
      <c r="W2517" t="s">
        <v>4163</v>
      </c>
      <c r="X2517" t="s">
        <v>4164</v>
      </c>
      <c r="Y2517" t="s">
        <v>4481</v>
      </c>
      <c r="Z2517" t="s">
        <v>3051</v>
      </c>
      <c r="AA2517">
        <v>830150</v>
      </c>
      <c r="AB2517" s="198">
        <v>37048.875011574077</v>
      </c>
      <c r="AC2517" s="198">
        <v>37048.875011574077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100000</v>
      </c>
      <c r="G2518" s="202">
        <v>1339044</v>
      </c>
      <c r="H2518" s="198">
        <v>37047.37232638889</v>
      </c>
      <c r="I2518" t="s">
        <v>3606</v>
      </c>
      <c r="M2518" t="s">
        <v>3494</v>
      </c>
      <c r="N2518" t="s">
        <v>3840</v>
      </c>
      <c r="O2518" t="s">
        <v>2481</v>
      </c>
      <c r="Q2518" s="199">
        <v>100000</v>
      </c>
      <c r="S2518" t="s">
        <v>3495</v>
      </c>
      <c r="T2518" t="s">
        <v>3730</v>
      </c>
      <c r="U2518" s="201">
        <v>4.12</v>
      </c>
      <c r="V2518" t="s">
        <v>4347</v>
      </c>
      <c r="W2518" t="s">
        <v>4479</v>
      </c>
      <c r="X2518" t="s">
        <v>4480</v>
      </c>
      <c r="Y2518" t="s">
        <v>4481</v>
      </c>
      <c r="Z2518" t="s">
        <v>3051</v>
      </c>
      <c r="AA2518">
        <v>830152</v>
      </c>
      <c r="AB2518" s="198">
        <v>37048.875011574077</v>
      </c>
      <c r="AC2518" s="198">
        <v>37048.875011574077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3341</v>
      </c>
      <c r="G2519" s="202">
        <v>1339045</v>
      </c>
      <c r="H2519" s="198">
        <v>37047.37232638889</v>
      </c>
      <c r="I2519" t="s">
        <v>4219</v>
      </c>
      <c r="M2519" t="s">
        <v>3494</v>
      </c>
      <c r="N2519" t="s">
        <v>3840</v>
      </c>
      <c r="O2519" t="s">
        <v>2469</v>
      </c>
      <c r="Q2519" s="199">
        <v>3341</v>
      </c>
      <c r="S2519" t="s">
        <v>3495</v>
      </c>
      <c r="T2519" t="s">
        <v>3730</v>
      </c>
      <c r="U2519" s="201">
        <v>3.9474999999999998</v>
      </c>
      <c r="V2519" t="s">
        <v>4226</v>
      </c>
      <c r="W2519" t="s">
        <v>4512</v>
      </c>
      <c r="X2519" t="s">
        <v>4513</v>
      </c>
      <c r="Y2519" t="s">
        <v>4481</v>
      </c>
      <c r="Z2519" t="s">
        <v>3051</v>
      </c>
      <c r="AA2519">
        <v>830151</v>
      </c>
      <c r="AB2519" s="198">
        <v>37048.875011574077</v>
      </c>
      <c r="AC2519" s="198">
        <v>37048.875011574077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1339047</v>
      </c>
      <c r="H2520" s="198">
        <v>37047.372361111113</v>
      </c>
      <c r="I2520" t="s">
        <v>4159</v>
      </c>
      <c r="M2520" t="s">
        <v>3494</v>
      </c>
      <c r="N2520" t="s">
        <v>3840</v>
      </c>
      <c r="O2520" t="s">
        <v>2503</v>
      </c>
      <c r="Q2520" s="199">
        <v>5000</v>
      </c>
      <c r="S2520" t="s">
        <v>3495</v>
      </c>
      <c r="T2520" t="s">
        <v>3730</v>
      </c>
      <c r="U2520" s="201">
        <v>3.9175</v>
      </c>
      <c r="V2520" t="s">
        <v>4003</v>
      </c>
      <c r="W2520" t="s">
        <v>4348</v>
      </c>
      <c r="X2520" t="s">
        <v>4498</v>
      </c>
      <c r="Y2520" t="s">
        <v>4481</v>
      </c>
      <c r="Z2520" t="s">
        <v>3051</v>
      </c>
      <c r="AA2520">
        <v>830153</v>
      </c>
      <c r="AB2520" s="198">
        <v>37048.875011574077</v>
      </c>
      <c r="AC2520" s="198">
        <v>37048.875011574077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10000</v>
      </c>
      <c r="G2521" s="202">
        <v>1339048</v>
      </c>
      <c r="H2521" s="198">
        <v>37047.372361111113</v>
      </c>
      <c r="I2521" t="s">
        <v>3606</v>
      </c>
      <c r="M2521" t="s">
        <v>3494</v>
      </c>
      <c r="N2521" t="s">
        <v>3840</v>
      </c>
      <c r="O2521" t="s">
        <v>4697</v>
      </c>
      <c r="Q2521" s="199">
        <v>10000</v>
      </c>
      <c r="S2521" t="s">
        <v>3495</v>
      </c>
      <c r="T2521" t="s">
        <v>3730</v>
      </c>
      <c r="U2521" s="201">
        <v>4.0049999999999999</v>
      </c>
      <c r="V2521" t="s">
        <v>3491</v>
      </c>
      <c r="W2521" t="s">
        <v>4169</v>
      </c>
      <c r="X2521" t="s">
        <v>4170</v>
      </c>
      <c r="Y2521" t="s">
        <v>4481</v>
      </c>
      <c r="Z2521" t="s">
        <v>3051</v>
      </c>
      <c r="AA2521">
        <v>830154</v>
      </c>
      <c r="AB2521" s="198">
        <v>37048.875011574077</v>
      </c>
      <c r="AC2521" s="198">
        <v>37048.875011574077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20000</v>
      </c>
      <c r="G2522" s="202">
        <v>1339049</v>
      </c>
      <c r="H2522" s="198">
        <v>37047.372372685182</v>
      </c>
      <c r="I2522" t="s">
        <v>4285</v>
      </c>
      <c r="M2522" t="s">
        <v>3494</v>
      </c>
      <c r="N2522" t="s">
        <v>3840</v>
      </c>
      <c r="O2522" t="s">
        <v>4680</v>
      </c>
      <c r="P2522" s="199">
        <v>20000</v>
      </c>
      <c r="S2522" t="s">
        <v>3495</v>
      </c>
      <c r="T2522" t="s">
        <v>3730</v>
      </c>
      <c r="U2522" s="201">
        <v>4.05</v>
      </c>
      <c r="V2522" t="s">
        <v>250</v>
      </c>
      <c r="W2522" t="s">
        <v>4163</v>
      </c>
      <c r="X2522" t="s">
        <v>4164</v>
      </c>
      <c r="Y2522" t="s">
        <v>4481</v>
      </c>
      <c r="Z2522" t="s">
        <v>3051</v>
      </c>
      <c r="AA2522">
        <v>830155</v>
      </c>
      <c r="AB2522" s="198">
        <v>37048.875011574077</v>
      </c>
      <c r="AC2522" s="198">
        <v>37048.875011574077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1339051</v>
      </c>
      <c r="H2523" s="198">
        <v>37047.372395833336</v>
      </c>
      <c r="I2523" t="s">
        <v>3606</v>
      </c>
      <c r="M2523" t="s">
        <v>3494</v>
      </c>
      <c r="N2523" t="s">
        <v>3840</v>
      </c>
      <c r="O2523" t="s">
        <v>4697</v>
      </c>
      <c r="Q2523" s="199">
        <v>10000</v>
      </c>
      <c r="S2523" t="s">
        <v>3495</v>
      </c>
      <c r="T2523" t="s">
        <v>3730</v>
      </c>
      <c r="U2523" s="201">
        <v>4.01</v>
      </c>
      <c r="V2523" t="s">
        <v>3491</v>
      </c>
      <c r="W2523" t="s">
        <v>4169</v>
      </c>
      <c r="X2523" t="s">
        <v>4170</v>
      </c>
      <c r="Y2523" t="s">
        <v>4481</v>
      </c>
      <c r="Z2523" t="s">
        <v>3051</v>
      </c>
      <c r="AA2523">
        <v>830156</v>
      </c>
      <c r="AB2523" s="198">
        <v>37048.875011574077</v>
      </c>
      <c r="AC2523" s="198">
        <v>37048.875011574077</v>
      </c>
    </row>
    <row r="2524" spans="1:29" x14ac:dyDescent="0.2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151</v>
      </c>
      <c r="F2524" s="213">
        <f t="shared" si="200"/>
        <v>755000</v>
      </c>
      <c r="G2524" s="202">
        <v>1339052</v>
      </c>
      <c r="H2524" s="198">
        <v>37047.372407407405</v>
      </c>
      <c r="I2524" t="s">
        <v>3606</v>
      </c>
      <c r="M2524" t="s">
        <v>3494</v>
      </c>
      <c r="N2524" t="s">
        <v>4277</v>
      </c>
      <c r="O2524" t="s">
        <v>4505</v>
      </c>
      <c r="P2524" s="199">
        <v>5000</v>
      </c>
      <c r="S2524" t="s">
        <v>3495</v>
      </c>
      <c r="T2524" t="s">
        <v>3730</v>
      </c>
      <c r="U2524" s="201">
        <v>4.54</v>
      </c>
      <c r="V2524" t="s">
        <v>3197</v>
      </c>
      <c r="W2524" t="s">
        <v>2909</v>
      </c>
      <c r="X2524" t="s">
        <v>4278</v>
      </c>
      <c r="Y2524" t="s">
        <v>3748</v>
      </c>
      <c r="Z2524" t="s">
        <v>3051</v>
      </c>
      <c r="AA2524" t="s">
        <v>254</v>
      </c>
      <c r="AB2524" s="198">
        <v>37196</v>
      </c>
      <c r="AC2524" s="198">
        <v>37346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3000</v>
      </c>
      <c r="G2525" s="202">
        <v>1339053</v>
      </c>
      <c r="H2525" s="198">
        <v>37047.372418981482</v>
      </c>
      <c r="I2525" t="s">
        <v>4321</v>
      </c>
      <c r="M2525" t="s">
        <v>3494</v>
      </c>
      <c r="N2525" t="s">
        <v>3840</v>
      </c>
      <c r="O2525" t="s">
        <v>2587</v>
      </c>
      <c r="P2525" s="199">
        <v>3000</v>
      </c>
      <c r="S2525" t="s">
        <v>3495</v>
      </c>
      <c r="T2525" t="s">
        <v>3730</v>
      </c>
      <c r="U2525" s="201">
        <v>3.9249999999999998</v>
      </c>
      <c r="V2525" t="s">
        <v>3669</v>
      </c>
      <c r="W2525" t="s">
        <v>3171</v>
      </c>
      <c r="X2525" t="s">
        <v>3164</v>
      </c>
      <c r="Y2525" t="s">
        <v>4481</v>
      </c>
      <c r="Z2525" t="s">
        <v>3051</v>
      </c>
      <c r="AA2525">
        <v>830158</v>
      </c>
      <c r="AB2525" s="198">
        <v>37048.875011574077</v>
      </c>
      <c r="AC2525" s="198">
        <v>37048.875011574077</v>
      </c>
    </row>
    <row r="2526" spans="1:29" x14ac:dyDescent="0.2">
      <c r="A2526" s="44" t="str">
        <f t="shared" si="196"/>
        <v>US Natural Gas Financial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31</v>
      </c>
      <c r="F2526" s="213">
        <f t="shared" si="200"/>
        <v>310000</v>
      </c>
      <c r="G2526" s="202">
        <v>1339055</v>
      </c>
      <c r="H2526" s="198">
        <v>37047.372430555559</v>
      </c>
      <c r="I2526" t="s">
        <v>4276</v>
      </c>
      <c r="M2526" t="s">
        <v>3494</v>
      </c>
      <c r="N2526" t="s">
        <v>4277</v>
      </c>
      <c r="O2526" t="s">
        <v>4487</v>
      </c>
      <c r="Q2526" s="199">
        <v>10000</v>
      </c>
      <c r="S2526" t="s">
        <v>3495</v>
      </c>
      <c r="T2526" t="s">
        <v>3730</v>
      </c>
      <c r="U2526" s="201">
        <v>4.1500000000000004</v>
      </c>
      <c r="V2526" t="s">
        <v>4345</v>
      </c>
      <c r="W2526" t="s">
        <v>2909</v>
      </c>
      <c r="X2526" t="s">
        <v>4278</v>
      </c>
      <c r="Y2526" t="s">
        <v>3748</v>
      </c>
      <c r="Z2526" t="s">
        <v>3051</v>
      </c>
      <c r="AA2526" t="s">
        <v>255</v>
      </c>
      <c r="AB2526" s="198">
        <v>37073.875</v>
      </c>
      <c r="AC2526" s="198">
        <v>37103.875</v>
      </c>
    </row>
    <row r="2527" spans="1:29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3">
        <f t="shared" si="200"/>
        <v>150000</v>
      </c>
      <c r="G2527" s="202">
        <v>1339056</v>
      </c>
      <c r="H2527" s="198">
        <v>37047.372430555559</v>
      </c>
      <c r="I2527" t="s">
        <v>4543</v>
      </c>
      <c r="M2527" t="s">
        <v>3494</v>
      </c>
      <c r="N2527" t="s">
        <v>4488</v>
      </c>
      <c r="O2527" t="s">
        <v>4389</v>
      </c>
      <c r="P2527" s="199">
        <v>5000</v>
      </c>
      <c r="S2527" t="s">
        <v>3495</v>
      </c>
      <c r="T2527" t="s">
        <v>3730</v>
      </c>
      <c r="U2527" s="201">
        <v>4.08</v>
      </c>
      <c r="V2527" t="s">
        <v>4109</v>
      </c>
      <c r="W2527" t="s">
        <v>4385</v>
      </c>
      <c r="X2527" t="s">
        <v>4386</v>
      </c>
      <c r="Y2527" t="s">
        <v>3748</v>
      </c>
      <c r="Z2527" t="s">
        <v>3051</v>
      </c>
      <c r="AA2527" t="s">
        <v>256</v>
      </c>
      <c r="AB2527" s="198">
        <v>37135.875011574077</v>
      </c>
      <c r="AC2527" s="198">
        <v>37164.875011574077</v>
      </c>
    </row>
    <row r="2528" spans="1:29" x14ac:dyDescent="0.2">
      <c r="A2528" s="44" t="str">
        <f t="shared" si="196"/>
        <v>US Natural Gas Financial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365</v>
      </c>
      <c r="F2528" s="213">
        <f t="shared" si="200"/>
        <v>1825000</v>
      </c>
      <c r="G2528" s="202">
        <v>1339057</v>
      </c>
      <c r="H2528" s="198">
        <v>37047.372465277775</v>
      </c>
      <c r="I2528" t="s">
        <v>4477</v>
      </c>
      <c r="M2528" t="s">
        <v>3494</v>
      </c>
      <c r="N2528" t="s">
        <v>4277</v>
      </c>
      <c r="O2528" t="s">
        <v>4526</v>
      </c>
      <c r="P2528" s="199">
        <v>5000</v>
      </c>
      <c r="S2528" t="s">
        <v>3495</v>
      </c>
      <c r="T2528" t="s">
        <v>3730</v>
      </c>
      <c r="U2528" s="201">
        <v>4.165</v>
      </c>
      <c r="V2528" t="s">
        <v>4177</v>
      </c>
      <c r="W2528" t="s">
        <v>2909</v>
      </c>
      <c r="X2528" t="s">
        <v>4278</v>
      </c>
      <c r="Y2528" t="s">
        <v>3748</v>
      </c>
      <c r="Z2528" t="s">
        <v>3051</v>
      </c>
      <c r="AA2528" t="s">
        <v>257</v>
      </c>
      <c r="AB2528" s="198">
        <v>37257.875</v>
      </c>
      <c r="AC2528" s="198">
        <v>37621.875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1339058</v>
      </c>
      <c r="H2529" s="198">
        <v>37047.372465277775</v>
      </c>
      <c r="I2529" t="s">
        <v>4501</v>
      </c>
      <c r="M2529" t="s">
        <v>3494</v>
      </c>
      <c r="N2529" t="s">
        <v>3840</v>
      </c>
      <c r="O2529" t="s">
        <v>2499</v>
      </c>
      <c r="Q2529" s="199">
        <v>5000</v>
      </c>
      <c r="S2529" t="s">
        <v>3495</v>
      </c>
      <c r="T2529" t="s">
        <v>3730</v>
      </c>
      <c r="U2529" s="201">
        <v>3.9249999999999998</v>
      </c>
      <c r="V2529" t="s">
        <v>4349</v>
      </c>
      <c r="W2529" t="s">
        <v>4348</v>
      </c>
      <c r="X2529" t="s">
        <v>4498</v>
      </c>
      <c r="Y2529" t="s">
        <v>4481</v>
      </c>
      <c r="Z2529" t="s">
        <v>3051</v>
      </c>
      <c r="AA2529">
        <v>830160</v>
      </c>
      <c r="AB2529" s="198">
        <v>37048.875011574077</v>
      </c>
      <c r="AC2529" s="198">
        <v>37048.875011574077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2862</v>
      </c>
      <c r="G2530" s="202">
        <v>1339059</v>
      </c>
      <c r="H2530" s="198">
        <v>37047.372465277775</v>
      </c>
      <c r="I2530" t="s">
        <v>3159</v>
      </c>
      <c r="M2530" t="s">
        <v>3494</v>
      </c>
      <c r="N2530" t="s">
        <v>3840</v>
      </c>
      <c r="O2530" t="s">
        <v>2657</v>
      </c>
      <c r="Q2530" s="199">
        <v>2862</v>
      </c>
      <c r="S2530" t="s">
        <v>3495</v>
      </c>
      <c r="T2530" t="s">
        <v>3730</v>
      </c>
      <c r="U2530" s="201">
        <v>3.91</v>
      </c>
      <c r="V2530" t="s">
        <v>3107</v>
      </c>
      <c r="W2530" t="s">
        <v>4368</v>
      </c>
      <c r="X2530" t="s">
        <v>3165</v>
      </c>
      <c r="Y2530" t="s">
        <v>4481</v>
      </c>
      <c r="Z2530" t="s">
        <v>3051</v>
      </c>
      <c r="AA2530">
        <v>830161</v>
      </c>
      <c r="AB2530" s="198">
        <v>37048.875011574077</v>
      </c>
      <c r="AC2530" s="198">
        <v>37048.875011574077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1339060</v>
      </c>
      <c r="H2531" s="198">
        <v>37047.372488425928</v>
      </c>
      <c r="I2531" t="s">
        <v>4159</v>
      </c>
      <c r="M2531" t="s">
        <v>3494</v>
      </c>
      <c r="N2531" t="s">
        <v>3840</v>
      </c>
      <c r="O2531" t="s">
        <v>2499</v>
      </c>
      <c r="P2531" s="199">
        <v>5000</v>
      </c>
      <c r="S2531" t="s">
        <v>3495</v>
      </c>
      <c r="T2531" t="s">
        <v>3730</v>
      </c>
      <c r="U2531" s="201">
        <v>3.9224999999999999</v>
      </c>
      <c r="V2531" t="s">
        <v>4002</v>
      </c>
      <c r="W2531" t="s">
        <v>4348</v>
      </c>
      <c r="X2531" t="s">
        <v>4498</v>
      </c>
      <c r="Y2531" t="s">
        <v>4481</v>
      </c>
      <c r="Z2531" t="s">
        <v>3051</v>
      </c>
      <c r="AA2531">
        <v>830162</v>
      </c>
      <c r="AB2531" s="198">
        <v>37048.875011574077</v>
      </c>
      <c r="AC2531" s="198">
        <v>37048.875011574077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25</v>
      </c>
      <c r="F2532" s="213">
        <f t="shared" si="200"/>
        <v>125000</v>
      </c>
      <c r="G2532" s="202">
        <v>1339061</v>
      </c>
      <c r="H2532" s="198">
        <v>37047.372488425928</v>
      </c>
      <c r="I2532" t="s">
        <v>4160</v>
      </c>
      <c r="M2532" t="s">
        <v>3494</v>
      </c>
      <c r="N2532" t="s">
        <v>3840</v>
      </c>
      <c r="O2532" t="s">
        <v>258</v>
      </c>
      <c r="P2532" s="199">
        <v>5000</v>
      </c>
      <c r="S2532" t="s">
        <v>3495</v>
      </c>
      <c r="T2532" t="s">
        <v>3730</v>
      </c>
      <c r="U2532" s="201">
        <v>3.9</v>
      </c>
      <c r="V2532" t="s">
        <v>4086</v>
      </c>
      <c r="W2532" t="s">
        <v>4348</v>
      </c>
      <c r="X2532" t="s">
        <v>4498</v>
      </c>
      <c r="Y2532" t="s">
        <v>4481</v>
      </c>
      <c r="Z2532" t="s">
        <v>3051</v>
      </c>
      <c r="AA2532">
        <v>830163</v>
      </c>
      <c r="AB2532" s="198">
        <v>37048.875011574077</v>
      </c>
      <c r="AC2532" s="198">
        <v>37072.875011574077</v>
      </c>
    </row>
    <row r="2533" spans="1:29" x14ac:dyDescent="0.2">
      <c r="A2533" s="44" t="str">
        <f t="shared" si="196"/>
        <v xml:space="preserve"> Natural Gas Physical</v>
      </c>
      <c r="B2533" s="44" t="str">
        <f t="shared" si="197"/>
        <v/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</v>
      </c>
      <c r="G2533" s="202">
        <v>1339062</v>
      </c>
      <c r="H2533" s="198">
        <v>37047.372499999998</v>
      </c>
      <c r="I2533" t="s">
        <v>4501</v>
      </c>
      <c r="M2533" t="s">
        <v>3494</v>
      </c>
      <c r="N2533" t="s">
        <v>3176</v>
      </c>
      <c r="O2533" t="s">
        <v>151</v>
      </c>
      <c r="P2533" s="199">
        <v>5000</v>
      </c>
      <c r="S2533" t="s">
        <v>3798</v>
      </c>
      <c r="T2533" t="s">
        <v>3177</v>
      </c>
      <c r="U2533" s="201">
        <v>5</v>
      </c>
      <c r="V2533" t="s">
        <v>4356</v>
      </c>
      <c r="W2533" t="s">
        <v>3178</v>
      </c>
      <c r="X2533" t="s">
        <v>3179</v>
      </c>
      <c r="Y2533" t="s">
        <v>4481</v>
      </c>
      <c r="Z2533" t="s">
        <v>3052</v>
      </c>
      <c r="AA2533">
        <v>830164</v>
      </c>
      <c r="AB2533" s="198">
        <v>37048.875011574077</v>
      </c>
      <c r="AC2533" s="198">
        <v>37048.875011574077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31</v>
      </c>
      <c r="F2534" s="213">
        <f t="shared" si="200"/>
        <v>465000</v>
      </c>
      <c r="G2534" s="202">
        <v>1339063</v>
      </c>
      <c r="H2534" s="198">
        <v>37047.372523148151</v>
      </c>
      <c r="I2534" t="s">
        <v>4496</v>
      </c>
      <c r="M2534" t="s">
        <v>3494</v>
      </c>
      <c r="N2534" t="s">
        <v>4277</v>
      </c>
      <c r="O2534" t="s">
        <v>4487</v>
      </c>
      <c r="P2534" s="199">
        <v>15000</v>
      </c>
      <c r="S2534" t="s">
        <v>3495</v>
      </c>
      <c r="T2534" t="s">
        <v>3730</v>
      </c>
      <c r="U2534" s="201">
        <v>4.1399999999999997</v>
      </c>
      <c r="V2534" t="s">
        <v>4499</v>
      </c>
      <c r="W2534" t="s">
        <v>2909</v>
      </c>
      <c r="X2534" t="s">
        <v>4278</v>
      </c>
      <c r="Y2534" t="s">
        <v>3748</v>
      </c>
      <c r="Z2534" t="s">
        <v>3051</v>
      </c>
      <c r="AA2534" t="s">
        <v>259</v>
      </c>
      <c r="AB2534" s="198">
        <v>37073.875</v>
      </c>
      <c r="AC2534" s="198">
        <v>37103.875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10000</v>
      </c>
      <c r="G2535" s="202">
        <v>1339064</v>
      </c>
      <c r="H2535" s="198">
        <v>37047.372534722221</v>
      </c>
      <c r="I2535" t="s">
        <v>4521</v>
      </c>
      <c r="M2535" t="s">
        <v>3494</v>
      </c>
      <c r="N2535" t="s">
        <v>3865</v>
      </c>
      <c r="O2535" t="s">
        <v>2682</v>
      </c>
      <c r="Q2535" s="199">
        <v>10000</v>
      </c>
      <c r="S2535" t="s">
        <v>3495</v>
      </c>
      <c r="T2535" t="s">
        <v>3730</v>
      </c>
      <c r="U2535" s="201">
        <v>3.8</v>
      </c>
      <c r="V2535" t="s">
        <v>3242</v>
      </c>
      <c r="W2535" t="s">
        <v>3163</v>
      </c>
      <c r="X2535" t="s">
        <v>3164</v>
      </c>
      <c r="Y2535" t="s">
        <v>4481</v>
      </c>
      <c r="Z2535" t="s">
        <v>3051</v>
      </c>
      <c r="AA2535">
        <v>830165</v>
      </c>
      <c r="AB2535" s="198">
        <v>37048.875011574077</v>
      </c>
      <c r="AC2535" s="198">
        <v>37048.875011574077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1339065</v>
      </c>
      <c r="H2536" s="198">
        <v>37047.372534722221</v>
      </c>
      <c r="I2536" t="s">
        <v>4543</v>
      </c>
      <c r="M2536" t="s">
        <v>3494</v>
      </c>
      <c r="N2536" t="s">
        <v>3840</v>
      </c>
      <c r="O2536" t="s">
        <v>2498</v>
      </c>
      <c r="P2536" s="199">
        <v>5000</v>
      </c>
      <c r="S2536" t="s">
        <v>3495</v>
      </c>
      <c r="T2536" t="s">
        <v>3730</v>
      </c>
      <c r="U2536" s="201">
        <v>3.875</v>
      </c>
      <c r="V2536" t="s">
        <v>2795</v>
      </c>
      <c r="W2536" t="s">
        <v>4348</v>
      </c>
      <c r="X2536" t="s">
        <v>4498</v>
      </c>
      <c r="Y2536" t="s">
        <v>4481</v>
      </c>
      <c r="Z2536" t="s">
        <v>3051</v>
      </c>
      <c r="AA2536">
        <v>830166</v>
      </c>
      <c r="AB2536" s="198">
        <v>37048.875011574077</v>
      </c>
      <c r="AC2536" s="198">
        <v>37048.875011574077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10000</v>
      </c>
      <c r="G2537" s="202">
        <v>1339067</v>
      </c>
      <c r="H2537" s="198">
        <v>37047.372546296298</v>
      </c>
      <c r="I2537" t="s">
        <v>4264</v>
      </c>
      <c r="M2537" t="s">
        <v>3494</v>
      </c>
      <c r="N2537" t="s">
        <v>3840</v>
      </c>
      <c r="O2537" t="s">
        <v>2586</v>
      </c>
      <c r="Q2537" s="199">
        <v>10000</v>
      </c>
      <c r="S2537" t="s">
        <v>3495</v>
      </c>
      <c r="T2537" t="s">
        <v>3730</v>
      </c>
      <c r="U2537" s="201">
        <v>4.1500000000000004</v>
      </c>
      <c r="V2537" t="s">
        <v>4363</v>
      </c>
      <c r="W2537" t="s">
        <v>4523</v>
      </c>
      <c r="X2537" t="s">
        <v>4524</v>
      </c>
      <c r="Y2537" t="s">
        <v>4481</v>
      </c>
      <c r="Z2537" t="s">
        <v>3051</v>
      </c>
      <c r="AA2537">
        <v>830167</v>
      </c>
      <c r="AB2537" s="198">
        <v>37048.875011574077</v>
      </c>
      <c r="AC2537" s="198">
        <v>37048.875011574077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61</v>
      </c>
      <c r="F2538" s="213">
        <f t="shared" si="200"/>
        <v>305000</v>
      </c>
      <c r="G2538" s="202">
        <v>1339069</v>
      </c>
      <c r="H2538" s="198">
        <v>37047.372569444444</v>
      </c>
      <c r="I2538" t="s">
        <v>3151</v>
      </c>
      <c r="M2538" t="s">
        <v>3494</v>
      </c>
      <c r="N2538" t="s">
        <v>4488</v>
      </c>
      <c r="O2538" t="s">
        <v>4424</v>
      </c>
      <c r="P2538" s="199">
        <v>5000</v>
      </c>
      <c r="S2538" t="s">
        <v>3495</v>
      </c>
      <c r="T2538" t="s">
        <v>3730</v>
      </c>
      <c r="U2538" s="201">
        <v>2.2000000000000002</v>
      </c>
      <c r="V2538" t="s">
        <v>3468</v>
      </c>
      <c r="W2538" t="s">
        <v>4385</v>
      </c>
      <c r="X2538" t="s">
        <v>4386</v>
      </c>
      <c r="Y2538" t="s">
        <v>3748</v>
      </c>
      <c r="Z2538" t="s">
        <v>3051</v>
      </c>
      <c r="AA2538" t="s">
        <v>260</v>
      </c>
      <c r="AB2538" s="198">
        <v>37196</v>
      </c>
      <c r="AC2538" s="198">
        <v>37256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90</v>
      </c>
      <c r="F2539" s="213">
        <f t="shared" si="200"/>
        <v>450000</v>
      </c>
      <c r="G2539" s="202">
        <v>1339071</v>
      </c>
      <c r="H2539" s="198">
        <v>37047.372615740744</v>
      </c>
      <c r="I2539" t="s">
        <v>3645</v>
      </c>
      <c r="M2539" t="s">
        <v>3494</v>
      </c>
      <c r="N2539" t="s">
        <v>4488</v>
      </c>
      <c r="O2539" t="s">
        <v>4426</v>
      </c>
      <c r="P2539" s="199">
        <v>5000</v>
      </c>
      <c r="S2539" t="s">
        <v>3495</v>
      </c>
      <c r="T2539" t="s">
        <v>3730</v>
      </c>
      <c r="U2539" s="201">
        <v>1.35</v>
      </c>
      <c r="V2539" t="s">
        <v>2782</v>
      </c>
      <c r="W2539" t="s">
        <v>4385</v>
      </c>
      <c r="X2539" t="s">
        <v>4386</v>
      </c>
      <c r="Y2539" t="s">
        <v>3748</v>
      </c>
      <c r="Z2539" t="s">
        <v>3051</v>
      </c>
      <c r="AA2539" t="s">
        <v>261</v>
      </c>
      <c r="AB2539" s="198">
        <v>37257</v>
      </c>
      <c r="AC2539" s="198">
        <v>37346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5000</v>
      </c>
      <c r="G2540" s="202">
        <v>1339070</v>
      </c>
      <c r="H2540" s="198">
        <v>37047.372615740744</v>
      </c>
      <c r="I2540" t="s">
        <v>3157</v>
      </c>
      <c r="M2540" t="s">
        <v>3494</v>
      </c>
      <c r="N2540" t="s">
        <v>3840</v>
      </c>
      <c r="O2540" t="s">
        <v>2503</v>
      </c>
      <c r="Q2540" s="199">
        <v>5000</v>
      </c>
      <c r="S2540" t="s">
        <v>3495</v>
      </c>
      <c r="T2540" t="s">
        <v>3730</v>
      </c>
      <c r="U2540" s="201">
        <v>3.92</v>
      </c>
      <c r="V2540" t="s">
        <v>3452</v>
      </c>
      <c r="W2540" t="s">
        <v>4348</v>
      </c>
      <c r="X2540" t="s">
        <v>4498</v>
      </c>
      <c r="Y2540" t="s">
        <v>4481</v>
      </c>
      <c r="Z2540" t="s">
        <v>3051</v>
      </c>
      <c r="AA2540">
        <v>830169</v>
      </c>
      <c r="AB2540" s="198">
        <v>37048.875011574077</v>
      </c>
      <c r="AC2540" s="198">
        <v>37048.875011574077</v>
      </c>
    </row>
    <row r="2541" spans="1:29" x14ac:dyDescent="0.2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31</v>
      </c>
      <c r="F2541" s="213">
        <f t="shared" si="200"/>
        <v>155000</v>
      </c>
      <c r="G2541" s="202">
        <v>1339072</v>
      </c>
      <c r="H2541" s="198">
        <v>37047.37263888889</v>
      </c>
      <c r="I2541" t="s">
        <v>4410</v>
      </c>
      <c r="M2541" t="s">
        <v>3494</v>
      </c>
      <c r="N2541" t="s">
        <v>4277</v>
      </c>
      <c r="O2541" t="s">
        <v>4487</v>
      </c>
      <c r="Q2541" s="199">
        <v>5000</v>
      </c>
      <c r="S2541" t="s">
        <v>3495</v>
      </c>
      <c r="T2541" t="s">
        <v>3730</v>
      </c>
      <c r="U2541" s="201">
        <v>4.1449999999999996</v>
      </c>
      <c r="V2541" t="s">
        <v>4332</v>
      </c>
      <c r="W2541" t="s">
        <v>2909</v>
      </c>
      <c r="X2541" t="s">
        <v>4278</v>
      </c>
      <c r="Y2541" t="s">
        <v>3748</v>
      </c>
      <c r="Z2541" t="s">
        <v>3051</v>
      </c>
      <c r="AA2541" t="s">
        <v>262</v>
      </c>
      <c r="AB2541" s="198">
        <v>37073.875</v>
      </c>
      <c r="AC2541" s="198">
        <v>37103.875</v>
      </c>
    </row>
    <row r="2542" spans="1:29" x14ac:dyDescent="0.2">
      <c r="A2542" s="44" t="str">
        <f t="shared" si="196"/>
        <v xml:space="preserve"> Natural Gas Physical</v>
      </c>
      <c r="B2542" s="44" t="str">
        <f t="shared" si="197"/>
        <v/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5000</v>
      </c>
      <c r="G2542" s="202">
        <v>1339074</v>
      </c>
      <c r="H2542" s="198">
        <v>37047.372650462959</v>
      </c>
      <c r="I2542" t="s">
        <v>4402</v>
      </c>
      <c r="M2542" t="s">
        <v>3494</v>
      </c>
      <c r="N2542" t="s">
        <v>3176</v>
      </c>
      <c r="O2542" t="s">
        <v>78</v>
      </c>
      <c r="P2542" s="199">
        <v>5000</v>
      </c>
      <c r="S2542" t="s">
        <v>3495</v>
      </c>
      <c r="T2542" t="s">
        <v>3730</v>
      </c>
      <c r="U2542" s="201">
        <v>3.3</v>
      </c>
      <c r="V2542" t="s">
        <v>3886</v>
      </c>
      <c r="W2542" t="s">
        <v>4451</v>
      </c>
      <c r="X2542" t="s">
        <v>3805</v>
      </c>
      <c r="Y2542" t="s">
        <v>4481</v>
      </c>
      <c r="Z2542" t="s">
        <v>3052</v>
      </c>
      <c r="AA2542">
        <v>830171</v>
      </c>
      <c r="AB2542" s="198">
        <v>37048.875011574077</v>
      </c>
      <c r="AC2542" s="198">
        <v>37048.875011574077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1339073</v>
      </c>
      <c r="H2543" s="198">
        <v>37047.372650462959</v>
      </c>
      <c r="I2543" t="s">
        <v>4543</v>
      </c>
      <c r="M2543" t="s">
        <v>3494</v>
      </c>
      <c r="N2543" t="s">
        <v>3840</v>
      </c>
      <c r="O2543" t="s">
        <v>2498</v>
      </c>
      <c r="P2543" s="199">
        <v>5000</v>
      </c>
      <c r="S2543" t="s">
        <v>3495</v>
      </c>
      <c r="T2543" t="s">
        <v>3730</v>
      </c>
      <c r="U2543" s="201">
        <v>3.8725000000000001</v>
      </c>
      <c r="V2543" t="s">
        <v>2795</v>
      </c>
      <c r="W2543" t="s">
        <v>4348</v>
      </c>
      <c r="X2543" t="s">
        <v>4498</v>
      </c>
      <c r="Y2543" t="s">
        <v>4481</v>
      </c>
      <c r="Z2543" t="s">
        <v>3051</v>
      </c>
      <c r="AA2543">
        <v>830170</v>
      </c>
      <c r="AB2543" s="198">
        <v>37048.875011574077</v>
      </c>
      <c r="AC2543" s="198">
        <v>37048.875011574077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1339075</v>
      </c>
      <c r="H2544" s="198">
        <v>37047.372662037036</v>
      </c>
      <c r="I2544" t="s">
        <v>4272</v>
      </c>
      <c r="M2544" t="s">
        <v>3494</v>
      </c>
      <c r="N2544" t="s">
        <v>3840</v>
      </c>
      <c r="O2544" t="s">
        <v>4679</v>
      </c>
      <c r="Q2544" s="199">
        <v>10000</v>
      </c>
      <c r="S2544" t="s">
        <v>3495</v>
      </c>
      <c r="T2544" t="s">
        <v>3730</v>
      </c>
      <c r="U2544" s="201">
        <v>4.165</v>
      </c>
      <c r="V2544" t="s">
        <v>4353</v>
      </c>
      <c r="W2544" t="s">
        <v>4178</v>
      </c>
      <c r="X2544" t="s">
        <v>4179</v>
      </c>
      <c r="Y2544" t="s">
        <v>4481</v>
      </c>
      <c r="Z2544" t="s">
        <v>3051</v>
      </c>
      <c r="AA2544">
        <v>830172</v>
      </c>
      <c r="AB2544" s="198">
        <v>37048.875011574077</v>
      </c>
      <c r="AC2544" s="198">
        <v>37048.875011574077</v>
      </c>
    </row>
    <row r="2545" spans="1:29" x14ac:dyDescent="0.2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1339076</v>
      </c>
      <c r="H2545" s="198">
        <v>37047.372662037036</v>
      </c>
      <c r="I2545" t="s">
        <v>4276</v>
      </c>
      <c r="M2545" t="s">
        <v>3599</v>
      </c>
      <c r="N2545" t="s">
        <v>4774</v>
      </c>
      <c r="O2545" t="s">
        <v>4335</v>
      </c>
      <c r="P2545" s="199">
        <v>50000</v>
      </c>
      <c r="S2545" t="s">
        <v>3500</v>
      </c>
      <c r="T2545" t="s">
        <v>3730</v>
      </c>
      <c r="U2545" s="201">
        <v>28.2</v>
      </c>
      <c r="V2545" t="s">
        <v>3631</v>
      </c>
      <c r="W2545" t="s">
        <v>4776</v>
      </c>
      <c r="X2545" t="s">
        <v>4181</v>
      </c>
      <c r="Y2545" t="s">
        <v>2830</v>
      </c>
      <c r="Z2545" t="s">
        <v>3051</v>
      </c>
      <c r="AA2545">
        <v>113624</v>
      </c>
      <c r="AB2545" s="198">
        <v>37073</v>
      </c>
      <c r="AC2545" s="198">
        <v>37103</v>
      </c>
    </row>
    <row r="2546" spans="1:29" x14ac:dyDescent="0.2">
      <c r="A2546" s="44" t="str">
        <f t="shared" si="196"/>
        <v xml:space="preserve"> Natural Gas Financial</v>
      </c>
      <c r="B2546" s="44" t="str">
        <f t="shared" si="197"/>
        <v/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155000</v>
      </c>
      <c r="G2546" s="202">
        <v>1339077</v>
      </c>
      <c r="H2546" s="198">
        <v>37047.372685185182</v>
      </c>
      <c r="I2546" t="s">
        <v>4423</v>
      </c>
      <c r="M2546" t="s">
        <v>3494</v>
      </c>
      <c r="N2546" t="s">
        <v>3692</v>
      </c>
      <c r="O2546" t="s">
        <v>4623</v>
      </c>
      <c r="P2546" s="199">
        <v>5000</v>
      </c>
      <c r="S2546" t="s">
        <v>3495</v>
      </c>
      <c r="T2546" t="s">
        <v>3730</v>
      </c>
      <c r="U2546" s="201">
        <v>-0.45</v>
      </c>
      <c r="V2546" t="s">
        <v>3885</v>
      </c>
      <c r="W2546" t="s">
        <v>263</v>
      </c>
      <c r="X2546" t="s">
        <v>4624</v>
      </c>
      <c r="Y2546" t="s">
        <v>3748</v>
      </c>
      <c r="Z2546" t="s">
        <v>3052</v>
      </c>
      <c r="AA2546" t="s">
        <v>264</v>
      </c>
      <c r="AB2546" s="198">
        <v>37073.875011574077</v>
      </c>
      <c r="AC2546" s="198">
        <v>37103.875011574077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1339078</v>
      </c>
      <c r="H2547" s="198">
        <v>37047.372743055559</v>
      </c>
      <c r="I2547" t="s">
        <v>4052</v>
      </c>
      <c r="M2547" t="s">
        <v>3494</v>
      </c>
      <c r="N2547" t="s">
        <v>3840</v>
      </c>
      <c r="O2547" t="s">
        <v>4724</v>
      </c>
      <c r="Q2547" s="199">
        <v>5000</v>
      </c>
      <c r="S2547" t="s">
        <v>3495</v>
      </c>
      <c r="T2547" t="s">
        <v>3730</v>
      </c>
      <c r="U2547" s="201">
        <v>4.2949999999999999</v>
      </c>
      <c r="V2547" t="s">
        <v>4053</v>
      </c>
      <c r="W2547" t="s">
        <v>3217</v>
      </c>
      <c r="X2547" t="s">
        <v>3153</v>
      </c>
      <c r="Y2547" t="s">
        <v>4481</v>
      </c>
      <c r="Z2547" t="s">
        <v>3051</v>
      </c>
      <c r="AA2547">
        <v>830173</v>
      </c>
      <c r="AB2547" s="198">
        <v>37048.875011574077</v>
      </c>
      <c r="AC2547" s="198">
        <v>37048.875011574077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2500</v>
      </c>
      <c r="G2548" s="202">
        <v>1339079</v>
      </c>
      <c r="H2548" s="198">
        <v>37047.372766203705</v>
      </c>
      <c r="I2548" t="s">
        <v>4543</v>
      </c>
      <c r="M2548" t="s">
        <v>3494</v>
      </c>
      <c r="N2548" t="s">
        <v>3840</v>
      </c>
      <c r="O2548" t="s">
        <v>2472</v>
      </c>
      <c r="Q2548" s="199">
        <v>2500</v>
      </c>
      <c r="S2548" t="s">
        <v>3495</v>
      </c>
      <c r="T2548" t="s">
        <v>3730</v>
      </c>
      <c r="U2548" s="201">
        <v>4.0250000000000004</v>
      </c>
      <c r="V2548" t="s">
        <v>4350</v>
      </c>
      <c r="W2548" t="s">
        <v>4512</v>
      </c>
      <c r="X2548" t="s">
        <v>4513</v>
      </c>
      <c r="Y2548" t="s">
        <v>4481</v>
      </c>
      <c r="Z2548" t="s">
        <v>3051</v>
      </c>
      <c r="AA2548">
        <v>830174</v>
      </c>
      <c r="AB2548" s="198">
        <v>37048.875011574077</v>
      </c>
      <c r="AC2548" s="198">
        <v>37048.875011574077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5000</v>
      </c>
      <c r="G2549" s="202">
        <v>1339080</v>
      </c>
      <c r="H2549" s="198">
        <v>37047.372789351852</v>
      </c>
      <c r="I2549" t="s">
        <v>4159</v>
      </c>
      <c r="M2549" t="s">
        <v>3494</v>
      </c>
      <c r="N2549" t="s">
        <v>3840</v>
      </c>
      <c r="O2549" t="s">
        <v>2498</v>
      </c>
      <c r="P2549" s="199">
        <v>5000</v>
      </c>
      <c r="S2549" t="s">
        <v>3495</v>
      </c>
      <c r="T2549" t="s">
        <v>3730</v>
      </c>
      <c r="U2549" s="201">
        <v>3.87</v>
      </c>
      <c r="V2549" t="s">
        <v>4003</v>
      </c>
      <c r="W2549" t="s">
        <v>4348</v>
      </c>
      <c r="X2549" t="s">
        <v>4498</v>
      </c>
      <c r="Y2549" t="s">
        <v>4481</v>
      </c>
      <c r="Z2549" t="s">
        <v>3051</v>
      </c>
      <c r="AA2549">
        <v>830175</v>
      </c>
      <c r="AB2549" s="198">
        <v>37048.875011574077</v>
      </c>
      <c r="AC2549" s="198">
        <v>37048.875011574077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1339081</v>
      </c>
      <c r="H2550" s="198">
        <v>37047.372789351852</v>
      </c>
      <c r="I2550" t="s">
        <v>4272</v>
      </c>
      <c r="M2550" t="s">
        <v>3494</v>
      </c>
      <c r="N2550" t="s">
        <v>3840</v>
      </c>
      <c r="O2550" t="s">
        <v>4697</v>
      </c>
      <c r="P2550" s="199">
        <v>10000</v>
      </c>
      <c r="S2550" t="s">
        <v>3495</v>
      </c>
      <c r="T2550" t="s">
        <v>3730</v>
      </c>
      <c r="U2550" s="201">
        <v>3.99</v>
      </c>
      <c r="V2550" t="s">
        <v>4353</v>
      </c>
      <c r="W2550" t="s">
        <v>4169</v>
      </c>
      <c r="X2550" t="s">
        <v>4170</v>
      </c>
      <c r="Y2550" t="s">
        <v>4481</v>
      </c>
      <c r="Z2550" t="s">
        <v>3051</v>
      </c>
      <c r="AA2550">
        <v>830176</v>
      </c>
      <c r="AB2550" s="198">
        <v>37048.875011574077</v>
      </c>
      <c r="AC2550" s="198">
        <v>37048.875011574077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25000</v>
      </c>
      <c r="G2551" s="202">
        <v>1339082</v>
      </c>
      <c r="H2551" s="198">
        <v>37047.372800925928</v>
      </c>
      <c r="I2551" t="s">
        <v>4393</v>
      </c>
      <c r="M2551" t="s">
        <v>3494</v>
      </c>
      <c r="N2551" t="s">
        <v>3840</v>
      </c>
      <c r="O2551" t="s">
        <v>4680</v>
      </c>
      <c r="P2551" s="199">
        <v>25000</v>
      </c>
      <c r="S2551" t="s">
        <v>3495</v>
      </c>
      <c r="T2551" t="s">
        <v>3730</v>
      </c>
      <c r="U2551" s="201">
        <v>4.05</v>
      </c>
      <c r="V2551" t="s">
        <v>3504</v>
      </c>
      <c r="W2551" t="s">
        <v>4163</v>
      </c>
      <c r="X2551" t="s">
        <v>4164</v>
      </c>
      <c r="Y2551" t="s">
        <v>4481</v>
      </c>
      <c r="Z2551" t="s">
        <v>3051</v>
      </c>
      <c r="AA2551">
        <v>830177</v>
      </c>
      <c r="AB2551" s="198">
        <v>37048.875011574077</v>
      </c>
      <c r="AC2551" s="198">
        <v>37048.875011574077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1339084</v>
      </c>
      <c r="H2552" s="198">
        <v>37047.372870370367</v>
      </c>
      <c r="I2552" t="s">
        <v>3606</v>
      </c>
      <c r="M2552" t="s">
        <v>3494</v>
      </c>
      <c r="N2552" t="s">
        <v>3840</v>
      </c>
      <c r="O2552" t="s">
        <v>2598</v>
      </c>
      <c r="P2552" s="199">
        <v>10000</v>
      </c>
      <c r="S2552" t="s">
        <v>3495</v>
      </c>
      <c r="T2552" t="s">
        <v>3730</v>
      </c>
      <c r="U2552" s="201">
        <v>4.08</v>
      </c>
      <c r="V2552" t="s">
        <v>4080</v>
      </c>
      <c r="W2552" t="s">
        <v>4322</v>
      </c>
      <c r="X2552" t="s">
        <v>4107</v>
      </c>
      <c r="Y2552" t="s">
        <v>4481</v>
      </c>
      <c r="Z2552" t="s">
        <v>3051</v>
      </c>
      <c r="AA2552">
        <v>830178</v>
      </c>
      <c r="AB2552" s="198">
        <v>37048.875011574077</v>
      </c>
      <c r="AC2552" s="198">
        <v>37048.875011574077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1339085</v>
      </c>
      <c r="H2553" s="198">
        <v>37047.372928240744</v>
      </c>
      <c r="I2553" t="s">
        <v>4603</v>
      </c>
      <c r="M2553" t="s">
        <v>3494</v>
      </c>
      <c r="N2553" t="s">
        <v>3840</v>
      </c>
      <c r="O2553" t="s">
        <v>2507</v>
      </c>
      <c r="Q2553" s="199">
        <v>5000</v>
      </c>
      <c r="S2553" t="s">
        <v>3495</v>
      </c>
      <c r="T2553" t="s">
        <v>3730</v>
      </c>
      <c r="U2553" s="201">
        <v>4.2699999999999996</v>
      </c>
      <c r="V2553" t="s">
        <v>4604</v>
      </c>
      <c r="W2553" t="s">
        <v>3217</v>
      </c>
      <c r="X2553" t="s">
        <v>3153</v>
      </c>
      <c r="Y2553" t="s">
        <v>4481</v>
      </c>
      <c r="Z2553" t="s">
        <v>3051</v>
      </c>
      <c r="AA2553">
        <v>830179</v>
      </c>
      <c r="AB2553" s="198">
        <v>37048.875011574077</v>
      </c>
      <c r="AC2553" s="198">
        <v>37048.875011574077</v>
      </c>
    </row>
    <row r="2554" spans="1:29" x14ac:dyDescent="0.2">
      <c r="A2554" s="44" t="str">
        <f t="shared" si="196"/>
        <v>US Natural Gas Financial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Financial</v>
      </c>
      <c r="E2554" s="44">
        <f>IF(VLOOKUP(S2554,'DD-Lookup'!$J$6:$L$50,3,FALSE)="Monthly",(YEAR(AC2554)-YEAR(AB2554))*12+MONTH(AC2554)-MONTH(AB2554)+1,(AC2554-AB2554+1))</f>
        <v>31</v>
      </c>
      <c r="F2554" s="213">
        <f t="shared" si="200"/>
        <v>155000</v>
      </c>
      <c r="G2554" s="202">
        <v>1339087</v>
      </c>
      <c r="H2554" s="198">
        <v>37047.372939814813</v>
      </c>
      <c r="I2554" t="s">
        <v>4518</v>
      </c>
      <c r="M2554" t="s">
        <v>3494</v>
      </c>
      <c r="N2554" t="s">
        <v>4488</v>
      </c>
      <c r="O2554" t="s">
        <v>4388</v>
      </c>
      <c r="Q2554" s="199">
        <v>5000</v>
      </c>
      <c r="S2554" t="s">
        <v>3495</v>
      </c>
      <c r="T2554" t="s">
        <v>3730</v>
      </c>
      <c r="U2554" s="201">
        <v>5.32</v>
      </c>
      <c r="V2554" t="s">
        <v>4390</v>
      </c>
      <c r="W2554" t="s">
        <v>4385</v>
      </c>
      <c r="X2554" t="s">
        <v>4386</v>
      </c>
      <c r="Y2554" t="s">
        <v>3748</v>
      </c>
      <c r="Z2554" t="s">
        <v>3051</v>
      </c>
      <c r="AA2554" t="s">
        <v>265</v>
      </c>
      <c r="AB2554" s="198">
        <v>37104.875011574077</v>
      </c>
      <c r="AC2554" s="198">
        <v>37134.875011574077</v>
      </c>
    </row>
    <row r="2555" spans="1:29" x14ac:dyDescent="0.2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31</v>
      </c>
      <c r="F2555" s="213">
        <f t="shared" si="200"/>
        <v>155000</v>
      </c>
      <c r="G2555" s="202">
        <v>1339089</v>
      </c>
      <c r="H2555" s="198">
        <v>37047.372986111113</v>
      </c>
      <c r="I2555" t="s">
        <v>4477</v>
      </c>
      <c r="M2555" t="s">
        <v>3494</v>
      </c>
      <c r="N2555" t="s">
        <v>4488</v>
      </c>
      <c r="O2555" t="s">
        <v>4384</v>
      </c>
      <c r="Q2555" s="199">
        <v>5000</v>
      </c>
      <c r="S2555" t="s">
        <v>3495</v>
      </c>
      <c r="T2555" t="s">
        <v>3730</v>
      </c>
      <c r="U2555" s="201">
        <v>5.45</v>
      </c>
      <c r="V2555" t="s">
        <v>3545</v>
      </c>
      <c r="W2555" t="s">
        <v>4385</v>
      </c>
      <c r="X2555" t="s">
        <v>4386</v>
      </c>
      <c r="Y2555" t="s">
        <v>3748</v>
      </c>
      <c r="Z2555" t="s">
        <v>3051</v>
      </c>
      <c r="AA2555" t="s">
        <v>266</v>
      </c>
      <c r="AB2555" s="198">
        <v>37073.875011574077</v>
      </c>
      <c r="AC2555" s="198">
        <v>37103.875011574077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5000</v>
      </c>
      <c r="G2556" s="202">
        <v>1339090</v>
      </c>
      <c r="H2556" s="198">
        <v>37047.372997685183</v>
      </c>
      <c r="I2556" t="s">
        <v>4396</v>
      </c>
      <c r="M2556" t="s">
        <v>3494</v>
      </c>
      <c r="N2556" t="s">
        <v>3176</v>
      </c>
      <c r="O2556" t="s">
        <v>78</v>
      </c>
      <c r="Q2556" s="199">
        <v>5000</v>
      </c>
      <c r="S2556" t="s">
        <v>3495</v>
      </c>
      <c r="T2556" t="s">
        <v>3730</v>
      </c>
      <c r="U2556" s="201">
        <v>3.3149999999999999</v>
      </c>
      <c r="V2556" t="s">
        <v>4610</v>
      </c>
      <c r="W2556" t="s">
        <v>4451</v>
      </c>
      <c r="X2556" t="s">
        <v>3805</v>
      </c>
      <c r="Y2556" t="s">
        <v>4481</v>
      </c>
      <c r="Z2556" t="s">
        <v>3052</v>
      </c>
      <c r="AA2556">
        <v>830180</v>
      </c>
      <c r="AB2556" s="198">
        <v>37048.875011574077</v>
      </c>
      <c r="AC2556" s="198">
        <v>37048.875011574077</v>
      </c>
    </row>
    <row r="2557" spans="1:29" x14ac:dyDescent="0.2">
      <c r="A2557" s="44" t="str">
        <f t="shared" si="196"/>
        <v xml:space="preserve"> Natural Gas Financial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151</v>
      </c>
      <c r="F2557" s="213">
        <f t="shared" si="200"/>
        <v>755000</v>
      </c>
      <c r="G2557" s="202">
        <v>1339091</v>
      </c>
      <c r="H2557" s="198">
        <v>37047.372997685183</v>
      </c>
      <c r="I2557" t="s">
        <v>4272</v>
      </c>
      <c r="M2557" t="s">
        <v>3494</v>
      </c>
      <c r="N2557" t="s">
        <v>3692</v>
      </c>
      <c r="O2557" t="s">
        <v>267</v>
      </c>
      <c r="Q2557" s="199">
        <v>5000</v>
      </c>
      <c r="S2557" t="s">
        <v>3495</v>
      </c>
      <c r="T2557" t="s">
        <v>3730</v>
      </c>
      <c r="U2557" s="201">
        <v>-0.375</v>
      </c>
      <c r="V2557" t="s">
        <v>4097</v>
      </c>
      <c r="W2557" t="s">
        <v>3693</v>
      </c>
      <c r="X2557" t="s">
        <v>3694</v>
      </c>
      <c r="Y2557" t="s">
        <v>3748</v>
      </c>
      <c r="Z2557" t="s">
        <v>3052</v>
      </c>
      <c r="AA2557" t="s">
        <v>268</v>
      </c>
      <c r="AB2557" s="198">
        <v>37561</v>
      </c>
      <c r="AC2557" s="198">
        <v>37711</v>
      </c>
    </row>
    <row r="2558" spans="1:29" x14ac:dyDescent="0.2">
      <c r="A2558" s="44" t="str">
        <f t="shared" si="196"/>
        <v xml:space="preserve"> Natural Gas Financial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1339092</v>
      </c>
      <c r="H2558" s="198">
        <v>37047.373020833336</v>
      </c>
      <c r="I2558" t="s">
        <v>4423</v>
      </c>
      <c r="M2558" t="s">
        <v>3494</v>
      </c>
      <c r="N2558" t="s">
        <v>3692</v>
      </c>
      <c r="O2558" t="s">
        <v>4623</v>
      </c>
      <c r="P2558" s="199">
        <v>5000</v>
      </c>
      <c r="S2558" t="s">
        <v>3495</v>
      </c>
      <c r="T2558" t="s">
        <v>3730</v>
      </c>
      <c r="U2558" s="201">
        <v>-0.46</v>
      </c>
      <c r="V2558" t="s">
        <v>3885</v>
      </c>
      <c r="W2558" t="s">
        <v>263</v>
      </c>
      <c r="X2558" t="s">
        <v>4624</v>
      </c>
      <c r="Y2558" t="s">
        <v>3748</v>
      </c>
      <c r="Z2558" t="s">
        <v>3052</v>
      </c>
      <c r="AA2558" t="s">
        <v>269</v>
      </c>
      <c r="AB2558" s="198">
        <v>37073.875011574077</v>
      </c>
      <c r="AC2558" s="198">
        <v>37103.875011574077</v>
      </c>
    </row>
    <row r="2559" spans="1:29" x14ac:dyDescent="0.2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</v>
      </c>
      <c r="G2559" s="202">
        <v>1339093</v>
      </c>
      <c r="H2559" s="198">
        <v>37047.373032407406</v>
      </c>
      <c r="I2559" t="s">
        <v>4519</v>
      </c>
      <c r="M2559" t="s">
        <v>3494</v>
      </c>
      <c r="N2559" t="s">
        <v>4506</v>
      </c>
      <c r="O2559" t="s">
        <v>2641</v>
      </c>
      <c r="Q2559" s="199">
        <v>5000</v>
      </c>
      <c r="S2559" t="s">
        <v>3495</v>
      </c>
      <c r="T2559" t="s">
        <v>3730</v>
      </c>
      <c r="U2559" s="201">
        <v>4.2</v>
      </c>
      <c r="V2559" t="s">
        <v>4135</v>
      </c>
      <c r="W2559" t="s">
        <v>4507</v>
      </c>
      <c r="X2559" t="s">
        <v>4508</v>
      </c>
      <c r="Y2559" t="s">
        <v>4481</v>
      </c>
      <c r="Z2559" t="s">
        <v>3051</v>
      </c>
      <c r="AA2559">
        <v>830181</v>
      </c>
      <c r="AB2559" s="198">
        <v>37048.875011574077</v>
      </c>
      <c r="AC2559" s="198">
        <v>37048.875011574077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1339095</v>
      </c>
      <c r="H2560" s="198">
        <v>37047.373043981483</v>
      </c>
      <c r="I2560" t="s">
        <v>3606</v>
      </c>
      <c r="M2560" t="s">
        <v>3494</v>
      </c>
      <c r="N2560" t="s">
        <v>3840</v>
      </c>
      <c r="O2560" t="s">
        <v>2515</v>
      </c>
      <c r="Q2560" s="199">
        <v>10000</v>
      </c>
      <c r="S2560" t="s">
        <v>3495</v>
      </c>
      <c r="T2560" t="s">
        <v>3730</v>
      </c>
      <c r="U2560" s="201">
        <v>4.0650000000000004</v>
      </c>
      <c r="V2560" t="s">
        <v>3491</v>
      </c>
      <c r="W2560" t="s">
        <v>4163</v>
      </c>
      <c r="X2560" t="s">
        <v>4164</v>
      </c>
      <c r="Y2560" t="s">
        <v>4481</v>
      </c>
      <c r="Z2560" t="s">
        <v>3051</v>
      </c>
      <c r="AA2560">
        <v>830182</v>
      </c>
      <c r="AB2560" s="198">
        <v>37048.875011574077</v>
      </c>
      <c r="AC2560" s="198">
        <v>37048.875011574077</v>
      </c>
    </row>
    <row r="2561" spans="1:29" x14ac:dyDescent="0.2">
      <c r="A2561" s="44" t="str">
        <f t="shared" si="196"/>
        <v xml:space="preserve"> Natural Gas Physical</v>
      </c>
      <c r="B2561" s="44" t="str">
        <f t="shared" si="197"/>
        <v/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1339096</v>
      </c>
      <c r="H2561" s="198">
        <v>37047.373101851852</v>
      </c>
      <c r="I2561" t="s">
        <v>182</v>
      </c>
      <c r="M2561" t="s">
        <v>3494</v>
      </c>
      <c r="N2561" t="s">
        <v>3176</v>
      </c>
      <c r="O2561" t="s">
        <v>78</v>
      </c>
      <c r="Q2561" s="199">
        <v>5000</v>
      </c>
      <c r="S2561" t="s">
        <v>3495</v>
      </c>
      <c r="T2561" t="s">
        <v>3730</v>
      </c>
      <c r="U2561" s="201">
        <v>3.34</v>
      </c>
      <c r="V2561" t="s">
        <v>183</v>
      </c>
      <c r="W2561" t="s">
        <v>4451</v>
      </c>
      <c r="X2561" t="s">
        <v>3805</v>
      </c>
      <c r="Y2561" t="s">
        <v>4481</v>
      </c>
      <c r="Z2561" t="s">
        <v>3052</v>
      </c>
      <c r="AA2561">
        <v>830183</v>
      </c>
      <c r="AB2561" s="198">
        <v>37048.875011574077</v>
      </c>
      <c r="AC2561" s="198">
        <v>37048.875011574077</v>
      </c>
    </row>
    <row r="2562" spans="1:29" x14ac:dyDescent="0.2">
      <c r="A2562" s="44" t="str">
        <f t="shared" si="196"/>
        <v>US LPG Physical</v>
      </c>
      <c r="B2562" s="44" t="str">
        <f t="shared" si="197"/>
        <v>US</v>
      </c>
      <c r="C2562" s="44" t="str">
        <f t="shared" si="198"/>
        <v>LPG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25000</v>
      </c>
      <c r="G2562" s="202">
        <v>1339099</v>
      </c>
      <c r="H2562" s="198">
        <v>37047.373159722221</v>
      </c>
      <c r="I2562" t="s">
        <v>270</v>
      </c>
      <c r="M2562" t="s">
        <v>3498</v>
      </c>
      <c r="N2562" t="s">
        <v>271</v>
      </c>
      <c r="O2562" t="s">
        <v>272</v>
      </c>
      <c r="Q2562" s="199">
        <v>25000</v>
      </c>
      <c r="S2562" t="s">
        <v>4538</v>
      </c>
      <c r="T2562" t="s">
        <v>3730</v>
      </c>
      <c r="U2562" s="201">
        <v>34.5</v>
      </c>
      <c r="V2562" t="s">
        <v>273</v>
      </c>
      <c r="W2562" t="s">
        <v>274</v>
      </c>
      <c r="X2562" t="s">
        <v>275</v>
      </c>
      <c r="Y2562" t="s">
        <v>3748</v>
      </c>
      <c r="Z2562" t="s">
        <v>276</v>
      </c>
      <c r="AA2562" t="s">
        <v>277</v>
      </c>
      <c r="AB2562" s="198">
        <v>37043.875011574077</v>
      </c>
      <c r="AC2562" s="198">
        <v>37072.875011574077</v>
      </c>
    </row>
    <row r="2563" spans="1:29" x14ac:dyDescent="0.2">
      <c r="A2563" s="44" t="str">
        <f t="shared" si="196"/>
        <v>US Natural Gas Financial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Financial</v>
      </c>
      <c r="E2563" s="44">
        <f>IF(VLOOKUP(S2563,'DD-Lookup'!$J$6:$L$50,3,FALSE)="Monthly",(YEAR(AC2563)-YEAR(AB2563))*12+MONTH(AC2563)-MONTH(AB2563)+1,(AC2563-AB2563+1))</f>
        <v>30</v>
      </c>
      <c r="F2563" s="213">
        <f t="shared" si="200"/>
        <v>150000</v>
      </c>
      <c r="G2563" s="202">
        <v>1339101</v>
      </c>
      <c r="H2563" s="198">
        <v>37047.373263888891</v>
      </c>
      <c r="I2563" t="s">
        <v>3645</v>
      </c>
      <c r="M2563" t="s">
        <v>3494</v>
      </c>
      <c r="N2563" t="s">
        <v>4488</v>
      </c>
      <c r="O2563" t="s">
        <v>4389</v>
      </c>
      <c r="Q2563" s="199">
        <v>5000</v>
      </c>
      <c r="S2563" t="s">
        <v>3495</v>
      </c>
      <c r="T2563" t="s">
        <v>3730</v>
      </c>
      <c r="U2563" s="201">
        <v>4.2</v>
      </c>
      <c r="V2563" t="s">
        <v>2782</v>
      </c>
      <c r="W2563" t="s">
        <v>4385</v>
      </c>
      <c r="X2563" t="s">
        <v>4386</v>
      </c>
      <c r="Y2563" t="s">
        <v>3748</v>
      </c>
      <c r="Z2563" t="s">
        <v>3051</v>
      </c>
      <c r="AA2563" t="s">
        <v>278</v>
      </c>
      <c r="AB2563" s="198">
        <v>37135.875011574077</v>
      </c>
      <c r="AC2563" s="198">
        <v>37164.875011574077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1339100</v>
      </c>
      <c r="H2564" s="198">
        <v>37047.373263888891</v>
      </c>
      <c r="I2564" t="s">
        <v>4284</v>
      </c>
      <c r="M2564" t="s">
        <v>3494</v>
      </c>
      <c r="N2564" t="s">
        <v>3840</v>
      </c>
      <c r="O2564" t="s">
        <v>2473</v>
      </c>
      <c r="P2564" s="199">
        <v>5000</v>
      </c>
      <c r="S2564" t="s">
        <v>3495</v>
      </c>
      <c r="T2564" t="s">
        <v>3730</v>
      </c>
      <c r="U2564" s="201">
        <v>3.92</v>
      </c>
      <c r="V2564" t="s">
        <v>3549</v>
      </c>
      <c r="W2564" t="s">
        <v>4512</v>
      </c>
      <c r="X2564" t="s">
        <v>4513</v>
      </c>
      <c r="Y2564" t="s">
        <v>4481</v>
      </c>
      <c r="Z2564" t="s">
        <v>3051</v>
      </c>
      <c r="AA2564">
        <v>830184</v>
      </c>
      <c r="AB2564" s="198">
        <v>37048.875011574077</v>
      </c>
      <c r="AC2564" s="198">
        <v>37048.875011574077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1339102</v>
      </c>
      <c r="H2565" s="198">
        <v>37047.373287037037</v>
      </c>
      <c r="I2565" t="s">
        <v>4482</v>
      </c>
      <c r="M2565" t="s">
        <v>3494</v>
      </c>
      <c r="N2565" t="s">
        <v>3840</v>
      </c>
      <c r="O2565" t="s">
        <v>2472</v>
      </c>
      <c r="P2565" s="199">
        <v>10000</v>
      </c>
      <c r="S2565" t="s">
        <v>3495</v>
      </c>
      <c r="T2565" t="s">
        <v>3730</v>
      </c>
      <c r="U2565" s="201">
        <v>4.0199999999999996</v>
      </c>
      <c r="V2565" t="s">
        <v>4483</v>
      </c>
      <c r="W2565" t="s">
        <v>4512</v>
      </c>
      <c r="X2565" t="s">
        <v>4513</v>
      </c>
      <c r="Y2565" t="s">
        <v>4481</v>
      </c>
      <c r="Z2565" t="s">
        <v>3051</v>
      </c>
      <c r="AA2565">
        <v>830185</v>
      </c>
      <c r="AB2565" s="198">
        <v>37048.875011574077</v>
      </c>
      <c r="AC2565" s="198">
        <v>37048.875011574077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1339104</v>
      </c>
      <c r="H2566" s="198">
        <v>37047.373310185183</v>
      </c>
      <c r="I2566" t="s">
        <v>4327</v>
      </c>
      <c r="M2566" t="s">
        <v>3494</v>
      </c>
      <c r="N2566" t="s">
        <v>3840</v>
      </c>
      <c r="O2566" t="s">
        <v>2587</v>
      </c>
      <c r="P2566" s="199">
        <v>10000</v>
      </c>
      <c r="S2566" t="s">
        <v>3495</v>
      </c>
      <c r="T2566" t="s">
        <v>3730</v>
      </c>
      <c r="U2566" s="201">
        <v>3.95</v>
      </c>
      <c r="V2566" t="s">
        <v>4328</v>
      </c>
      <c r="W2566" t="s">
        <v>3171</v>
      </c>
      <c r="X2566" t="s">
        <v>3164</v>
      </c>
      <c r="Y2566" t="s">
        <v>4481</v>
      </c>
      <c r="Z2566" t="s">
        <v>3051</v>
      </c>
      <c r="AA2566">
        <v>830186</v>
      </c>
      <c r="AB2566" s="198">
        <v>37048.875011574077</v>
      </c>
      <c r="AC2566" s="198">
        <v>37048.875011574077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20000</v>
      </c>
      <c r="G2567" s="202">
        <v>1339105</v>
      </c>
      <c r="H2567" s="198">
        <v>37047.373333333337</v>
      </c>
      <c r="I2567" t="s">
        <v>4393</v>
      </c>
      <c r="M2567" t="s">
        <v>3494</v>
      </c>
      <c r="N2567" t="s">
        <v>3840</v>
      </c>
      <c r="O2567" t="s">
        <v>4680</v>
      </c>
      <c r="P2567" s="199">
        <v>20000</v>
      </c>
      <c r="S2567" t="s">
        <v>3495</v>
      </c>
      <c r="T2567" t="s">
        <v>3730</v>
      </c>
      <c r="U2567" s="201">
        <v>4.0449999999999999</v>
      </c>
      <c r="V2567" t="s">
        <v>4394</v>
      </c>
      <c r="W2567" t="s">
        <v>4163</v>
      </c>
      <c r="X2567" t="s">
        <v>4164</v>
      </c>
      <c r="Y2567" t="s">
        <v>4481</v>
      </c>
      <c r="Z2567" t="s">
        <v>3051</v>
      </c>
      <c r="AA2567">
        <v>830187</v>
      </c>
      <c r="AB2567" s="198">
        <v>37048.875011574077</v>
      </c>
      <c r="AC2567" s="198">
        <v>37048.875011574077</v>
      </c>
    </row>
    <row r="2568" spans="1:29" x14ac:dyDescent="0.2">
      <c r="A2568" s="44" t="str">
        <f t="shared" si="196"/>
        <v xml:space="preserve"> Natural Gas Financial</v>
      </c>
      <c r="B2568" s="44" t="str">
        <f t="shared" si="197"/>
        <v/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31</v>
      </c>
      <c r="F2568" s="213">
        <f t="shared" si="200"/>
        <v>155000</v>
      </c>
      <c r="G2568" s="202">
        <v>1339106</v>
      </c>
      <c r="H2568" s="198">
        <v>37047.373344907406</v>
      </c>
      <c r="I2568" t="s">
        <v>4423</v>
      </c>
      <c r="M2568" t="s">
        <v>3494</v>
      </c>
      <c r="N2568" t="s">
        <v>3692</v>
      </c>
      <c r="O2568" t="s">
        <v>4623</v>
      </c>
      <c r="P2568" s="199">
        <v>5000</v>
      </c>
      <c r="S2568" t="s">
        <v>3495</v>
      </c>
      <c r="T2568" t="s">
        <v>3730</v>
      </c>
      <c r="U2568" s="201">
        <v>-0.47</v>
      </c>
      <c r="V2568" t="s">
        <v>3885</v>
      </c>
      <c r="W2568" t="s">
        <v>263</v>
      </c>
      <c r="X2568" t="s">
        <v>4624</v>
      </c>
      <c r="Y2568" t="s">
        <v>3748</v>
      </c>
      <c r="Z2568" t="s">
        <v>3052</v>
      </c>
      <c r="AA2568" t="s">
        <v>279</v>
      </c>
      <c r="AB2568" s="198">
        <v>37073.875011574077</v>
      </c>
      <c r="AC2568" s="198">
        <v>37103.875011574077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15000</v>
      </c>
      <c r="G2569" s="202">
        <v>1339107</v>
      </c>
      <c r="H2569" s="198">
        <v>37047.373356481483</v>
      </c>
      <c r="I2569" t="s">
        <v>4284</v>
      </c>
      <c r="M2569" t="s">
        <v>3494</v>
      </c>
      <c r="N2569" t="s">
        <v>3840</v>
      </c>
      <c r="O2569" t="s">
        <v>2624</v>
      </c>
      <c r="Q2569" s="199">
        <v>15000</v>
      </c>
      <c r="S2569" t="s">
        <v>3495</v>
      </c>
      <c r="T2569" t="s">
        <v>3730</v>
      </c>
      <c r="U2569" s="201">
        <v>3.98</v>
      </c>
      <c r="V2569" t="s">
        <v>3908</v>
      </c>
      <c r="W2569" t="s">
        <v>4322</v>
      </c>
      <c r="X2569" t="s">
        <v>4194</v>
      </c>
      <c r="Y2569" t="s">
        <v>4481</v>
      </c>
      <c r="Z2569" t="s">
        <v>3051</v>
      </c>
      <c r="AA2569">
        <v>830188</v>
      </c>
      <c r="AB2569" s="198">
        <v>37048.875011574077</v>
      </c>
      <c r="AC2569" s="198">
        <v>37048.875011574077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31</v>
      </c>
      <c r="F2570" s="213">
        <f t="shared" si="200"/>
        <v>155000</v>
      </c>
      <c r="G2570" s="202">
        <v>1339108</v>
      </c>
      <c r="H2570" s="198">
        <v>37047.373368055552</v>
      </c>
      <c r="I2570" t="s">
        <v>3645</v>
      </c>
      <c r="M2570" t="s">
        <v>3494</v>
      </c>
      <c r="N2570" t="s">
        <v>4488</v>
      </c>
      <c r="O2570" t="s">
        <v>4395</v>
      </c>
      <c r="Q2570" s="199">
        <v>5000</v>
      </c>
      <c r="S2570" t="s">
        <v>3495</v>
      </c>
      <c r="T2570" t="s">
        <v>3730</v>
      </c>
      <c r="U2570" s="201">
        <v>2.57</v>
      </c>
      <c r="V2570" t="s">
        <v>2782</v>
      </c>
      <c r="W2570" t="s">
        <v>4385</v>
      </c>
      <c r="X2570" t="s">
        <v>4386</v>
      </c>
      <c r="Y2570" t="s">
        <v>3748</v>
      </c>
      <c r="Z2570" t="s">
        <v>3051</v>
      </c>
      <c r="AA2570" t="s">
        <v>280</v>
      </c>
      <c r="AB2570" s="198">
        <v>37165.875011574077</v>
      </c>
      <c r="AC2570" s="198">
        <v>37195.875011574077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25</v>
      </c>
      <c r="F2571" s="213">
        <f t="shared" ref="F2571:F2634" si="205">E2571*SUM(P2571:Q2571)</f>
        <v>125000</v>
      </c>
      <c r="G2571" s="202">
        <v>1339109</v>
      </c>
      <c r="H2571" s="198">
        <v>37047.373402777775</v>
      </c>
      <c r="I2571" t="s">
        <v>4020</v>
      </c>
      <c r="M2571" t="s">
        <v>3494</v>
      </c>
      <c r="N2571" t="s">
        <v>3840</v>
      </c>
      <c r="O2571" t="s">
        <v>2654</v>
      </c>
      <c r="P2571" s="199">
        <v>5000</v>
      </c>
      <c r="S2571" t="s">
        <v>3495</v>
      </c>
      <c r="T2571" t="s">
        <v>3730</v>
      </c>
      <c r="U2571" s="201">
        <v>3.98</v>
      </c>
      <c r="V2571" t="s">
        <v>4021</v>
      </c>
      <c r="W2571" t="s">
        <v>4169</v>
      </c>
      <c r="X2571" t="s">
        <v>4170</v>
      </c>
      <c r="Y2571" t="s">
        <v>4481</v>
      </c>
      <c r="Z2571" t="s">
        <v>3051</v>
      </c>
      <c r="AA2571">
        <v>830190</v>
      </c>
      <c r="AB2571" s="198">
        <v>37048.875011574077</v>
      </c>
      <c r="AC2571" s="198">
        <v>37072.875011574077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1339111</v>
      </c>
      <c r="H2572" s="198">
        <v>37047.373414351852</v>
      </c>
      <c r="I2572" t="s">
        <v>4482</v>
      </c>
      <c r="M2572" t="s">
        <v>3494</v>
      </c>
      <c r="N2572" t="s">
        <v>3840</v>
      </c>
      <c r="O2572" t="s">
        <v>2469</v>
      </c>
      <c r="P2572" s="199">
        <v>5000</v>
      </c>
      <c r="S2572" t="s">
        <v>3495</v>
      </c>
      <c r="T2572" t="s">
        <v>3730</v>
      </c>
      <c r="U2572" s="201">
        <v>3.9474999999999998</v>
      </c>
      <c r="V2572" t="s">
        <v>4483</v>
      </c>
      <c r="W2572" t="s">
        <v>4512</v>
      </c>
      <c r="X2572" t="s">
        <v>4513</v>
      </c>
      <c r="Y2572" t="s">
        <v>4481</v>
      </c>
      <c r="Z2572" t="s">
        <v>3051</v>
      </c>
      <c r="AA2572">
        <v>830189</v>
      </c>
      <c r="AB2572" s="198">
        <v>37048.875011574077</v>
      </c>
      <c r="AC2572" s="198">
        <v>37048.875011574077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333</v>
      </c>
      <c r="G2573" s="202">
        <v>1339113</v>
      </c>
      <c r="H2573" s="198">
        <v>37047.373506944445</v>
      </c>
      <c r="I2573" t="s">
        <v>4543</v>
      </c>
      <c r="M2573" t="s">
        <v>3494</v>
      </c>
      <c r="N2573" t="s">
        <v>3840</v>
      </c>
      <c r="O2573" t="s">
        <v>2549</v>
      </c>
      <c r="Q2573" s="199">
        <v>333</v>
      </c>
      <c r="S2573" t="s">
        <v>3495</v>
      </c>
      <c r="T2573" t="s">
        <v>3730</v>
      </c>
      <c r="U2573" s="201">
        <v>4.1375000000000002</v>
      </c>
      <c r="V2573" t="s">
        <v>4350</v>
      </c>
      <c r="W2573" t="s">
        <v>4479</v>
      </c>
      <c r="X2573" t="s">
        <v>4480</v>
      </c>
      <c r="Y2573" t="s">
        <v>4481</v>
      </c>
      <c r="Z2573" t="s">
        <v>3051</v>
      </c>
      <c r="AA2573">
        <v>830192</v>
      </c>
      <c r="AB2573" s="198">
        <v>37048.875011574077</v>
      </c>
      <c r="AC2573" s="198">
        <v>37048.875011574077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1150</v>
      </c>
      <c r="G2574" s="202">
        <v>1339114</v>
      </c>
      <c r="H2574" s="198">
        <v>37047.373541666668</v>
      </c>
      <c r="I2574" t="s">
        <v>4603</v>
      </c>
      <c r="M2574" t="s">
        <v>3494</v>
      </c>
      <c r="N2574" t="s">
        <v>3840</v>
      </c>
      <c r="O2574" t="s">
        <v>2507</v>
      </c>
      <c r="Q2574" s="199">
        <v>1150</v>
      </c>
      <c r="S2574" t="s">
        <v>3495</v>
      </c>
      <c r="T2574" t="s">
        <v>3730</v>
      </c>
      <c r="U2574" s="201">
        <v>4.2699999999999996</v>
      </c>
      <c r="V2574" t="s">
        <v>4604</v>
      </c>
      <c r="W2574" t="s">
        <v>3217</v>
      </c>
      <c r="X2574" t="s">
        <v>3153</v>
      </c>
      <c r="Y2574" t="s">
        <v>4481</v>
      </c>
      <c r="Z2574" t="s">
        <v>3051</v>
      </c>
      <c r="AA2574">
        <v>830193</v>
      </c>
      <c r="AB2574" s="198">
        <v>37048.875011574077</v>
      </c>
      <c r="AC2574" s="198">
        <v>37048.875011574077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1339115</v>
      </c>
      <c r="H2575" s="198">
        <v>37047.373553240737</v>
      </c>
      <c r="I2575" t="s">
        <v>4284</v>
      </c>
      <c r="M2575" t="s">
        <v>3494</v>
      </c>
      <c r="N2575" t="s">
        <v>3840</v>
      </c>
      <c r="O2575" t="s">
        <v>2614</v>
      </c>
      <c r="P2575" s="199">
        <v>5000</v>
      </c>
      <c r="S2575" t="s">
        <v>3495</v>
      </c>
      <c r="T2575" t="s">
        <v>3730</v>
      </c>
      <c r="U2575" s="201">
        <v>3.05</v>
      </c>
      <c r="V2575" t="s">
        <v>4087</v>
      </c>
      <c r="W2575" t="s">
        <v>3171</v>
      </c>
      <c r="X2575" t="s">
        <v>3164</v>
      </c>
      <c r="Y2575" t="s">
        <v>4481</v>
      </c>
      <c r="Z2575" t="s">
        <v>3051</v>
      </c>
      <c r="AA2575">
        <v>830194</v>
      </c>
      <c r="AB2575" s="198">
        <v>37048.875011574077</v>
      </c>
      <c r="AC2575" s="198">
        <v>37048.875011574077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31</v>
      </c>
      <c r="F2576" s="213">
        <f t="shared" si="205"/>
        <v>465000</v>
      </c>
      <c r="G2576" s="202">
        <v>1339116</v>
      </c>
      <c r="H2576" s="198">
        <v>37047.373564814814</v>
      </c>
      <c r="I2576" t="s">
        <v>4773</v>
      </c>
      <c r="M2576" t="s">
        <v>3494</v>
      </c>
      <c r="N2576" t="s">
        <v>4277</v>
      </c>
      <c r="O2576" t="s">
        <v>4487</v>
      </c>
      <c r="P2576" s="199">
        <v>15000</v>
      </c>
      <c r="S2576" t="s">
        <v>3495</v>
      </c>
      <c r="T2576" t="s">
        <v>3730</v>
      </c>
      <c r="U2576" s="201">
        <v>4.1349999999999998</v>
      </c>
      <c r="V2576" t="s">
        <v>4333</v>
      </c>
      <c r="W2576" t="s">
        <v>2909</v>
      </c>
      <c r="X2576" t="s">
        <v>4278</v>
      </c>
      <c r="Y2576" t="s">
        <v>3748</v>
      </c>
      <c r="Z2576" t="s">
        <v>3051</v>
      </c>
      <c r="AA2576" t="s">
        <v>281</v>
      </c>
      <c r="AB2576" s="198">
        <v>37073.875</v>
      </c>
      <c r="AC2576" s="198">
        <v>37103.875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644</v>
      </c>
      <c r="G2577" s="202">
        <v>1339117</v>
      </c>
      <c r="H2577" s="198">
        <v>37047.373622685183</v>
      </c>
      <c r="I2577" t="s">
        <v>4496</v>
      </c>
      <c r="M2577" t="s">
        <v>3494</v>
      </c>
      <c r="N2577" t="s">
        <v>3840</v>
      </c>
      <c r="O2577" t="s">
        <v>2598</v>
      </c>
      <c r="Q2577" s="199">
        <v>644</v>
      </c>
      <c r="S2577" t="s">
        <v>3495</v>
      </c>
      <c r="T2577" t="s">
        <v>3730</v>
      </c>
      <c r="U2577" s="201">
        <v>4.085</v>
      </c>
      <c r="V2577" t="s">
        <v>4093</v>
      </c>
      <c r="W2577" t="s">
        <v>4322</v>
      </c>
      <c r="X2577" t="s">
        <v>4107</v>
      </c>
      <c r="Y2577" t="s">
        <v>4481</v>
      </c>
      <c r="Z2577" t="s">
        <v>3051</v>
      </c>
      <c r="AA2577">
        <v>830196</v>
      </c>
      <c r="AB2577" s="198">
        <v>37048.875011574077</v>
      </c>
      <c r="AC2577" s="198">
        <v>37048.875011574077</v>
      </c>
    </row>
    <row r="2578" spans="1:29" x14ac:dyDescent="0.2">
      <c r="A2578" s="44" t="str">
        <f t="shared" si="201"/>
        <v>US Natural Gas Financial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365</v>
      </c>
      <c r="F2578" s="213">
        <f t="shared" si="205"/>
        <v>1825000</v>
      </c>
      <c r="G2578" s="202">
        <v>1339118</v>
      </c>
      <c r="H2578" s="198">
        <v>37047.373668981483</v>
      </c>
      <c r="I2578" t="s">
        <v>4477</v>
      </c>
      <c r="M2578" t="s">
        <v>3494</v>
      </c>
      <c r="N2578" t="s">
        <v>4277</v>
      </c>
      <c r="O2578" t="s">
        <v>4526</v>
      </c>
      <c r="P2578" s="199">
        <v>5000</v>
      </c>
      <c r="S2578" t="s">
        <v>3495</v>
      </c>
      <c r="T2578" t="s">
        <v>3730</v>
      </c>
      <c r="U2578" s="201">
        <v>4.165</v>
      </c>
      <c r="V2578" t="s">
        <v>4177</v>
      </c>
      <c r="W2578" t="s">
        <v>2909</v>
      </c>
      <c r="X2578" t="s">
        <v>4278</v>
      </c>
      <c r="Y2578" t="s">
        <v>3748</v>
      </c>
      <c r="Z2578" t="s">
        <v>3051</v>
      </c>
      <c r="AA2578" t="s">
        <v>282</v>
      </c>
      <c r="AB2578" s="198">
        <v>37257.875</v>
      </c>
      <c r="AC2578" s="198">
        <v>37621.875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31</v>
      </c>
      <c r="F2579" s="213">
        <f t="shared" si="205"/>
        <v>155000</v>
      </c>
      <c r="G2579" s="202">
        <v>1339119</v>
      </c>
      <c r="H2579" s="198">
        <v>37047.373726851853</v>
      </c>
      <c r="I2579" t="s">
        <v>4183</v>
      </c>
      <c r="M2579" t="s">
        <v>3494</v>
      </c>
      <c r="N2579" t="s">
        <v>3840</v>
      </c>
      <c r="O2579" t="s">
        <v>283</v>
      </c>
      <c r="P2579" s="199">
        <v>5000</v>
      </c>
      <c r="S2579" t="s">
        <v>3495</v>
      </c>
      <c r="T2579" t="s">
        <v>3730</v>
      </c>
      <c r="U2579" s="201">
        <v>4.6050000000000004</v>
      </c>
      <c r="V2579" t="s">
        <v>4184</v>
      </c>
      <c r="W2579" t="s">
        <v>3217</v>
      </c>
      <c r="X2579" t="s">
        <v>3153</v>
      </c>
      <c r="Y2579" t="s">
        <v>4481</v>
      </c>
      <c r="Z2579" t="s">
        <v>3051</v>
      </c>
      <c r="AA2579" t="s">
        <v>284</v>
      </c>
      <c r="AB2579" s="198">
        <v>37073.875011574077</v>
      </c>
      <c r="AC2579" s="198">
        <v>37103.875011574077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1883</v>
      </c>
      <c r="G2580" s="202">
        <v>1339121</v>
      </c>
      <c r="H2580" s="198">
        <v>37047.373738425929</v>
      </c>
      <c r="I2580" t="s">
        <v>4272</v>
      </c>
      <c r="M2580" t="s">
        <v>3494</v>
      </c>
      <c r="N2580" t="s">
        <v>3865</v>
      </c>
      <c r="O2580" t="s">
        <v>2682</v>
      </c>
      <c r="P2580" s="199">
        <v>1883</v>
      </c>
      <c r="S2580" t="s">
        <v>3495</v>
      </c>
      <c r="T2580" t="s">
        <v>3730</v>
      </c>
      <c r="U2580" s="201">
        <v>3.75</v>
      </c>
      <c r="V2580" t="s">
        <v>3173</v>
      </c>
      <c r="W2580" t="s">
        <v>3163</v>
      </c>
      <c r="X2580" t="s">
        <v>3164</v>
      </c>
      <c r="Y2580" t="s">
        <v>4481</v>
      </c>
      <c r="Z2580" t="s">
        <v>3051</v>
      </c>
      <c r="AA2580">
        <v>830197</v>
      </c>
      <c r="AB2580" s="198">
        <v>37048.875011574077</v>
      </c>
      <c r="AC2580" s="198">
        <v>37048.875011574077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96</v>
      </c>
      <c r="G2581" s="202">
        <v>1339122</v>
      </c>
      <c r="H2581" s="198">
        <v>37047.373761574076</v>
      </c>
      <c r="I2581" t="s">
        <v>3159</v>
      </c>
      <c r="M2581" t="s">
        <v>3494</v>
      </c>
      <c r="N2581" t="s">
        <v>3840</v>
      </c>
      <c r="O2581" t="s">
        <v>2681</v>
      </c>
      <c r="P2581" s="199">
        <v>96</v>
      </c>
      <c r="S2581" t="s">
        <v>3495</v>
      </c>
      <c r="T2581" t="s">
        <v>3730</v>
      </c>
      <c r="U2581" s="201">
        <v>4.2300000000000004</v>
      </c>
      <c r="V2581" t="s">
        <v>4596</v>
      </c>
      <c r="W2581" t="s">
        <v>4178</v>
      </c>
      <c r="X2581" t="s">
        <v>3149</v>
      </c>
      <c r="Y2581" t="s">
        <v>4481</v>
      </c>
      <c r="Z2581" t="s">
        <v>3051</v>
      </c>
      <c r="AA2581">
        <v>830198</v>
      </c>
      <c r="AB2581" s="198">
        <v>37048.875011574077</v>
      </c>
      <c r="AC2581" s="198">
        <v>37048.875011574077</v>
      </c>
    </row>
    <row r="2582" spans="1:29" x14ac:dyDescent="0.2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25</v>
      </c>
      <c r="F2582" s="213">
        <f t="shared" si="205"/>
        <v>125000</v>
      </c>
      <c r="G2582" s="202">
        <v>1339123</v>
      </c>
      <c r="H2582" s="198">
        <v>37047.373831018522</v>
      </c>
      <c r="I2582" t="s">
        <v>3700</v>
      </c>
      <c r="M2582" t="s">
        <v>3494</v>
      </c>
      <c r="N2582" t="s">
        <v>4277</v>
      </c>
      <c r="O2582" t="s">
        <v>4658</v>
      </c>
      <c r="P2582" s="199">
        <v>5000</v>
      </c>
      <c r="S2582" t="s">
        <v>3495</v>
      </c>
      <c r="T2582" t="s">
        <v>3730</v>
      </c>
      <c r="U2582" s="201">
        <v>3.9950000000000001</v>
      </c>
      <c r="V2582" t="s">
        <v>4412</v>
      </c>
      <c r="W2582" t="s">
        <v>3171</v>
      </c>
      <c r="X2582" t="s">
        <v>4287</v>
      </c>
      <c r="Y2582" t="s">
        <v>3748</v>
      </c>
      <c r="Z2582" t="s">
        <v>3051</v>
      </c>
      <c r="AA2582" t="s">
        <v>285</v>
      </c>
      <c r="AB2582" s="198">
        <v>37048.875011574077</v>
      </c>
      <c r="AC2582" s="198">
        <v>37072.875011574077</v>
      </c>
    </row>
    <row r="2583" spans="1:29" x14ac:dyDescent="0.2">
      <c r="A2583" s="44" t="str">
        <f t="shared" si="201"/>
        <v xml:space="preserve"> Natural Gas Physical</v>
      </c>
      <c r="B2583" s="44" t="str">
        <f t="shared" si="202"/>
        <v/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10000</v>
      </c>
      <c r="G2583" s="202">
        <v>1339124</v>
      </c>
      <c r="H2583" s="198">
        <v>37047.373842592591</v>
      </c>
      <c r="I2583" t="s">
        <v>4158</v>
      </c>
      <c r="M2583" t="s">
        <v>3494</v>
      </c>
      <c r="N2583" t="s">
        <v>4506</v>
      </c>
      <c r="O2583" t="s">
        <v>2641</v>
      </c>
      <c r="P2583" s="199">
        <v>10000</v>
      </c>
      <c r="S2583" t="s">
        <v>3495</v>
      </c>
      <c r="T2583" t="s">
        <v>3730</v>
      </c>
      <c r="U2583" s="201">
        <v>4.2050000000000001</v>
      </c>
      <c r="V2583" t="s">
        <v>3256</v>
      </c>
      <c r="W2583" t="s">
        <v>4507</v>
      </c>
      <c r="X2583" t="s">
        <v>4508</v>
      </c>
      <c r="Y2583" t="s">
        <v>4481</v>
      </c>
      <c r="Z2583" t="s">
        <v>3051</v>
      </c>
      <c r="AA2583">
        <v>830199</v>
      </c>
      <c r="AB2583" s="198">
        <v>37048.875011574077</v>
      </c>
      <c r="AC2583" s="198">
        <v>37048.875011574077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2000</v>
      </c>
      <c r="G2584" s="202">
        <v>1339125</v>
      </c>
      <c r="H2584" s="198">
        <v>37047.373854166668</v>
      </c>
      <c r="I2584" t="s">
        <v>3150</v>
      </c>
      <c r="M2584" t="s">
        <v>3494</v>
      </c>
      <c r="N2584" t="s">
        <v>3840</v>
      </c>
      <c r="O2584" t="s">
        <v>4694</v>
      </c>
      <c r="Q2584" s="199">
        <v>2000</v>
      </c>
      <c r="S2584" t="s">
        <v>3495</v>
      </c>
      <c r="T2584" t="s">
        <v>3730</v>
      </c>
      <c r="U2584" s="201">
        <v>3.9350000000000001</v>
      </c>
      <c r="V2584" t="s">
        <v>4378</v>
      </c>
      <c r="W2584" t="s">
        <v>4368</v>
      </c>
      <c r="X2584" t="s">
        <v>3165</v>
      </c>
      <c r="Y2584" t="s">
        <v>4481</v>
      </c>
      <c r="Z2584" t="s">
        <v>3051</v>
      </c>
      <c r="AA2584">
        <v>830200</v>
      </c>
      <c r="AB2584" s="198">
        <v>37048.875011574077</v>
      </c>
      <c r="AC2584" s="198">
        <v>37048.875011574077</v>
      </c>
    </row>
    <row r="2585" spans="1:29" x14ac:dyDescent="0.2">
      <c r="A2585" s="44" t="str">
        <f t="shared" si="201"/>
        <v>US Natural Gas Financial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Financial</v>
      </c>
      <c r="E2585" s="44">
        <f>IF(VLOOKUP(S2585,'DD-Lookup'!$J$6:$L$50,3,FALSE)="Monthly",(YEAR(AC2585)-YEAR(AB2585))*12+MONTH(AC2585)-MONTH(AB2585)+1,(AC2585-AB2585+1))</f>
        <v>123</v>
      </c>
      <c r="F2585" s="213">
        <f t="shared" si="205"/>
        <v>307500</v>
      </c>
      <c r="G2585" s="202">
        <v>1339127</v>
      </c>
      <c r="H2585" s="198">
        <v>37047.373900462961</v>
      </c>
      <c r="I2585" t="s">
        <v>4199</v>
      </c>
      <c r="M2585" t="s">
        <v>3494</v>
      </c>
      <c r="N2585" t="s">
        <v>4277</v>
      </c>
      <c r="O2585" t="s">
        <v>3218</v>
      </c>
      <c r="Q2585" s="199">
        <v>2500</v>
      </c>
      <c r="S2585" t="s">
        <v>3495</v>
      </c>
      <c r="T2585" t="s">
        <v>3730</v>
      </c>
      <c r="U2585" s="201">
        <v>4.2300000000000004</v>
      </c>
      <c r="V2585" t="s">
        <v>4200</v>
      </c>
      <c r="W2585" t="s">
        <v>2909</v>
      </c>
      <c r="X2585" t="s">
        <v>4278</v>
      </c>
      <c r="Y2585" t="s">
        <v>3748</v>
      </c>
      <c r="Z2585" t="s">
        <v>3051</v>
      </c>
      <c r="AA2585" t="s">
        <v>286</v>
      </c>
      <c r="AB2585" s="198">
        <v>37073</v>
      </c>
      <c r="AC2585" s="198">
        <v>37195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</v>
      </c>
      <c r="G2586" s="202">
        <v>1339126</v>
      </c>
      <c r="H2586" s="198">
        <v>37047.373900462961</v>
      </c>
      <c r="I2586" t="s">
        <v>3533</v>
      </c>
      <c r="M2586" t="s">
        <v>3494</v>
      </c>
      <c r="N2586" t="s">
        <v>3840</v>
      </c>
      <c r="O2586" t="s">
        <v>2473</v>
      </c>
      <c r="Q2586" s="199">
        <v>1000</v>
      </c>
      <c r="S2586" t="s">
        <v>3495</v>
      </c>
      <c r="T2586" t="s">
        <v>3730</v>
      </c>
      <c r="U2586" s="201">
        <v>3.9249999999999998</v>
      </c>
      <c r="V2586" t="s">
        <v>4096</v>
      </c>
      <c r="W2586" t="s">
        <v>4512</v>
      </c>
      <c r="X2586" t="s">
        <v>4513</v>
      </c>
      <c r="Y2586" t="s">
        <v>4481</v>
      </c>
      <c r="Z2586" t="s">
        <v>3051</v>
      </c>
      <c r="AA2586">
        <v>830203</v>
      </c>
      <c r="AB2586" s="198">
        <v>37048.875011574077</v>
      </c>
      <c r="AC2586" s="198">
        <v>37048.875011574077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5000</v>
      </c>
      <c r="G2587" s="202">
        <v>1339128</v>
      </c>
      <c r="H2587" s="198">
        <v>37047.373900462961</v>
      </c>
      <c r="I2587" t="s">
        <v>4321</v>
      </c>
      <c r="M2587" t="s">
        <v>3494</v>
      </c>
      <c r="N2587" t="s">
        <v>3840</v>
      </c>
      <c r="O2587" t="s">
        <v>2498</v>
      </c>
      <c r="Q2587" s="199">
        <v>5000</v>
      </c>
      <c r="S2587" t="s">
        <v>3495</v>
      </c>
      <c r="T2587" t="s">
        <v>3730</v>
      </c>
      <c r="U2587" s="201">
        <v>3.8725000000000001</v>
      </c>
      <c r="V2587" t="s">
        <v>3669</v>
      </c>
      <c r="W2587" t="s">
        <v>4348</v>
      </c>
      <c r="X2587" t="s">
        <v>4498</v>
      </c>
      <c r="Y2587" t="s">
        <v>4481</v>
      </c>
      <c r="Z2587" t="s">
        <v>3051</v>
      </c>
      <c r="AA2587">
        <v>830204</v>
      </c>
      <c r="AB2587" s="198">
        <v>37048.875011574077</v>
      </c>
      <c r="AC2587" s="198">
        <v>37048.875011574077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10000</v>
      </c>
      <c r="G2588" s="202">
        <v>1339129</v>
      </c>
      <c r="H2588" s="198">
        <v>37047.373912037037</v>
      </c>
      <c r="I2588" t="s">
        <v>4543</v>
      </c>
      <c r="M2588" t="s">
        <v>3494</v>
      </c>
      <c r="N2588" t="s">
        <v>3840</v>
      </c>
      <c r="O2588" t="s">
        <v>2472</v>
      </c>
      <c r="P2588" s="199">
        <v>10000</v>
      </c>
      <c r="S2588" t="s">
        <v>3495</v>
      </c>
      <c r="T2588" t="s">
        <v>3730</v>
      </c>
      <c r="U2588" s="201">
        <v>4.0175000000000001</v>
      </c>
      <c r="V2588" t="s">
        <v>3627</v>
      </c>
      <c r="W2588" t="s">
        <v>4512</v>
      </c>
      <c r="X2588" t="s">
        <v>4513</v>
      </c>
      <c r="Y2588" t="s">
        <v>4481</v>
      </c>
      <c r="Z2588" t="s">
        <v>3051</v>
      </c>
      <c r="AA2588">
        <v>830205</v>
      </c>
      <c r="AB2588" s="198">
        <v>37048.875011574077</v>
      </c>
      <c r="AC2588" s="198">
        <v>37048.875011574077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1339130</v>
      </c>
      <c r="H2589" s="198">
        <v>37047.373935185184</v>
      </c>
      <c r="I2589" t="s">
        <v>4276</v>
      </c>
      <c r="M2589" t="s">
        <v>3599</v>
      </c>
      <c r="N2589" t="s">
        <v>4774</v>
      </c>
      <c r="O2589" t="s">
        <v>4335</v>
      </c>
      <c r="P2589" s="199">
        <v>50000</v>
      </c>
      <c r="S2589" t="s">
        <v>3500</v>
      </c>
      <c r="T2589" t="s">
        <v>3730</v>
      </c>
      <c r="U2589" s="201">
        <v>28.18</v>
      </c>
      <c r="V2589" t="s">
        <v>3679</v>
      </c>
      <c r="W2589" t="s">
        <v>4776</v>
      </c>
      <c r="X2589" t="s">
        <v>4181</v>
      </c>
      <c r="Y2589" t="s">
        <v>2830</v>
      </c>
      <c r="Z2589" t="s">
        <v>3051</v>
      </c>
      <c r="AA2589">
        <v>113625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25000</v>
      </c>
      <c r="G2590" s="202">
        <v>1339131</v>
      </c>
      <c r="H2590" s="198">
        <v>37047.37394675926</v>
      </c>
      <c r="I2590" t="s">
        <v>4393</v>
      </c>
      <c r="M2590" t="s">
        <v>3494</v>
      </c>
      <c r="N2590" t="s">
        <v>3840</v>
      </c>
      <c r="O2590" t="s">
        <v>4680</v>
      </c>
      <c r="P2590" s="199">
        <v>25000</v>
      </c>
      <c r="S2590" t="s">
        <v>3495</v>
      </c>
      <c r="T2590" t="s">
        <v>3730</v>
      </c>
      <c r="U2590" s="201">
        <v>4.04</v>
      </c>
      <c r="V2590" t="s">
        <v>3504</v>
      </c>
      <c r="W2590" t="s">
        <v>4163</v>
      </c>
      <c r="X2590" t="s">
        <v>4164</v>
      </c>
      <c r="Y2590" t="s">
        <v>4481</v>
      </c>
      <c r="Z2590" t="s">
        <v>3051</v>
      </c>
      <c r="AA2590">
        <v>830207</v>
      </c>
      <c r="AB2590" s="198">
        <v>37048.875011574077</v>
      </c>
      <c r="AC2590" s="198">
        <v>37048.875011574077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</v>
      </c>
      <c r="G2591" s="202">
        <v>1339132</v>
      </c>
      <c r="H2591" s="198">
        <v>37047.37395833333</v>
      </c>
      <c r="I2591" t="s">
        <v>4239</v>
      </c>
      <c r="M2591" t="s">
        <v>3494</v>
      </c>
      <c r="N2591" t="s">
        <v>3840</v>
      </c>
      <c r="O2591" t="s">
        <v>2545</v>
      </c>
      <c r="P2591" s="199">
        <v>1000</v>
      </c>
      <c r="S2591" t="s">
        <v>3495</v>
      </c>
      <c r="T2591" t="s">
        <v>3730</v>
      </c>
      <c r="U2591" s="201">
        <v>4</v>
      </c>
      <c r="V2591" t="s">
        <v>2735</v>
      </c>
      <c r="W2591" t="s">
        <v>3163</v>
      </c>
      <c r="X2591" t="s">
        <v>3164</v>
      </c>
      <c r="Y2591" t="s">
        <v>4481</v>
      </c>
      <c r="Z2591" t="s">
        <v>3051</v>
      </c>
      <c r="AA2591">
        <v>830206</v>
      </c>
      <c r="AB2591" s="198">
        <v>37048.875011574077</v>
      </c>
      <c r="AC2591" s="198">
        <v>37048.875011574077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4750</v>
      </c>
      <c r="G2592" s="202">
        <v>1339134</v>
      </c>
      <c r="H2592" s="198">
        <v>37047.37400462963</v>
      </c>
      <c r="I2592" t="s">
        <v>3625</v>
      </c>
      <c r="M2592" t="s">
        <v>3494</v>
      </c>
      <c r="N2592" t="s">
        <v>3840</v>
      </c>
      <c r="O2592" t="s">
        <v>4694</v>
      </c>
      <c r="Q2592" s="199">
        <v>4750</v>
      </c>
      <c r="S2592" t="s">
        <v>3495</v>
      </c>
      <c r="T2592" t="s">
        <v>3730</v>
      </c>
      <c r="U2592" s="201">
        <v>3.9375</v>
      </c>
      <c r="V2592" t="s">
        <v>3244</v>
      </c>
      <c r="W2592" t="s">
        <v>4368</v>
      </c>
      <c r="X2592" t="s">
        <v>3165</v>
      </c>
      <c r="Y2592" t="s">
        <v>4481</v>
      </c>
      <c r="Z2592" t="s">
        <v>3051</v>
      </c>
      <c r="AA2592">
        <v>830208</v>
      </c>
      <c r="AB2592" s="198">
        <v>37048.875011574077</v>
      </c>
      <c r="AC2592" s="198">
        <v>37048.875011574077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1339135</v>
      </c>
      <c r="H2593" s="198">
        <v>37047.374027777776</v>
      </c>
      <c r="I2593" t="s">
        <v>4320</v>
      </c>
      <c r="M2593" t="s">
        <v>3494</v>
      </c>
      <c r="N2593" t="s">
        <v>3840</v>
      </c>
      <c r="O2593" t="s">
        <v>2499</v>
      </c>
      <c r="Q2593" s="199">
        <v>5000</v>
      </c>
      <c r="S2593" t="s">
        <v>3495</v>
      </c>
      <c r="T2593" t="s">
        <v>3730</v>
      </c>
      <c r="U2593" s="201">
        <v>3.9249999999999998</v>
      </c>
      <c r="V2593" t="s">
        <v>4358</v>
      </c>
      <c r="W2593" t="s">
        <v>4348</v>
      </c>
      <c r="X2593" t="s">
        <v>4498</v>
      </c>
      <c r="Y2593" t="s">
        <v>4481</v>
      </c>
      <c r="Z2593" t="s">
        <v>3051</v>
      </c>
      <c r="AA2593">
        <v>830209</v>
      </c>
      <c r="AB2593" s="198">
        <v>37048.875011574077</v>
      </c>
      <c r="AC2593" s="198">
        <v>37048.875011574077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1339136</v>
      </c>
      <c r="H2594" s="198">
        <v>37047.374027777776</v>
      </c>
      <c r="I2594" t="s">
        <v>3702</v>
      </c>
      <c r="M2594" t="s">
        <v>3494</v>
      </c>
      <c r="N2594" t="s">
        <v>3840</v>
      </c>
      <c r="O2594" t="s">
        <v>2524</v>
      </c>
      <c r="Q2594" s="199">
        <v>5000</v>
      </c>
      <c r="S2594" t="s">
        <v>3495</v>
      </c>
      <c r="T2594" t="s">
        <v>3730</v>
      </c>
      <c r="U2594" s="201">
        <v>4.335</v>
      </c>
      <c r="V2594" t="s">
        <v>4530</v>
      </c>
      <c r="W2594" t="s">
        <v>3217</v>
      </c>
      <c r="X2594" t="s">
        <v>3153</v>
      </c>
      <c r="Y2594" t="s">
        <v>4481</v>
      </c>
      <c r="Z2594" t="s">
        <v>3051</v>
      </c>
      <c r="AA2594">
        <v>830210</v>
      </c>
      <c r="AB2594" s="198">
        <v>37048.875011574077</v>
      </c>
      <c r="AC2594" s="198">
        <v>37048.875011574077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31</v>
      </c>
      <c r="F2595" s="213">
        <f t="shared" si="205"/>
        <v>310000</v>
      </c>
      <c r="G2595" s="202">
        <v>1339138</v>
      </c>
      <c r="H2595" s="198">
        <v>37047.374050925922</v>
      </c>
      <c r="I2595" t="s">
        <v>3678</v>
      </c>
      <c r="M2595" t="s">
        <v>3494</v>
      </c>
      <c r="N2595" t="s">
        <v>4488</v>
      </c>
      <c r="O2595" t="s">
        <v>287</v>
      </c>
      <c r="Q2595" s="199">
        <v>10000</v>
      </c>
      <c r="S2595" t="s">
        <v>3495</v>
      </c>
      <c r="T2595" t="s">
        <v>3730</v>
      </c>
      <c r="U2595" s="201">
        <v>0.06</v>
      </c>
      <c r="V2595" t="s">
        <v>3699</v>
      </c>
      <c r="W2595" t="s">
        <v>3169</v>
      </c>
      <c r="X2595" t="s">
        <v>3170</v>
      </c>
      <c r="Y2595" t="s">
        <v>3748</v>
      </c>
      <c r="Z2595" t="s">
        <v>3051</v>
      </c>
      <c r="AA2595" t="s">
        <v>288</v>
      </c>
      <c r="AB2595" s="198">
        <v>37073.875011574077</v>
      </c>
      <c r="AC2595" s="198">
        <v>37103.875011574077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8893</v>
      </c>
      <c r="G2596" s="202">
        <v>1339137</v>
      </c>
      <c r="H2596" s="198">
        <v>37047.374050925922</v>
      </c>
      <c r="I2596" t="s">
        <v>3625</v>
      </c>
      <c r="M2596" t="s">
        <v>3494</v>
      </c>
      <c r="N2596" t="s">
        <v>3840</v>
      </c>
      <c r="O2596" t="s">
        <v>2767</v>
      </c>
      <c r="Q2596" s="199">
        <v>8893</v>
      </c>
      <c r="S2596" t="s">
        <v>3495</v>
      </c>
      <c r="T2596" t="s">
        <v>3730</v>
      </c>
      <c r="U2596" s="201">
        <v>3.9375</v>
      </c>
      <c r="V2596" t="s">
        <v>3244</v>
      </c>
      <c r="W2596" t="s">
        <v>4368</v>
      </c>
      <c r="X2596" t="s">
        <v>3165</v>
      </c>
      <c r="Y2596" t="s">
        <v>4481</v>
      </c>
      <c r="Z2596" t="s">
        <v>3051</v>
      </c>
      <c r="AA2596">
        <v>830211</v>
      </c>
      <c r="AB2596" s="198">
        <v>37048.875011574077</v>
      </c>
      <c r="AC2596" s="198">
        <v>37048.875011574077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1339139</v>
      </c>
      <c r="H2597" s="198">
        <v>37047.374085648145</v>
      </c>
      <c r="I2597" t="s">
        <v>3466</v>
      </c>
      <c r="M2597" t="s">
        <v>3494</v>
      </c>
      <c r="N2597" t="s">
        <v>3840</v>
      </c>
      <c r="O2597" t="s">
        <v>2524</v>
      </c>
      <c r="Q2597" s="199">
        <v>5000</v>
      </c>
      <c r="S2597" t="s">
        <v>3495</v>
      </c>
      <c r="T2597" t="s">
        <v>3730</v>
      </c>
      <c r="U2597" s="201">
        <v>4.3449999999999998</v>
      </c>
      <c r="V2597" t="s">
        <v>3467</v>
      </c>
      <c r="W2597" t="s">
        <v>3217</v>
      </c>
      <c r="X2597" t="s">
        <v>3153</v>
      </c>
      <c r="Y2597" t="s">
        <v>4481</v>
      </c>
      <c r="Z2597" t="s">
        <v>3051</v>
      </c>
      <c r="AA2597">
        <v>830213</v>
      </c>
      <c r="AB2597" s="198">
        <v>37048.875011574077</v>
      </c>
      <c r="AC2597" s="198">
        <v>37048.875011574077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10000</v>
      </c>
      <c r="G2598" s="202">
        <v>1339140</v>
      </c>
      <c r="H2598" s="198">
        <v>37047.374097222222</v>
      </c>
      <c r="I2598" t="s">
        <v>4543</v>
      </c>
      <c r="M2598" t="s">
        <v>3494</v>
      </c>
      <c r="N2598" t="s">
        <v>3840</v>
      </c>
      <c r="O2598" t="s">
        <v>2578</v>
      </c>
      <c r="Q2598" s="199">
        <v>10000</v>
      </c>
      <c r="S2598" t="s">
        <v>3495</v>
      </c>
      <c r="T2598" t="s">
        <v>3730</v>
      </c>
      <c r="U2598" s="201">
        <v>9.4499999999999993</v>
      </c>
      <c r="V2598" t="s">
        <v>4059</v>
      </c>
      <c r="W2598" t="s">
        <v>3226</v>
      </c>
      <c r="X2598" t="s">
        <v>3164</v>
      </c>
      <c r="Y2598" t="s">
        <v>4481</v>
      </c>
      <c r="Z2598" t="s">
        <v>3051</v>
      </c>
      <c r="AA2598">
        <v>830214</v>
      </c>
      <c r="AB2598" s="198">
        <v>37048.875011574077</v>
      </c>
      <c r="AC2598" s="198">
        <v>37048.875011574077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31</v>
      </c>
      <c r="F2599" s="213">
        <f t="shared" si="205"/>
        <v>310000</v>
      </c>
      <c r="G2599" s="202">
        <v>1339141</v>
      </c>
      <c r="H2599" s="198">
        <v>37047.374131944445</v>
      </c>
      <c r="I2599" t="s">
        <v>3606</v>
      </c>
      <c r="M2599" t="s">
        <v>3494</v>
      </c>
      <c r="N2599" t="s">
        <v>4277</v>
      </c>
      <c r="O2599" t="s">
        <v>4487</v>
      </c>
      <c r="P2599" s="199">
        <v>10000</v>
      </c>
      <c r="S2599" t="s">
        <v>3495</v>
      </c>
      <c r="T2599" t="s">
        <v>3730</v>
      </c>
      <c r="U2599" s="201">
        <v>4.13</v>
      </c>
      <c r="V2599" t="s">
        <v>3154</v>
      </c>
      <c r="W2599" t="s">
        <v>2909</v>
      </c>
      <c r="X2599" t="s">
        <v>4278</v>
      </c>
      <c r="Y2599" t="s">
        <v>3748</v>
      </c>
      <c r="Z2599" t="s">
        <v>3051</v>
      </c>
      <c r="AA2599" t="s">
        <v>289</v>
      </c>
      <c r="AB2599" s="198">
        <v>37073.875</v>
      </c>
      <c r="AC2599" s="198">
        <v>37103.875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3000</v>
      </c>
      <c r="G2600" s="202">
        <v>1339142</v>
      </c>
      <c r="H2600" s="198">
        <v>37047.374131944445</v>
      </c>
      <c r="I2600" t="s">
        <v>4521</v>
      </c>
      <c r="M2600" t="s">
        <v>3494</v>
      </c>
      <c r="N2600" t="s">
        <v>3840</v>
      </c>
      <c r="O2600" t="s">
        <v>2497</v>
      </c>
      <c r="Q2600" s="199">
        <v>3000</v>
      </c>
      <c r="S2600" t="s">
        <v>3495</v>
      </c>
      <c r="T2600" t="s">
        <v>3730</v>
      </c>
      <c r="U2600" s="201">
        <v>3.8725000000000001</v>
      </c>
      <c r="V2600" t="s">
        <v>3850</v>
      </c>
      <c r="W2600" t="s">
        <v>4348</v>
      </c>
      <c r="X2600" t="s">
        <v>4498</v>
      </c>
      <c r="Y2600" t="s">
        <v>4481</v>
      </c>
      <c r="Z2600" t="s">
        <v>3051</v>
      </c>
      <c r="AA2600">
        <v>830215</v>
      </c>
      <c r="AB2600" s="198">
        <v>37048.875011574077</v>
      </c>
      <c r="AC2600" s="198">
        <v>37048.875011574077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1339143</v>
      </c>
      <c r="H2601" s="198">
        <v>37047.374155092592</v>
      </c>
      <c r="I2601" t="s">
        <v>4321</v>
      </c>
      <c r="M2601" t="s">
        <v>3494</v>
      </c>
      <c r="N2601" t="s">
        <v>3840</v>
      </c>
      <c r="O2601" t="s">
        <v>2614</v>
      </c>
      <c r="P2601" s="199">
        <v>5000</v>
      </c>
      <c r="S2601" t="s">
        <v>3495</v>
      </c>
      <c r="T2601" t="s">
        <v>3730</v>
      </c>
      <c r="U2601" s="201">
        <v>3</v>
      </c>
      <c r="V2601" t="s">
        <v>2607</v>
      </c>
      <c r="W2601" t="s">
        <v>3171</v>
      </c>
      <c r="X2601" t="s">
        <v>3164</v>
      </c>
      <c r="Y2601" t="s">
        <v>4481</v>
      </c>
      <c r="Z2601" t="s">
        <v>3051</v>
      </c>
      <c r="AA2601">
        <v>830216</v>
      </c>
      <c r="AB2601" s="198">
        <v>37048.875011574077</v>
      </c>
      <c r="AC2601" s="198">
        <v>37048.875011574077</v>
      </c>
    </row>
    <row r="2602" spans="1:29" x14ac:dyDescent="0.2">
      <c r="A2602" s="44" t="str">
        <f t="shared" si="201"/>
        <v>US Crude Financial</v>
      </c>
      <c r="B2602" s="44" t="str">
        <f t="shared" si="202"/>
        <v>US</v>
      </c>
      <c r="C2602" s="44" t="str">
        <f t="shared" si="203"/>
        <v>Crude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50000</v>
      </c>
      <c r="G2602" s="202">
        <v>1339144</v>
      </c>
      <c r="H2602" s="198">
        <v>37047.374166666668</v>
      </c>
      <c r="I2602" t="s">
        <v>4773</v>
      </c>
      <c r="M2602" t="s">
        <v>3599</v>
      </c>
      <c r="N2602" t="s">
        <v>4774</v>
      </c>
      <c r="O2602" t="s">
        <v>3516</v>
      </c>
      <c r="P2602" s="199">
        <v>50000</v>
      </c>
      <c r="S2602" t="s">
        <v>3500</v>
      </c>
      <c r="T2602" t="s">
        <v>3730</v>
      </c>
      <c r="U2602" s="201">
        <v>28.16</v>
      </c>
      <c r="V2602" t="s">
        <v>3162</v>
      </c>
      <c r="W2602" t="s">
        <v>4776</v>
      </c>
      <c r="X2602" t="s">
        <v>4777</v>
      </c>
      <c r="Y2602" t="s">
        <v>2830</v>
      </c>
      <c r="Z2602" t="s">
        <v>3051</v>
      </c>
      <c r="AA2602">
        <v>113626</v>
      </c>
      <c r="AB2602" s="198">
        <v>37073</v>
      </c>
      <c r="AC2602" s="198">
        <v>37103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5000</v>
      </c>
      <c r="G2603" s="202">
        <v>1339145</v>
      </c>
      <c r="H2603" s="198">
        <v>37047.374178240738</v>
      </c>
      <c r="I2603" t="s">
        <v>3518</v>
      </c>
      <c r="M2603" t="s">
        <v>3494</v>
      </c>
      <c r="N2603" t="s">
        <v>3840</v>
      </c>
      <c r="O2603" t="s">
        <v>2505</v>
      </c>
      <c r="P2603" s="199">
        <v>5000</v>
      </c>
      <c r="S2603" t="s">
        <v>3495</v>
      </c>
      <c r="T2603" t="s">
        <v>3730</v>
      </c>
      <c r="U2603" s="201">
        <v>3.9325000000000001</v>
      </c>
      <c r="V2603" t="s">
        <v>4456</v>
      </c>
      <c r="W2603" t="s">
        <v>4348</v>
      </c>
      <c r="X2603" t="s">
        <v>4498</v>
      </c>
      <c r="Y2603" t="s">
        <v>4481</v>
      </c>
      <c r="Z2603" t="s">
        <v>3051</v>
      </c>
      <c r="AA2603">
        <v>830217</v>
      </c>
      <c r="AB2603" s="198">
        <v>37048.875011574077</v>
      </c>
      <c r="AC2603" s="198">
        <v>37048.875011574077</v>
      </c>
    </row>
    <row r="2604" spans="1:29" x14ac:dyDescent="0.2">
      <c r="A2604" s="44" t="str">
        <f t="shared" si="201"/>
        <v xml:space="preserve"> Power Physical</v>
      </c>
      <c r="B2604" s="44" t="str">
        <f t="shared" si="202"/>
        <v/>
      </c>
      <c r="C2604" s="44" t="str">
        <f t="shared" si="203"/>
        <v>Power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25</v>
      </c>
      <c r="G2604" s="202">
        <v>1339146</v>
      </c>
      <c r="H2604" s="198">
        <v>37047.374189814815</v>
      </c>
      <c r="I2604" t="s">
        <v>3782</v>
      </c>
      <c r="M2604" t="s">
        <v>2818</v>
      </c>
      <c r="N2604" t="s">
        <v>2181</v>
      </c>
      <c r="O2604" t="s">
        <v>290</v>
      </c>
      <c r="Q2604" s="199">
        <v>25</v>
      </c>
      <c r="S2604" t="s">
        <v>3493</v>
      </c>
      <c r="T2604" t="s">
        <v>2183</v>
      </c>
      <c r="U2604" s="201">
        <v>33.6</v>
      </c>
      <c r="V2604" t="s">
        <v>2240</v>
      </c>
      <c r="W2604" t="s">
        <v>2185</v>
      </c>
      <c r="X2604" t="s">
        <v>2186</v>
      </c>
      <c r="Y2604" t="s">
        <v>2187</v>
      </c>
      <c r="Z2604" t="s">
        <v>3735</v>
      </c>
      <c r="AA2604">
        <v>110745.1</v>
      </c>
      <c r="AB2604" s="198">
        <v>37049.875011574077</v>
      </c>
      <c r="AC2604" s="198">
        <v>37049.875011574077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1339147</v>
      </c>
      <c r="H2605" s="198">
        <v>37047.374212962961</v>
      </c>
      <c r="I2605" t="s">
        <v>3518</v>
      </c>
      <c r="M2605" t="s">
        <v>3494</v>
      </c>
      <c r="N2605" t="s">
        <v>3840</v>
      </c>
      <c r="O2605" t="s">
        <v>2498</v>
      </c>
      <c r="Q2605" s="199">
        <v>5000</v>
      </c>
      <c r="S2605" t="s">
        <v>3495</v>
      </c>
      <c r="T2605" t="s">
        <v>3730</v>
      </c>
      <c r="U2605" s="201">
        <v>3.875</v>
      </c>
      <c r="V2605" t="s">
        <v>4420</v>
      </c>
      <c r="W2605" t="s">
        <v>4348</v>
      </c>
      <c r="X2605" t="s">
        <v>4498</v>
      </c>
      <c r="Y2605" t="s">
        <v>4481</v>
      </c>
      <c r="Z2605" t="s">
        <v>3051</v>
      </c>
      <c r="AA2605">
        <v>830218</v>
      </c>
      <c r="AB2605" s="198">
        <v>37048.875011574077</v>
      </c>
      <c r="AC2605" s="198">
        <v>37048.875011574077</v>
      </c>
    </row>
    <row r="2606" spans="1:29" x14ac:dyDescent="0.2">
      <c r="A2606" s="44" t="str">
        <f t="shared" si="201"/>
        <v>US Natural Gas Financial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Financial</v>
      </c>
      <c r="E2606" s="44">
        <f>IF(VLOOKUP(S2606,'DD-Lookup'!$J$6:$L$50,3,FALSE)="Monthly",(YEAR(AC2606)-YEAR(AB2606))*12+MONTH(AC2606)-MONTH(AB2606)+1,(AC2606-AB2606+1))</f>
        <v>151</v>
      </c>
      <c r="F2606" s="213">
        <f t="shared" si="205"/>
        <v>377500</v>
      </c>
      <c r="G2606" s="202">
        <v>1339148</v>
      </c>
      <c r="H2606" s="198">
        <v>37047.374236111114</v>
      </c>
      <c r="I2606" t="s">
        <v>4449</v>
      </c>
      <c r="M2606" t="s">
        <v>3494</v>
      </c>
      <c r="N2606" t="s">
        <v>4277</v>
      </c>
      <c r="O2606" t="s">
        <v>4505</v>
      </c>
      <c r="P2606" s="199">
        <v>2500</v>
      </c>
      <c r="S2606" t="s">
        <v>3495</v>
      </c>
      <c r="T2606" t="s">
        <v>3730</v>
      </c>
      <c r="U2606" s="201">
        <v>4.5350000000000001</v>
      </c>
      <c r="V2606" t="s">
        <v>3664</v>
      </c>
      <c r="W2606" t="s">
        <v>2909</v>
      </c>
      <c r="X2606" t="s">
        <v>4278</v>
      </c>
      <c r="Y2606" t="s">
        <v>3748</v>
      </c>
      <c r="Z2606" t="s">
        <v>3051</v>
      </c>
      <c r="AA2606" t="s">
        <v>291</v>
      </c>
      <c r="AB2606" s="198">
        <v>37196</v>
      </c>
      <c r="AC2606" s="198">
        <v>37346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5000</v>
      </c>
      <c r="G2607" s="202">
        <v>1339149</v>
      </c>
      <c r="H2607" s="198">
        <v>37047.374236111114</v>
      </c>
      <c r="I2607" t="s">
        <v>4501</v>
      </c>
      <c r="M2607" t="s">
        <v>3494</v>
      </c>
      <c r="N2607" t="s">
        <v>3840</v>
      </c>
      <c r="O2607" t="s">
        <v>2505</v>
      </c>
      <c r="P2607" s="199">
        <v>5000</v>
      </c>
      <c r="S2607" t="s">
        <v>3495</v>
      </c>
      <c r="T2607" t="s">
        <v>3730</v>
      </c>
      <c r="U2607" s="201">
        <v>3.93</v>
      </c>
      <c r="V2607" t="s">
        <v>3654</v>
      </c>
      <c r="W2607" t="s">
        <v>4348</v>
      </c>
      <c r="X2607" t="s">
        <v>4498</v>
      </c>
      <c r="Y2607" t="s">
        <v>4481</v>
      </c>
      <c r="Z2607" t="s">
        <v>3051</v>
      </c>
      <c r="AA2607">
        <v>830219</v>
      </c>
      <c r="AB2607" s="198">
        <v>37048.875011574077</v>
      </c>
      <c r="AC2607" s="198">
        <v>37048.875011574077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1339151</v>
      </c>
      <c r="H2608" s="198">
        <v>37047.374247685184</v>
      </c>
      <c r="I2608" t="s">
        <v>4405</v>
      </c>
      <c r="M2608" t="s">
        <v>3494</v>
      </c>
      <c r="N2608" t="s">
        <v>3840</v>
      </c>
      <c r="O2608" t="s">
        <v>2610</v>
      </c>
      <c r="P2608" s="199">
        <v>5000</v>
      </c>
      <c r="S2608" t="s">
        <v>3495</v>
      </c>
      <c r="T2608" t="s">
        <v>3730</v>
      </c>
      <c r="U2608" s="201">
        <v>3.95</v>
      </c>
      <c r="V2608" t="s">
        <v>3544</v>
      </c>
      <c r="W2608" t="s">
        <v>4512</v>
      </c>
      <c r="X2608" t="s">
        <v>4513</v>
      </c>
      <c r="Y2608" t="s">
        <v>4481</v>
      </c>
      <c r="Z2608" t="s">
        <v>3051</v>
      </c>
      <c r="AA2608">
        <v>830220</v>
      </c>
      <c r="AB2608" s="198">
        <v>37048.875011574077</v>
      </c>
      <c r="AC2608" s="198">
        <v>37048.875011574077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1339150</v>
      </c>
      <c r="H2609" s="198">
        <v>37047.374247685184</v>
      </c>
      <c r="I2609" t="s">
        <v>3518</v>
      </c>
      <c r="M2609" t="s">
        <v>3494</v>
      </c>
      <c r="N2609" t="s">
        <v>3840</v>
      </c>
      <c r="O2609" t="s">
        <v>2524</v>
      </c>
      <c r="P2609" s="199">
        <v>5000</v>
      </c>
      <c r="S2609" t="s">
        <v>3495</v>
      </c>
      <c r="T2609" t="s">
        <v>3730</v>
      </c>
      <c r="U2609" s="201">
        <v>4.335</v>
      </c>
      <c r="V2609" t="s">
        <v>3480</v>
      </c>
      <c r="W2609" t="s">
        <v>3217</v>
      </c>
      <c r="X2609" t="s">
        <v>3153</v>
      </c>
      <c r="Y2609" t="s">
        <v>4481</v>
      </c>
      <c r="Z2609" t="s">
        <v>3051</v>
      </c>
      <c r="AA2609">
        <v>830221</v>
      </c>
      <c r="AB2609" s="198">
        <v>37048.875011574077</v>
      </c>
      <c r="AC2609" s="198">
        <v>37048.875011574077</v>
      </c>
    </row>
    <row r="2610" spans="1:29" x14ac:dyDescent="0.2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1339152</v>
      </c>
      <c r="H2610" s="198">
        <v>37047.37427083333</v>
      </c>
      <c r="I2610" t="s">
        <v>4535</v>
      </c>
      <c r="M2610" t="s">
        <v>3494</v>
      </c>
      <c r="N2610" t="s">
        <v>3176</v>
      </c>
      <c r="O2610" t="s">
        <v>151</v>
      </c>
      <c r="Q2610" s="199">
        <v>5000</v>
      </c>
      <c r="S2610" t="s">
        <v>3798</v>
      </c>
      <c r="T2610" t="s">
        <v>3177</v>
      </c>
      <c r="U2610" s="201">
        <v>5.0149999999999997</v>
      </c>
      <c r="V2610" t="s">
        <v>4536</v>
      </c>
      <c r="W2610" t="s">
        <v>3178</v>
      </c>
      <c r="X2610" t="s">
        <v>3179</v>
      </c>
      <c r="Y2610" t="s">
        <v>4481</v>
      </c>
      <c r="Z2610" t="s">
        <v>3052</v>
      </c>
      <c r="AA2610">
        <v>830222</v>
      </c>
      <c r="AB2610" s="198">
        <v>37048.875011574077</v>
      </c>
      <c r="AC2610" s="198">
        <v>37048.875011574077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10000</v>
      </c>
      <c r="G2611" s="202">
        <v>1339155</v>
      </c>
      <c r="H2611" s="198">
        <v>37047.374282407407</v>
      </c>
      <c r="I2611" t="s">
        <v>4543</v>
      </c>
      <c r="M2611" t="s">
        <v>3494</v>
      </c>
      <c r="N2611" t="s">
        <v>3840</v>
      </c>
      <c r="O2611" t="s">
        <v>2472</v>
      </c>
      <c r="Q2611" s="199">
        <v>10000</v>
      </c>
      <c r="S2611" t="s">
        <v>3495</v>
      </c>
      <c r="T2611" t="s">
        <v>3730</v>
      </c>
      <c r="U2611" s="201">
        <v>4.0149999999999997</v>
      </c>
      <c r="V2611" t="s">
        <v>4350</v>
      </c>
      <c r="W2611" t="s">
        <v>4512</v>
      </c>
      <c r="X2611" t="s">
        <v>4513</v>
      </c>
      <c r="Y2611" t="s">
        <v>4481</v>
      </c>
      <c r="Z2611" t="s">
        <v>3051</v>
      </c>
      <c r="AA2611">
        <v>830224</v>
      </c>
      <c r="AB2611" s="198">
        <v>37048.875011574077</v>
      </c>
      <c r="AC2611" s="198">
        <v>37048.875011574077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25000</v>
      </c>
      <c r="G2612" s="202">
        <v>1339154</v>
      </c>
      <c r="H2612" s="198">
        <v>37047.374282407407</v>
      </c>
      <c r="I2612" t="s">
        <v>3490</v>
      </c>
      <c r="M2612" t="s">
        <v>3494</v>
      </c>
      <c r="N2612" t="s">
        <v>3840</v>
      </c>
      <c r="O2612" t="s">
        <v>4680</v>
      </c>
      <c r="P2612" s="199">
        <v>25000</v>
      </c>
      <c r="S2612" t="s">
        <v>3495</v>
      </c>
      <c r="T2612" t="s">
        <v>3730</v>
      </c>
      <c r="U2612" s="201">
        <v>4.03</v>
      </c>
      <c r="V2612" t="s">
        <v>4051</v>
      </c>
      <c r="W2612" t="s">
        <v>4163</v>
      </c>
      <c r="X2612" t="s">
        <v>4164</v>
      </c>
      <c r="Y2612" t="s">
        <v>4481</v>
      </c>
      <c r="Z2612" t="s">
        <v>3051</v>
      </c>
      <c r="AA2612">
        <v>830223</v>
      </c>
      <c r="AB2612" s="198">
        <v>37048.875011574077</v>
      </c>
      <c r="AC2612" s="198">
        <v>37048.875011574077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1576</v>
      </c>
      <c r="G2613" s="202">
        <v>1339157</v>
      </c>
      <c r="H2613" s="198">
        <v>37047.374305555553</v>
      </c>
      <c r="I2613" t="s">
        <v>4464</v>
      </c>
      <c r="M2613" t="s">
        <v>3494</v>
      </c>
      <c r="N2613" t="s">
        <v>3840</v>
      </c>
      <c r="O2613" t="s">
        <v>2586</v>
      </c>
      <c r="Q2613" s="199">
        <v>1576</v>
      </c>
      <c r="S2613" t="s">
        <v>3495</v>
      </c>
      <c r="T2613" t="s">
        <v>3730</v>
      </c>
      <c r="U2613" s="201">
        <v>4.1550000000000002</v>
      </c>
      <c r="V2613" t="s">
        <v>4465</v>
      </c>
      <c r="W2613" t="s">
        <v>4523</v>
      </c>
      <c r="X2613" t="s">
        <v>4524</v>
      </c>
      <c r="Y2613" t="s">
        <v>4481</v>
      </c>
      <c r="Z2613" t="s">
        <v>3051</v>
      </c>
      <c r="AA2613">
        <v>830226</v>
      </c>
      <c r="AB2613" s="198">
        <v>37048.875011574077</v>
      </c>
      <c r="AC2613" s="198">
        <v>37048.875011574077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</v>
      </c>
      <c r="G2614" s="202">
        <v>1339158</v>
      </c>
      <c r="H2614" s="198">
        <v>37047.374305555553</v>
      </c>
      <c r="I2614" t="s">
        <v>4264</v>
      </c>
      <c r="M2614" t="s">
        <v>3494</v>
      </c>
      <c r="N2614" t="s">
        <v>3840</v>
      </c>
      <c r="O2614" t="s">
        <v>2499</v>
      </c>
      <c r="P2614" s="199">
        <v>5000</v>
      </c>
      <c r="S2614" t="s">
        <v>3495</v>
      </c>
      <c r="T2614" t="s">
        <v>3730</v>
      </c>
      <c r="U2614" s="201">
        <v>3.9224999999999999</v>
      </c>
      <c r="V2614" t="s">
        <v>4373</v>
      </c>
      <c r="W2614" t="s">
        <v>4348</v>
      </c>
      <c r="X2614" t="s">
        <v>4498</v>
      </c>
      <c r="Y2614" t="s">
        <v>4481</v>
      </c>
      <c r="Z2614" t="s">
        <v>3051</v>
      </c>
      <c r="AA2614">
        <v>830225</v>
      </c>
      <c r="AB2614" s="198">
        <v>37048.875011574077</v>
      </c>
      <c r="AC2614" s="198">
        <v>37048.875011574077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5000</v>
      </c>
      <c r="G2615" s="202">
        <v>1339159</v>
      </c>
      <c r="H2615" s="198">
        <v>37047.374374999999</v>
      </c>
      <c r="I2615" t="s">
        <v>3472</v>
      </c>
      <c r="M2615" t="s">
        <v>3494</v>
      </c>
      <c r="N2615" t="s">
        <v>3840</v>
      </c>
      <c r="O2615" t="s">
        <v>2545</v>
      </c>
      <c r="Q2615" s="199">
        <v>5000</v>
      </c>
      <c r="S2615" t="s">
        <v>3495</v>
      </c>
      <c r="T2615" t="s">
        <v>3730</v>
      </c>
      <c r="U2615" s="201">
        <v>4.0999999999999996</v>
      </c>
      <c r="V2615" t="s">
        <v>3473</v>
      </c>
      <c r="W2615" t="s">
        <v>3163</v>
      </c>
      <c r="X2615" t="s">
        <v>3164</v>
      </c>
      <c r="Y2615" t="s">
        <v>4481</v>
      </c>
      <c r="Z2615" t="s">
        <v>3051</v>
      </c>
      <c r="AA2615">
        <v>830229</v>
      </c>
      <c r="AB2615" s="198">
        <v>37048.875011574077</v>
      </c>
      <c r="AC2615" s="198">
        <v>37048.875011574077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3735</v>
      </c>
      <c r="G2616" s="202">
        <v>1339160</v>
      </c>
      <c r="H2616" s="198">
        <v>37047.374386574076</v>
      </c>
      <c r="I2616" t="s">
        <v>4321</v>
      </c>
      <c r="M2616" t="s">
        <v>3494</v>
      </c>
      <c r="N2616" t="s">
        <v>3840</v>
      </c>
      <c r="O2616" t="s">
        <v>2498</v>
      </c>
      <c r="Q2616" s="199">
        <v>3735</v>
      </c>
      <c r="S2616" t="s">
        <v>3495</v>
      </c>
      <c r="T2616" t="s">
        <v>3730</v>
      </c>
      <c r="U2616" s="201">
        <v>3.8774999999999999</v>
      </c>
      <c r="V2616" t="s">
        <v>3669</v>
      </c>
      <c r="W2616" t="s">
        <v>4348</v>
      </c>
      <c r="X2616" t="s">
        <v>4498</v>
      </c>
      <c r="Y2616" t="s">
        <v>4481</v>
      </c>
      <c r="Z2616" t="s">
        <v>3051</v>
      </c>
      <c r="AA2616">
        <v>830227</v>
      </c>
      <c r="AB2616" s="198">
        <v>37048.875011574077</v>
      </c>
      <c r="AC2616" s="198">
        <v>37048.875011574077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1339161</v>
      </c>
      <c r="H2617" s="198">
        <v>37047.374398148146</v>
      </c>
      <c r="I2617" t="s">
        <v>3492</v>
      </c>
      <c r="M2617" t="s">
        <v>3494</v>
      </c>
      <c r="N2617" t="s">
        <v>3840</v>
      </c>
      <c r="O2617" t="s">
        <v>2550</v>
      </c>
      <c r="P2617" s="199">
        <v>10000</v>
      </c>
      <c r="S2617" t="s">
        <v>3495</v>
      </c>
      <c r="T2617" t="s">
        <v>3730</v>
      </c>
      <c r="U2617" s="201">
        <v>3.6</v>
      </c>
      <c r="V2617" t="s">
        <v>3350</v>
      </c>
      <c r="W2617" t="s">
        <v>3163</v>
      </c>
      <c r="X2617" t="s">
        <v>3164</v>
      </c>
      <c r="Y2617" t="s">
        <v>4481</v>
      </c>
      <c r="Z2617" t="s">
        <v>3051</v>
      </c>
      <c r="AA2617">
        <v>830228</v>
      </c>
      <c r="AB2617" s="198">
        <v>37048.875011574077</v>
      </c>
      <c r="AC2617" s="198">
        <v>37048.875011574077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1339164</v>
      </c>
      <c r="H2618" s="198">
        <v>37047.374432870369</v>
      </c>
      <c r="I2618" t="s">
        <v>3490</v>
      </c>
      <c r="M2618" t="s">
        <v>3494</v>
      </c>
      <c r="N2618" t="s">
        <v>3840</v>
      </c>
      <c r="O2618" t="s">
        <v>4697</v>
      </c>
      <c r="P2618" s="199">
        <v>10000</v>
      </c>
      <c r="S2618" t="s">
        <v>3495</v>
      </c>
      <c r="T2618" t="s">
        <v>3730</v>
      </c>
      <c r="U2618" s="201">
        <v>3.9550000000000001</v>
      </c>
      <c r="V2618" t="s">
        <v>4051</v>
      </c>
      <c r="W2618" t="s">
        <v>4169</v>
      </c>
      <c r="X2618" t="s">
        <v>4170</v>
      </c>
      <c r="Y2618" t="s">
        <v>4481</v>
      </c>
      <c r="Z2618" t="s">
        <v>3051</v>
      </c>
      <c r="AA2618">
        <v>830230</v>
      </c>
      <c r="AB2618" s="198">
        <v>37048.875011574077</v>
      </c>
      <c r="AC2618" s="198">
        <v>37048.875011574077</v>
      </c>
    </row>
    <row r="2619" spans="1:29" x14ac:dyDescent="0.2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10000</v>
      </c>
      <c r="G2619" s="202">
        <v>1339165</v>
      </c>
      <c r="H2619" s="198">
        <v>37047.374479166669</v>
      </c>
      <c r="I2619" t="s">
        <v>4449</v>
      </c>
      <c r="M2619" t="s">
        <v>3494</v>
      </c>
      <c r="N2619" t="s">
        <v>4506</v>
      </c>
      <c r="O2619" t="s">
        <v>2641</v>
      </c>
      <c r="P2619" s="199">
        <v>10000</v>
      </c>
      <c r="S2619" t="s">
        <v>3495</v>
      </c>
      <c r="T2619" t="s">
        <v>3730</v>
      </c>
      <c r="U2619" s="201">
        <v>4.2</v>
      </c>
      <c r="V2619" t="s">
        <v>3802</v>
      </c>
      <c r="W2619" t="s">
        <v>4507</v>
      </c>
      <c r="X2619" t="s">
        <v>4508</v>
      </c>
      <c r="Y2619" t="s">
        <v>4481</v>
      </c>
      <c r="Z2619" t="s">
        <v>3051</v>
      </c>
      <c r="AA2619">
        <v>830231</v>
      </c>
      <c r="AB2619" s="198">
        <v>37048.875011574077</v>
      </c>
      <c r="AC2619" s="198">
        <v>37048.875011574077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4094</v>
      </c>
      <c r="G2620" s="202">
        <v>1339166</v>
      </c>
      <c r="H2620" s="198">
        <v>37047.374490740738</v>
      </c>
      <c r="I2620" t="s">
        <v>4300</v>
      </c>
      <c r="M2620" t="s">
        <v>3494</v>
      </c>
      <c r="N2620" t="s">
        <v>3840</v>
      </c>
      <c r="O2620" t="s">
        <v>2545</v>
      </c>
      <c r="P2620" s="199">
        <v>4094</v>
      </c>
      <c r="S2620" t="s">
        <v>3495</v>
      </c>
      <c r="T2620" t="s">
        <v>3730</v>
      </c>
      <c r="U2620" s="201">
        <v>4</v>
      </c>
      <c r="V2620" t="s">
        <v>4061</v>
      </c>
      <c r="W2620" t="s">
        <v>3163</v>
      </c>
      <c r="X2620" t="s">
        <v>3164</v>
      </c>
      <c r="Y2620" t="s">
        <v>4481</v>
      </c>
      <c r="Z2620" t="s">
        <v>3051</v>
      </c>
      <c r="AA2620">
        <v>830232</v>
      </c>
      <c r="AB2620" s="198">
        <v>37048.875011574077</v>
      </c>
      <c r="AC2620" s="198">
        <v>37048.875011574077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1339167</v>
      </c>
      <c r="H2621" s="198">
        <v>37047.374548611115</v>
      </c>
      <c r="I2621" t="s">
        <v>3606</v>
      </c>
      <c r="M2621" t="s">
        <v>3494</v>
      </c>
      <c r="N2621" t="s">
        <v>3840</v>
      </c>
      <c r="O2621" t="s">
        <v>2515</v>
      </c>
      <c r="Q2621" s="199">
        <v>10000</v>
      </c>
      <c r="S2621" t="s">
        <v>3495</v>
      </c>
      <c r="T2621" t="s">
        <v>3730</v>
      </c>
      <c r="U2621" s="201">
        <v>4.0599999999999996</v>
      </c>
      <c r="V2621" t="s">
        <v>3491</v>
      </c>
      <c r="W2621" t="s">
        <v>4163</v>
      </c>
      <c r="X2621" t="s">
        <v>4164</v>
      </c>
      <c r="Y2621" t="s">
        <v>4481</v>
      </c>
      <c r="Z2621" t="s">
        <v>3051</v>
      </c>
      <c r="AA2621">
        <v>830233</v>
      </c>
      <c r="AB2621" s="198">
        <v>37048.875011574077</v>
      </c>
      <c r="AC2621" s="198">
        <v>37048.875011574077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10000</v>
      </c>
      <c r="G2622" s="202">
        <v>1339168</v>
      </c>
      <c r="H2622" s="198">
        <v>37047.374583333331</v>
      </c>
      <c r="I2622" t="s">
        <v>3606</v>
      </c>
      <c r="M2622" t="s">
        <v>3494</v>
      </c>
      <c r="N2622" t="s">
        <v>3840</v>
      </c>
      <c r="O2622" t="s">
        <v>2515</v>
      </c>
      <c r="Q2622" s="199">
        <v>10000</v>
      </c>
      <c r="S2622" t="s">
        <v>3495</v>
      </c>
      <c r="T2622" t="s">
        <v>3730</v>
      </c>
      <c r="U2622" s="201">
        <v>4.07</v>
      </c>
      <c r="V2622" t="s">
        <v>3491</v>
      </c>
      <c r="W2622" t="s">
        <v>4163</v>
      </c>
      <c r="X2622" t="s">
        <v>4164</v>
      </c>
      <c r="Y2622" t="s">
        <v>4481</v>
      </c>
      <c r="Z2622" t="s">
        <v>3051</v>
      </c>
      <c r="AA2622">
        <v>830234</v>
      </c>
      <c r="AB2622" s="198">
        <v>37048.875011574077</v>
      </c>
      <c r="AC2622" s="198">
        <v>37048.875011574077</v>
      </c>
    </row>
    <row r="2623" spans="1:29" x14ac:dyDescent="0.2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25</v>
      </c>
      <c r="F2623" s="213">
        <f t="shared" si="205"/>
        <v>125000</v>
      </c>
      <c r="G2623" s="202">
        <v>1339169</v>
      </c>
      <c r="H2623" s="198">
        <v>37047.374606481484</v>
      </c>
      <c r="I2623" t="s">
        <v>4484</v>
      </c>
      <c r="M2623" t="s">
        <v>3494</v>
      </c>
      <c r="N2623" t="s">
        <v>4277</v>
      </c>
      <c r="O2623" t="s">
        <v>2660</v>
      </c>
      <c r="P2623" s="199">
        <v>5000</v>
      </c>
      <c r="S2623" t="s">
        <v>3495</v>
      </c>
      <c r="T2623" t="s">
        <v>3730</v>
      </c>
      <c r="U2623" s="201">
        <v>4.38</v>
      </c>
      <c r="V2623" t="s">
        <v>3469</v>
      </c>
      <c r="W2623" t="s">
        <v>3217</v>
      </c>
      <c r="X2623" t="s">
        <v>4197</v>
      </c>
      <c r="Y2623" t="s">
        <v>3748</v>
      </c>
      <c r="Z2623" t="s">
        <v>3051</v>
      </c>
      <c r="AA2623" t="s">
        <v>292</v>
      </c>
      <c r="AB2623" s="198">
        <v>37048.875011574077</v>
      </c>
      <c r="AC2623" s="198">
        <v>37072.875011574077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1339171</v>
      </c>
      <c r="H2624" s="198">
        <v>37047.374618055554</v>
      </c>
      <c r="I2624" t="s">
        <v>3702</v>
      </c>
      <c r="M2624" t="s">
        <v>3494</v>
      </c>
      <c r="N2624" t="s">
        <v>3840</v>
      </c>
      <c r="O2624" t="s">
        <v>4706</v>
      </c>
      <c r="P2624" s="199">
        <v>5000</v>
      </c>
      <c r="S2624" t="s">
        <v>3495</v>
      </c>
      <c r="T2624" t="s">
        <v>3730</v>
      </c>
      <c r="U2624" s="201">
        <v>3.91</v>
      </c>
      <c r="V2624" t="s">
        <v>4530</v>
      </c>
      <c r="W2624" t="s">
        <v>4169</v>
      </c>
      <c r="X2624" t="s">
        <v>3165</v>
      </c>
      <c r="Y2624" t="s">
        <v>4481</v>
      </c>
      <c r="Z2624" t="s">
        <v>3051</v>
      </c>
      <c r="AA2624">
        <v>830235</v>
      </c>
      <c r="AB2624" s="198">
        <v>37048.875011574077</v>
      </c>
      <c r="AC2624" s="198">
        <v>37048.875011574077</v>
      </c>
    </row>
    <row r="2625" spans="1:29" x14ac:dyDescent="0.2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31</v>
      </c>
      <c r="F2625" s="213">
        <f t="shared" si="205"/>
        <v>77500</v>
      </c>
      <c r="G2625" s="202">
        <v>1339172</v>
      </c>
      <c r="H2625" s="198">
        <v>37047.374641203707</v>
      </c>
      <c r="I2625" t="s">
        <v>4272</v>
      </c>
      <c r="M2625" t="s">
        <v>3494</v>
      </c>
      <c r="N2625" t="s">
        <v>4277</v>
      </c>
      <c r="O2625" t="s">
        <v>4487</v>
      </c>
      <c r="P2625" s="199">
        <v>2500</v>
      </c>
      <c r="S2625" t="s">
        <v>3495</v>
      </c>
      <c r="T2625" t="s">
        <v>3730</v>
      </c>
      <c r="U2625" s="201">
        <v>4.125</v>
      </c>
      <c r="V2625" t="s">
        <v>3258</v>
      </c>
      <c r="W2625" t="s">
        <v>2909</v>
      </c>
      <c r="X2625" t="s">
        <v>4278</v>
      </c>
      <c r="Y2625" t="s">
        <v>3748</v>
      </c>
      <c r="Z2625" t="s">
        <v>3051</v>
      </c>
      <c r="AA2625" t="s">
        <v>293</v>
      </c>
      <c r="AB2625" s="198">
        <v>37073.875</v>
      </c>
      <c r="AC2625" s="198">
        <v>37103.875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1529</v>
      </c>
      <c r="G2626" s="202">
        <v>1339173</v>
      </c>
      <c r="H2626" s="198">
        <v>37047.374675925923</v>
      </c>
      <c r="I2626" t="s">
        <v>3157</v>
      </c>
      <c r="M2626" t="s">
        <v>3494</v>
      </c>
      <c r="N2626" t="s">
        <v>3840</v>
      </c>
      <c r="O2626" t="s">
        <v>2505</v>
      </c>
      <c r="P2626" s="199">
        <v>1529</v>
      </c>
      <c r="S2626" t="s">
        <v>3495</v>
      </c>
      <c r="T2626" t="s">
        <v>3730</v>
      </c>
      <c r="U2626" s="201">
        <v>3.9275000000000002</v>
      </c>
      <c r="V2626" t="s">
        <v>3452</v>
      </c>
      <c r="W2626" t="s">
        <v>4348</v>
      </c>
      <c r="X2626" t="s">
        <v>4498</v>
      </c>
      <c r="Y2626" t="s">
        <v>4481</v>
      </c>
      <c r="Z2626" t="s">
        <v>3051</v>
      </c>
      <c r="AA2626">
        <v>830236</v>
      </c>
      <c r="AB2626" s="198">
        <v>37048.875011574077</v>
      </c>
      <c r="AC2626" s="198">
        <v>37048.875011574077</v>
      </c>
    </row>
    <row r="2627" spans="1:29" x14ac:dyDescent="0.2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31</v>
      </c>
      <c r="F2627" s="213">
        <f t="shared" si="205"/>
        <v>387500</v>
      </c>
      <c r="G2627" s="202">
        <v>1339174</v>
      </c>
      <c r="H2627" s="198">
        <v>37047.374710648146</v>
      </c>
      <c r="I2627" t="s">
        <v>3606</v>
      </c>
      <c r="M2627" t="s">
        <v>3494</v>
      </c>
      <c r="N2627" t="s">
        <v>4277</v>
      </c>
      <c r="O2627" t="s">
        <v>4487</v>
      </c>
      <c r="P2627" s="199">
        <v>12500</v>
      </c>
      <c r="S2627" t="s">
        <v>3495</v>
      </c>
      <c r="T2627" t="s">
        <v>3730</v>
      </c>
      <c r="U2627" s="201">
        <v>4.125</v>
      </c>
      <c r="V2627" t="s">
        <v>3154</v>
      </c>
      <c r="W2627" t="s">
        <v>2909</v>
      </c>
      <c r="X2627" t="s">
        <v>4278</v>
      </c>
      <c r="Y2627" t="s">
        <v>3748</v>
      </c>
      <c r="Z2627" t="s">
        <v>3051</v>
      </c>
      <c r="AA2627" t="s">
        <v>294</v>
      </c>
      <c r="AB2627" s="198">
        <v>37073.875</v>
      </c>
      <c r="AC2627" s="198">
        <v>37103.875</v>
      </c>
    </row>
    <row r="2628" spans="1:29" x14ac:dyDescent="0.2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151</v>
      </c>
      <c r="F2628" s="213">
        <f t="shared" si="205"/>
        <v>755000</v>
      </c>
      <c r="G2628" s="202">
        <v>1339175</v>
      </c>
      <c r="H2628" s="198">
        <v>37047.374710648146</v>
      </c>
      <c r="I2628" t="s">
        <v>4276</v>
      </c>
      <c r="M2628" t="s">
        <v>3494</v>
      </c>
      <c r="N2628" t="s">
        <v>4277</v>
      </c>
      <c r="O2628" t="s">
        <v>4505</v>
      </c>
      <c r="P2628" s="199">
        <v>5000</v>
      </c>
      <c r="S2628" t="s">
        <v>3495</v>
      </c>
      <c r="T2628" t="s">
        <v>3730</v>
      </c>
      <c r="U2628" s="201">
        <v>4.53</v>
      </c>
      <c r="V2628" t="s">
        <v>4361</v>
      </c>
      <c r="W2628" t="s">
        <v>2909</v>
      </c>
      <c r="X2628" t="s">
        <v>4278</v>
      </c>
      <c r="Y2628" t="s">
        <v>3748</v>
      </c>
      <c r="Z2628" t="s">
        <v>3051</v>
      </c>
      <c r="AA2628" t="s">
        <v>295</v>
      </c>
      <c r="AB2628" s="198">
        <v>37196</v>
      </c>
      <c r="AC2628" s="198">
        <v>37346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1339176</v>
      </c>
      <c r="H2629" s="198">
        <v>37047.374710648146</v>
      </c>
      <c r="I2629" t="s">
        <v>3472</v>
      </c>
      <c r="M2629" t="s">
        <v>3494</v>
      </c>
      <c r="N2629" t="s">
        <v>3840</v>
      </c>
      <c r="O2629" t="s">
        <v>2498</v>
      </c>
      <c r="P2629" s="199">
        <v>5000</v>
      </c>
      <c r="S2629" t="s">
        <v>3495</v>
      </c>
      <c r="T2629" t="s">
        <v>3730</v>
      </c>
      <c r="U2629" s="201">
        <v>3.8725000000000001</v>
      </c>
      <c r="V2629" t="s">
        <v>3905</v>
      </c>
      <c r="W2629" t="s">
        <v>4348</v>
      </c>
      <c r="X2629" t="s">
        <v>4498</v>
      </c>
      <c r="Y2629" t="s">
        <v>4481</v>
      </c>
      <c r="Z2629" t="s">
        <v>3051</v>
      </c>
      <c r="AA2629">
        <v>830238</v>
      </c>
      <c r="AB2629" s="198">
        <v>37048.875011574077</v>
      </c>
      <c r="AC2629" s="198">
        <v>37048.875011574077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11780</v>
      </c>
      <c r="G2630" s="202">
        <v>1339177</v>
      </c>
      <c r="H2630" s="198">
        <v>37047.3747337963</v>
      </c>
      <c r="I2630" t="s">
        <v>4249</v>
      </c>
      <c r="M2630" t="s">
        <v>3494</v>
      </c>
      <c r="N2630" t="s">
        <v>3840</v>
      </c>
      <c r="O2630" t="s">
        <v>4679</v>
      </c>
      <c r="P2630" s="199">
        <v>11780</v>
      </c>
      <c r="S2630" t="s">
        <v>3495</v>
      </c>
      <c r="T2630" t="s">
        <v>3730</v>
      </c>
      <c r="U2630" s="201">
        <v>4.1449999999999996</v>
      </c>
      <c r="V2630" t="s">
        <v>3144</v>
      </c>
      <c r="W2630" t="s">
        <v>4178</v>
      </c>
      <c r="X2630" t="s">
        <v>4179</v>
      </c>
      <c r="Y2630" t="s">
        <v>4481</v>
      </c>
      <c r="Z2630" t="s">
        <v>3051</v>
      </c>
      <c r="AA2630">
        <v>830239</v>
      </c>
      <c r="AB2630" s="198">
        <v>37048.875011574077</v>
      </c>
      <c r="AC2630" s="198">
        <v>37048.875011574077</v>
      </c>
    </row>
    <row r="2631" spans="1:29" x14ac:dyDescent="0.2">
      <c r="A2631" s="44" t="str">
        <f t="shared" si="201"/>
        <v>US Natural Gas Financial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Financial</v>
      </c>
      <c r="E2631" s="44">
        <f>IF(VLOOKUP(S2631,'DD-Lookup'!$J$6:$L$50,3,FALSE)="Monthly",(YEAR(AC2631)-YEAR(AB2631))*12+MONTH(AC2631)-MONTH(AB2631)+1,(AC2631-AB2631+1))</f>
        <v>25</v>
      </c>
      <c r="F2631" s="213">
        <f t="shared" si="205"/>
        <v>250000</v>
      </c>
      <c r="G2631" s="202">
        <v>1339178</v>
      </c>
      <c r="H2631" s="198">
        <v>37047.374745370369</v>
      </c>
      <c r="I2631" t="s">
        <v>4239</v>
      </c>
      <c r="M2631" t="s">
        <v>3494</v>
      </c>
      <c r="N2631" t="s">
        <v>4277</v>
      </c>
      <c r="O2631" t="s">
        <v>3991</v>
      </c>
      <c r="Q2631" s="199">
        <v>10000</v>
      </c>
      <c r="S2631" t="s">
        <v>3495</v>
      </c>
      <c r="T2631" t="s">
        <v>3730</v>
      </c>
      <c r="U2631" s="201">
        <v>4.0350000000000001</v>
      </c>
      <c r="V2631" t="s">
        <v>4066</v>
      </c>
      <c r="W2631" t="s">
        <v>4527</v>
      </c>
      <c r="X2631" t="s">
        <v>4157</v>
      </c>
      <c r="Y2631" t="s">
        <v>3748</v>
      </c>
      <c r="Z2631" t="s">
        <v>3051</v>
      </c>
      <c r="AA2631" t="s">
        <v>296</v>
      </c>
      <c r="AB2631" s="198">
        <v>37048.875011574077</v>
      </c>
      <c r="AC2631" s="198">
        <v>37072.875011574077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1339179</v>
      </c>
      <c r="H2632" s="198">
        <v>37047.374745370369</v>
      </c>
      <c r="I2632" t="s">
        <v>4501</v>
      </c>
      <c r="M2632" t="s">
        <v>3494</v>
      </c>
      <c r="N2632" t="s">
        <v>3840</v>
      </c>
      <c r="O2632" t="s">
        <v>2481</v>
      </c>
      <c r="Q2632" s="199">
        <v>10000</v>
      </c>
      <c r="S2632" t="s">
        <v>3495</v>
      </c>
      <c r="T2632" t="s">
        <v>3730</v>
      </c>
      <c r="U2632" s="201">
        <v>4.1050000000000004</v>
      </c>
      <c r="V2632" t="s">
        <v>4349</v>
      </c>
      <c r="W2632" t="s">
        <v>4479</v>
      </c>
      <c r="X2632" t="s">
        <v>4480</v>
      </c>
      <c r="Y2632" t="s">
        <v>4481</v>
      </c>
      <c r="Z2632" t="s">
        <v>3051</v>
      </c>
      <c r="AA2632">
        <v>830240</v>
      </c>
      <c r="AB2632" s="198">
        <v>37048.875011574077</v>
      </c>
      <c r="AC2632" s="198">
        <v>37048.875011574077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5000</v>
      </c>
      <c r="G2633" s="202">
        <v>1339180</v>
      </c>
      <c r="H2633" s="198">
        <v>37047.374780092592</v>
      </c>
      <c r="I2633" t="s">
        <v>4405</v>
      </c>
      <c r="M2633" t="s">
        <v>3494</v>
      </c>
      <c r="N2633" t="s">
        <v>3840</v>
      </c>
      <c r="O2633" t="s">
        <v>2657</v>
      </c>
      <c r="Q2633" s="199">
        <v>5000</v>
      </c>
      <c r="S2633" t="s">
        <v>3495</v>
      </c>
      <c r="T2633" t="s">
        <v>3730</v>
      </c>
      <c r="U2633" s="201">
        <v>3.89</v>
      </c>
      <c r="V2633" t="s">
        <v>4074</v>
      </c>
      <c r="W2633" t="s">
        <v>4368</v>
      </c>
      <c r="X2633" t="s">
        <v>3165</v>
      </c>
      <c r="Y2633" t="s">
        <v>4481</v>
      </c>
      <c r="Z2633" t="s">
        <v>3051</v>
      </c>
      <c r="AA2633">
        <v>830241</v>
      </c>
      <c r="AB2633" s="198">
        <v>37048.875011574077</v>
      </c>
      <c r="AC2633" s="198">
        <v>37048.875011574077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5000</v>
      </c>
      <c r="G2634" s="202">
        <v>1339181</v>
      </c>
      <c r="H2634" s="198">
        <v>37047.374803240738</v>
      </c>
      <c r="I2634" t="s">
        <v>4264</v>
      </c>
      <c r="M2634" t="s">
        <v>3494</v>
      </c>
      <c r="N2634" t="s">
        <v>3840</v>
      </c>
      <c r="O2634" t="s">
        <v>2473</v>
      </c>
      <c r="Q2634" s="199">
        <v>5000</v>
      </c>
      <c r="S2634" t="s">
        <v>3495</v>
      </c>
      <c r="T2634" t="s">
        <v>3730</v>
      </c>
      <c r="U2634" s="201">
        <v>3.91</v>
      </c>
      <c r="V2634" t="s">
        <v>3262</v>
      </c>
      <c r="W2634" t="s">
        <v>4512</v>
      </c>
      <c r="X2634" t="s">
        <v>4513</v>
      </c>
      <c r="Y2634" t="s">
        <v>4481</v>
      </c>
      <c r="Z2634" t="s">
        <v>3051</v>
      </c>
      <c r="AA2634">
        <v>830242</v>
      </c>
      <c r="AB2634" s="198">
        <v>37048.875011574077</v>
      </c>
      <c r="AC2634" s="198">
        <v>37048.875011574077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20000</v>
      </c>
      <c r="G2635" s="202">
        <v>1339182</v>
      </c>
      <c r="H2635" s="198">
        <v>37047.374814814815</v>
      </c>
      <c r="I2635" t="s">
        <v>4249</v>
      </c>
      <c r="M2635" t="s">
        <v>3494</v>
      </c>
      <c r="N2635" t="s">
        <v>3840</v>
      </c>
      <c r="O2635" t="s">
        <v>4679</v>
      </c>
      <c r="P2635" s="199">
        <v>20000</v>
      </c>
      <c r="S2635" t="s">
        <v>3495</v>
      </c>
      <c r="T2635" t="s">
        <v>3730</v>
      </c>
      <c r="U2635" s="201">
        <v>4.1349999999999998</v>
      </c>
      <c r="V2635" t="s">
        <v>3144</v>
      </c>
      <c r="W2635" t="s">
        <v>4178</v>
      </c>
      <c r="X2635" t="s">
        <v>4179</v>
      </c>
      <c r="Y2635" t="s">
        <v>4481</v>
      </c>
      <c r="Z2635" t="s">
        <v>3051</v>
      </c>
      <c r="AA2635">
        <v>830243</v>
      </c>
      <c r="AB2635" s="198">
        <v>37048.875011574077</v>
      </c>
      <c r="AC2635" s="198">
        <v>37048.875011574077</v>
      </c>
    </row>
    <row r="2636" spans="1:29" x14ac:dyDescent="0.2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31</v>
      </c>
      <c r="F2636" s="213">
        <f t="shared" si="210"/>
        <v>77500</v>
      </c>
      <c r="G2636" s="202">
        <v>1339183</v>
      </c>
      <c r="H2636" s="198">
        <v>37047.374837962961</v>
      </c>
      <c r="I2636" t="s">
        <v>4159</v>
      </c>
      <c r="M2636" t="s">
        <v>3494</v>
      </c>
      <c r="N2636" t="s">
        <v>4277</v>
      </c>
      <c r="O2636" t="s">
        <v>4487</v>
      </c>
      <c r="P2636" s="199">
        <v>2500</v>
      </c>
      <c r="S2636" t="s">
        <v>3495</v>
      </c>
      <c r="T2636" t="s">
        <v>3730</v>
      </c>
      <c r="U2636" s="201">
        <v>4.12</v>
      </c>
      <c r="V2636" t="s">
        <v>138</v>
      </c>
      <c r="W2636" t="s">
        <v>2909</v>
      </c>
      <c r="X2636" t="s">
        <v>4278</v>
      </c>
      <c r="Y2636" t="s">
        <v>3748</v>
      </c>
      <c r="Z2636" t="s">
        <v>3051</v>
      </c>
      <c r="AA2636" t="s">
        <v>297</v>
      </c>
      <c r="AB2636" s="198">
        <v>37073.875</v>
      </c>
      <c r="AC2636" s="198">
        <v>37103.875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25000</v>
      </c>
      <c r="G2637" s="202">
        <v>1339184</v>
      </c>
      <c r="H2637" s="198">
        <v>37047.374849537038</v>
      </c>
      <c r="I2637" t="s">
        <v>4501</v>
      </c>
      <c r="M2637" t="s">
        <v>3494</v>
      </c>
      <c r="N2637" t="s">
        <v>3840</v>
      </c>
      <c r="O2637" t="s">
        <v>4680</v>
      </c>
      <c r="P2637" s="199">
        <v>25000</v>
      </c>
      <c r="S2637" t="s">
        <v>3495</v>
      </c>
      <c r="T2637" t="s">
        <v>3730</v>
      </c>
      <c r="U2637" s="201">
        <v>4.0199999999999996</v>
      </c>
      <c r="V2637" t="s">
        <v>3662</v>
      </c>
      <c r="W2637" t="s">
        <v>4163</v>
      </c>
      <c r="X2637" t="s">
        <v>4164</v>
      </c>
      <c r="Y2637" t="s">
        <v>4481</v>
      </c>
      <c r="Z2637" t="s">
        <v>3051</v>
      </c>
      <c r="AA2637">
        <v>830244</v>
      </c>
      <c r="AB2637" s="198">
        <v>37048.875011574077</v>
      </c>
      <c r="AC2637" s="198">
        <v>37048.875011574077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5086</v>
      </c>
      <c r="G2638" s="202">
        <v>1339185</v>
      </c>
      <c r="H2638" s="198">
        <v>37047.374861111108</v>
      </c>
      <c r="I2638" t="s">
        <v>3472</v>
      </c>
      <c r="M2638" t="s">
        <v>3494</v>
      </c>
      <c r="N2638" t="s">
        <v>3840</v>
      </c>
      <c r="O2638" t="s">
        <v>2472</v>
      </c>
      <c r="Q2638" s="199">
        <v>5086</v>
      </c>
      <c r="S2638" t="s">
        <v>3495</v>
      </c>
      <c r="T2638" t="s">
        <v>3730</v>
      </c>
      <c r="U2638" s="201">
        <v>4.01</v>
      </c>
      <c r="V2638" t="s">
        <v>3091</v>
      </c>
      <c r="W2638" t="s">
        <v>4512</v>
      </c>
      <c r="X2638" t="s">
        <v>4513</v>
      </c>
      <c r="Y2638" t="s">
        <v>4481</v>
      </c>
      <c r="Z2638" t="s">
        <v>3051</v>
      </c>
      <c r="AA2638">
        <v>830245</v>
      </c>
      <c r="AB2638" s="198">
        <v>37048.875011574077</v>
      </c>
      <c r="AC2638" s="198">
        <v>37048.875011574077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1339186</v>
      </c>
      <c r="H2639" s="198">
        <v>37047.374872685185</v>
      </c>
      <c r="I2639" t="s">
        <v>4467</v>
      </c>
      <c r="M2639" t="s">
        <v>3494</v>
      </c>
      <c r="N2639" t="s">
        <v>3840</v>
      </c>
      <c r="O2639" t="s">
        <v>2472</v>
      </c>
      <c r="P2639" s="199">
        <v>10000</v>
      </c>
      <c r="S2639" t="s">
        <v>3495</v>
      </c>
      <c r="T2639" t="s">
        <v>3730</v>
      </c>
      <c r="U2639" s="201">
        <v>4.0049999999999999</v>
      </c>
      <c r="V2639" t="s">
        <v>4218</v>
      </c>
      <c r="W2639" t="s">
        <v>4512</v>
      </c>
      <c r="X2639" t="s">
        <v>4513</v>
      </c>
      <c r="Y2639" t="s">
        <v>4481</v>
      </c>
      <c r="Z2639" t="s">
        <v>3051</v>
      </c>
      <c r="AA2639">
        <v>830246</v>
      </c>
      <c r="AB2639" s="198">
        <v>37048.875011574077</v>
      </c>
      <c r="AC2639" s="198">
        <v>37048.875011574077</v>
      </c>
    </row>
    <row r="2640" spans="1:29" x14ac:dyDescent="0.2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31</v>
      </c>
      <c r="F2640" s="213">
        <f t="shared" si="210"/>
        <v>232500</v>
      </c>
      <c r="G2640" s="202">
        <v>1339187</v>
      </c>
      <c r="H2640" s="198">
        <v>37047.374918981484</v>
      </c>
      <c r="I2640" t="s">
        <v>3702</v>
      </c>
      <c r="M2640" t="s">
        <v>3494</v>
      </c>
      <c r="N2640" t="s">
        <v>4277</v>
      </c>
      <c r="O2640" t="s">
        <v>4487</v>
      </c>
      <c r="P2640" s="199">
        <v>7500</v>
      </c>
      <c r="S2640" t="s">
        <v>3495</v>
      </c>
      <c r="T2640" t="s">
        <v>3730</v>
      </c>
      <c r="U2640" s="201">
        <v>4.12</v>
      </c>
      <c r="V2640" t="s">
        <v>4279</v>
      </c>
      <c r="W2640" t="s">
        <v>2909</v>
      </c>
      <c r="X2640" t="s">
        <v>4278</v>
      </c>
      <c r="Y2640" t="s">
        <v>3748</v>
      </c>
      <c r="Z2640" t="s">
        <v>3051</v>
      </c>
      <c r="AA2640" t="s">
        <v>298</v>
      </c>
      <c r="AB2640" s="198">
        <v>37073.875</v>
      </c>
      <c r="AC2640" s="198">
        <v>37103.875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2000</v>
      </c>
      <c r="G2641" s="202">
        <v>1339189</v>
      </c>
      <c r="H2641" s="198">
        <v>37047.374930555554</v>
      </c>
      <c r="I2641" t="s">
        <v>4249</v>
      </c>
      <c r="M2641" t="s">
        <v>3494</v>
      </c>
      <c r="N2641" t="s">
        <v>3840</v>
      </c>
      <c r="O2641" t="s">
        <v>2499</v>
      </c>
      <c r="Q2641" s="199">
        <v>2000</v>
      </c>
      <c r="S2641" t="s">
        <v>3495</v>
      </c>
      <c r="T2641" t="s">
        <v>3730</v>
      </c>
      <c r="U2641" s="201">
        <v>3.9249999999999998</v>
      </c>
      <c r="V2641" t="s">
        <v>4478</v>
      </c>
      <c r="W2641" t="s">
        <v>4348</v>
      </c>
      <c r="X2641" t="s">
        <v>4498</v>
      </c>
      <c r="Y2641" t="s">
        <v>4481</v>
      </c>
      <c r="Z2641" t="s">
        <v>3051</v>
      </c>
      <c r="AA2641">
        <v>830248</v>
      </c>
      <c r="AB2641" s="198">
        <v>37048.875011574077</v>
      </c>
      <c r="AC2641" s="198">
        <v>37048.875011574077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</v>
      </c>
      <c r="G2642" s="202">
        <v>1339188</v>
      </c>
      <c r="H2642" s="198">
        <v>37047.374930555554</v>
      </c>
      <c r="I2642" t="s">
        <v>4482</v>
      </c>
      <c r="M2642" t="s">
        <v>3494</v>
      </c>
      <c r="N2642" t="s">
        <v>3840</v>
      </c>
      <c r="O2642" t="s">
        <v>2503</v>
      </c>
      <c r="P2642" s="199">
        <v>5000</v>
      </c>
      <c r="S2642" t="s">
        <v>3495</v>
      </c>
      <c r="T2642" t="s">
        <v>3730</v>
      </c>
      <c r="U2642" s="201">
        <v>3.9175</v>
      </c>
      <c r="V2642" t="s">
        <v>4511</v>
      </c>
      <c r="W2642" t="s">
        <v>4348</v>
      </c>
      <c r="X2642" t="s">
        <v>4498</v>
      </c>
      <c r="Y2642" t="s">
        <v>4481</v>
      </c>
      <c r="Z2642" t="s">
        <v>3051</v>
      </c>
      <c r="AA2642">
        <v>830247</v>
      </c>
      <c r="AB2642" s="198">
        <v>37048.875011574077</v>
      </c>
      <c r="AC2642" s="198">
        <v>37048.875011574077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1339190</v>
      </c>
      <c r="H2643" s="198">
        <v>37047.3749537037</v>
      </c>
      <c r="I2643" t="s">
        <v>3518</v>
      </c>
      <c r="M2643" t="s">
        <v>3494</v>
      </c>
      <c r="N2643" t="s">
        <v>3840</v>
      </c>
      <c r="O2643" t="s">
        <v>2524</v>
      </c>
      <c r="P2643" s="199">
        <v>5000</v>
      </c>
      <c r="S2643" t="s">
        <v>3495</v>
      </c>
      <c r="T2643" t="s">
        <v>3730</v>
      </c>
      <c r="U2643" s="201">
        <v>4.3250000000000002</v>
      </c>
      <c r="V2643" t="s">
        <v>3480</v>
      </c>
      <c r="W2643" t="s">
        <v>3217</v>
      </c>
      <c r="X2643" t="s">
        <v>3153</v>
      </c>
      <c r="Y2643" t="s">
        <v>4481</v>
      </c>
      <c r="Z2643" t="s">
        <v>3051</v>
      </c>
      <c r="AA2643">
        <v>830249</v>
      </c>
      <c r="AB2643" s="198">
        <v>37048.875011574077</v>
      </c>
      <c r="AC2643" s="198">
        <v>37048.875011574077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</v>
      </c>
      <c r="G2644" s="202">
        <v>1339191</v>
      </c>
      <c r="H2644" s="198">
        <v>37047.374988425923</v>
      </c>
      <c r="I2644" t="s">
        <v>4359</v>
      </c>
      <c r="M2644" t="s">
        <v>3494</v>
      </c>
      <c r="N2644" t="s">
        <v>3840</v>
      </c>
      <c r="O2644" t="s">
        <v>2587</v>
      </c>
      <c r="P2644" s="199">
        <v>5000</v>
      </c>
      <c r="S2644" t="s">
        <v>3495</v>
      </c>
      <c r="T2644" t="s">
        <v>3730</v>
      </c>
      <c r="U2644" s="201">
        <v>3.9249999999999998</v>
      </c>
      <c r="V2644" t="s">
        <v>3250</v>
      </c>
      <c r="W2644" t="s">
        <v>3171</v>
      </c>
      <c r="X2644" t="s">
        <v>3164</v>
      </c>
      <c r="Y2644" t="s">
        <v>4481</v>
      </c>
      <c r="Z2644" t="s">
        <v>3051</v>
      </c>
      <c r="AA2644">
        <v>830250</v>
      </c>
      <c r="AB2644" s="198">
        <v>37048.875011574077</v>
      </c>
      <c r="AC2644" s="198">
        <v>37048.875011574077</v>
      </c>
    </row>
    <row r="2645" spans="1:29" x14ac:dyDescent="0.2">
      <c r="A2645" s="44" t="str">
        <f t="shared" si="206"/>
        <v>US Natural Gas Financial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25</v>
      </c>
      <c r="F2645" s="213">
        <f t="shared" si="210"/>
        <v>125000</v>
      </c>
      <c r="G2645" s="202">
        <v>1339192</v>
      </c>
      <c r="H2645" s="198">
        <v>37047.375034722223</v>
      </c>
      <c r="I2645" t="s">
        <v>4496</v>
      </c>
      <c r="M2645" t="s">
        <v>3494</v>
      </c>
      <c r="N2645" t="s">
        <v>4277</v>
      </c>
      <c r="O2645" t="s">
        <v>3991</v>
      </c>
      <c r="P2645" s="199">
        <v>5000</v>
      </c>
      <c r="S2645" t="s">
        <v>3495</v>
      </c>
      <c r="T2645" t="s">
        <v>3730</v>
      </c>
      <c r="U2645" s="201">
        <v>4.0250000000000004</v>
      </c>
      <c r="V2645" t="s">
        <v>3156</v>
      </c>
      <c r="W2645" t="s">
        <v>4527</v>
      </c>
      <c r="X2645" t="s">
        <v>4157</v>
      </c>
      <c r="Y2645" t="s">
        <v>3748</v>
      </c>
      <c r="Z2645" t="s">
        <v>3051</v>
      </c>
      <c r="AA2645" t="s">
        <v>299</v>
      </c>
      <c r="AB2645" s="198">
        <v>37048.875011574077</v>
      </c>
      <c r="AC2645" s="198">
        <v>37072.875011574077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1339193</v>
      </c>
      <c r="H2646" s="198">
        <v>37047.375034722223</v>
      </c>
      <c r="I2646" t="s">
        <v>4284</v>
      </c>
      <c r="M2646" t="s">
        <v>3494</v>
      </c>
      <c r="N2646" t="s">
        <v>3840</v>
      </c>
      <c r="O2646" t="s">
        <v>4694</v>
      </c>
      <c r="Q2646" s="199">
        <v>5000</v>
      </c>
      <c r="S2646" t="s">
        <v>3495</v>
      </c>
      <c r="T2646" t="s">
        <v>3730</v>
      </c>
      <c r="U2646" s="201">
        <v>3.9224999999999999</v>
      </c>
      <c r="V2646" t="s">
        <v>4108</v>
      </c>
      <c r="W2646" t="s">
        <v>4368</v>
      </c>
      <c r="X2646" t="s">
        <v>3165</v>
      </c>
      <c r="Y2646" t="s">
        <v>4481</v>
      </c>
      <c r="Z2646" t="s">
        <v>3051</v>
      </c>
      <c r="AA2646">
        <v>830251</v>
      </c>
      <c r="AB2646" s="198">
        <v>37048.875011574077</v>
      </c>
      <c r="AC2646" s="198">
        <v>37048.875011574077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1339195</v>
      </c>
      <c r="H2647" s="198">
        <v>37047.3750462963</v>
      </c>
      <c r="I2647" t="s">
        <v>3638</v>
      </c>
      <c r="M2647" t="s">
        <v>3494</v>
      </c>
      <c r="N2647" t="s">
        <v>3840</v>
      </c>
      <c r="O2647" t="s">
        <v>2481</v>
      </c>
      <c r="P2647" s="199">
        <v>10000</v>
      </c>
      <c r="S2647" t="s">
        <v>3495</v>
      </c>
      <c r="T2647" t="s">
        <v>3730</v>
      </c>
      <c r="U2647" s="201">
        <v>4.0949999999999998</v>
      </c>
      <c r="V2647" t="s">
        <v>3639</v>
      </c>
      <c r="W2647" t="s">
        <v>4479</v>
      </c>
      <c r="X2647" t="s">
        <v>4480</v>
      </c>
      <c r="Y2647" t="s">
        <v>4481</v>
      </c>
      <c r="Z2647" t="s">
        <v>3051</v>
      </c>
      <c r="AA2647">
        <v>830252</v>
      </c>
      <c r="AB2647" s="198">
        <v>37048.875011574077</v>
      </c>
      <c r="AC2647" s="198">
        <v>37048.875011574077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5000</v>
      </c>
      <c r="G2648" s="202">
        <v>1339194</v>
      </c>
      <c r="H2648" s="198">
        <v>37047.3750462963</v>
      </c>
      <c r="I2648" t="s">
        <v>4543</v>
      </c>
      <c r="M2648" t="s">
        <v>3494</v>
      </c>
      <c r="N2648" t="s">
        <v>3840</v>
      </c>
      <c r="O2648" t="s">
        <v>2473</v>
      </c>
      <c r="Q2648" s="199">
        <v>5000</v>
      </c>
      <c r="S2648" t="s">
        <v>3495</v>
      </c>
      <c r="T2648" t="s">
        <v>3730</v>
      </c>
      <c r="U2648" s="201">
        <v>3.915</v>
      </c>
      <c r="V2648" t="s">
        <v>4350</v>
      </c>
      <c r="W2648" t="s">
        <v>4512</v>
      </c>
      <c r="X2648" t="s">
        <v>4513</v>
      </c>
      <c r="Y2648" t="s">
        <v>4481</v>
      </c>
      <c r="Z2648" t="s">
        <v>3051</v>
      </c>
      <c r="AA2648">
        <v>830253</v>
      </c>
      <c r="AB2648" s="198">
        <v>37048.875011574077</v>
      </c>
      <c r="AC2648" s="198">
        <v>37048.875011574077</v>
      </c>
    </row>
    <row r="2649" spans="1:29" x14ac:dyDescent="0.2">
      <c r="A2649" s="44" t="str">
        <f t="shared" si="206"/>
        <v>US Power Physical</v>
      </c>
      <c r="B2649" s="44" t="str">
        <f t="shared" si="207"/>
        <v>US</v>
      </c>
      <c r="C2649" s="44" t="str">
        <f t="shared" si="208"/>
        <v>Power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5</v>
      </c>
      <c r="F2649" s="213">
        <f t="shared" si="210"/>
        <v>250</v>
      </c>
      <c r="G2649" s="202">
        <v>1339196</v>
      </c>
      <c r="H2649" s="198">
        <v>37047.375057870369</v>
      </c>
      <c r="I2649" t="s">
        <v>3518</v>
      </c>
      <c r="J2649" t="s">
        <v>4422</v>
      </c>
      <c r="K2649" t="s">
        <v>4267</v>
      </c>
      <c r="M2649" t="s">
        <v>2818</v>
      </c>
      <c r="N2649" t="s">
        <v>3519</v>
      </c>
      <c r="O2649" t="s">
        <v>3989</v>
      </c>
      <c r="P2649" s="199">
        <v>50</v>
      </c>
      <c r="S2649" t="s">
        <v>3493</v>
      </c>
      <c r="T2649" t="s">
        <v>3730</v>
      </c>
      <c r="U2649" s="201">
        <v>43</v>
      </c>
      <c r="V2649" t="s">
        <v>3214</v>
      </c>
      <c r="W2649" t="s">
        <v>2834</v>
      </c>
      <c r="X2649" t="s">
        <v>3528</v>
      </c>
      <c r="Y2649" t="s">
        <v>4783</v>
      </c>
      <c r="Z2649" t="s">
        <v>3046</v>
      </c>
      <c r="AA2649">
        <v>632837.1</v>
      </c>
      <c r="AB2649" s="198">
        <v>37053.875011574077</v>
      </c>
      <c r="AC2649" s="198">
        <v>37057.875011574077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1600</v>
      </c>
      <c r="G2650" s="202">
        <v>1339197</v>
      </c>
      <c r="H2650" s="198">
        <v>37047.375069444446</v>
      </c>
      <c r="I2650" t="s">
        <v>3150</v>
      </c>
      <c r="M2650" t="s">
        <v>3494</v>
      </c>
      <c r="N2650" t="s">
        <v>3840</v>
      </c>
      <c r="O2650" t="s">
        <v>2503</v>
      </c>
      <c r="P2650" s="199">
        <v>1600</v>
      </c>
      <c r="S2650" t="s">
        <v>3495</v>
      </c>
      <c r="T2650" t="s">
        <v>3730</v>
      </c>
      <c r="U2650" s="201">
        <v>3.92</v>
      </c>
      <c r="V2650" t="s">
        <v>3687</v>
      </c>
      <c r="W2650" t="s">
        <v>4348</v>
      </c>
      <c r="X2650" t="s">
        <v>4498</v>
      </c>
      <c r="Y2650" t="s">
        <v>4481</v>
      </c>
      <c r="Z2650" t="s">
        <v>3051</v>
      </c>
      <c r="AA2650">
        <v>830254</v>
      </c>
      <c r="AB2650" s="198">
        <v>37048.875011574077</v>
      </c>
      <c r="AC2650" s="198">
        <v>37048.875011574077</v>
      </c>
    </row>
    <row r="2651" spans="1:29" x14ac:dyDescent="0.2">
      <c r="A2651" s="44" t="str">
        <f t="shared" si="206"/>
        <v>US Natural Gas Financial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Financial</v>
      </c>
      <c r="E2651" s="44">
        <f>IF(VLOOKUP(S2651,'DD-Lookup'!$J$6:$L$50,3,FALSE)="Monthly",(YEAR(AC2651)-YEAR(AB2651))*12+MONTH(AC2651)-MONTH(AB2651)+1,(AC2651-AB2651+1))</f>
        <v>123</v>
      </c>
      <c r="F2651" s="213">
        <f t="shared" si="210"/>
        <v>615000</v>
      </c>
      <c r="G2651" s="202">
        <v>1339198</v>
      </c>
      <c r="H2651" s="198">
        <v>37047.375081018516</v>
      </c>
      <c r="I2651" t="s">
        <v>3151</v>
      </c>
      <c r="M2651" t="s">
        <v>3494</v>
      </c>
      <c r="N2651" t="s">
        <v>4277</v>
      </c>
      <c r="O2651" t="s">
        <v>3218</v>
      </c>
      <c r="P2651" s="199">
        <v>5000</v>
      </c>
      <c r="S2651" t="s">
        <v>3495</v>
      </c>
      <c r="T2651" t="s">
        <v>3730</v>
      </c>
      <c r="U2651" s="201">
        <v>4.2050000000000001</v>
      </c>
      <c r="V2651" t="s">
        <v>3508</v>
      </c>
      <c r="W2651" t="s">
        <v>2909</v>
      </c>
      <c r="X2651" t="s">
        <v>4278</v>
      </c>
      <c r="Y2651" t="s">
        <v>3748</v>
      </c>
      <c r="Z2651" t="s">
        <v>3051</v>
      </c>
      <c r="AA2651" t="s">
        <v>300</v>
      </c>
      <c r="AB2651" s="198">
        <v>37073</v>
      </c>
      <c r="AC2651" s="198">
        <v>37195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5000</v>
      </c>
      <c r="G2652" s="202">
        <v>1339199</v>
      </c>
      <c r="H2652" s="198">
        <v>37047.375081018516</v>
      </c>
      <c r="I2652" t="s">
        <v>3472</v>
      </c>
      <c r="M2652" t="s">
        <v>3494</v>
      </c>
      <c r="N2652" t="s">
        <v>3840</v>
      </c>
      <c r="O2652" t="s">
        <v>2545</v>
      </c>
      <c r="Q2652" s="199">
        <v>5000</v>
      </c>
      <c r="S2652" t="s">
        <v>3495</v>
      </c>
      <c r="T2652" t="s">
        <v>3730</v>
      </c>
      <c r="U2652" s="201">
        <v>4.0999999999999996</v>
      </c>
      <c r="V2652" t="s">
        <v>3473</v>
      </c>
      <c r="W2652" t="s">
        <v>3163</v>
      </c>
      <c r="X2652" t="s">
        <v>3164</v>
      </c>
      <c r="Y2652" t="s">
        <v>4481</v>
      </c>
      <c r="Z2652" t="s">
        <v>3051</v>
      </c>
      <c r="AA2652">
        <v>830255</v>
      </c>
      <c r="AB2652" s="198">
        <v>37048.875011574077</v>
      </c>
      <c r="AC2652" s="198">
        <v>37048.875011574077</v>
      </c>
    </row>
    <row r="2653" spans="1:29" x14ac:dyDescent="0.2">
      <c r="A2653" s="44" t="str">
        <f t="shared" si="206"/>
        <v xml:space="preserve"> Natural Gas Physical</v>
      </c>
      <c r="B2653" s="44" t="str">
        <f t="shared" si="207"/>
        <v/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31</v>
      </c>
      <c r="F2653" s="213">
        <f t="shared" si="210"/>
        <v>155000</v>
      </c>
      <c r="G2653" s="202">
        <v>1339200</v>
      </c>
      <c r="H2653" s="198">
        <v>37047.375127314815</v>
      </c>
      <c r="I2653" t="s">
        <v>4431</v>
      </c>
      <c r="M2653" t="s">
        <v>3494</v>
      </c>
      <c r="N2653" t="s">
        <v>3176</v>
      </c>
      <c r="O2653" t="s">
        <v>3899</v>
      </c>
      <c r="P2653" s="199">
        <v>5000</v>
      </c>
      <c r="S2653" t="s">
        <v>3798</v>
      </c>
      <c r="T2653" t="s">
        <v>3177</v>
      </c>
      <c r="U2653" s="201">
        <v>5.3</v>
      </c>
      <c r="V2653" t="s">
        <v>3806</v>
      </c>
      <c r="W2653" t="s">
        <v>4461</v>
      </c>
      <c r="X2653" t="s">
        <v>3179</v>
      </c>
      <c r="Y2653" t="s">
        <v>4481</v>
      </c>
      <c r="Z2653" t="s">
        <v>3052</v>
      </c>
      <c r="AA2653">
        <v>830256</v>
      </c>
      <c r="AB2653" s="198">
        <v>37073.875011574077</v>
      </c>
      <c r="AC2653" s="198">
        <v>37103.875011574077</v>
      </c>
    </row>
    <row r="2654" spans="1:29" x14ac:dyDescent="0.2">
      <c r="A2654" s="44" t="str">
        <f t="shared" si="206"/>
        <v>US Natural Gas Financial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31</v>
      </c>
      <c r="F2654" s="213">
        <f t="shared" si="210"/>
        <v>465000</v>
      </c>
      <c r="G2654" s="202">
        <v>1339201</v>
      </c>
      <c r="H2654" s="198">
        <v>37047.375150462962</v>
      </c>
      <c r="I2654" t="s">
        <v>4484</v>
      </c>
      <c r="M2654" t="s">
        <v>3494</v>
      </c>
      <c r="N2654" t="s">
        <v>4277</v>
      </c>
      <c r="O2654" t="s">
        <v>4487</v>
      </c>
      <c r="P2654" s="199">
        <v>15000</v>
      </c>
      <c r="S2654" t="s">
        <v>3495</v>
      </c>
      <c r="T2654" t="s">
        <v>3730</v>
      </c>
      <c r="U2654" s="201">
        <v>4.1150000000000002</v>
      </c>
      <c r="V2654" t="s">
        <v>4049</v>
      </c>
      <c r="W2654" t="s">
        <v>2909</v>
      </c>
      <c r="X2654" t="s">
        <v>4278</v>
      </c>
      <c r="Y2654" t="s">
        <v>3748</v>
      </c>
      <c r="Z2654" t="s">
        <v>3051</v>
      </c>
      <c r="AA2654" t="s">
        <v>301</v>
      </c>
      <c r="AB2654" s="198">
        <v>37073.875</v>
      </c>
      <c r="AC2654" s="198">
        <v>37103.875</v>
      </c>
    </row>
    <row r="2655" spans="1:29" x14ac:dyDescent="0.2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31</v>
      </c>
      <c r="F2655" s="213">
        <f t="shared" si="210"/>
        <v>310000</v>
      </c>
      <c r="G2655" s="202">
        <v>1339203</v>
      </c>
      <c r="H2655" s="198">
        <v>37047.375162037039</v>
      </c>
      <c r="I2655" t="s">
        <v>3533</v>
      </c>
      <c r="J2655" t="s">
        <v>4422</v>
      </c>
      <c r="K2655" t="s">
        <v>4267</v>
      </c>
      <c r="M2655" t="s">
        <v>3494</v>
      </c>
      <c r="N2655" t="s">
        <v>4488</v>
      </c>
      <c r="O2655" t="s">
        <v>4113</v>
      </c>
      <c r="P2655" s="199">
        <v>10000</v>
      </c>
      <c r="S2655" t="s">
        <v>3495</v>
      </c>
      <c r="T2655" t="s">
        <v>3730</v>
      </c>
      <c r="U2655" s="201">
        <v>-0.03</v>
      </c>
      <c r="V2655" t="s">
        <v>4193</v>
      </c>
      <c r="W2655" t="s">
        <v>4380</v>
      </c>
      <c r="X2655" t="s">
        <v>4381</v>
      </c>
      <c r="Y2655" t="s">
        <v>3748</v>
      </c>
      <c r="Z2655" t="s">
        <v>3051</v>
      </c>
      <c r="AA2655" t="s">
        <v>302</v>
      </c>
      <c r="AB2655" s="198">
        <v>37073.875011574077</v>
      </c>
      <c r="AC2655" s="198">
        <v>37103.875011574077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5000</v>
      </c>
      <c r="G2656" s="202">
        <v>1339202</v>
      </c>
      <c r="H2656" s="198">
        <v>37047.375162037039</v>
      </c>
      <c r="I2656" t="s">
        <v>4477</v>
      </c>
      <c r="M2656" t="s">
        <v>3494</v>
      </c>
      <c r="N2656" t="s">
        <v>3840</v>
      </c>
      <c r="O2656" t="s">
        <v>2578</v>
      </c>
      <c r="P2656" s="199">
        <v>5000</v>
      </c>
      <c r="S2656" t="s">
        <v>3495</v>
      </c>
      <c r="T2656" t="s">
        <v>3730</v>
      </c>
      <c r="U2656" s="201">
        <v>9.35</v>
      </c>
      <c r="V2656" t="s">
        <v>4111</v>
      </c>
      <c r="W2656" t="s">
        <v>3226</v>
      </c>
      <c r="X2656" t="s">
        <v>3164</v>
      </c>
      <c r="Y2656" t="s">
        <v>4481</v>
      </c>
      <c r="Z2656" t="s">
        <v>3051</v>
      </c>
      <c r="AA2656">
        <v>830257</v>
      </c>
      <c r="AB2656" s="198">
        <v>37048.875011574077</v>
      </c>
      <c r="AC2656" s="198">
        <v>37048.875011574077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10000</v>
      </c>
      <c r="G2657" s="202">
        <v>1339204</v>
      </c>
      <c r="H2657" s="198">
        <v>37047.375185185185</v>
      </c>
      <c r="I2657" t="s">
        <v>3518</v>
      </c>
      <c r="M2657" t="s">
        <v>3494</v>
      </c>
      <c r="N2657" t="s">
        <v>3840</v>
      </c>
      <c r="O2657" t="s">
        <v>4686</v>
      </c>
      <c r="Q2657" s="199">
        <v>10000</v>
      </c>
      <c r="S2657" t="s">
        <v>3495</v>
      </c>
      <c r="T2657" t="s">
        <v>3730</v>
      </c>
      <c r="U2657" s="201">
        <v>4.0199999999999996</v>
      </c>
      <c r="V2657" t="s">
        <v>3512</v>
      </c>
      <c r="W2657" t="s">
        <v>4368</v>
      </c>
      <c r="X2657" t="s">
        <v>4429</v>
      </c>
      <c r="Y2657" t="s">
        <v>4481</v>
      </c>
      <c r="Z2657" t="s">
        <v>3051</v>
      </c>
      <c r="AA2657">
        <v>830258</v>
      </c>
      <c r="AB2657" s="198">
        <v>37048.875011574077</v>
      </c>
      <c r="AC2657" s="198">
        <v>37048.875011574077</v>
      </c>
    </row>
    <row r="2658" spans="1:29" x14ac:dyDescent="0.2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</v>
      </c>
      <c r="G2658" s="202">
        <v>1339205</v>
      </c>
      <c r="H2658" s="198">
        <v>37047.375208333331</v>
      </c>
      <c r="I2658" t="s">
        <v>4449</v>
      </c>
      <c r="M2658" t="s">
        <v>3494</v>
      </c>
      <c r="N2658" t="s">
        <v>3176</v>
      </c>
      <c r="O2658" t="s">
        <v>242</v>
      </c>
      <c r="Q2658" s="199">
        <v>5000</v>
      </c>
      <c r="S2658" t="s">
        <v>3798</v>
      </c>
      <c r="T2658" t="s">
        <v>3177</v>
      </c>
      <c r="U2658" s="201">
        <v>4.67</v>
      </c>
      <c r="V2658" t="s">
        <v>225</v>
      </c>
      <c r="W2658" t="s">
        <v>4451</v>
      </c>
      <c r="X2658" t="s">
        <v>3805</v>
      </c>
      <c r="Y2658" t="s">
        <v>4481</v>
      </c>
      <c r="Z2658" t="s">
        <v>3052</v>
      </c>
      <c r="AA2658">
        <v>830261</v>
      </c>
      <c r="AB2658" s="198">
        <v>37048.875011574077</v>
      </c>
      <c r="AC2658" s="198">
        <v>37048.875011574077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3217</v>
      </c>
      <c r="G2659" s="202">
        <v>1339207</v>
      </c>
      <c r="H2659" s="198">
        <v>37047.375208333331</v>
      </c>
      <c r="I2659" t="s">
        <v>3518</v>
      </c>
      <c r="M2659" t="s">
        <v>3494</v>
      </c>
      <c r="N2659" t="s">
        <v>3840</v>
      </c>
      <c r="O2659" t="s">
        <v>2727</v>
      </c>
      <c r="Q2659" s="199">
        <v>3217</v>
      </c>
      <c r="S2659" t="s">
        <v>3495</v>
      </c>
      <c r="T2659" t="s">
        <v>3730</v>
      </c>
      <c r="U2659" s="201">
        <v>3.97</v>
      </c>
      <c r="V2659" t="s">
        <v>2781</v>
      </c>
      <c r="W2659" t="s">
        <v>4512</v>
      </c>
      <c r="X2659" t="s">
        <v>4513</v>
      </c>
      <c r="Y2659" t="s">
        <v>4481</v>
      </c>
      <c r="Z2659" t="s">
        <v>3051</v>
      </c>
      <c r="AA2659">
        <v>830260</v>
      </c>
      <c r="AB2659" s="198">
        <v>37048.875011574077</v>
      </c>
      <c r="AC2659" s="198">
        <v>37048.875011574077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1339208</v>
      </c>
      <c r="H2660" s="198">
        <v>37047.375208333331</v>
      </c>
      <c r="I2660" t="s">
        <v>4477</v>
      </c>
      <c r="M2660" t="s">
        <v>3494</v>
      </c>
      <c r="N2660" t="s">
        <v>3840</v>
      </c>
      <c r="O2660" t="s">
        <v>2578</v>
      </c>
      <c r="P2660" s="199">
        <v>10000</v>
      </c>
      <c r="S2660" t="s">
        <v>3495</v>
      </c>
      <c r="T2660" t="s">
        <v>3730</v>
      </c>
      <c r="U2660" s="201">
        <v>9.25</v>
      </c>
      <c r="V2660" t="s">
        <v>4111</v>
      </c>
      <c r="W2660" t="s">
        <v>3226</v>
      </c>
      <c r="X2660" t="s">
        <v>3164</v>
      </c>
      <c r="Y2660" t="s">
        <v>4481</v>
      </c>
      <c r="Z2660" t="s">
        <v>3051</v>
      </c>
      <c r="AA2660">
        <v>830262</v>
      </c>
      <c r="AB2660" s="198">
        <v>37048.875011574077</v>
      </c>
      <c r="AC2660" s="198">
        <v>37048.875011574077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20000</v>
      </c>
      <c r="G2661" s="202">
        <v>1339206</v>
      </c>
      <c r="H2661" s="198">
        <v>37047.375208333331</v>
      </c>
      <c r="I2661" t="s">
        <v>3702</v>
      </c>
      <c r="M2661" t="s">
        <v>3494</v>
      </c>
      <c r="N2661" t="s">
        <v>3840</v>
      </c>
      <c r="O2661" t="s">
        <v>2481</v>
      </c>
      <c r="Q2661" s="199">
        <v>20000</v>
      </c>
      <c r="S2661" t="s">
        <v>3495</v>
      </c>
      <c r="T2661" t="s">
        <v>3730</v>
      </c>
      <c r="U2661" s="201">
        <v>4.1050000000000004</v>
      </c>
      <c r="V2661" t="s">
        <v>4387</v>
      </c>
      <c r="W2661" t="s">
        <v>4479</v>
      </c>
      <c r="X2661" t="s">
        <v>4480</v>
      </c>
      <c r="Y2661" t="s">
        <v>4481</v>
      </c>
      <c r="Z2661" t="s">
        <v>3051</v>
      </c>
      <c r="AA2661">
        <v>830259</v>
      </c>
      <c r="AB2661" s="198">
        <v>37048.875011574077</v>
      </c>
      <c r="AC2661" s="198">
        <v>37048.875011574077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1339209</v>
      </c>
      <c r="H2662" s="198">
        <v>37047.375219907408</v>
      </c>
      <c r="I2662" t="s">
        <v>4272</v>
      </c>
      <c r="M2662" t="s">
        <v>3494</v>
      </c>
      <c r="N2662" t="s">
        <v>3840</v>
      </c>
      <c r="O2662" t="s">
        <v>4679</v>
      </c>
      <c r="Q2662" s="199">
        <v>10000</v>
      </c>
      <c r="S2662" t="s">
        <v>3495</v>
      </c>
      <c r="T2662" t="s">
        <v>3730</v>
      </c>
      <c r="U2662" s="201">
        <v>4.1449999999999996</v>
      </c>
      <c r="V2662" t="s">
        <v>3161</v>
      </c>
      <c r="W2662" t="s">
        <v>4178</v>
      </c>
      <c r="X2662" t="s">
        <v>4179</v>
      </c>
      <c r="Y2662" t="s">
        <v>4481</v>
      </c>
      <c r="Z2662" t="s">
        <v>3051</v>
      </c>
      <c r="AA2662">
        <v>830265</v>
      </c>
      <c r="AB2662" s="198">
        <v>37048.875011574077</v>
      </c>
      <c r="AC2662" s="198">
        <v>37048.875011574077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1339211</v>
      </c>
      <c r="H2663" s="198">
        <v>37047.375231481485</v>
      </c>
      <c r="I2663" t="s">
        <v>4445</v>
      </c>
      <c r="M2663" t="s">
        <v>3494</v>
      </c>
      <c r="N2663" t="s">
        <v>3840</v>
      </c>
      <c r="O2663" t="s">
        <v>2583</v>
      </c>
      <c r="P2663" s="199">
        <v>10000</v>
      </c>
      <c r="S2663" t="s">
        <v>3495</v>
      </c>
      <c r="T2663" t="s">
        <v>3730</v>
      </c>
      <c r="U2663" s="201">
        <v>4.1849999999999996</v>
      </c>
      <c r="V2663" t="s">
        <v>101</v>
      </c>
      <c r="W2663" t="s">
        <v>4523</v>
      </c>
      <c r="X2663" t="s">
        <v>4524</v>
      </c>
      <c r="Y2663" t="s">
        <v>4481</v>
      </c>
      <c r="Z2663" t="s">
        <v>3051</v>
      </c>
      <c r="AA2663">
        <v>830263</v>
      </c>
      <c r="AB2663" s="198">
        <v>37048.875011574077</v>
      </c>
      <c r="AC2663" s="198">
        <v>37048.875011574077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3400</v>
      </c>
      <c r="G2664" s="202">
        <v>1339212</v>
      </c>
      <c r="H2664" s="198">
        <v>37047.375231481485</v>
      </c>
      <c r="I2664" t="s">
        <v>3625</v>
      </c>
      <c r="M2664" t="s">
        <v>3494</v>
      </c>
      <c r="N2664" t="s">
        <v>3840</v>
      </c>
      <c r="O2664" t="s">
        <v>2503</v>
      </c>
      <c r="P2664" s="199">
        <v>3400</v>
      </c>
      <c r="S2664" t="s">
        <v>3495</v>
      </c>
      <c r="T2664" t="s">
        <v>3730</v>
      </c>
      <c r="U2664" s="201">
        <v>3.92</v>
      </c>
      <c r="V2664" t="s">
        <v>3244</v>
      </c>
      <c r="W2664" t="s">
        <v>4348</v>
      </c>
      <c r="X2664" t="s">
        <v>4498</v>
      </c>
      <c r="Y2664" t="s">
        <v>4481</v>
      </c>
      <c r="Z2664" t="s">
        <v>3051</v>
      </c>
      <c r="AA2664">
        <v>830266</v>
      </c>
      <c r="AB2664" s="198">
        <v>37048.875011574077</v>
      </c>
      <c r="AC2664" s="198">
        <v>37048.875011574077</v>
      </c>
    </row>
    <row r="2665" spans="1:29" x14ac:dyDescent="0.2">
      <c r="A2665" s="44" t="str">
        <f t="shared" si="206"/>
        <v>US Crude Financial</v>
      </c>
      <c r="B2665" s="44" t="str">
        <f t="shared" si="207"/>
        <v>US</v>
      </c>
      <c r="C2665" s="44" t="str">
        <f t="shared" si="208"/>
        <v>Crude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50000</v>
      </c>
      <c r="G2665" s="202">
        <v>1339213</v>
      </c>
      <c r="H2665" s="198">
        <v>37047.375243055554</v>
      </c>
      <c r="I2665" t="s">
        <v>4276</v>
      </c>
      <c r="M2665" t="s">
        <v>3599</v>
      </c>
      <c r="N2665" t="s">
        <v>4774</v>
      </c>
      <c r="O2665" t="s">
        <v>3516</v>
      </c>
      <c r="P2665" s="199">
        <v>50000</v>
      </c>
      <c r="S2665" t="s">
        <v>3500</v>
      </c>
      <c r="T2665" t="s">
        <v>3730</v>
      </c>
      <c r="U2665" s="201">
        <v>28.12</v>
      </c>
      <c r="V2665" t="s">
        <v>3801</v>
      </c>
      <c r="W2665" t="s">
        <v>4776</v>
      </c>
      <c r="X2665" t="s">
        <v>4777</v>
      </c>
      <c r="Y2665" t="s">
        <v>2830</v>
      </c>
      <c r="Z2665" t="s">
        <v>3051</v>
      </c>
      <c r="AA2665">
        <v>113628</v>
      </c>
      <c r="AB2665" s="198">
        <v>37073</v>
      </c>
      <c r="AC2665" s="198">
        <v>37103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1339214</v>
      </c>
      <c r="H2666" s="198">
        <v>37047.375254629631</v>
      </c>
      <c r="I2666" t="s">
        <v>4467</v>
      </c>
      <c r="M2666" t="s">
        <v>3494</v>
      </c>
      <c r="N2666" t="s">
        <v>3840</v>
      </c>
      <c r="O2666" t="s">
        <v>2472</v>
      </c>
      <c r="P2666" s="199">
        <v>10000</v>
      </c>
      <c r="S2666" t="s">
        <v>3495</v>
      </c>
      <c r="T2666" t="s">
        <v>3730</v>
      </c>
      <c r="U2666" s="201">
        <v>4.0049999999999999</v>
      </c>
      <c r="V2666" t="s">
        <v>4218</v>
      </c>
      <c r="W2666" t="s">
        <v>4512</v>
      </c>
      <c r="X2666" t="s">
        <v>4513</v>
      </c>
      <c r="Y2666" t="s">
        <v>4481</v>
      </c>
      <c r="Z2666" t="s">
        <v>3051</v>
      </c>
      <c r="AA2666">
        <v>830268</v>
      </c>
      <c r="AB2666" s="198">
        <v>37048.875011574077</v>
      </c>
      <c r="AC2666" s="198">
        <v>37048.875011574077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</v>
      </c>
      <c r="G2667" s="202">
        <v>1339215</v>
      </c>
      <c r="H2667" s="198">
        <v>37047.375254629631</v>
      </c>
      <c r="I2667" t="s">
        <v>4496</v>
      </c>
      <c r="M2667" t="s">
        <v>3494</v>
      </c>
      <c r="N2667" t="s">
        <v>3840</v>
      </c>
      <c r="O2667" t="s">
        <v>2473</v>
      </c>
      <c r="Q2667" s="199">
        <v>5000</v>
      </c>
      <c r="S2667" t="s">
        <v>3495</v>
      </c>
      <c r="T2667" t="s">
        <v>3730</v>
      </c>
      <c r="U2667" s="201">
        <v>3.92</v>
      </c>
      <c r="V2667" t="s">
        <v>4367</v>
      </c>
      <c r="W2667" t="s">
        <v>4512</v>
      </c>
      <c r="X2667" t="s">
        <v>4513</v>
      </c>
      <c r="Y2667" t="s">
        <v>4481</v>
      </c>
      <c r="Z2667" t="s">
        <v>3051</v>
      </c>
      <c r="AA2667">
        <v>830267</v>
      </c>
      <c r="AB2667" s="198">
        <v>37048.875011574077</v>
      </c>
      <c r="AC2667" s="198">
        <v>37048.875011574077</v>
      </c>
    </row>
    <row r="2668" spans="1:29" x14ac:dyDescent="0.2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1339217</v>
      </c>
      <c r="H2668" s="198">
        <v>37047.375277777777</v>
      </c>
      <c r="I2668" t="s">
        <v>4158</v>
      </c>
      <c r="M2668" t="s">
        <v>3494</v>
      </c>
      <c r="N2668" t="s">
        <v>4506</v>
      </c>
      <c r="O2668" t="s">
        <v>2641</v>
      </c>
      <c r="P2668" s="199">
        <v>10000</v>
      </c>
      <c r="S2668" t="s">
        <v>3495</v>
      </c>
      <c r="T2668" t="s">
        <v>3730</v>
      </c>
      <c r="U2668" s="201">
        <v>4.1950000000000003</v>
      </c>
      <c r="V2668" t="s">
        <v>3256</v>
      </c>
      <c r="W2668" t="s">
        <v>4507</v>
      </c>
      <c r="X2668" t="s">
        <v>4508</v>
      </c>
      <c r="Y2668" t="s">
        <v>4481</v>
      </c>
      <c r="Z2668" t="s">
        <v>3051</v>
      </c>
      <c r="AA2668">
        <v>830270</v>
      </c>
      <c r="AB2668" s="198">
        <v>37048.875011574077</v>
      </c>
      <c r="AC2668" s="198">
        <v>37048.875011574077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1339216</v>
      </c>
      <c r="H2669" s="198">
        <v>37047.375277777777</v>
      </c>
      <c r="I2669" t="s">
        <v>3518</v>
      </c>
      <c r="M2669" t="s">
        <v>3494</v>
      </c>
      <c r="N2669" t="s">
        <v>3840</v>
      </c>
      <c r="O2669" t="s">
        <v>2499</v>
      </c>
      <c r="P2669" s="199">
        <v>5000</v>
      </c>
      <c r="S2669" t="s">
        <v>3495</v>
      </c>
      <c r="T2669" t="s">
        <v>3730</v>
      </c>
      <c r="U2669" s="201">
        <v>3.9249999999999998</v>
      </c>
      <c r="V2669" t="s">
        <v>4456</v>
      </c>
      <c r="W2669" t="s">
        <v>4348</v>
      </c>
      <c r="X2669" t="s">
        <v>4498</v>
      </c>
      <c r="Y2669" t="s">
        <v>4481</v>
      </c>
      <c r="Z2669" t="s">
        <v>3051</v>
      </c>
      <c r="AA2669">
        <v>830269</v>
      </c>
      <c r="AB2669" s="198">
        <v>37048.875011574077</v>
      </c>
      <c r="AC2669" s="198">
        <v>37048.875011574077</v>
      </c>
    </row>
    <row r="2670" spans="1:29" x14ac:dyDescent="0.2">
      <c r="A2670" s="44" t="str">
        <f t="shared" si="206"/>
        <v xml:space="preserve"> Metals Financial</v>
      </c>
      <c r="B2670" s="44" t="str">
        <f t="shared" si="207"/>
        <v/>
      </c>
      <c r="C2670" s="44" t="str">
        <f t="shared" si="208"/>
        <v>Metals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10</v>
      </c>
      <c r="G2670" s="202">
        <v>1339218</v>
      </c>
      <c r="H2670" s="198">
        <v>37047.375289351854</v>
      </c>
      <c r="I2670" t="s">
        <v>3787</v>
      </c>
      <c r="M2670" t="s">
        <v>3499</v>
      </c>
      <c r="N2670" t="s">
        <v>3727</v>
      </c>
      <c r="O2670" t="s">
        <v>3728</v>
      </c>
      <c r="P2670" s="199">
        <v>10</v>
      </c>
      <c r="S2670" t="s">
        <v>3729</v>
      </c>
      <c r="T2670" t="s">
        <v>3730</v>
      </c>
      <c r="U2670" s="201">
        <v>1676</v>
      </c>
      <c r="V2670" t="s">
        <v>4690</v>
      </c>
      <c r="W2670" t="s">
        <v>3736</v>
      </c>
      <c r="X2670" t="s">
        <v>3732</v>
      </c>
      <c r="Y2670" t="s">
        <v>3733</v>
      </c>
      <c r="Z2670" t="s">
        <v>3734</v>
      </c>
      <c r="AA2670">
        <v>2169033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1339220</v>
      </c>
      <c r="H2671" s="198">
        <v>37047.375324074077</v>
      </c>
      <c r="I2671" t="s">
        <v>4502</v>
      </c>
      <c r="M2671" t="s">
        <v>3494</v>
      </c>
      <c r="N2671" t="s">
        <v>3840</v>
      </c>
      <c r="O2671" t="s">
        <v>2503</v>
      </c>
      <c r="Q2671" s="199">
        <v>5000</v>
      </c>
      <c r="S2671" t="s">
        <v>3495</v>
      </c>
      <c r="T2671" t="s">
        <v>3730</v>
      </c>
      <c r="U2671" s="201">
        <v>3.9224999999999999</v>
      </c>
      <c r="V2671" t="s">
        <v>4151</v>
      </c>
      <c r="W2671" t="s">
        <v>4348</v>
      </c>
      <c r="X2671" t="s">
        <v>4498</v>
      </c>
      <c r="Y2671" t="s">
        <v>4481</v>
      </c>
      <c r="Z2671" t="s">
        <v>3051</v>
      </c>
      <c r="AA2671">
        <v>830271</v>
      </c>
      <c r="AB2671" s="198">
        <v>37048.875011574077</v>
      </c>
      <c r="AC2671" s="198">
        <v>37048.875011574077</v>
      </c>
    </row>
    <row r="2672" spans="1:29" x14ac:dyDescent="0.2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465000</v>
      </c>
      <c r="G2672" s="202">
        <v>1339221</v>
      </c>
      <c r="H2672" s="198">
        <v>37047.375335648147</v>
      </c>
      <c r="I2672" t="s">
        <v>4252</v>
      </c>
      <c r="M2672" t="s">
        <v>3494</v>
      </c>
      <c r="N2672" t="s">
        <v>4277</v>
      </c>
      <c r="O2672" t="s">
        <v>4286</v>
      </c>
      <c r="P2672" s="199">
        <v>15000</v>
      </c>
      <c r="S2672" t="s">
        <v>3495</v>
      </c>
      <c r="T2672" t="s">
        <v>3730</v>
      </c>
      <c r="U2672" s="201">
        <v>4.1924999999999999</v>
      </c>
      <c r="V2672" t="s">
        <v>4509</v>
      </c>
      <c r="W2672" t="s">
        <v>2909</v>
      </c>
      <c r="X2672" t="s">
        <v>4278</v>
      </c>
      <c r="Y2672" t="s">
        <v>3748</v>
      </c>
      <c r="Z2672" t="s">
        <v>3051</v>
      </c>
      <c r="AA2672" t="s">
        <v>303</v>
      </c>
      <c r="AB2672" s="198">
        <v>37104.875</v>
      </c>
      <c r="AC2672" s="198">
        <v>37134.875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2000</v>
      </c>
      <c r="G2673" s="202">
        <v>1339224</v>
      </c>
      <c r="H2673" s="198">
        <v>37047.375428240739</v>
      </c>
      <c r="I2673" t="s">
        <v>4264</v>
      </c>
      <c r="M2673" t="s">
        <v>3494</v>
      </c>
      <c r="N2673" t="s">
        <v>3840</v>
      </c>
      <c r="O2673" t="s">
        <v>2499</v>
      </c>
      <c r="P2673" s="199">
        <v>2000</v>
      </c>
      <c r="S2673" t="s">
        <v>3495</v>
      </c>
      <c r="T2673" t="s">
        <v>3730</v>
      </c>
      <c r="U2673" s="201">
        <v>3.9224999999999999</v>
      </c>
      <c r="V2673" t="s">
        <v>4373</v>
      </c>
      <c r="W2673" t="s">
        <v>4348</v>
      </c>
      <c r="X2673" t="s">
        <v>4498</v>
      </c>
      <c r="Y2673" t="s">
        <v>4481</v>
      </c>
      <c r="Z2673" t="s">
        <v>3051</v>
      </c>
      <c r="AA2673">
        <v>830272</v>
      </c>
      <c r="AB2673" s="198">
        <v>37048.875011574077</v>
      </c>
      <c r="AC2673" s="198">
        <v>37048.875011574077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1339225</v>
      </c>
      <c r="H2674" s="198">
        <v>37047.375439814816</v>
      </c>
      <c r="I2674" t="s">
        <v>4543</v>
      </c>
      <c r="M2674" t="s">
        <v>3494</v>
      </c>
      <c r="N2674" t="s">
        <v>3840</v>
      </c>
      <c r="O2674" t="s">
        <v>2578</v>
      </c>
      <c r="Q2674" s="199">
        <v>10000</v>
      </c>
      <c r="S2674" t="s">
        <v>3495</v>
      </c>
      <c r="T2674" t="s">
        <v>3730</v>
      </c>
      <c r="U2674" s="201">
        <v>9.35</v>
      </c>
      <c r="V2674" t="s">
        <v>4059</v>
      </c>
      <c r="W2674" t="s">
        <v>3226</v>
      </c>
      <c r="X2674" t="s">
        <v>3164</v>
      </c>
      <c r="Y2674" t="s">
        <v>4481</v>
      </c>
      <c r="Z2674" t="s">
        <v>3051</v>
      </c>
      <c r="AA2674">
        <v>830273</v>
      </c>
      <c r="AB2674" s="198">
        <v>37048.875011574077</v>
      </c>
      <c r="AC2674" s="198">
        <v>37048.875011574077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1339227</v>
      </c>
      <c r="H2675" s="198">
        <v>37047.375462962962</v>
      </c>
      <c r="I2675" t="s">
        <v>4543</v>
      </c>
      <c r="M2675" t="s">
        <v>3494</v>
      </c>
      <c r="N2675" t="s">
        <v>3840</v>
      </c>
      <c r="O2675" t="s">
        <v>2469</v>
      </c>
      <c r="Q2675" s="199">
        <v>10000</v>
      </c>
      <c r="S2675" t="s">
        <v>3495</v>
      </c>
      <c r="T2675" t="s">
        <v>3730</v>
      </c>
      <c r="U2675" s="201">
        <v>3.9449999999999998</v>
      </c>
      <c r="V2675" t="s">
        <v>4525</v>
      </c>
      <c r="W2675" t="s">
        <v>4512</v>
      </c>
      <c r="X2675" t="s">
        <v>4513</v>
      </c>
      <c r="Y2675" t="s">
        <v>4481</v>
      </c>
      <c r="Z2675" t="s">
        <v>3051</v>
      </c>
      <c r="AA2675">
        <v>830274</v>
      </c>
      <c r="AB2675" s="198">
        <v>37048.875011574077</v>
      </c>
      <c r="AC2675" s="198">
        <v>37048.875011574077</v>
      </c>
    </row>
    <row r="2676" spans="1:29" x14ac:dyDescent="0.2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123</v>
      </c>
      <c r="F2676" s="213">
        <f t="shared" si="210"/>
        <v>615000</v>
      </c>
      <c r="G2676" s="202">
        <v>1339228</v>
      </c>
      <c r="H2676" s="198">
        <v>37047.375474537039</v>
      </c>
      <c r="I2676" t="s">
        <v>3151</v>
      </c>
      <c r="M2676" t="s">
        <v>3494</v>
      </c>
      <c r="N2676" t="s">
        <v>4277</v>
      </c>
      <c r="O2676" t="s">
        <v>3218</v>
      </c>
      <c r="P2676" s="199">
        <v>5000</v>
      </c>
      <c r="S2676" t="s">
        <v>3495</v>
      </c>
      <c r="T2676" t="s">
        <v>3730</v>
      </c>
      <c r="U2676" s="201">
        <v>4.1950000000000003</v>
      </c>
      <c r="V2676" t="s">
        <v>3508</v>
      </c>
      <c r="W2676" t="s">
        <v>2909</v>
      </c>
      <c r="X2676" t="s">
        <v>4278</v>
      </c>
      <c r="Y2676" t="s">
        <v>3748</v>
      </c>
      <c r="Z2676" t="s">
        <v>3051</v>
      </c>
      <c r="AA2676" t="s">
        <v>304</v>
      </c>
      <c r="AB2676" s="198">
        <v>37073</v>
      </c>
      <c r="AC2676" s="198">
        <v>37195</v>
      </c>
    </row>
    <row r="2677" spans="1:29" x14ac:dyDescent="0.2">
      <c r="A2677" s="44" t="str">
        <f t="shared" si="206"/>
        <v>US Natural Gas Financial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123</v>
      </c>
      <c r="F2677" s="213">
        <f t="shared" si="210"/>
        <v>123000</v>
      </c>
      <c r="G2677" s="202">
        <v>1339231</v>
      </c>
      <c r="H2677" s="198">
        <v>37047.375486111108</v>
      </c>
      <c r="I2677" t="s">
        <v>4482</v>
      </c>
      <c r="M2677" t="s">
        <v>3494</v>
      </c>
      <c r="N2677" t="s">
        <v>4488</v>
      </c>
      <c r="O2677" t="s">
        <v>4016</v>
      </c>
      <c r="Q2677" s="199">
        <v>1000</v>
      </c>
      <c r="S2677" t="s">
        <v>3495</v>
      </c>
      <c r="T2677" t="s">
        <v>3730</v>
      </c>
      <c r="U2677" s="201">
        <v>-0.115</v>
      </c>
      <c r="V2677" t="s">
        <v>305</v>
      </c>
      <c r="W2677" t="s">
        <v>3486</v>
      </c>
      <c r="X2677" t="s">
        <v>3487</v>
      </c>
      <c r="Y2677" t="s">
        <v>3748</v>
      </c>
      <c r="Z2677" t="s">
        <v>3051</v>
      </c>
      <c r="AA2677" t="s">
        <v>306</v>
      </c>
      <c r="AB2677" s="198">
        <v>37073</v>
      </c>
      <c r="AC2677" s="198">
        <v>37195</v>
      </c>
    </row>
    <row r="2678" spans="1:29" x14ac:dyDescent="0.2">
      <c r="A2678" s="44" t="str">
        <f t="shared" si="206"/>
        <v xml:space="preserve"> Natural Gas Physical</v>
      </c>
      <c r="B2678" s="44" t="str">
        <f t="shared" si="207"/>
        <v/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2300</v>
      </c>
      <c r="G2678" s="202">
        <v>1339234</v>
      </c>
      <c r="H2678" s="198">
        <v>37047.375601851854</v>
      </c>
      <c r="I2678" t="s">
        <v>4402</v>
      </c>
      <c r="M2678" t="s">
        <v>3494</v>
      </c>
      <c r="N2678" t="s">
        <v>4506</v>
      </c>
      <c r="O2678" t="s">
        <v>2725</v>
      </c>
      <c r="Q2678" s="199">
        <v>2300</v>
      </c>
      <c r="S2678" t="s">
        <v>3495</v>
      </c>
      <c r="T2678" t="s">
        <v>3730</v>
      </c>
      <c r="U2678" s="201">
        <v>4.2249999999999996</v>
      </c>
      <c r="V2678" t="s">
        <v>2845</v>
      </c>
      <c r="W2678" t="s">
        <v>4507</v>
      </c>
      <c r="X2678" t="s">
        <v>4508</v>
      </c>
      <c r="Y2678" t="s">
        <v>4481</v>
      </c>
      <c r="Z2678" t="s">
        <v>3051</v>
      </c>
      <c r="AA2678">
        <v>830276</v>
      </c>
      <c r="AB2678" s="198">
        <v>37048.875011574077</v>
      </c>
      <c r="AC2678" s="198">
        <v>37048.875011574077</v>
      </c>
    </row>
    <row r="2679" spans="1:29" x14ac:dyDescent="0.2">
      <c r="A2679" s="44" t="str">
        <f t="shared" si="206"/>
        <v>US Natural Gas Financial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Financial</v>
      </c>
      <c r="E2679" s="44">
        <f>IF(VLOOKUP(S2679,'DD-Lookup'!$J$6:$L$50,3,FALSE)="Monthly",(YEAR(AC2679)-YEAR(AB2679))*12+MONTH(AC2679)-MONTH(AB2679)+1,(AC2679-AB2679+1))</f>
        <v>151</v>
      </c>
      <c r="F2679" s="213">
        <f t="shared" si="210"/>
        <v>755000</v>
      </c>
      <c r="G2679" s="202">
        <v>1339235</v>
      </c>
      <c r="H2679" s="198">
        <v>37047.375659722224</v>
      </c>
      <c r="I2679" t="s">
        <v>4477</v>
      </c>
      <c r="M2679" t="s">
        <v>3494</v>
      </c>
      <c r="N2679" t="s">
        <v>4277</v>
      </c>
      <c r="O2679" t="s">
        <v>4505</v>
      </c>
      <c r="P2679" s="199">
        <v>5000</v>
      </c>
      <c r="S2679" t="s">
        <v>3495</v>
      </c>
      <c r="T2679" t="s">
        <v>3730</v>
      </c>
      <c r="U2679" s="201">
        <v>4.51</v>
      </c>
      <c r="V2679" t="s">
        <v>4177</v>
      </c>
      <c r="W2679" t="s">
        <v>2909</v>
      </c>
      <c r="X2679" t="s">
        <v>4278</v>
      </c>
      <c r="Y2679" t="s">
        <v>3748</v>
      </c>
      <c r="Z2679" t="s">
        <v>3051</v>
      </c>
      <c r="AA2679" t="s">
        <v>307</v>
      </c>
      <c r="AB2679" s="198">
        <v>37196</v>
      </c>
      <c r="AC2679" s="198">
        <v>37346</v>
      </c>
    </row>
    <row r="2680" spans="1:29" x14ac:dyDescent="0.2">
      <c r="A2680" s="44" t="str">
        <f t="shared" si="206"/>
        <v>US Crude Financial</v>
      </c>
      <c r="B2680" s="44" t="str">
        <f t="shared" si="207"/>
        <v>US</v>
      </c>
      <c r="C2680" s="44" t="str">
        <f t="shared" si="208"/>
        <v>Crude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50000</v>
      </c>
      <c r="G2680" s="202">
        <v>1339236</v>
      </c>
      <c r="H2680" s="198">
        <v>37047.375775462962</v>
      </c>
      <c r="I2680" t="s">
        <v>3643</v>
      </c>
      <c r="M2680" t="s">
        <v>3599</v>
      </c>
      <c r="N2680" t="s">
        <v>4774</v>
      </c>
      <c r="O2680" t="s">
        <v>3516</v>
      </c>
      <c r="P2680" s="199">
        <v>50000</v>
      </c>
      <c r="S2680" t="s">
        <v>3500</v>
      </c>
      <c r="T2680" t="s">
        <v>3730</v>
      </c>
      <c r="U2680" s="201">
        <v>28.1</v>
      </c>
      <c r="V2680" t="s">
        <v>4767</v>
      </c>
      <c r="W2680" t="s">
        <v>4776</v>
      </c>
      <c r="X2680" t="s">
        <v>4777</v>
      </c>
      <c r="Y2680" t="s">
        <v>2830</v>
      </c>
      <c r="Z2680" t="s">
        <v>3051</v>
      </c>
      <c r="AA2680">
        <v>113630</v>
      </c>
      <c r="AB2680" s="198">
        <v>37073</v>
      </c>
      <c r="AC2680" s="198">
        <v>37103</v>
      </c>
    </row>
    <row r="2681" spans="1:29" x14ac:dyDescent="0.2">
      <c r="A2681" s="44" t="str">
        <f t="shared" si="206"/>
        <v xml:space="preserve"> Natural Gas Physical</v>
      </c>
      <c r="B2681" s="44" t="str">
        <f t="shared" si="207"/>
        <v/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1339239</v>
      </c>
      <c r="H2681" s="198">
        <v>37047.375787037039</v>
      </c>
      <c r="I2681" t="s">
        <v>4519</v>
      </c>
      <c r="M2681" t="s">
        <v>3494</v>
      </c>
      <c r="N2681" t="s">
        <v>3176</v>
      </c>
      <c r="O2681" t="s">
        <v>78</v>
      </c>
      <c r="Q2681" s="199">
        <v>5000</v>
      </c>
      <c r="S2681" t="s">
        <v>3495</v>
      </c>
      <c r="T2681" t="s">
        <v>3730</v>
      </c>
      <c r="U2681" s="201">
        <v>3.3050000000000002</v>
      </c>
      <c r="V2681" t="s">
        <v>4590</v>
      </c>
      <c r="W2681" t="s">
        <v>4451</v>
      </c>
      <c r="X2681" t="s">
        <v>3805</v>
      </c>
      <c r="Y2681" t="s">
        <v>4481</v>
      </c>
      <c r="Z2681" t="s">
        <v>3052</v>
      </c>
      <c r="AA2681">
        <v>830277</v>
      </c>
      <c r="AB2681" s="198">
        <v>37048.875011574077</v>
      </c>
      <c r="AC2681" s="198">
        <v>37048.875011574077</v>
      </c>
    </row>
    <row r="2682" spans="1:29" x14ac:dyDescent="0.2">
      <c r="A2682" s="44" t="str">
        <f t="shared" si="206"/>
        <v xml:space="preserve"> Natural Gas Physical</v>
      </c>
      <c r="B2682" s="44" t="str">
        <f t="shared" si="207"/>
        <v/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31</v>
      </c>
      <c r="F2682" s="213">
        <f t="shared" si="210"/>
        <v>775000</v>
      </c>
      <c r="G2682" s="202">
        <v>1339238</v>
      </c>
      <c r="H2682" s="198">
        <v>37047.375787037039</v>
      </c>
      <c r="I2682" t="s">
        <v>3768</v>
      </c>
      <c r="M2682" t="s">
        <v>3494</v>
      </c>
      <c r="N2682" t="s">
        <v>3761</v>
      </c>
      <c r="O2682" t="s">
        <v>3876</v>
      </c>
      <c r="Q2682" s="199">
        <v>25000</v>
      </c>
      <c r="S2682" t="s">
        <v>3763</v>
      </c>
      <c r="T2682" t="s">
        <v>3764</v>
      </c>
      <c r="U2682" s="201">
        <v>21.125</v>
      </c>
      <c r="V2682" t="s">
        <v>2287</v>
      </c>
      <c r="W2682" t="s">
        <v>3765</v>
      </c>
      <c r="X2682" t="s">
        <v>3766</v>
      </c>
      <c r="Y2682" t="s">
        <v>3767</v>
      </c>
      <c r="Z2682" t="s">
        <v>3735</v>
      </c>
      <c r="AA2682">
        <v>106467</v>
      </c>
      <c r="AB2682" s="198">
        <v>37073.875011574077</v>
      </c>
      <c r="AC2682" s="198">
        <v>37103.875011574077</v>
      </c>
    </row>
    <row r="2683" spans="1:29" x14ac:dyDescent="0.2">
      <c r="A2683" s="44" t="str">
        <f t="shared" si="206"/>
        <v>US Power Physical</v>
      </c>
      <c r="B2683" s="44" t="str">
        <f t="shared" si="207"/>
        <v>US</v>
      </c>
      <c r="C2683" s="44" t="str">
        <f t="shared" si="208"/>
        <v>Power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31</v>
      </c>
      <c r="F2683" s="213">
        <f t="shared" si="210"/>
        <v>1550</v>
      </c>
      <c r="G2683" s="202">
        <v>1339240</v>
      </c>
      <c r="H2683" s="198">
        <v>37047.375798611109</v>
      </c>
      <c r="I2683" t="s">
        <v>3342</v>
      </c>
      <c r="M2683" t="s">
        <v>2818</v>
      </c>
      <c r="N2683" t="s">
        <v>3519</v>
      </c>
      <c r="O2683" t="s">
        <v>308</v>
      </c>
      <c r="Q2683" s="199">
        <v>50</v>
      </c>
      <c r="S2683" t="s">
        <v>3493</v>
      </c>
      <c r="T2683" t="s">
        <v>3730</v>
      </c>
      <c r="U2683" s="201">
        <v>71.75</v>
      </c>
      <c r="V2683" t="s">
        <v>2581</v>
      </c>
      <c r="W2683" t="s">
        <v>3538</v>
      </c>
      <c r="X2683" t="s">
        <v>3539</v>
      </c>
      <c r="Y2683" t="s">
        <v>4783</v>
      </c>
      <c r="Z2683" t="s">
        <v>3046</v>
      </c>
      <c r="AA2683">
        <v>632839.1</v>
      </c>
      <c r="AB2683" s="198">
        <v>37104.875</v>
      </c>
      <c r="AC2683" s="198">
        <v>37134.875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5000</v>
      </c>
      <c r="G2684" s="202">
        <v>1339241</v>
      </c>
      <c r="H2684" s="198">
        <v>37047.375833333332</v>
      </c>
      <c r="I2684" t="s">
        <v>3702</v>
      </c>
      <c r="M2684" t="s">
        <v>3494</v>
      </c>
      <c r="N2684" t="s">
        <v>3840</v>
      </c>
      <c r="O2684" t="s">
        <v>2524</v>
      </c>
      <c r="Q2684" s="199">
        <v>5000</v>
      </c>
      <c r="S2684" t="s">
        <v>3495</v>
      </c>
      <c r="T2684" t="s">
        <v>3730</v>
      </c>
      <c r="U2684" s="201">
        <v>4.335</v>
      </c>
      <c r="V2684" t="s">
        <v>4530</v>
      </c>
      <c r="W2684" t="s">
        <v>3217</v>
      </c>
      <c r="X2684" t="s">
        <v>3153</v>
      </c>
      <c r="Y2684" t="s">
        <v>4481</v>
      </c>
      <c r="Z2684" t="s">
        <v>3051</v>
      </c>
      <c r="AA2684">
        <v>830279</v>
      </c>
      <c r="AB2684" s="198">
        <v>37048.875011574077</v>
      </c>
      <c r="AC2684" s="198">
        <v>37048.875011574077</v>
      </c>
    </row>
    <row r="2685" spans="1:29" x14ac:dyDescent="0.2">
      <c r="A2685" s="44" t="str">
        <f t="shared" si="206"/>
        <v>US Natural Gas Financial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31</v>
      </c>
      <c r="F2685" s="213">
        <f t="shared" si="210"/>
        <v>310000</v>
      </c>
      <c r="G2685" s="202">
        <v>1339242</v>
      </c>
      <c r="H2685" s="198">
        <v>37047.375844907408</v>
      </c>
      <c r="I2685" t="s">
        <v>3606</v>
      </c>
      <c r="M2685" t="s">
        <v>3494</v>
      </c>
      <c r="N2685" t="s">
        <v>4277</v>
      </c>
      <c r="O2685" t="s">
        <v>4487</v>
      </c>
      <c r="Q2685" s="199">
        <v>10000</v>
      </c>
      <c r="S2685" t="s">
        <v>3495</v>
      </c>
      <c r="T2685" t="s">
        <v>3730</v>
      </c>
      <c r="U2685" s="201">
        <v>4.1100000000000003</v>
      </c>
      <c r="V2685" t="s">
        <v>3154</v>
      </c>
      <c r="W2685" t="s">
        <v>2909</v>
      </c>
      <c r="X2685" t="s">
        <v>4278</v>
      </c>
      <c r="Y2685" t="s">
        <v>3748</v>
      </c>
      <c r="Z2685" t="s">
        <v>3051</v>
      </c>
      <c r="AA2685" t="s">
        <v>309</v>
      </c>
      <c r="AB2685" s="198">
        <v>37073.875</v>
      </c>
      <c r="AC2685" s="198">
        <v>37103.875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10000</v>
      </c>
      <c r="G2686" s="202">
        <v>1339244</v>
      </c>
      <c r="H2686" s="198">
        <v>37047.375868055555</v>
      </c>
      <c r="I2686" t="s">
        <v>4167</v>
      </c>
      <c r="M2686" t="s">
        <v>3494</v>
      </c>
      <c r="N2686" t="s">
        <v>3840</v>
      </c>
      <c r="O2686" t="s">
        <v>2583</v>
      </c>
      <c r="Q2686" s="199">
        <v>10000</v>
      </c>
      <c r="S2686" t="s">
        <v>3495</v>
      </c>
      <c r="T2686" t="s">
        <v>3730</v>
      </c>
      <c r="U2686" s="201">
        <v>4.1900000000000004</v>
      </c>
      <c r="V2686" t="s">
        <v>4067</v>
      </c>
      <c r="W2686" t="s">
        <v>4523</v>
      </c>
      <c r="X2686" t="s">
        <v>4524</v>
      </c>
      <c r="Y2686" t="s">
        <v>4481</v>
      </c>
      <c r="Z2686" t="s">
        <v>3051</v>
      </c>
      <c r="AA2686">
        <v>830280</v>
      </c>
      <c r="AB2686" s="198">
        <v>37048.875011574077</v>
      </c>
      <c r="AC2686" s="198">
        <v>37048.875011574077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103</v>
      </c>
      <c r="G2687" s="202">
        <v>1339245</v>
      </c>
      <c r="H2687" s="198">
        <v>37047.375868055555</v>
      </c>
      <c r="I2687" t="s">
        <v>4272</v>
      </c>
      <c r="M2687" t="s">
        <v>3494</v>
      </c>
      <c r="N2687" t="s">
        <v>3840</v>
      </c>
      <c r="O2687" t="s">
        <v>4724</v>
      </c>
      <c r="P2687" s="199">
        <v>103</v>
      </c>
      <c r="S2687" t="s">
        <v>3495</v>
      </c>
      <c r="T2687" t="s">
        <v>3730</v>
      </c>
      <c r="U2687" s="201">
        <v>4.2850000000000001</v>
      </c>
      <c r="V2687" t="s">
        <v>3161</v>
      </c>
      <c r="W2687" t="s">
        <v>3217</v>
      </c>
      <c r="X2687" t="s">
        <v>3153</v>
      </c>
      <c r="Y2687" t="s">
        <v>4481</v>
      </c>
      <c r="Z2687" t="s">
        <v>3051</v>
      </c>
      <c r="AA2687">
        <v>830281</v>
      </c>
      <c r="AB2687" s="198">
        <v>37048.875011574077</v>
      </c>
      <c r="AC2687" s="198">
        <v>37048.875011574077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1339246</v>
      </c>
      <c r="H2688" s="198">
        <v>37047.375914351855</v>
      </c>
      <c r="I2688" t="s">
        <v>4280</v>
      </c>
      <c r="M2688" t="s">
        <v>3494</v>
      </c>
      <c r="N2688" t="s">
        <v>3840</v>
      </c>
      <c r="O2688" t="s">
        <v>2505</v>
      </c>
      <c r="P2688" s="199">
        <v>5000</v>
      </c>
      <c r="S2688" t="s">
        <v>3495</v>
      </c>
      <c r="T2688" t="s">
        <v>3730</v>
      </c>
      <c r="U2688" s="201">
        <v>3.9275000000000002</v>
      </c>
      <c r="V2688" t="s">
        <v>3266</v>
      </c>
      <c r="W2688" t="s">
        <v>4348</v>
      </c>
      <c r="X2688" t="s">
        <v>4498</v>
      </c>
      <c r="Y2688" t="s">
        <v>4481</v>
      </c>
      <c r="Z2688" t="s">
        <v>3051</v>
      </c>
      <c r="AA2688">
        <v>830282</v>
      </c>
      <c r="AB2688" s="198">
        <v>37048.875011574077</v>
      </c>
      <c r="AC2688" s="198">
        <v>37048.875011574077</v>
      </c>
    </row>
    <row r="2689" spans="1:29" x14ac:dyDescent="0.2">
      <c r="A2689" s="44" t="str">
        <f t="shared" si="206"/>
        <v>US Crude Financial</v>
      </c>
      <c r="B2689" s="44" t="str">
        <f t="shared" si="207"/>
        <v>US</v>
      </c>
      <c r="C2689" s="44" t="str">
        <f t="shared" si="208"/>
        <v>Crude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25000</v>
      </c>
      <c r="G2689" s="202">
        <v>1339247</v>
      </c>
      <c r="H2689" s="198">
        <v>37047.375925925924</v>
      </c>
      <c r="I2689" t="s">
        <v>4773</v>
      </c>
      <c r="M2689" t="s">
        <v>3599</v>
      </c>
      <c r="N2689" t="s">
        <v>4774</v>
      </c>
      <c r="O2689" t="s">
        <v>3516</v>
      </c>
      <c r="Q2689" s="199">
        <v>25000</v>
      </c>
      <c r="S2689" t="s">
        <v>3500</v>
      </c>
      <c r="T2689" t="s">
        <v>3730</v>
      </c>
      <c r="U2689" s="201">
        <v>28.1</v>
      </c>
      <c r="V2689" t="s">
        <v>3162</v>
      </c>
      <c r="W2689" t="s">
        <v>4776</v>
      </c>
      <c r="X2689" t="s">
        <v>4777</v>
      </c>
      <c r="Y2689" t="s">
        <v>2830</v>
      </c>
      <c r="Z2689" t="s">
        <v>3051</v>
      </c>
      <c r="AA2689">
        <v>113632</v>
      </c>
      <c r="AB2689" s="198">
        <v>37073</v>
      </c>
      <c r="AC2689" s="198">
        <v>37103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1339248</v>
      </c>
      <c r="H2690" s="198">
        <v>37047.375949074078</v>
      </c>
      <c r="I2690" t="s">
        <v>4280</v>
      </c>
      <c r="M2690" t="s">
        <v>3494</v>
      </c>
      <c r="N2690" t="s">
        <v>3840</v>
      </c>
      <c r="O2690" t="s">
        <v>2498</v>
      </c>
      <c r="Q2690" s="199">
        <v>5000</v>
      </c>
      <c r="S2690" t="s">
        <v>3495</v>
      </c>
      <c r="T2690" t="s">
        <v>3730</v>
      </c>
      <c r="U2690" s="201">
        <v>3.875</v>
      </c>
      <c r="V2690" t="s">
        <v>3634</v>
      </c>
      <c r="W2690" t="s">
        <v>4348</v>
      </c>
      <c r="X2690" t="s">
        <v>4498</v>
      </c>
      <c r="Y2690" t="s">
        <v>4481</v>
      </c>
      <c r="Z2690" t="s">
        <v>3051</v>
      </c>
      <c r="AA2690">
        <v>830284</v>
      </c>
      <c r="AB2690" s="198">
        <v>37048.875011574077</v>
      </c>
      <c r="AC2690" s="198">
        <v>37048.875011574077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31</v>
      </c>
      <c r="F2691" s="213">
        <f t="shared" si="210"/>
        <v>465000</v>
      </c>
      <c r="G2691" s="202">
        <v>1339249</v>
      </c>
      <c r="H2691" s="198">
        <v>37047.375972222224</v>
      </c>
      <c r="I2691" t="s">
        <v>4276</v>
      </c>
      <c r="M2691" t="s">
        <v>3494</v>
      </c>
      <c r="N2691" t="s">
        <v>4277</v>
      </c>
      <c r="O2691" t="s">
        <v>4487</v>
      </c>
      <c r="P2691" s="199">
        <v>15000</v>
      </c>
      <c r="S2691" t="s">
        <v>3495</v>
      </c>
      <c r="T2691" t="s">
        <v>3730</v>
      </c>
      <c r="U2691" s="201">
        <v>4.1050000000000004</v>
      </c>
      <c r="V2691" t="s">
        <v>4361</v>
      </c>
      <c r="W2691" t="s">
        <v>2909</v>
      </c>
      <c r="X2691" t="s">
        <v>4278</v>
      </c>
      <c r="Y2691" t="s">
        <v>3748</v>
      </c>
      <c r="Z2691" t="s">
        <v>3051</v>
      </c>
      <c r="AA2691" t="s">
        <v>310</v>
      </c>
      <c r="AB2691" s="198">
        <v>37073.875</v>
      </c>
      <c r="AC2691" s="198">
        <v>37103.875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5700</v>
      </c>
      <c r="G2692" s="202">
        <v>1339250</v>
      </c>
      <c r="H2692" s="198">
        <v>37047.375983796293</v>
      </c>
      <c r="I2692" t="s">
        <v>3518</v>
      </c>
      <c r="M2692" t="s">
        <v>3494</v>
      </c>
      <c r="N2692" t="s">
        <v>3840</v>
      </c>
      <c r="O2692" t="s">
        <v>2481</v>
      </c>
      <c r="P2692" s="199">
        <v>5700</v>
      </c>
      <c r="S2692" t="s">
        <v>3495</v>
      </c>
      <c r="T2692" t="s">
        <v>3730</v>
      </c>
      <c r="U2692" s="201">
        <v>4.08</v>
      </c>
      <c r="V2692" t="s">
        <v>2726</v>
      </c>
      <c r="W2692" t="s">
        <v>4479</v>
      </c>
      <c r="X2692" t="s">
        <v>4480</v>
      </c>
      <c r="Y2692" t="s">
        <v>4481</v>
      </c>
      <c r="Z2692" t="s">
        <v>3051</v>
      </c>
      <c r="AA2692">
        <v>830285</v>
      </c>
      <c r="AB2692" s="198">
        <v>37048.875011574077</v>
      </c>
      <c r="AC2692" s="198">
        <v>37048.875011574077</v>
      </c>
    </row>
    <row r="2693" spans="1:29" x14ac:dyDescent="0.2">
      <c r="A2693" s="44" t="str">
        <f t="shared" si="206"/>
        <v>US Power Physical</v>
      </c>
      <c r="B2693" s="44" t="str">
        <f t="shared" si="207"/>
        <v>US</v>
      </c>
      <c r="C2693" s="44" t="str">
        <f t="shared" si="208"/>
        <v>Power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31</v>
      </c>
      <c r="F2693" s="213">
        <f t="shared" si="210"/>
        <v>1550</v>
      </c>
      <c r="G2693" s="202">
        <v>1339253</v>
      </c>
      <c r="H2693" s="198">
        <v>37047.376006944447</v>
      </c>
      <c r="I2693" t="s">
        <v>4239</v>
      </c>
      <c r="M2693" t="s">
        <v>2818</v>
      </c>
      <c r="N2693" t="s">
        <v>3519</v>
      </c>
      <c r="O2693" t="s">
        <v>2438</v>
      </c>
      <c r="P2693" s="199">
        <v>50</v>
      </c>
      <c r="S2693" t="s">
        <v>3493</v>
      </c>
      <c r="T2693" t="s">
        <v>3730</v>
      </c>
      <c r="U2693" s="201">
        <v>87.5</v>
      </c>
      <c r="V2693" t="s">
        <v>3661</v>
      </c>
      <c r="W2693" t="s">
        <v>3527</v>
      </c>
      <c r="X2693" t="s">
        <v>4275</v>
      </c>
      <c r="Y2693" t="s">
        <v>4783</v>
      </c>
      <c r="Z2693" t="s">
        <v>3046</v>
      </c>
      <c r="AA2693">
        <v>632840.1</v>
      </c>
      <c r="AB2693" s="198">
        <v>37104.875011574077</v>
      </c>
      <c r="AC2693" s="198">
        <v>37134.875011574077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1339252</v>
      </c>
      <c r="H2694" s="198">
        <v>37047.376006944447</v>
      </c>
      <c r="I2694" t="s">
        <v>4543</v>
      </c>
      <c r="M2694" t="s">
        <v>3494</v>
      </c>
      <c r="N2694" t="s">
        <v>3840</v>
      </c>
      <c r="O2694" t="s">
        <v>2472</v>
      </c>
      <c r="P2694" s="199">
        <v>10000</v>
      </c>
      <c r="S2694" t="s">
        <v>3495</v>
      </c>
      <c r="T2694" t="s">
        <v>3730</v>
      </c>
      <c r="U2694" s="201">
        <v>4.0025000000000004</v>
      </c>
      <c r="V2694" t="s">
        <v>3627</v>
      </c>
      <c r="W2694" t="s">
        <v>4512</v>
      </c>
      <c r="X2694" t="s">
        <v>4513</v>
      </c>
      <c r="Y2694" t="s">
        <v>4481</v>
      </c>
      <c r="Z2694" t="s">
        <v>3051</v>
      </c>
      <c r="AA2694">
        <v>830286</v>
      </c>
      <c r="AB2694" s="198">
        <v>37048.875011574077</v>
      </c>
      <c r="AC2694" s="198">
        <v>37048.875011574077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10000</v>
      </c>
      <c r="G2695" s="202">
        <v>1339254</v>
      </c>
      <c r="H2695" s="198">
        <v>37047.376018518517</v>
      </c>
      <c r="I2695" t="s">
        <v>4445</v>
      </c>
      <c r="M2695" t="s">
        <v>3494</v>
      </c>
      <c r="N2695" t="s">
        <v>3840</v>
      </c>
      <c r="O2695" t="s">
        <v>2583</v>
      </c>
      <c r="P2695" s="199">
        <v>10000</v>
      </c>
      <c r="S2695" t="s">
        <v>3495</v>
      </c>
      <c r="T2695" t="s">
        <v>3730</v>
      </c>
      <c r="U2695" s="201">
        <v>4.1849999999999996</v>
      </c>
      <c r="V2695" t="s">
        <v>4446</v>
      </c>
      <c r="W2695" t="s">
        <v>4523</v>
      </c>
      <c r="X2695" t="s">
        <v>4524</v>
      </c>
      <c r="Y2695" t="s">
        <v>4481</v>
      </c>
      <c r="Z2695" t="s">
        <v>3051</v>
      </c>
      <c r="AA2695">
        <v>830287</v>
      </c>
      <c r="AB2695" s="198">
        <v>37048.875011574077</v>
      </c>
      <c r="AC2695" s="198">
        <v>37048.875011574077</v>
      </c>
    </row>
    <row r="2696" spans="1:29" x14ac:dyDescent="0.2">
      <c r="A2696" s="44" t="str">
        <f t="shared" si="206"/>
        <v>US Power Physical</v>
      </c>
      <c r="B2696" s="44" t="str">
        <f t="shared" si="207"/>
        <v>US</v>
      </c>
      <c r="C2696" s="44" t="str">
        <f t="shared" si="208"/>
        <v>Power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24</v>
      </c>
      <c r="F2696" s="213">
        <f t="shared" si="210"/>
        <v>1200</v>
      </c>
      <c r="G2696" s="202">
        <v>1339256</v>
      </c>
      <c r="H2696" s="198">
        <v>37047.376030092593</v>
      </c>
      <c r="I2696" t="s">
        <v>3703</v>
      </c>
      <c r="M2696" t="s">
        <v>2818</v>
      </c>
      <c r="N2696" t="s">
        <v>4269</v>
      </c>
      <c r="O2696" t="s">
        <v>311</v>
      </c>
      <c r="P2696" s="199">
        <v>50</v>
      </c>
      <c r="S2696" t="s">
        <v>3493</v>
      </c>
      <c r="T2696" t="s">
        <v>3730</v>
      </c>
      <c r="U2696" s="201">
        <v>43.75</v>
      </c>
      <c r="V2696" t="s">
        <v>3982</v>
      </c>
      <c r="W2696" t="s">
        <v>4270</v>
      </c>
      <c r="X2696" t="s">
        <v>4474</v>
      </c>
      <c r="Y2696" t="s">
        <v>4783</v>
      </c>
      <c r="Z2696" t="s">
        <v>3046</v>
      </c>
      <c r="AA2696">
        <v>632841.1</v>
      </c>
      <c r="AB2696" s="198">
        <v>37049.875011574077</v>
      </c>
      <c r="AC2696" s="198">
        <v>37072.875011574077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1339255</v>
      </c>
      <c r="H2697" s="198">
        <v>37047.376030092593</v>
      </c>
      <c r="I2697" t="s">
        <v>4543</v>
      </c>
      <c r="M2697" t="s">
        <v>3494</v>
      </c>
      <c r="N2697" t="s">
        <v>3840</v>
      </c>
      <c r="O2697" t="s">
        <v>2498</v>
      </c>
      <c r="P2697" s="199">
        <v>5000</v>
      </c>
      <c r="S2697" t="s">
        <v>3495</v>
      </c>
      <c r="T2697" t="s">
        <v>3730</v>
      </c>
      <c r="U2697" s="201">
        <v>3.8725000000000001</v>
      </c>
      <c r="V2697" t="s">
        <v>2795</v>
      </c>
      <c r="W2697" t="s">
        <v>4348</v>
      </c>
      <c r="X2697" t="s">
        <v>4498</v>
      </c>
      <c r="Y2697" t="s">
        <v>4481</v>
      </c>
      <c r="Z2697" t="s">
        <v>3051</v>
      </c>
      <c r="AA2697">
        <v>830288</v>
      </c>
      <c r="AB2697" s="198">
        <v>37048.875011574077</v>
      </c>
      <c r="AC2697" s="198">
        <v>37048.875011574077</v>
      </c>
    </row>
    <row r="2698" spans="1:29" x14ac:dyDescent="0.2">
      <c r="A2698" s="44" t="str">
        <f t="shared" si="206"/>
        <v>US Crude Financial</v>
      </c>
      <c r="B2698" s="44" t="str">
        <f t="shared" si="207"/>
        <v>US</v>
      </c>
      <c r="C2698" s="44" t="str">
        <f t="shared" si="208"/>
        <v>Crude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50000</v>
      </c>
      <c r="G2698" s="202">
        <v>1339257</v>
      </c>
      <c r="H2698" s="198">
        <v>37047.376064814816</v>
      </c>
      <c r="I2698" t="s">
        <v>4276</v>
      </c>
      <c r="M2698" t="s">
        <v>3599</v>
      </c>
      <c r="N2698" t="s">
        <v>4774</v>
      </c>
      <c r="O2698" t="s">
        <v>3516</v>
      </c>
      <c r="P2698" s="199">
        <v>50000</v>
      </c>
      <c r="S2698" t="s">
        <v>3500</v>
      </c>
      <c r="T2698" t="s">
        <v>3730</v>
      </c>
      <c r="U2698" s="201">
        <v>28.08</v>
      </c>
      <c r="V2698" t="s">
        <v>3679</v>
      </c>
      <c r="W2698" t="s">
        <v>4776</v>
      </c>
      <c r="X2698" t="s">
        <v>4777</v>
      </c>
      <c r="Y2698" t="s">
        <v>2830</v>
      </c>
      <c r="Z2698" t="s">
        <v>3051</v>
      </c>
      <c r="AA2698">
        <v>113633</v>
      </c>
      <c r="AB2698" s="198">
        <v>37073</v>
      </c>
      <c r="AC2698" s="198">
        <v>37103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31</v>
      </c>
      <c r="F2699" s="213">
        <f t="shared" ref="F2699:F2762" si="215">E2699*SUM(P2699:Q2699)</f>
        <v>1550</v>
      </c>
      <c r="G2699" s="202">
        <v>1339260</v>
      </c>
      <c r="H2699" s="198">
        <v>37047.376076388886</v>
      </c>
      <c r="I2699" t="s">
        <v>4298</v>
      </c>
      <c r="M2699" t="s">
        <v>3494</v>
      </c>
      <c r="N2699" t="s">
        <v>4466</v>
      </c>
      <c r="O2699" t="s">
        <v>312</v>
      </c>
      <c r="Q2699" s="199">
        <v>50</v>
      </c>
      <c r="S2699" t="s">
        <v>4416</v>
      </c>
      <c r="T2699" t="s">
        <v>3730</v>
      </c>
      <c r="U2699" s="201">
        <v>0.05</v>
      </c>
      <c r="V2699" t="s">
        <v>313</v>
      </c>
      <c r="W2699" t="s">
        <v>4417</v>
      </c>
      <c r="X2699" t="s">
        <v>4418</v>
      </c>
      <c r="Y2699" t="s">
        <v>3748</v>
      </c>
      <c r="Z2699" t="s">
        <v>3051</v>
      </c>
      <c r="AA2699" t="s">
        <v>314</v>
      </c>
      <c r="AB2699" s="198">
        <v>37073</v>
      </c>
      <c r="AC2699" s="198">
        <v>37103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5000</v>
      </c>
      <c r="G2700" s="202">
        <v>1339259</v>
      </c>
      <c r="H2700" s="198">
        <v>37047.376076388886</v>
      </c>
      <c r="I2700" t="s">
        <v>4502</v>
      </c>
      <c r="M2700" t="s">
        <v>3494</v>
      </c>
      <c r="N2700" t="s">
        <v>3840</v>
      </c>
      <c r="O2700" t="s">
        <v>2505</v>
      </c>
      <c r="P2700" s="199">
        <v>5000</v>
      </c>
      <c r="S2700" t="s">
        <v>3495</v>
      </c>
      <c r="T2700" t="s">
        <v>3730</v>
      </c>
      <c r="U2700" s="201">
        <v>3.9249999999999998</v>
      </c>
      <c r="V2700" t="s">
        <v>4151</v>
      </c>
      <c r="W2700" t="s">
        <v>4348</v>
      </c>
      <c r="X2700" t="s">
        <v>4498</v>
      </c>
      <c r="Y2700" t="s">
        <v>4481</v>
      </c>
      <c r="Z2700" t="s">
        <v>3051</v>
      </c>
      <c r="AA2700">
        <v>830289</v>
      </c>
      <c r="AB2700" s="198">
        <v>37048.875011574077</v>
      </c>
      <c r="AC2700" s="198">
        <v>37048.875011574077</v>
      </c>
    </row>
    <row r="2701" spans="1:29" x14ac:dyDescent="0.2">
      <c r="A2701" s="44" t="str">
        <f t="shared" si="211"/>
        <v xml:space="preserve"> Natural Gas Physical</v>
      </c>
      <c r="B2701" s="44" t="str">
        <f t="shared" si="212"/>
        <v/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25</v>
      </c>
      <c r="F2701" s="213">
        <f t="shared" si="215"/>
        <v>125000</v>
      </c>
      <c r="G2701" s="202">
        <v>1339263</v>
      </c>
      <c r="H2701" s="198">
        <v>37047.376111111109</v>
      </c>
      <c r="I2701" t="s">
        <v>4423</v>
      </c>
      <c r="M2701" t="s">
        <v>3494</v>
      </c>
      <c r="N2701" t="s">
        <v>3176</v>
      </c>
      <c r="O2701" t="s">
        <v>177</v>
      </c>
      <c r="P2701" s="199">
        <v>5000</v>
      </c>
      <c r="S2701" t="s">
        <v>3798</v>
      </c>
      <c r="T2701" t="s">
        <v>3177</v>
      </c>
      <c r="U2701" s="201">
        <v>5.0599999999999996</v>
      </c>
      <c r="V2701" t="s">
        <v>4101</v>
      </c>
      <c r="W2701" t="s">
        <v>4461</v>
      </c>
      <c r="X2701" t="s">
        <v>3179</v>
      </c>
      <c r="Y2701" t="s">
        <v>4481</v>
      </c>
      <c r="Z2701" t="s">
        <v>3052</v>
      </c>
      <c r="AA2701">
        <v>830294</v>
      </c>
      <c r="AB2701" s="198">
        <v>37048.875011574077</v>
      </c>
      <c r="AC2701" s="198">
        <v>37072.875011574077</v>
      </c>
    </row>
    <row r="2702" spans="1:29" x14ac:dyDescent="0.2">
      <c r="A2702" s="44" t="str">
        <f t="shared" si="211"/>
        <v xml:space="preserve"> Natural Gas Physical</v>
      </c>
      <c r="B2702" s="44" t="str">
        <f t="shared" si="212"/>
        <v/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5000</v>
      </c>
      <c r="G2702" s="202">
        <v>1339262</v>
      </c>
      <c r="H2702" s="198">
        <v>37047.376111111109</v>
      </c>
      <c r="I2702" t="s">
        <v>4535</v>
      </c>
      <c r="M2702" t="s">
        <v>3494</v>
      </c>
      <c r="N2702" t="s">
        <v>3176</v>
      </c>
      <c r="O2702" t="s">
        <v>151</v>
      </c>
      <c r="Q2702" s="199">
        <v>5000</v>
      </c>
      <c r="S2702" t="s">
        <v>3798</v>
      </c>
      <c r="T2702" t="s">
        <v>3177</v>
      </c>
      <c r="U2702" s="201">
        <v>5.0049999999999999</v>
      </c>
      <c r="V2702" t="s">
        <v>4536</v>
      </c>
      <c r="W2702" t="s">
        <v>3178</v>
      </c>
      <c r="X2702" t="s">
        <v>3179</v>
      </c>
      <c r="Y2702" t="s">
        <v>4481</v>
      </c>
      <c r="Z2702" t="s">
        <v>3052</v>
      </c>
      <c r="AA2702">
        <v>830290</v>
      </c>
      <c r="AB2702" s="198">
        <v>37048.875011574077</v>
      </c>
      <c r="AC2702" s="198">
        <v>37048.875011574077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698</v>
      </c>
      <c r="G2703" s="202">
        <v>1339265</v>
      </c>
      <c r="H2703" s="198">
        <v>37047.376122685186</v>
      </c>
      <c r="I2703" t="s">
        <v>4249</v>
      </c>
      <c r="M2703" t="s">
        <v>3494</v>
      </c>
      <c r="N2703" t="s">
        <v>3840</v>
      </c>
      <c r="O2703" t="s">
        <v>2727</v>
      </c>
      <c r="Q2703" s="199">
        <v>698</v>
      </c>
      <c r="S2703" t="s">
        <v>3495</v>
      </c>
      <c r="T2703" t="s">
        <v>3730</v>
      </c>
      <c r="U2703" s="201">
        <v>3.9725000000000001</v>
      </c>
      <c r="V2703" t="s">
        <v>4391</v>
      </c>
      <c r="W2703" t="s">
        <v>4512</v>
      </c>
      <c r="X2703" t="s">
        <v>4513</v>
      </c>
      <c r="Y2703" t="s">
        <v>4481</v>
      </c>
      <c r="Z2703" t="s">
        <v>3051</v>
      </c>
      <c r="AA2703">
        <v>830291</v>
      </c>
      <c r="AB2703" s="198">
        <v>37048.875011574077</v>
      </c>
      <c r="AC2703" s="198">
        <v>37048.875011574077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8066</v>
      </c>
      <c r="G2704" s="202">
        <v>1339266</v>
      </c>
      <c r="H2704" s="198">
        <v>37047.376134259262</v>
      </c>
      <c r="I2704" t="s">
        <v>4427</v>
      </c>
      <c r="M2704" t="s">
        <v>3494</v>
      </c>
      <c r="N2704" t="s">
        <v>3840</v>
      </c>
      <c r="O2704" t="s">
        <v>4694</v>
      </c>
      <c r="P2704" s="199">
        <v>8066</v>
      </c>
      <c r="S2704" t="s">
        <v>3495</v>
      </c>
      <c r="T2704" t="s">
        <v>3730</v>
      </c>
      <c r="U2704" s="201">
        <v>3.91</v>
      </c>
      <c r="V2704" t="s">
        <v>3815</v>
      </c>
      <c r="W2704" t="s">
        <v>4368</v>
      </c>
      <c r="X2704" t="s">
        <v>3165</v>
      </c>
      <c r="Y2704" t="s">
        <v>4481</v>
      </c>
      <c r="Z2704" t="s">
        <v>3051</v>
      </c>
      <c r="AA2704">
        <v>830293</v>
      </c>
      <c r="AB2704" s="198">
        <v>37048.875011574077</v>
      </c>
      <c r="AC2704" s="198">
        <v>37048.875011574077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1339267</v>
      </c>
      <c r="H2705" s="198">
        <v>37047.376145833332</v>
      </c>
      <c r="I2705" t="s">
        <v>3606</v>
      </c>
      <c r="M2705" t="s">
        <v>3494</v>
      </c>
      <c r="N2705" t="s">
        <v>3840</v>
      </c>
      <c r="O2705" t="s">
        <v>4706</v>
      </c>
      <c r="Q2705" s="199">
        <v>5000</v>
      </c>
      <c r="S2705" t="s">
        <v>3495</v>
      </c>
      <c r="T2705" t="s">
        <v>3730</v>
      </c>
      <c r="U2705" s="201">
        <v>3.915</v>
      </c>
      <c r="V2705" t="s">
        <v>2768</v>
      </c>
      <c r="W2705" t="s">
        <v>4169</v>
      </c>
      <c r="X2705" t="s">
        <v>3165</v>
      </c>
      <c r="Y2705" t="s">
        <v>4481</v>
      </c>
      <c r="Z2705" t="s">
        <v>3051</v>
      </c>
      <c r="AA2705">
        <v>830292</v>
      </c>
      <c r="AB2705" s="198">
        <v>37048.875011574077</v>
      </c>
      <c r="AC2705" s="198">
        <v>37048.875011574077</v>
      </c>
    </row>
    <row r="2706" spans="1:29" x14ac:dyDescent="0.2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123</v>
      </c>
      <c r="F2706" s="213">
        <f t="shared" si="215"/>
        <v>2460000</v>
      </c>
      <c r="G2706" s="202">
        <v>1339268</v>
      </c>
      <c r="H2706" s="198">
        <v>37047.376180555555</v>
      </c>
      <c r="I2706" t="s">
        <v>4625</v>
      </c>
      <c r="M2706" t="s">
        <v>3494</v>
      </c>
      <c r="N2706" t="s">
        <v>4488</v>
      </c>
      <c r="O2706" t="s">
        <v>3093</v>
      </c>
      <c r="P2706" s="199">
        <v>20000</v>
      </c>
      <c r="S2706" t="s">
        <v>3495</v>
      </c>
      <c r="T2706" t="s">
        <v>3730</v>
      </c>
      <c r="U2706" s="201">
        <v>2.75E-2</v>
      </c>
      <c r="V2706" t="s">
        <v>4626</v>
      </c>
      <c r="W2706" t="s">
        <v>4380</v>
      </c>
      <c r="X2706" t="s">
        <v>4381</v>
      </c>
      <c r="Y2706" t="s">
        <v>3748</v>
      </c>
      <c r="Z2706" t="s">
        <v>3051</v>
      </c>
      <c r="AA2706" t="s">
        <v>315</v>
      </c>
      <c r="AB2706" s="198">
        <v>37073</v>
      </c>
      <c r="AC2706" s="198">
        <v>37195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2724</v>
      </c>
      <c r="G2707" s="202">
        <v>1339270</v>
      </c>
      <c r="H2707" s="198">
        <v>37047.376215277778</v>
      </c>
      <c r="I2707" t="s">
        <v>4249</v>
      </c>
      <c r="M2707" t="s">
        <v>3494</v>
      </c>
      <c r="N2707" t="s">
        <v>3840</v>
      </c>
      <c r="O2707" t="s">
        <v>2586</v>
      </c>
      <c r="P2707" s="199">
        <v>2724</v>
      </c>
      <c r="S2707" t="s">
        <v>3495</v>
      </c>
      <c r="T2707" t="s">
        <v>3730</v>
      </c>
      <c r="U2707" s="201">
        <v>4.1449999999999996</v>
      </c>
      <c r="V2707" t="s">
        <v>4503</v>
      </c>
      <c r="W2707" t="s">
        <v>4523</v>
      </c>
      <c r="X2707" t="s">
        <v>4524</v>
      </c>
      <c r="Y2707" t="s">
        <v>4481</v>
      </c>
      <c r="Z2707" t="s">
        <v>3051</v>
      </c>
      <c r="AA2707">
        <v>830295</v>
      </c>
      <c r="AB2707" s="198">
        <v>37048.875011574077</v>
      </c>
      <c r="AC2707" s="198">
        <v>37048.875011574077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3000</v>
      </c>
      <c r="G2708" s="202">
        <v>1339271</v>
      </c>
      <c r="H2708" s="198">
        <v>37047.376215277778</v>
      </c>
      <c r="I2708" t="s">
        <v>4504</v>
      </c>
      <c r="M2708" t="s">
        <v>3494</v>
      </c>
      <c r="N2708" t="s">
        <v>3840</v>
      </c>
      <c r="O2708" t="s">
        <v>2499</v>
      </c>
      <c r="P2708" s="199">
        <v>3000</v>
      </c>
      <c r="S2708" t="s">
        <v>3495</v>
      </c>
      <c r="T2708" t="s">
        <v>3730</v>
      </c>
      <c r="U2708" s="201">
        <v>3.9224999999999999</v>
      </c>
      <c r="V2708" t="s">
        <v>4398</v>
      </c>
      <c r="W2708" t="s">
        <v>4348</v>
      </c>
      <c r="X2708" t="s">
        <v>4498</v>
      </c>
      <c r="Y2708" t="s">
        <v>4481</v>
      </c>
      <c r="Z2708" t="s">
        <v>3051</v>
      </c>
      <c r="AA2708">
        <v>830296</v>
      </c>
      <c r="AB2708" s="198">
        <v>37048.875011574077</v>
      </c>
      <c r="AC2708" s="198">
        <v>37048.875011574077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1339272</v>
      </c>
      <c r="H2709" s="198">
        <v>37047.376226851855</v>
      </c>
      <c r="I2709" t="s">
        <v>4249</v>
      </c>
      <c r="M2709" t="s">
        <v>3494</v>
      </c>
      <c r="N2709" t="s">
        <v>3840</v>
      </c>
      <c r="O2709" t="s">
        <v>2503</v>
      </c>
      <c r="P2709" s="199">
        <v>5000</v>
      </c>
      <c r="S2709" t="s">
        <v>3495</v>
      </c>
      <c r="T2709" t="s">
        <v>3730</v>
      </c>
      <c r="U2709" s="201">
        <v>3.92</v>
      </c>
      <c r="V2709" t="s">
        <v>4470</v>
      </c>
      <c r="W2709" t="s">
        <v>4348</v>
      </c>
      <c r="X2709" t="s">
        <v>4498</v>
      </c>
      <c r="Y2709" t="s">
        <v>4481</v>
      </c>
      <c r="Z2709" t="s">
        <v>3051</v>
      </c>
      <c r="AA2709">
        <v>830297</v>
      </c>
      <c r="AB2709" s="198">
        <v>37048.875011574077</v>
      </c>
      <c r="AC2709" s="198">
        <v>37048.875011574077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1339274</v>
      </c>
      <c r="H2710" s="198">
        <v>37047.376273148147</v>
      </c>
      <c r="I2710" t="s">
        <v>4249</v>
      </c>
      <c r="M2710" t="s">
        <v>3494</v>
      </c>
      <c r="N2710" t="s">
        <v>3840</v>
      </c>
      <c r="O2710" t="s">
        <v>2503</v>
      </c>
      <c r="P2710" s="199">
        <v>5000</v>
      </c>
      <c r="S2710" t="s">
        <v>3495</v>
      </c>
      <c r="T2710" t="s">
        <v>3730</v>
      </c>
      <c r="U2710" s="201">
        <v>3.9175</v>
      </c>
      <c r="V2710" t="s">
        <v>4470</v>
      </c>
      <c r="W2710" t="s">
        <v>4348</v>
      </c>
      <c r="X2710" t="s">
        <v>4498</v>
      </c>
      <c r="Y2710" t="s">
        <v>4481</v>
      </c>
      <c r="Z2710" t="s">
        <v>3051</v>
      </c>
      <c r="AA2710">
        <v>830298</v>
      </c>
      <c r="AB2710" s="198">
        <v>37048.875011574077</v>
      </c>
      <c r="AC2710" s="198">
        <v>37048.875011574077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1339275</v>
      </c>
      <c r="H2711" s="198">
        <v>37047.376296296294</v>
      </c>
      <c r="I2711" t="s">
        <v>4159</v>
      </c>
      <c r="M2711" t="s">
        <v>3494</v>
      </c>
      <c r="N2711" t="s">
        <v>3840</v>
      </c>
      <c r="O2711" t="s">
        <v>2583</v>
      </c>
      <c r="P2711" s="199">
        <v>5000</v>
      </c>
      <c r="S2711" t="s">
        <v>3495</v>
      </c>
      <c r="T2711" t="s">
        <v>3730</v>
      </c>
      <c r="U2711" s="201">
        <v>4.18</v>
      </c>
      <c r="V2711" t="s">
        <v>4002</v>
      </c>
      <c r="W2711" t="s">
        <v>4523</v>
      </c>
      <c r="X2711" t="s">
        <v>4524</v>
      </c>
      <c r="Y2711" t="s">
        <v>4481</v>
      </c>
      <c r="Z2711" t="s">
        <v>3051</v>
      </c>
      <c r="AA2711">
        <v>830300</v>
      </c>
      <c r="AB2711" s="198">
        <v>37048.875011574077</v>
      </c>
      <c r="AC2711" s="198">
        <v>37048.875011574077</v>
      </c>
    </row>
    <row r="2712" spans="1:29" x14ac:dyDescent="0.2">
      <c r="A2712" s="44" t="str">
        <f t="shared" si="211"/>
        <v xml:space="preserve"> Natural Gas Physical</v>
      </c>
      <c r="B2712" s="44" t="str">
        <f t="shared" si="212"/>
        <v/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</v>
      </c>
      <c r="G2712" s="202">
        <v>1339278</v>
      </c>
      <c r="H2712" s="198">
        <v>37047.376307870371</v>
      </c>
      <c r="I2712" t="s">
        <v>4423</v>
      </c>
      <c r="M2712" t="s">
        <v>3494</v>
      </c>
      <c r="N2712" t="s">
        <v>4506</v>
      </c>
      <c r="O2712" t="s">
        <v>2641</v>
      </c>
      <c r="Q2712" s="199">
        <v>5000</v>
      </c>
      <c r="S2712" t="s">
        <v>3495</v>
      </c>
      <c r="T2712" t="s">
        <v>3730</v>
      </c>
      <c r="U2712" s="201">
        <v>4.1849999999999996</v>
      </c>
      <c r="V2712" t="s">
        <v>2844</v>
      </c>
      <c r="W2712" t="s">
        <v>4507</v>
      </c>
      <c r="X2712" t="s">
        <v>4508</v>
      </c>
      <c r="Y2712" t="s">
        <v>4481</v>
      </c>
      <c r="Z2712" t="s">
        <v>3051</v>
      </c>
      <c r="AA2712">
        <v>830301</v>
      </c>
      <c r="AB2712" s="198">
        <v>37048.875011574077</v>
      </c>
      <c r="AC2712" s="198">
        <v>37048.875011574077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</v>
      </c>
      <c r="G2713" s="202">
        <v>1339277</v>
      </c>
      <c r="H2713" s="198">
        <v>37047.376307870371</v>
      </c>
      <c r="I2713" t="s">
        <v>3606</v>
      </c>
      <c r="M2713" t="s">
        <v>3494</v>
      </c>
      <c r="N2713" t="s">
        <v>3840</v>
      </c>
      <c r="O2713" t="s">
        <v>4706</v>
      </c>
      <c r="Q2713" s="199">
        <v>5000</v>
      </c>
      <c r="S2713" t="s">
        <v>3495</v>
      </c>
      <c r="T2713" t="s">
        <v>3730</v>
      </c>
      <c r="U2713" s="201">
        <v>3.93</v>
      </c>
      <c r="V2713" t="s">
        <v>2768</v>
      </c>
      <c r="W2713" t="s">
        <v>4169</v>
      </c>
      <c r="X2713" t="s">
        <v>3165</v>
      </c>
      <c r="Y2713" t="s">
        <v>4481</v>
      </c>
      <c r="Z2713" t="s">
        <v>3051</v>
      </c>
      <c r="AA2713">
        <v>830299</v>
      </c>
      <c r="AB2713" s="198">
        <v>37048.875011574077</v>
      </c>
      <c r="AC2713" s="198">
        <v>37048.875011574077</v>
      </c>
    </row>
    <row r="2714" spans="1:29" x14ac:dyDescent="0.2">
      <c r="A2714" s="44" t="str">
        <f t="shared" si="211"/>
        <v>US Natural Gas Financial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31</v>
      </c>
      <c r="F2714" s="213">
        <f t="shared" si="215"/>
        <v>465000</v>
      </c>
      <c r="G2714" s="202">
        <v>1339280</v>
      </c>
      <c r="H2714" s="198">
        <v>37047.376319444447</v>
      </c>
      <c r="I2714" t="s">
        <v>4491</v>
      </c>
      <c r="M2714" t="s">
        <v>3494</v>
      </c>
      <c r="N2714" t="s">
        <v>4277</v>
      </c>
      <c r="O2714" t="s">
        <v>4487</v>
      </c>
      <c r="Q2714" s="199">
        <v>15000</v>
      </c>
      <c r="S2714" t="s">
        <v>3495</v>
      </c>
      <c r="T2714" t="s">
        <v>3730</v>
      </c>
      <c r="U2714" s="201">
        <v>4.1100000000000003</v>
      </c>
      <c r="V2714" t="s">
        <v>4677</v>
      </c>
      <c r="W2714" t="s">
        <v>2909</v>
      </c>
      <c r="X2714" t="s">
        <v>4278</v>
      </c>
      <c r="Y2714" t="s">
        <v>3748</v>
      </c>
      <c r="Z2714" t="s">
        <v>3051</v>
      </c>
      <c r="AA2714" t="s">
        <v>316</v>
      </c>
      <c r="AB2714" s="198">
        <v>37073.875</v>
      </c>
      <c r="AC2714" s="198">
        <v>37103.875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5000</v>
      </c>
      <c r="G2715" s="202">
        <v>1339279</v>
      </c>
      <c r="H2715" s="198">
        <v>37047.376319444447</v>
      </c>
      <c r="I2715" t="s">
        <v>4249</v>
      </c>
      <c r="M2715" t="s">
        <v>3494</v>
      </c>
      <c r="N2715" t="s">
        <v>3840</v>
      </c>
      <c r="O2715" t="s">
        <v>2503</v>
      </c>
      <c r="P2715" s="199">
        <v>5000</v>
      </c>
      <c r="S2715" t="s">
        <v>3495</v>
      </c>
      <c r="T2715" t="s">
        <v>3730</v>
      </c>
      <c r="U2715" s="201">
        <v>3.915</v>
      </c>
      <c r="V2715" t="s">
        <v>4470</v>
      </c>
      <c r="W2715" t="s">
        <v>4348</v>
      </c>
      <c r="X2715" t="s">
        <v>4498</v>
      </c>
      <c r="Y2715" t="s">
        <v>4481</v>
      </c>
      <c r="Z2715" t="s">
        <v>3051</v>
      </c>
      <c r="AA2715">
        <v>830302</v>
      </c>
      <c r="AB2715" s="198">
        <v>37048.875011574077</v>
      </c>
      <c r="AC2715" s="198">
        <v>37048.875011574077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</v>
      </c>
      <c r="G2716" s="202">
        <v>1339281</v>
      </c>
      <c r="H2716" s="198">
        <v>37047.37636574074</v>
      </c>
      <c r="I2716" t="s">
        <v>3172</v>
      </c>
      <c r="M2716" t="s">
        <v>3494</v>
      </c>
      <c r="N2716" t="s">
        <v>3840</v>
      </c>
      <c r="O2716" t="s">
        <v>2503</v>
      </c>
      <c r="P2716" s="199">
        <v>5000</v>
      </c>
      <c r="S2716" t="s">
        <v>3495</v>
      </c>
      <c r="T2716" t="s">
        <v>3730</v>
      </c>
      <c r="U2716" s="201">
        <v>3.9125000000000001</v>
      </c>
      <c r="V2716" t="s">
        <v>4220</v>
      </c>
      <c r="W2716" t="s">
        <v>4348</v>
      </c>
      <c r="X2716" t="s">
        <v>4498</v>
      </c>
      <c r="Y2716" t="s">
        <v>4481</v>
      </c>
      <c r="Z2716" t="s">
        <v>3051</v>
      </c>
      <c r="AA2716">
        <v>830303</v>
      </c>
      <c r="AB2716" s="198">
        <v>37048.875011574077</v>
      </c>
      <c r="AC2716" s="198">
        <v>37048.875011574077</v>
      </c>
    </row>
    <row r="2717" spans="1:29" x14ac:dyDescent="0.2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5000</v>
      </c>
      <c r="G2717" s="202">
        <v>1339283</v>
      </c>
      <c r="H2717" s="198">
        <v>37047.376377314817</v>
      </c>
      <c r="I2717" t="s">
        <v>4519</v>
      </c>
      <c r="M2717" t="s">
        <v>3494</v>
      </c>
      <c r="N2717" t="s">
        <v>3176</v>
      </c>
      <c r="O2717" t="s">
        <v>78</v>
      </c>
      <c r="Q2717" s="199">
        <v>5000</v>
      </c>
      <c r="S2717" t="s">
        <v>3495</v>
      </c>
      <c r="T2717" t="s">
        <v>3730</v>
      </c>
      <c r="U2717" s="201">
        <v>3.32</v>
      </c>
      <c r="V2717" t="s">
        <v>4590</v>
      </c>
      <c r="W2717" t="s">
        <v>4451</v>
      </c>
      <c r="X2717" t="s">
        <v>3805</v>
      </c>
      <c r="Y2717" t="s">
        <v>4481</v>
      </c>
      <c r="Z2717" t="s">
        <v>3052</v>
      </c>
      <c r="AA2717">
        <v>830304</v>
      </c>
      <c r="AB2717" s="198">
        <v>37048.875011574077</v>
      </c>
      <c r="AC2717" s="198">
        <v>37048.875011574077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1339282</v>
      </c>
      <c r="H2718" s="198">
        <v>37047.376377314817</v>
      </c>
      <c r="I2718" t="s">
        <v>4482</v>
      </c>
      <c r="M2718" t="s">
        <v>3494</v>
      </c>
      <c r="N2718" t="s">
        <v>3840</v>
      </c>
      <c r="O2718" t="s">
        <v>2472</v>
      </c>
      <c r="P2718" s="199">
        <v>10000</v>
      </c>
      <c r="S2718" t="s">
        <v>3495</v>
      </c>
      <c r="T2718" t="s">
        <v>3730</v>
      </c>
      <c r="U2718" s="201">
        <v>3.9950000000000001</v>
      </c>
      <c r="V2718" t="s">
        <v>4511</v>
      </c>
      <c r="W2718" t="s">
        <v>4512</v>
      </c>
      <c r="X2718" t="s">
        <v>4513</v>
      </c>
      <c r="Y2718" t="s">
        <v>4481</v>
      </c>
      <c r="Z2718" t="s">
        <v>3051</v>
      </c>
      <c r="AA2718">
        <v>830306</v>
      </c>
      <c r="AB2718" s="198">
        <v>37048.875011574077</v>
      </c>
      <c r="AC2718" s="198">
        <v>37048.875011574077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10000</v>
      </c>
      <c r="G2719" s="202">
        <v>1339284</v>
      </c>
      <c r="H2719" s="198">
        <v>37047.376388888886</v>
      </c>
      <c r="I2719" t="s">
        <v>3518</v>
      </c>
      <c r="M2719" t="s">
        <v>3494</v>
      </c>
      <c r="N2719" t="s">
        <v>3865</v>
      </c>
      <c r="O2719" t="s">
        <v>2682</v>
      </c>
      <c r="Q2719" s="199">
        <v>10000</v>
      </c>
      <c r="S2719" t="s">
        <v>3495</v>
      </c>
      <c r="T2719" t="s">
        <v>3730</v>
      </c>
      <c r="U2719" s="201">
        <v>3.85</v>
      </c>
      <c r="V2719" t="s">
        <v>4288</v>
      </c>
      <c r="W2719" t="s">
        <v>3163</v>
      </c>
      <c r="X2719" t="s">
        <v>3164</v>
      </c>
      <c r="Y2719" t="s">
        <v>4481</v>
      </c>
      <c r="Z2719" t="s">
        <v>3051</v>
      </c>
      <c r="AA2719">
        <v>830305</v>
      </c>
      <c r="AB2719" s="198">
        <v>37048.875011574077</v>
      </c>
      <c r="AC2719" s="198">
        <v>37048.875011574077</v>
      </c>
    </row>
    <row r="2720" spans="1:29" x14ac:dyDescent="0.2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123</v>
      </c>
      <c r="F2720" s="213">
        <f t="shared" si="215"/>
        <v>615000</v>
      </c>
      <c r="G2720" s="202">
        <v>1339286</v>
      </c>
      <c r="H2720" s="198">
        <v>37047.376423611109</v>
      </c>
      <c r="I2720" t="s">
        <v>4477</v>
      </c>
      <c r="M2720" t="s">
        <v>3494</v>
      </c>
      <c r="N2720" t="s">
        <v>4277</v>
      </c>
      <c r="O2720" t="s">
        <v>3218</v>
      </c>
      <c r="P2720" s="199">
        <v>5000</v>
      </c>
      <c r="S2720" t="s">
        <v>3495</v>
      </c>
      <c r="T2720" t="s">
        <v>3730</v>
      </c>
      <c r="U2720" s="201">
        <v>4.1900000000000004</v>
      </c>
      <c r="V2720" t="s">
        <v>317</v>
      </c>
      <c r="W2720" t="s">
        <v>2909</v>
      </c>
      <c r="X2720" t="s">
        <v>4278</v>
      </c>
      <c r="Y2720" t="s">
        <v>3748</v>
      </c>
      <c r="Z2720" t="s">
        <v>3051</v>
      </c>
      <c r="AA2720" t="s">
        <v>318</v>
      </c>
      <c r="AB2720" s="198">
        <v>37073</v>
      </c>
      <c r="AC2720" s="198">
        <v>37195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1339285</v>
      </c>
      <c r="H2721" s="198">
        <v>37047.376423611109</v>
      </c>
      <c r="I2721" t="s">
        <v>3172</v>
      </c>
      <c r="M2721" t="s">
        <v>3494</v>
      </c>
      <c r="N2721" t="s">
        <v>3840</v>
      </c>
      <c r="O2721" t="s">
        <v>2499</v>
      </c>
      <c r="P2721" s="199">
        <v>5000</v>
      </c>
      <c r="S2721" t="s">
        <v>3495</v>
      </c>
      <c r="T2721" t="s">
        <v>3730</v>
      </c>
      <c r="U2721" s="201">
        <v>3.92</v>
      </c>
      <c r="V2721" t="s">
        <v>4220</v>
      </c>
      <c r="W2721" t="s">
        <v>4348</v>
      </c>
      <c r="X2721" t="s">
        <v>4498</v>
      </c>
      <c r="Y2721" t="s">
        <v>4481</v>
      </c>
      <c r="Z2721" t="s">
        <v>3051</v>
      </c>
      <c r="AA2721">
        <v>830307</v>
      </c>
      <c r="AB2721" s="198">
        <v>37048.875011574077</v>
      </c>
      <c r="AC2721" s="198">
        <v>37048.875011574077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10000</v>
      </c>
      <c r="G2722" s="202">
        <v>1339287</v>
      </c>
      <c r="H2722" s="198">
        <v>37047.376469907409</v>
      </c>
      <c r="I2722" t="s">
        <v>4167</v>
      </c>
      <c r="M2722" t="s">
        <v>3494</v>
      </c>
      <c r="N2722" t="s">
        <v>3840</v>
      </c>
      <c r="O2722" t="s">
        <v>2583</v>
      </c>
      <c r="Q2722" s="199">
        <v>10000</v>
      </c>
      <c r="S2722" t="s">
        <v>3495</v>
      </c>
      <c r="T2722" t="s">
        <v>3730</v>
      </c>
      <c r="U2722" s="201">
        <v>4.1900000000000004</v>
      </c>
      <c r="V2722" t="s">
        <v>4067</v>
      </c>
      <c r="W2722" t="s">
        <v>4523</v>
      </c>
      <c r="X2722" t="s">
        <v>4524</v>
      </c>
      <c r="Y2722" t="s">
        <v>4481</v>
      </c>
      <c r="Z2722" t="s">
        <v>3051</v>
      </c>
      <c r="AA2722">
        <v>830308</v>
      </c>
      <c r="AB2722" s="198">
        <v>37048.875011574077</v>
      </c>
      <c r="AC2722" s="198">
        <v>37048.875011574077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7276</v>
      </c>
      <c r="G2723" s="202">
        <v>1339288</v>
      </c>
      <c r="H2723" s="198">
        <v>37047.376493055555</v>
      </c>
      <c r="I2723" t="s">
        <v>3606</v>
      </c>
      <c r="M2723" t="s">
        <v>3494</v>
      </c>
      <c r="N2723" t="s">
        <v>3840</v>
      </c>
      <c r="O2723" t="s">
        <v>2586</v>
      </c>
      <c r="P2723" s="199">
        <v>7276</v>
      </c>
      <c r="S2723" t="s">
        <v>3495</v>
      </c>
      <c r="T2723" t="s">
        <v>3730</v>
      </c>
      <c r="U2723" s="201">
        <v>4.1449999999999996</v>
      </c>
      <c r="V2723" t="s">
        <v>4347</v>
      </c>
      <c r="W2723" t="s">
        <v>4523</v>
      </c>
      <c r="X2723" t="s">
        <v>4524</v>
      </c>
      <c r="Y2723" t="s">
        <v>4481</v>
      </c>
      <c r="Z2723" t="s">
        <v>3051</v>
      </c>
      <c r="AA2723">
        <v>830309</v>
      </c>
      <c r="AB2723" s="198">
        <v>37048.875011574077</v>
      </c>
      <c r="AC2723" s="198">
        <v>37048.875011574077</v>
      </c>
    </row>
    <row r="2724" spans="1:29" x14ac:dyDescent="0.2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31</v>
      </c>
      <c r="F2724" s="213">
        <f t="shared" si="215"/>
        <v>232500</v>
      </c>
      <c r="G2724" s="202">
        <v>1339289</v>
      </c>
      <c r="H2724" s="198">
        <v>37047.376516203702</v>
      </c>
      <c r="I2724" t="s">
        <v>4521</v>
      </c>
      <c r="M2724" t="s">
        <v>3494</v>
      </c>
      <c r="N2724" t="s">
        <v>4277</v>
      </c>
      <c r="O2724" t="s">
        <v>4487</v>
      </c>
      <c r="P2724" s="199">
        <v>7500</v>
      </c>
      <c r="S2724" t="s">
        <v>3495</v>
      </c>
      <c r="T2724" t="s">
        <v>3730</v>
      </c>
      <c r="U2724" s="201">
        <v>4.1050000000000004</v>
      </c>
      <c r="V2724" t="s">
        <v>319</v>
      </c>
      <c r="W2724" t="s">
        <v>2909</v>
      </c>
      <c r="X2724" t="s">
        <v>4278</v>
      </c>
      <c r="Y2724" t="s">
        <v>3748</v>
      </c>
      <c r="Z2724" t="s">
        <v>3051</v>
      </c>
      <c r="AA2724" t="s">
        <v>320</v>
      </c>
      <c r="AB2724" s="198">
        <v>37073.875</v>
      </c>
      <c r="AC2724" s="198">
        <v>37103.875</v>
      </c>
    </row>
    <row r="2725" spans="1:29" x14ac:dyDescent="0.2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25</v>
      </c>
      <c r="F2725" s="213">
        <f t="shared" si="215"/>
        <v>125000</v>
      </c>
      <c r="G2725" s="202">
        <v>1339290</v>
      </c>
      <c r="H2725" s="198">
        <v>37047.376527777778</v>
      </c>
      <c r="I2725" t="s">
        <v>3518</v>
      </c>
      <c r="M2725" t="s">
        <v>3494</v>
      </c>
      <c r="N2725" t="s">
        <v>4277</v>
      </c>
      <c r="O2725" t="s">
        <v>4663</v>
      </c>
      <c r="P2725" s="199">
        <v>5000</v>
      </c>
      <c r="S2725" t="s">
        <v>3495</v>
      </c>
      <c r="T2725" t="s">
        <v>3730</v>
      </c>
      <c r="U2725" s="201">
        <v>3.85</v>
      </c>
      <c r="V2725" t="s">
        <v>4420</v>
      </c>
      <c r="W2725" t="s">
        <v>3486</v>
      </c>
      <c r="X2725" t="s">
        <v>3487</v>
      </c>
      <c r="Y2725" t="s">
        <v>3748</v>
      </c>
      <c r="Z2725" t="s">
        <v>3051</v>
      </c>
      <c r="AA2725" t="s">
        <v>321</v>
      </c>
      <c r="AB2725" s="198">
        <v>37048.875011574077</v>
      </c>
      <c r="AC2725" s="198">
        <v>37072.875011574077</v>
      </c>
    </row>
    <row r="2726" spans="1:29" x14ac:dyDescent="0.2">
      <c r="A2726" s="44" t="str">
        <f t="shared" si="211"/>
        <v>US Crude Financial</v>
      </c>
      <c r="B2726" s="44" t="str">
        <f t="shared" si="212"/>
        <v>US</v>
      </c>
      <c r="C2726" s="44" t="str">
        <f t="shared" si="213"/>
        <v>Crude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50000</v>
      </c>
      <c r="G2726" s="202">
        <v>1339291</v>
      </c>
      <c r="H2726" s="198">
        <v>37047.376539351855</v>
      </c>
      <c r="I2726" t="s">
        <v>4276</v>
      </c>
      <c r="M2726" t="s">
        <v>3599</v>
      </c>
      <c r="N2726" t="s">
        <v>4774</v>
      </c>
      <c r="O2726" t="s">
        <v>3516</v>
      </c>
      <c r="Q2726" s="199">
        <v>50000</v>
      </c>
      <c r="S2726" t="s">
        <v>3500</v>
      </c>
      <c r="T2726" t="s">
        <v>3730</v>
      </c>
      <c r="U2726" s="201">
        <v>28.1</v>
      </c>
      <c r="V2726" t="s">
        <v>4469</v>
      </c>
      <c r="W2726" t="s">
        <v>4776</v>
      </c>
      <c r="X2726" t="s">
        <v>4777</v>
      </c>
      <c r="Y2726" t="s">
        <v>2830</v>
      </c>
      <c r="Z2726" t="s">
        <v>3051</v>
      </c>
      <c r="AA2726">
        <v>113634</v>
      </c>
      <c r="AB2726" s="198">
        <v>37073</v>
      </c>
      <c r="AC2726" s="198">
        <v>37103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5000</v>
      </c>
      <c r="G2727" s="202">
        <v>1339293</v>
      </c>
      <c r="H2727" s="198">
        <v>37047.376574074071</v>
      </c>
      <c r="I2727" t="s">
        <v>3518</v>
      </c>
      <c r="M2727" t="s">
        <v>3494</v>
      </c>
      <c r="N2727" t="s">
        <v>3840</v>
      </c>
      <c r="O2727" t="s">
        <v>2505</v>
      </c>
      <c r="P2727" s="199">
        <v>5000</v>
      </c>
      <c r="S2727" t="s">
        <v>3495</v>
      </c>
      <c r="T2727" t="s">
        <v>3730</v>
      </c>
      <c r="U2727" s="201">
        <v>3.9125000000000001</v>
      </c>
      <c r="V2727" t="s">
        <v>4456</v>
      </c>
      <c r="W2727" t="s">
        <v>4348</v>
      </c>
      <c r="X2727" t="s">
        <v>4498</v>
      </c>
      <c r="Y2727" t="s">
        <v>4481</v>
      </c>
      <c r="Z2727" t="s">
        <v>3051</v>
      </c>
      <c r="AA2727">
        <v>830310</v>
      </c>
      <c r="AB2727" s="198">
        <v>37048.875011574077</v>
      </c>
      <c r="AC2727" s="198">
        <v>37048.875011574077</v>
      </c>
    </row>
    <row r="2728" spans="1:29" x14ac:dyDescent="0.2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25</v>
      </c>
      <c r="F2728" s="213">
        <f t="shared" si="215"/>
        <v>125000</v>
      </c>
      <c r="G2728" s="202">
        <v>1339295</v>
      </c>
      <c r="H2728" s="198">
        <v>37047.376585648148</v>
      </c>
      <c r="I2728" t="s">
        <v>3606</v>
      </c>
      <c r="M2728" t="s">
        <v>3494</v>
      </c>
      <c r="N2728" t="s">
        <v>4277</v>
      </c>
      <c r="O2728" t="s">
        <v>3991</v>
      </c>
      <c r="P2728" s="199">
        <v>5000</v>
      </c>
      <c r="S2728" t="s">
        <v>3495</v>
      </c>
      <c r="T2728" t="s">
        <v>3730</v>
      </c>
      <c r="U2728" s="201">
        <v>4.0199999999999996</v>
      </c>
      <c r="V2728" t="s">
        <v>2841</v>
      </c>
      <c r="W2728" t="s">
        <v>4527</v>
      </c>
      <c r="X2728" t="s">
        <v>4157</v>
      </c>
      <c r="Y2728" t="s">
        <v>3748</v>
      </c>
      <c r="Z2728" t="s">
        <v>3051</v>
      </c>
      <c r="AA2728" t="s">
        <v>322</v>
      </c>
      <c r="AB2728" s="198">
        <v>37048.875011574077</v>
      </c>
      <c r="AC2728" s="198">
        <v>37072.875011574077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10000</v>
      </c>
      <c r="G2729" s="202">
        <v>1339294</v>
      </c>
      <c r="H2729" s="198">
        <v>37047.376585648148</v>
      </c>
      <c r="I2729" t="s">
        <v>3157</v>
      </c>
      <c r="M2729" t="s">
        <v>3494</v>
      </c>
      <c r="N2729" t="s">
        <v>3840</v>
      </c>
      <c r="O2729" t="s">
        <v>4686</v>
      </c>
      <c r="Q2729" s="199">
        <v>10000</v>
      </c>
      <c r="S2729" t="s">
        <v>3495</v>
      </c>
      <c r="T2729" t="s">
        <v>3730</v>
      </c>
      <c r="U2729" s="201">
        <v>4.0250000000000004</v>
      </c>
      <c r="V2729" t="s">
        <v>4355</v>
      </c>
      <c r="W2729" t="s">
        <v>4368</v>
      </c>
      <c r="X2729" t="s">
        <v>4429</v>
      </c>
      <c r="Y2729" t="s">
        <v>4481</v>
      </c>
      <c r="Z2729" t="s">
        <v>3051</v>
      </c>
      <c r="AA2729">
        <v>830311</v>
      </c>
      <c r="AB2729" s="198">
        <v>37048.875011574077</v>
      </c>
      <c r="AC2729" s="198">
        <v>37048.875011574077</v>
      </c>
    </row>
    <row r="2730" spans="1:29" x14ac:dyDescent="0.2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151</v>
      </c>
      <c r="F2730" s="213">
        <f t="shared" si="215"/>
        <v>755000</v>
      </c>
      <c r="G2730" s="202">
        <v>1339297</v>
      </c>
      <c r="H2730" s="198">
        <v>37047.376597222225</v>
      </c>
      <c r="I2730" t="s">
        <v>4282</v>
      </c>
      <c r="M2730" t="s">
        <v>3494</v>
      </c>
      <c r="N2730" t="s">
        <v>4277</v>
      </c>
      <c r="O2730" t="s">
        <v>4505</v>
      </c>
      <c r="Q2730" s="199">
        <v>5000</v>
      </c>
      <c r="S2730" t="s">
        <v>3495</v>
      </c>
      <c r="T2730" t="s">
        <v>3730</v>
      </c>
      <c r="U2730" s="201">
        <v>4.5149999999999997</v>
      </c>
      <c r="V2730" t="s">
        <v>4283</v>
      </c>
      <c r="W2730" t="s">
        <v>2909</v>
      </c>
      <c r="X2730" t="s">
        <v>4278</v>
      </c>
      <c r="Y2730" t="s">
        <v>3748</v>
      </c>
      <c r="Z2730" t="s">
        <v>3051</v>
      </c>
      <c r="AA2730" t="s">
        <v>323</v>
      </c>
      <c r="AB2730" s="198">
        <v>37196</v>
      </c>
      <c r="AC2730" s="198">
        <v>37346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3000</v>
      </c>
      <c r="G2731" s="202">
        <v>1339296</v>
      </c>
      <c r="H2731" s="198">
        <v>37047.376597222225</v>
      </c>
      <c r="I2731" t="s">
        <v>4521</v>
      </c>
      <c r="M2731" t="s">
        <v>3494</v>
      </c>
      <c r="N2731" t="s">
        <v>3840</v>
      </c>
      <c r="O2731" t="s">
        <v>2499</v>
      </c>
      <c r="Q2731" s="199">
        <v>3000</v>
      </c>
      <c r="S2731" t="s">
        <v>3495</v>
      </c>
      <c r="T2731" t="s">
        <v>3730</v>
      </c>
      <c r="U2731" s="201">
        <v>3.9175</v>
      </c>
      <c r="V2731" t="s">
        <v>3850</v>
      </c>
      <c r="W2731" t="s">
        <v>4348</v>
      </c>
      <c r="X2731" t="s">
        <v>4498</v>
      </c>
      <c r="Y2731" t="s">
        <v>4481</v>
      </c>
      <c r="Z2731" t="s">
        <v>3051</v>
      </c>
      <c r="AA2731">
        <v>830312</v>
      </c>
      <c r="AB2731" s="198">
        <v>37048.875011574077</v>
      </c>
      <c r="AC2731" s="198">
        <v>37048.875011574077</v>
      </c>
    </row>
    <row r="2732" spans="1:29" x14ac:dyDescent="0.2">
      <c r="A2732" s="44" t="str">
        <f t="shared" si="211"/>
        <v>US Crude Financial</v>
      </c>
      <c r="B2732" s="44" t="str">
        <f t="shared" si="212"/>
        <v>US</v>
      </c>
      <c r="C2732" s="44" t="str">
        <f t="shared" si="213"/>
        <v>Crude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50000</v>
      </c>
      <c r="G2732" s="202">
        <v>1339298</v>
      </c>
      <c r="H2732" s="198">
        <v>37047.376608796294</v>
      </c>
      <c r="I2732" t="s">
        <v>4276</v>
      </c>
      <c r="M2732" t="s">
        <v>3599</v>
      </c>
      <c r="N2732" t="s">
        <v>4774</v>
      </c>
      <c r="O2732" t="s">
        <v>3516</v>
      </c>
      <c r="P2732" s="199">
        <v>50000</v>
      </c>
      <c r="S2732" t="s">
        <v>3500</v>
      </c>
      <c r="T2732" t="s">
        <v>3730</v>
      </c>
      <c r="U2732" s="201">
        <v>28.08</v>
      </c>
      <c r="V2732" t="s">
        <v>3631</v>
      </c>
      <c r="W2732" t="s">
        <v>4776</v>
      </c>
      <c r="X2732" t="s">
        <v>4777</v>
      </c>
      <c r="Y2732" t="s">
        <v>2830</v>
      </c>
      <c r="Z2732" t="s">
        <v>3051</v>
      </c>
      <c r="AA2732">
        <v>113635</v>
      </c>
      <c r="AB2732" s="198">
        <v>37073</v>
      </c>
      <c r="AC2732" s="198">
        <v>37103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10000</v>
      </c>
      <c r="G2733" s="202">
        <v>1339300</v>
      </c>
      <c r="H2733" s="198">
        <v>37047.376643518517</v>
      </c>
      <c r="I2733" t="s">
        <v>3678</v>
      </c>
      <c r="M2733" t="s">
        <v>3494</v>
      </c>
      <c r="N2733" t="s">
        <v>3840</v>
      </c>
      <c r="O2733" t="s">
        <v>2586</v>
      </c>
      <c r="P2733" s="199">
        <v>10000</v>
      </c>
      <c r="S2733" t="s">
        <v>3495</v>
      </c>
      <c r="T2733" t="s">
        <v>3730</v>
      </c>
      <c r="U2733" s="201">
        <v>4.1399999999999997</v>
      </c>
      <c r="V2733" t="s">
        <v>3108</v>
      </c>
      <c r="W2733" t="s">
        <v>4523</v>
      </c>
      <c r="X2733" t="s">
        <v>4524</v>
      </c>
      <c r="Y2733" t="s">
        <v>4481</v>
      </c>
      <c r="Z2733" t="s">
        <v>3051</v>
      </c>
      <c r="AA2733">
        <v>830313</v>
      </c>
      <c r="AB2733" s="198">
        <v>37048.875011574077</v>
      </c>
      <c r="AC2733" s="198">
        <v>37048.875011574077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4259</v>
      </c>
      <c r="G2734" s="202">
        <v>1339302</v>
      </c>
      <c r="H2734" s="198">
        <v>37047.376643518517</v>
      </c>
      <c r="I2734" t="s">
        <v>4038</v>
      </c>
      <c r="M2734" t="s">
        <v>3494</v>
      </c>
      <c r="N2734" t="s">
        <v>3840</v>
      </c>
      <c r="O2734" t="s">
        <v>2469</v>
      </c>
      <c r="Q2734" s="199">
        <v>4259</v>
      </c>
      <c r="S2734" t="s">
        <v>3495</v>
      </c>
      <c r="T2734" t="s">
        <v>3730</v>
      </c>
      <c r="U2734" s="201">
        <v>3.9474999999999998</v>
      </c>
      <c r="V2734" t="s">
        <v>4039</v>
      </c>
      <c r="W2734" t="s">
        <v>4512</v>
      </c>
      <c r="X2734" t="s">
        <v>4513</v>
      </c>
      <c r="Y2734" t="s">
        <v>4481</v>
      </c>
      <c r="Z2734" t="s">
        <v>3051</v>
      </c>
      <c r="AA2734">
        <v>830314</v>
      </c>
      <c r="AB2734" s="198">
        <v>37048.875011574077</v>
      </c>
      <c r="AC2734" s="198">
        <v>37048.875011574077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150</v>
      </c>
      <c r="G2735" s="202">
        <v>1339303</v>
      </c>
      <c r="H2735" s="198">
        <v>37047.376643518517</v>
      </c>
      <c r="I2735" t="s">
        <v>4171</v>
      </c>
      <c r="M2735" t="s">
        <v>3494</v>
      </c>
      <c r="N2735" t="s">
        <v>3840</v>
      </c>
      <c r="O2735" t="s">
        <v>2556</v>
      </c>
      <c r="P2735" s="199">
        <v>150</v>
      </c>
      <c r="S2735" t="s">
        <v>3495</v>
      </c>
      <c r="T2735" t="s">
        <v>3730</v>
      </c>
      <c r="U2735" s="201">
        <v>3.9550000000000001</v>
      </c>
      <c r="V2735" t="s">
        <v>4172</v>
      </c>
      <c r="W2735" t="s">
        <v>4169</v>
      </c>
      <c r="X2735" t="s">
        <v>4170</v>
      </c>
      <c r="Y2735" t="s">
        <v>4481</v>
      </c>
      <c r="Z2735" t="s">
        <v>3051</v>
      </c>
      <c r="AA2735">
        <v>830315</v>
      </c>
      <c r="AB2735" s="198">
        <v>37048.875011574077</v>
      </c>
      <c r="AC2735" s="198">
        <v>37048.875011574077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1339301</v>
      </c>
      <c r="H2736" s="198">
        <v>37047.376643518517</v>
      </c>
      <c r="I2736" t="s">
        <v>4321</v>
      </c>
      <c r="M2736" t="s">
        <v>3494</v>
      </c>
      <c r="N2736" t="s">
        <v>3840</v>
      </c>
      <c r="O2736" t="s">
        <v>2505</v>
      </c>
      <c r="P2736" s="199">
        <v>5000</v>
      </c>
      <c r="S2736" t="s">
        <v>3495</v>
      </c>
      <c r="T2736" t="s">
        <v>3730</v>
      </c>
      <c r="U2736" s="201">
        <v>3.91</v>
      </c>
      <c r="V2736" t="s">
        <v>3669</v>
      </c>
      <c r="W2736" t="s">
        <v>4348</v>
      </c>
      <c r="X2736" t="s">
        <v>4498</v>
      </c>
      <c r="Y2736" t="s">
        <v>4481</v>
      </c>
      <c r="Z2736" t="s">
        <v>3051</v>
      </c>
      <c r="AA2736">
        <v>830316</v>
      </c>
      <c r="AB2736" s="198">
        <v>37048.875011574077</v>
      </c>
      <c r="AC2736" s="198">
        <v>37048.875011574077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5000</v>
      </c>
      <c r="G2737" s="202">
        <v>1339304</v>
      </c>
      <c r="H2737" s="198">
        <v>37047.376666666663</v>
      </c>
      <c r="I2737" t="s">
        <v>4543</v>
      </c>
      <c r="M2737" t="s">
        <v>3494</v>
      </c>
      <c r="N2737" t="s">
        <v>3840</v>
      </c>
      <c r="O2737" t="s">
        <v>2503</v>
      </c>
      <c r="Q2737" s="199">
        <v>5000</v>
      </c>
      <c r="S2737" t="s">
        <v>3495</v>
      </c>
      <c r="T2737" t="s">
        <v>3730</v>
      </c>
      <c r="U2737" s="201">
        <v>3.91</v>
      </c>
      <c r="V2737" t="s">
        <v>4350</v>
      </c>
      <c r="W2737" t="s">
        <v>4348</v>
      </c>
      <c r="X2737" t="s">
        <v>4498</v>
      </c>
      <c r="Y2737" t="s">
        <v>4481</v>
      </c>
      <c r="Z2737" t="s">
        <v>3051</v>
      </c>
      <c r="AA2737">
        <v>830317</v>
      </c>
      <c r="AB2737" s="198">
        <v>37048.875011574077</v>
      </c>
      <c r="AC2737" s="198">
        <v>37048.875011574077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25000</v>
      </c>
      <c r="G2738" s="202">
        <v>1339305</v>
      </c>
      <c r="H2738" s="198">
        <v>37047.37667824074</v>
      </c>
      <c r="I2738" t="s">
        <v>4393</v>
      </c>
      <c r="M2738" t="s">
        <v>3494</v>
      </c>
      <c r="N2738" t="s">
        <v>3840</v>
      </c>
      <c r="O2738" t="s">
        <v>4680</v>
      </c>
      <c r="P2738" s="199">
        <v>25000</v>
      </c>
      <c r="S2738" t="s">
        <v>3495</v>
      </c>
      <c r="T2738" t="s">
        <v>3730</v>
      </c>
      <c r="U2738" s="201">
        <v>4.01</v>
      </c>
      <c r="V2738" t="s">
        <v>3504</v>
      </c>
      <c r="W2738" t="s">
        <v>4163</v>
      </c>
      <c r="X2738" t="s">
        <v>4164</v>
      </c>
      <c r="Y2738" t="s">
        <v>4481</v>
      </c>
      <c r="Z2738" t="s">
        <v>3051</v>
      </c>
      <c r="AA2738">
        <v>830318</v>
      </c>
      <c r="AB2738" s="198">
        <v>37048.875011574077</v>
      </c>
      <c r="AC2738" s="198">
        <v>37048.875011574077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1339308</v>
      </c>
      <c r="H2739" s="198">
        <v>37047.376689814817</v>
      </c>
      <c r="I2739" t="s">
        <v>4496</v>
      </c>
      <c r="M2739" t="s">
        <v>3494</v>
      </c>
      <c r="N2739" t="s">
        <v>3840</v>
      </c>
      <c r="O2739" t="s">
        <v>2565</v>
      </c>
      <c r="P2739" s="199">
        <v>10000</v>
      </c>
      <c r="S2739" t="s">
        <v>3495</v>
      </c>
      <c r="T2739" t="s">
        <v>3730</v>
      </c>
      <c r="U2739" s="201">
        <v>9.3000000000000007</v>
      </c>
      <c r="V2739" t="s">
        <v>3103</v>
      </c>
      <c r="W2739" t="s">
        <v>3226</v>
      </c>
      <c r="X2739" t="s">
        <v>3164</v>
      </c>
      <c r="Y2739" t="s">
        <v>4481</v>
      </c>
      <c r="Z2739" t="s">
        <v>3051</v>
      </c>
      <c r="AA2739">
        <v>830320</v>
      </c>
      <c r="AB2739" s="198">
        <v>37048.875011574077</v>
      </c>
      <c r="AC2739" s="198">
        <v>37048.875011574077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1339307</v>
      </c>
      <c r="H2740" s="198">
        <v>37047.376689814817</v>
      </c>
      <c r="I2740" t="s">
        <v>3157</v>
      </c>
      <c r="M2740" t="s">
        <v>3494</v>
      </c>
      <c r="N2740" t="s">
        <v>3840</v>
      </c>
      <c r="O2740" t="s">
        <v>2681</v>
      </c>
      <c r="Q2740" s="199">
        <v>5000</v>
      </c>
      <c r="S2740" t="s">
        <v>3495</v>
      </c>
      <c r="T2740" t="s">
        <v>3730</v>
      </c>
      <c r="U2740" s="201">
        <v>4.24</v>
      </c>
      <c r="V2740" t="s">
        <v>3849</v>
      </c>
      <c r="W2740" t="s">
        <v>4178</v>
      </c>
      <c r="X2740" t="s">
        <v>3149</v>
      </c>
      <c r="Y2740" t="s">
        <v>4481</v>
      </c>
      <c r="Z2740" t="s">
        <v>3051</v>
      </c>
      <c r="AA2740">
        <v>830322</v>
      </c>
      <c r="AB2740" s="198">
        <v>37048.875011574077</v>
      </c>
      <c r="AC2740" s="198">
        <v>37048.875011574077</v>
      </c>
    </row>
    <row r="2741" spans="1:29" x14ac:dyDescent="0.2">
      <c r="A2741" s="44" t="str">
        <f t="shared" si="211"/>
        <v>US Power Physical</v>
      </c>
      <c r="B2741" s="44" t="str">
        <f t="shared" si="212"/>
        <v>US</v>
      </c>
      <c r="C2741" s="44" t="str">
        <f t="shared" si="213"/>
        <v>Power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</v>
      </c>
      <c r="G2741" s="202">
        <v>1339312</v>
      </c>
      <c r="H2741" s="198">
        <v>37047.376701388886</v>
      </c>
      <c r="I2741" t="s">
        <v>4272</v>
      </c>
      <c r="M2741" t="s">
        <v>2818</v>
      </c>
      <c r="N2741" t="s">
        <v>3519</v>
      </c>
      <c r="O2741" t="s">
        <v>3834</v>
      </c>
      <c r="Q2741" s="199">
        <v>50</v>
      </c>
      <c r="S2741" t="s">
        <v>3493</v>
      </c>
      <c r="T2741" t="s">
        <v>3730</v>
      </c>
      <c r="U2741" s="201">
        <v>86.75</v>
      </c>
      <c r="V2741" t="s">
        <v>3347</v>
      </c>
      <c r="W2741" t="s">
        <v>3538</v>
      </c>
      <c r="X2741" t="s">
        <v>3539</v>
      </c>
      <c r="Y2741" t="s">
        <v>4783</v>
      </c>
      <c r="Z2741" t="s">
        <v>3046</v>
      </c>
      <c r="AA2741">
        <v>632843.1</v>
      </c>
      <c r="AB2741" s="198">
        <v>37073.875011574077</v>
      </c>
      <c r="AC2741" s="198">
        <v>37103.875011574077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1339311</v>
      </c>
      <c r="H2742" s="198">
        <v>37047.376701388886</v>
      </c>
      <c r="I2742" t="s">
        <v>4272</v>
      </c>
      <c r="M2742" t="s">
        <v>3494</v>
      </c>
      <c r="N2742" t="s">
        <v>3840</v>
      </c>
      <c r="O2742" t="s">
        <v>2611</v>
      </c>
      <c r="P2742" s="199">
        <v>5000</v>
      </c>
      <c r="S2742" t="s">
        <v>3495</v>
      </c>
      <c r="T2742" t="s">
        <v>3730</v>
      </c>
      <c r="U2742" s="201">
        <v>3.895</v>
      </c>
      <c r="V2742" t="s">
        <v>4510</v>
      </c>
      <c r="W2742" t="s">
        <v>4348</v>
      </c>
      <c r="X2742" t="s">
        <v>4498</v>
      </c>
      <c r="Y2742" t="s">
        <v>4481</v>
      </c>
      <c r="Z2742" t="s">
        <v>3051</v>
      </c>
      <c r="AA2742">
        <v>830319</v>
      </c>
      <c r="AB2742" s="198">
        <v>37048.875011574077</v>
      </c>
      <c r="AC2742" s="198">
        <v>37048.875011574077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1000</v>
      </c>
      <c r="G2743" s="202">
        <v>1339310</v>
      </c>
      <c r="H2743" s="198">
        <v>37047.376701388886</v>
      </c>
      <c r="I2743" t="s">
        <v>4467</v>
      </c>
      <c r="M2743" t="s">
        <v>3494</v>
      </c>
      <c r="N2743" t="s">
        <v>3840</v>
      </c>
      <c r="O2743" t="s">
        <v>2610</v>
      </c>
      <c r="P2743" s="199">
        <v>1000</v>
      </c>
      <c r="S2743" t="s">
        <v>3495</v>
      </c>
      <c r="T2743" t="s">
        <v>3730</v>
      </c>
      <c r="U2743" s="201">
        <v>3.9</v>
      </c>
      <c r="V2743" t="s">
        <v>4218</v>
      </c>
      <c r="W2743" t="s">
        <v>4512</v>
      </c>
      <c r="X2743" t="s">
        <v>4513</v>
      </c>
      <c r="Y2743" t="s">
        <v>4481</v>
      </c>
      <c r="Z2743" t="s">
        <v>3051</v>
      </c>
      <c r="AA2743">
        <v>830323</v>
      </c>
      <c r="AB2743" s="198">
        <v>37048.875011574077</v>
      </c>
      <c r="AC2743" s="198">
        <v>37048.875011574077</v>
      </c>
    </row>
    <row r="2744" spans="1:29" x14ac:dyDescent="0.2">
      <c r="A2744" s="44" t="str">
        <f t="shared" si="211"/>
        <v>US Power Physical</v>
      </c>
      <c r="B2744" s="44" t="str">
        <f t="shared" si="212"/>
        <v>US</v>
      </c>
      <c r="C2744" s="44" t="str">
        <f t="shared" si="213"/>
        <v>Power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5</v>
      </c>
      <c r="F2744" s="213">
        <f t="shared" si="215"/>
        <v>250</v>
      </c>
      <c r="G2744" s="202">
        <v>1339315</v>
      </c>
      <c r="H2744" s="198">
        <v>37047.376712962963</v>
      </c>
      <c r="I2744" t="s">
        <v>3703</v>
      </c>
      <c r="M2744" t="s">
        <v>2818</v>
      </c>
      <c r="N2744" t="s">
        <v>3519</v>
      </c>
      <c r="O2744" t="s">
        <v>3994</v>
      </c>
      <c r="P2744" s="199">
        <v>50</v>
      </c>
      <c r="S2744" t="s">
        <v>3493</v>
      </c>
      <c r="T2744" t="s">
        <v>3730</v>
      </c>
      <c r="U2744" s="201">
        <v>49</v>
      </c>
      <c r="V2744" t="s">
        <v>4248</v>
      </c>
      <c r="W2744" t="s">
        <v>3527</v>
      </c>
      <c r="X2744" t="s">
        <v>4262</v>
      </c>
      <c r="Y2744" t="s">
        <v>4783</v>
      </c>
      <c r="Z2744" t="s">
        <v>3046</v>
      </c>
      <c r="AA2744">
        <v>632844.1</v>
      </c>
      <c r="AB2744" s="198">
        <v>37053.875011574077</v>
      </c>
      <c r="AC2744" s="198">
        <v>37057.875011574077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1339314</v>
      </c>
      <c r="H2745" s="198">
        <v>37047.376712962963</v>
      </c>
      <c r="I2745" t="s">
        <v>4321</v>
      </c>
      <c r="M2745" t="s">
        <v>3494</v>
      </c>
      <c r="N2745" t="s">
        <v>3840</v>
      </c>
      <c r="O2745" t="s">
        <v>2498</v>
      </c>
      <c r="Q2745" s="199">
        <v>5000</v>
      </c>
      <c r="S2745" t="s">
        <v>3495</v>
      </c>
      <c r="T2745" t="s">
        <v>3730</v>
      </c>
      <c r="U2745" s="201">
        <v>3.8650000000000002</v>
      </c>
      <c r="V2745" t="s">
        <v>3669</v>
      </c>
      <c r="W2745" t="s">
        <v>4348</v>
      </c>
      <c r="X2745" t="s">
        <v>4498</v>
      </c>
      <c r="Y2745" t="s">
        <v>4481</v>
      </c>
      <c r="Z2745" t="s">
        <v>3051</v>
      </c>
      <c r="AA2745">
        <v>830324</v>
      </c>
      <c r="AB2745" s="198">
        <v>37048.875011574077</v>
      </c>
      <c r="AC2745" s="198">
        <v>37048.875011574077</v>
      </c>
    </row>
    <row r="2746" spans="1:29" x14ac:dyDescent="0.2">
      <c r="A2746" s="44" t="str">
        <f t="shared" si="211"/>
        <v>US Crude Financial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50000</v>
      </c>
      <c r="G2746" s="202">
        <v>1339316</v>
      </c>
      <c r="H2746" s="198">
        <v>37047.376770833333</v>
      </c>
      <c r="I2746" t="s">
        <v>3700</v>
      </c>
      <c r="M2746" t="s">
        <v>3599</v>
      </c>
      <c r="N2746" t="s">
        <v>4774</v>
      </c>
      <c r="O2746" t="s">
        <v>4335</v>
      </c>
      <c r="Q2746" s="199">
        <v>50000</v>
      </c>
      <c r="S2746" t="s">
        <v>3500</v>
      </c>
      <c r="T2746" t="s">
        <v>3730</v>
      </c>
      <c r="U2746" s="201">
        <v>28.1</v>
      </c>
      <c r="V2746" t="s">
        <v>3954</v>
      </c>
      <c r="W2746" t="s">
        <v>4776</v>
      </c>
      <c r="X2746" t="s">
        <v>4181</v>
      </c>
      <c r="Y2746" t="s">
        <v>2830</v>
      </c>
      <c r="Z2746" t="s">
        <v>3051</v>
      </c>
      <c r="AA2746">
        <v>113636</v>
      </c>
      <c r="AB2746" s="198">
        <v>37073</v>
      </c>
      <c r="AC2746" s="198">
        <v>37103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10000</v>
      </c>
      <c r="G2747" s="202">
        <v>1339317</v>
      </c>
      <c r="H2747" s="198">
        <v>37047.376805555556</v>
      </c>
      <c r="I2747" t="s">
        <v>3157</v>
      </c>
      <c r="M2747" t="s">
        <v>3494</v>
      </c>
      <c r="N2747" t="s">
        <v>3840</v>
      </c>
      <c r="O2747" t="s">
        <v>4686</v>
      </c>
      <c r="Q2747" s="199">
        <v>10000</v>
      </c>
      <c r="S2747" t="s">
        <v>3495</v>
      </c>
      <c r="T2747" t="s">
        <v>3730</v>
      </c>
      <c r="U2747" s="201">
        <v>4.0250000000000004</v>
      </c>
      <c r="V2747" t="s">
        <v>4355</v>
      </c>
      <c r="W2747" t="s">
        <v>4368</v>
      </c>
      <c r="X2747" t="s">
        <v>4429</v>
      </c>
      <c r="Y2747" t="s">
        <v>4481</v>
      </c>
      <c r="Z2747" t="s">
        <v>3051</v>
      </c>
      <c r="AA2747">
        <v>830325</v>
      </c>
      <c r="AB2747" s="198">
        <v>37048.875011574077</v>
      </c>
      <c r="AC2747" s="198">
        <v>37048.875011574077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5000</v>
      </c>
      <c r="G2748" s="202">
        <v>1339318</v>
      </c>
      <c r="H2748" s="198">
        <v>37047.376817129632</v>
      </c>
      <c r="I2748" t="s">
        <v>4268</v>
      </c>
      <c r="M2748" t="s">
        <v>3494</v>
      </c>
      <c r="N2748" t="s">
        <v>3840</v>
      </c>
      <c r="O2748" t="s">
        <v>2578</v>
      </c>
      <c r="P2748" s="199">
        <v>5000</v>
      </c>
      <c r="S2748" t="s">
        <v>3495</v>
      </c>
      <c r="T2748" t="s">
        <v>3730</v>
      </c>
      <c r="U2748" s="201">
        <v>9.3000000000000007</v>
      </c>
      <c r="V2748" t="s">
        <v>3851</v>
      </c>
      <c r="W2748" t="s">
        <v>3226</v>
      </c>
      <c r="X2748" t="s">
        <v>3164</v>
      </c>
      <c r="Y2748" t="s">
        <v>4481</v>
      </c>
      <c r="Z2748" t="s">
        <v>3051</v>
      </c>
      <c r="AA2748">
        <v>830326</v>
      </c>
      <c r="AB2748" s="198">
        <v>37048.875011574077</v>
      </c>
      <c r="AC2748" s="198">
        <v>37048.875011574077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5000</v>
      </c>
      <c r="G2749" s="202">
        <v>1339319</v>
      </c>
      <c r="H2749" s="198">
        <v>37047.376817129632</v>
      </c>
      <c r="I2749" t="s">
        <v>4321</v>
      </c>
      <c r="M2749" t="s">
        <v>3494</v>
      </c>
      <c r="N2749" t="s">
        <v>3840</v>
      </c>
      <c r="O2749" t="s">
        <v>2505</v>
      </c>
      <c r="P2749" s="199">
        <v>5000</v>
      </c>
      <c r="S2749" t="s">
        <v>3495</v>
      </c>
      <c r="T2749" t="s">
        <v>3730</v>
      </c>
      <c r="U2749" s="201">
        <v>3.9075000000000002</v>
      </c>
      <c r="V2749" t="s">
        <v>3669</v>
      </c>
      <c r="W2749" t="s">
        <v>4348</v>
      </c>
      <c r="X2749" t="s">
        <v>4498</v>
      </c>
      <c r="Y2749" t="s">
        <v>4481</v>
      </c>
      <c r="Z2749" t="s">
        <v>3051</v>
      </c>
      <c r="AA2749">
        <v>830327</v>
      </c>
      <c r="AB2749" s="198">
        <v>37048.875011574077</v>
      </c>
      <c r="AC2749" s="198">
        <v>37048.875011574077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1339321</v>
      </c>
      <c r="H2750" s="198">
        <v>37047.376828703702</v>
      </c>
      <c r="I2750" t="s">
        <v>4402</v>
      </c>
      <c r="M2750" t="s">
        <v>3494</v>
      </c>
      <c r="N2750" t="s">
        <v>3176</v>
      </c>
      <c r="O2750" t="s">
        <v>4591</v>
      </c>
      <c r="P2750" s="199">
        <v>10000</v>
      </c>
      <c r="S2750" t="s">
        <v>3798</v>
      </c>
      <c r="T2750" t="s">
        <v>3177</v>
      </c>
      <c r="U2750" s="201">
        <v>4.9400000000000004</v>
      </c>
      <c r="V2750" t="s">
        <v>2845</v>
      </c>
      <c r="W2750" t="s">
        <v>3178</v>
      </c>
      <c r="X2750" t="s">
        <v>3179</v>
      </c>
      <c r="Y2750" t="s">
        <v>4481</v>
      </c>
      <c r="Z2750" t="s">
        <v>3052</v>
      </c>
      <c r="AA2750">
        <v>830328</v>
      </c>
      <c r="AB2750" s="198">
        <v>37047.875011574077</v>
      </c>
      <c r="AC2750" s="198">
        <v>37047.875011574077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1339322</v>
      </c>
      <c r="H2751" s="198">
        <v>37047.376851851855</v>
      </c>
      <c r="I2751" t="s">
        <v>3533</v>
      </c>
      <c r="M2751" t="s">
        <v>3494</v>
      </c>
      <c r="N2751" t="s">
        <v>3840</v>
      </c>
      <c r="O2751" t="s">
        <v>2610</v>
      </c>
      <c r="Q2751" s="199">
        <v>5000</v>
      </c>
      <c r="S2751" t="s">
        <v>3495</v>
      </c>
      <c r="T2751" t="s">
        <v>3730</v>
      </c>
      <c r="U2751" s="201">
        <v>3.9224999999999999</v>
      </c>
      <c r="V2751" t="s">
        <v>4326</v>
      </c>
      <c r="W2751" t="s">
        <v>4512</v>
      </c>
      <c r="X2751" t="s">
        <v>4513</v>
      </c>
      <c r="Y2751" t="s">
        <v>4481</v>
      </c>
      <c r="Z2751" t="s">
        <v>3051</v>
      </c>
      <c r="AA2751">
        <v>830329</v>
      </c>
      <c r="AB2751" s="198">
        <v>37048.875011574077</v>
      </c>
      <c r="AC2751" s="198">
        <v>37048.875011574077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1339325</v>
      </c>
      <c r="H2752" s="198">
        <v>37047.376863425925</v>
      </c>
      <c r="I2752" t="s">
        <v>4321</v>
      </c>
      <c r="M2752" t="s">
        <v>3494</v>
      </c>
      <c r="N2752" t="s">
        <v>3840</v>
      </c>
      <c r="O2752" t="s">
        <v>2498</v>
      </c>
      <c r="Q2752" s="199">
        <v>5000</v>
      </c>
      <c r="S2752" t="s">
        <v>3495</v>
      </c>
      <c r="T2752" t="s">
        <v>3730</v>
      </c>
      <c r="U2752" s="201">
        <v>3.8675000000000002</v>
      </c>
      <c r="V2752" t="s">
        <v>3669</v>
      </c>
      <c r="W2752" t="s">
        <v>4348</v>
      </c>
      <c r="X2752" t="s">
        <v>4498</v>
      </c>
      <c r="Y2752" t="s">
        <v>4481</v>
      </c>
      <c r="Z2752" t="s">
        <v>3051</v>
      </c>
      <c r="AA2752">
        <v>830331</v>
      </c>
      <c r="AB2752" s="198">
        <v>37048.875011574077</v>
      </c>
      <c r="AC2752" s="198">
        <v>37048.875011574077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5000</v>
      </c>
      <c r="G2753" s="202">
        <v>1339323</v>
      </c>
      <c r="H2753" s="198">
        <v>37047.376863425925</v>
      </c>
      <c r="I2753" t="s">
        <v>3518</v>
      </c>
      <c r="M2753" t="s">
        <v>3494</v>
      </c>
      <c r="N2753" t="s">
        <v>3840</v>
      </c>
      <c r="O2753" t="s">
        <v>2499</v>
      </c>
      <c r="P2753" s="199">
        <v>5000</v>
      </c>
      <c r="S2753" t="s">
        <v>3495</v>
      </c>
      <c r="T2753" t="s">
        <v>3730</v>
      </c>
      <c r="U2753" s="201">
        <v>3.915</v>
      </c>
      <c r="V2753" t="s">
        <v>4456</v>
      </c>
      <c r="W2753" t="s">
        <v>4348</v>
      </c>
      <c r="X2753" t="s">
        <v>4498</v>
      </c>
      <c r="Y2753" t="s">
        <v>4481</v>
      </c>
      <c r="Z2753" t="s">
        <v>3051</v>
      </c>
      <c r="AA2753">
        <v>830332</v>
      </c>
      <c r="AB2753" s="198">
        <v>37048.875011574077</v>
      </c>
      <c r="AC2753" s="198">
        <v>37048.875011574077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5000</v>
      </c>
      <c r="G2754" s="202">
        <v>1339324</v>
      </c>
      <c r="H2754" s="198">
        <v>37047.376863425925</v>
      </c>
      <c r="I2754" t="s">
        <v>4282</v>
      </c>
      <c r="M2754" t="s">
        <v>3494</v>
      </c>
      <c r="N2754" t="s">
        <v>3840</v>
      </c>
      <c r="O2754" t="s">
        <v>2524</v>
      </c>
      <c r="P2754" s="199">
        <v>5000</v>
      </c>
      <c r="S2754" t="s">
        <v>3495</v>
      </c>
      <c r="T2754" t="s">
        <v>3730</v>
      </c>
      <c r="U2754" s="201">
        <v>4.3250000000000002</v>
      </c>
      <c r="V2754" t="s">
        <v>4089</v>
      </c>
      <c r="W2754" t="s">
        <v>3217</v>
      </c>
      <c r="X2754" t="s">
        <v>3153</v>
      </c>
      <c r="Y2754" t="s">
        <v>4481</v>
      </c>
      <c r="Z2754" t="s">
        <v>3051</v>
      </c>
      <c r="AA2754">
        <v>830330</v>
      </c>
      <c r="AB2754" s="198">
        <v>37048.875011574077</v>
      </c>
      <c r="AC2754" s="198">
        <v>37048.875011574077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1339326</v>
      </c>
      <c r="H2755" s="198">
        <v>37047.376898148148</v>
      </c>
      <c r="I2755" t="s">
        <v>4284</v>
      </c>
      <c r="M2755" t="s">
        <v>3494</v>
      </c>
      <c r="N2755" t="s">
        <v>3840</v>
      </c>
      <c r="O2755" t="s">
        <v>4679</v>
      </c>
      <c r="P2755" s="199">
        <v>5000</v>
      </c>
      <c r="S2755" t="s">
        <v>3495</v>
      </c>
      <c r="T2755" t="s">
        <v>3730</v>
      </c>
      <c r="U2755" s="201">
        <v>4.13</v>
      </c>
      <c r="V2755" t="s">
        <v>3626</v>
      </c>
      <c r="W2755" t="s">
        <v>4178</v>
      </c>
      <c r="X2755" t="s">
        <v>4179</v>
      </c>
      <c r="Y2755" t="s">
        <v>4481</v>
      </c>
      <c r="Z2755" t="s">
        <v>3051</v>
      </c>
      <c r="AA2755">
        <v>830333</v>
      </c>
      <c r="AB2755" s="198">
        <v>37048.875011574077</v>
      </c>
      <c r="AC2755" s="198">
        <v>37048.875011574077</v>
      </c>
    </row>
    <row r="2756" spans="1:29" x14ac:dyDescent="0.2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31</v>
      </c>
      <c r="F2756" s="213">
        <f t="shared" si="215"/>
        <v>310000</v>
      </c>
      <c r="G2756" s="202">
        <v>1339328</v>
      </c>
      <c r="H2756" s="198">
        <v>37047.376932870371</v>
      </c>
      <c r="I2756" t="s">
        <v>3702</v>
      </c>
      <c r="M2756" t="s">
        <v>3494</v>
      </c>
      <c r="N2756" t="s">
        <v>4277</v>
      </c>
      <c r="O2756" t="s">
        <v>4487</v>
      </c>
      <c r="Q2756" s="199">
        <v>10000</v>
      </c>
      <c r="S2756" t="s">
        <v>3495</v>
      </c>
      <c r="T2756" t="s">
        <v>3730</v>
      </c>
      <c r="U2756" s="201">
        <v>4.0999999999999996</v>
      </c>
      <c r="V2756" t="s">
        <v>3928</v>
      </c>
      <c r="W2756" t="s">
        <v>2909</v>
      </c>
      <c r="X2756" t="s">
        <v>4278</v>
      </c>
      <c r="Y2756" t="s">
        <v>3748</v>
      </c>
      <c r="Z2756" t="s">
        <v>3051</v>
      </c>
      <c r="AA2756" t="s">
        <v>324</v>
      </c>
      <c r="AB2756" s="198">
        <v>37073.875</v>
      </c>
      <c r="AC2756" s="198">
        <v>37103.875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7766</v>
      </c>
      <c r="G2757" s="202">
        <v>1339329</v>
      </c>
      <c r="H2757" s="198">
        <v>37047.376932870371</v>
      </c>
      <c r="I2757" t="s">
        <v>4477</v>
      </c>
      <c r="M2757" t="s">
        <v>3494</v>
      </c>
      <c r="N2757" t="s">
        <v>3840</v>
      </c>
      <c r="O2757" t="s">
        <v>2515</v>
      </c>
      <c r="P2757" s="199">
        <v>7766</v>
      </c>
      <c r="S2757" t="s">
        <v>3495</v>
      </c>
      <c r="T2757" t="s">
        <v>3730</v>
      </c>
      <c r="U2757" s="201">
        <v>4.03</v>
      </c>
      <c r="V2757" t="s">
        <v>4627</v>
      </c>
      <c r="W2757" t="s">
        <v>4163</v>
      </c>
      <c r="X2757" t="s">
        <v>4164</v>
      </c>
      <c r="Y2757" t="s">
        <v>4481</v>
      </c>
      <c r="Z2757" t="s">
        <v>3051</v>
      </c>
      <c r="AA2757">
        <v>830336</v>
      </c>
      <c r="AB2757" s="198">
        <v>37048.875011574077</v>
      </c>
      <c r="AC2757" s="198">
        <v>37048.875011574077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5000</v>
      </c>
      <c r="G2758" s="202">
        <v>1339327</v>
      </c>
      <c r="H2758" s="198">
        <v>37047.376932870371</v>
      </c>
      <c r="I2758" t="s">
        <v>4519</v>
      </c>
      <c r="M2758" t="s">
        <v>3494</v>
      </c>
      <c r="N2758" t="s">
        <v>4506</v>
      </c>
      <c r="O2758" t="s">
        <v>2641</v>
      </c>
      <c r="Q2758" s="199">
        <v>5000</v>
      </c>
      <c r="S2758" t="s">
        <v>3495</v>
      </c>
      <c r="T2758" t="s">
        <v>3730</v>
      </c>
      <c r="U2758" s="201">
        <v>4.1849999999999996</v>
      </c>
      <c r="V2758" t="s">
        <v>4135</v>
      </c>
      <c r="W2758" t="s">
        <v>4507</v>
      </c>
      <c r="X2758" t="s">
        <v>4508</v>
      </c>
      <c r="Y2758" t="s">
        <v>4481</v>
      </c>
      <c r="Z2758" t="s">
        <v>3051</v>
      </c>
      <c r="AA2758">
        <v>830334</v>
      </c>
      <c r="AB2758" s="198">
        <v>37048.875011574077</v>
      </c>
      <c r="AC2758" s="198">
        <v>37048.875011574077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15000</v>
      </c>
      <c r="G2759" s="202">
        <v>1339332</v>
      </c>
      <c r="H2759" s="198">
        <v>37047.376967592594</v>
      </c>
      <c r="I2759" t="s">
        <v>3157</v>
      </c>
      <c r="M2759" t="s">
        <v>3494</v>
      </c>
      <c r="N2759" t="s">
        <v>3840</v>
      </c>
      <c r="O2759" t="s">
        <v>4679</v>
      </c>
      <c r="P2759" s="199">
        <v>15000</v>
      </c>
      <c r="S2759" t="s">
        <v>3495</v>
      </c>
      <c r="T2759" t="s">
        <v>3730</v>
      </c>
      <c r="U2759" s="201">
        <v>4.13</v>
      </c>
      <c r="V2759" t="s">
        <v>3849</v>
      </c>
      <c r="W2759" t="s">
        <v>4178</v>
      </c>
      <c r="X2759" t="s">
        <v>4179</v>
      </c>
      <c r="Y2759" t="s">
        <v>4481</v>
      </c>
      <c r="Z2759" t="s">
        <v>3051</v>
      </c>
      <c r="AA2759">
        <v>830337</v>
      </c>
      <c r="AB2759" s="198">
        <v>37048.875011574077</v>
      </c>
      <c r="AC2759" s="198">
        <v>37048.875011574077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1339335</v>
      </c>
      <c r="H2760" s="198">
        <v>37047.37699074074</v>
      </c>
      <c r="I2760" t="s">
        <v>4321</v>
      </c>
      <c r="M2760" t="s">
        <v>3494</v>
      </c>
      <c r="N2760" t="s">
        <v>3840</v>
      </c>
      <c r="O2760" t="s">
        <v>2505</v>
      </c>
      <c r="P2760" s="199">
        <v>5000</v>
      </c>
      <c r="S2760" t="s">
        <v>3495</v>
      </c>
      <c r="T2760" t="s">
        <v>3730</v>
      </c>
      <c r="U2760" s="201">
        <v>3.9</v>
      </c>
      <c r="V2760" t="s">
        <v>3669</v>
      </c>
      <c r="W2760" t="s">
        <v>4348</v>
      </c>
      <c r="X2760" t="s">
        <v>4498</v>
      </c>
      <c r="Y2760" t="s">
        <v>4481</v>
      </c>
      <c r="Z2760" t="s">
        <v>3051</v>
      </c>
      <c r="AA2760">
        <v>830339</v>
      </c>
      <c r="AB2760" s="198">
        <v>37048.875011574077</v>
      </c>
      <c r="AC2760" s="198">
        <v>37048.875011574077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1000</v>
      </c>
      <c r="G2761" s="202">
        <v>1339334</v>
      </c>
      <c r="H2761" s="198">
        <v>37047.37699074074</v>
      </c>
      <c r="I2761" t="s">
        <v>3533</v>
      </c>
      <c r="M2761" t="s">
        <v>3494</v>
      </c>
      <c r="N2761" t="s">
        <v>3840</v>
      </c>
      <c r="O2761" t="s">
        <v>2610</v>
      </c>
      <c r="Q2761" s="199">
        <v>1000</v>
      </c>
      <c r="S2761" t="s">
        <v>3495</v>
      </c>
      <c r="T2761" t="s">
        <v>3730</v>
      </c>
      <c r="U2761" s="201">
        <v>3.92</v>
      </c>
      <c r="V2761" t="s">
        <v>4326</v>
      </c>
      <c r="W2761" t="s">
        <v>4512</v>
      </c>
      <c r="X2761" t="s">
        <v>4513</v>
      </c>
      <c r="Y2761" t="s">
        <v>4481</v>
      </c>
      <c r="Z2761" t="s">
        <v>3051</v>
      </c>
      <c r="AA2761">
        <v>830338</v>
      </c>
      <c r="AB2761" s="198">
        <v>37048.875011574077</v>
      </c>
      <c r="AC2761" s="198">
        <v>37048.875011574077</v>
      </c>
    </row>
    <row r="2762" spans="1:29" x14ac:dyDescent="0.2">
      <c r="A2762" s="44" t="str">
        <f t="shared" si="211"/>
        <v>US Natural Gas Financial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31</v>
      </c>
      <c r="F2762" s="213">
        <f t="shared" si="215"/>
        <v>155000</v>
      </c>
      <c r="G2762" s="202">
        <v>1339337</v>
      </c>
      <c r="H2762" s="198">
        <v>37047.377013888887</v>
      </c>
      <c r="I2762" t="s">
        <v>3606</v>
      </c>
      <c r="M2762" t="s">
        <v>3494</v>
      </c>
      <c r="N2762" t="s">
        <v>4277</v>
      </c>
      <c r="O2762" t="s">
        <v>4487</v>
      </c>
      <c r="Q2762" s="199">
        <v>5000</v>
      </c>
      <c r="S2762" t="s">
        <v>3495</v>
      </c>
      <c r="T2762" t="s">
        <v>3730</v>
      </c>
      <c r="U2762" s="201">
        <v>4.0999999999999996</v>
      </c>
      <c r="V2762" t="s">
        <v>3154</v>
      </c>
      <c r="W2762" t="s">
        <v>2909</v>
      </c>
      <c r="X2762" t="s">
        <v>4278</v>
      </c>
      <c r="Y2762" t="s">
        <v>3748</v>
      </c>
      <c r="Z2762" t="s">
        <v>3051</v>
      </c>
      <c r="AA2762" t="s">
        <v>325</v>
      </c>
      <c r="AB2762" s="198">
        <v>37073.875</v>
      </c>
      <c r="AC2762" s="198">
        <v>37103.875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5000</v>
      </c>
      <c r="G2763" s="202">
        <v>1339339</v>
      </c>
      <c r="H2763" s="198">
        <v>37047.377025462964</v>
      </c>
      <c r="I2763" t="s">
        <v>4482</v>
      </c>
      <c r="M2763" t="s">
        <v>3494</v>
      </c>
      <c r="N2763" t="s">
        <v>3840</v>
      </c>
      <c r="O2763" t="s">
        <v>2469</v>
      </c>
      <c r="P2763" s="199">
        <v>5000</v>
      </c>
      <c r="S2763" t="s">
        <v>3495</v>
      </c>
      <c r="T2763" t="s">
        <v>3730</v>
      </c>
      <c r="U2763" s="201">
        <v>3.9350000000000001</v>
      </c>
      <c r="V2763" t="s">
        <v>4483</v>
      </c>
      <c r="W2763" t="s">
        <v>4512</v>
      </c>
      <c r="X2763" t="s">
        <v>4513</v>
      </c>
      <c r="Y2763" t="s">
        <v>4481</v>
      </c>
      <c r="Z2763" t="s">
        <v>3051</v>
      </c>
      <c r="AA2763">
        <v>830342</v>
      </c>
      <c r="AB2763" s="198">
        <v>37048.875011574077</v>
      </c>
      <c r="AC2763" s="198">
        <v>37048.875011574077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1339338</v>
      </c>
      <c r="H2764" s="198">
        <v>37047.377025462964</v>
      </c>
      <c r="I2764" t="s">
        <v>4284</v>
      </c>
      <c r="M2764" t="s">
        <v>3494</v>
      </c>
      <c r="N2764" t="s">
        <v>3840</v>
      </c>
      <c r="O2764" t="s">
        <v>4697</v>
      </c>
      <c r="Q2764" s="199">
        <v>10000</v>
      </c>
      <c r="S2764" t="s">
        <v>3495</v>
      </c>
      <c r="T2764" t="s">
        <v>3730</v>
      </c>
      <c r="U2764" s="201">
        <v>3.95</v>
      </c>
      <c r="V2764" t="s">
        <v>1775</v>
      </c>
      <c r="W2764" t="s">
        <v>4169</v>
      </c>
      <c r="X2764" t="s">
        <v>4170</v>
      </c>
      <c r="Y2764" t="s">
        <v>4481</v>
      </c>
      <c r="Z2764" t="s">
        <v>3051</v>
      </c>
      <c r="AA2764">
        <v>830340</v>
      </c>
      <c r="AB2764" s="198">
        <v>37048.875011574077</v>
      </c>
      <c r="AC2764" s="198">
        <v>37048.875011574077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1339340</v>
      </c>
      <c r="H2765" s="198">
        <v>37047.37703703704</v>
      </c>
      <c r="I2765" t="s">
        <v>4321</v>
      </c>
      <c r="M2765" t="s">
        <v>3494</v>
      </c>
      <c r="N2765" t="s">
        <v>3840</v>
      </c>
      <c r="O2765" t="s">
        <v>2498</v>
      </c>
      <c r="Q2765" s="199">
        <v>5000</v>
      </c>
      <c r="S2765" t="s">
        <v>3495</v>
      </c>
      <c r="T2765" t="s">
        <v>3730</v>
      </c>
      <c r="U2765" s="201">
        <v>3.87</v>
      </c>
      <c r="V2765" t="s">
        <v>3669</v>
      </c>
      <c r="W2765" t="s">
        <v>4348</v>
      </c>
      <c r="X2765" t="s">
        <v>4498</v>
      </c>
      <c r="Y2765" t="s">
        <v>4481</v>
      </c>
      <c r="Z2765" t="s">
        <v>3051</v>
      </c>
      <c r="AA2765">
        <v>830341</v>
      </c>
      <c r="AB2765" s="198">
        <v>37048.875011574077</v>
      </c>
      <c r="AC2765" s="198">
        <v>37048.875011574077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31</v>
      </c>
      <c r="F2766" s="213">
        <f t="shared" si="220"/>
        <v>155000</v>
      </c>
      <c r="G2766" s="202">
        <v>1339341</v>
      </c>
      <c r="H2766" s="198">
        <v>37047.377060185187</v>
      </c>
      <c r="I2766" t="s">
        <v>4276</v>
      </c>
      <c r="M2766" t="s">
        <v>3494</v>
      </c>
      <c r="N2766" t="s">
        <v>4277</v>
      </c>
      <c r="O2766" t="s">
        <v>4487</v>
      </c>
      <c r="Q2766" s="199">
        <v>5000</v>
      </c>
      <c r="S2766" t="s">
        <v>3495</v>
      </c>
      <c r="T2766" t="s">
        <v>3730</v>
      </c>
      <c r="U2766" s="201">
        <v>4.1050000000000004</v>
      </c>
      <c r="V2766" t="s">
        <v>3648</v>
      </c>
      <c r="W2766" t="s">
        <v>2909</v>
      </c>
      <c r="X2766" t="s">
        <v>4278</v>
      </c>
      <c r="Y2766" t="s">
        <v>3748</v>
      </c>
      <c r="Z2766" t="s">
        <v>3051</v>
      </c>
      <c r="AA2766" t="s">
        <v>326</v>
      </c>
      <c r="AB2766" s="198">
        <v>37073.875</v>
      </c>
      <c r="AC2766" s="198">
        <v>37103.875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5741</v>
      </c>
      <c r="G2767" s="202">
        <v>1339343</v>
      </c>
      <c r="H2767" s="198">
        <v>37047.37709490741</v>
      </c>
      <c r="I2767" t="s">
        <v>3533</v>
      </c>
      <c r="M2767" t="s">
        <v>3494</v>
      </c>
      <c r="N2767" t="s">
        <v>3840</v>
      </c>
      <c r="O2767" t="s">
        <v>2469</v>
      </c>
      <c r="Q2767" s="199">
        <v>5741</v>
      </c>
      <c r="S2767" t="s">
        <v>3495</v>
      </c>
      <c r="T2767" t="s">
        <v>3730</v>
      </c>
      <c r="U2767" s="201">
        <v>3.9375</v>
      </c>
      <c r="V2767" t="s">
        <v>4096</v>
      </c>
      <c r="W2767" t="s">
        <v>4512</v>
      </c>
      <c r="X2767" t="s">
        <v>4513</v>
      </c>
      <c r="Y2767" t="s">
        <v>4481</v>
      </c>
      <c r="Z2767" t="s">
        <v>3051</v>
      </c>
      <c r="AA2767">
        <v>830343</v>
      </c>
      <c r="AB2767" s="198">
        <v>37048.875011574077</v>
      </c>
      <c r="AC2767" s="198">
        <v>37048.875011574077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25000</v>
      </c>
      <c r="G2768" s="202">
        <v>1339342</v>
      </c>
      <c r="H2768" s="198">
        <v>37047.37709490741</v>
      </c>
      <c r="I2768" t="s">
        <v>4501</v>
      </c>
      <c r="M2768" t="s">
        <v>3494</v>
      </c>
      <c r="N2768" t="s">
        <v>3840</v>
      </c>
      <c r="O2768" t="s">
        <v>4680</v>
      </c>
      <c r="Q2768" s="199">
        <v>25000</v>
      </c>
      <c r="S2768" t="s">
        <v>3495</v>
      </c>
      <c r="T2768" t="s">
        <v>3730</v>
      </c>
      <c r="U2768" s="201">
        <v>4.01</v>
      </c>
      <c r="V2768" t="s">
        <v>3662</v>
      </c>
      <c r="W2768" t="s">
        <v>4163</v>
      </c>
      <c r="X2768" t="s">
        <v>4164</v>
      </c>
      <c r="Y2768" t="s">
        <v>4481</v>
      </c>
      <c r="Z2768" t="s">
        <v>3051</v>
      </c>
      <c r="AA2768">
        <v>830344</v>
      </c>
      <c r="AB2768" s="198">
        <v>37048.875011574077</v>
      </c>
      <c r="AC2768" s="198">
        <v>37048.875011574077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</v>
      </c>
      <c r="G2769" s="202">
        <v>1339344</v>
      </c>
      <c r="H2769" s="198">
        <v>37047.377106481479</v>
      </c>
      <c r="I2769" t="s">
        <v>3472</v>
      </c>
      <c r="M2769" t="s">
        <v>3494</v>
      </c>
      <c r="N2769" t="s">
        <v>3840</v>
      </c>
      <c r="O2769" t="s">
        <v>2524</v>
      </c>
      <c r="P2769" s="199">
        <v>5000</v>
      </c>
      <c r="S2769" t="s">
        <v>3495</v>
      </c>
      <c r="T2769" t="s">
        <v>3730</v>
      </c>
      <c r="U2769" s="201">
        <v>4.3150000000000004</v>
      </c>
      <c r="V2769" t="s">
        <v>4621</v>
      </c>
      <c r="W2769" t="s">
        <v>3217</v>
      </c>
      <c r="X2769" t="s">
        <v>3153</v>
      </c>
      <c r="Y2769" t="s">
        <v>4481</v>
      </c>
      <c r="Z2769" t="s">
        <v>3051</v>
      </c>
      <c r="AA2769">
        <v>830345</v>
      </c>
      <c r="AB2769" s="198">
        <v>37048.875011574077</v>
      </c>
      <c r="AC2769" s="198">
        <v>37048.875011574077</v>
      </c>
    </row>
    <row r="2770" spans="1:29" x14ac:dyDescent="0.2">
      <c r="A2770" s="44" t="str">
        <f t="shared" si="216"/>
        <v>US Crude Financial</v>
      </c>
      <c r="B2770" s="44" t="str">
        <f t="shared" si="217"/>
        <v>US</v>
      </c>
      <c r="C2770" s="44" t="str">
        <f t="shared" si="218"/>
        <v>Crude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50000</v>
      </c>
      <c r="G2770" s="202">
        <v>1339345</v>
      </c>
      <c r="H2770" s="198">
        <v>37047.377118055556</v>
      </c>
      <c r="I2770" t="s">
        <v>4276</v>
      </c>
      <c r="M2770" t="s">
        <v>3599</v>
      </c>
      <c r="N2770" t="s">
        <v>4774</v>
      </c>
      <c r="O2770" t="s">
        <v>3516</v>
      </c>
      <c r="P2770" s="199">
        <v>50000</v>
      </c>
      <c r="S2770" t="s">
        <v>3500</v>
      </c>
      <c r="T2770" t="s">
        <v>3730</v>
      </c>
      <c r="U2770" s="201">
        <v>28.08</v>
      </c>
      <c r="V2770" t="s">
        <v>3801</v>
      </c>
      <c r="W2770" t="s">
        <v>4776</v>
      </c>
      <c r="X2770" t="s">
        <v>4777</v>
      </c>
      <c r="Y2770" t="s">
        <v>2830</v>
      </c>
      <c r="Z2770" t="s">
        <v>3051</v>
      </c>
      <c r="AA2770">
        <v>113637</v>
      </c>
      <c r="AB2770" s="198">
        <v>37073</v>
      </c>
      <c r="AC2770" s="198">
        <v>37103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5000</v>
      </c>
      <c r="G2771" s="202">
        <v>1339346</v>
      </c>
      <c r="H2771" s="198">
        <v>37047.377129629633</v>
      </c>
      <c r="I2771" t="s">
        <v>4272</v>
      </c>
      <c r="M2771" t="s">
        <v>3494</v>
      </c>
      <c r="N2771" t="s">
        <v>3840</v>
      </c>
      <c r="O2771" t="s">
        <v>2505</v>
      </c>
      <c r="Q2771" s="199">
        <v>5000</v>
      </c>
      <c r="S2771" t="s">
        <v>3495</v>
      </c>
      <c r="T2771" t="s">
        <v>3730</v>
      </c>
      <c r="U2771" s="201">
        <v>3.9024999999999999</v>
      </c>
      <c r="V2771" t="s">
        <v>4510</v>
      </c>
      <c r="W2771" t="s">
        <v>4348</v>
      </c>
      <c r="X2771" t="s">
        <v>4498</v>
      </c>
      <c r="Y2771" t="s">
        <v>4481</v>
      </c>
      <c r="Z2771" t="s">
        <v>3051</v>
      </c>
      <c r="AA2771">
        <v>830346</v>
      </c>
      <c r="AB2771" s="198">
        <v>37048.875011574077</v>
      </c>
      <c r="AC2771" s="198">
        <v>37048.875011574077</v>
      </c>
    </row>
    <row r="2772" spans="1:29" x14ac:dyDescent="0.2">
      <c r="A2772" s="44" t="str">
        <f t="shared" si="216"/>
        <v xml:space="preserve"> Natural Gas Physical</v>
      </c>
      <c r="B2772" s="44" t="str">
        <f t="shared" si="217"/>
        <v/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1339347</v>
      </c>
      <c r="H2772" s="198">
        <v>37047.377141203702</v>
      </c>
      <c r="I2772" t="s">
        <v>327</v>
      </c>
      <c r="M2772" t="s">
        <v>3494</v>
      </c>
      <c r="N2772" t="s">
        <v>3176</v>
      </c>
      <c r="O2772" t="s">
        <v>328</v>
      </c>
      <c r="P2772" s="199">
        <v>5000</v>
      </c>
      <c r="S2772" t="s">
        <v>3495</v>
      </c>
      <c r="T2772" t="s">
        <v>3730</v>
      </c>
      <c r="U2772" s="201">
        <v>3.2949999999999999</v>
      </c>
      <c r="V2772" t="s">
        <v>329</v>
      </c>
      <c r="W2772" t="s">
        <v>4451</v>
      </c>
      <c r="X2772" t="s">
        <v>3805</v>
      </c>
      <c r="Y2772" t="s">
        <v>4481</v>
      </c>
      <c r="Z2772" t="s">
        <v>3052</v>
      </c>
      <c r="AA2772">
        <v>830347</v>
      </c>
      <c r="AB2772" s="198">
        <v>37048.875011574077</v>
      </c>
      <c r="AC2772" s="198">
        <v>37048.875011574077</v>
      </c>
    </row>
    <row r="2773" spans="1:29" x14ac:dyDescent="0.2">
      <c r="A2773" s="44" t="str">
        <f t="shared" si="216"/>
        <v>US Power Physical</v>
      </c>
      <c r="B2773" s="44" t="str">
        <f t="shared" si="217"/>
        <v>US</v>
      </c>
      <c r="C2773" s="44" t="str">
        <f t="shared" si="218"/>
        <v>Power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31</v>
      </c>
      <c r="F2773" s="213">
        <f t="shared" si="220"/>
        <v>1550</v>
      </c>
      <c r="G2773" s="202">
        <v>1339348</v>
      </c>
      <c r="H2773" s="198">
        <v>37047.377152777779</v>
      </c>
      <c r="I2773" t="s">
        <v>4239</v>
      </c>
      <c r="M2773" t="s">
        <v>2818</v>
      </c>
      <c r="N2773" t="s">
        <v>3519</v>
      </c>
      <c r="O2773" t="s">
        <v>3897</v>
      </c>
      <c r="Q2773" s="199">
        <v>50</v>
      </c>
      <c r="S2773" t="s">
        <v>3493</v>
      </c>
      <c r="T2773" t="s">
        <v>3730</v>
      </c>
      <c r="U2773" s="201">
        <v>75.25</v>
      </c>
      <c r="V2773" t="s">
        <v>3661</v>
      </c>
      <c r="W2773" t="s">
        <v>3538</v>
      </c>
      <c r="X2773" t="s">
        <v>3539</v>
      </c>
      <c r="Y2773" t="s">
        <v>4783</v>
      </c>
      <c r="Z2773" t="s">
        <v>3046</v>
      </c>
      <c r="AA2773">
        <v>632846.1</v>
      </c>
      <c r="AB2773" s="198">
        <v>37104.875011574077</v>
      </c>
      <c r="AC2773" s="198">
        <v>37134.875011574077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2500</v>
      </c>
      <c r="G2774" s="202">
        <v>1339350</v>
      </c>
      <c r="H2774" s="198">
        <v>37047.377164351848</v>
      </c>
      <c r="I2774" t="s">
        <v>4264</v>
      </c>
      <c r="M2774" t="s">
        <v>3494</v>
      </c>
      <c r="N2774" t="s">
        <v>3840</v>
      </c>
      <c r="O2774" t="s">
        <v>2583</v>
      </c>
      <c r="P2774" s="199">
        <v>2500</v>
      </c>
      <c r="S2774" t="s">
        <v>3495</v>
      </c>
      <c r="T2774" t="s">
        <v>3730</v>
      </c>
      <c r="U2774" s="201">
        <v>4.1749999999999998</v>
      </c>
      <c r="V2774" t="s">
        <v>4363</v>
      </c>
      <c r="W2774" t="s">
        <v>4523</v>
      </c>
      <c r="X2774" t="s">
        <v>4524</v>
      </c>
      <c r="Y2774" t="s">
        <v>4481</v>
      </c>
      <c r="Z2774" t="s">
        <v>3051</v>
      </c>
      <c r="AA2774">
        <v>830349</v>
      </c>
      <c r="AB2774" s="198">
        <v>37048.875011574077</v>
      </c>
      <c r="AC2774" s="198">
        <v>37048.875011574077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</v>
      </c>
      <c r="G2775" s="202">
        <v>1339349</v>
      </c>
      <c r="H2775" s="198">
        <v>37047.377164351848</v>
      </c>
      <c r="I2775" t="s">
        <v>4518</v>
      </c>
      <c r="M2775" t="s">
        <v>3494</v>
      </c>
      <c r="N2775" t="s">
        <v>3840</v>
      </c>
      <c r="O2775" t="s">
        <v>2499</v>
      </c>
      <c r="P2775" s="199">
        <v>5000</v>
      </c>
      <c r="S2775" t="s">
        <v>3495</v>
      </c>
      <c r="T2775" t="s">
        <v>3730</v>
      </c>
      <c r="U2775" s="201">
        <v>3.9125000000000001</v>
      </c>
      <c r="V2775" t="s">
        <v>4585</v>
      </c>
      <c r="W2775" t="s">
        <v>4348</v>
      </c>
      <c r="X2775" t="s">
        <v>4498</v>
      </c>
      <c r="Y2775" t="s">
        <v>4481</v>
      </c>
      <c r="Z2775" t="s">
        <v>3051</v>
      </c>
      <c r="AA2775">
        <v>830348</v>
      </c>
      <c r="AB2775" s="198">
        <v>37048.875011574077</v>
      </c>
      <c r="AC2775" s="198">
        <v>37048.875011574077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1339351</v>
      </c>
      <c r="H2776" s="198">
        <v>37047.377175925925</v>
      </c>
      <c r="I2776" t="s">
        <v>4272</v>
      </c>
      <c r="M2776" t="s">
        <v>3494</v>
      </c>
      <c r="N2776" t="s">
        <v>3840</v>
      </c>
      <c r="O2776" t="s">
        <v>2505</v>
      </c>
      <c r="Q2776" s="199">
        <v>5000</v>
      </c>
      <c r="S2776" t="s">
        <v>3495</v>
      </c>
      <c r="T2776" t="s">
        <v>3730</v>
      </c>
      <c r="U2776" s="201">
        <v>3.9049999999999998</v>
      </c>
      <c r="V2776" t="s">
        <v>4510</v>
      </c>
      <c r="W2776" t="s">
        <v>4348</v>
      </c>
      <c r="X2776" t="s">
        <v>4498</v>
      </c>
      <c r="Y2776" t="s">
        <v>4481</v>
      </c>
      <c r="Z2776" t="s">
        <v>3051</v>
      </c>
      <c r="AA2776">
        <v>830350</v>
      </c>
      <c r="AB2776" s="198">
        <v>37048.875011574077</v>
      </c>
      <c r="AC2776" s="198">
        <v>37048.875011574077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6550</v>
      </c>
      <c r="G2777" s="202">
        <v>1339352</v>
      </c>
      <c r="H2777" s="198">
        <v>37047.377187500002</v>
      </c>
      <c r="I2777" t="s">
        <v>4482</v>
      </c>
      <c r="M2777" t="s">
        <v>3494</v>
      </c>
      <c r="N2777" t="s">
        <v>3840</v>
      </c>
      <c r="O2777" t="s">
        <v>2481</v>
      </c>
      <c r="P2777" s="199">
        <v>6550</v>
      </c>
      <c r="S2777" t="s">
        <v>3495</v>
      </c>
      <c r="T2777" t="s">
        <v>3730</v>
      </c>
      <c r="U2777" s="201">
        <v>4.0599999999999996</v>
      </c>
      <c r="V2777" t="s">
        <v>4078</v>
      </c>
      <c r="W2777" t="s">
        <v>4479</v>
      </c>
      <c r="X2777" t="s">
        <v>4480</v>
      </c>
      <c r="Y2777" t="s">
        <v>4481</v>
      </c>
      <c r="Z2777" t="s">
        <v>3051</v>
      </c>
      <c r="AA2777">
        <v>830352</v>
      </c>
      <c r="AB2777" s="198">
        <v>37048.875011574077</v>
      </c>
      <c r="AC2777" s="198">
        <v>37048.875011574077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5000</v>
      </c>
      <c r="G2778" s="202">
        <v>1339353</v>
      </c>
      <c r="H2778" s="198">
        <v>37047.377187500002</v>
      </c>
      <c r="I2778" t="s">
        <v>3472</v>
      </c>
      <c r="M2778" t="s">
        <v>3494</v>
      </c>
      <c r="N2778" t="s">
        <v>3840</v>
      </c>
      <c r="O2778" t="s">
        <v>4724</v>
      </c>
      <c r="Q2778" s="199">
        <v>5000</v>
      </c>
      <c r="S2778" t="s">
        <v>3495</v>
      </c>
      <c r="T2778" t="s">
        <v>3730</v>
      </c>
      <c r="U2778" s="201">
        <v>4.3049999999999997</v>
      </c>
      <c r="V2778" t="s">
        <v>4621</v>
      </c>
      <c r="W2778" t="s">
        <v>3217</v>
      </c>
      <c r="X2778" t="s">
        <v>3153</v>
      </c>
      <c r="Y2778" t="s">
        <v>4481</v>
      </c>
      <c r="Z2778" t="s">
        <v>3051</v>
      </c>
      <c r="AA2778">
        <v>830351</v>
      </c>
      <c r="AB2778" s="198">
        <v>37048.875011574077</v>
      </c>
      <c r="AC2778" s="198">
        <v>37048.875011574077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25000</v>
      </c>
      <c r="G2779" s="202">
        <v>1339354</v>
      </c>
      <c r="H2779" s="198">
        <v>37047.377187500002</v>
      </c>
      <c r="I2779" t="s">
        <v>4393</v>
      </c>
      <c r="M2779" t="s">
        <v>3494</v>
      </c>
      <c r="N2779" t="s">
        <v>3840</v>
      </c>
      <c r="O2779" t="s">
        <v>4680</v>
      </c>
      <c r="Q2779" s="199">
        <v>25000</v>
      </c>
      <c r="S2779" t="s">
        <v>3495</v>
      </c>
      <c r="T2779" t="s">
        <v>3730</v>
      </c>
      <c r="U2779" s="201">
        <v>4.0149999999999997</v>
      </c>
      <c r="V2779" t="s">
        <v>3504</v>
      </c>
      <c r="W2779" t="s">
        <v>4163</v>
      </c>
      <c r="X2779" t="s">
        <v>4164</v>
      </c>
      <c r="Y2779" t="s">
        <v>4481</v>
      </c>
      <c r="Z2779" t="s">
        <v>3051</v>
      </c>
      <c r="AA2779">
        <v>830354</v>
      </c>
      <c r="AB2779" s="198">
        <v>37048.875011574077</v>
      </c>
      <c r="AC2779" s="198">
        <v>37048.875011574077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10000</v>
      </c>
      <c r="G2780" s="202">
        <v>1339355</v>
      </c>
      <c r="H2780" s="198">
        <v>37047.377199074072</v>
      </c>
      <c r="I2780" t="s">
        <v>4543</v>
      </c>
      <c r="M2780" t="s">
        <v>3494</v>
      </c>
      <c r="N2780" t="s">
        <v>3840</v>
      </c>
      <c r="O2780" t="s">
        <v>2469</v>
      </c>
      <c r="Q2780" s="199">
        <v>10000</v>
      </c>
      <c r="S2780" t="s">
        <v>3495</v>
      </c>
      <c r="T2780" t="s">
        <v>3730</v>
      </c>
      <c r="U2780" s="201">
        <v>3.94</v>
      </c>
      <c r="V2780" t="s">
        <v>4525</v>
      </c>
      <c r="W2780" t="s">
        <v>4512</v>
      </c>
      <c r="X2780" t="s">
        <v>4513</v>
      </c>
      <c r="Y2780" t="s">
        <v>4481</v>
      </c>
      <c r="Z2780" t="s">
        <v>3051</v>
      </c>
      <c r="AA2780">
        <v>830353</v>
      </c>
      <c r="AB2780" s="198">
        <v>37048.875011574077</v>
      </c>
      <c r="AC2780" s="198">
        <v>37048.875011574077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1339358</v>
      </c>
      <c r="H2781" s="198">
        <v>37047.377222222225</v>
      </c>
      <c r="I2781" t="s">
        <v>4173</v>
      </c>
      <c r="M2781" t="s">
        <v>3494</v>
      </c>
      <c r="N2781" t="s">
        <v>3840</v>
      </c>
      <c r="O2781" t="s">
        <v>2553</v>
      </c>
      <c r="P2781" s="199">
        <v>5000</v>
      </c>
      <c r="S2781" t="s">
        <v>3495</v>
      </c>
      <c r="T2781" t="s">
        <v>3730</v>
      </c>
      <c r="U2781" s="201">
        <v>2.97</v>
      </c>
      <c r="V2781" t="s">
        <v>4174</v>
      </c>
      <c r="W2781" t="s">
        <v>3183</v>
      </c>
      <c r="X2781" t="s">
        <v>3164</v>
      </c>
      <c r="Y2781" t="s">
        <v>4481</v>
      </c>
      <c r="Z2781" t="s">
        <v>3051</v>
      </c>
      <c r="AA2781">
        <v>830356</v>
      </c>
      <c r="AB2781" s="198">
        <v>37048.875011574077</v>
      </c>
      <c r="AC2781" s="198">
        <v>37048.875011574077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</v>
      </c>
      <c r="G2782" s="202">
        <v>1339357</v>
      </c>
      <c r="H2782" s="198">
        <v>37047.377222222225</v>
      </c>
      <c r="I2782" t="s">
        <v>4272</v>
      </c>
      <c r="M2782" t="s">
        <v>3494</v>
      </c>
      <c r="N2782" t="s">
        <v>3840</v>
      </c>
      <c r="O2782" t="s">
        <v>2505</v>
      </c>
      <c r="Q2782" s="199">
        <v>5000</v>
      </c>
      <c r="S2782" t="s">
        <v>3495</v>
      </c>
      <c r="T2782" t="s">
        <v>3730</v>
      </c>
      <c r="U2782" s="201">
        <v>3.9075000000000002</v>
      </c>
      <c r="V2782" t="s">
        <v>4510</v>
      </c>
      <c r="W2782" t="s">
        <v>4348</v>
      </c>
      <c r="X2782" t="s">
        <v>4498</v>
      </c>
      <c r="Y2782" t="s">
        <v>4481</v>
      </c>
      <c r="Z2782" t="s">
        <v>3051</v>
      </c>
      <c r="AA2782">
        <v>830357</v>
      </c>
      <c r="AB2782" s="198">
        <v>37048.875011574077</v>
      </c>
      <c r="AC2782" s="198">
        <v>37048.875011574077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</v>
      </c>
      <c r="G2783" s="202">
        <v>1339356</v>
      </c>
      <c r="H2783" s="198">
        <v>37047.377222222225</v>
      </c>
      <c r="I2783" t="s">
        <v>4543</v>
      </c>
      <c r="M2783" t="s">
        <v>3494</v>
      </c>
      <c r="N2783" t="s">
        <v>3840</v>
      </c>
      <c r="O2783" t="s">
        <v>2785</v>
      </c>
      <c r="Q2783" s="199">
        <v>5000</v>
      </c>
      <c r="S2783" t="s">
        <v>3495</v>
      </c>
      <c r="T2783" t="s">
        <v>3730</v>
      </c>
      <c r="U2783" s="201">
        <v>4.07</v>
      </c>
      <c r="V2783" t="s">
        <v>219</v>
      </c>
      <c r="W2783" t="s">
        <v>4479</v>
      </c>
      <c r="X2783" t="s">
        <v>4480</v>
      </c>
      <c r="Y2783" t="s">
        <v>4481</v>
      </c>
      <c r="Z2783" t="s">
        <v>3051</v>
      </c>
      <c r="AA2783">
        <v>830355</v>
      </c>
      <c r="AB2783" s="198">
        <v>37048.875011574077</v>
      </c>
      <c r="AC2783" s="198">
        <v>37048.875011574077</v>
      </c>
    </row>
    <row r="2784" spans="1:29" x14ac:dyDescent="0.2">
      <c r="A2784" s="44" t="str">
        <f t="shared" si="216"/>
        <v>US Natural Gas Financial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25</v>
      </c>
      <c r="F2784" s="213">
        <f t="shared" si="220"/>
        <v>250000</v>
      </c>
      <c r="G2784" s="202">
        <v>1339359</v>
      </c>
      <c r="H2784" s="198">
        <v>37047.377256944441</v>
      </c>
      <c r="I2784" t="s">
        <v>4518</v>
      </c>
      <c r="M2784" t="s">
        <v>3494</v>
      </c>
      <c r="N2784" t="s">
        <v>4277</v>
      </c>
      <c r="O2784" t="s">
        <v>3991</v>
      </c>
      <c r="Q2784" s="199">
        <v>10000</v>
      </c>
      <c r="S2784" t="s">
        <v>3495</v>
      </c>
      <c r="T2784" t="s">
        <v>3730</v>
      </c>
      <c r="U2784" s="201">
        <v>4.0149999999999997</v>
      </c>
      <c r="V2784" t="s">
        <v>4413</v>
      </c>
      <c r="W2784" t="s">
        <v>4527</v>
      </c>
      <c r="X2784" t="s">
        <v>4157</v>
      </c>
      <c r="Y2784" t="s">
        <v>3748</v>
      </c>
      <c r="Z2784" t="s">
        <v>3051</v>
      </c>
      <c r="AA2784" t="s">
        <v>330</v>
      </c>
      <c r="AB2784" s="198">
        <v>37048.875011574077</v>
      </c>
      <c r="AC2784" s="198">
        <v>37072.875011574077</v>
      </c>
    </row>
    <row r="2785" spans="1:29" x14ac:dyDescent="0.2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1339360</v>
      </c>
      <c r="H2785" s="198">
        <v>37047.377268518518</v>
      </c>
      <c r="I2785" t="s">
        <v>4402</v>
      </c>
      <c r="M2785" t="s">
        <v>3494</v>
      </c>
      <c r="N2785" t="s">
        <v>3176</v>
      </c>
      <c r="O2785" t="s">
        <v>151</v>
      </c>
      <c r="P2785" s="199">
        <v>5000</v>
      </c>
      <c r="S2785" t="s">
        <v>3798</v>
      </c>
      <c r="T2785" t="s">
        <v>3177</v>
      </c>
      <c r="U2785" s="201">
        <v>4.9800000000000004</v>
      </c>
      <c r="V2785" t="s">
        <v>3886</v>
      </c>
      <c r="W2785" t="s">
        <v>3178</v>
      </c>
      <c r="X2785" t="s">
        <v>3179</v>
      </c>
      <c r="Y2785" t="s">
        <v>4481</v>
      </c>
      <c r="Z2785" t="s">
        <v>3052</v>
      </c>
      <c r="AA2785">
        <v>830358</v>
      </c>
      <c r="AB2785" s="198">
        <v>37048.875011574077</v>
      </c>
      <c r="AC2785" s="198">
        <v>37048.875011574077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151</v>
      </c>
      <c r="F2786" s="213">
        <f t="shared" si="220"/>
        <v>755000</v>
      </c>
      <c r="G2786" s="202">
        <v>1339361</v>
      </c>
      <c r="H2786" s="198">
        <v>37047.377280092594</v>
      </c>
      <c r="I2786" t="s">
        <v>4282</v>
      </c>
      <c r="M2786" t="s">
        <v>3494</v>
      </c>
      <c r="N2786" t="s">
        <v>4277</v>
      </c>
      <c r="O2786" t="s">
        <v>4505</v>
      </c>
      <c r="Q2786" s="199">
        <v>5000</v>
      </c>
      <c r="S2786" t="s">
        <v>3495</v>
      </c>
      <c r="T2786" t="s">
        <v>3730</v>
      </c>
      <c r="U2786" s="201">
        <v>4.5149999999999997</v>
      </c>
      <c r="V2786" t="s">
        <v>4283</v>
      </c>
      <c r="W2786" t="s">
        <v>2909</v>
      </c>
      <c r="X2786" t="s">
        <v>4278</v>
      </c>
      <c r="Y2786" t="s">
        <v>3748</v>
      </c>
      <c r="Z2786" t="s">
        <v>3051</v>
      </c>
      <c r="AA2786" t="s">
        <v>331</v>
      </c>
      <c r="AB2786" s="198">
        <v>37196</v>
      </c>
      <c r="AC2786" s="198">
        <v>37346</v>
      </c>
    </row>
    <row r="2787" spans="1:29" x14ac:dyDescent="0.2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31</v>
      </c>
      <c r="F2787" s="213">
        <f t="shared" si="220"/>
        <v>155000</v>
      </c>
      <c r="G2787" s="202">
        <v>1339362</v>
      </c>
      <c r="H2787" s="198">
        <v>37047.377291666664</v>
      </c>
      <c r="I2787" t="s">
        <v>4484</v>
      </c>
      <c r="M2787" t="s">
        <v>3494</v>
      </c>
      <c r="N2787" t="s">
        <v>4488</v>
      </c>
      <c r="O2787" t="s">
        <v>3448</v>
      </c>
      <c r="Q2787" s="199">
        <v>5000</v>
      </c>
      <c r="S2787" t="s">
        <v>3495</v>
      </c>
      <c r="T2787" t="s">
        <v>3730</v>
      </c>
      <c r="U2787" s="201">
        <v>-1.2549999999999999</v>
      </c>
      <c r="V2787" t="s">
        <v>4399</v>
      </c>
      <c r="W2787" t="s">
        <v>3185</v>
      </c>
      <c r="X2787" t="s">
        <v>4437</v>
      </c>
      <c r="Y2787" t="s">
        <v>3748</v>
      </c>
      <c r="Z2787" t="s">
        <v>3051</v>
      </c>
      <c r="AA2787" t="s">
        <v>332</v>
      </c>
      <c r="AB2787" s="198">
        <v>37073.875011574077</v>
      </c>
      <c r="AC2787" s="198">
        <v>37103.875011574077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21</v>
      </c>
      <c r="G2788" s="202">
        <v>1339363</v>
      </c>
      <c r="H2788" s="198">
        <v>37047.377291666664</v>
      </c>
      <c r="I2788" t="s">
        <v>4321</v>
      </c>
      <c r="M2788" t="s">
        <v>3494</v>
      </c>
      <c r="N2788" t="s">
        <v>3840</v>
      </c>
      <c r="O2788" t="s">
        <v>2498</v>
      </c>
      <c r="Q2788" s="199">
        <v>21</v>
      </c>
      <c r="S2788" t="s">
        <v>3495</v>
      </c>
      <c r="T2788" t="s">
        <v>3730</v>
      </c>
      <c r="U2788" s="201">
        <v>3.8725000000000001</v>
      </c>
      <c r="V2788" t="s">
        <v>3669</v>
      </c>
      <c r="W2788" t="s">
        <v>4348</v>
      </c>
      <c r="X2788" t="s">
        <v>4498</v>
      </c>
      <c r="Y2788" t="s">
        <v>4481</v>
      </c>
      <c r="Z2788" t="s">
        <v>3051</v>
      </c>
      <c r="AA2788">
        <v>830359</v>
      </c>
      <c r="AB2788" s="198">
        <v>37048.875011574077</v>
      </c>
      <c r="AC2788" s="198">
        <v>37048.875011574077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25</v>
      </c>
      <c r="F2789" s="213">
        <f t="shared" si="220"/>
        <v>250000</v>
      </c>
      <c r="G2789" s="202">
        <v>1339364</v>
      </c>
      <c r="H2789" s="198">
        <v>37047.377314814818</v>
      </c>
      <c r="I2789" t="s">
        <v>4272</v>
      </c>
      <c r="M2789" t="s">
        <v>3494</v>
      </c>
      <c r="N2789" t="s">
        <v>4277</v>
      </c>
      <c r="O2789" t="s">
        <v>4664</v>
      </c>
      <c r="Q2789" s="199">
        <v>10000</v>
      </c>
      <c r="S2789" t="s">
        <v>3495</v>
      </c>
      <c r="T2789" t="s">
        <v>3730</v>
      </c>
      <c r="U2789" s="201">
        <v>5.6</v>
      </c>
      <c r="V2789" t="s">
        <v>3509</v>
      </c>
      <c r="W2789" t="s">
        <v>3163</v>
      </c>
      <c r="X2789" t="s">
        <v>3685</v>
      </c>
      <c r="Y2789" t="s">
        <v>3748</v>
      </c>
      <c r="Z2789" t="s">
        <v>3051</v>
      </c>
      <c r="AA2789" t="s">
        <v>333</v>
      </c>
      <c r="AB2789" s="198">
        <v>37048.875011574077</v>
      </c>
      <c r="AC2789" s="198">
        <v>37072.875011574077</v>
      </c>
    </row>
    <row r="2790" spans="1:29" x14ac:dyDescent="0.2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1339365</v>
      </c>
      <c r="H2790" s="198">
        <v>37047.377314814818</v>
      </c>
      <c r="I2790" t="s">
        <v>4239</v>
      </c>
      <c r="M2790" t="s">
        <v>3494</v>
      </c>
      <c r="N2790" t="s">
        <v>3176</v>
      </c>
      <c r="O2790" t="s">
        <v>4591</v>
      </c>
      <c r="Q2790" s="199">
        <v>10000</v>
      </c>
      <c r="S2790" t="s">
        <v>3798</v>
      </c>
      <c r="T2790" t="s">
        <v>3177</v>
      </c>
      <c r="U2790" s="201">
        <v>4.9450000000000003</v>
      </c>
      <c r="V2790" t="s">
        <v>3255</v>
      </c>
      <c r="W2790" t="s">
        <v>3178</v>
      </c>
      <c r="X2790" t="s">
        <v>3179</v>
      </c>
      <c r="Y2790" t="s">
        <v>4481</v>
      </c>
      <c r="Z2790" t="s">
        <v>3052</v>
      </c>
      <c r="AA2790">
        <v>830360</v>
      </c>
      <c r="AB2790" s="198">
        <v>37047.875011574077</v>
      </c>
      <c r="AC2790" s="198">
        <v>37047.875011574077</v>
      </c>
    </row>
    <row r="2791" spans="1:29" x14ac:dyDescent="0.2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31</v>
      </c>
      <c r="F2791" s="213">
        <f t="shared" si="220"/>
        <v>155000</v>
      </c>
      <c r="G2791" s="202">
        <v>1339366</v>
      </c>
      <c r="H2791" s="198">
        <v>37047.377326388887</v>
      </c>
      <c r="I2791" t="s">
        <v>4323</v>
      </c>
      <c r="M2791" t="s">
        <v>3494</v>
      </c>
      <c r="N2791" t="s">
        <v>3176</v>
      </c>
      <c r="O2791" t="s">
        <v>3899</v>
      </c>
      <c r="Q2791" s="199">
        <v>5000</v>
      </c>
      <c r="S2791" t="s">
        <v>3798</v>
      </c>
      <c r="T2791" t="s">
        <v>3177</v>
      </c>
      <c r="U2791" s="201">
        <v>5.2949999999999999</v>
      </c>
      <c r="V2791" t="s">
        <v>4324</v>
      </c>
      <c r="W2791" t="s">
        <v>4461</v>
      </c>
      <c r="X2791" t="s">
        <v>3179</v>
      </c>
      <c r="Y2791" t="s">
        <v>4481</v>
      </c>
      <c r="Z2791" t="s">
        <v>3052</v>
      </c>
      <c r="AA2791">
        <v>830362</v>
      </c>
      <c r="AB2791" s="198">
        <v>37073.875011574077</v>
      </c>
      <c r="AC2791" s="198">
        <v>37103.875011574077</v>
      </c>
    </row>
    <row r="2792" spans="1:29" x14ac:dyDescent="0.2">
      <c r="A2792" s="44" t="str">
        <f t="shared" si="216"/>
        <v>US Natural Gas Financial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30</v>
      </c>
      <c r="F2792" s="213">
        <f t="shared" si="220"/>
        <v>225000</v>
      </c>
      <c r="G2792" s="202">
        <v>1339367</v>
      </c>
      <c r="H2792" s="198">
        <v>37047.377337962964</v>
      </c>
      <c r="I2792" t="s">
        <v>3151</v>
      </c>
      <c r="M2792" t="s">
        <v>3494</v>
      </c>
      <c r="N2792" t="s">
        <v>4277</v>
      </c>
      <c r="O2792" t="s">
        <v>3186</v>
      </c>
      <c r="P2792" s="199">
        <v>7500</v>
      </c>
      <c r="S2792" t="s">
        <v>3495</v>
      </c>
      <c r="T2792" t="s">
        <v>3730</v>
      </c>
      <c r="U2792" s="201">
        <v>4.2149999999999999</v>
      </c>
      <c r="V2792" t="s">
        <v>3508</v>
      </c>
      <c r="W2792" t="s">
        <v>2909</v>
      </c>
      <c r="X2792" t="s">
        <v>4278</v>
      </c>
      <c r="Y2792" t="s">
        <v>3748</v>
      </c>
      <c r="Z2792" t="s">
        <v>3051</v>
      </c>
      <c r="AA2792" t="s">
        <v>334</v>
      </c>
      <c r="AB2792" s="198">
        <v>37135.875</v>
      </c>
      <c r="AC2792" s="198">
        <v>37164.875</v>
      </c>
    </row>
    <row r="2793" spans="1:29" x14ac:dyDescent="0.2">
      <c r="A2793" s="44" t="str">
        <f t="shared" si="216"/>
        <v xml:space="preserve"> Natural Gas Physical</v>
      </c>
      <c r="B2793" s="44" t="str">
        <f t="shared" si="217"/>
        <v/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31</v>
      </c>
      <c r="F2793" s="213">
        <f t="shared" si="220"/>
        <v>155000</v>
      </c>
      <c r="G2793" s="202">
        <v>1339370</v>
      </c>
      <c r="H2793" s="198">
        <v>37047.377349537041</v>
      </c>
      <c r="I2793" t="s">
        <v>335</v>
      </c>
      <c r="M2793" t="s">
        <v>3494</v>
      </c>
      <c r="N2793" t="s">
        <v>3176</v>
      </c>
      <c r="O2793" t="s">
        <v>3899</v>
      </c>
      <c r="P2793" s="199">
        <v>5000</v>
      </c>
      <c r="S2793" t="s">
        <v>3798</v>
      </c>
      <c r="T2793" t="s">
        <v>3177</v>
      </c>
      <c r="U2793" s="201">
        <v>5.2649999999999997</v>
      </c>
      <c r="V2793" t="s">
        <v>336</v>
      </c>
      <c r="W2793" t="s">
        <v>4461</v>
      </c>
      <c r="X2793" t="s">
        <v>3179</v>
      </c>
      <c r="Y2793" t="s">
        <v>4481</v>
      </c>
      <c r="Z2793" t="s">
        <v>3052</v>
      </c>
      <c r="AA2793">
        <v>830361</v>
      </c>
      <c r="AB2793" s="198">
        <v>37073.875011574077</v>
      </c>
      <c r="AC2793" s="198">
        <v>37103.875011574077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1339372</v>
      </c>
      <c r="H2794" s="198">
        <v>37047.37736111111</v>
      </c>
      <c r="I2794" t="s">
        <v>4502</v>
      </c>
      <c r="M2794" t="s">
        <v>3494</v>
      </c>
      <c r="N2794" t="s">
        <v>3840</v>
      </c>
      <c r="O2794" t="s">
        <v>2498</v>
      </c>
      <c r="P2794" s="199">
        <v>5000</v>
      </c>
      <c r="S2794" t="s">
        <v>3495</v>
      </c>
      <c r="T2794" t="s">
        <v>3730</v>
      </c>
      <c r="U2794" s="201">
        <v>3.8675000000000002</v>
      </c>
      <c r="V2794" t="s">
        <v>4182</v>
      </c>
      <c r="W2794" t="s">
        <v>4348</v>
      </c>
      <c r="X2794" t="s">
        <v>4498</v>
      </c>
      <c r="Y2794" t="s">
        <v>4481</v>
      </c>
      <c r="Z2794" t="s">
        <v>3051</v>
      </c>
      <c r="AA2794">
        <v>830364</v>
      </c>
      <c r="AB2794" s="198">
        <v>37048.875011574077</v>
      </c>
      <c r="AC2794" s="198">
        <v>37048.875011574077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1339371</v>
      </c>
      <c r="H2795" s="198">
        <v>37047.37736111111</v>
      </c>
      <c r="I2795" t="s">
        <v>4439</v>
      </c>
      <c r="M2795" t="s">
        <v>3494</v>
      </c>
      <c r="N2795" t="s">
        <v>3840</v>
      </c>
      <c r="O2795" t="s">
        <v>2624</v>
      </c>
      <c r="P2795" s="199">
        <v>5000</v>
      </c>
      <c r="S2795" t="s">
        <v>3495</v>
      </c>
      <c r="T2795" t="s">
        <v>3730</v>
      </c>
      <c r="U2795" s="201">
        <v>3.98</v>
      </c>
      <c r="V2795" t="s">
        <v>4040</v>
      </c>
      <c r="W2795" t="s">
        <v>4322</v>
      </c>
      <c r="X2795" t="s">
        <v>4194</v>
      </c>
      <c r="Y2795" t="s">
        <v>4481</v>
      </c>
      <c r="Z2795" t="s">
        <v>3051</v>
      </c>
      <c r="AA2795">
        <v>830363</v>
      </c>
      <c r="AB2795" s="198">
        <v>37048.875011574077</v>
      </c>
      <c r="AC2795" s="198">
        <v>37048.875011574077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25000</v>
      </c>
      <c r="G2796" s="202">
        <v>1339373</v>
      </c>
      <c r="H2796" s="198">
        <v>37047.377384259256</v>
      </c>
      <c r="I2796" t="s">
        <v>4393</v>
      </c>
      <c r="M2796" t="s">
        <v>3494</v>
      </c>
      <c r="N2796" t="s">
        <v>3840</v>
      </c>
      <c r="O2796" t="s">
        <v>4680</v>
      </c>
      <c r="Q2796" s="199">
        <v>25000</v>
      </c>
      <c r="S2796" t="s">
        <v>3495</v>
      </c>
      <c r="T2796" t="s">
        <v>3730</v>
      </c>
      <c r="U2796" s="201">
        <v>4.0199999999999996</v>
      </c>
      <c r="V2796" t="s">
        <v>3504</v>
      </c>
      <c r="W2796" t="s">
        <v>4163</v>
      </c>
      <c r="X2796" t="s">
        <v>4164</v>
      </c>
      <c r="Y2796" t="s">
        <v>4481</v>
      </c>
      <c r="Z2796" t="s">
        <v>3051</v>
      </c>
      <c r="AA2796">
        <v>830365</v>
      </c>
      <c r="AB2796" s="198">
        <v>37048.875011574077</v>
      </c>
      <c r="AC2796" s="198">
        <v>37048.875011574077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</v>
      </c>
      <c r="G2797" s="202">
        <v>1339374</v>
      </c>
      <c r="H2797" s="198">
        <v>37047.377418981479</v>
      </c>
      <c r="I2797" t="s">
        <v>4239</v>
      </c>
      <c r="M2797" t="s">
        <v>3494</v>
      </c>
      <c r="N2797" t="s">
        <v>3840</v>
      </c>
      <c r="O2797" t="s">
        <v>2503</v>
      </c>
      <c r="P2797" s="199">
        <v>5000</v>
      </c>
      <c r="S2797" t="s">
        <v>3495</v>
      </c>
      <c r="T2797" t="s">
        <v>3730</v>
      </c>
      <c r="U2797" s="201">
        <v>3.9075000000000002</v>
      </c>
      <c r="V2797" t="s">
        <v>3352</v>
      </c>
      <c r="W2797" t="s">
        <v>4348</v>
      </c>
      <c r="X2797" t="s">
        <v>4498</v>
      </c>
      <c r="Y2797" t="s">
        <v>4481</v>
      </c>
      <c r="Z2797" t="s">
        <v>3051</v>
      </c>
      <c r="AA2797">
        <v>830366</v>
      </c>
      <c r="AB2797" s="198">
        <v>37048.875011574077</v>
      </c>
      <c r="AC2797" s="198">
        <v>37048.875011574077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2150</v>
      </c>
      <c r="G2798" s="202">
        <v>1339375</v>
      </c>
      <c r="H2798" s="198">
        <v>37047.377418981479</v>
      </c>
      <c r="I2798" t="s">
        <v>4543</v>
      </c>
      <c r="M2798" t="s">
        <v>3494</v>
      </c>
      <c r="N2798" t="s">
        <v>3840</v>
      </c>
      <c r="O2798" t="s">
        <v>2499</v>
      </c>
      <c r="Q2798" s="199">
        <v>2150</v>
      </c>
      <c r="S2798" t="s">
        <v>3495</v>
      </c>
      <c r="T2798" t="s">
        <v>3730</v>
      </c>
      <c r="U2798" s="201">
        <v>3.915</v>
      </c>
      <c r="V2798" t="s">
        <v>4350</v>
      </c>
      <c r="W2798" t="s">
        <v>4348</v>
      </c>
      <c r="X2798" t="s">
        <v>4498</v>
      </c>
      <c r="Y2798" t="s">
        <v>4481</v>
      </c>
      <c r="Z2798" t="s">
        <v>3051</v>
      </c>
      <c r="AA2798">
        <v>830367</v>
      </c>
      <c r="AB2798" s="198">
        <v>37048.875011574077</v>
      </c>
      <c r="AC2798" s="198">
        <v>37048.875011574077</v>
      </c>
    </row>
    <row r="2799" spans="1:29" x14ac:dyDescent="0.2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151</v>
      </c>
      <c r="F2799" s="213">
        <f t="shared" si="220"/>
        <v>755000</v>
      </c>
      <c r="G2799" s="202">
        <v>1339376</v>
      </c>
      <c r="H2799" s="198">
        <v>37047.377430555556</v>
      </c>
      <c r="I2799" t="s">
        <v>4449</v>
      </c>
      <c r="M2799" t="s">
        <v>3494</v>
      </c>
      <c r="N2799" t="s">
        <v>4277</v>
      </c>
      <c r="O2799" t="s">
        <v>4505</v>
      </c>
      <c r="P2799" s="199">
        <v>5000</v>
      </c>
      <c r="S2799" t="s">
        <v>3495</v>
      </c>
      <c r="T2799" t="s">
        <v>3730</v>
      </c>
      <c r="U2799" s="201">
        <v>4.5</v>
      </c>
      <c r="V2799" t="s">
        <v>3285</v>
      </c>
      <c r="W2799" t="s">
        <v>2909</v>
      </c>
      <c r="X2799" t="s">
        <v>4278</v>
      </c>
      <c r="Y2799" t="s">
        <v>3748</v>
      </c>
      <c r="Z2799" t="s">
        <v>3051</v>
      </c>
      <c r="AA2799" t="s">
        <v>337</v>
      </c>
      <c r="AB2799" s="198">
        <v>37196</v>
      </c>
      <c r="AC2799" s="198">
        <v>37346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25000</v>
      </c>
      <c r="G2800" s="202">
        <v>1339378</v>
      </c>
      <c r="H2800" s="198">
        <v>37047.377488425926</v>
      </c>
      <c r="I2800" t="s">
        <v>3529</v>
      </c>
      <c r="M2800" t="s">
        <v>3494</v>
      </c>
      <c r="N2800" t="s">
        <v>3840</v>
      </c>
      <c r="O2800" t="s">
        <v>4680</v>
      </c>
      <c r="Q2800" s="199">
        <v>25000</v>
      </c>
      <c r="S2800" t="s">
        <v>3495</v>
      </c>
      <c r="T2800" t="s">
        <v>3730</v>
      </c>
      <c r="U2800" s="201">
        <v>4.0250000000000004</v>
      </c>
      <c r="V2800" t="s">
        <v>4434</v>
      </c>
      <c r="W2800" t="s">
        <v>4163</v>
      </c>
      <c r="X2800" t="s">
        <v>4164</v>
      </c>
      <c r="Y2800" t="s">
        <v>4481</v>
      </c>
      <c r="Z2800" t="s">
        <v>3051</v>
      </c>
      <c r="AA2800">
        <v>830368</v>
      </c>
      <c r="AB2800" s="198">
        <v>37048.875011574077</v>
      </c>
      <c r="AC2800" s="198">
        <v>37048.875011574077</v>
      </c>
    </row>
    <row r="2801" spans="1:29" x14ac:dyDescent="0.2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1339379</v>
      </c>
      <c r="H2801" s="198">
        <v>37047.377523148149</v>
      </c>
      <c r="I2801" t="s">
        <v>4519</v>
      </c>
      <c r="M2801" t="s">
        <v>3494</v>
      </c>
      <c r="N2801" t="s">
        <v>3176</v>
      </c>
      <c r="O2801" t="s">
        <v>78</v>
      </c>
      <c r="Q2801" s="199">
        <v>5000</v>
      </c>
      <c r="S2801" t="s">
        <v>3495</v>
      </c>
      <c r="T2801" t="s">
        <v>3730</v>
      </c>
      <c r="U2801" s="201">
        <v>3.32</v>
      </c>
      <c r="V2801" t="s">
        <v>4590</v>
      </c>
      <c r="W2801" t="s">
        <v>4451</v>
      </c>
      <c r="X2801" t="s">
        <v>3805</v>
      </c>
      <c r="Y2801" t="s">
        <v>4481</v>
      </c>
      <c r="Z2801" t="s">
        <v>3052</v>
      </c>
      <c r="AA2801">
        <v>830369</v>
      </c>
      <c r="AB2801" s="198">
        <v>37048.875011574077</v>
      </c>
      <c r="AC2801" s="198">
        <v>37048.875011574077</v>
      </c>
    </row>
    <row r="2802" spans="1:29" x14ac:dyDescent="0.2">
      <c r="A2802" s="44" t="str">
        <f t="shared" si="216"/>
        <v>US Natural Gas Financial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31</v>
      </c>
      <c r="F2802" s="213">
        <f t="shared" si="220"/>
        <v>310000</v>
      </c>
      <c r="G2802" s="202">
        <v>1339380</v>
      </c>
      <c r="H2802" s="198">
        <v>37047.377581018518</v>
      </c>
      <c r="I2802" t="s">
        <v>4521</v>
      </c>
      <c r="M2802" t="s">
        <v>3494</v>
      </c>
      <c r="N2802" t="s">
        <v>4277</v>
      </c>
      <c r="O2802" t="s">
        <v>4487</v>
      </c>
      <c r="Q2802" s="199">
        <v>10000</v>
      </c>
      <c r="S2802" t="s">
        <v>3495</v>
      </c>
      <c r="T2802" t="s">
        <v>3730</v>
      </c>
      <c r="U2802" s="201">
        <v>4.0999999999999996</v>
      </c>
      <c r="V2802" t="s">
        <v>4522</v>
      </c>
      <c r="W2802" t="s">
        <v>2909</v>
      </c>
      <c r="X2802" t="s">
        <v>4278</v>
      </c>
      <c r="Y2802" t="s">
        <v>3748</v>
      </c>
      <c r="Z2802" t="s">
        <v>3051</v>
      </c>
      <c r="AA2802" t="s">
        <v>338</v>
      </c>
      <c r="AB2802" s="198">
        <v>37073.875</v>
      </c>
      <c r="AC2802" s="198">
        <v>37103.875</v>
      </c>
    </row>
    <row r="2803" spans="1:29" x14ac:dyDescent="0.2">
      <c r="A2803" s="44" t="str">
        <f t="shared" si="216"/>
        <v>US Natural Gas Financial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151</v>
      </c>
      <c r="F2803" s="213">
        <f t="shared" si="220"/>
        <v>755000</v>
      </c>
      <c r="G2803" s="202">
        <v>1339381</v>
      </c>
      <c r="H2803" s="198">
        <v>37047.377604166664</v>
      </c>
      <c r="I2803" t="s">
        <v>4449</v>
      </c>
      <c r="M2803" t="s">
        <v>3494</v>
      </c>
      <c r="N2803" t="s">
        <v>4277</v>
      </c>
      <c r="O2803" t="s">
        <v>4505</v>
      </c>
      <c r="P2803" s="199">
        <v>5000</v>
      </c>
      <c r="S2803" t="s">
        <v>3495</v>
      </c>
      <c r="T2803" t="s">
        <v>3730</v>
      </c>
      <c r="U2803" s="201">
        <v>4.4950000000000001</v>
      </c>
      <c r="V2803" t="s">
        <v>3807</v>
      </c>
      <c r="W2803" t="s">
        <v>2909</v>
      </c>
      <c r="X2803" t="s">
        <v>4278</v>
      </c>
      <c r="Y2803" t="s">
        <v>3748</v>
      </c>
      <c r="Z2803" t="s">
        <v>3051</v>
      </c>
      <c r="AA2803" t="s">
        <v>339</v>
      </c>
      <c r="AB2803" s="198">
        <v>37196</v>
      </c>
      <c r="AC2803" s="198">
        <v>37346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1339382</v>
      </c>
      <c r="H2804" s="198">
        <v>37047.377604166664</v>
      </c>
      <c r="I2804" t="s">
        <v>4430</v>
      </c>
      <c r="M2804" t="s">
        <v>3494</v>
      </c>
      <c r="N2804" t="s">
        <v>3840</v>
      </c>
      <c r="O2804" t="s">
        <v>2681</v>
      </c>
      <c r="P2804" s="199">
        <v>5000</v>
      </c>
      <c r="S2804" t="s">
        <v>3495</v>
      </c>
      <c r="T2804" t="s">
        <v>3730</v>
      </c>
      <c r="U2804" s="201">
        <v>4.2300000000000004</v>
      </c>
      <c r="V2804">
        <v>10041965</v>
      </c>
      <c r="W2804" t="s">
        <v>4178</v>
      </c>
      <c r="X2804" t="s">
        <v>3149</v>
      </c>
      <c r="Y2804" t="s">
        <v>4481</v>
      </c>
      <c r="Z2804" t="s">
        <v>3051</v>
      </c>
      <c r="AA2804">
        <v>830370</v>
      </c>
      <c r="AB2804" s="198">
        <v>37048.875011574077</v>
      </c>
      <c r="AC2804" s="198">
        <v>37048.875011574077</v>
      </c>
    </row>
    <row r="2805" spans="1:29" x14ac:dyDescent="0.2">
      <c r="A2805" s="44" t="str">
        <f t="shared" si="216"/>
        <v xml:space="preserve"> Metals Financial</v>
      </c>
      <c r="B2805" s="44" t="str">
        <f t="shared" si="217"/>
        <v/>
      </c>
      <c r="C2805" s="44" t="str">
        <f t="shared" si="218"/>
        <v>Metals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20</v>
      </c>
      <c r="G2805" s="202">
        <v>1339383</v>
      </c>
      <c r="H2805" s="198">
        <v>37047.377638888887</v>
      </c>
      <c r="I2805" t="s">
        <v>3743</v>
      </c>
      <c r="M2805" t="s">
        <v>3499</v>
      </c>
      <c r="N2805" t="s">
        <v>3739</v>
      </c>
      <c r="O2805" t="s">
        <v>3740</v>
      </c>
      <c r="P2805" s="199">
        <v>20</v>
      </c>
      <c r="S2805" t="s">
        <v>3729</v>
      </c>
      <c r="T2805" t="s">
        <v>3730</v>
      </c>
      <c r="U2805" s="201">
        <v>1512</v>
      </c>
      <c r="V2805" t="s">
        <v>3955</v>
      </c>
      <c r="W2805" t="s">
        <v>3736</v>
      </c>
      <c r="X2805" t="s">
        <v>3732</v>
      </c>
      <c r="Y2805" t="s">
        <v>3733</v>
      </c>
      <c r="Z2805" t="s">
        <v>3734</v>
      </c>
      <c r="AA2805">
        <v>2169035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1339384</v>
      </c>
      <c r="H2806" s="198">
        <v>37047.377638888887</v>
      </c>
      <c r="I2806" t="s">
        <v>4430</v>
      </c>
      <c r="M2806" t="s">
        <v>3494</v>
      </c>
      <c r="N2806" t="s">
        <v>3840</v>
      </c>
      <c r="O2806" t="s">
        <v>2681</v>
      </c>
      <c r="P2806" s="199">
        <v>5000</v>
      </c>
      <c r="S2806" t="s">
        <v>3495</v>
      </c>
      <c r="T2806" t="s">
        <v>3730</v>
      </c>
      <c r="U2806" s="201">
        <v>4.22</v>
      </c>
      <c r="V2806">
        <v>10041965</v>
      </c>
      <c r="W2806" t="s">
        <v>4178</v>
      </c>
      <c r="X2806" t="s">
        <v>3149</v>
      </c>
      <c r="Y2806" t="s">
        <v>4481</v>
      </c>
      <c r="Z2806" t="s">
        <v>3051</v>
      </c>
      <c r="AA2806">
        <v>830371</v>
      </c>
      <c r="AB2806" s="198">
        <v>37048.875011574077</v>
      </c>
      <c r="AC2806" s="198">
        <v>37048.875011574077</v>
      </c>
    </row>
    <row r="2807" spans="1:29" x14ac:dyDescent="0.2">
      <c r="A2807" s="44" t="str">
        <f t="shared" si="216"/>
        <v xml:space="preserve"> Natural Gas Physical</v>
      </c>
      <c r="B2807" s="44" t="str">
        <f t="shared" si="217"/>
        <v/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</v>
      </c>
      <c r="G2807" s="202">
        <v>1339385</v>
      </c>
      <c r="H2807" s="198">
        <v>37047.377662037034</v>
      </c>
      <c r="I2807" t="s">
        <v>327</v>
      </c>
      <c r="M2807" t="s">
        <v>3494</v>
      </c>
      <c r="N2807" t="s">
        <v>3176</v>
      </c>
      <c r="O2807" t="s">
        <v>328</v>
      </c>
      <c r="P2807" s="199">
        <v>5000</v>
      </c>
      <c r="S2807" t="s">
        <v>3495</v>
      </c>
      <c r="T2807" t="s">
        <v>3730</v>
      </c>
      <c r="U2807" s="201">
        <v>3.2949999999999999</v>
      </c>
      <c r="V2807" t="s">
        <v>329</v>
      </c>
      <c r="W2807" t="s">
        <v>4451</v>
      </c>
      <c r="X2807" t="s">
        <v>3805</v>
      </c>
      <c r="Y2807" t="s">
        <v>4481</v>
      </c>
      <c r="Z2807" t="s">
        <v>3052</v>
      </c>
      <c r="AA2807">
        <v>830372</v>
      </c>
      <c r="AB2807" s="198">
        <v>37048.875011574077</v>
      </c>
      <c r="AC2807" s="198">
        <v>37048.875011574077</v>
      </c>
    </row>
    <row r="2808" spans="1:29" x14ac:dyDescent="0.2">
      <c r="A2808" s="44" t="str">
        <f t="shared" si="216"/>
        <v>US Natural Gas Financial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31</v>
      </c>
      <c r="F2808" s="213">
        <f t="shared" si="220"/>
        <v>465000</v>
      </c>
      <c r="G2808" s="202">
        <v>1339387</v>
      </c>
      <c r="H2808" s="198">
        <v>37047.377685185187</v>
      </c>
      <c r="I2808" t="s">
        <v>4518</v>
      </c>
      <c r="M2808" t="s">
        <v>3494</v>
      </c>
      <c r="N2808" t="s">
        <v>4277</v>
      </c>
      <c r="O2808" t="s">
        <v>3263</v>
      </c>
      <c r="Q2808" s="199">
        <v>15000</v>
      </c>
      <c r="S2808" t="s">
        <v>3495</v>
      </c>
      <c r="T2808" t="s">
        <v>3730</v>
      </c>
      <c r="U2808" s="201">
        <v>4.0999999999999996</v>
      </c>
      <c r="V2808" t="s">
        <v>4413</v>
      </c>
      <c r="W2808" t="s">
        <v>2909</v>
      </c>
      <c r="X2808" t="s">
        <v>4278</v>
      </c>
      <c r="Y2808" t="s">
        <v>3748</v>
      </c>
      <c r="Z2808" t="s">
        <v>3051</v>
      </c>
      <c r="AA2808" t="s">
        <v>340</v>
      </c>
      <c r="AB2808" s="198">
        <v>37073.915972222225</v>
      </c>
      <c r="AC2808" s="198">
        <v>37103.915972222225</v>
      </c>
    </row>
    <row r="2809" spans="1:29" x14ac:dyDescent="0.2">
      <c r="A2809" s="44" t="str">
        <f t="shared" si="216"/>
        <v xml:space="preserve"> Natural Gas Physical</v>
      </c>
      <c r="B2809" s="44" t="str">
        <f t="shared" si="217"/>
        <v/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25</v>
      </c>
      <c r="F2809" s="213">
        <f t="shared" si="220"/>
        <v>125000</v>
      </c>
      <c r="G2809" s="202">
        <v>1339386</v>
      </c>
      <c r="H2809" s="198">
        <v>37047.377685185187</v>
      </c>
      <c r="I2809" t="s">
        <v>4158</v>
      </c>
      <c r="M2809" t="s">
        <v>3494</v>
      </c>
      <c r="N2809" t="s">
        <v>3176</v>
      </c>
      <c r="O2809" t="s">
        <v>177</v>
      </c>
      <c r="P2809" s="199">
        <v>5000</v>
      </c>
      <c r="S2809" t="s">
        <v>3798</v>
      </c>
      <c r="T2809" t="s">
        <v>3177</v>
      </c>
      <c r="U2809" s="201">
        <v>5.0549999999999997</v>
      </c>
      <c r="V2809" t="s">
        <v>4329</v>
      </c>
      <c r="W2809" t="s">
        <v>4461</v>
      </c>
      <c r="X2809" t="s">
        <v>3179</v>
      </c>
      <c r="Y2809" t="s">
        <v>4481</v>
      </c>
      <c r="Z2809" t="s">
        <v>3052</v>
      </c>
      <c r="AA2809">
        <v>830373</v>
      </c>
      <c r="AB2809" s="198">
        <v>37048.875011574077</v>
      </c>
      <c r="AC2809" s="198">
        <v>37072.875011574077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25000</v>
      </c>
      <c r="G2810" s="202">
        <v>1339388</v>
      </c>
      <c r="H2810" s="198">
        <v>37047.37771990741</v>
      </c>
      <c r="I2810" t="s">
        <v>4501</v>
      </c>
      <c r="M2810" t="s">
        <v>3494</v>
      </c>
      <c r="N2810" t="s">
        <v>3840</v>
      </c>
      <c r="O2810" t="s">
        <v>4680</v>
      </c>
      <c r="P2810" s="199">
        <v>25000</v>
      </c>
      <c r="S2810" t="s">
        <v>3495</v>
      </c>
      <c r="T2810" t="s">
        <v>3730</v>
      </c>
      <c r="U2810" s="201">
        <v>4.0149999999999997</v>
      </c>
      <c r="V2810" t="s">
        <v>3662</v>
      </c>
      <c r="W2810" t="s">
        <v>4163</v>
      </c>
      <c r="X2810" t="s">
        <v>4164</v>
      </c>
      <c r="Y2810" t="s">
        <v>4481</v>
      </c>
      <c r="Z2810" t="s">
        <v>3051</v>
      </c>
      <c r="AA2810">
        <v>830374</v>
      </c>
      <c r="AB2810" s="198">
        <v>37048.875011574077</v>
      </c>
      <c r="AC2810" s="198">
        <v>37048.875011574077</v>
      </c>
    </row>
    <row r="2811" spans="1:29" x14ac:dyDescent="0.2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30</v>
      </c>
      <c r="F2811" s="213">
        <f t="shared" si="220"/>
        <v>450000</v>
      </c>
      <c r="G2811" s="202">
        <v>1339390</v>
      </c>
      <c r="H2811" s="198">
        <v>37047.37773148148</v>
      </c>
      <c r="I2811" t="s">
        <v>3151</v>
      </c>
      <c r="M2811" t="s">
        <v>3494</v>
      </c>
      <c r="N2811" t="s">
        <v>4277</v>
      </c>
      <c r="O2811" t="s">
        <v>3186</v>
      </c>
      <c r="P2811" s="199">
        <v>15000</v>
      </c>
      <c r="S2811" t="s">
        <v>3495</v>
      </c>
      <c r="T2811" t="s">
        <v>3730</v>
      </c>
      <c r="U2811" s="201">
        <v>4.22</v>
      </c>
      <c r="V2811" t="s">
        <v>3508</v>
      </c>
      <c r="W2811" t="s">
        <v>2909</v>
      </c>
      <c r="X2811" t="s">
        <v>4278</v>
      </c>
      <c r="Y2811" t="s">
        <v>3748</v>
      </c>
      <c r="Z2811" t="s">
        <v>3051</v>
      </c>
      <c r="AA2811" t="s">
        <v>341</v>
      </c>
      <c r="AB2811" s="198">
        <v>37135.875</v>
      </c>
      <c r="AC2811" s="198">
        <v>37164.875</v>
      </c>
    </row>
    <row r="2812" spans="1:29" x14ac:dyDescent="0.2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31</v>
      </c>
      <c r="F2812" s="213">
        <f t="shared" si="220"/>
        <v>465000</v>
      </c>
      <c r="G2812" s="202">
        <v>1339394</v>
      </c>
      <c r="H2812" s="198">
        <v>37047.37777777778</v>
      </c>
      <c r="I2812" t="s">
        <v>4276</v>
      </c>
      <c r="M2812" t="s">
        <v>3494</v>
      </c>
      <c r="N2812" t="s">
        <v>4277</v>
      </c>
      <c r="O2812" t="s">
        <v>4487</v>
      </c>
      <c r="P2812" s="199">
        <v>15000</v>
      </c>
      <c r="S2812" t="s">
        <v>3495</v>
      </c>
      <c r="T2812" t="s">
        <v>3730</v>
      </c>
      <c r="U2812" s="201">
        <v>4.0949999999999998</v>
      </c>
      <c r="V2812" t="s">
        <v>4345</v>
      </c>
      <c r="W2812" t="s">
        <v>2909</v>
      </c>
      <c r="X2812" t="s">
        <v>4278</v>
      </c>
      <c r="Y2812" t="s">
        <v>3748</v>
      </c>
      <c r="Z2812" t="s">
        <v>3051</v>
      </c>
      <c r="AA2812" t="s">
        <v>342</v>
      </c>
      <c r="AB2812" s="198">
        <v>37073.875</v>
      </c>
      <c r="AC2812" s="198">
        <v>37103.875</v>
      </c>
    </row>
    <row r="2813" spans="1:29" x14ac:dyDescent="0.2">
      <c r="A2813" s="44" t="str">
        <f t="shared" si="216"/>
        <v xml:space="preserve"> Natural Gas Physical</v>
      </c>
      <c r="B2813" s="44" t="str">
        <f t="shared" si="217"/>
        <v/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31</v>
      </c>
      <c r="F2813" s="213">
        <f t="shared" si="220"/>
        <v>155000</v>
      </c>
      <c r="G2813" s="202">
        <v>1339395</v>
      </c>
      <c r="H2813" s="198">
        <v>37047.37777777778</v>
      </c>
      <c r="I2813" t="s">
        <v>3325</v>
      </c>
      <c r="M2813" t="s">
        <v>3494</v>
      </c>
      <c r="N2813" t="s">
        <v>3176</v>
      </c>
      <c r="O2813" t="s">
        <v>3899</v>
      </c>
      <c r="P2813" s="199">
        <v>5000</v>
      </c>
      <c r="S2813" t="s">
        <v>3798</v>
      </c>
      <c r="T2813" t="s">
        <v>3177</v>
      </c>
      <c r="U2813" s="201">
        <v>5.26</v>
      </c>
      <c r="V2813" t="s">
        <v>3914</v>
      </c>
      <c r="W2813" t="s">
        <v>4461</v>
      </c>
      <c r="X2813" t="s">
        <v>3179</v>
      </c>
      <c r="Y2813" t="s">
        <v>4481</v>
      </c>
      <c r="Z2813" t="s">
        <v>3052</v>
      </c>
      <c r="AA2813">
        <v>830375</v>
      </c>
      <c r="AB2813" s="198">
        <v>37073.875011574077</v>
      </c>
      <c r="AC2813" s="198">
        <v>37103.875011574077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10000</v>
      </c>
      <c r="G2814" s="202">
        <v>1339393</v>
      </c>
      <c r="H2814" s="198">
        <v>37047.37777777778</v>
      </c>
      <c r="I2814" t="s">
        <v>3157</v>
      </c>
      <c r="M2814" t="s">
        <v>3494</v>
      </c>
      <c r="N2814" t="s">
        <v>3840</v>
      </c>
      <c r="O2814" t="s">
        <v>4697</v>
      </c>
      <c r="Q2814" s="199">
        <v>10000</v>
      </c>
      <c r="S2814" t="s">
        <v>3495</v>
      </c>
      <c r="T2814" t="s">
        <v>3730</v>
      </c>
      <c r="U2814" s="201">
        <v>3.97</v>
      </c>
      <c r="V2814" t="s">
        <v>3158</v>
      </c>
      <c r="W2814" t="s">
        <v>4169</v>
      </c>
      <c r="X2814" t="s">
        <v>4170</v>
      </c>
      <c r="Y2814" t="s">
        <v>4481</v>
      </c>
      <c r="Z2814" t="s">
        <v>3051</v>
      </c>
      <c r="AA2814">
        <v>830376</v>
      </c>
      <c r="AB2814" s="198">
        <v>37048.875011574077</v>
      </c>
      <c r="AC2814" s="198">
        <v>37048.875011574077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1339396</v>
      </c>
      <c r="H2815" s="198">
        <v>37047.377800925926</v>
      </c>
      <c r="I2815" t="s">
        <v>4516</v>
      </c>
      <c r="M2815" t="s">
        <v>3494</v>
      </c>
      <c r="N2815" t="s">
        <v>3840</v>
      </c>
      <c r="O2815" t="s">
        <v>2681</v>
      </c>
      <c r="Q2815" s="199">
        <v>5000</v>
      </c>
      <c r="S2815" t="s">
        <v>3495</v>
      </c>
      <c r="T2815" t="s">
        <v>3730</v>
      </c>
      <c r="U2815" s="201">
        <v>4.2300000000000004</v>
      </c>
      <c r="V2815" t="s">
        <v>3284</v>
      </c>
      <c r="W2815" t="s">
        <v>4178</v>
      </c>
      <c r="X2815" t="s">
        <v>3149</v>
      </c>
      <c r="Y2815" t="s">
        <v>4481</v>
      </c>
      <c r="Z2815" t="s">
        <v>3051</v>
      </c>
      <c r="AA2815">
        <v>830377</v>
      </c>
      <c r="AB2815" s="198">
        <v>37048.875011574077</v>
      </c>
      <c r="AC2815" s="198">
        <v>37048.875011574077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5000</v>
      </c>
      <c r="G2816" s="202">
        <v>1339399</v>
      </c>
      <c r="H2816" s="198">
        <v>37047.377858796295</v>
      </c>
      <c r="I2816" t="s">
        <v>4280</v>
      </c>
      <c r="M2816" t="s">
        <v>3494</v>
      </c>
      <c r="N2816" t="s">
        <v>3840</v>
      </c>
      <c r="O2816" t="s">
        <v>2505</v>
      </c>
      <c r="P2816" s="199">
        <v>5000</v>
      </c>
      <c r="S2816" t="s">
        <v>3495</v>
      </c>
      <c r="T2816" t="s">
        <v>3730</v>
      </c>
      <c r="U2816" s="201">
        <v>3.9049999999999998</v>
      </c>
      <c r="V2816" t="s">
        <v>3266</v>
      </c>
      <c r="W2816" t="s">
        <v>4348</v>
      </c>
      <c r="X2816" t="s">
        <v>4498</v>
      </c>
      <c r="Y2816" t="s">
        <v>4481</v>
      </c>
      <c r="Z2816" t="s">
        <v>3051</v>
      </c>
      <c r="AA2816">
        <v>830378</v>
      </c>
      <c r="AB2816" s="198">
        <v>37048.875011574077</v>
      </c>
      <c r="AC2816" s="198">
        <v>37048.875011574077</v>
      </c>
    </row>
    <row r="2817" spans="1:29" x14ac:dyDescent="0.2">
      <c r="A2817" s="44" t="str">
        <f t="shared" si="216"/>
        <v>US Natural Gas Financial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31</v>
      </c>
      <c r="F2817" s="213">
        <f t="shared" si="220"/>
        <v>465000</v>
      </c>
      <c r="G2817" s="202">
        <v>1339400</v>
      </c>
      <c r="H2817" s="198">
        <v>37047.377881944441</v>
      </c>
      <c r="I2817" t="s">
        <v>4496</v>
      </c>
      <c r="M2817" t="s">
        <v>3494</v>
      </c>
      <c r="N2817" t="s">
        <v>4277</v>
      </c>
      <c r="O2817" t="s">
        <v>4487</v>
      </c>
      <c r="P2817" s="199">
        <v>15000</v>
      </c>
      <c r="S2817" t="s">
        <v>3495</v>
      </c>
      <c r="T2817" t="s">
        <v>3730</v>
      </c>
      <c r="U2817" s="201">
        <v>4.0949999999999998</v>
      </c>
      <c r="V2817" t="s">
        <v>343</v>
      </c>
      <c r="W2817" t="s">
        <v>2909</v>
      </c>
      <c r="X2817" t="s">
        <v>4278</v>
      </c>
      <c r="Y2817" t="s">
        <v>3748</v>
      </c>
      <c r="Z2817" t="s">
        <v>3051</v>
      </c>
      <c r="AA2817" t="s">
        <v>344</v>
      </c>
      <c r="AB2817" s="198">
        <v>37073.875</v>
      </c>
      <c r="AC2817" s="198">
        <v>37103.875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1339401</v>
      </c>
      <c r="H2818" s="198">
        <v>37047.377893518518</v>
      </c>
      <c r="I2818" t="s">
        <v>4496</v>
      </c>
      <c r="M2818" t="s">
        <v>3494</v>
      </c>
      <c r="N2818" t="s">
        <v>3840</v>
      </c>
      <c r="O2818" t="s">
        <v>2578</v>
      </c>
      <c r="P2818" s="199">
        <v>5000</v>
      </c>
      <c r="S2818" t="s">
        <v>3495</v>
      </c>
      <c r="T2818" t="s">
        <v>3730</v>
      </c>
      <c r="U2818" s="201">
        <v>9.3000000000000007</v>
      </c>
      <c r="V2818" t="s">
        <v>3103</v>
      </c>
      <c r="W2818" t="s">
        <v>3226</v>
      </c>
      <c r="X2818" t="s">
        <v>3164</v>
      </c>
      <c r="Y2818" t="s">
        <v>4481</v>
      </c>
      <c r="Z2818" t="s">
        <v>3051</v>
      </c>
      <c r="AA2818">
        <v>830381</v>
      </c>
      <c r="AB2818" s="198">
        <v>37048.875011574077</v>
      </c>
      <c r="AC2818" s="198">
        <v>37048.875011574077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5000</v>
      </c>
      <c r="G2819" s="202">
        <v>1339402</v>
      </c>
      <c r="H2819" s="198">
        <v>37047.377893518518</v>
      </c>
      <c r="I2819" t="s">
        <v>4482</v>
      </c>
      <c r="M2819" t="s">
        <v>3494</v>
      </c>
      <c r="N2819" t="s">
        <v>3840</v>
      </c>
      <c r="O2819" t="s">
        <v>2498</v>
      </c>
      <c r="P2819" s="199">
        <v>5000</v>
      </c>
      <c r="S2819" t="s">
        <v>3495</v>
      </c>
      <c r="T2819" t="s">
        <v>3730</v>
      </c>
      <c r="U2819" s="201">
        <v>3.8650000000000002</v>
      </c>
      <c r="V2819" t="s">
        <v>4483</v>
      </c>
      <c r="W2819" t="s">
        <v>4348</v>
      </c>
      <c r="X2819" t="s">
        <v>4498</v>
      </c>
      <c r="Y2819" t="s">
        <v>4481</v>
      </c>
      <c r="Z2819" t="s">
        <v>3051</v>
      </c>
      <c r="AA2819">
        <v>830380</v>
      </c>
      <c r="AB2819" s="198">
        <v>37048.875011574077</v>
      </c>
      <c r="AC2819" s="198">
        <v>37048.875011574077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365</v>
      </c>
      <c r="F2820" s="213">
        <f t="shared" si="220"/>
        <v>1825000</v>
      </c>
      <c r="G2820" s="202">
        <v>1339403</v>
      </c>
      <c r="H2820" s="198">
        <v>37047.377905092595</v>
      </c>
      <c r="I2820" t="s">
        <v>4477</v>
      </c>
      <c r="M2820" t="s">
        <v>3494</v>
      </c>
      <c r="N2820" t="s">
        <v>4277</v>
      </c>
      <c r="O2820" t="s">
        <v>4526</v>
      </c>
      <c r="P2820" s="199">
        <v>5000</v>
      </c>
      <c r="S2820" t="s">
        <v>3495</v>
      </c>
      <c r="T2820" t="s">
        <v>3730</v>
      </c>
      <c r="U2820" s="201">
        <v>4.1399999999999997</v>
      </c>
      <c r="V2820" t="s">
        <v>317</v>
      </c>
      <c r="W2820" t="s">
        <v>2909</v>
      </c>
      <c r="X2820" t="s">
        <v>4278</v>
      </c>
      <c r="Y2820" t="s">
        <v>3748</v>
      </c>
      <c r="Z2820" t="s">
        <v>3051</v>
      </c>
      <c r="AA2820" t="s">
        <v>345</v>
      </c>
      <c r="AB2820" s="198">
        <v>37257.875</v>
      </c>
      <c r="AC2820" s="198">
        <v>37621.875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10000</v>
      </c>
      <c r="G2821" s="202">
        <v>1339404</v>
      </c>
      <c r="H2821" s="198">
        <v>37047.377916666665</v>
      </c>
      <c r="I2821" t="s">
        <v>4543</v>
      </c>
      <c r="M2821" t="s">
        <v>3494</v>
      </c>
      <c r="N2821" t="s">
        <v>3873</v>
      </c>
      <c r="O2821" t="s">
        <v>117</v>
      </c>
      <c r="P2821" s="199">
        <v>10000</v>
      </c>
      <c r="S2821" t="s">
        <v>3495</v>
      </c>
      <c r="T2821" t="s">
        <v>3730</v>
      </c>
      <c r="U2821" s="201">
        <v>-5.0000000000000001E-3</v>
      </c>
      <c r="V2821" t="s">
        <v>4162</v>
      </c>
      <c r="W2821" t="s">
        <v>4178</v>
      </c>
      <c r="X2821" t="s">
        <v>4179</v>
      </c>
      <c r="Y2821" t="s">
        <v>4481</v>
      </c>
      <c r="Z2821" t="s">
        <v>3051</v>
      </c>
      <c r="AA2821">
        <v>830379</v>
      </c>
      <c r="AB2821" s="198">
        <v>37048.875011574077</v>
      </c>
      <c r="AC2821" s="198">
        <v>37048.875011574077</v>
      </c>
    </row>
    <row r="2822" spans="1:29" x14ac:dyDescent="0.2">
      <c r="A2822" s="44" t="str">
        <f t="shared" si="216"/>
        <v>US Power Physical</v>
      </c>
      <c r="B2822" s="44" t="str">
        <f t="shared" si="217"/>
        <v>US</v>
      </c>
      <c r="C2822" s="44" t="str">
        <f t="shared" si="218"/>
        <v>Power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30</v>
      </c>
      <c r="F2822" s="213">
        <f t="shared" si="220"/>
        <v>1500</v>
      </c>
      <c r="G2822" s="202">
        <v>1339406</v>
      </c>
      <c r="H2822" s="198">
        <v>37047.377928240741</v>
      </c>
      <c r="I2822" t="s">
        <v>4250</v>
      </c>
      <c r="M2822" t="s">
        <v>2818</v>
      </c>
      <c r="N2822" t="s">
        <v>3519</v>
      </c>
      <c r="O2822" t="s">
        <v>3980</v>
      </c>
      <c r="P2822" s="199">
        <v>50</v>
      </c>
      <c r="S2822" t="s">
        <v>3493</v>
      </c>
      <c r="T2822" t="s">
        <v>3730</v>
      </c>
      <c r="U2822" s="201">
        <v>35.5</v>
      </c>
      <c r="V2822" t="s">
        <v>2538</v>
      </c>
      <c r="W2822" t="s">
        <v>3966</v>
      </c>
      <c r="X2822" t="s">
        <v>4258</v>
      </c>
      <c r="Y2822" t="s">
        <v>4783</v>
      </c>
      <c r="Z2822" t="s">
        <v>3046</v>
      </c>
      <c r="AA2822">
        <v>632848.1</v>
      </c>
      <c r="AB2822" s="198">
        <v>37500.591666666667</v>
      </c>
      <c r="AC2822" s="198">
        <v>37529.591666666667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25</v>
      </c>
      <c r="F2823" s="213">
        <f t="shared" si="220"/>
        <v>250000</v>
      </c>
      <c r="G2823" s="202">
        <v>1339408</v>
      </c>
      <c r="H2823" s="198">
        <v>37047.377951388888</v>
      </c>
      <c r="I2823" t="s">
        <v>4252</v>
      </c>
      <c r="M2823" t="s">
        <v>3494</v>
      </c>
      <c r="N2823" t="s">
        <v>4277</v>
      </c>
      <c r="O2823" t="s">
        <v>4663</v>
      </c>
      <c r="P2823" s="199">
        <v>10000</v>
      </c>
      <c r="S2823" t="s">
        <v>3495</v>
      </c>
      <c r="T2823" t="s">
        <v>3730</v>
      </c>
      <c r="U2823" s="201">
        <v>3.8149999999999999</v>
      </c>
      <c r="V2823" t="s">
        <v>346</v>
      </c>
      <c r="W2823" t="s">
        <v>3486</v>
      </c>
      <c r="X2823" t="s">
        <v>3487</v>
      </c>
      <c r="Y2823" t="s">
        <v>3748</v>
      </c>
      <c r="Z2823" t="s">
        <v>3051</v>
      </c>
      <c r="AA2823" t="s">
        <v>347</v>
      </c>
      <c r="AB2823" s="198">
        <v>37048.875011574077</v>
      </c>
      <c r="AC2823" s="198">
        <v>37072.875011574077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100000</v>
      </c>
      <c r="G2824" s="202">
        <v>1339409</v>
      </c>
      <c r="H2824" s="198">
        <v>37047.377997685187</v>
      </c>
      <c r="I2824" t="s">
        <v>3606</v>
      </c>
      <c r="M2824" t="s">
        <v>3494</v>
      </c>
      <c r="N2824" t="s">
        <v>3840</v>
      </c>
      <c r="O2824" t="s">
        <v>2481</v>
      </c>
      <c r="Q2824" s="199">
        <v>100000</v>
      </c>
      <c r="S2824" t="s">
        <v>3495</v>
      </c>
      <c r="T2824" t="s">
        <v>3730</v>
      </c>
      <c r="U2824" s="201">
        <v>4.0750000000000002</v>
      </c>
      <c r="V2824" t="s">
        <v>4347</v>
      </c>
      <c r="W2824" t="s">
        <v>4479</v>
      </c>
      <c r="X2824" t="s">
        <v>4480</v>
      </c>
      <c r="Y2824" t="s">
        <v>4481</v>
      </c>
      <c r="Z2824" t="s">
        <v>3051</v>
      </c>
      <c r="AA2824">
        <v>830382</v>
      </c>
      <c r="AB2824" s="198">
        <v>37048.875011574077</v>
      </c>
      <c r="AC2824" s="198">
        <v>37048.875011574077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31</v>
      </c>
      <c r="F2825" s="213">
        <f t="shared" si="220"/>
        <v>465000</v>
      </c>
      <c r="G2825" s="202">
        <v>1339411</v>
      </c>
      <c r="H2825" s="198">
        <v>37047.378020833334</v>
      </c>
      <c r="I2825" t="s">
        <v>4773</v>
      </c>
      <c r="M2825" t="s">
        <v>3494</v>
      </c>
      <c r="N2825" t="s">
        <v>4277</v>
      </c>
      <c r="O2825" t="s">
        <v>4487</v>
      </c>
      <c r="Q2825" s="199">
        <v>15000</v>
      </c>
      <c r="S2825" t="s">
        <v>3495</v>
      </c>
      <c r="T2825" t="s">
        <v>3730</v>
      </c>
      <c r="U2825" s="201">
        <v>4.0949999999999998</v>
      </c>
      <c r="V2825" t="s">
        <v>3658</v>
      </c>
      <c r="W2825" t="s">
        <v>2909</v>
      </c>
      <c r="X2825" t="s">
        <v>4278</v>
      </c>
      <c r="Y2825" t="s">
        <v>3748</v>
      </c>
      <c r="Z2825" t="s">
        <v>3051</v>
      </c>
      <c r="AA2825" t="s">
        <v>348</v>
      </c>
      <c r="AB2825" s="198">
        <v>37073.875</v>
      </c>
      <c r="AC2825" s="198">
        <v>37103.875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4000</v>
      </c>
      <c r="G2826" s="202">
        <v>1339410</v>
      </c>
      <c r="H2826" s="198">
        <v>37047.378020833334</v>
      </c>
      <c r="I2826" t="s">
        <v>4438</v>
      </c>
      <c r="M2826" t="s">
        <v>3494</v>
      </c>
      <c r="N2826" t="s">
        <v>3840</v>
      </c>
      <c r="O2826" t="s">
        <v>2507</v>
      </c>
      <c r="Q2826" s="199">
        <v>4000</v>
      </c>
      <c r="S2826" t="s">
        <v>3495</v>
      </c>
      <c r="T2826" t="s">
        <v>3730</v>
      </c>
      <c r="U2826" s="201">
        <v>4.2699999999999996</v>
      </c>
      <c r="V2826" t="s">
        <v>349</v>
      </c>
      <c r="W2826" t="s">
        <v>3217</v>
      </c>
      <c r="X2826" t="s">
        <v>3153</v>
      </c>
      <c r="Y2826" t="s">
        <v>4481</v>
      </c>
      <c r="Z2826" t="s">
        <v>3051</v>
      </c>
      <c r="AA2826">
        <v>830383</v>
      </c>
      <c r="AB2826" s="198">
        <v>37048.875011574077</v>
      </c>
      <c r="AC2826" s="198">
        <v>37048.875011574077</v>
      </c>
    </row>
    <row r="2827" spans="1:29" x14ac:dyDescent="0.2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25</v>
      </c>
      <c r="F2827" s="213">
        <f t="shared" ref="F2827:F2890" si="225">E2827*SUM(P2827:Q2827)</f>
        <v>125000</v>
      </c>
      <c r="G2827" s="202">
        <v>1339415</v>
      </c>
      <c r="H2827" s="198">
        <v>37047.37804398148</v>
      </c>
      <c r="I2827" t="s">
        <v>4423</v>
      </c>
      <c r="M2827" t="s">
        <v>3494</v>
      </c>
      <c r="N2827" t="s">
        <v>3176</v>
      </c>
      <c r="O2827" t="s">
        <v>177</v>
      </c>
      <c r="P2827" s="199">
        <v>5000</v>
      </c>
      <c r="S2827" t="s">
        <v>3798</v>
      </c>
      <c r="T2827" t="s">
        <v>3177</v>
      </c>
      <c r="U2827" s="201">
        <v>5.05</v>
      </c>
      <c r="V2827" t="s">
        <v>4101</v>
      </c>
      <c r="W2827" t="s">
        <v>4461</v>
      </c>
      <c r="X2827" t="s">
        <v>3179</v>
      </c>
      <c r="Y2827" t="s">
        <v>4481</v>
      </c>
      <c r="Z2827" t="s">
        <v>3052</v>
      </c>
      <c r="AA2827">
        <v>830387</v>
      </c>
      <c r="AB2827" s="198">
        <v>37048.875011574077</v>
      </c>
      <c r="AC2827" s="198">
        <v>37072.875011574077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1339413</v>
      </c>
      <c r="H2828" s="198">
        <v>37047.37804398148</v>
      </c>
      <c r="I2828" t="s">
        <v>4405</v>
      </c>
      <c r="M2828" t="s">
        <v>3494</v>
      </c>
      <c r="N2828" t="s">
        <v>3840</v>
      </c>
      <c r="O2828" t="s">
        <v>4679</v>
      </c>
      <c r="Q2828" s="199">
        <v>10000</v>
      </c>
      <c r="S2828" t="s">
        <v>3495</v>
      </c>
      <c r="T2828" t="s">
        <v>3730</v>
      </c>
      <c r="U2828" s="201">
        <v>4.1349999999999998</v>
      </c>
      <c r="V2828" t="s">
        <v>2786</v>
      </c>
      <c r="W2828" t="s">
        <v>4178</v>
      </c>
      <c r="X2828" t="s">
        <v>4179</v>
      </c>
      <c r="Y2828" t="s">
        <v>4481</v>
      </c>
      <c r="Z2828" t="s">
        <v>3051</v>
      </c>
      <c r="AA2828">
        <v>830386</v>
      </c>
      <c r="AB2828" s="198">
        <v>37048.875011574077</v>
      </c>
      <c r="AC2828" s="198">
        <v>37048.875011574077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15000</v>
      </c>
      <c r="G2829" s="202">
        <v>1339414</v>
      </c>
      <c r="H2829" s="198">
        <v>37047.37804398148</v>
      </c>
      <c r="I2829" t="s">
        <v>4432</v>
      </c>
      <c r="M2829" t="s">
        <v>3494</v>
      </c>
      <c r="N2829" t="s">
        <v>3840</v>
      </c>
      <c r="O2829" t="s">
        <v>4680</v>
      </c>
      <c r="P2829" s="199">
        <v>15000</v>
      </c>
      <c r="S2829" t="s">
        <v>3495</v>
      </c>
      <c r="T2829" t="s">
        <v>3730</v>
      </c>
      <c r="U2829" s="201">
        <v>4.01</v>
      </c>
      <c r="V2829" t="s">
        <v>3397</v>
      </c>
      <c r="W2829" t="s">
        <v>4163</v>
      </c>
      <c r="X2829" t="s">
        <v>4164</v>
      </c>
      <c r="Y2829" t="s">
        <v>4481</v>
      </c>
      <c r="Z2829" t="s">
        <v>3051</v>
      </c>
      <c r="AA2829">
        <v>830385</v>
      </c>
      <c r="AB2829" s="198">
        <v>37048.875011574077</v>
      </c>
      <c r="AC2829" s="198">
        <v>37048.875011574077</v>
      </c>
    </row>
    <row r="2830" spans="1:29" x14ac:dyDescent="0.2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1339412</v>
      </c>
      <c r="H2830" s="198">
        <v>37047.37804398148</v>
      </c>
      <c r="I2830" t="s">
        <v>4491</v>
      </c>
      <c r="M2830" t="s">
        <v>3494</v>
      </c>
      <c r="N2830" t="s">
        <v>4506</v>
      </c>
      <c r="O2830" t="s">
        <v>2641</v>
      </c>
      <c r="P2830" s="199">
        <v>10000</v>
      </c>
      <c r="S2830" t="s">
        <v>3495</v>
      </c>
      <c r="T2830" t="s">
        <v>3730</v>
      </c>
      <c r="U2830" s="201">
        <v>4.17</v>
      </c>
      <c r="V2830" t="s">
        <v>2839</v>
      </c>
      <c r="W2830" t="s">
        <v>4507</v>
      </c>
      <c r="X2830" t="s">
        <v>4508</v>
      </c>
      <c r="Y2830" t="s">
        <v>4481</v>
      </c>
      <c r="Z2830" t="s">
        <v>3051</v>
      </c>
      <c r="AA2830">
        <v>830384</v>
      </c>
      <c r="AB2830" s="198">
        <v>37048.875011574077</v>
      </c>
      <c r="AC2830" s="198">
        <v>37048.875011574077</v>
      </c>
    </row>
    <row r="2831" spans="1:29" x14ac:dyDescent="0.2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31</v>
      </c>
      <c r="F2831" s="213">
        <f t="shared" si="225"/>
        <v>155000</v>
      </c>
      <c r="G2831" s="202">
        <v>1339418</v>
      </c>
      <c r="H2831" s="198">
        <v>37047.378067129626</v>
      </c>
      <c r="I2831" t="s">
        <v>4375</v>
      </c>
      <c r="M2831" t="s">
        <v>3494</v>
      </c>
      <c r="N2831" t="s">
        <v>4277</v>
      </c>
      <c r="O2831" t="s">
        <v>4487</v>
      </c>
      <c r="P2831" s="199">
        <v>5000</v>
      </c>
      <c r="S2831" t="s">
        <v>3495</v>
      </c>
      <c r="T2831" t="s">
        <v>3730</v>
      </c>
      <c r="U2831" s="201">
        <v>4.09</v>
      </c>
      <c r="V2831" t="s">
        <v>3254</v>
      </c>
      <c r="W2831" t="s">
        <v>2909</v>
      </c>
      <c r="X2831" t="s">
        <v>4278</v>
      </c>
      <c r="Y2831" t="s">
        <v>3748</v>
      </c>
      <c r="Z2831" t="s">
        <v>3051</v>
      </c>
      <c r="AA2831" t="s">
        <v>350</v>
      </c>
      <c r="AB2831" s="198">
        <v>37073.875</v>
      </c>
      <c r="AC2831" s="198">
        <v>37103.875</v>
      </c>
    </row>
    <row r="2832" spans="1:29" x14ac:dyDescent="0.2">
      <c r="A2832" s="44" t="str">
        <f t="shared" si="221"/>
        <v xml:space="preserve"> Natural Gas Physical</v>
      </c>
      <c r="B2832" s="44" t="str">
        <f t="shared" si="222"/>
        <v/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1339416</v>
      </c>
      <c r="H2832" s="198">
        <v>37047.378067129626</v>
      </c>
      <c r="I2832" t="s">
        <v>3820</v>
      </c>
      <c r="M2832" t="s">
        <v>3494</v>
      </c>
      <c r="N2832" t="s">
        <v>3176</v>
      </c>
      <c r="O2832" t="s">
        <v>151</v>
      </c>
      <c r="P2832" s="199">
        <v>5000</v>
      </c>
      <c r="S2832" t="s">
        <v>3798</v>
      </c>
      <c r="T2832" t="s">
        <v>3177</v>
      </c>
      <c r="U2832" s="201">
        <v>4.96</v>
      </c>
      <c r="V2832" t="s">
        <v>4095</v>
      </c>
      <c r="W2832" t="s">
        <v>3178</v>
      </c>
      <c r="X2832" t="s">
        <v>3179</v>
      </c>
      <c r="Y2832" t="s">
        <v>4481</v>
      </c>
      <c r="Z2832" t="s">
        <v>3052</v>
      </c>
      <c r="AA2832">
        <v>830388</v>
      </c>
      <c r="AB2832" s="198">
        <v>37048.875011574077</v>
      </c>
      <c r="AC2832" s="198">
        <v>37048.875011574077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1339417</v>
      </c>
      <c r="H2833" s="198">
        <v>37047.378067129626</v>
      </c>
      <c r="I2833" t="s">
        <v>3518</v>
      </c>
      <c r="M2833" t="s">
        <v>3494</v>
      </c>
      <c r="N2833" t="s">
        <v>3840</v>
      </c>
      <c r="O2833" t="s">
        <v>4680</v>
      </c>
      <c r="P2833" s="199">
        <v>10000</v>
      </c>
      <c r="S2833" t="s">
        <v>3495</v>
      </c>
      <c r="T2833" t="s">
        <v>3730</v>
      </c>
      <c r="U2833" s="201">
        <v>4.01</v>
      </c>
      <c r="V2833" t="s">
        <v>3804</v>
      </c>
      <c r="W2833" t="s">
        <v>4163</v>
      </c>
      <c r="X2833" t="s">
        <v>4164</v>
      </c>
      <c r="Y2833" t="s">
        <v>4481</v>
      </c>
      <c r="Z2833" t="s">
        <v>3051</v>
      </c>
      <c r="AA2833">
        <v>830389</v>
      </c>
      <c r="AB2833" s="198">
        <v>37048.875011574077</v>
      </c>
      <c r="AC2833" s="198">
        <v>37048.875011574077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2286</v>
      </c>
      <c r="G2834" s="202">
        <v>1339420</v>
      </c>
      <c r="H2834" s="198">
        <v>37047.37809027778</v>
      </c>
      <c r="I2834" t="s">
        <v>4159</v>
      </c>
      <c r="M2834" t="s">
        <v>3494</v>
      </c>
      <c r="N2834" t="s">
        <v>3840</v>
      </c>
      <c r="O2834" t="s">
        <v>2499</v>
      </c>
      <c r="P2834" s="199">
        <v>2286</v>
      </c>
      <c r="S2834" t="s">
        <v>3495</v>
      </c>
      <c r="T2834" t="s">
        <v>3730</v>
      </c>
      <c r="U2834" s="201">
        <v>3.91</v>
      </c>
      <c r="V2834" t="s">
        <v>3655</v>
      </c>
      <c r="W2834" t="s">
        <v>4348</v>
      </c>
      <c r="X2834" t="s">
        <v>4498</v>
      </c>
      <c r="Y2834" t="s">
        <v>4481</v>
      </c>
      <c r="Z2834" t="s">
        <v>3051</v>
      </c>
      <c r="AA2834">
        <v>830390</v>
      </c>
      <c r="AB2834" s="198">
        <v>37048.875011574077</v>
      </c>
      <c r="AC2834" s="198">
        <v>37048.875011574077</v>
      </c>
    </row>
    <row r="2835" spans="1:29" x14ac:dyDescent="0.2">
      <c r="A2835" s="44" t="str">
        <f t="shared" si="221"/>
        <v>US Power Financial</v>
      </c>
      <c r="B2835" s="44" t="str">
        <f t="shared" si="222"/>
        <v>US</v>
      </c>
      <c r="C2835" s="44" t="str">
        <f t="shared" si="223"/>
        <v>Power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</v>
      </c>
      <c r="G2835" s="202">
        <v>1339419</v>
      </c>
      <c r="H2835" s="198">
        <v>37047.37809027778</v>
      </c>
      <c r="I2835" t="s">
        <v>4252</v>
      </c>
      <c r="M2835" t="s">
        <v>2818</v>
      </c>
      <c r="N2835" t="s">
        <v>4780</v>
      </c>
      <c r="O2835" t="s">
        <v>4672</v>
      </c>
      <c r="Q2835" s="199">
        <v>50</v>
      </c>
      <c r="S2835" t="s">
        <v>3493</v>
      </c>
      <c r="T2835" t="s">
        <v>3730</v>
      </c>
      <c r="U2835" s="201">
        <v>43.5</v>
      </c>
      <c r="V2835" t="s">
        <v>3964</v>
      </c>
      <c r="W2835" t="s">
        <v>4253</v>
      </c>
      <c r="X2835" t="s">
        <v>3526</v>
      </c>
      <c r="Y2835" t="s">
        <v>4783</v>
      </c>
      <c r="Z2835" t="s">
        <v>3051</v>
      </c>
      <c r="AA2835">
        <v>632849.1</v>
      </c>
      <c r="AB2835" s="198">
        <v>37048.875011574077</v>
      </c>
      <c r="AC2835" s="198">
        <v>37048.875011574077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25</v>
      </c>
      <c r="F2836" s="213">
        <f t="shared" si="225"/>
        <v>250000</v>
      </c>
      <c r="G2836" s="202">
        <v>1339422</v>
      </c>
      <c r="H2836" s="198">
        <v>37047.378113425926</v>
      </c>
      <c r="I2836" t="s">
        <v>4410</v>
      </c>
      <c r="M2836" t="s">
        <v>3494</v>
      </c>
      <c r="N2836" t="s">
        <v>4277</v>
      </c>
      <c r="O2836" t="s">
        <v>3991</v>
      </c>
      <c r="Q2836" s="199">
        <v>10000</v>
      </c>
      <c r="S2836" t="s">
        <v>3495</v>
      </c>
      <c r="T2836" t="s">
        <v>3730</v>
      </c>
      <c r="U2836" s="201">
        <v>3.9950000000000001</v>
      </c>
      <c r="V2836" t="s">
        <v>4332</v>
      </c>
      <c r="W2836" t="s">
        <v>4527</v>
      </c>
      <c r="X2836" t="s">
        <v>4157</v>
      </c>
      <c r="Y2836" t="s">
        <v>3748</v>
      </c>
      <c r="Z2836" t="s">
        <v>3051</v>
      </c>
      <c r="AA2836" t="s">
        <v>351</v>
      </c>
      <c r="AB2836" s="198">
        <v>37048.875011574077</v>
      </c>
      <c r="AC2836" s="198">
        <v>37072.875011574077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30</v>
      </c>
      <c r="F2837" s="213">
        <f t="shared" si="225"/>
        <v>150000</v>
      </c>
      <c r="G2837" s="202">
        <v>1339424</v>
      </c>
      <c r="H2837" s="198">
        <v>37047.378148148149</v>
      </c>
      <c r="I2837" t="s">
        <v>3533</v>
      </c>
      <c r="M2837" t="s">
        <v>3494</v>
      </c>
      <c r="N2837" t="s">
        <v>4488</v>
      </c>
      <c r="O2837" t="s">
        <v>4630</v>
      </c>
      <c r="P2837" s="199">
        <v>5000</v>
      </c>
      <c r="S2837" t="s">
        <v>3495</v>
      </c>
      <c r="T2837" t="s">
        <v>3730</v>
      </c>
      <c r="U2837" s="201">
        <v>0.16750000000000001</v>
      </c>
      <c r="V2837" t="s">
        <v>4161</v>
      </c>
      <c r="W2837" t="s">
        <v>4489</v>
      </c>
      <c r="X2837" t="s">
        <v>4490</v>
      </c>
      <c r="Y2837" t="s">
        <v>3748</v>
      </c>
      <c r="Z2837" t="s">
        <v>3051</v>
      </c>
      <c r="AA2837" t="s">
        <v>352</v>
      </c>
      <c r="AB2837" s="198">
        <v>37135.875011574077</v>
      </c>
      <c r="AC2837" s="198">
        <v>37164.875011574077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10000</v>
      </c>
      <c r="G2838" s="202">
        <v>1339425</v>
      </c>
      <c r="H2838" s="198">
        <v>37047.378148148149</v>
      </c>
      <c r="I2838" t="s">
        <v>4405</v>
      </c>
      <c r="M2838" t="s">
        <v>3494</v>
      </c>
      <c r="N2838" t="s">
        <v>3840</v>
      </c>
      <c r="O2838" t="s">
        <v>4697</v>
      </c>
      <c r="P2838" s="199">
        <v>10000</v>
      </c>
      <c r="S2838" t="s">
        <v>3495</v>
      </c>
      <c r="T2838" t="s">
        <v>3730</v>
      </c>
      <c r="U2838" s="201">
        <v>3.95</v>
      </c>
      <c r="V2838" t="s">
        <v>2786</v>
      </c>
      <c r="W2838" t="s">
        <v>4169</v>
      </c>
      <c r="X2838" t="s">
        <v>4170</v>
      </c>
      <c r="Y2838" t="s">
        <v>4481</v>
      </c>
      <c r="Z2838" t="s">
        <v>3051</v>
      </c>
      <c r="AA2838">
        <v>830391</v>
      </c>
      <c r="AB2838" s="198">
        <v>37048.875011574077</v>
      </c>
      <c r="AC2838" s="198">
        <v>37048.875011574077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1436</v>
      </c>
      <c r="G2839" s="202">
        <v>1339430</v>
      </c>
      <c r="H2839" s="198">
        <v>37047.378182870372</v>
      </c>
      <c r="I2839" t="s">
        <v>3184</v>
      </c>
      <c r="M2839" t="s">
        <v>3494</v>
      </c>
      <c r="N2839" t="s">
        <v>3840</v>
      </c>
      <c r="O2839" t="s">
        <v>2681</v>
      </c>
      <c r="P2839" s="199">
        <v>1436</v>
      </c>
      <c r="S2839" t="s">
        <v>3495</v>
      </c>
      <c r="T2839" t="s">
        <v>3730</v>
      </c>
      <c r="U2839" s="201">
        <v>4.22</v>
      </c>
      <c r="V2839" t="s">
        <v>3811</v>
      </c>
      <c r="W2839" t="s">
        <v>4178</v>
      </c>
      <c r="X2839" t="s">
        <v>3149</v>
      </c>
      <c r="Y2839" t="s">
        <v>4481</v>
      </c>
      <c r="Z2839" t="s">
        <v>3051</v>
      </c>
      <c r="AA2839">
        <v>830393</v>
      </c>
      <c r="AB2839" s="198">
        <v>37048.875011574077</v>
      </c>
      <c r="AC2839" s="198">
        <v>37048.875011574077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25</v>
      </c>
      <c r="F2840" s="213">
        <f t="shared" si="225"/>
        <v>125000</v>
      </c>
      <c r="G2840" s="202">
        <v>1339427</v>
      </c>
      <c r="H2840" s="198">
        <v>37047.378182870372</v>
      </c>
      <c r="I2840" t="s">
        <v>3157</v>
      </c>
      <c r="M2840" t="s">
        <v>3494</v>
      </c>
      <c r="N2840" t="s">
        <v>3840</v>
      </c>
      <c r="O2840" t="s">
        <v>4699</v>
      </c>
      <c r="Q2840" s="199">
        <v>5000</v>
      </c>
      <c r="S2840" t="s">
        <v>3495</v>
      </c>
      <c r="T2840" t="s">
        <v>3730</v>
      </c>
      <c r="U2840" s="201">
        <v>4.1500000000000004</v>
      </c>
      <c r="V2840" t="s">
        <v>3849</v>
      </c>
      <c r="W2840" t="s">
        <v>4178</v>
      </c>
      <c r="X2840" t="s">
        <v>4179</v>
      </c>
      <c r="Y2840" t="s">
        <v>4481</v>
      </c>
      <c r="Z2840" t="s">
        <v>3051</v>
      </c>
      <c r="AA2840">
        <v>830397</v>
      </c>
      <c r="AB2840" s="198">
        <v>37048.875011574077</v>
      </c>
      <c r="AC2840" s="198">
        <v>37072.875011574077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1339428</v>
      </c>
      <c r="H2841" s="198">
        <v>37047.378182870372</v>
      </c>
      <c r="I2841" t="s">
        <v>3490</v>
      </c>
      <c r="M2841" t="s">
        <v>3494</v>
      </c>
      <c r="N2841" t="s">
        <v>3840</v>
      </c>
      <c r="O2841" t="s">
        <v>4697</v>
      </c>
      <c r="P2841" s="199">
        <v>10000</v>
      </c>
      <c r="S2841" t="s">
        <v>3495</v>
      </c>
      <c r="T2841" t="s">
        <v>3730</v>
      </c>
      <c r="U2841" s="201">
        <v>3.9449999999999998</v>
      </c>
      <c r="V2841" t="s">
        <v>4051</v>
      </c>
      <c r="W2841" t="s">
        <v>4169</v>
      </c>
      <c r="X2841" t="s">
        <v>4170</v>
      </c>
      <c r="Y2841" t="s">
        <v>4481</v>
      </c>
      <c r="Z2841" t="s">
        <v>3051</v>
      </c>
      <c r="AA2841">
        <v>830394</v>
      </c>
      <c r="AB2841" s="198">
        <v>37048.875011574077</v>
      </c>
      <c r="AC2841" s="198">
        <v>37048.875011574077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1339426</v>
      </c>
      <c r="H2842" s="198">
        <v>37047.378182870372</v>
      </c>
      <c r="I2842" t="s">
        <v>4496</v>
      </c>
      <c r="M2842" t="s">
        <v>3494</v>
      </c>
      <c r="N2842" t="s">
        <v>3840</v>
      </c>
      <c r="O2842" t="s">
        <v>2657</v>
      </c>
      <c r="Q2842" s="199">
        <v>10000</v>
      </c>
      <c r="S2842" t="s">
        <v>3495</v>
      </c>
      <c r="T2842" t="s">
        <v>3730</v>
      </c>
      <c r="U2842" s="201">
        <v>3.8624999999999998</v>
      </c>
      <c r="V2842" t="s">
        <v>3636</v>
      </c>
      <c r="W2842" t="s">
        <v>4368</v>
      </c>
      <c r="X2842" t="s">
        <v>3165</v>
      </c>
      <c r="Y2842" t="s">
        <v>4481</v>
      </c>
      <c r="Z2842" t="s">
        <v>3051</v>
      </c>
      <c r="AA2842">
        <v>830392</v>
      </c>
      <c r="AB2842" s="198">
        <v>37048.875011574077</v>
      </c>
      <c r="AC2842" s="198">
        <v>37048.875011574077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1339431</v>
      </c>
      <c r="H2843" s="198">
        <v>37047.378194444442</v>
      </c>
      <c r="I2843" t="s">
        <v>3472</v>
      </c>
      <c r="M2843" t="s">
        <v>3494</v>
      </c>
      <c r="N2843" t="s">
        <v>3840</v>
      </c>
      <c r="O2843" t="s">
        <v>2524</v>
      </c>
      <c r="P2843" s="199">
        <v>5000</v>
      </c>
      <c r="S2843" t="s">
        <v>3495</v>
      </c>
      <c r="T2843" t="s">
        <v>3730</v>
      </c>
      <c r="U2843" s="201">
        <v>4.3049999999999997</v>
      </c>
      <c r="V2843" t="s">
        <v>4621</v>
      </c>
      <c r="W2843" t="s">
        <v>3217</v>
      </c>
      <c r="X2843" t="s">
        <v>3153</v>
      </c>
      <c r="Y2843" t="s">
        <v>4481</v>
      </c>
      <c r="Z2843" t="s">
        <v>3051</v>
      </c>
      <c r="AA2843">
        <v>830395</v>
      </c>
      <c r="AB2843" s="198">
        <v>37048.875011574077</v>
      </c>
      <c r="AC2843" s="198">
        <v>37048.875011574077</v>
      </c>
    </row>
    <row r="2844" spans="1:29" x14ac:dyDescent="0.2">
      <c r="A2844" s="44" t="str">
        <f t="shared" si="221"/>
        <v>US Natural Gas Financial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31</v>
      </c>
      <c r="F2844" s="213">
        <f t="shared" si="225"/>
        <v>155000</v>
      </c>
      <c r="G2844" s="202">
        <v>1339432</v>
      </c>
      <c r="H2844" s="198">
        <v>37047.378206018519</v>
      </c>
      <c r="I2844" t="s">
        <v>4276</v>
      </c>
      <c r="M2844" t="s">
        <v>3494</v>
      </c>
      <c r="N2844" t="s">
        <v>4277</v>
      </c>
      <c r="O2844" t="s">
        <v>4487</v>
      </c>
      <c r="P2844" s="199">
        <v>5000</v>
      </c>
      <c r="S2844" t="s">
        <v>3495</v>
      </c>
      <c r="T2844" t="s">
        <v>3730</v>
      </c>
      <c r="U2844" s="201">
        <v>4.09</v>
      </c>
      <c r="V2844" t="s">
        <v>4460</v>
      </c>
      <c r="W2844" t="s">
        <v>2909</v>
      </c>
      <c r="X2844" t="s">
        <v>4278</v>
      </c>
      <c r="Y2844" t="s">
        <v>3748</v>
      </c>
      <c r="Z2844" t="s">
        <v>3051</v>
      </c>
      <c r="AA2844" t="s">
        <v>353</v>
      </c>
      <c r="AB2844" s="198">
        <v>37073.875</v>
      </c>
      <c r="AC2844" s="198">
        <v>37103.875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10000</v>
      </c>
      <c r="G2845" s="202">
        <v>1339433</v>
      </c>
      <c r="H2845" s="198">
        <v>37047.378229166665</v>
      </c>
      <c r="I2845" t="s">
        <v>4159</v>
      </c>
      <c r="M2845" t="s">
        <v>3494</v>
      </c>
      <c r="N2845" t="s">
        <v>3840</v>
      </c>
      <c r="O2845" t="s">
        <v>2481</v>
      </c>
      <c r="Q2845" s="199">
        <v>10000</v>
      </c>
      <c r="S2845" t="s">
        <v>3495</v>
      </c>
      <c r="T2845" t="s">
        <v>3730</v>
      </c>
      <c r="U2845" s="201">
        <v>4.08</v>
      </c>
      <c r="V2845" t="s">
        <v>3141</v>
      </c>
      <c r="W2845" t="s">
        <v>4479</v>
      </c>
      <c r="X2845" t="s">
        <v>4480</v>
      </c>
      <c r="Y2845" t="s">
        <v>4481</v>
      </c>
      <c r="Z2845" t="s">
        <v>3051</v>
      </c>
      <c r="AA2845">
        <v>830396</v>
      </c>
      <c r="AB2845" s="198">
        <v>37048.875011574077</v>
      </c>
      <c r="AC2845" s="198">
        <v>37048.875011574077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10000</v>
      </c>
      <c r="G2846" s="202">
        <v>1339435</v>
      </c>
      <c r="H2846" s="198">
        <v>37047.378252314818</v>
      </c>
      <c r="I2846" t="s">
        <v>4535</v>
      </c>
      <c r="M2846" t="s">
        <v>3494</v>
      </c>
      <c r="N2846" t="s">
        <v>3840</v>
      </c>
      <c r="O2846" t="s">
        <v>2583</v>
      </c>
      <c r="P2846" s="199">
        <v>10000</v>
      </c>
      <c r="S2846" t="s">
        <v>3495</v>
      </c>
      <c r="T2846" t="s">
        <v>3730</v>
      </c>
      <c r="U2846" s="201">
        <v>4.1749999999999998</v>
      </c>
      <c r="V2846" t="s">
        <v>4536</v>
      </c>
      <c r="W2846" t="s">
        <v>4523</v>
      </c>
      <c r="X2846" t="s">
        <v>4524</v>
      </c>
      <c r="Y2846" t="s">
        <v>4481</v>
      </c>
      <c r="Z2846" t="s">
        <v>3051</v>
      </c>
      <c r="AA2846">
        <v>830398</v>
      </c>
      <c r="AB2846" s="198">
        <v>37048.875011574077</v>
      </c>
      <c r="AC2846" s="198">
        <v>37048.875011574077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25000</v>
      </c>
      <c r="G2847" s="202">
        <v>1339434</v>
      </c>
      <c r="H2847" s="198">
        <v>37047.378252314818</v>
      </c>
      <c r="I2847" t="s">
        <v>4543</v>
      </c>
      <c r="M2847" t="s">
        <v>3494</v>
      </c>
      <c r="N2847" t="s">
        <v>3840</v>
      </c>
      <c r="O2847" t="s">
        <v>4680</v>
      </c>
      <c r="P2847" s="199">
        <v>25000</v>
      </c>
      <c r="S2847" t="s">
        <v>3495</v>
      </c>
      <c r="T2847" t="s">
        <v>3730</v>
      </c>
      <c r="U2847" s="201">
        <v>4</v>
      </c>
      <c r="V2847" t="s">
        <v>3627</v>
      </c>
      <c r="W2847" t="s">
        <v>4163</v>
      </c>
      <c r="X2847" t="s">
        <v>4164</v>
      </c>
      <c r="Y2847" t="s">
        <v>4481</v>
      </c>
      <c r="Z2847" t="s">
        <v>3051</v>
      </c>
      <c r="AA2847">
        <v>830399</v>
      </c>
      <c r="AB2847" s="198">
        <v>37048.875011574077</v>
      </c>
      <c r="AC2847" s="198">
        <v>37048.875011574077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5000</v>
      </c>
      <c r="G2848" s="202">
        <v>1339437</v>
      </c>
      <c r="H2848" s="198">
        <v>37047.378275462965</v>
      </c>
      <c r="I2848" t="s">
        <v>3472</v>
      </c>
      <c r="M2848" t="s">
        <v>3494</v>
      </c>
      <c r="N2848" t="s">
        <v>3840</v>
      </c>
      <c r="O2848" t="s">
        <v>4724</v>
      </c>
      <c r="Q2848" s="199">
        <v>5000</v>
      </c>
      <c r="S2848" t="s">
        <v>3495</v>
      </c>
      <c r="T2848" t="s">
        <v>3730</v>
      </c>
      <c r="U2848" s="201">
        <v>4.3049999999999997</v>
      </c>
      <c r="V2848" t="s">
        <v>4621</v>
      </c>
      <c r="W2848" t="s">
        <v>3217</v>
      </c>
      <c r="X2848" t="s">
        <v>3153</v>
      </c>
      <c r="Y2848" t="s">
        <v>4481</v>
      </c>
      <c r="Z2848" t="s">
        <v>3051</v>
      </c>
      <c r="AA2848">
        <v>830400</v>
      </c>
      <c r="AB2848" s="198">
        <v>37048.875011574077</v>
      </c>
      <c r="AC2848" s="198">
        <v>37048.875011574077</v>
      </c>
    </row>
    <row r="2849" spans="1:29" x14ac:dyDescent="0.2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620000</v>
      </c>
      <c r="G2849" s="202">
        <v>1339438</v>
      </c>
      <c r="H2849" s="198">
        <v>37047.378298611111</v>
      </c>
      <c r="I2849" t="s">
        <v>4773</v>
      </c>
      <c r="M2849" t="s">
        <v>3494</v>
      </c>
      <c r="N2849" t="s">
        <v>4277</v>
      </c>
      <c r="O2849" t="s">
        <v>4487</v>
      </c>
      <c r="Q2849" s="199">
        <v>20000</v>
      </c>
      <c r="S2849" t="s">
        <v>3495</v>
      </c>
      <c r="T2849" t="s">
        <v>3730</v>
      </c>
      <c r="U2849" s="201">
        <v>4.0949999999999998</v>
      </c>
      <c r="V2849" t="s">
        <v>3658</v>
      </c>
      <c r="W2849" t="s">
        <v>2909</v>
      </c>
      <c r="X2849" t="s">
        <v>4278</v>
      </c>
      <c r="Y2849" t="s">
        <v>3748</v>
      </c>
      <c r="Z2849" t="s">
        <v>3051</v>
      </c>
      <c r="AA2849" t="s">
        <v>354</v>
      </c>
      <c r="AB2849" s="198">
        <v>37073.875</v>
      </c>
      <c r="AC2849" s="198">
        <v>37103.875</v>
      </c>
    </row>
    <row r="2850" spans="1:29" x14ac:dyDescent="0.2">
      <c r="A2850" s="44" t="str">
        <f t="shared" si="221"/>
        <v>US Crude Financial</v>
      </c>
      <c r="B2850" s="44" t="str">
        <f t="shared" si="222"/>
        <v>US</v>
      </c>
      <c r="C2850" s="44" t="str">
        <f t="shared" si="223"/>
        <v>Crude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25000</v>
      </c>
      <c r="G2850" s="202">
        <v>1339439</v>
      </c>
      <c r="H2850" s="198">
        <v>37047.378321759257</v>
      </c>
      <c r="I2850" t="s">
        <v>4276</v>
      </c>
      <c r="M2850" t="s">
        <v>3599</v>
      </c>
      <c r="N2850" t="s">
        <v>4774</v>
      </c>
      <c r="O2850" t="s">
        <v>3516</v>
      </c>
      <c r="Q2850" s="199">
        <v>25000</v>
      </c>
      <c r="S2850" t="s">
        <v>3500</v>
      </c>
      <c r="T2850" t="s">
        <v>3730</v>
      </c>
      <c r="U2850" s="201">
        <v>28.1</v>
      </c>
      <c r="V2850" t="s">
        <v>3631</v>
      </c>
      <c r="W2850" t="s">
        <v>4776</v>
      </c>
      <c r="X2850" t="s">
        <v>4777</v>
      </c>
      <c r="Y2850" t="s">
        <v>2830</v>
      </c>
      <c r="Z2850" t="s">
        <v>3051</v>
      </c>
      <c r="AA2850">
        <v>113639</v>
      </c>
      <c r="AB2850" s="198">
        <v>37073</v>
      </c>
      <c r="AC2850" s="198">
        <v>37103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1339440</v>
      </c>
      <c r="H2851" s="198">
        <v>37047.378333333334</v>
      </c>
      <c r="I2851" t="s">
        <v>4543</v>
      </c>
      <c r="M2851" t="s">
        <v>3494</v>
      </c>
      <c r="N2851" t="s">
        <v>3840</v>
      </c>
      <c r="O2851" t="s">
        <v>2587</v>
      </c>
      <c r="P2851" s="199">
        <v>10000</v>
      </c>
      <c r="S2851" t="s">
        <v>3495</v>
      </c>
      <c r="T2851" t="s">
        <v>3730</v>
      </c>
      <c r="U2851" s="201">
        <v>4.0250000000000004</v>
      </c>
      <c r="V2851" t="s">
        <v>4408</v>
      </c>
      <c r="W2851" t="s">
        <v>3171</v>
      </c>
      <c r="X2851" t="s">
        <v>3164</v>
      </c>
      <c r="Y2851" t="s">
        <v>4481</v>
      </c>
      <c r="Z2851" t="s">
        <v>3051</v>
      </c>
      <c r="AA2851">
        <v>830401</v>
      </c>
      <c r="AB2851" s="198">
        <v>37048.875011574077</v>
      </c>
      <c r="AC2851" s="198">
        <v>37048.875011574077</v>
      </c>
    </row>
    <row r="2852" spans="1:29" x14ac:dyDescent="0.2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155000</v>
      </c>
      <c r="G2852" s="202">
        <v>1339441</v>
      </c>
      <c r="H2852" s="198">
        <v>37047.378344907411</v>
      </c>
      <c r="I2852" t="s">
        <v>4516</v>
      </c>
      <c r="M2852" t="s">
        <v>3494</v>
      </c>
      <c r="N2852" t="s">
        <v>4277</v>
      </c>
      <c r="O2852" t="s">
        <v>4487</v>
      </c>
      <c r="P2852" s="199">
        <v>5000</v>
      </c>
      <c r="S2852" t="s">
        <v>3495</v>
      </c>
      <c r="T2852" t="s">
        <v>3730</v>
      </c>
      <c r="U2852" s="201">
        <v>4.09</v>
      </c>
      <c r="V2852" t="s">
        <v>3351</v>
      </c>
      <c r="W2852" t="s">
        <v>2909</v>
      </c>
      <c r="X2852" t="s">
        <v>4278</v>
      </c>
      <c r="Y2852" t="s">
        <v>3748</v>
      </c>
      <c r="Z2852" t="s">
        <v>3051</v>
      </c>
      <c r="AA2852" t="s">
        <v>355</v>
      </c>
      <c r="AB2852" s="198">
        <v>37073.875</v>
      </c>
      <c r="AC2852" s="198">
        <v>37103.875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151</v>
      </c>
      <c r="F2853" s="213">
        <f t="shared" si="225"/>
        <v>755000</v>
      </c>
      <c r="G2853" s="202">
        <v>1339442</v>
      </c>
      <c r="H2853" s="198">
        <v>37047.37835648148</v>
      </c>
      <c r="I2853" t="s">
        <v>4282</v>
      </c>
      <c r="M2853" t="s">
        <v>3494</v>
      </c>
      <c r="N2853" t="s">
        <v>4277</v>
      </c>
      <c r="O2853" t="s">
        <v>4505</v>
      </c>
      <c r="Q2853" s="199">
        <v>5000</v>
      </c>
      <c r="S2853" t="s">
        <v>3495</v>
      </c>
      <c r="T2853" t="s">
        <v>3730</v>
      </c>
      <c r="U2853" s="201">
        <v>4.5049999999999999</v>
      </c>
      <c r="V2853" t="s">
        <v>4283</v>
      </c>
      <c r="W2853" t="s">
        <v>2909</v>
      </c>
      <c r="X2853" t="s">
        <v>4278</v>
      </c>
      <c r="Y2853" t="s">
        <v>3748</v>
      </c>
      <c r="Z2853" t="s">
        <v>3051</v>
      </c>
      <c r="AA2853" t="s">
        <v>356</v>
      </c>
      <c r="AB2853" s="198">
        <v>37196</v>
      </c>
      <c r="AC2853" s="198">
        <v>37346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93450</v>
      </c>
      <c r="G2854" s="202">
        <v>1339443</v>
      </c>
      <c r="H2854" s="198">
        <v>37047.378379629627</v>
      </c>
      <c r="I2854" t="s">
        <v>3606</v>
      </c>
      <c r="M2854" t="s">
        <v>3494</v>
      </c>
      <c r="N2854" t="s">
        <v>3840</v>
      </c>
      <c r="O2854" t="s">
        <v>2481</v>
      </c>
      <c r="P2854" s="199">
        <v>93450</v>
      </c>
      <c r="S2854" t="s">
        <v>3495</v>
      </c>
      <c r="T2854" t="s">
        <v>3730</v>
      </c>
      <c r="U2854" s="201">
        <v>4.07</v>
      </c>
      <c r="V2854" t="s">
        <v>4347</v>
      </c>
      <c r="W2854" t="s">
        <v>4479</v>
      </c>
      <c r="X2854" t="s">
        <v>4480</v>
      </c>
      <c r="Y2854" t="s">
        <v>4481</v>
      </c>
      <c r="Z2854" t="s">
        <v>3051</v>
      </c>
      <c r="AA2854">
        <v>830403</v>
      </c>
      <c r="AB2854" s="198">
        <v>37048.875011574077</v>
      </c>
      <c r="AC2854" s="198">
        <v>37048.875011574077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4000</v>
      </c>
      <c r="G2855" s="202">
        <v>1339444</v>
      </c>
      <c r="H2855" s="198">
        <v>37047.378379629627</v>
      </c>
      <c r="I2855" t="s">
        <v>4159</v>
      </c>
      <c r="M2855" t="s">
        <v>3494</v>
      </c>
      <c r="N2855" t="s">
        <v>3840</v>
      </c>
      <c r="O2855" t="s">
        <v>2505</v>
      </c>
      <c r="Q2855" s="199">
        <v>4000</v>
      </c>
      <c r="S2855" t="s">
        <v>3495</v>
      </c>
      <c r="T2855" t="s">
        <v>3730</v>
      </c>
      <c r="U2855" s="201">
        <v>3.9049999999999998</v>
      </c>
      <c r="V2855" t="s">
        <v>4003</v>
      </c>
      <c r="W2855" t="s">
        <v>4348</v>
      </c>
      <c r="X2855" t="s">
        <v>4498</v>
      </c>
      <c r="Y2855" t="s">
        <v>4481</v>
      </c>
      <c r="Z2855" t="s">
        <v>3051</v>
      </c>
      <c r="AA2855">
        <v>830402</v>
      </c>
      <c r="AB2855" s="198">
        <v>37048.875011574077</v>
      </c>
      <c r="AC2855" s="198">
        <v>37048.875011574077</v>
      </c>
    </row>
    <row r="2856" spans="1:29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1339446</v>
      </c>
      <c r="H2856" s="198">
        <v>37047.378391203703</v>
      </c>
      <c r="I2856" t="s">
        <v>4501</v>
      </c>
      <c r="M2856" t="s">
        <v>3494</v>
      </c>
      <c r="N2856" t="s">
        <v>3176</v>
      </c>
      <c r="O2856" t="s">
        <v>151</v>
      </c>
      <c r="Q2856" s="199">
        <v>5000</v>
      </c>
      <c r="S2856" t="s">
        <v>3798</v>
      </c>
      <c r="T2856" t="s">
        <v>3177</v>
      </c>
      <c r="U2856" s="201">
        <v>4.97</v>
      </c>
      <c r="V2856" t="s">
        <v>4356</v>
      </c>
      <c r="W2856" t="s">
        <v>3178</v>
      </c>
      <c r="X2856" t="s">
        <v>3179</v>
      </c>
      <c r="Y2856" t="s">
        <v>4481</v>
      </c>
      <c r="Z2856" t="s">
        <v>3052</v>
      </c>
      <c r="AA2856">
        <v>830404</v>
      </c>
      <c r="AB2856" s="198">
        <v>37048.875011574077</v>
      </c>
      <c r="AC2856" s="198">
        <v>37048.875011574077</v>
      </c>
    </row>
    <row r="2857" spans="1:29" x14ac:dyDescent="0.2">
      <c r="A2857" s="44" t="str">
        <f t="shared" si="221"/>
        <v>US Power Physical</v>
      </c>
      <c r="B2857" s="44" t="str">
        <f t="shared" si="222"/>
        <v>US</v>
      </c>
      <c r="C2857" s="44" t="str">
        <f t="shared" si="223"/>
        <v>Power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31</v>
      </c>
      <c r="F2857" s="213">
        <f t="shared" si="225"/>
        <v>1550</v>
      </c>
      <c r="G2857" s="202">
        <v>1339447</v>
      </c>
      <c r="H2857" s="198">
        <v>37047.37840277778</v>
      </c>
      <c r="I2857" t="s">
        <v>3703</v>
      </c>
      <c r="M2857" t="s">
        <v>2818</v>
      </c>
      <c r="N2857" t="s">
        <v>3519</v>
      </c>
      <c r="O2857" t="s">
        <v>308</v>
      </c>
      <c r="Q2857" s="199">
        <v>50</v>
      </c>
      <c r="S2857" t="s">
        <v>3493</v>
      </c>
      <c r="T2857" t="s">
        <v>3730</v>
      </c>
      <c r="U2857" s="201">
        <v>71.25</v>
      </c>
      <c r="V2857" t="s">
        <v>3142</v>
      </c>
      <c r="W2857" t="s">
        <v>3538</v>
      </c>
      <c r="X2857" t="s">
        <v>3539</v>
      </c>
      <c r="Y2857" t="s">
        <v>4783</v>
      </c>
      <c r="Z2857" t="s">
        <v>3046</v>
      </c>
      <c r="AA2857">
        <v>632851.1</v>
      </c>
      <c r="AB2857" s="198">
        <v>37104.875</v>
      </c>
      <c r="AC2857" s="198">
        <v>37134.875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25000</v>
      </c>
      <c r="G2858" s="202">
        <v>1339448</v>
      </c>
      <c r="H2858" s="198">
        <v>37047.378437500003</v>
      </c>
      <c r="I2858" t="s">
        <v>3157</v>
      </c>
      <c r="M2858" t="s">
        <v>3494</v>
      </c>
      <c r="N2858" t="s">
        <v>3840</v>
      </c>
      <c r="O2858" t="s">
        <v>4680</v>
      </c>
      <c r="Q2858" s="199">
        <v>25000</v>
      </c>
      <c r="S2858" t="s">
        <v>3495</v>
      </c>
      <c r="T2858" t="s">
        <v>3730</v>
      </c>
      <c r="U2858" s="201">
        <v>4</v>
      </c>
      <c r="V2858" t="s">
        <v>3158</v>
      </c>
      <c r="W2858" t="s">
        <v>4163</v>
      </c>
      <c r="X2858" t="s">
        <v>4164</v>
      </c>
      <c r="Y2858" t="s">
        <v>4481</v>
      </c>
      <c r="Z2858" t="s">
        <v>3051</v>
      </c>
      <c r="AA2858">
        <v>830405</v>
      </c>
      <c r="AB2858" s="198">
        <v>37048.875011574077</v>
      </c>
      <c r="AC2858" s="198">
        <v>37048.875011574077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10000</v>
      </c>
      <c r="G2859" s="202">
        <v>1339449</v>
      </c>
      <c r="H2859" s="198">
        <v>37047.378449074073</v>
      </c>
      <c r="I2859" t="s">
        <v>94</v>
      </c>
      <c r="M2859" t="s">
        <v>3494</v>
      </c>
      <c r="N2859" t="s">
        <v>3840</v>
      </c>
      <c r="O2859" t="s">
        <v>2587</v>
      </c>
      <c r="P2859" s="199">
        <v>10000</v>
      </c>
      <c r="S2859" t="s">
        <v>3495</v>
      </c>
      <c r="T2859" t="s">
        <v>3730</v>
      </c>
      <c r="U2859" s="201">
        <v>4</v>
      </c>
      <c r="V2859" t="s">
        <v>357</v>
      </c>
      <c r="W2859" t="s">
        <v>3171</v>
      </c>
      <c r="X2859" t="s">
        <v>3164</v>
      </c>
      <c r="Y2859" t="s">
        <v>4481</v>
      </c>
      <c r="Z2859" t="s">
        <v>3051</v>
      </c>
      <c r="AA2859">
        <v>830406</v>
      </c>
      <c r="AB2859" s="198">
        <v>37048.875011574077</v>
      </c>
      <c r="AC2859" s="198">
        <v>37048.875011574077</v>
      </c>
    </row>
    <row r="2860" spans="1:29" x14ac:dyDescent="0.2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31</v>
      </c>
      <c r="F2860" s="213">
        <f t="shared" si="225"/>
        <v>155000</v>
      </c>
      <c r="G2860" s="202">
        <v>1339450</v>
      </c>
      <c r="H2860" s="198">
        <v>37047.378483796296</v>
      </c>
      <c r="I2860" t="s">
        <v>4276</v>
      </c>
      <c r="M2860" t="s">
        <v>3494</v>
      </c>
      <c r="N2860" t="s">
        <v>4277</v>
      </c>
      <c r="O2860" t="s">
        <v>4487</v>
      </c>
      <c r="P2860" s="199">
        <v>5000</v>
      </c>
      <c r="S2860" t="s">
        <v>3495</v>
      </c>
      <c r="T2860" t="s">
        <v>3730</v>
      </c>
      <c r="U2860" s="201">
        <v>4.09</v>
      </c>
      <c r="V2860" t="s">
        <v>4450</v>
      </c>
      <c r="W2860" t="s">
        <v>2909</v>
      </c>
      <c r="X2860" t="s">
        <v>4278</v>
      </c>
      <c r="Y2860" t="s">
        <v>3748</v>
      </c>
      <c r="Z2860" t="s">
        <v>3051</v>
      </c>
      <c r="AA2860" t="s">
        <v>358</v>
      </c>
      <c r="AB2860" s="198">
        <v>37073.875</v>
      </c>
      <c r="AC2860" s="198">
        <v>37103.875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1339452</v>
      </c>
      <c r="H2861" s="198">
        <v>37047.378483796296</v>
      </c>
      <c r="I2861" t="s">
        <v>4159</v>
      </c>
      <c r="M2861" t="s">
        <v>3494</v>
      </c>
      <c r="N2861" t="s">
        <v>3840</v>
      </c>
      <c r="O2861" t="s">
        <v>2469</v>
      </c>
      <c r="Q2861" s="199">
        <v>10000</v>
      </c>
      <c r="S2861" t="s">
        <v>3495</v>
      </c>
      <c r="T2861" t="s">
        <v>3730</v>
      </c>
      <c r="U2861" s="201">
        <v>3.9424999999999999</v>
      </c>
      <c r="V2861" t="s">
        <v>4002</v>
      </c>
      <c r="W2861" t="s">
        <v>4512</v>
      </c>
      <c r="X2861" t="s">
        <v>4513</v>
      </c>
      <c r="Y2861" t="s">
        <v>4481</v>
      </c>
      <c r="Z2861" t="s">
        <v>3051</v>
      </c>
      <c r="AA2861">
        <v>830407</v>
      </c>
      <c r="AB2861" s="198">
        <v>37048.875011574077</v>
      </c>
      <c r="AC2861" s="198">
        <v>37048.875011574077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2984</v>
      </c>
      <c r="G2862" s="202">
        <v>1339453</v>
      </c>
      <c r="H2862" s="198">
        <v>37047.378495370373</v>
      </c>
      <c r="I2862" t="s">
        <v>4400</v>
      </c>
      <c r="M2862" t="s">
        <v>3494</v>
      </c>
      <c r="N2862" t="s">
        <v>3840</v>
      </c>
      <c r="O2862" t="s">
        <v>2583</v>
      </c>
      <c r="P2862" s="199">
        <v>2984</v>
      </c>
      <c r="S2862" t="s">
        <v>3495</v>
      </c>
      <c r="T2862" t="s">
        <v>3730</v>
      </c>
      <c r="U2862" s="201">
        <v>4.165</v>
      </c>
      <c r="V2862" t="s">
        <v>4401</v>
      </c>
      <c r="W2862" t="s">
        <v>4523</v>
      </c>
      <c r="X2862" t="s">
        <v>4524</v>
      </c>
      <c r="Y2862" t="s">
        <v>4481</v>
      </c>
      <c r="Z2862" t="s">
        <v>3051</v>
      </c>
      <c r="AA2862">
        <v>830408</v>
      </c>
      <c r="AB2862" s="198">
        <v>37048.875011574077</v>
      </c>
      <c r="AC2862" s="198">
        <v>37048.875011574077</v>
      </c>
    </row>
    <row r="2863" spans="1:29" x14ac:dyDescent="0.2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31</v>
      </c>
      <c r="F2863" s="213">
        <f t="shared" si="225"/>
        <v>155000</v>
      </c>
      <c r="G2863" s="202">
        <v>1339454</v>
      </c>
      <c r="H2863" s="198">
        <v>37047.378518518519</v>
      </c>
      <c r="I2863" t="s">
        <v>4276</v>
      </c>
      <c r="M2863" t="s">
        <v>3494</v>
      </c>
      <c r="N2863" t="s">
        <v>4277</v>
      </c>
      <c r="O2863" t="s">
        <v>4487</v>
      </c>
      <c r="P2863" s="199">
        <v>5000</v>
      </c>
      <c r="S2863" t="s">
        <v>3495</v>
      </c>
      <c r="T2863" t="s">
        <v>3730</v>
      </c>
      <c r="U2863" s="201">
        <v>4.09</v>
      </c>
      <c r="V2863" t="s">
        <v>3648</v>
      </c>
      <c r="W2863" t="s">
        <v>2909</v>
      </c>
      <c r="X2863" t="s">
        <v>4278</v>
      </c>
      <c r="Y2863" t="s">
        <v>3748</v>
      </c>
      <c r="Z2863" t="s">
        <v>3051</v>
      </c>
      <c r="AA2863" t="s">
        <v>359</v>
      </c>
      <c r="AB2863" s="198">
        <v>37073.875</v>
      </c>
      <c r="AC2863" s="198">
        <v>37103.875</v>
      </c>
    </row>
    <row r="2864" spans="1:29" x14ac:dyDescent="0.2">
      <c r="A2864" s="44" t="str">
        <f t="shared" si="221"/>
        <v xml:space="preserve"> Natural Gas Physical</v>
      </c>
      <c r="B2864" s="44" t="str">
        <f t="shared" si="222"/>
        <v/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1339455</v>
      </c>
      <c r="H2864" s="198">
        <v>37047.378587962965</v>
      </c>
      <c r="I2864" t="s">
        <v>4449</v>
      </c>
      <c r="M2864" t="s">
        <v>3494</v>
      </c>
      <c r="N2864" t="s">
        <v>3176</v>
      </c>
      <c r="O2864" t="s">
        <v>151</v>
      </c>
      <c r="P2864" s="199">
        <v>5000</v>
      </c>
      <c r="S2864" t="s">
        <v>3798</v>
      </c>
      <c r="T2864" t="s">
        <v>3177</v>
      </c>
      <c r="U2864" s="201">
        <v>4.9550000000000001</v>
      </c>
      <c r="V2864" t="s">
        <v>4098</v>
      </c>
      <c r="W2864" t="s">
        <v>3178</v>
      </c>
      <c r="X2864" t="s">
        <v>3179</v>
      </c>
      <c r="Y2864" t="s">
        <v>4481</v>
      </c>
      <c r="Z2864" t="s">
        <v>3052</v>
      </c>
      <c r="AA2864">
        <v>830410</v>
      </c>
      <c r="AB2864" s="198">
        <v>37048.875011574077</v>
      </c>
      <c r="AC2864" s="198">
        <v>37048.875011574077</v>
      </c>
    </row>
    <row r="2865" spans="1:29" x14ac:dyDescent="0.2">
      <c r="A2865" s="44" t="str">
        <f t="shared" si="221"/>
        <v>US Oil Products Financial</v>
      </c>
      <c r="B2865" s="44" t="str">
        <f t="shared" si="222"/>
        <v>US</v>
      </c>
      <c r="C2865" s="44" t="str">
        <f t="shared" si="223"/>
        <v>Oil Products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</v>
      </c>
      <c r="F2865" s="213">
        <f t="shared" si="225"/>
        <v>150000</v>
      </c>
      <c r="G2865" s="202">
        <v>1339457</v>
      </c>
      <c r="H2865" s="198">
        <v>37047.378599537034</v>
      </c>
      <c r="I2865" t="s">
        <v>4141</v>
      </c>
      <c r="M2865" t="s">
        <v>3497</v>
      </c>
      <c r="N2865" t="s">
        <v>4132</v>
      </c>
      <c r="O2865" t="s">
        <v>360</v>
      </c>
      <c r="P2865" s="199">
        <v>50000</v>
      </c>
      <c r="S2865" t="s">
        <v>3500</v>
      </c>
      <c r="T2865" t="s">
        <v>3730</v>
      </c>
      <c r="U2865" s="201">
        <v>4.24</v>
      </c>
      <c r="V2865" t="s">
        <v>4142</v>
      </c>
      <c r="W2865" t="s">
        <v>4133</v>
      </c>
      <c r="X2865" t="s">
        <v>4134</v>
      </c>
      <c r="Y2865" t="s">
        <v>3748</v>
      </c>
      <c r="Z2865" t="s">
        <v>3051</v>
      </c>
      <c r="AA2865" t="s">
        <v>361</v>
      </c>
      <c r="AB2865" s="198">
        <v>37073</v>
      </c>
      <c r="AC2865" s="198">
        <v>37164</v>
      </c>
    </row>
    <row r="2866" spans="1:29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123</v>
      </c>
      <c r="F2866" s="213">
        <f t="shared" si="225"/>
        <v>615000</v>
      </c>
      <c r="G2866" s="202">
        <v>1339459</v>
      </c>
      <c r="H2866" s="198">
        <v>37047.378634259258</v>
      </c>
      <c r="I2866" t="s">
        <v>4519</v>
      </c>
      <c r="M2866" t="s">
        <v>3494</v>
      </c>
      <c r="N2866" t="s">
        <v>4277</v>
      </c>
      <c r="O2866" t="s">
        <v>3218</v>
      </c>
      <c r="P2866" s="199">
        <v>5000</v>
      </c>
      <c r="S2866" t="s">
        <v>3495</v>
      </c>
      <c r="T2866" t="s">
        <v>3730</v>
      </c>
      <c r="U2866" s="201">
        <v>4.17</v>
      </c>
      <c r="V2866" t="s">
        <v>362</v>
      </c>
      <c r="W2866" t="s">
        <v>2909</v>
      </c>
      <c r="X2866" t="s">
        <v>4278</v>
      </c>
      <c r="Y2866" t="s">
        <v>3748</v>
      </c>
      <c r="Z2866" t="s">
        <v>3051</v>
      </c>
      <c r="AA2866" t="s">
        <v>363</v>
      </c>
      <c r="AB2866" s="198">
        <v>37073</v>
      </c>
      <c r="AC2866" s="198">
        <v>37195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4454</v>
      </c>
      <c r="G2867" s="202">
        <v>1339460</v>
      </c>
      <c r="H2867" s="198">
        <v>37047.378703703704</v>
      </c>
      <c r="I2867" t="s">
        <v>4427</v>
      </c>
      <c r="M2867" t="s">
        <v>3494</v>
      </c>
      <c r="N2867" t="s">
        <v>3840</v>
      </c>
      <c r="O2867" t="s">
        <v>4697</v>
      </c>
      <c r="Q2867" s="199">
        <v>4454</v>
      </c>
      <c r="S2867" t="s">
        <v>3495</v>
      </c>
      <c r="T2867" t="s">
        <v>3730</v>
      </c>
      <c r="U2867" s="201">
        <v>3.94</v>
      </c>
      <c r="V2867" t="s">
        <v>3815</v>
      </c>
      <c r="W2867" t="s">
        <v>4169</v>
      </c>
      <c r="X2867" t="s">
        <v>4170</v>
      </c>
      <c r="Y2867" t="s">
        <v>4481</v>
      </c>
      <c r="Z2867" t="s">
        <v>3051</v>
      </c>
      <c r="AA2867">
        <v>830411</v>
      </c>
      <c r="AB2867" s="198">
        <v>37048.875011574077</v>
      </c>
      <c r="AC2867" s="198">
        <v>37048.875011574077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1339461</v>
      </c>
      <c r="H2868" s="198">
        <v>37047.378703703704</v>
      </c>
      <c r="I2868" t="s">
        <v>4496</v>
      </c>
      <c r="M2868" t="s">
        <v>3494</v>
      </c>
      <c r="N2868" t="s">
        <v>3840</v>
      </c>
      <c r="O2868" t="s">
        <v>2767</v>
      </c>
      <c r="Q2868" s="199">
        <v>10000</v>
      </c>
      <c r="S2868" t="s">
        <v>3495</v>
      </c>
      <c r="T2868" t="s">
        <v>3730</v>
      </c>
      <c r="U2868" s="201">
        <v>3.9049999999999998</v>
      </c>
      <c r="V2868" t="s">
        <v>3636</v>
      </c>
      <c r="W2868" t="s">
        <v>4368</v>
      </c>
      <c r="X2868" t="s">
        <v>3165</v>
      </c>
      <c r="Y2868" t="s">
        <v>4481</v>
      </c>
      <c r="Z2868" t="s">
        <v>3051</v>
      </c>
      <c r="AA2868">
        <v>830412</v>
      </c>
      <c r="AB2868" s="198">
        <v>37048.875011574077</v>
      </c>
      <c r="AC2868" s="198">
        <v>37048.875011574077</v>
      </c>
    </row>
    <row r="2869" spans="1:29" x14ac:dyDescent="0.2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92</v>
      </c>
      <c r="F2869" s="213">
        <f t="shared" si="225"/>
        <v>4600</v>
      </c>
      <c r="G2869" s="202">
        <v>1339464</v>
      </c>
      <c r="H2869" s="198">
        <v>37047.378750000003</v>
      </c>
      <c r="I2869" t="s">
        <v>4239</v>
      </c>
      <c r="M2869" t="s">
        <v>2818</v>
      </c>
      <c r="N2869" t="s">
        <v>3519</v>
      </c>
      <c r="O2869" t="s">
        <v>2465</v>
      </c>
      <c r="P2869" s="199">
        <v>50</v>
      </c>
      <c r="S2869" t="s">
        <v>3493</v>
      </c>
      <c r="T2869" t="s">
        <v>3730</v>
      </c>
      <c r="U2869" s="201">
        <v>34.25</v>
      </c>
      <c r="V2869" t="s">
        <v>3331</v>
      </c>
      <c r="W2869" t="s">
        <v>3966</v>
      </c>
      <c r="X2869" t="s">
        <v>4258</v>
      </c>
      <c r="Y2869" t="s">
        <v>4783</v>
      </c>
      <c r="Z2869" t="s">
        <v>3046</v>
      </c>
      <c r="AA2869">
        <v>632852.1</v>
      </c>
      <c r="AB2869" s="198">
        <v>37530.875</v>
      </c>
      <c r="AC2869" s="198">
        <v>37621.875</v>
      </c>
    </row>
    <row r="2870" spans="1:29" x14ac:dyDescent="0.2">
      <c r="A2870" s="44" t="str">
        <f t="shared" si="221"/>
        <v>US Natural Gas Financial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Financial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155000</v>
      </c>
      <c r="G2870" s="202">
        <v>1339465</v>
      </c>
      <c r="H2870" s="198">
        <v>37047.378761574073</v>
      </c>
      <c r="I2870" t="s">
        <v>4280</v>
      </c>
      <c r="M2870" t="s">
        <v>3494</v>
      </c>
      <c r="N2870" t="s">
        <v>4277</v>
      </c>
      <c r="O2870" t="s">
        <v>4487</v>
      </c>
      <c r="Q2870" s="199">
        <v>5000</v>
      </c>
      <c r="S2870" t="s">
        <v>3495</v>
      </c>
      <c r="T2870" t="s">
        <v>3730</v>
      </c>
      <c r="U2870" s="201">
        <v>4.0949999999999998</v>
      </c>
      <c r="V2870" t="s">
        <v>4114</v>
      </c>
      <c r="W2870" t="s">
        <v>2909</v>
      </c>
      <c r="X2870" t="s">
        <v>4278</v>
      </c>
      <c r="Y2870" t="s">
        <v>3748</v>
      </c>
      <c r="Z2870" t="s">
        <v>3051</v>
      </c>
      <c r="AA2870" t="s">
        <v>364</v>
      </c>
      <c r="AB2870" s="198">
        <v>37073.875</v>
      </c>
      <c r="AC2870" s="198">
        <v>37103.875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10000</v>
      </c>
      <c r="G2871" s="202">
        <v>1339466</v>
      </c>
      <c r="H2871" s="198">
        <v>37047.378761574073</v>
      </c>
      <c r="I2871" t="s">
        <v>4249</v>
      </c>
      <c r="M2871" t="s">
        <v>3494</v>
      </c>
      <c r="N2871" t="s">
        <v>3840</v>
      </c>
      <c r="O2871" t="s">
        <v>2586</v>
      </c>
      <c r="P2871" s="199">
        <v>10000</v>
      </c>
      <c r="S2871" t="s">
        <v>3495</v>
      </c>
      <c r="T2871" t="s">
        <v>3730</v>
      </c>
      <c r="U2871" s="201">
        <v>4.12</v>
      </c>
      <c r="V2871" t="s">
        <v>4503</v>
      </c>
      <c r="W2871" t="s">
        <v>4523</v>
      </c>
      <c r="X2871" t="s">
        <v>4524</v>
      </c>
      <c r="Y2871" t="s">
        <v>4481</v>
      </c>
      <c r="Z2871" t="s">
        <v>3051</v>
      </c>
      <c r="AA2871">
        <v>830414</v>
      </c>
      <c r="AB2871" s="198">
        <v>37048.875011574077</v>
      </c>
      <c r="AC2871" s="198">
        <v>37048.875011574077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</v>
      </c>
      <c r="G2872" s="202">
        <v>1339467</v>
      </c>
      <c r="H2872" s="198">
        <v>37047.37877314815</v>
      </c>
      <c r="I2872" t="s">
        <v>4280</v>
      </c>
      <c r="M2872" t="s">
        <v>3494</v>
      </c>
      <c r="N2872" t="s">
        <v>3840</v>
      </c>
      <c r="O2872" t="s">
        <v>2498</v>
      </c>
      <c r="Q2872" s="199">
        <v>5000</v>
      </c>
      <c r="S2872" t="s">
        <v>3495</v>
      </c>
      <c r="T2872" t="s">
        <v>3730</v>
      </c>
      <c r="U2872" s="201">
        <v>3.8624999999999998</v>
      </c>
      <c r="V2872" t="s">
        <v>3634</v>
      </c>
      <c r="W2872" t="s">
        <v>4348</v>
      </c>
      <c r="X2872" t="s">
        <v>4498</v>
      </c>
      <c r="Y2872" t="s">
        <v>4481</v>
      </c>
      <c r="Z2872" t="s">
        <v>3051</v>
      </c>
      <c r="AA2872">
        <v>830416</v>
      </c>
      <c r="AB2872" s="198">
        <v>37048.875011574077</v>
      </c>
      <c r="AC2872" s="198">
        <v>37048.875011574077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10000</v>
      </c>
      <c r="G2873" s="202">
        <v>1339469</v>
      </c>
      <c r="H2873" s="198">
        <v>37047.378796296296</v>
      </c>
      <c r="I2873" t="s">
        <v>4158</v>
      </c>
      <c r="M2873" t="s">
        <v>3494</v>
      </c>
      <c r="N2873" t="s">
        <v>3176</v>
      </c>
      <c r="O2873" t="s">
        <v>4591</v>
      </c>
      <c r="P2873" s="199">
        <v>10000</v>
      </c>
      <c r="S2873" t="s">
        <v>3798</v>
      </c>
      <c r="T2873" t="s">
        <v>3177</v>
      </c>
      <c r="U2873" s="201">
        <v>4.92</v>
      </c>
      <c r="V2873" t="s">
        <v>3817</v>
      </c>
      <c r="W2873" t="s">
        <v>3178</v>
      </c>
      <c r="X2873" t="s">
        <v>3179</v>
      </c>
      <c r="Y2873" t="s">
        <v>4481</v>
      </c>
      <c r="Z2873" t="s">
        <v>3052</v>
      </c>
      <c r="AA2873">
        <v>830415</v>
      </c>
      <c r="AB2873" s="198">
        <v>37047.875011574077</v>
      </c>
      <c r="AC2873" s="198">
        <v>37047.875011574077</v>
      </c>
    </row>
    <row r="2874" spans="1:29" x14ac:dyDescent="0.2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7826</v>
      </c>
      <c r="G2874" s="202">
        <v>1339468</v>
      </c>
      <c r="H2874" s="198">
        <v>37047.378796296296</v>
      </c>
      <c r="I2874" t="s">
        <v>4423</v>
      </c>
      <c r="M2874" t="s">
        <v>3494</v>
      </c>
      <c r="N2874" t="s">
        <v>4506</v>
      </c>
      <c r="O2874" t="s">
        <v>2641</v>
      </c>
      <c r="Q2874" s="199">
        <v>7826</v>
      </c>
      <c r="S2874" t="s">
        <v>3495</v>
      </c>
      <c r="T2874" t="s">
        <v>3730</v>
      </c>
      <c r="U2874" s="201">
        <v>4.165</v>
      </c>
      <c r="V2874" t="s">
        <v>2844</v>
      </c>
      <c r="W2874" t="s">
        <v>4507</v>
      </c>
      <c r="X2874" t="s">
        <v>4508</v>
      </c>
      <c r="Y2874" t="s">
        <v>4481</v>
      </c>
      <c r="Z2874" t="s">
        <v>3051</v>
      </c>
      <c r="AA2874">
        <v>830417</v>
      </c>
      <c r="AB2874" s="198">
        <v>37048.875011574077</v>
      </c>
      <c r="AC2874" s="198">
        <v>37048.875011574077</v>
      </c>
    </row>
    <row r="2875" spans="1:29" x14ac:dyDescent="0.2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2174</v>
      </c>
      <c r="G2875" s="202">
        <v>1339471</v>
      </c>
      <c r="H2875" s="198">
        <v>37047.378819444442</v>
      </c>
      <c r="I2875" t="s">
        <v>4519</v>
      </c>
      <c r="M2875" t="s">
        <v>3494</v>
      </c>
      <c r="N2875" t="s">
        <v>4506</v>
      </c>
      <c r="O2875" t="s">
        <v>2641</v>
      </c>
      <c r="Q2875" s="199">
        <v>2174</v>
      </c>
      <c r="S2875" t="s">
        <v>3495</v>
      </c>
      <c r="T2875" t="s">
        <v>3730</v>
      </c>
      <c r="U2875" s="201">
        <v>4.165</v>
      </c>
      <c r="V2875" t="s">
        <v>4135</v>
      </c>
      <c r="W2875" t="s">
        <v>4507</v>
      </c>
      <c r="X2875" t="s">
        <v>4508</v>
      </c>
      <c r="Y2875" t="s">
        <v>4481</v>
      </c>
      <c r="Z2875" t="s">
        <v>3051</v>
      </c>
      <c r="AA2875">
        <v>830418</v>
      </c>
      <c r="AB2875" s="198">
        <v>37048.875011574077</v>
      </c>
      <c r="AC2875" s="198">
        <v>37048.875011574077</v>
      </c>
    </row>
    <row r="2876" spans="1:29" x14ac:dyDescent="0.2">
      <c r="A2876" s="44" t="str">
        <f t="shared" si="221"/>
        <v>US Power Physical</v>
      </c>
      <c r="B2876" s="44" t="str">
        <f t="shared" si="222"/>
        <v>US</v>
      </c>
      <c r="C2876" s="44" t="str">
        <f t="shared" si="223"/>
        <v>Power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31</v>
      </c>
      <c r="F2876" s="213">
        <f t="shared" si="225"/>
        <v>775</v>
      </c>
      <c r="G2876" s="202">
        <v>1339472</v>
      </c>
      <c r="H2876" s="198">
        <v>37047.378831018519</v>
      </c>
      <c r="I2876" t="s">
        <v>4477</v>
      </c>
      <c r="M2876" t="s">
        <v>2818</v>
      </c>
      <c r="N2876" t="s">
        <v>3458</v>
      </c>
      <c r="O2876" t="s">
        <v>4360</v>
      </c>
      <c r="P2876" s="199">
        <v>25</v>
      </c>
      <c r="S2876" t="s">
        <v>3493</v>
      </c>
      <c r="T2876" t="s">
        <v>3730</v>
      </c>
      <c r="U2876" s="201">
        <v>262</v>
      </c>
      <c r="V2876" t="s">
        <v>3235</v>
      </c>
      <c r="W2876" t="s">
        <v>4411</v>
      </c>
      <c r="X2876" t="s">
        <v>3459</v>
      </c>
      <c r="Y2876" t="s">
        <v>4783</v>
      </c>
      <c r="Z2876" t="s">
        <v>3046</v>
      </c>
      <c r="AA2876">
        <v>632853.1</v>
      </c>
      <c r="AB2876" s="198">
        <v>37104.875011574077</v>
      </c>
      <c r="AC2876" s="198">
        <v>37134.875011574077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1339474</v>
      </c>
      <c r="H2877" s="198">
        <v>37047.378831018519</v>
      </c>
      <c r="I2877" t="s">
        <v>4284</v>
      </c>
      <c r="M2877" t="s">
        <v>3494</v>
      </c>
      <c r="N2877" t="s">
        <v>3840</v>
      </c>
      <c r="O2877" t="s">
        <v>2505</v>
      </c>
      <c r="P2877" s="199">
        <v>5000</v>
      </c>
      <c r="S2877" t="s">
        <v>3495</v>
      </c>
      <c r="T2877" t="s">
        <v>3730</v>
      </c>
      <c r="U2877" s="201">
        <v>3.895</v>
      </c>
      <c r="V2877" t="s">
        <v>3549</v>
      </c>
      <c r="W2877" t="s">
        <v>4348</v>
      </c>
      <c r="X2877" t="s">
        <v>4498</v>
      </c>
      <c r="Y2877" t="s">
        <v>4481</v>
      </c>
      <c r="Z2877" t="s">
        <v>3051</v>
      </c>
      <c r="AA2877">
        <v>830420</v>
      </c>
      <c r="AB2877" s="198">
        <v>37048.875011574077</v>
      </c>
      <c r="AC2877" s="198">
        <v>37048.875011574077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5000</v>
      </c>
      <c r="G2878" s="202">
        <v>1339473</v>
      </c>
      <c r="H2878" s="198">
        <v>37047.378831018519</v>
      </c>
      <c r="I2878" t="s">
        <v>4445</v>
      </c>
      <c r="M2878" t="s">
        <v>3494</v>
      </c>
      <c r="N2878" t="s">
        <v>3840</v>
      </c>
      <c r="O2878" t="s">
        <v>2610</v>
      </c>
      <c r="Q2878" s="199">
        <v>5000</v>
      </c>
      <c r="S2878" t="s">
        <v>3495</v>
      </c>
      <c r="T2878" t="s">
        <v>3730</v>
      </c>
      <c r="U2878" s="201">
        <v>3.9175</v>
      </c>
      <c r="V2878" t="s">
        <v>101</v>
      </c>
      <c r="W2878" t="s">
        <v>4512</v>
      </c>
      <c r="X2878" t="s">
        <v>4513</v>
      </c>
      <c r="Y2878" t="s">
        <v>4481</v>
      </c>
      <c r="Z2878" t="s">
        <v>3051</v>
      </c>
      <c r="AA2878">
        <v>830419</v>
      </c>
      <c r="AB2878" s="198">
        <v>37048.875011574077</v>
      </c>
      <c r="AC2878" s="198">
        <v>37048.875011574077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5058</v>
      </c>
      <c r="G2879" s="202">
        <v>1339475</v>
      </c>
      <c r="H2879" s="198">
        <v>37047.378831018519</v>
      </c>
      <c r="I2879" t="s">
        <v>3166</v>
      </c>
      <c r="M2879" t="s">
        <v>3494</v>
      </c>
      <c r="N2879" t="s">
        <v>3840</v>
      </c>
      <c r="O2879" t="s">
        <v>2657</v>
      </c>
      <c r="Q2879" s="199">
        <v>5058</v>
      </c>
      <c r="S2879" t="s">
        <v>3495</v>
      </c>
      <c r="T2879" t="s">
        <v>3730</v>
      </c>
      <c r="U2879" s="201">
        <v>3.8574999999999999</v>
      </c>
      <c r="V2879" t="s">
        <v>3167</v>
      </c>
      <c r="W2879" t="s">
        <v>4368</v>
      </c>
      <c r="X2879" t="s">
        <v>3165</v>
      </c>
      <c r="Y2879" t="s">
        <v>4481</v>
      </c>
      <c r="Z2879" t="s">
        <v>3051</v>
      </c>
      <c r="AA2879">
        <v>830421</v>
      </c>
      <c r="AB2879" s="198">
        <v>37048.875011574077</v>
      </c>
      <c r="AC2879" s="198">
        <v>37048.875011574077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25000</v>
      </c>
      <c r="G2880" s="202">
        <v>1339477</v>
      </c>
      <c r="H2880" s="198">
        <v>37047.378842592596</v>
      </c>
      <c r="I2880" t="s">
        <v>4501</v>
      </c>
      <c r="M2880" t="s">
        <v>3494</v>
      </c>
      <c r="N2880" t="s">
        <v>3840</v>
      </c>
      <c r="O2880" t="s">
        <v>4680</v>
      </c>
      <c r="Q2880" s="199">
        <v>25000</v>
      </c>
      <c r="S2880" t="s">
        <v>3495</v>
      </c>
      <c r="T2880" t="s">
        <v>3730</v>
      </c>
      <c r="U2880" s="201">
        <v>4</v>
      </c>
      <c r="V2880" t="s">
        <v>3662</v>
      </c>
      <c r="W2880" t="s">
        <v>4163</v>
      </c>
      <c r="X2880" t="s">
        <v>4164</v>
      </c>
      <c r="Y2880" t="s">
        <v>4481</v>
      </c>
      <c r="Z2880" t="s">
        <v>3051</v>
      </c>
      <c r="AA2880">
        <v>830422</v>
      </c>
      <c r="AB2880" s="198">
        <v>37048.875011574077</v>
      </c>
      <c r="AC2880" s="198">
        <v>37048.875011574077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5000</v>
      </c>
      <c r="G2881" s="202">
        <v>1339478</v>
      </c>
      <c r="H2881" s="198">
        <v>37047.378877314812</v>
      </c>
      <c r="I2881" t="s">
        <v>4482</v>
      </c>
      <c r="M2881" t="s">
        <v>3494</v>
      </c>
      <c r="N2881" t="s">
        <v>3840</v>
      </c>
      <c r="O2881" t="s">
        <v>2503</v>
      </c>
      <c r="P2881" s="199">
        <v>5000</v>
      </c>
      <c r="S2881" t="s">
        <v>3495</v>
      </c>
      <c r="T2881" t="s">
        <v>3730</v>
      </c>
      <c r="U2881" s="201">
        <v>3.9</v>
      </c>
      <c r="V2881" t="s">
        <v>4511</v>
      </c>
      <c r="W2881" t="s">
        <v>4348</v>
      </c>
      <c r="X2881" t="s">
        <v>4498</v>
      </c>
      <c r="Y2881" t="s">
        <v>4481</v>
      </c>
      <c r="Z2881" t="s">
        <v>3051</v>
      </c>
      <c r="AA2881">
        <v>830423</v>
      </c>
      <c r="AB2881" s="198">
        <v>37048.875011574077</v>
      </c>
      <c r="AC2881" s="198">
        <v>37048.875011574077</v>
      </c>
    </row>
    <row r="2882" spans="1:29" x14ac:dyDescent="0.2">
      <c r="A2882" s="44" t="str">
        <f t="shared" si="221"/>
        <v>US Natural Gas Financial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30</v>
      </c>
      <c r="F2882" s="213">
        <f t="shared" si="225"/>
        <v>450000</v>
      </c>
      <c r="G2882" s="202">
        <v>1339479</v>
      </c>
      <c r="H2882" s="198">
        <v>37047.378888888888</v>
      </c>
      <c r="I2882" t="s">
        <v>3151</v>
      </c>
      <c r="M2882" t="s">
        <v>3494</v>
      </c>
      <c r="N2882" t="s">
        <v>4277</v>
      </c>
      <c r="O2882" t="s">
        <v>3186</v>
      </c>
      <c r="P2882" s="199">
        <v>15000</v>
      </c>
      <c r="S2882" t="s">
        <v>3495</v>
      </c>
      <c r="T2882" t="s">
        <v>3730</v>
      </c>
      <c r="U2882" s="201">
        <v>4.2050000000000001</v>
      </c>
      <c r="V2882" t="s">
        <v>3508</v>
      </c>
      <c r="W2882" t="s">
        <v>2909</v>
      </c>
      <c r="X2882" t="s">
        <v>4278</v>
      </c>
      <c r="Y2882" t="s">
        <v>3748</v>
      </c>
      <c r="Z2882" t="s">
        <v>3051</v>
      </c>
      <c r="AA2882" t="s">
        <v>365</v>
      </c>
      <c r="AB2882" s="198">
        <v>37135.875</v>
      </c>
      <c r="AC2882" s="198">
        <v>37164.875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1339482</v>
      </c>
      <c r="H2883" s="198">
        <v>37047.378912037035</v>
      </c>
      <c r="I2883" t="s">
        <v>4491</v>
      </c>
      <c r="M2883" t="s">
        <v>3494</v>
      </c>
      <c r="N2883" t="s">
        <v>4506</v>
      </c>
      <c r="O2883" t="s">
        <v>2641</v>
      </c>
      <c r="P2883" s="199">
        <v>10000</v>
      </c>
      <c r="S2883" t="s">
        <v>3495</v>
      </c>
      <c r="T2883" t="s">
        <v>3730</v>
      </c>
      <c r="U2883" s="201">
        <v>4.1624999999999996</v>
      </c>
      <c r="V2883" t="s">
        <v>2839</v>
      </c>
      <c r="W2883" t="s">
        <v>4507</v>
      </c>
      <c r="X2883" t="s">
        <v>4508</v>
      </c>
      <c r="Y2883" t="s">
        <v>4481</v>
      </c>
      <c r="Z2883" t="s">
        <v>3051</v>
      </c>
      <c r="AA2883">
        <v>830424</v>
      </c>
      <c r="AB2883" s="198">
        <v>37048.875011574077</v>
      </c>
      <c r="AC2883" s="198">
        <v>37048.875011574077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1339483</v>
      </c>
      <c r="H2884" s="198">
        <v>37047.378923611112</v>
      </c>
      <c r="I2884" t="s">
        <v>4518</v>
      </c>
      <c r="M2884" t="s">
        <v>3494</v>
      </c>
      <c r="N2884" t="s">
        <v>3840</v>
      </c>
      <c r="O2884" t="s">
        <v>2499</v>
      </c>
      <c r="P2884" s="199">
        <v>5000</v>
      </c>
      <c r="S2884" t="s">
        <v>3495</v>
      </c>
      <c r="T2884" t="s">
        <v>3730</v>
      </c>
      <c r="U2884" s="201">
        <v>3.9049999999999998</v>
      </c>
      <c r="V2884" t="s">
        <v>4585</v>
      </c>
      <c r="W2884" t="s">
        <v>4348</v>
      </c>
      <c r="X2884" t="s">
        <v>4498</v>
      </c>
      <c r="Y2884" t="s">
        <v>4481</v>
      </c>
      <c r="Z2884" t="s">
        <v>3051</v>
      </c>
      <c r="AA2884">
        <v>830426</v>
      </c>
      <c r="AB2884" s="198">
        <v>37048.875011574077</v>
      </c>
      <c r="AC2884" s="198">
        <v>37048.875011574077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9656</v>
      </c>
      <c r="G2885" s="202">
        <v>1339484</v>
      </c>
      <c r="H2885" s="198">
        <v>37047.378923611112</v>
      </c>
      <c r="I2885" t="s">
        <v>4219</v>
      </c>
      <c r="M2885" t="s">
        <v>3494</v>
      </c>
      <c r="N2885" t="s">
        <v>3840</v>
      </c>
      <c r="O2885" t="s">
        <v>2767</v>
      </c>
      <c r="P2885" s="199">
        <v>9656</v>
      </c>
      <c r="S2885" t="s">
        <v>3495</v>
      </c>
      <c r="T2885" t="s">
        <v>3730</v>
      </c>
      <c r="U2885" s="201">
        <v>3.8925000000000001</v>
      </c>
      <c r="V2885" t="s">
        <v>4226</v>
      </c>
      <c r="W2885" t="s">
        <v>4368</v>
      </c>
      <c r="X2885" t="s">
        <v>3165</v>
      </c>
      <c r="Y2885" t="s">
        <v>4481</v>
      </c>
      <c r="Z2885" t="s">
        <v>3051</v>
      </c>
      <c r="AA2885">
        <v>830425</v>
      </c>
      <c r="AB2885" s="198">
        <v>37048.875011574077</v>
      </c>
      <c r="AC2885" s="198">
        <v>37048.875011574077</v>
      </c>
    </row>
    <row r="2886" spans="1:29" x14ac:dyDescent="0.2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31</v>
      </c>
      <c r="F2886" s="213">
        <f t="shared" si="225"/>
        <v>465000</v>
      </c>
      <c r="G2886" s="202">
        <v>1339487</v>
      </c>
      <c r="H2886" s="198">
        <v>37047.378935185188</v>
      </c>
      <c r="I2886" t="s">
        <v>4280</v>
      </c>
      <c r="M2886" t="s">
        <v>3494</v>
      </c>
      <c r="N2886" t="s">
        <v>4277</v>
      </c>
      <c r="O2886" t="s">
        <v>4487</v>
      </c>
      <c r="Q2886" s="199">
        <v>15000</v>
      </c>
      <c r="S2886" t="s">
        <v>3495</v>
      </c>
      <c r="T2886" t="s">
        <v>3730</v>
      </c>
      <c r="U2886" s="201">
        <v>4.09</v>
      </c>
      <c r="V2886" t="s">
        <v>3630</v>
      </c>
      <c r="W2886" t="s">
        <v>2909</v>
      </c>
      <c r="X2886" t="s">
        <v>4278</v>
      </c>
      <c r="Y2886" t="s">
        <v>3748</v>
      </c>
      <c r="Z2886" t="s">
        <v>3051</v>
      </c>
      <c r="AA2886" t="s">
        <v>366</v>
      </c>
      <c r="AB2886" s="198">
        <v>37073.875</v>
      </c>
      <c r="AC2886" s="198">
        <v>37103.875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25</v>
      </c>
      <c r="F2887" s="213">
        <f t="shared" si="225"/>
        <v>250000</v>
      </c>
      <c r="G2887" s="202">
        <v>1339485</v>
      </c>
      <c r="H2887" s="198">
        <v>37047.378935185188</v>
      </c>
      <c r="I2887" t="s">
        <v>4518</v>
      </c>
      <c r="M2887" t="s">
        <v>3494</v>
      </c>
      <c r="N2887" t="s">
        <v>3840</v>
      </c>
      <c r="O2887" t="s">
        <v>4699</v>
      </c>
      <c r="P2887" s="199">
        <v>10000</v>
      </c>
      <c r="S2887" t="s">
        <v>3495</v>
      </c>
      <c r="T2887" t="s">
        <v>3730</v>
      </c>
      <c r="U2887" s="201">
        <v>4.0949999999999998</v>
      </c>
      <c r="V2887" t="s">
        <v>4223</v>
      </c>
      <c r="W2887" t="s">
        <v>4178</v>
      </c>
      <c r="X2887" t="s">
        <v>4179</v>
      </c>
      <c r="Y2887" t="s">
        <v>4481</v>
      </c>
      <c r="Z2887" t="s">
        <v>3051</v>
      </c>
      <c r="AA2887">
        <v>830431</v>
      </c>
      <c r="AB2887" s="198">
        <v>37048.875011574077</v>
      </c>
      <c r="AC2887" s="198">
        <v>37072.875011574077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5000</v>
      </c>
      <c r="G2888" s="202">
        <v>1339488</v>
      </c>
      <c r="H2888" s="198">
        <v>37047.378958333335</v>
      </c>
      <c r="I2888" t="s">
        <v>4501</v>
      </c>
      <c r="M2888" t="s">
        <v>3494</v>
      </c>
      <c r="N2888" t="s">
        <v>3840</v>
      </c>
      <c r="O2888" t="s">
        <v>2505</v>
      </c>
      <c r="Q2888" s="199">
        <v>5000</v>
      </c>
      <c r="S2888" t="s">
        <v>3495</v>
      </c>
      <c r="T2888" t="s">
        <v>3730</v>
      </c>
      <c r="U2888" s="201">
        <v>3.8975</v>
      </c>
      <c r="V2888" t="s">
        <v>4349</v>
      </c>
      <c r="W2888" t="s">
        <v>4348</v>
      </c>
      <c r="X2888" t="s">
        <v>4498</v>
      </c>
      <c r="Y2888" t="s">
        <v>4481</v>
      </c>
      <c r="Z2888" t="s">
        <v>3051</v>
      </c>
      <c r="AA2888">
        <v>830430</v>
      </c>
      <c r="AB2888" s="198">
        <v>37048.875011574077</v>
      </c>
      <c r="AC2888" s="198">
        <v>37048.875011574077</v>
      </c>
    </row>
    <row r="2889" spans="1:29" x14ac:dyDescent="0.2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365</v>
      </c>
      <c r="F2889" s="213">
        <f t="shared" si="225"/>
        <v>1825000</v>
      </c>
      <c r="G2889" s="202">
        <v>1339490</v>
      </c>
      <c r="H2889" s="198">
        <v>37047.378969907404</v>
      </c>
      <c r="I2889" t="s">
        <v>4477</v>
      </c>
      <c r="M2889" t="s">
        <v>3494</v>
      </c>
      <c r="N2889" t="s">
        <v>4277</v>
      </c>
      <c r="O2889" t="s">
        <v>4526</v>
      </c>
      <c r="P2889" s="199">
        <v>5000</v>
      </c>
      <c r="S2889" t="s">
        <v>3495</v>
      </c>
      <c r="T2889" t="s">
        <v>3730</v>
      </c>
      <c r="U2889" s="201">
        <v>4.13</v>
      </c>
      <c r="V2889" t="s">
        <v>4177</v>
      </c>
      <c r="W2889" t="s">
        <v>2909</v>
      </c>
      <c r="X2889" t="s">
        <v>4278</v>
      </c>
      <c r="Y2889" t="s">
        <v>3748</v>
      </c>
      <c r="Z2889" t="s">
        <v>3051</v>
      </c>
      <c r="AA2889" t="s">
        <v>367</v>
      </c>
      <c r="AB2889" s="198">
        <v>37257.875</v>
      </c>
      <c r="AC2889" s="198">
        <v>37621.875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</v>
      </c>
      <c r="G2890" s="202">
        <v>1339491</v>
      </c>
      <c r="H2890" s="198">
        <v>37047.378969907404</v>
      </c>
      <c r="I2890" t="s">
        <v>4516</v>
      </c>
      <c r="M2890" t="s">
        <v>3494</v>
      </c>
      <c r="N2890" t="s">
        <v>3840</v>
      </c>
      <c r="O2890" t="s">
        <v>2681</v>
      </c>
      <c r="Q2890" s="199">
        <v>5000</v>
      </c>
      <c r="S2890" t="s">
        <v>3495</v>
      </c>
      <c r="T2890" t="s">
        <v>3730</v>
      </c>
      <c r="U2890" s="201">
        <v>4.2300000000000004</v>
      </c>
      <c r="V2890" t="s">
        <v>3284</v>
      </c>
      <c r="W2890" t="s">
        <v>4178</v>
      </c>
      <c r="X2890" t="s">
        <v>3149</v>
      </c>
      <c r="Y2890" t="s">
        <v>4481</v>
      </c>
      <c r="Z2890" t="s">
        <v>3051</v>
      </c>
      <c r="AA2890">
        <v>830429</v>
      </c>
      <c r="AB2890" s="198">
        <v>37048.875011574077</v>
      </c>
      <c r="AC2890" s="198">
        <v>37048.875011574077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5000</v>
      </c>
      <c r="G2891" s="202">
        <v>1339489</v>
      </c>
      <c r="H2891" s="198">
        <v>37047.378969907404</v>
      </c>
      <c r="I2891" t="s">
        <v>3472</v>
      </c>
      <c r="M2891" t="s">
        <v>3494</v>
      </c>
      <c r="N2891" t="s">
        <v>3840</v>
      </c>
      <c r="O2891" t="s">
        <v>2545</v>
      </c>
      <c r="Q2891" s="199">
        <v>5000</v>
      </c>
      <c r="S2891" t="s">
        <v>3495</v>
      </c>
      <c r="T2891" t="s">
        <v>3730</v>
      </c>
      <c r="U2891" s="201">
        <v>4.3</v>
      </c>
      <c r="V2891" t="s">
        <v>3473</v>
      </c>
      <c r="W2891" t="s">
        <v>3163</v>
      </c>
      <c r="X2891" t="s">
        <v>3164</v>
      </c>
      <c r="Y2891" t="s">
        <v>4481</v>
      </c>
      <c r="Z2891" t="s">
        <v>3051</v>
      </c>
      <c r="AA2891">
        <v>830428</v>
      </c>
      <c r="AB2891" s="198">
        <v>37048.875011574077</v>
      </c>
      <c r="AC2891" s="198">
        <v>37048.875011574077</v>
      </c>
    </row>
    <row r="2892" spans="1:29" x14ac:dyDescent="0.2">
      <c r="A2892" s="44" t="str">
        <f t="shared" si="226"/>
        <v xml:space="preserve"> Natural Gas Physical</v>
      </c>
      <c r="B2892" s="44" t="str">
        <f t="shared" si="227"/>
        <v/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5000</v>
      </c>
      <c r="G2892" s="202">
        <v>1339492</v>
      </c>
      <c r="H2892" s="198">
        <v>37047.378993055558</v>
      </c>
      <c r="I2892" t="s">
        <v>4519</v>
      </c>
      <c r="M2892" t="s">
        <v>3494</v>
      </c>
      <c r="N2892" t="s">
        <v>3176</v>
      </c>
      <c r="O2892" t="s">
        <v>78</v>
      </c>
      <c r="Q2892" s="199">
        <v>5000</v>
      </c>
      <c r="S2892" t="s">
        <v>3495</v>
      </c>
      <c r="T2892" t="s">
        <v>3730</v>
      </c>
      <c r="U2892" s="201">
        <v>3.31</v>
      </c>
      <c r="V2892" t="s">
        <v>4590</v>
      </c>
      <c r="W2892" t="s">
        <v>4451</v>
      </c>
      <c r="X2892" t="s">
        <v>3805</v>
      </c>
      <c r="Y2892" t="s">
        <v>4481</v>
      </c>
      <c r="Z2892" t="s">
        <v>3052</v>
      </c>
      <c r="AA2892">
        <v>830432</v>
      </c>
      <c r="AB2892" s="198">
        <v>37048.875011574077</v>
      </c>
      <c r="AC2892" s="198">
        <v>37048.875011574077</v>
      </c>
    </row>
    <row r="2893" spans="1:29" x14ac:dyDescent="0.2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25</v>
      </c>
      <c r="F2893" s="213">
        <f t="shared" si="230"/>
        <v>125000</v>
      </c>
      <c r="G2893" s="202">
        <v>1339493</v>
      </c>
      <c r="H2893" s="198">
        <v>37047.379004629627</v>
      </c>
      <c r="I2893" t="s">
        <v>3637</v>
      </c>
      <c r="M2893" t="s">
        <v>3494</v>
      </c>
      <c r="N2893" t="s">
        <v>4277</v>
      </c>
      <c r="O2893" t="s">
        <v>3991</v>
      </c>
      <c r="Q2893" s="199">
        <v>5000</v>
      </c>
      <c r="S2893" t="s">
        <v>3495</v>
      </c>
      <c r="T2893" t="s">
        <v>3730</v>
      </c>
      <c r="U2893" s="201">
        <v>3.99</v>
      </c>
      <c r="V2893" t="s">
        <v>4088</v>
      </c>
      <c r="W2893" t="s">
        <v>4527</v>
      </c>
      <c r="X2893" t="s">
        <v>4157</v>
      </c>
      <c r="Y2893" t="s">
        <v>3748</v>
      </c>
      <c r="Z2893" t="s">
        <v>3051</v>
      </c>
      <c r="AA2893" t="s">
        <v>368</v>
      </c>
      <c r="AB2893" s="198">
        <v>37048.875011574077</v>
      </c>
      <c r="AC2893" s="198">
        <v>37072.875011574077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5875</v>
      </c>
      <c r="G2894" s="202">
        <v>1339496</v>
      </c>
      <c r="H2894" s="198">
        <v>37047.37903935185</v>
      </c>
      <c r="I2894" t="s">
        <v>3155</v>
      </c>
      <c r="M2894" t="s">
        <v>3494</v>
      </c>
      <c r="N2894" t="s">
        <v>3840</v>
      </c>
      <c r="O2894" t="s">
        <v>2583</v>
      </c>
      <c r="P2894" s="199">
        <v>5875</v>
      </c>
      <c r="S2894" t="s">
        <v>3495</v>
      </c>
      <c r="T2894" t="s">
        <v>3730</v>
      </c>
      <c r="U2894" s="201">
        <v>4.16</v>
      </c>
      <c r="V2894" t="s">
        <v>3109</v>
      </c>
      <c r="W2894" t="s">
        <v>4523</v>
      </c>
      <c r="X2894" t="s">
        <v>4524</v>
      </c>
      <c r="Y2894" t="s">
        <v>4481</v>
      </c>
      <c r="Z2894" t="s">
        <v>3051</v>
      </c>
      <c r="AA2894">
        <v>830434</v>
      </c>
      <c r="AB2894" s="198">
        <v>37048.875011574077</v>
      </c>
      <c r="AC2894" s="198">
        <v>37048.875011574077</v>
      </c>
    </row>
    <row r="2895" spans="1:29" x14ac:dyDescent="0.2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25</v>
      </c>
      <c r="F2895" s="213">
        <f t="shared" si="230"/>
        <v>375000</v>
      </c>
      <c r="G2895" s="202">
        <v>1339497</v>
      </c>
      <c r="H2895" s="198">
        <v>37047.379074074073</v>
      </c>
      <c r="I2895" t="s">
        <v>4543</v>
      </c>
      <c r="M2895" t="s">
        <v>3494</v>
      </c>
      <c r="N2895" t="s">
        <v>4277</v>
      </c>
      <c r="O2895" t="s">
        <v>4674</v>
      </c>
      <c r="P2895" s="199">
        <v>15000</v>
      </c>
      <c r="S2895" t="s">
        <v>3495</v>
      </c>
      <c r="T2895" t="s">
        <v>3730</v>
      </c>
      <c r="U2895" s="201">
        <v>4.0599999999999996</v>
      </c>
      <c r="V2895" t="s">
        <v>4622</v>
      </c>
      <c r="W2895" t="s">
        <v>4380</v>
      </c>
      <c r="X2895" t="s">
        <v>4381</v>
      </c>
      <c r="Y2895" t="s">
        <v>3748</v>
      </c>
      <c r="Z2895" t="s">
        <v>3051</v>
      </c>
      <c r="AA2895" t="s">
        <v>369</v>
      </c>
      <c r="AB2895" s="198">
        <v>37048.875011574077</v>
      </c>
      <c r="AC2895" s="198">
        <v>37072.875011574077</v>
      </c>
    </row>
    <row r="2896" spans="1:29" x14ac:dyDescent="0.2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151</v>
      </c>
      <c r="F2896" s="213">
        <f t="shared" si="230"/>
        <v>755000</v>
      </c>
      <c r="G2896" s="202">
        <v>1339499</v>
      </c>
      <c r="H2896" s="198">
        <v>37047.37908564815</v>
      </c>
      <c r="I2896" t="s">
        <v>3518</v>
      </c>
      <c r="M2896" t="s">
        <v>3494</v>
      </c>
      <c r="N2896" t="s">
        <v>4277</v>
      </c>
      <c r="O2896" t="s">
        <v>4505</v>
      </c>
      <c r="P2896" s="199">
        <v>5000</v>
      </c>
      <c r="S2896" t="s">
        <v>3495</v>
      </c>
      <c r="T2896" t="s">
        <v>3730</v>
      </c>
      <c r="U2896" s="201">
        <v>4.4850000000000003</v>
      </c>
      <c r="V2896" t="s">
        <v>370</v>
      </c>
      <c r="W2896" t="s">
        <v>2909</v>
      </c>
      <c r="X2896" t="s">
        <v>4278</v>
      </c>
      <c r="Y2896" t="s">
        <v>3748</v>
      </c>
      <c r="Z2896" t="s">
        <v>3051</v>
      </c>
      <c r="AA2896" t="s">
        <v>371</v>
      </c>
      <c r="AB2896" s="198">
        <v>37196</v>
      </c>
      <c r="AC2896" s="198">
        <v>37346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5000</v>
      </c>
      <c r="G2897" s="202">
        <v>1339500</v>
      </c>
      <c r="H2897" s="198">
        <v>37047.37908564815</v>
      </c>
      <c r="I2897" t="s">
        <v>4160</v>
      </c>
      <c r="M2897" t="s">
        <v>3494</v>
      </c>
      <c r="N2897" t="s">
        <v>3840</v>
      </c>
      <c r="O2897" t="s">
        <v>2498</v>
      </c>
      <c r="P2897" s="199">
        <v>5000</v>
      </c>
      <c r="S2897" t="s">
        <v>3495</v>
      </c>
      <c r="T2897" t="s">
        <v>3730</v>
      </c>
      <c r="U2897" s="201">
        <v>3.86</v>
      </c>
      <c r="V2897" t="s">
        <v>4086</v>
      </c>
      <c r="W2897" t="s">
        <v>4348</v>
      </c>
      <c r="X2897" t="s">
        <v>4498</v>
      </c>
      <c r="Y2897" t="s">
        <v>4481</v>
      </c>
      <c r="Z2897" t="s">
        <v>3051</v>
      </c>
      <c r="AA2897">
        <v>830435</v>
      </c>
      <c r="AB2897" s="198">
        <v>37048.875011574077</v>
      </c>
      <c r="AC2897" s="198">
        <v>37048.875011574077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</v>
      </c>
      <c r="G2898" s="202">
        <v>1339501</v>
      </c>
      <c r="H2898" s="198">
        <v>37047.379120370373</v>
      </c>
      <c r="I2898" t="s">
        <v>4276</v>
      </c>
      <c r="M2898" t="s">
        <v>3494</v>
      </c>
      <c r="N2898" t="s">
        <v>3840</v>
      </c>
      <c r="O2898" t="s">
        <v>2481</v>
      </c>
      <c r="Q2898" s="199">
        <v>1000</v>
      </c>
      <c r="S2898" t="s">
        <v>3495</v>
      </c>
      <c r="T2898" t="s">
        <v>3730</v>
      </c>
      <c r="U2898" s="201">
        <v>4.0650000000000004</v>
      </c>
      <c r="V2898" t="s">
        <v>372</v>
      </c>
      <c r="W2898" t="s">
        <v>4479</v>
      </c>
      <c r="X2898" t="s">
        <v>4480</v>
      </c>
      <c r="Y2898" t="s">
        <v>4481</v>
      </c>
      <c r="Z2898" t="s">
        <v>3051</v>
      </c>
      <c r="AA2898">
        <v>830436</v>
      </c>
      <c r="AB2898" s="198">
        <v>37048.875011574077</v>
      </c>
      <c r="AC2898" s="198">
        <v>37048.875011574077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1000</v>
      </c>
      <c r="G2899" s="202">
        <v>1339503</v>
      </c>
      <c r="H2899" s="198">
        <v>37047.379131944443</v>
      </c>
      <c r="I2899" t="s">
        <v>373</v>
      </c>
      <c r="M2899" t="s">
        <v>3494</v>
      </c>
      <c r="N2899" t="s">
        <v>3840</v>
      </c>
      <c r="O2899" t="s">
        <v>2503</v>
      </c>
      <c r="P2899" s="199">
        <v>1000</v>
      </c>
      <c r="S2899" t="s">
        <v>3495</v>
      </c>
      <c r="T2899" t="s">
        <v>3730</v>
      </c>
      <c r="U2899" s="201">
        <v>3.8975</v>
      </c>
      <c r="V2899" t="s">
        <v>374</v>
      </c>
      <c r="W2899" t="s">
        <v>4348</v>
      </c>
      <c r="X2899" t="s">
        <v>4498</v>
      </c>
      <c r="Y2899" t="s">
        <v>4481</v>
      </c>
      <c r="Z2899" t="s">
        <v>3051</v>
      </c>
      <c r="AA2899">
        <v>830437</v>
      </c>
      <c r="AB2899" s="198">
        <v>37048.875011574077</v>
      </c>
      <c r="AC2899" s="198">
        <v>37048.875011574077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25</v>
      </c>
      <c r="F2900" s="213">
        <f t="shared" si="230"/>
        <v>125000</v>
      </c>
      <c r="G2900" s="202">
        <v>1339504</v>
      </c>
      <c r="H2900" s="198">
        <v>37047.379131944443</v>
      </c>
      <c r="I2900" t="s">
        <v>4430</v>
      </c>
      <c r="M2900" t="s">
        <v>3494</v>
      </c>
      <c r="N2900" t="s">
        <v>3840</v>
      </c>
      <c r="O2900" t="s">
        <v>375</v>
      </c>
      <c r="Q2900" s="199">
        <v>5000</v>
      </c>
      <c r="S2900" t="s">
        <v>3495</v>
      </c>
      <c r="T2900" t="s">
        <v>3730</v>
      </c>
      <c r="U2900" s="201">
        <v>3.8650000000000002</v>
      </c>
      <c r="V2900">
        <v>10041965</v>
      </c>
      <c r="W2900" t="s">
        <v>4169</v>
      </c>
      <c r="X2900" t="s">
        <v>3165</v>
      </c>
      <c r="Y2900" t="s">
        <v>4481</v>
      </c>
      <c r="Z2900" t="s">
        <v>3051</v>
      </c>
      <c r="AA2900">
        <v>830443</v>
      </c>
      <c r="AB2900" s="198">
        <v>37048.875011574077</v>
      </c>
      <c r="AC2900" s="198">
        <v>37072.875011574077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1339505</v>
      </c>
      <c r="H2901" s="198">
        <v>37047.379143518519</v>
      </c>
      <c r="I2901" t="s">
        <v>4501</v>
      </c>
      <c r="M2901" t="s">
        <v>3494</v>
      </c>
      <c r="N2901" t="s">
        <v>3840</v>
      </c>
      <c r="O2901" t="s">
        <v>2498</v>
      </c>
      <c r="P2901" s="199">
        <v>5000</v>
      </c>
      <c r="S2901" t="s">
        <v>3495</v>
      </c>
      <c r="T2901" t="s">
        <v>3730</v>
      </c>
      <c r="U2901" s="201">
        <v>3.8574999999999999</v>
      </c>
      <c r="V2901" t="s">
        <v>3654</v>
      </c>
      <c r="W2901" t="s">
        <v>4348</v>
      </c>
      <c r="X2901" t="s">
        <v>4498</v>
      </c>
      <c r="Y2901" t="s">
        <v>4481</v>
      </c>
      <c r="Z2901" t="s">
        <v>3051</v>
      </c>
      <c r="AA2901">
        <v>830438</v>
      </c>
      <c r="AB2901" s="198">
        <v>37048.875011574077</v>
      </c>
      <c r="AC2901" s="198">
        <v>37048.875011574077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1085</v>
      </c>
      <c r="G2902" s="202">
        <v>1339508</v>
      </c>
      <c r="H2902" s="198">
        <v>37047.379155092596</v>
      </c>
      <c r="I2902" t="s">
        <v>4518</v>
      </c>
      <c r="M2902" t="s">
        <v>3494</v>
      </c>
      <c r="N2902" t="s">
        <v>3840</v>
      </c>
      <c r="O2902" t="s">
        <v>2587</v>
      </c>
      <c r="P2902" s="199">
        <v>1085</v>
      </c>
      <c r="S2902" t="s">
        <v>3495</v>
      </c>
      <c r="T2902" t="s">
        <v>3730</v>
      </c>
      <c r="U2902" s="201">
        <v>4</v>
      </c>
      <c r="V2902" t="s">
        <v>4413</v>
      </c>
      <c r="W2902" t="s">
        <v>3171</v>
      </c>
      <c r="X2902" t="s">
        <v>3164</v>
      </c>
      <c r="Y2902" t="s">
        <v>4481</v>
      </c>
      <c r="Z2902" t="s">
        <v>3051</v>
      </c>
      <c r="AA2902">
        <v>830440</v>
      </c>
      <c r="AB2902" s="198">
        <v>37048.875011574077</v>
      </c>
      <c r="AC2902" s="198">
        <v>37048.875011574077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2200</v>
      </c>
      <c r="G2903" s="202">
        <v>1339507</v>
      </c>
      <c r="H2903" s="198">
        <v>37047.379155092596</v>
      </c>
      <c r="I2903" t="s">
        <v>4272</v>
      </c>
      <c r="M2903" t="s">
        <v>3494</v>
      </c>
      <c r="N2903" t="s">
        <v>3840</v>
      </c>
      <c r="O2903" t="s">
        <v>86</v>
      </c>
      <c r="Q2903" s="199">
        <v>2200</v>
      </c>
      <c r="S2903" t="s">
        <v>3495</v>
      </c>
      <c r="T2903" t="s">
        <v>3730</v>
      </c>
      <c r="U2903" s="201">
        <v>4.0650000000000004</v>
      </c>
      <c r="V2903" t="s">
        <v>3249</v>
      </c>
      <c r="W2903" t="s">
        <v>4479</v>
      </c>
      <c r="X2903" t="s">
        <v>4480</v>
      </c>
      <c r="Y2903" t="s">
        <v>4481</v>
      </c>
      <c r="Z2903" t="s">
        <v>3051</v>
      </c>
      <c r="AA2903">
        <v>830439</v>
      </c>
      <c r="AB2903" s="198">
        <v>37048.875011574077</v>
      </c>
      <c r="AC2903" s="198">
        <v>37048.875011574077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2102</v>
      </c>
      <c r="G2904" s="202">
        <v>1339509</v>
      </c>
      <c r="H2904" s="198">
        <v>37047.379166666666</v>
      </c>
      <c r="I2904" t="s">
        <v>4400</v>
      </c>
      <c r="M2904" t="s">
        <v>3494</v>
      </c>
      <c r="N2904" t="s">
        <v>3840</v>
      </c>
      <c r="O2904" t="s">
        <v>2657</v>
      </c>
      <c r="Q2904" s="199">
        <v>2102</v>
      </c>
      <c r="S2904" t="s">
        <v>3495</v>
      </c>
      <c r="T2904" t="s">
        <v>3730</v>
      </c>
      <c r="U2904" s="201">
        <v>3.8574999999999999</v>
      </c>
      <c r="V2904" t="s">
        <v>4462</v>
      </c>
      <c r="W2904" t="s">
        <v>4368</v>
      </c>
      <c r="X2904" t="s">
        <v>3165</v>
      </c>
      <c r="Y2904" t="s">
        <v>4481</v>
      </c>
      <c r="Z2904" t="s">
        <v>3051</v>
      </c>
      <c r="AA2904">
        <v>830442</v>
      </c>
      <c r="AB2904" s="198">
        <v>37048.875011574077</v>
      </c>
      <c r="AC2904" s="198">
        <v>37048.875011574077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10000</v>
      </c>
      <c r="G2905" s="202">
        <v>1339510</v>
      </c>
      <c r="H2905" s="198">
        <v>37047.379189814812</v>
      </c>
      <c r="I2905" t="s">
        <v>4020</v>
      </c>
      <c r="M2905" t="s">
        <v>3494</v>
      </c>
      <c r="N2905" t="s">
        <v>3840</v>
      </c>
      <c r="O2905" t="s">
        <v>4697</v>
      </c>
      <c r="P2905" s="199">
        <v>10000</v>
      </c>
      <c r="S2905" t="s">
        <v>3495</v>
      </c>
      <c r="T2905" t="s">
        <v>3730</v>
      </c>
      <c r="U2905" s="201">
        <v>3.9249999999999998</v>
      </c>
      <c r="V2905" t="s">
        <v>4021</v>
      </c>
      <c r="W2905" t="s">
        <v>4169</v>
      </c>
      <c r="X2905" t="s">
        <v>4170</v>
      </c>
      <c r="Y2905" t="s">
        <v>4481</v>
      </c>
      <c r="Z2905" t="s">
        <v>3051</v>
      </c>
      <c r="AA2905">
        <v>830441</v>
      </c>
      <c r="AB2905" s="198">
        <v>37048.875011574077</v>
      </c>
      <c r="AC2905" s="198">
        <v>37048.875011574077</v>
      </c>
    </row>
    <row r="2906" spans="1:29" x14ac:dyDescent="0.2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25</v>
      </c>
      <c r="F2906" s="213">
        <f t="shared" si="230"/>
        <v>125000</v>
      </c>
      <c r="G2906" s="202">
        <v>1339511</v>
      </c>
      <c r="H2906" s="198">
        <v>37047.379212962966</v>
      </c>
      <c r="I2906" t="s">
        <v>4496</v>
      </c>
      <c r="M2906" t="s">
        <v>3494</v>
      </c>
      <c r="N2906" t="s">
        <v>4277</v>
      </c>
      <c r="O2906" t="s">
        <v>3991</v>
      </c>
      <c r="Q2906" s="199">
        <v>5000</v>
      </c>
      <c r="S2906" t="s">
        <v>3495</v>
      </c>
      <c r="T2906" t="s">
        <v>3730</v>
      </c>
      <c r="U2906" s="201">
        <v>3.9950000000000001</v>
      </c>
      <c r="V2906" t="s">
        <v>3156</v>
      </c>
      <c r="W2906" t="s">
        <v>4527</v>
      </c>
      <c r="X2906" t="s">
        <v>4157</v>
      </c>
      <c r="Y2906" t="s">
        <v>3748</v>
      </c>
      <c r="Z2906" t="s">
        <v>3051</v>
      </c>
      <c r="AA2906" t="s">
        <v>376</v>
      </c>
      <c r="AB2906" s="198">
        <v>37048.875011574077</v>
      </c>
      <c r="AC2906" s="198">
        <v>37072.875011574077</v>
      </c>
    </row>
    <row r="2907" spans="1:29" x14ac:dyDescent="0.2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31</v>
      </c>
      <c r="F2907" s="213">
        <f t="shared" si="230"/>
        <v>310000</v>
      </c>
      <c r="G2907" s="202">
        <v>1339512</v>
      </c>
      <c r="H2907" s="198">
        <v>37047.379212962966</v>
      </c>
      <c r="I2907" t="s">
        <v>3533</v>
      </c>
      <c r="M2907" t="s">
        <v>3494</v>
      </c>
      <c r="N2907" t="s">
        <v>4488</v>
      </c>
      <c r="O2907" t="s">
        <v>3126</v>
      </c>
      <c r="P2907" s="199">
        <v>10000</v>
      </c>
      <c r="S2907" t="s">
        <v>3495</v>
      </c>
      <c r="T2907" t="s">
        <v>3730</v>
      </c>
      <c r="U2907" s="201">
        <v>0.35</v>
      </c>
      <c r="V2907" t="s">
        <v>4161</v>
      </c>
      <c r="W2907" t="s">
        <v>4489</v>
      </c>
      <c r="X2907" t="s">
        <v>4490</v>
      </c>
      <c r="Y2907" t="s">
        <v>3748</v>
      </c>
      <c r="Z2907" t="s">
        <v>3051</v>
      </c>
      <c r="AA2907" t="s">
        <v>377</v>
      </c>
      <c r="AB2907" s="198">
        <v>37073.875011574077</v>
      </c>
      <c r="AC2907" s="198">
        <v>37103.875011574077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5000</v>
      </c>
      <c r="G2908" s="202">
        <v>1339514</v>
      </c>
      <c r="H2908" s="198">
        <v>37047.379224537035</v>
      </c>
      <c r="I2908" t="s">
        <v>4501</v>
      </c>
      <c r="M2908" t="s">
        <v>3494</v>
      </c>
      <c r="N2908" t="s">
        <v>3840</v>
      </c>
      <c r="O2908" t="s">
        <v>2556</v>
      </c>
      <c r="Q2908" s="199">
        <v>5000</v>
      </c>
      <c r="S2908" t="s">
        <v>3495</v>
      </c>
      <c r="T2908" t="s">
        <v>3730</v>
      </c>
      <c r="U2908" s="201">
        <v>3.9449999999999998</v>
      </c>
      <c r="V2908" t="s">
        <v>3904</v>
      </c>
      <c r="W2908" t="s">
        <v>4169</v>
      </c>
      <c r="X2908" t="s">
        <v>4170</v>
      </c>
      <c r="Y2908" t="s">
        <v>4481</v>
      </c>
      <c r="Z2908" t="s">
        <v>3051</v>
      </c>
      <c r="AA2908">
        <v>830445</v>
      </c>
      <c r="AB2908" s="198">
        <v>37048.875011574077</v>
      </c>
      <c r="AC2908" s="198">
        <v>37048.875011574077</v>
      </c>
    </row>
    <row r="2909" spans="1:29" x14ac:dyDescent="0.2">
      <c r="A2909" s="44" t="str">
        <f t="shared" si="226"/>
        <v>US Crude Financial</v>
      </c>
      <c r="B2909" s="44" t="str">
        <f t="shared" si="227"/>
        <v>US</v>
      </c>
      <c r="C2909" s="44" t="str">
        <f t="shared" si="228"/>
        <v>Crude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50000</v>
      </c>
      <c r="G2909" s="202">
        <v>1339513</v>
      </c>
      <c r="H2909" s="198">
        <v>37047.379224537035</v>
      </c>
      <c r="I2909" t="s">
        <v>4773</v>
      </c>
      <c r="M2909" t="s">
        <v>3599</v>
      </c>
      <c r="N2909" t="s">
        <v>4774</v>
      </c>
      <c r="O2909" t="s">
        <v>3516</v>
      </c>
      <c r="P2909" s="199">
        <v>50000</v>
      </c>
      <c r="S2909" t="s">
        <v>3500</v>
      </c>
      <c r="T2909" t="s">
        <v>3730</v>
      </c>
      <c r="U2909" s="201">
        <v>28.08</v>
      </c>
      <c r="V2909" t="s">
        <v>4471</v>
      </c>
      <c r="W2909" t="s">
        <v>4776</v>
      </c>
      <c r="X2909" t="s">
        <v>4777</v>
      </c>
      <c r="Y2909" t="s">
        <v>2830</v>
      </c>
      <c r="Z2909" t="s">
        <v>3051</v>
      </c>
      <c r="AA2909">
        <v>113640</v>
      </c>
      <c r="AB2909" s="198">
        <v>37073</v>
      </c>
      <c r="AC2909" s="198">
        <v>37103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1339515</v>
      </c>
      <c r="H2910" s="198">
        <v>37047.379236111112</v>
      </c>
      <c r="I2910" t="s">
        <v>4502</v>
      </c>
      <c r="M2910" t="s">
        <v>3494</v>
      </c>
      <c r="N2910" t="s">
        <v>3840</v>
      </c>
      <c r="O2910" t="s">
        <v>2499</v>
      </c>
      <c r="P2910" s="199">
        <v>5000</v>
      </c>
      <c r="S2910" t="s">
        <v>3495</v>
      </c>
      <c r="T2910" t="s">
        <v>3730</v>
      </c>
      <c r="U2910" s="201">
        <v>3.9024999999999999</v>
      </c>
      <c r="V2910" t="s">
        <v>4151</v>
      </c>
      <c r="W2910" t="s">
        <v>4348</v>
      </c>
      <c r="X2910" t="s">
        <v>4498</v>
      </c>
      <c r="Y2910" t="s">
        <v>4481</v>
      </c>
      <c r="Z2910" t="s">
        <v>3051</v>
      </c>
      <c r="AA2910">
        <v>830444</v>
      </c>
      <c r="AB2910" s="198">
        <v>37048.875011574077</v>
      </c>
      <c r="AC2910" s="198">
        <v>37048.875011574077</v>
      </c>
    </row>
    <row r="2911" spans="1:29" x14ac:dyDescent="0.2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31</v>
      </c>
      <c r="F2911" s="213">
        <f t="shared" si="230"/>
        <v>310000</v>
      </c>
      <c r="G2911" s="202">
        <v>1339516</v>
      </c>
      <c r="H2911" s="198">
        <v>37047.379259259258</v>
      </c>
      <c r="I2911" t="s">
        <v>4496</v>
      </c>
      <c r="M2911" t="s">
        <v>3494</v>
      </c>
      <c r="N2911" t="s">
        <v>4277</v>
      </c>
      <c r="O2911" t="s">
        <v>4487</v>
      </c>
      <c r="P2911" s="199">
        <v>10000</v>
      </c>
      <c r="S2911" t="s">
        <v>3495</v>
      </c>
      <c r="T2911" t="s">
        <v>3730</v>
      </c>
      <c r="U2911" s="201">
        <v>4.085</v>
      </c>
      <c r="V2911" t="s">
        <v>4497</v>
      </c>
      <c r="W2911" t="s">
        <v>2909</v>
      </c>
      <c r="X2911" t="s">
        <v>4278</v>
      </c>
      <c r="Y2911" t="s">
        <v>3748</v>
      </c>
      <c r="Z2911" t="s">
        <v>3051</v>
      </c>
      <c r="AA2911" t="s">
        <v>378</v>
      </c>
      <c r="AB2911" s="198">
        <v>37073.875</v>
      </c>
      <c r="AC2911" s="198">
        <v>37103.875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1339517</v>
      </c>
      <c r="H2912" s="198">
        <v>37047.379270833335</v>
      </c>
      <c r="I2912" t="s">
        <v>4439</v>
      </c>
      <c r="M2912" t="s">
        <v>3494</v>
      </c>
      <c r="N2912" t="s">
        <v>3840</v>
      </c>
      <c r="O2912" t="s">
        <v>2587</v>
      </c>
      <c r="P2912" s="199">
        <v>5000</v>
      </c>
      <c r="S2912" t="s">
        <v>3495</v>
      </c>
      <c r="T2912" t="s">
        <v>3730</v>
      </c>
      <c r="U2912" s="201">
        <v>4</v>
      </c>
      <c r="V2912" t="s">
        <v>2688</v>
      </c>
      <c r="W2912" t="s">
        <v>3171</v>
      </c>
      <c r="X2912" t="s">
        <v>3164</v>
      </c>
      <c r="Y2912" t="s">
        <v>4481</v>
      </c>
      <c r="Z2912" t="s">
        <v>3051</v>
      </c>
      <c r="AA2912">
        <v>830446</v>
      </c>
      <c r="AB2912" s="198">
        <v>37048.875011574077</v>
      </c>
      <c r="AC2912" s="198">
        <v>37048.875011574077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25000</v>
      </c>
      <c r="G2913" s="202">
        <v>1339518</v>
      </c>
      <c r="H2913" s="198">
        <v>37047.379282407404</v>
      </c>
      <c r="I2913" t="s">
        <v>3157</v>
      </c>
      <c r="M2913" t="s">
        <v>3494</v>
      </c>
      <c r="N2913" t="s">
        <v>3840</v>
      </c>
      <c r="O2913" t="s">
        <v>4680</v>
      </c>
      <c r="Q2913" s="199">
        <v>25000</v>
      </c>
      <c r="S2913" t="s">
        <v>3495</v>
      </c>
      <c r="T2913" t="s">
        <v>3730</v>
      </c>
      <c r="U2913" s="201">
        <v>4</v>
      </c>
      <c r="V2913" t="s">
        <v>4433</v>
      </c>
      <c r="W2913" t="s">
        <v>4163</v>
      </c>
      <c r="X2913" t="s">
        <v>4164</v>
      </c>
      <c r="Y2913" t="s">
        <v>4481</v>
      </c>
      <c r="Z2913" t="s">
        <v>3051</v>
      </c>
      <c r="AA2913">
        <v>830447</v>
      </c>
      <c r="AB2913" s="198">
        <v>37048.875011574077</v>
      </c>
      <c r="AC2913" s="198">
        <v>37048.875011574077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310000</v>
      </c>
      <c r="G2914" s="202">
        <v>1339519</v>
      </c>
      <c r="H2914" s="198">
        <v>37047.379293981481</v>
      </c>
      <c r="I2914" t="s">
        <v>4239</v>
      </c>
      <c r="M2914" t="s">
        <v>3494</v>
      </c>
      <c r="N2914" t="s">
        <v>4488</v>
      </c>
      <c r="O2914" t="s">
        <v>4700</v>
      </c>
      <c r="P2914" s="199">
        <v>10000</v>
      </c>
      <c r="S2914" t="s">
        <v>3495</v>
      </c>
      <c r="T2914" t="s">
        <v>3730</v>
      </c>
      <c r="U2914" s="201">
        <v>0.45</v>
      </c>
      <c r="V2914" t="s">
        <v>379</v>
      </c>
      <c r="W2914" t="s">
        <v>4489</v>
      </c>
      <c r="X2914" t="s">
        <v>4490</v>
      </c>
      <c r="Y2914" t="s">
        <v>3748</v>
      </c>
      <c r="Z2914" t="s">
        <v>3051</v>
      </c>
      <c r="AA2914" t="s">
        <v>380</v>
      </c>
      <c r="AB2914" s="198">
        <v>37073.875011574077</v>
      </c>
      <c r="AC2914" s="198">
        <v>37103.875011574077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1339520</v>
      </c>
      <c r="H2915" s="198">
        <v>37047.379305555558</v>
      </c>
      <c r="I2915" t="s">
        <v>4519</v>
      </c>
      <c r="M2915" t="s">
        <v>3494</v>
      </c>
      <c r="N2915" t="s">
        <v>4506</v>
      </c>
      <c r="O2915" t="s">
        <v>2641</v>
      </c>
      <c r="Q2915" s="199">
        <v>10000</v>
      </c>
      <c r="S2915" t="s">
        <v>3495</v>
      </c>
      <c r="T2915" t="s">
        <v>3730</v>
      </c>
      <c r="U2915" s="201">
        <v>4.16</v>
      </c>
      <c r="V2915" t="s">
        <v>4135</v>
      </c>
      <c r="W2915" t="s">
        <v>4507</v>
      </c>
      <c r="X2915" t="s">
        <v>4508</v>
      </c>
      <c r="Y2915" t="s">
        <v>4481</v>
      </c>
      <c r="Z2915" t="s">
        <v>3051</v>
      </c>
      <c r="AA2915">
        <v>830448</v>
      </c>
      <c r="AB2915" s="198">
        <v>37048.875011574077</v>
      </c>
      <c r="AC2915" s="198">
        <v>37048.875011574077</v>
      </c>
    </row>
    <row r="2916" spans="1:29" x14ac:dyDescent="0.2">
      <c r="A2916" s="44" t="str">
        <f t="shared" si="226"/>
        <v>US Power Physical</v>
      </c>
      <c r="B2916" s="44" t="str">
        <f t="shared" si="227"/>
        <v>US</v>
      </c>
      <c r="C2916" s="44" t="str">
        <f t="shared" si="228"/>
        <v>Power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750</v>
      </c>
      <c r="G2916" s="202">
        <v>1339521</v>
      </c>
      <c r="H2916" s="198">
        <v>37047.379305555558</v>
      </c>
      <c r="I2916" t="s">
        <v>4477</v>
      </c>
      <c r="M2916" t="s">
        <v>2818</v>
      </c>
      <c r="N2916" t="s">
        <v>3458</v>
      </c>
      <c r="O2916" t="s">
        <v>3681</v>
      </c>
      <c r="P2916" s="199">
        <v>25</v>
      </c>
      <c r="S2916" t="s">
        <v>3493</v>
      </c>
      <c r="T2916" t="s">
        <v>3730</v>
      </c>
      <c r="U2916" s="201">
        <v>145</v>
      </c>
      <c r="V2916" t="s">
        <v>3235</v>
      </c>
      <c r="W2916" t="s">
        <v>4411</v>
      </c>
      <c r="X2916" t="s">
        <v>3459</v>
      </c>
      <c r="Y2916" t="s">
        <v>4783</v>
      </c>
      <c r="Z2916" t="s">
        <v>3046</v>
      </c>
      <c r="AA2916">
        <v>632854.1</v>
      </c>
      <c r="AB2916" s="198">
        <v>37135.875011574077</v>
      </c>
      <c r="AC2916" s="198">
        <v>37164.875011574077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</v>
      </c>
      <c r="G2917" s="202">
        <v>1339523</v>
      </c>
      <c r="H2917" s="198">
        <v>37047.379317129627</v>
      </c>
      <c r="I2917" t="s">
        <v>4239</v>
      </c>
      <c r="M2917" t="s">
        <v>3494</v>
      </c>
      <c r="N2917" t="s">
        <v>4488</v>
      </c>
      <c r="O2917" t="s">
        <v>381</v>
      </c>
      <c r="P2917" s="199">
        <v>5000</v>
      </c>
      <c r="S2917" t="s">
        <v>3495</v>
      </c>
      <c r="T2917" t="s">
        <v>3730</v>
      </c>
      <c r="U2917" s="201">
        <v>0.45</v>
      </c>
      <c r="V2917" t="s">
        <v>379</v>
      </c>
      <c r="W2917" t="s">
        <v>4489</v>
      </c>
      <c r="X2917" t="s">
        <v>4490</v>
      </c>
      <c r="Y2917" t="s">
        <v>3748</v>
      </c>
      <c r="Z2917" t="s">
        <v>3051</v>
      </c>
      <c r="AA2917" t="s">
        <v>382</v>
      </c>
      <c r="AB2917" s="198">
        <v>37104.875011574077</v>
      </c>
      <c r="AC2917" s="198">
        <v>37134.875011574077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5000</v>
      </c>
      <c r="G2918" s="202">
        <v>1339524</v>
      </c>
      <c r="H2918" s="198">
        <v>37047.379328703704</v>
      </c>
      <c r="I2918" t="s">
        <v>4327</v>
      </c>
      <c r="M2918" t="s">
        <v>3494</v>
      </c>
      <c r="N2918" t="s">
        <v>3840</v>
      </c>
      <c r="O2918" t="s">
        <v>2587</v>
      </c>
      <c r="P2918" s="199">
        <v>5000</v>
      </c>
      <c r="S2918" t="s">
        <v>3495</v>
      </c>
      <c r="T2918" t="s">
        <v>3730</v>
      </c>
      <c r="U2918" s="201">
        <v>4</v>
      </c>
      <c r="V2918" t="s">
        <v>4328</v>
      </c>
      <c r="W2918" t="s">
        <v>3171</v>
      </c>
      <c r="X2918" t="s">
        <v>3164</v>
      </c>
      <c r="Y2918" t="s">
        <v>4481</v>
      </c>
      <c r="Z2918" t="s">
        <v>3051</v>
      </c>
      <c r="AA2918">
        <v>830449</v>
      </c>
      <c r="AB2918" s="198">
        <v>37048.875011574077</v>
      </c>
      <c r="AC2918" s="198">
        <v>37048.875011574077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10000</v>
      </c>
      <c r="G2919" s="202">
        <v>1339525</v>
      </c>
      <c r="H2919" s="198">
        <v>37047.379386574074</v>
      </c>
      <c r="I2919" t="s">
        <v>4284</v>
      </c>
      <c r="M2919" t="s">
        <v>3494</v>
      </c>
      <c r="N2919" t="s">
        <v>3840</v>
      </c>
      <c r="O2919" t="s">
        <v>2481</v>
      </c>
      <c r="Q2919" s="199">
        <v>10000</v>
      </c>
      <c r="S2919" t="s">
        <v>3495</v>
      </c>
      <c r="T2919" t="s">
        <v>3730</v>
      </c>
      <c r="U2919" s="201">
        <v>4.0650000000000004</v>
      </c>
      <c r="V2919" t="s">
        <v>3454</v>
      </c>
      <c r="W2919" t="s">
        <v>4479</v>
      </c>
      <c r="X2919" t="s">
        <v>4480</v>
      </c>
      <c r="Y2919" t="s">
        <v>4481</v>
      </c>
      <c r="Z2919" t="s">
        <v>3051</v>
      </c>
      <c r="AA2919">
        <v>830450</v>
      </c>
      <c r="AB2919" s="198">
        <v>37048.875011574077</v>
      </c>
      <c r="AC2919" s="198">
        <v>37048.875011574077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1339527</v>
      </c>
      <c r="H2920" s="198">
        <v>37047.379421296297</v>
      </c>
      <c r="I2920" t="s">
        <v>4445</v>
      </c>
      <c r="M2920" t="s">
        <v>3494</v>
      </c>
      <c r="N2920" t="s">
        <v>3840</v>
      </c>
      <c r="O2920" t="s">
        <v>2583</v>
      </c>
      <c r="P2920" s="199">
        <v>5000</v>
      </c>
      <c r="S2920" t="s">
        <v>3495</v>
      </c>
      <c r="T2920" t="s">
        <v>3730</v>
      </c>
      <c r="U2920" s="201">
        <v>4.1550000000000002</v>
      </c>
      <c r="V2920" t="s">
        <v>4446</v>
      </c>
      <c r="W2920" t="s">
        <v>4523</v>
      </c>
      <c r="X2920" t="s">
        <v>4524</v>
      </c>
      <c r="Y2920" t="s">
        <v>4481</v>
      </c>
      <c r="Z2920" t="s">
        <v>3051</v>
      </c>
      <c r="AA2920">
        <v>830451</v>
      </c>
      <c r="AB2920" s="198">
        <v>37048.875011574077</v>
      </c>
      <c r="AC2920" s="198">
        <v>37048.875011574077</v>
      </c>
    </row>
    <row r="2921" spans="1:29" x14ac:dyDescent="0.2">
      <c r="A2921" s="44" t="str">
        <f t="shared" si="226"/>
        <v>US Power Physical</v>
      </c>
      <c r="B2921" s="44" t="str">
        <f t="shared" si="227"/>
        <v>US</v>
      </c>
      <c r="C2921" s="44" t="str">
        <f t="shared" si="228"/>
        <v>Power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30</v>
      </c>
      <c r="F2921" s="213">
        <f t="shared" si="230"/>
        <v>750</v>
      </c>
      <c r="G2921" s="202">
        <v>1339530</v>
      </c>
      <c r="H2921" s="198">
        <v>37047.379467592589</v>
      </c>
      <c r="I2921" t="s">
        <v>4254</v>
      </c>
      <c r="M2921" t="s">
        <v>2818</v>
      </c>
      <c r="N2921" t="s">
        <v>3458</v>
      </c>
      <c r="O2921" t="s">
        <v>3095</v>
      </c>
      <c r="P2921" s="199">
        <v>25</v>
      </c>
      <c r="S2921" t="s">
        <v>3493</v>
      </c>
      <c r="T2921" t="s">
        <v>3730</v>
      </c>
      <c r="U2921" s="201">
        <v>62</v>
      </c>
      <c r="V2921" t="s">
        <v>4137</v>
      </c>
      <c r="W2921" t="s">
        <v>3094</v>
      </c>
      <c r="X2921" t="s">
        <v>3459</v>
      </c>
      <c r="Y2921" t="s">
        <v>4783</v>
      </c>
      <c r="Z2921" t="s">
        <v>3046</v>
      </c>
      <c r="AA2921">
        <v>632855.1</v>
      </c>
      <c r="AB2921" s="198">
        <v>37135.875011574077</v>
      </c>
      <c r="AC2921" s="198">
        <v>37164.875011574077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</v>
      </c>
      <c r="G2922" s="202">
        <v>1339531</v>
      </c>
      <c r="H2922" s="198">
        <v>37047.379479166666</v>
      </c>
      <c r="I2922" t="s">
        <v>3702</v>
      </c>
      <c r="M2922" t="s">
        <v>3494</v>
      </c>
      <c r="N2922" t="s">
        <v>3840</v>
      </c>
      <c r="O2922" t="s">
        <v>2524</v>
      </c>
      <c r="Q2922" s="199">
        <v>5000</v>
      </c>
      <c r="S2922" t="s">
        <v>3495</v>
      </c>
      <c r="T2922" t="s">
        <v>3730</v>
      </c>
      <c r="U2922" s="201">
        <v>4.3049999999999997</v>
      </c>
      <c r="V2922" t="s">
        <v>4530</v>
      </c>
      <c r="W2922" t="s">
        <v>3217</v>
      </c>
      <c r="X2922" t="s">
        <v>3153</v>
      </c>
      <c r="Y2922" t="s">
        <v>4481</v>
      </c>
      <c r="Z2922" t="s">
        <v>3051</v>
      </c>
      <c r="AA2922">
        <v>830454</v>
      </c>
      <c r="AB2922" s="198">
        <v>37048.875011574077</v>
      </c>
      <c r="AC2922" s="198">
        <v>37048.875011574077</v>
      </c>
    </row>
    <row r="2923" spans="1:29" x14ac:dyDescent="0.2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50000</v>
      </c>
      <c r="G2923" s="202">
        <v>1339532</v>
      </c>
      <c r="H2923" s="198">
        <v>37047.379479166666</v>
      </c>
      <c r="I2923" t="s">
        <v>4773</v>
      </c>
      <c r="M2923" t="s">
        <v>3599</v>
      </c>
      <c r="N2923" t="s">
        <v>4774</v>
      </c>
      <c r="O2923" t="s">
        <v>3516</v>
      </c>
      <c r="P2923" s="199">
        <v>50000</v>
      </c>
      <c r="S2923" t="s">
        <v>3500</v>
      </c>
      <c r="T2923" t="s">
        <v>3730</v>
      </c>
      <c r="U2923" s="201">
        <v>28.06</v>
      </c>
      <c r="V2923" t="s">
        <v>4471</v>
      </c>
      <c r="W2923" t="s">
        <v>4776</v>
      </c>
      <c r="X2923" t="s">
        <v>4777</v>
      </c>
      <c r="Y2923" t="s">
        <v>2830</v>
      </c>
      <c r="Z2923" t="s">
        <v>3051</v>
      </c>
      <c r="AA2923">
        <v>113641</v>
      </c>
      <c r="AB2923" s="198">
        <v>37073</v>
      </c>
      <c r="AC2923" s="198">
        <v>37103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1339534</v>
      </c>
      <c r="H2924" s="198">
        <v>37047.379525462966</v>
      </c>
      <c r="I2924" t="s">
        <v>3678</v>
      </c>
      <c r="M2924" t="s">
        <v>3494</v>
      </c>
      <c r="N2924" t="s">
        <v>3840</v>
      </c>
      <c r="O2924" t="s">
        <v>4697</v>
      </c>
      <c r="Q2924" s="199">
        <v>10000</v>
      </c>
      <c r="S2924" t="s">
        <v>3495</v>
      </c>
      <c r="T2924" t="s">
        <v>3730</v>
      </c>
      <c r="U2924" s="201">
        <v>3.94</v>
      </c>
      <c r="V2924" t="s">
        <v>3108</v>
      </c>
      <c r="W2924" t="s">
        <v>4169</v>
      </c>
      <c r="X2924" t="s">
        <v>4170</v>
      </c>
      <c r="Y2924" t="s">
        <v>4481</v>
      </c>
      <c r="Z2924" t="s">
        <v>3051</v>
      </c>
      <c r="AA2924">
        <v>830455</v>
      </c>
      <c r="AB2924" s="198">
        <v>37048.875011574077</v>
      </c>
      <c r="AC2924" s="198">
        <v>37048.875011574077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1339537</v>
      </c>
      <c r="H2925" s="198">
        <v>37047.379537037035</v>
      </c>
      <c r="I2925" t="s">
        <v>4543</v>
      </c>
      <c r="M2925" t="s">
        <v>3494</v>
      </c>
      <c r="N2925" t="s">
        <v>3840</v>
      </c>
      <c r="O2925" t="s">
        <v>2498</v>
      </c>
      <c r="P2925" s="199">
        <v>5000</v>
      </c>
      <c r="S2925" t="s">
        <v>3495</v>
      </c>
      <c r="T2925" t="s">
        <v>3730</v>
      </c>
      <c r="U2925" s="201">
        <v>3.855</v>
      </c>
      <c r="V2925" t="s">
        <v>2795</v>
      </c>
      <c r="W2925" t="s">
        <v>4348</v>
      </c>
      <c r="X2925" t="s">
        <v>4498</v>
      </c>
      <c r="Y2925" t="s">
        <v>4481</v>
      </c>
      <c r="Z2925" t="s">
        <v>3051</v>
      </c>
      <c r="AA2925">
        <v>830457</v>
      </c>
      <c r="AB2925" s="198">
        <v>37048.875011574077</v>
      </c>
      <c r="AC2925" s="198">
        <v>37048.875011574077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1339535</v>
      </c>
      <c r="H2926" s="198">
        <v>37047.379537037035</v>
      </c>
      <c r="I2926" t="s">
        <v>4282</v>
      </c>
      <c r="M2926" t="s">
        <v>3494</v>
      </c>
      <c r="N2926" t="s">
        <v>3840</v>
      </c>
      <c r="O2926" t="s">
        <v>4697</v>
      </c>
      <c r="Q2926" s="199">
        <v>5000</v>
      </c>
      <c r="S2926" t="s">
        <v>3495</v>
      </c>
      <c r="T2926" t="s">
        <v>3730</v>
      </c>
      <c r="U2926" s="201">
        <v>3.9449999999999998</v>
      </c>
      <c r="V2926" t="s">
        <v>4089</v>
      </c>
      <c r="W2926" t="s">
        <v>4169</v>
      </c>
      <c r="X2926" t="s">
        <v>4170</v>
      </c>
      <c r="Y2926" t="s">
        <v>4481</v>
      </c>
      <c r="Z2926" t="s">
        <v>3051</v>
      </c>
      <c r="AA2926">
        <v>830458</v>
      </c>
      <c r="AB2926" s="198">
        <v>37048.875011574077</v>
      </c>
      <c r="AC2926" s="198">
        <v>37048.875011574077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1860</v>
      </c>
      <c r="G2927" s="202">
        <v>1339536</v>
      </c>
      <c r="H2927" s="198">
        <v>37047.379537037035</v>
      </c>
      <c r="I2927" t="s">
        <v>3665</v>
      </c>
      <c r="M2927" t="s">
        <v>3494</v>
      </c>
      <c r="N2927" t="s">
        <v>3840</v>
      </c>
      <c r="O2927" t="s">
        <v>2507</v>
      </c>
      <c r="Q2927" s="199">
        <v>1860</v>
      </c>
      <c r="S2927" t="s">
        <v>3495</v>
      </c>
      <c r="T2927" t="s">
        <v>3730</v>
      </c>
      <c r="U2927" s="201">
        <v>4.26</v>
      </c>
      <c r="V2927" t="s">
        <v>3666</v>
      </c>
      <c r="W2927" t="s">
        <v>3217</v>
      </c>
      <c r="X2927" t="s">
        <v>3153</v>
      </c>
      <c r="Y2927" t="s">
        <v>4481</v>
      </c>
      <c r="Z2927" t="s">
        <v>3051</v>
      </c>
      <c r="AA2927">
        <v>830456</v>
      </c>
      <c r="AB2927" s="198">
        <v>37048.875011574077</v>
      </c>
      <c r="AC2927" s="198">
        <v>37048.875011574077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25000</v>
      </c>
      <c r="G2928" s="202">
        <v>1339538</v>
      </c>
      <c r="H2928" s="198">
        <v>37047.379548611112</v>
      </c>
      <c r="I2928" t="s">
        <v>3702</v>
      </c>
      <c r="M2928" t="s">
        <v>3494</v>
      </c>
      <c r="N2928" t="s">
        <v>3840</v>
      </c>
      <c r="O2928" t="s">
        <v>4680</v>
      </c>
      <c r="P2928" s="199">
        <v>25000</v>
      </c>
      <c r="S2928" t="s">
        <v>3495</v>
      </c>
      <c r="T2928" t="s">
        <v>3730</v>
      </c>
      <c r="U2928" s="201">
        <v>3.9950000000000001</v>
      </c>
      <c r="V2928" t="s">
        <v>3680</v>
      </c>
      <c r="W2928" t="s">
        <v>4163</v>
      </c>
      <c r="X2928" t="s">
        <v>4164</v>
      </c>
      <c r="Y2928" t="s">
        <v>4481</v>
      </c>
      <c r="Z2928" t="s">
        <v>3051</v>
      </c>
      <c r="AA2928">
        <v>830459</v>
      </c>
      <c r="AB2928" s="198">
        <v>37048.875011574077</v>
      </c>
      <c r="AC2928" s="198">
        <v>37048.875011574077</v>
      </c>
    </row>
    <row r="2929" spans="1:29" x14ac:dyDescent="0.2">
      <c r="A2929" s="44" t="str">
        <f t="shared" si="226"/>
        <v>US Natural Gas Financial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31</v>
      </c>
      <c r="F2929" s="213">
        <f t="shared" si="230"/>
        <v>465000</v>
      </c>
      <c r="G2929" s="202">
        <v>1339539</v>
      </c>
      <c r="H2929" s="198">
        <v>37047.379560185182</v>
      </c>
      <c r="I2929" t="s">
        <v>4521</v>
      </c>
      <c r="M2929" t="s">
        <v>3494</v>
      </c>
      <c r="N2929" t="s">
        <v>4277</v>
      </c>
      <c r="O2929" t="s">
        <v>4487</v>
      </c>
      <c r="P2929" s="199">
        <v>15000</v>
      </c>
      <c r="S2929" t="s">
        <v>3495</v>
      </c>
      <c r="T2929" t="s">
        <v>3730</v>
      </c>
      <c r="U2929" s="201">
        <v>4.085</v>
      </c>
      <c r="V2929" t="s">
        <v>319</v>
      </c>
      <c r="W2929" t="s">
        <v>2909</v>
      </c>
      <c r="X2929" t="s">
        <v>4278</v>
      </c>
      <c r="Y2929" t="s">
        <v>3748</v>
      </c>
      <c r="Z2929" t="s">
        <v>3051</v>
      </c>
      <c r="AA2929" t="s">
        <v>383</v>
      </c>
      <c r="AB2929" s="198">
        <v>37073.875</v>
      </c>
      <c r="AC2929" s="198">
        <v>37103.875</v>
      </c>
    </row>
    <row r="2930" spans="1:29" x14ac:dyDescent="0.2">
      <c r="A2930" s="44" t="str">
        <f t="shared" si="226"/>
        <v xml:space="preserve"> Natural Gas Physical</v>
      </c>
      <c r="B2930" s="44" t="str">
        <f t="shared" si="227"/>
        <v/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1339540</v>
      </c>
      <c r="H2930" s="198">
        <v>37047.379560185182</v>
      </c>
      <c r="I2930" t="s">
        <v>4535</v>
      </c>
      <c r="M2930" t="s">
        <v>3494</v>
      </c>
      <c r="N2930" t="s">
        <v>3176</v>
      </c>
      <c r="O2930" t="s">
        <v>151</v>
      </c>
      <c r="Q2930" s="199">
        <v>5000</v>
      </c>
      <c r="S2930" t="s">
        <v>3798</v>
      </c>
      <c r="T2930" t="s">
        <v>3177</v>
      </c>
      <c r="U2930" s="201">
        <v>4.96</v>
      </c>
      <c r="V2930" t="s">
        <v>4536</v>
      </c>
      <c r="W2930" t="s">
        <v>3178</v>
      </c>
      <c r="X2930" t="s">
        <v>3179</v>
      </c>
      <c r="Y2930" t="s">
        <v>4481</v>
      </c>
      <c r="Z2930" t="s">
        <v>3052</v>
      </c>
      <c r="AA2930">
        <v>830460</v>
      </c>
      <c r="AB2930" s="198">
        <v>37048.875011574077</v>
      </c>
      <c r="AC2930" s="198">
        <v>37048.875011574077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1339541</v>
      </c>
      <c r="H2931" s="198">
        <v>37047.379583333335</v>
      </c>
      <c r="I2931" t="s">
        <v>4502</v>
      </c>
      <c r="M2931" t="s">
        <v>3494</v>
      </c>
      <c r="N2931" t="s">
        <v>3840</v>
      </c>
      <c r="O2931" t="s">
        <v>2505</v>
      </c>
      <c r="P2931" s="199">
        <v>5000</v>
      </c>
      <c r="S2931" t="s">
        <v>3495</v>
      </c>
      <c r="T2931" t="s">
        <v>3730</v>
      </c>
      <c r="U2931" s="201">
        <v>3.895</v>
      </c>
      <c r="V2931" t="s">
        <v>4151</v>
      </c>
      <c r="W2931" t="s">
        <v>4348</v>
      </c>
      <c r="X2931" t="s">
        <v>4498</v>
      </c>
      <c r="Y2931" t="s">
        <v>4481</v>
      </c>
      <c r="Z2931" t="s">
        <v>3051</v>
      </c>
      <c r="AA2931">
        <v>830461</v>
      </c>
      <c r="AB2931" s="198">
        <v>37048.875011574077</v>
      </c>
      <c r="AC2931" s="198">
        <v>37048.875011574077</v>
      </c>
    </row>
    <row r="2932" spans="1:29" x14ac:dyDescent="0.2">
      <c r="A2932" s="44" t="str">
        <f t="shared" si="226"/>
        <v>US Natural Gas Financial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123</v>
      </c>
      <c r="F2932" s="213">
        <f t="shared" si="230"/>
        <v>184500</v>
      </c>
      <c r="G2932" s="202">
        <v>1339544</v>
      </c>
      <c r="H2932" s="198">
        <v>37047.379594907405</v>
      </c>
      <c r="I2932" t="s">
        <v>4482</v>
      </c>
      <c r="M2932" t="s">
        <v>3494</v>
      </c>
      <c r="N2932" t="s">
        <v>4488</v>
      </c>
      <c r="O2932" t="s">
        <v>3326</v>
      </c>
      <c r="Q2932" s="199">
        <v>1500</v>
      </c>
      <c r="S2932" t="s">
        <v>3495</v>
      </c>
      <c r="T2932" t="s">
        <v>3730</v>
      </c>
      <c r="U2932" s="201">
        <v>0.06</v>
      </c>
      <c r="V2932" t="s">
        <v>305</v>
      </c>
      <c r="W2932" t="s">
        <v>3169</v>
      </c>
      <c r="X2932" t="s">
        <v>3170</v>
      </c>
      <c r="Y2932" t="s">
        <v>3748</v>
      </c>
      <c r="Z2932" t="s">
        <v>3051</v>
      </c>
      <c r="AA2932" t="s">
        <v>384</v>
      </c>
      <c r="AB2932" s="198">
        <v>37073</v>
      </c>
      <c r="AC2932" s="198">
        <v>37195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10000</v>
      </c>
      <c r="G2933" s="202">
        <v>1339543</v>
      </c>
      <c r="H2933" s="198">
        <v>37047.379594907405</v>
      </c>
      <c r="I2933" t="s">
        <v>3518</v>
      </c>
      <c r="M2933" t="s">
        <v>3494</v>
      </c>
      <c r="N2933" t="s">
        <v>3840</v>
      </c>
      <c r="O2933" t="s">
        <v>2583</v>
      </c>
      <c r="Q2933" s="199">
        <v>10000</v>
      </c>
      <c r="S2933" t="s">
        <v>3495</v>
      </c>
      <c r="T2933" t="s">
        <v>3730</v>
      </c>
      <c r="U2933" s="201">
        <v>4.165</v>
      </c>
      <c r="V2933" t="s">
        <v>3287</v>
      </c>
      <c r="W2933" t="s">
        <v>4523</v>
      </c>
      <c r="X2933" t="s">
        <v>4524</v>
      </c>
      <c r="Y2933" t="s">
        <v>4481</v>
      </c>
      <c r="Z2933" t="s">
        <v>3051</v>
      </c>
      <c r="AA2933">
        <v>830462</v>
      </c>
      <c r="AB2933" s="198">
        <v>37048.875011574077</v>
      </c>
      <c r="AC2933" s="198">
        <v>37048.875011574077</v>
      </c>
    </row>
    <row r="2934" spans="1:29" x14ac:dyDescent="0.2">
      <c r="A2934" s="44" t="str">
        <f t="shared" si="226"/>
        <v>US Natural Gas Financial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Financial</v>
      </c>
      <c r="E2934" s="44">
        <f>IF(VLOOKUP(S2934,'DD-Lookup'!$J$6:$L$50,3,FALSE)="Monthly",(YEAR(AC2934)-YEAR(AB2934))*12+MONTH(AC2934)-MONTH(AB2934)+1,(AC2934-AB2934+1))</f>
        <v>31</v>
      </c>
      <c r="F2934" s="213">
        <f t="shared" si="230"/>
        <v>155000</v>
      </c>
      <c r="G2934" s="202">
        <v>1339545</v>
      </c>
      <c r="H2934" s="198">
        <v>37047.379606481481</v>
      </c>
      <c r="I2934" t="s">
        <v>4773</v>
      </c>
      <c r="M2934" t="s">
        <v>3494</v>
      </c>
      <c r="N2934" t="s">
        <v>4277</v>
      </c>
      <c r="O2934" t="s">
        <v>4487</v>
      </c>
      <c r="Q2934" s="199">
        <v>5000</v>
      </c>
      <c r="S2934" t="s">
        <v>3495</v>
      </c>
      <c r="T2934" t="s">
        <v>3730</v>
      </c>
      <c r="U2934" s="201">
        <v>4.09</v>
      </c>
      <c r="V2934" t="s">
        <v>3658</v>
      </c>
      <c r="W2934" t="s">
        <v>2909</v>
      </c>
      <c r="X2934" t="s">
        <v>4278</v>
      </c>
      <c r="Y2934" t="s">
        <v>3748</v>
      </c>
      <c r="Z2934" t="s">
        <v>3051</v>
      </c>
      <c r="AA2934" t="s">
        <v>385</v>
      </c>
      <c r="AB2934" s="198">
        <v>37073.875</v>
      </c>
      <c r="AC2934" s="198">
        <v>37103.875</v>
      </c>
    </row>
    <row r="2935" spans="1:29" x14ac:dyDescent="0.2">
      <c r="A2935" s="44" t="str">
        <f t="shared" si="226"/>
        <v>US Power Physical</v>
      </c>
      <c r="B2935" s="44" t="str">
        <f t="shared" si="227"/>
        <v>US</v>
      </c>
      <c r="C2935" s="44" t="str">
        <f t="shared" si="228"/>
        <v>Power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31</v>
      </c>
      <c r="F2935" s="213">
        <f t="shared" si="230"/>
        <v>775</v>
      </c>
      <c r="G2935" s="202">
        <v>1339547</v>
      </c>
      <c r="H2935" s="198">
        <v>37047.379629629628</v>
      </c>
      <c r="I2935" t="s">
        <v>4254</v>
      </c>
      <c r="M2935" t="s">
        <v>2818</v>
      </c>
      <c r="N2935" t="s">
        <v>3460</v>
      </c>
      <c r="O2935" t="s">
        <v>4045</v>
      </c>
      <c r="P2935" s="199">
        <v>25</v>
      </c>
      <c r="S2935" t="s">
        <v>3493</v>
      </c>
      <c r="T2935" t="s">
        <v>3730</v>
      </c>
      <c r="U2935" s="201">
        <v>94</v>
      </c>
      <c r="V2935" t="s">
        <v>4137</v>
      </c>
      <c r="W2935" t="s">
        <v>3094</v>
      </c>
      <c r="X2935" t="s">
        <v>3462</v>
      </c>
      <c r="Y2935" t="s">
        <v>4783</v>
      </c>
      <c r="Z2935" t="s">
        <v>3046</v>
      </c>
      <c r="AA2935">
        <v>632856.1</v>
      </c>
      <c r="AB2935" s="198">
        <v>37104.875011574077</v>
      </c>
      <c r="AC2935" s="198">
        <v>37134.875011574077</v>
      </c>
    </row>
    <row r="2936" spans="1:29" x14ac:dyDescent="0.2">
      <c r="A2936" s="44" t="str">
        <f t="shared" si="226"/>
        <v>US Crude Financial</v>
      </c>
      <c r="B2936" s="44" t="str">
        <f t="shared" si="227"/>
        <v>US</v>
      </c>
      <c r="C2936" s="44" t="str">
        <f t="shared" si="228"/>
        <v>Crude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50000</v>
      </c>
      <c r="G2936" s="202">
        <v>1339548</v>
      </c>
      <c r="H2936" s="198">
        <v>37047.379664351851</v>
      </c>
      <c r="I2936" t="s">
        <v>4276</v>
      </c>
      <c r="M2936" t="s">
        <v>3599</v>
      </c>
      <c r="N2936" t="s">
        <v>4774</v>
      </c>
      <c r="O2936" t="s">
        <v>3516</v>
      </c>
      <c r="P2936" s="199">
        <v>50000</v>
      </c>
      <c r="S2936" t="s">
        <v>3500</v>
      </c>
      <c r="T2936" t="s">
        <v>3730</v>
      </c>
      <c r="U2936" s="201">
        <v>28.04</v>
      </c>
      <c r="V2936" t="s">
        <v>4469</v>
      </c>
      <c r="W2936" t="s">
        <v>4776</v>
      </c>
      <c r="X2936" t="s">
        <v>4777</v>
      </c>
      <c r="Y2936" t="s">
        <v>2830</v>
      </c>
      <c r="Z2936" t="s">
        <v>3051</v>
      </c>
      <c r="AA2936">
        <v>113642</v>
      </c>
      <c r="AB2936" s="198">
        <v>37073</v>
      </c>
      <c r="AC2936" s="198">
        <v>37103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30000</v>
      </c>
      <c r="G2937" s="202">
        <v>1339551</v>
      </c>
      <c r="H2937" s="198">
        <v>37047.379710648151</v>
      </c>
      <c r="I2937" t="s">
        <v>3472</v>
      </c>
      <c r="M2937" t="s">
        <v>3494</v>
      </c>
      <c r="N2937" t="s">
        <v>3840</v>
      </c>
      <c r="O2937" t="s">
        <v>2481</v>
      </c>
      <c r="Q2937" s="199">
        <v>30000</v>
      </c>
      <c r="S2937" t="s">
        <v>3495</v>
      </c>
      <c r="T2937" t="s">
        <v>3730</v>
      </c>
      <c r="U2937" s="201">
        <v>4.0650000000000004</v>
      </c>
      <c r="V2937" t="s">
        <v>386</v>
      </c>
      <c r="W2937" t="s">
        <v>4479</v>
      </c>
      <c r="X2937" t="s">
        <v>4480</v>
      </c>
      <c r="Y2937" t="s">
        <v>4481</v>
      </c>
      <c r="Z2937" t="s">
        <v>3051</v>
      </c>
      <c r="AA2937">
        <v>830463</v>
      </c>
      <c r="AB2937" s="198">
        <v>37048.875011574077</v>
      </c>
      <c r="AC2937" s="198">
        <v>37048.875011574077</v>
      </c>
    </row>
    <row r="2938" spans="1:29" x14ac:dyDescent="0.2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31</v>
      </c>
      <c r="F2938" s="213">
        <f t="shared" si="230"/>
        <v>310000</v>
      </c>
      <c r="G2938" s="202">
        <v>1339553</v>
      </c>
      <c r="H2938" s="198">
        <v>37047.379780092589</v>
      </c>
      <c r="I2938" t="s">
        <v>3702</v>
      </c>
      <c r="M2938" t="s">
        <v>3494</v>
      </c>
      <c r="N2938" t="s">
        <v>4277</v>
      </c>
      <c r="O2938" t="s">
        <v>4487</v>
      </c>
      <c r="P2938" s="199">
        <v>10000</v>
      </c>
      <c r="S2938" t="s">
        <v>3495</v>
      </c>
      <c r="T2938" t="s">
        <v>3730</v>
      </c>
      <c r="U2938" s="201">
        <v>4.09</v>
      </c>
      <c r="V2938" t="s">
        <v>3928</v>
      </c>
      <c r="W2938" t="s">
        <v>2909</v>
      </c>
      <c r="X2938" t="s">
        <v>4278</v>
      </c>
      <c r="Y2938" t="s">
        <v>3748</v>
      </c>
      <c r="Z2938" t="s">
        <v>3051</v>
      </c>
      <c r="AA2938" t="s">
        <v>387</v>
      </c>
      <c r="AB2938" s="198">
        <v>37073.875</v>
      </c>
      <c r="AC2938" s="198">
        <v>37103.875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1339554</v>
      </c>
      <c r="H2939" s="198">
        <v>37047.379780092589</v>
      </c>
      <c r="I2939" t="s">
        <v>4427</v>
      </c>
      <c r="M2939" t="s">
        <v>3494</v>
      </c>
      <c r="N2939" t="s">
        <v>3840</v>
      </c>
      <c r="O2939" t="s">
        <v>2690</v>
      </c>
      <c r="Q2939" s="199">
        <v>5000</v>
      </c>
      <c r="S2939" t="s">
        <v>3495</v>
      </c>
      <c r="T2939" t="s">
        <v>3730</v>
      </c>
      <c r="U2939" s="201">
        <v>3.86</v>
      </c>
      <c r="V2939" t="s">
        <v>3815</v>
      </c>
      <c r="W2939" t="s">
        <v>4169</v>
      </c>
      <c r="X2939" t="s">
        <v>3165</v>
      </c>
      <c r="Y2939" t="s">
        <v>4481</v>
      </c>
      <c r="Z2939" t="s">
        <v>3051</v>
      </c>
      <c r="AA2939">
        <v>830464</v>
      </c>
      <c r="AB2939" s="198">
        <v>37048.875011574077</v>
      </c>
      <c r="AC2939" s="198">
        <v>37048.875011574077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1339555</v>
      </c>
      <c r="H2940" s="198">
        <v>37047.379791666666</v>
      </c>
      <c r="I2940" t="s">
        <v>4543</v>
      </c>
      <c r="M2940" t="s">
        <v>3494</v>
      </c>
      <c r="N2940" t="s">
        <v>3840</v>
      </c>
      <c r="O2940" t="s">
        <v>2472</v>
      </c>
      <c r="Q2940" s="199">
        <v>10000</v>
      </c>
      <c r="S2940" t="s">
        <v>3495</v>
      </c>
      <c r="T2940" t="s">
        <v>3730</v>
      </c>
      <c r="U2940" s="201">
        <v>3.96</v>
      </c>
      <c r="V2940" t="s">
        <v>4350</v>
      </c>
      <c r="W2940" t="s">
        <v>4512</v>
      </c>
      <c r="X2940" t="s">
        <v>4513</v>
      </c>
      <c r="Y2940" t="s">
        <v>4481</v>
      </c>
      <c r="Z2940" t="s">
        <v>3051</v>
      </c>
      <c r="AA2940">
        <v>830467</v>
      </c>
      <c r="AB2940" s="198">
        <v>37048.875011574077</v>
      </c>
      <c r="AC2940" s="198">
        <v>37048.875011574077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714</v>
      </c>
      <c r="G2941" s="202">
        <v>1339556</v>
      </c>
      <c r="H2941" s="198">
        <v>37047.379803240743</v>
      </c>
      <c r="I2941" t="s">
        <v>4496</v>
      </c>
      <c r="M2941" t="s">
        <v>3494</v>
      </c>
      <c r="N2941" t="s">
        <v>3840</v>
      </c>
      <c r="O2941" t="s">
        <v>2553</v>
      </c>
      <c r="Q2941" s="199">
        <v>714</v>
      </c>
      <c r="S2941" t="s">
        <v>3495</v>
      </c>
      <c r="T2941" t="s">
        <v>3730</v>
      </c>
      <c r="U2941" s="201">
        <v>2.9849999999999999</v>
      </c>
      <c r="V2941" t="s">
        <v>3478</v>
      </c>
      <c r="W2941" t="s">
        <v>3183</v>
      </c>
      <c r="X2941" t="s">
        <v>3164</v>
      </c>
      <c r="Y2941" t="s">
        <v>4481</v>
      </c>
      <c r="Z2941" t="s">
        <v>3051</v>
      </c>
      <c r="AA2941">
        <v>830465</v>
      </c>
      <c r="AB2941" s="198">
        <v>37048.875011574077</v>
      </c>
      <c r="AC2941" s="198">
        <v>37048.875011574077</v>
      </c>
    </row>
    <row r="2942" spans="1:29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1339557</v>
      </c>
      <c r="H2942" s="198">
        <v>37047.379803240743</v>
      </c>
      <c r="I2942" t="s">
        <v>4400</v>
      </c>
      <c r="M2942" t="s">
        <v>3494</v>
      </c>
      <c r="N2942" t="s">
        <v>3840</v>
      </c>
      <c r="O2942" t="s">
        <v>2505</v>
      </c>
      <c r="P2942" s="199">
        <v>5000</v>
      </c>
      <c r="S2942" t="s">
        <v>3495</v>
      </c>
      <c r="T2942" t="s">
        <v>3730</v>
      </c>
      <c r="U2942" s="201">
        <v>3.8925000000000001</v>
      </c>
      <c r="V2942" t="s">
        <v>4401</v>
      </c>
      <c r="W2942" t="s">
        <v>4348</v>
      </c>
      <c r="X2942" t="s">
        <v>4498</v>
      </c>
      <c r="Y2942" t="s">
        <v>4481</v>
      </c>
      <c r="Z2942" t="s">
        <v>3051</v>
      </c>
      <c r="AA2942">
        <v>830466</v>
      </c>
      <c r="AB2942" s="198">
        <v>37048.875011574077</v>
      </c>
      <c r="AC2942" s="198">
        <v>37048.875011574077</v>
      </c>
    </row>
    <row r="2943" spans="1:29" x14ac:dyDescent="0.2">
      <c r="A2943" s="44" t="str">
        <f t="shared" si="226"/>
        <v>US Natural Gas Financial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31</v>
      </c>
      <c r="F2943" s="213">
        <f t="shared" si="230"/>
        <v>465000</v>
      </c>
      <c r="G2943" s="202">
        <v>1339558</v>
      </c>
      <c r="H2943" s="198">
        <v>37047.379826388889</v>
      </c>
      <c r="I2943" t="s">
        <v>4496</v>
      </c>
      <c r="M2943" t="s">
        <v>3494</v>
      </c>
      <c r="N2943" t="s">
        <v>4277</v>
      </c>
      <c r="O2943" t="s">
        <v>4487</v>
      </c>
      <c r="Q2943" s="199">
        <v>15000</v>
      </c>
      <c r="S2943" t="s">
        <v>3495</v>
      </c>
      <c r="T2943" t="s">
        <v>3730</v>
      </c>
      <c r="U2943" s="201">
        <v>4.0949999999999998</v>
      </c>
      <c r="V2943" t="s">
        <v>343</v>
      </c>
      <c r="W2943" t="s">
        <v>2909</v>
      </c>
      <c r="X2943" t="s">
        <v>4278</v>
      </c>
      <c r="Y2943" t="s">
        <v>3748</v>
      </c>
      <c r="Z2943" t="s">
        <v>3051</v>
      </c>
      <c r="AA2943" t="s">
        <v>388</v>
      </c>
      <c r="AB2943" s="198">
        <v>37073.875</v>
      </c>
      <c r="AC2943" s="198">
        <v>37103.875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25000</v>
      </c>
      <c r="G2944" s="202">
        <v>1339559</v>
      </c>
      <c r="H2944" s="198">
        <v>37047.379837962966</v>
      </c>
      <c r="I2944" t="s">
        <v>3702</v>
      </c>
      <c r="M2944" t="s">
        <v>3494</v>
      </c>
      <c r="N2944" t="s">
        <v>3840</v>
      </c>
      <c r="O2944" t="s">
        <v>4680</v>
      </c>
      <c r="Q2944" s="199">
        <v>25000</v>
      </c>
      <c r="S2944" t="s">
        <v>3495</v>
      </c>
      <c r="T2944" t="s">
        <v>3730</v>
      </c>
      <c r="U2944" s="201">
        <v>4</v>
      </c>
      <c r="V2944" t="s">
        <v>4008</v>
      </c>
      <c r="W2944" t="s">
        <v>4163</v>
      </c>
      <c r="X2944" t="s">
        <v>4164</v>
      </c>
      <c r="Y2944" t="s">
        <v>4481</v>
      </c>
      <c r="Z2944" t="s">
        <v>3051</v>
      </c>
      <c r="AA2944">
        <v>830469</v>
      </c>
      <c r="AB2944" s="198">
        <v>37048.875011574077</v>
      </c>
      <c r="AC2944" s="198">
        <v>37048.875011574077</v>
      </c>
    </row>
    <row r="2945" spans="1:29" x14ac:dyDescent="0.2">
      <c r="A2945" s="44" t="str">
        <f t="shared" si="226"/>
        <v>US Natural Gas Financial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31</v>
      </c>
      <c r="F2945" s="213">
        <f t="shared" si="230"/>
        <v>310000</v>
      </c>
      <c r="G2945" s="202">
        <v>1339562</v>
      </c>
      <c r="H2945" s="198">
        <v>37047.379861111112</v>
      </c>
      <c r="I2945" t="s">
        <v>4252</v>
      </c>
      <c r="M2945" t="s">
        <v>3494</v>
      </c>
      <c r="N2945" t="s">
        <v>4277</v>
      </c>
      <c r="O2945" t="s">
        <v>4487</v>
      </c>
      <c r="P2945" s="199">
        <v>10000</v>
      </c>
      <c r="S2945" t="s">
        <v>3495</v>
      </c>
      <c r="T2945" t="s">
        <v>3730</v>
      </c>
      <c r="U2945" s="201">
        <v>4.09</v>
      </c>
      <c r="V2945" t="s">
        <v>4106</v>
      </c>
      <c r="W2945" t="s">
        <v>2909</v>
      </c>
      <c r="X2945" t="s">
        <v>4278</v>
      </c>
      <c r="Y2945" t="s">
        <v>3748</v>
      </c>
      <c r="Z2945" t="s">
        <v>3051</v>
      </c>
      <c r="AA2945" t="s">
        <v>389</v>
      </c>
      <c r="AB2945" s="198">
        <v>37073.875</v>
      </c>
      <c r="AC2945" s="198">
        <v>37103.875</v>
      </c>
    </row>
    <row r="2946" spans="1:29" x14ac:dyDescent="0.2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25</v>
      </c>
      <c r="F2946" s="213">
        <f t="shared" si="230"/>
        <v>125000</v>
      </c>
      <c r="G2946" s="202">
        <v>1339561</v>
      </c>
      <c r="H2946" s="198">
        <v>37047.379861111112</v>
      </c>
      <c r="I2946" t="s">
        <v>4484</v>
      </c>
      <c r="M2946" t="s">
        <v>3494</v>
      </c>
      <c r="N2946" t="s">
        <v>4277</v>
      </c>
      <c r="O2946" t="s">
        <v>4701</v>
      </c>
      <c r="P2946" s="199">
        <v>5000</v>
      </c>
      <c r="S2946" t="s">
        <v>3495</v>
      </c>
      <c r="T2946" t="s">
        <v>3730</v>
      </c>
      <c r="U2946" s="201">
        <v>3.0449999999999999</v>
      </c>
      <c r="V2946" t="s">
        <v>2697</v>
      </c>
      <c r="W2946" t="s">
        <v>3171</v>
      </c>
      <c r="X2946" t="s">
        <v>4287</v>
      </c>
      <c r="Y2946" t="s">
        <v>3748</v>
      </c>
      <c r="Z2946" t="s">
        <v>3051</v>
      </c>
      <c r="AA2946" t="s">
        <v>390</v>
      </c>
      <c r="AB2946" s="198">
        <v>37048.875011574077</v>
      </c>
      <c r="AC2946" s="198">
        <v>37072.875011574077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1339560</v>
      </c>
      <c r="H2947" s="198">
        <v>37047.379861111112</v>
      </c>
      <c r="I2947" t="s">
        <v>3533</v>
      </c>
      <c r="M2947" t="s">
        <v>3494</v>
      </c>
      <c r="N2947" t="s">
        <v>3840</v>
      </c>
      <c r="O2947" t="s">
        <v>2507</v>
      </c>
      <c r="Q2947" s="199">
        <v>5000</v>
      </c>
      <c r="S2947" t="s">
        <v>3495</v>
      </c>
      <c r="T2947" t="s">
        <v>3730</v>
      </c>
      <c r="U2947" s="201">
        <v>4.26</v>
      </c>
      <c r="V2947" t="s">
        <v>2551</v>
      </c>
      <c r="W2947" t="s">
        <v>3217</v>
      </c>
      <c r="X2947" t="s">
        <v>3153</v>
      </c>
      <c r="Y2947" t="s">
        <v>4481</v>
      </c>
      <c r="Z2947" t="s">
        <v>3051</v>
      </c>
      <c r="AA2947">
        <v>830468</v>
      </c>
      <c r="AB2947" s="198">
        <v>37048.875011574077</v>
      </c>
      <c r="AC2947" s="198">
        <v>37048.875011574077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786</v>
      </c>
      <c r="G2948" s="202">
        <v>1339563</v>
      </c>
      <c r="H2948" s="198">
        <v>37047.379861111112</v>
      </c>
      <c r="I2948" t="s">
        <v>3159</v>
      </c>
      <c r="M2948" t="s">
        <v>3494</v>
      </c>
      <c r="N2948" t="s">
        <v>3840</v>
      </c>
      <c r="O2948" t="s">
        <v>2503</v>
      </c>
      <c r="P2948" s="199">
        <v>786</v>
      </c>
      <c r="S2948" t="s">
        <v>3495</v>
      </c>
      <c r="T2948" t="s">
        <v>3730</v>
      </c>
      <c r="U2948" s="201">
        <v>3.8975</v>
      </c>
      <c r="V2948" t="s">
        <v>2676</v>
      </c>
      <c r="W2948" t="s">
        <v>4348</v>
      </c>
      <c r="X2948" t="s">
        <v>4498</v>
      </c>
      <c r="Y2948" t="s">
        <v>4481</v>
      </c>
      <c r="Z2948" t="s">
        <v>3051</v>
      </c>
      <c r="AA2948">
        <v>830470</v>
      </c>
      <c r="AB2948" s="198">
        <v>37048.875011574077</v>
      </c>
      <c r="AC2948" s="198">
        <v>37048.875011574077</v>
      </c>
    </row>
    <row r="2949" spans="1:29" x14ac:dyDescent="0.2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123</v>
      </c>
      <c r="F2949" s="213">
        <f t="shared" si="230"/>
        <v>307500</v>
      </c>
      <c r="G2949" s="202">
        <v>1339564</v>
      </c>
      <c r="H2949" s="198">
        <v>37047.379895833335</v>
      </c>
      <c r="I2949" t="s">
        <v>4504</v>
      </c>
      <c r="M2949" t="s">
        <v>3494</v>
      </c>
      <c r="N2949" t="s">
        <v>4277</v>
      </c>
      <c r="O2949" t="s">
        <v>3218</v>
      </c>
      <c r="P2949" s="199">
        <v>2500</v>
      </c>
      <c r="S2949" t="s">
        <v>3495</v>
      </c>
      <c r="T2949" t="s">
        <v>3730</v>
      </c>
      <c r="U2949" s="201">
        <v>4.17</v>
      </c>
      <c r="V2949" t="s">
        <v>391</v>
      </c>
      <c r="W2949" t="s">
        <v>2909</v>
      </c>
      <c r="X2949" t="s">
        <v>4278</v>
      </c>
      <c r="Y2949" t="s">
        <v>3748</v>
      </c>
      <c r="Z2949" t="s">
        <v>3051</v>
      </c>
      <c r="AA2949" t="s">
        <v>392</v>
      </c>
      <c r="AB2949" s="198">
        <v>37073</v>
      </c>
      <c r="AC2949" s="198">
        <v>37195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750</v>
      </c>
      <c r="G2950" s="202">
        <v>1339566</v>
      </c>
      <c r="H2950" s="198">
        <v>37047.379918981482</v>
      </c>
      <c r="I2950" t="s">
        <v>3159</v>
      </c>
      <c r="M2950" t="s">
        <v>3494</v>
      </c>
      <c r="N2950" t="s">
        <v>3840</v>
      </c>
      <c r="O2950" t="s">
        <v>86</v>
      </c>
      <c r="Q2950" s="199">
        <v>750</v>
      </c>
      <c r="S2950" t="s">
        <v>3495</v>
      </c>
      <c r="T2950" t="s">
        <v>3730</v>
      </c>
      <c r="U2950" s="201">
        <v>4.0650000000000004</v>
      </c>
      <c r="V2950" t="s">
        <v>4291</v>
      </c>
      <c r="W2950" t="s">
        <v>4479</v>
      </c>
      <c r="X2950" t="s">
        <v>4480</v>
      </c>
      <c r="Y2950" t="s">
        <v>4481</v>
      </c>
      <c r="Z2950" t="s">
        <v>3051</v>
      </c>
      <c r="AA2950">
        <v>830471</v>
      </c>
      <c r="AB2950" s="198">
        <v>37048.875011574077</v>
      </c>
      <c r="AC2950" s="198">
        <v>37048.875011574077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1339567</v>
      </c>
      <c r="H2951" s="198">
        <v>37047.379930555559</v>
      </c>
      <c r="I2951" t="s">
        <v>4543</v>
      </c>
      <c r="M2951" t="s">
        <v>3494</v>
      </c>
      <c r="N2951" t="s">
        <v>3840</v>
      </c>
      <c r="O2951" t="s">
        <v>2690</v>
      </c>
      <c r="P2951" s="199">
        <v>5000</v>
      </c>
      <c r="S2951" t="s">
        <v>3495</v>
      </c>
      <c r="T2951" t="s">
        <v>3730</v>
      </c>
      <c r="U2951" s="201">
        <v>3.85</v>
      </c>
      <c r="V2951" t="s">
        <v>4162</v>
      </c>
      <c r="W2951" t="s">
        <v>4169</v>
      </c>
      <c r="X2951" t="s">
        <v>3165</v>
      </c>
      <c r="Y2951" t="s">
        <v>4481</v>
      </c>
      <c r="Z2951" t="s">
        <v>3051</v>
      </c>
      <c r="AA2951">
        <v>830472</v>
      </c>
      <c r="AB2951" s="198">
        <v>37048.875011574077</v>
      </c>
      <c r="AC2951" s="198">
        <v>37048.875011574077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31</v>
      </c>
      <c r="F2952" s="213">
        <f t="shared" si="230"/>
        <v>155000</v>
      </c>
      <c r="G2952" s="202">
        <v>1339569</v>
      </c>
      <c r="H2952" s="198">
        <v>37047.379953703705</v>
      </c>
      <c r="I2952" t="s">
        <v>3325</v>
      </c>
      <c r="M2952" t="s">
        <v>3494</v>
      </c>
      <c r="N2952" t="s">
        <v>3176</v>
      </c>
      <c r="O2952" t="s">
        <v>3899</v>
      </c>
      <c r="P2952" s="199">
        <v>5000</v>
      </c>
      <c r="S2952" t="s">
        <v>3798</v>
      </c>
      <c r="T2952" t="s">
        <v>3177</v>
      </c>
      <c r="U2952" s="201">
        <v>5.24</v>
      </c>
      <c r="V2952" t="s">
        <v>3914</v>
      </c>
      <c r="W2952" t="s">
        <v>4461</v>
      </c>
      <c r="X2952" t="s">
        <v>3179</v>
      </c>
      <c r="Y2952" t="s">
        <v>4481</v>
      </c>
      <c r="Z2952" t="s">
        <v>3052</v>
      </c>
      <c r="AA2952">
        <v>830473</v>
      </c>
      <c r="AB2952" s="198">
        <v>37073.875011574077</v>
      </c>
      <c r="AC2952" s="198">
        <v>37103.875011574077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1339570</v>
      </c>
      <c r="H2953" s="198">
        <v>37047.379988425928</v>
      </c>
      <c r="I2953" t="s">
        <v>4521</v>
      </c>
      <c r="M2953" t="s">
        <v>3494</v>
      </c>
      <c r="N2953" t="s">
        <v>3865</v>
      </c>
      <c r="O2953" t="s">
        <v>2682</v>
      </c>
      <c r="Q2953" s="199">
        <v>5000</v>
      </c>
      <c r="S2953" t="s">
        <v>3495</v>
      </c>
      <c r="T2953" t="s">
        <v>3730</v>
      </c>
      <c r="U2953" s="201">
        <v>4.0999999999999996</v>
      </c>
      <c r="V2953" t="s">
        <v>3242</v>
      </c>
      <c r="W2953" t="s">
        <v>3163</v>
      </c>
      <c r="X2953" t="s">
        <v>3164</v>
      </c>
      <c r="Y2953" t="s">
        <v>4481</v>
      </c>
      <c r="Z2953" t="s">
        <v>3051</v>
      </c>
      <c r="AA2953">
        <v>830475</v>
      </c>
      <c r="AB2953" s="198">
        <v>37048.875011574077</v>
      </c>
      <c r="AC2953" s="198">
        <v>37048.875011574077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5000</v>
      </c>
      <c r="G2954" s="202">
        <v>1339573</v>
      </c>
      <c r="H2954" s="198">
        <v>37047.380057870374</v>
      </c>
      <c r="I2954" t="s">
        <v>3606</v>
      </c>
      <c r="M2954" t="s">
        <v>3494</v>
      </c>
      <c r="N2954" t="s">
        <v>3840</v>
      </c>
      <c r="O2954" t="s">
        <v>2685</v>
      </c>
      <c r="P2954" s="199">
        <v>5000</v>
      </c>
      <c r="S2954" t="s">
        <v>3495</v>
      </c>
      <c r="T2954" t="s">
        <v>3730</v>
      </c>
      <c r="U2954" s="201">
        <v>3.95</v>
      </c>
      <c r="V2954" t="s">
        <v>4080</v>
      </c>
      <c r="W2954" t="s">
        <v>4035</v>
      </c>
      <c r="X2954" t="s">
        <v>4036</v>
      </c>
      <c r="Y2954" t="s">
        <v>4481</v>
      </c>
      <c r="Z2954" t="s">
        <v>3051</v>
      </c>
      <c r="AA2954">
        <v>830476</v>
      </c>
      <c r="AB2954" s="198">
        <v>37048.875011574077</v>
      </c>
      <c r="AC2954" s="198">
        <v>37048.875011574077</v>
      </c>
    </row>
    <row r="2955" spans="1:29" x14ac:dyDescent="0.2">
      <c r="A2955" s="44" t="str">
        <f t="shared" ref="A2955:A3018" si="231">B2955&amp;" "&amp;C2955&amp;" "&amp;D2955</f>
        <v>US Power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Power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2</v>
      </c>
      <c r="F2955" s="213">
        <f t="shared" ref="F2955:F3018" si="235">E2955*SUM(P2955:Q2955)</f>
        <v>100</v>
      </c>
      <c r="G2955" s="202">
        <v>1339572</v>
      </c>
      <c r="H2955" s="198">
        <v>37047.380057870374</v>
      </c>
      <c r="I2955" t="s">
        <v>3647</v>
      </c>
      <c r="M2955" t="s">
        <v>2818</v>
      </c>
      <c r="N2955" t="s">
        <v>4780</v>
      </c>
      <c r="O2955" t="s">
        <v>2712</v>
      </c>
      <c r="Q2955" s="199">
        <v>50</v>
      </c>
      <c r="S2955" t="s">
        <v>3493</v>
      </c>
      <c r="T2955" t="s">
        <v>3730</v>
      </c>
      <c r="U2955" s="201">
        <v>42.5</v>
      </c>
      <c r="V2955" t="s">
        <v>3299</v>
      </c>
      <c r="W2955" t="s">
        <v>4253</v>
      </c>
      <c r="X2955" t="s">
        <v>3526</v>
      </c>
      <c r="Y2955" t="s">
        <v>4783</v>
      </c>
      <c r="Z2955" t="s">
        <v>3051</v>
      </c>
      <c r="AA2955">
        <v>632857.1</v>
      </c>
      <c r="AB2955" s="198">
        <v>37049.875011574077</v>
      </c>
      <c r="AC2955" s="198">
        <v>37050.875011574077</v>
      </c>
    </row>
    <row r="2956" spans="1:29" x14ac:dyDescent="0.2">
      <c r="A2956" s="44" t="str">
        <f t="shared" si="231"/>
        <v>US Natural Gas Financial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31</v>
      </c>
      <c r="F2956" s="213">
        <f t="shared" si="235"/>
        <v>77500</v>
      </c>
      <c r="G2956" s="202">
        <v>1339574</v>
      </c>
      <c r="H2956" s="198">
        <v>37047.38008101852</v>
      </c>
      <c r="I2956" t="s">
        <v>4159</v>
      </c>
      <c r="M2956" t="s">
        <v>3494</v>
      </c>
      <c r="N2956" t="s">
        <v>4277</v>
      </c>
      <c r="O2956" t="s">
        <v>4487</v>
      </c>
      <c r="P2956" s="199">
        <v>2500</v>
      </c>
      <c r="S2956" t="s">
        <v>3495</v>
      </c>
      <c r="T2956" t="s">
        <v>3730</v>
      </c>
      <c r="U2956" s="201">
        <v>4.09</v>
      </c>
      <c r="V2956" t="s">
        <v>138</v>
      </c>
      <c r="W2956" t="s">
        <v>2909</v>
      </c>
      <c r="X2956" t="s">
        <v>4278</v>
      </c>
      <c r="Y2956" t="s">
        <v>3748</v>
      </c>
      <c r="Z2956" t="s">
        <v>3051</v>
      </c>
      <c r="AA2956" t="s">
        <v>393</v>
      </c>
      <c r="AB2956" s="198">
        <v>37073.875</v>
      </c>
      <c r="AC2956" s="198">
        <v>37103.875</v>
      </c>
    </row>
    <row r="2957" spans="1:29" x14ac:dyDescent="0.2">
      <c r="A2957" s="44" t="str">
        <f t="shared" si="231"/>
        <v>US Natural Gas Financial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365</v>
      </c>
      <c r="F2957" s="213">
        <f t="shared" si="235"/>
        <v>1825000</v>
      </c>
      <c r="G2957" s="202">
        <v>1339575</v>
      </c>
      <c r="H2957" s="198">
        <v>37047.380104166667</v>
      </c>
      <c r="I2957" t="s">
        <v>3518</v>
      </c>
      <c r="M2957" t="s">
        <v>3494</v>
      </c>
      <c r="N2957" t="s">
        <v>4277</v>
      </c>
      <c r="O2957" t="s">
        <v>4526</v>
      </c>
      <c r="P2957" s="199">
        <v>5000</v>
      </c>
      <c r="S2957" t="s">
        <v>3495</v>
      </c>
      <c r="T2957" t="s">
        <v>3730</v>
      </c>
      <c r="U2957" s="201">
        <v>4.1349999999999998</v>
      </c>
      <c r="V2957" t="s">
        <v>4392</v>
      </c>
      <c r="W2957" t="s">
        <v>2909</v>
      </c>
      <c r="X2957" t="s">
        <v>4278</v>
      </c>
      <c r="Y2957" t="s">
        <v>3748</v>
      </c>
      <c r="Z2957" t="s">
        <v>3051</v>
      </c>
      <c r="AA2957" t="s">
        <v>394</v>
      </c>
      <c r="AB2957" s="198">
        <v>37257.875</v>
      </c>
      <c r="AC2957" s="198">
        <v>37621.875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1339577</v>
      </c>
      <c r="H2958" s="198">
        <v>37047.380115740743</v>
      </c>
      <c r="I2958" t="s">
        <v>3472</v>
      </c>
      <c r="M2958" t="s">
        <v>3494</v>
      </c>
      <c r="N2958" t="s">
        <v>3840</v>
      </c>
      <c r="O2958" t="s">
        <v>2545</v>
      </c>
      <c r="Q2958" s="199">
        <v>5000</v>
      </c>
      <c r="S2958" t="s">
        <v>3495</v>
      </c>
      <c r="T2958" t="s">
        <v>3730</v>
      </c>
      <c r="U2958" s="201">
        <v>4.45</v>
      </c>
      <c r="V2958" t="s">
        <v>3473</v>
      </c>
      <c r="W2958" t="s">
        <v>3163</v>
      </c>
      <c r="X2958" t="s">
        <v>3164</v>
      </c>
      <c r="Y2958" t="s">
        <v>4481</v>
      </c>
      <c r="Z2958" t="s">
        <v>3051</v>
      </c>
      <c r="AA2958">
        <v>830478</v>
      </c>
      <c r="AB2958" s="198">
        <v>37048.875011574077</v>
      </c>
      <c r="AC2958" s="198">
        <v>37048.875011574077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798</v>
      </c>
      <c r="G2959" s="202">
        <v>1339576</v>
      </c>
      <c r="H2959" s="198">
        <v>37047.380115740743</v>
      </c>
      <c r="I2959" t="s">
        <v>3157</v>
      </c>
      <c r="M2959" t="s">
        <v>3494</v>
      </c>
      <c r="N2959" t="s">
        <v>3840</v>
      </c>
      <c r="O2959" t="s">
        <v>2681</v>
      </c>
      <c r="Q2959" s="199">
        <v>798</v>
      </c>
      <c r="S2959" t="s">
        <v>3495</v>
      </c>
      <c r="T2959" t="s">
        <v>3730</v>
      </c>
      <c r="U2959" s="201">
        <v>4.24</v>
      </c>
      <c r="V2959" t="s">
        <v>3849</v>
      </c>
      <c r="W2959" t="s">
        <v>4178</v>
      </c>
      <c r="X2959" t="s">
        <v>3149</v>
      </c>
      <c r="Y2959" t="s">
        <v>4481</v>
      </c>
      <c r="Z2959" t="s">
        <v>3051</v>
      </c>
      <c r="AA2959">
        <v>830477</v>
      </c>
      <c r="AB2959" s="198">
        <v>37048.875011574077</v>
      </c>
      <c r="AC2959" s="198">
        <v>37048.875011574077</v>
      </c>
    </row>
    <row r="2960" spans="1:29" x14ac:dyDescent="0.2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77500</v>
      </c>
      <c r="G2960" s="202">
        <v>1339578</v>
      </c>
      <c r="H2960" s="198">
        <v>37047.380127314813</v>
      </c>
      <c r="I2960" t="s">
        <v>4400</v>
      </c>
      <c r="M2960" t="s">
        <v>3494</v>
      </c>
      <c r="N2960" t="s">
        <v>4277</v>
      </c>
      <c r="O2960" t="s">
        <v>4487</v>
      </c>
      <c r="P2960" s="199">
        <v>2500</v>
      </c>
      <c r="S2960" t="s">
        <v>3495</v>
      </c>
      <c r="T2960" t="s">
        <v>3730</v>
      </c>
      <c r="U2960" s="201">
        <v>4.09</v>
      </c>
      <c r="V2960" t="s">
        <v>395</v>
      </c>
      <c r="W2960" t="s">
        <v>2909</v>
      </c>
      <c r="X2960" t="s">
        <v>4278</v>
      </c>
      <c r="Y2960" t="s">
        <v>3748</v>
      </c>
      <c r="Z2960" t="s">
        <v>3051</v>
      </c>
      <c r="AA2960" t="s">
        <v>396</v>
      </c>
      <c r="AB2960" s="198">
        <v>37073.875</v>
      </c>
      <c r="AC2960" s="198">
        <v>37103.875</v>
      </c>
    </row>
    <row r="2961" spans="1:29" x14ac:dyDescent="0.2">
      <c r="A2961" s="44" t="str">
        <f t="shared" si="231"/>
        <v>US Crude Financial</v>
      </c>
      <c r="B2961" s="44" t="str">
        <f t="shared" si="232"/>
        <v>US</v>
      </c>
      <c r="C2961" s="44" t="str">
        <f t="shared" si="233"/>
        <v>Crude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50000</v>
      </c>
      <c r="G2961" s="202">
        <v>1339579</v>
      </c>
      <c r="H2961" s="198">
        <v>37047.38013888889</v>
      </c>
      <c r="I2961" t="s">
        <v>4276</v>
      </c>
      <c r="M2961" t="s">
        <v>3599</v>
      </c>
      <c r="N2961" t="s">
        <v>4774</v>
      </c>
      <c r="O2961" t="s">
        <v>3516</v>
      </c>
      <c r="P2961" s="199">
        <v>50000</v>
      </c>
      <c r="S2961" t="s">
        <v>3500</v>
      </c>
      <c r="T2961" t="s">
        <v>3730</v>
      </c>
      <c r="U2961" s="201">
        <v>28.02</v>
      </c>
      <c r="V2961" t="s">
        <v>4469</v>
      </c>
      <c r="W2961" t="s">
        <v>4776</v>
      </c>
      <c r="X2961" t="s">
        <v>4777</v>
      </c>
      <c r="Y2961" t="s">
        <v>2830</v>
      </c>
      <c r="Z2961" t="s">
        <v>3051</v>
      </c>
      <c r="AA2961">
        <v>113643</v>
      </c>
      <c r="AB2961" s="198">
        <v>37073</v>
      </c>
      <c r="AC2961" s="198">
        <v>37103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2840</v>
      </c>
      <c r="G2962" s="202">
        <v>1339581</v>
      </c>
      <c r="H2962" s="198">
        <v>37047.380162037036</v>
      </c>
      <c r="I2962" t="s">
        <v>3166</v>
      </c>
      <c r="M2962" t="s">
        <v>3494</v>
      </c>
      <c r="N2962" t="s">
        <v>3840</v>
      </c>
      <c r="O2962" t="s">
        <v>2657</v>
      </c>
      <c r="Q2962" s="199">
        <v>2840</v>
      </c>
      <c r="S2962" t="s">
        <v>3495</v>
      </c>
      <c r="T2962" t="s">
        <v>3730</v>
      </c>
      <c r="U2962" s="201">
        <v>3.8450000000000002</v>
      </c>
      <c r="V2962" t="s">
        <v>3167</v>
      </c>
      <c r="W2962" t="s">
        <v>4368</v>
      </c>
      <c r="X2962" t="s">
        <v>3165</v>
      </c>
      <c r="Y2962" t="s">
        <v>4481</v>
      </c>
      <c r="Z2962" t="s">
        <v>3051</v>
      </c>
      <c r="AA2962">
        <v>830479</v>
      </c>
      <c r="AB2962" s="198">
        <v>37048.875011574077</v>
      </c>
      <c r="AC2962" s="198">
        <v>37048.875011574077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1339586</v>
      </c>
      <c r="H2963" s="198">
        <v>37047.380173611113</v>
      </c>
      <c r="I2963" t="s">
        <v>3552</v>
      </c>
      <c r="M2963" t="s">
        <v>3494</v>
      </c>
      <c r="N2963" t="s">
        <v>3840</v>
      </c>
      <c r="O2963" t="s">
        <v>2610</v>
      </c>
      <c r="P2963" s="199">
        <v>5000</v>
      </c>
      <c r="S2963" t="s">
        <v>3495</v>
      </c>
      <c r="T2963" t="s">
        <v>3730</v>
      </c>
      <c r="U2963" s="201">
        <v>3.91</v>
      </c>
      <c r="V2963" t="s">
        <v>3553</v>
      </c>
      <c r="W2963" t="s">
        <v>4512</v>
      </c>
      <c r="X2963" t="s">
        <v>4513</v>
      </c>
      <c r="Y2963" t="s">
        <v>4481</v>
      </c>
      <c r="Z2963" t="s">
        <v>3051</v>
      </c>
      <c r="AA2963">
        <v>830481</v>
      </c>
      <c r="AB2963" s="198">
        <v>37048.875011574077</v>
      </c>
      <c r="AC2963" s="198">
        <v>37048.875011574077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</v>
      </c>
      <c r="G2964" s="202">
        <v>1339585</v>
      </c>
      <c r="H2964" s="198">
        <v>37047.380173611113</v>
      </c>
      <c r="I2964" t="s">
        <v>4543</v>
      </c>
      <c r="M2964" t="s">
        <v>3494</v>
      </c>
      <c r="N2964" t="s">
        <v>3840</v>
      </c>
      <c r="O2964" t="s">
        <v>2524</v>
      </c>
      <c r="Q2964" s="199">
        <v>5000</v>
      </c>
      <c r="S2964" t="s">
        <v>3495</v>
      </c>
      <c r="T2964" t="s">
        <v>3730</v>
      </c>
      <c r="U2964" s="201">
        <v>4.3049999999999997</v>
      </c>
      <c r="V2964" t="s">
        <v>4162</v>
      </c>
      <c r="W2964" t="s">
        <v>3217</v>
      </c>
      <c r="X2964" t="s">
        <v>3153</v>
      </c>
      <c r="Y2964" t="s">
        <v>4481</v>
      </c>
      <c r="Z2964" t="s">
        <v>3051</v>
      </c>
      <c r="AA2964">
        <v>830480</v>
      </c>
      <c r="AB2964" s="198">
        <v>37048.875011574077</v>
      </c>
      <c r="AC2964" s="198">
        <v>37048.875011574077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8920</v>
      </c>
      <c r="G2965" s="202">
        <v>1339587</v>
      </c>
      <c r="H2965" s="198">
        <v>37047.380196759259</v>
      </c>
      <c r="I2965" t="s">
        <v>3157</v>
      </c>
      <c r="M2965" t="s">
        <v>3494</v>
      </c>
      <c r="N2965" t="s">
        <v>3840</v>
      </c>
      <c r="O2965" t="s">
        <v>2587</v>
      </c>
      <c r="P2965" s="199">
        <v>8920</v>
      </c>
      <c r="S2965" t="s">
        <v>3495</v>
      </c>
      <c r="T2965" t="s">
        <v>3730</v>
      </c>
      <c r="U2965" s="201">
        <v>3.9750000000000001</v>
      </c>
      <c r="V2965" t="s">
        <v>4602</v>
      </c>
      <c r="W2965" t="s">
        <v>3171</v>
      </c>
      <c r="X2965" t="s">
        <v>3164</v>
      </c>
      <c r="Y2965" t="s">
        <v>4481</v>
      </c>
      <c r="Z2965" t="s">
        <v>3051</v>
      </c>
      <c r="AA2965">
        <v>830482</v>
      </c>
      <c r="AB2965" s="198">
        <v>37048.875011574077</v>
      </c>
      <c r="AC2965" s="198">
        <v>37048.875011574077</v>
      </c>
    </row>
    <row r="2966" spans="1:29" x14ac:dyDescent="0.2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30</v>
      </c>
      <c r="F2966" s="213">
        <f t="shared" si="235"/>
        <v>150000</v>
      </c>
      <c r="G2966" s="202">
        <v>1339588</v>
      </c>
      <c r="H2966" s="198">
        <v>37047.380208333336</v>
      </c>
      <c r="I2966" t="s">
        <v>3606</v>
      </c>
      <c r="M2966" t="s">
        <v>3494</v>
      </c>
      <c r="N2966" t="s">
        <v>4488</v>
      </c>
      <c r="O2966" t="s">
        <v>4389</v>
      </c>
      <c r="Q2966" s="199">
        <v>5000</v>
      </c>
      <c r="S2966" t="s">
        <v>3495</v>
      </c>
      <c r="T2966" t="s">
        <v>3730</v>
      </c>
      <c r="U2966" s="201">
        <v>4.4800000000000004</v>
      </c>
      <c r="V2966" t="s">
        <v>2841</v>
      </c>
      <c r="W2966" t="s">
        <v>4385</v>
      </c>
      <c r="X2966" t="s">
        <v>4386</v>
      </c>
      <c r="Y2966" t="s">
        <v>3748</v>
      </c>
      <c r="Z2966" t="s">
        <v>3051</v>
      </c>
      <c r="AA2966" t="s">
        <v>397</v>
      </c>
      <c r="AB2966" s="198">
        <v>37135.875011574077</v>
      </c>
      <c r="AC2966" s="198">
        <v>37164.875011574077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965</v>
      </c>
      <c r="G2967" s="202">
        <v>1339589</v>
      </c>
      <c r="H2967" s="198">
        <v>37047.380208333336</v>
      </c>
      <c r="I2967" t="s">
        <v>4455</v>
      </c>
      <c r="M2967" t="s">
        <v>3494</v>
      </c>
      <c r="N2967" t="s">
        <v>3840</v>
      </c>
      <c r="O2967" t="s">
        <v>2469</v>
      </c>
      <c r="P2967" s="199">
        <v>965</v>
      </c>
      <c r="S2967" t="s">
        <v>3495</v>
      </c>
      <c r="T2967" t="s">
        <v>3730</v>
      </c>
      <c r="U2967" s="201">
        <v>3.9325000000000001</v>
      </c>
      <c r="V2967" t="s">
        <v>4593</v>
      </c>
      <c r="W2967" t="s">
        <v>4512</v>
      </c>
      <c r="X2967" t="s">
        <v>4513</v>
      </c>
      <c r="Y2967" t="s">
        <v>4481</v>
      </c>
      <c r="Z2967" t="s">
        <v>3051</v>
      </c>
      <c r="AA2967">
        <v>830484</v>
      </c>
      <c r="AB2967" s="198">
        <v>37048.875011574077</v>
      </c>
      <c r="AC2967" s="198">
        <v>37048.875011574077</v>
      </c>
    </row>
    <row r="2968" spans="1:29" x14ac:dyDescent="0.2">
      <c r="A2968" s="44" t="str">
        <f t="shared" si="231"/>
        <v>US Natural Gas Financial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123</v>
      </c>
      <c r="F2968" s="213">
        <f t="shared" si="235"/>
        <v>1107000</v>
      </c>
      <c r="G2968" s="202">
        <v>1339590</v>
      </c>
      <c r="H2968" s="198">
        <v>37047.380219907405</v>
      </c>
      <c r="I2968" t="s">
        <v>4285</v>
      </c>
      <c r="M2968" t="s">
        <v>3494</v>
      </c>
      <c r="N2968" t="s">
        <v>4488</v>
      </c>
      <c r="O2968" t="s">
        <v>398</v>
      </c>
      <c r="Q2968" s="199">
        <v>9000</v>
      </c>
      <c r="S2968" t="s">
        <v>3495</v>
      </c>
      <c r="T2968" t="s">
        <v>3730</v>
      </c>
      <c r="U2968" s="201">
        <v>-0.115</v>
      </c>
      <c r="V2968" t="s">
        <v>3485</v>
      </c>
      <c r="W2968" t="s">
        <v>3486</v>
      </c>
      <c r="X2968" t="s">
        <v>3487</v>
      </c>
      <c r="Y2968" t="s">
        <v>3748</v>
      </c>
      <c r="Z2968" t="s">
        <v>3051</v>
      </c>
      <c r="AA2968" t="s">
        <v>399</v>
      </c>
      <c r="AB2968" s="198">
        <v>37073</v>
      </c>
      <c r="AC2968" s="198">
        <v>37195</v>
      </c>
    </row>
    <row r="2969" spans="1:29" x14ac:dyDescent="0.2">
      <c r="A2969" s="44" t="str">
        <f t="shared" si="231"/>
        <v>US Natural Gas Financial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Financial</v>
      </c>
      <c r="E2969" s="44">
        <f>IF(VLOOKUP(S2969,'DD-Lookup'!$J$6:$L$50,3,FALSE)="Monthly",(YEAR(AC2969)-YEAR(AB2969))*12+MONTH(AC2969)-MONTH(AB2969)+1,(AC2969-AB2969+1))</f>
        <v>25</v>
      </c>
      <c r="F2969" s="213">
        <f t="shared" si="235"/>
        <v>125000</v>
      </c>
      <c r="G2969" s="202">
        <v>1339592</v>
      </c>
      <c r="H2969" s="198">
        <v>37047.380243055559</v>
      </c>
      <c r="I2969" t="s">
        <v>4239</v>
      </c>
      <c r="M2969" t="s">
        <v>3494</v>
      </c>
      <c r="N2969" t="s">
        <v>4277</v>
      </c>
      <c r="O2969" t="s">
        <v>2601</v>
      </c>
      <c r="P2969" s="199">
        <v>5000</v>
      </c>
      <c r="S2969" t="s">
        <v>3495</v>
      </c>
      <c r="T2969" t="s">
        <v>3730</v>
      </c>
      <c r="U2969" s="201">
        <v>2.8250000000000002</v>
      </c>
      <c r="V2969" t="s">
        <v>2735</v>
      </c>
      <c r="W2969" t="s">
        <v>3183</v>
      </c>
      <c r="X2969" t="s">
        <v>2602</v>
      </c>
      <c r="Y2969" t="s">
        <v>3748</v>
      </c>
      <c r="Z2969" t="s">
        <v>3051</v>
      </c>
      <c r="AA2969" t="s">
        <v>400</v>
      </c>
      <c r="AB2969" s="198">
        <v>37048.875011574077</v>
      </c>
      <c r="AC2969" s="198">
        <v>37072.875011574077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31</v>
      </c>
      <c r="F2970" s="213">
        <f t="shared" si="235"/>
        <v>310000</v>
      </c>
      <c r="G2970" s="202">
        <v>1339594</v>
      </c>
      <c r="H2970" s="198">
        <v>37047.380254629628</v>
      </c>
      <c r="I2970" t="s">
        <v>4276</v>
      </c>
      <c r="M2970" t="s">
        <v>3494</v>
      </c>
      <c r="N2970" t="s">
        <v>4277</v>
      </c>
      <c r="O2970" t="s">
        <v>4487</v>
      </c>
      <c r="P2970" s="199">
        <v>10000</v>
      </c>
      <c r="S2970" t="s">
        <v>3495</v>
      </c>
      <c r="T2970" t="s">
        <v>3730</v>
      </c>
      <c r="U2970" s="201">
        <v>4.09</v>
      </c>
      <c r="V2970" t="s">
        <v>4334</v>
      </c>
      <c r="W2970" t="s">
        <v>2909</v>
      </c>
      <c r="X2970" t="s">
        <v>4278</v>
      </c>
      <c r="Y2970" t="s">
        <v>3748</v>
      </c>
      <c r="Z2970" t="s">
        <v>3051</v>
      </c>
      <c r="AA2970" t="s">
        <v>401</v>
      </c>
      <c r="AB2970" s="198">
        <v>37073.875</v>
      </c>
      <c r="AC2970" s="198">
        <v>37103.875</v>
      </c>
    </row>
    <row r="2971" spans="1:29" x14ac:dyDescent="0.2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10000</v>
      </c>
      <c r="G2971" s="202">
        <v>1339593</v>
      </c>
      <c r="H2971" s="198">
        <v>37047.380254629628</v>
      </c>
      <c r="I2971" t="s">
        <v>4300</v>
      </c>
      <c r="M2971" t="s">
        <v>3494</v>
      </c>
      <c r="N2971" t="s">
        <v>4506</v>
      </c>
      <c r="O2971" t="s">
        <v>2641</v>
      </c>
      <c r="Q2971" s="199">
        <v>10000</v>
      </c>
      <c r="S2971" t="s">
        <v>3495</v>
      </c>
      <c r="T2971" t="s">
        <v>3730</v>
      </c>
      <c r="U2971" s="201">
        <v>4.1624999999999996</v>
      </c>
      <c r="V2971" t="s">
        <v>3892</v>
      </c>
      <c r="W2971" t="s">
        <v>4507</v>
      </c>
      <c r="X2971" t="s">
        <v>4508</v>
      </c>
      <c r="Y2971" t="s">
        <v>4481</v>
      </c>
      <c r="Z2971" t="s">
        <v>3051</v>
      </c>
      <c r="AA2971">
        <v>830483</v>
      </c>
      <c r="AB2971" s="198">
        <v>37048.875011574077</v>
      </c>
      <c r="AC2971" s="198">
        <v>37048.875011574077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1339595</v>
      </c>
      <c r="H2972" s="198">
        <v>37047.380277777775</v>
      </c>
      <c r="I2972" t="s">
        <v>4608</v>
      </c>
      <c r="M2972" t="s">
        <v>3494</v>
      </c>
      <c r="N2972" t="s">
        <v>3840</v>
      </c>
      <c r="O2972" t="s">
        <v>2545</v>
      </c>
      <c r="P2972" s="199">
        <v>5000</v>
      </c>
      <c r="S2972" t="s">
        <v>3495</v>
      </c>
      <c r="T2972" t="s">
        <v>3730</v>
      </c>
      <c r="U2972" s="201">
        <v>4.5</v>
      </c>
      <c r="V2972" t="s">
        <v>4609</v>
      </c>
      <c r="W2972" t="s">
        <v>3163</v>
      </c>
      <c r="X2972" t="s">
        <v>3164</v>
      </c>
      <c r="Y2972" t="s">
        <v>4481</v>
      </c>
      <c r="Z2972" t="s">
        <v>3051</v>
      </c>
      <c r="AA2972">
        <v>830485</v>
      </c>
      <c r="AB2972" s="198">
        <v>37048.875011574077</v>
      </c>
      <c r="AC2972" s="198">
        <v>37048.875011574077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1339597</v>
      </c>
      <c r="H2973" s="198">
        <v>37047.380370370367</v>
      </c>
      <c r="I2973" t="s">
        <v>3533</v>
      </c>
      <c r="M2973" t="s">
        <v>3494</v>
      </c>
      <c r="N2973" t="s">
        <v>3840</v>
      </c>
      <c r="O2973" t="s">
        <v>2545</v>
      </c>
      <c r="P2973" s="199">
        <v>5000</v>
      </c>
      <c r="S2973" t="s">
        <v>3495</v>
      </c>
      <c r="T2973" t="s">
        <v>3730</v>
      </c>
      <c r="U2973" s="201">
        <v>4.4000000000000004</v>
      </c>
      <c r="V2973" t="s">
        <v>4152</v>
      </c>
      <c r="W2973" t="s">
        <v>3163</v>
      </c>
      <c r="X2973" t="s">
        <v>3164</v>
      </c>
      <c r="Y2973" t="s">
        <v>4481</v>
      </c>
      <c r="Z2973" t="s">
        <v>3051</v>
      </c>
      <c r="AA2973">
        <v>830486</v>
      </c>
      <c r="AB2973" s="198">
        <v>37048.875011574077</v>
      </c>
      <c r="AC2973" s="198">
        <v>37048.875011574077</v>
      </c>
    </row>
    <row r="2974" spans="1:29" x14ac:dyDescent="0.2">
      <c r="A2974" s="44" t="str">
        <f t="shared" si="231"/>
        <v>US Natural Gas Financial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Financial</v>
      </c>
      <c r="E2974" s="44">
        <f>IF(VLOOKUP(S2974,'DD-Lookup'!$J$6:$L$50,3,FALSE)="Monthly",(YEAR(AC2974)-YEAR(AB2974))*12+MONTH(AC2974)-MONTH(AB2974)+1,(AC2974-AB2974+1))</f>
        <v>25</v>
      </c>
      <c r="F2974" s="213">
        <f t="shared" si="235"/>
        <v>250000</v>
      </c>
      <c r="G2974" s="202">
        <v>1339600</v>
      </c>
      <c r="H2974" s="198">
        <v>37047.380416666667</v>
      </c>
      <c r="I2974" t="s">
        <v>3702</v>
      </c>
      <c r="M2974" t="s">
        <v>3494</v>
      </c>
      <c r="N2974" t="s">
        <v>4277</v>
      </c>
      <c r="O2974" t="s">
        <v>3991</v>
      </c>
      <c r="Q2974" s="199">
        <v>10000</v>
      </c>
      <c r="S2974" t="s">
        <v>3495</v>
      </c>
      <c r="T2974" t="s">
        <v>3730</v>
      </c>
      <c r="U2974" s="201">
        <v>4</v>
      </c>
      <c r="V2974" t="s">
        <v>4099</v>
      </c>
      <c r="W2974" t="s">
        <v>4527</v>
      </c>
      <c r="X2974" t="s">
        <v>4157</v>
      </c>
      <c r="Y2974" t="s">
        <v>3748</v>
      </c>
      <c r="Z2974" t="s">
        <v>3051</v>
      </c>
      <c r="AA2974" t="s">
        <v>402</v>
      </c>
      <c r="AB2974" s="198">
        <v>37048.875011574077</v>
      </c>
      <c r="AC2974" s="198">
        <v>37072.875011574077</v>
      </c>
    </row>
    <row r="2975" spans="1:29" x14ac:dyDescent="0.2">
      <c r="A2975" s="44" t="str">
        <f t="shared" si="231"/>
        <v>US Natural Gas Financial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Financial</v>
      </c>
      <c r="E2975" s="44">
        <f>IF(VLOOKUP(S2975,'DD-Lookup'!$J$6:$L$50,3,FALSE)="Monthly",(YEAR(AC2975)-YEAR(AB2975))*12+MONTH(AC2975)-MONTH(AB2975)+1,(AC2975-AB2975+1))</f>
        <v>31</v>
      </c>
      <c r="F2975" s="213">
        <f t="shared" si="235"/>
        <v>155000</v>
      </c>
      <c r="G2975" s="202">
        <v>1339599</v>
      </c>
      <c r="H2975" s="198">
        <v>37047.380416666667</v>
      </c>
      <c r="I2975" t="s">
        <v>3533</v>
      </c>
      <c r="M2975" t="s">
        <v>3494</v>
      </c>
      <c r="N2975" t="s">
        <v>4488</v>
      </c>
      <c r="O2975" t="s">
        <v>3448</v>
      </c>
      <c r="P2975" s="199">
        <v>5000</v>
      </c>
      <c r="S2975" t="s">
        <v>3495</v>
      </c>
      <c r="T2975" t="s">
        <v>3730</v>
      </c>
      <c r="U2975" s="201">
        <v>-1.2549999999999999</v>
      </c>
      <c r="V2975" t="s">
        <v>4607</v>
      </c>
      <c r="W2975" t="s">
        <v>3185</v>
      </c>
      <c r="X2975" t="s">
        <v>4437</v>
      </c>
      <c r="Y2975" t="s">
        <v>3748</v>
      </c>
      <c r="Z2975" t="s">
        <v>3051</v>
      </c>
      <c r="AA2975" t="s">
        <v>403</v>
      </c>
      <c r="AB2975" s="198">
        <v>37073.875011574077</v>
      </c>
      <c r="AC2975" s="198">
        <v>37103.875011574077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25000</v>
      </c>
      <c r="G2976" s="202">
        <v>1339601</v>
      </c>
      <c r="H2976" s="198">
        <v>37047.380439814813</v>
      </c>
      <c r="I2976" t="s">
        <v>3702</v>
      </c>
      <c r="M2976" t="s">
        <v>3494</v>
      </c>
      <c r="N2976" t="s">
        <v>3840</v>
      </c>
      <c r="O2976" t="s">
        <v>4680</v>
      </c>
      <c r="Q2976" s="199">
        <v>25000</v>
      </c>
      <c r="S2976" t="s">
        <v>3495</v>
      </c>
      <c r="T2976" t="s">
        <v>3730</v>
      </c>
      <c r="U2976" s="201">
        <v>4</v>
      </c>
      <c r="V2976" t="s">
        <v>4008</v>
      </c>
      <c r="W2976" t="s">
        <v>4163</v>
      </c>
      <c r="X2976" t="s">
        <v>4164</v>
      </c>
      <c r="Y2976" t="s">
        <v>4481</v>
      </c>
      <c r="Z2976" t="s">
        <v>3051</v>
      </c>
      <c r="AA2976">
        <v>830487</v>
      </c>
      <c r="AB2976" s="198">
        <v>37048.875011574077</v>
      </c>
      <c r="AC2976" s="198">
        <v>37048.875011574077</v>
      </c>
    </row>
    <row r="2977" spans="1:29" x14ac:dyDescent="0.2">
      <c r="A2977" s="44" t="str">
        <f t="shared" si="231"/>
        <v>US Natural Gas Financial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25</v>
      </c>
      <c r="F2977" s="213">
        <f t="shared" si="235"/>
        <v>100000</v>
      </c>
      <c r="G2977" s="202">
        <v>1339603</v>
      </c>
      <c r="H2977" s="198">
        <v>37047.380486111113</v>
      </c>
      <c r="I2977" t="s">
        <v>3518</v>
      </c>
      <c r="M2977" t="s">
        <v>3494</v>
      </c>
      <c r="N2977" t="s">
        <v>4277</v>
      </c>
      <c r="O2977" t="s">
        <v>2728</v>
      </c>
      <c r="Q2977" s="199">
        <v>4000</v>
      </c>
      <c r="S2977" t="s">
        <v>3495</v>
      </c>
      <c r="T2977" t="s">
        <v>3730</v>
      </c>
      <c r="U2977" s="201">
        <v>3.895</v>
      </c>
      <c r="V2977" t="s">
        <v>4420</v>
      </c>
      <c r="W2977" t="s">
        <v>3486</v>
      </c>
      <c r="X2977" t="s">
        <v>3487</v>
      </c>
      <c r="Y2977" t="s">
        <v>3748</v>
      </c>
      <c r="Z2977" t="s">
        <v>3051</v>
      </c>
      <c r="AA2977" t="s">
        <v>404</v>
      </c>
      <c r="AB2977" s="198">
        <v>37048.875011574077</v>
      </c>
      <c r="AC2977" s="198">
        <v>37072.875011574077</v>
      </c>
    </row>
    <row r="2978" spans="1:29" x14ac:dyDescent="0.2">
      <c r="A2978" s="44" t="str">
        <f t="shared" si="231"/>
        <v>US Power Physical</v>
      </c>
      <c r="B2978" s="44" t="str">
        <f t="shared" si="232"/>
        <v>US</v>
      </c>
      <c r="C2978" s="44" t="str">
        <f t="shared" si="233"/>
        <v>Power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1550</v>
      </c>
      <c r="G2978" s="202">
        <v>1339604</v>
      </c>
      <c r="H2978" s="198">
        <v>37047.380497685182</v>
      </c>
      <c r="I2978" t="s">
        <v>4284</v>
      </c>
      <c r="M2978" t="s">
        <v>2818</v>
      </c>
      <c r="N2978" t="s">
        <v>3519</v>
      </c>
      <c r="O2978" t="s">
        <v>3834</v>
      </c>
      <c r="Q2978" s="199">
        <v>50</v>
      </c>
      <c r="S2978" t="s">
        <v>3493</v>
      </c>
      <c r="T2978" t="s">
        <v>3730</v>
      </c>
      <c r="U2978" s="201">
        <v>86.25</v>
      </c>
      <c r="V2978" t="s">
        <v>4771</v>
      </c>
      <c r="W2978" t="s">
        <v>3538</v>
      </c>
      <c r="X2978" t="s">
        <v>3539</v>
      </c>
      <c r="Y2978" t="s">
        <v>4783</v>
      </c>
      <c r="Z2978" t="s">
        <v>3046</v>
      </c>
      <c r="AA2978">
        <v>632861.1</v>
      </c>
      <c r="AB2978" s="198">
        <v>37073.875011574077</v>
      </c>
      <c r="AC2978" s="198">
        <v>37103.875011574077</v>
      </c>
    </row>
    <row r="2979" spans="1:29" x14ac:dyDescent="0.2">
      <c r="A2979" s="44" t="str">
        <f t="shared" si="231"/>
        <v>US Crude Financial</v>
      </c>
      <c r="B2979" s="44" t="str">
        <f t="shared" si="232"/>
        <v>US</v>
      </c>
      <c r="C2979" s="44" t="str">
        <f t="shared" si="233"/>
        <v>Crude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50000</v>
      </c>
      <c r="G2979" s="202">
        <v>1339606</v>
      </c>
      <c r="H2979" s="198">
        <v>37047.380497685182</v>
      </c>
      <c r="I2979" t="s">
        <v>3643</v>
      </c>
      <c r="M2979" t="s">
        <v>3599</v>
      </c>
      <c r="N2979" t="s">
        <v>4774</v>
      </c>
      <c r="O2979" t="s">
        <v>3516</v>
      </c>
      <c r="P2979" s="199">
        <v>50000</v>
      </c>
      <c r="S2979" t="s">
        <v>3500</v>
      </c>
      <c r="T2979" t="s">
        <v>3730</v>
      </c>
      <c r="U2979" s="201">
        <v>28</v>
      </c>
      <c r="V2979" t="s">
        <v>4767</v>
      </c>
      <c r="W2979" t="s">
        <v>4776</v>
      </c>
      <c r="X2979" t="s">
        <v>4777</v>
      </c>
      <c r="Y2979" t="s">
        <v>2830</v>
      </c>
      <c r="Z2979" t="s">
        <v>3051</v>
      </c>
      <c r="AA2979">
        <v>113644</v>
      </c>
      <c r="AB2979" s="198">
        <v>37073</v>
      </c>
      <c r="AC2979" s="198">
        <v>37103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10000</v>
      </c>
      <c r="G2980" s="202">
        <v>1339605</v>
      </c>
      <c r="H2980" s="198">
        <v>37047.380497685182</v>
      </c>
      <c r="I2980" t="s">
        <v>4160</v>
      </c>
      <c r="M2980" t="s">
        <v>3494</v>
      </c>
      <c r="N2980" t="s">
        <v>3840</v>
      </c>
      <c r="O2980" t="s">
        <v>2515</v>
      </c>
      <c r="P2980" s="199">
        <v>10000</v>
      </c>
      <c r="S2980" t="s">
        <v>3495</v>
      </c>
      <c r="T2980" t="s">
        <v>3730</v>
      </c>
      <c r="U2980" s="201">
        <v>4.01</v>
      </c>
      <c r="V2980" t="s">
        <v>4750</v>
      </c>
      <c r="W2980" t="s">
        <v>4163</v>
      </c>
      <c r="X2980" t="s">
        <v>4164</v>
      </c>
      <c r="Y2980" t="s">
        <v>4481</v>
      </c>
      <c r="Z2980" t="s">
        <v>3051</v>
      </c>
      <c r="AA2980">
        <v>830488</v>
      </c>
      <c r="AB2980" s="198">
        <v>37048.875011574077</v>
      </c>
      <c r="AC2980" s="198">
        <v>37048.875011574077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1339607</v>
      </c>
      <c r="H2981" s="198">
        <v>37047.380509259259</v>
      </c>
      <c r="I2981" t="s">
        <v>4272</v>
      </c>
      <c r="M2981" t="s">
        <v>3494</v>
      </c>
      <c r="N2981" t="s">
        <v>3840</v>
      </c>
      <c r="O2981" t="s">
        <v>2505</v>
      </c>
      <c r="Q2981" s="199">
        <v>5000</v>
      </c>
      <c r="S2981" t="s">
        <v>3495</v>
      </c>
      <c r="T2981" t="s">
        <v>3730</v>
      </c>
      <c r="U2981" s="201">
        <v>3.89</v>
      </c>
      <c r="V2981" t="s">
        <v>4510</v>
      </c>
      <c r="W2981" t="s">
        <v>4348</v>
      </c>
      <c r="X2981" t="s">
        <v>4498</v>
      </c>
      <c r="Y2981" t="s">
        <v>4481</v>
      </c>
      <c r="Z2981" t="s">
        <v>3051</v>
      </c>
      <c r="AA2981">
        <v>830489</v>
      </c>
      <c r="AB2981" s="198">
        <v>37048.875011574077</v>
      </c>
      <c r="AC2981" s="198">
        <v>37048.875011574077</v>
      </c>
    </row>
    <row r="2982" spans="1:29" x14ac:dyDescent="0.2">
      <c r="A2982" s="44" t="str">
        <f t="shared" si="231"/>
        <v>US Natural Gas Financial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31</v>
      </c>
      <c r="F2982" s="213">
        <f t="shared" si="235"/>
        <v>620000</v>
      </c>
      <c r="G2982" s="202">
        <v>1339609</v>
      </c>
      <c r="H2982" s="198">
        <v>37047.380520833336</v>
      </c>
      <c r="I2982" t="s">
        <v>4276</v>
      </c>
      <c r="M2982" t="s">
        <v>3494</v>
      </c>
      <c r="N2982" t="s">
        <v>4277</v>
      </c>
      <c r="O2982" t="s">
        <v>4487</v>
      </c>
      <c r="P2982" s="199">
        <v>20000</v>
      </c>
      <c r="S2982" t="s">
        <v>3495</v>
      </c>
      <c r="T2982" t="s">
        <v>3730</v>
      </c>
      <c r="U2982" s="201">
        <v>4.09</v>
      </c>
      <c r="V2982" t="s">
        <v>4334</v>
      </c>
      <c r="W2982" t="s">
        <v>2909</v>
      </c>
      <c r="X2982" t="s">
        <v>4278</v>
      </c>
      <c r="Y2982" t="s">
        <v>3748</v>
      </c>
      <c r="Z2982" t="s">
        <v>3051</v>
      </c>
      <c r="AA2982" t="s">
        <v>405</v>
      </c>
      <c r="AB2982" s="198">
        <v>37073.875</v>
      </c>
      <c r="AC2982" s="198">
        <v>37103.875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1339610</v>
      </c>
      <c r="H2983" s="198">
        <v>37047.380532407406</v>
      </c>
      <c r="I2983" t="s">
        <v>4272</v>
      </c>
      <c r="M2983" t="s">
        <v>3494</v>
      </c>
      <c r="N2983" t="s">
        <v>3840</v>
      </c>
      <c r="O2983" t="s">
        <v>2505</v>
      </c>
      <c r="Q2983" s="199">
        <v>5000</v>
      </c>
      <c r="S2983" t="s">
        <v>3495</v>
      </c>
      <c r="T2983" t="s">
        <v>3730</v>
      </c>
      <c r="U2983" s="201">
        <v>3.8925000000000001</v>
      </c>
      <c r="V2983" t="s">
        <v>4510</v>
      </c>
      <c r="W2983" t="s">
        <v>4348</v>
      </c>
      <c r="X2983" t="s">
        <v>4498</v>
      </c>
      <c r="Y2983" t="s">
        <v>4481</v>
      </c>
      <c r="Z2983" t="s">
        <v>3051</v>
      </c>
      <c r="AA2983">
        <v>830491</v>
      </c>
      <c r="AB2983" s="198">
        <v>37048.875011574077</v>
      </c>
      <c r="AC2983" s="198">
        <v>37048.875011574077</v>
      </c>
    </row>
    <row r="2984" spans="1:29" x14ac:dyDescent="0.2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25</v>
      </c>
      <c r="F2984" s="213">
        <f t="shared" si="235"/>
        <v>250000</v>
      </c>
      <c r="G2984" s="202">
        <v>1339611</v>
      </c>
      <c r="H2984" s="198">
        <v>37047.380543981482</v>
      </c>
      <c r="I2984" t="s">
        <v>3637</v>
      </c>
      <c r="M2984" t="s">
        <v>3494</v>
      </c>
      <c r="N2984" t="s">
        <v>4277</v>
      </c>
      <c r="O2984" t="s">
        <v>3991</v>
      </c>
      <c r="Q2984" s="199">
        <v>10000</v>
      </c>
      <c r="S2984" t="s">
        <v>3495</v>
      </c>
      <c r="T2984" t="s">
        <v>3730</v>
      </c>
      <c r="U2984" s="201">
        <v>4.0049999999999999</v>
      </c>
      <c r="V2984" t="s">
        <v>4088</v>
      </c>
      <c r="W2984" t="s">
        <v>4527</v>
      </c>
      <c r="X2984" t="s">
        <v>4157</v>
      </c>
      <c r="Y2984" t="s">
        <v>3748</v>
      </c>
      <c r="Z2984" t="s">
        <v>3051</v>
      </c>
      <c r="AA2984" t="s">
        <v>406</v>
      </c>
      <c r="AB2984" s="198">
        <v>37048.875011574077</v>
      </c>
      <c r="AC2984" s="198">
        <v>37072.875011574077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1339612</v>
      </c>
      <c r="H2985" s="198">
        <v>37047.380543981482</v>
      </c>
      <c r="I2985" t="s">
        <v>4543</v>
      </c>
      <c r="M2985" t="s">
        <v>3494</v>
      </c>
      <c r="N2985" t="s">
        <v>3840</v>
      </c>
      <c r="O2985" t="s">
        <v>2472</v>
      </c>
      <c r="Q2985" s="199">
        <v>10000</v>
      </c>
      <c r="S2985" t="s">
        <v>3495</v>
      </c>
      <c r="T2985" t="s">
        <v>3730</v>
      </c>
      <c r="U2985" s="201">
        <v>3.9649999999999999</v>
      </c>
      <c r="V2985" t="s">
        <v>4350</v>
      </c>
      <c r="W2985" t="s">
        <v>4512</v>
      </c>
      <c r="X2985" t="s">
        <v>4513</v>
      </c>
      <c r="Y2985" t="s">
        <v>4481</v>
      </c>
      <c r="Z2985" t="s">
        <v>3051</v>
      </c>
      <c r="AA2985">
        <v>830492</v>
      </c>
      <c r="AB2985" s="198">
        <v>37048.875011574077</v>
      </c>
      <c r="AC2985" s="198">
        <v>37048.875011574077</v>
      </c>
    </row>
    <row r="2986" spans="1:29" x14ac:dyDescent="0.2">
      <c r="A2986" s="44" t="str">
        <f t="shared" si="231"/>
        <v xml:space="preserve"> Natural Gas Physical</v>
      </c>
      <c r="B2986" s="44" t="str">
        <f t="shared" si="232"/>
        <v/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1339613</v>
      </c>
      <c r="H2986" s="198">
        <v>37047.380555555559</v>
      </c>
      <c r="I2986" t="s">
        <v>3345</v>
      </c>
      <c r="M2986" t="s">
        <v>3494</v>
      </c>
      <c r="N2986" t="s">
        <v>3176</v>
      </c>
      <c r="O2986" t="s">
        <v>242</v>
      </c>
      <c r="Q2986" s="199">
        <v>5000</v>
      </c>
      <c r="S2986" t="s">
        <v>3798</v>
      </c>
      <c r="T2986" t="s">
        <v>3177</v>
      </c>
      <c r="U2986" s="201">
        <v>4.7</v>
      </c>
      <c r="V2986" t="s">
        <v>3346</v>
      </c>
      <c r="W2986" t="s">
        <v>4451</v>
      </c>
      <c r="X2986" t="s">
        <v>3805</v>
      </c>
      <c r="Y2986" t="s">
        <v>4481</v>
      </c>
      <c r="Z2986" t="s">
        <v>3052</v>
      </c>
      <c r="AA2986">
        <v>830493</v>
      </c>
      <c r="AB2986" s="198">
        <v>37048.875011574077</v>
      </c>
      <c r="AC2986" s="198">
        <v>37048.875011574077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5000</v>
      </c>
      <c r="G2987" s="202">
        <v>1339614</v>
      </c>
      <c r="H2987" s="198">
        <v>37047.380567129629</v>
      </c>
      <c r="I2987" t="s">
        <v>4272</v>
      </c>
      <c r="M2987" t="s">
        <v>3494</v>
      </c>
      <c r="N2987" t="s">
        <v>3840</v>
      </c>
      <c r="O2987" t="s">
        <v>2505</v>
      </c>
      <c r="Q2987" s="199">
        <v>5000</v>
      </c>
      <c r="S2987" t="s">
        <v>3495</v>
      </c>
      <c r="T2987" t="s">
        <v>3730</v>
      </c>
      <c r="U2987" s="201">
        <v>3.895</v>
      </c>
      <c r="V2987" t="s">
        <v>4510</v>
      </c>
      <c r="W2987" t="s">
        <v>4348</v>
      </c>
      <c r="X2987" t="s">
        <v>4498</v>
      </c>
      <c r="Y2987" t="s">
        <v>4481</v>
      </c>
      <c r="Z2987" t="s">
        <v>3051</v>
      </c>
      <c r="AA2987">
        <v>830494</v>
      </c>
      <c r="AB2987" s="198">
        <v>37048.875011574077</v>
      </c>
      <c r="AC2987" s="198">
        <v>37048.875011574077</v>
      </c>
    </row>
    <row r="2988" spans="1:29" x14ac:dyDescent="0.2">
      <c r="A2988" s="44" t="str">
        <f t="shared" si="231"/>
        <v xml:space="preserve"> Oil Products Financial</v>
      </c>
      <c r="B2988" s="44" t="str">
        <f t="shared" si="232"/>
        <v/>
      </c>
      <c r="C2988" s="44" t="str">
        <f t="shared" si="233"/>
        <v>Oil Products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30</v>
      </c>
      <c r="F2988" s="213">
        <f t="shared" si="235"/>
        <v>150000</v>
      </c>
      <c r="G2988" s="202">
        <v>1339615</v>
      </c>
      <c r="H2988" s="198">
        <v>37047.380578703705</v>
      </c>
      <c r="I2988" t="s">
        <v>4233</v>
      </c>
      <c r="M2988" t="s">
        <v>3497</v>
      </c>
      <c r="N2988" t="s">
        <v>4234</v>
      </c>
      <c r="O2988" t="s">
        <v>4235</v>
      </c>
      <c r="P2988" s="199">
        <v>5000</v>
      </c>
      <c r="S2988" t="s">
        <v>3501</v>
      </c>
      <c r="T2988" t="s">
        <v>3730</v>
      </c>
      <c r="U2988" s="201">
        <v>235.5</v>
      </c>
      <c r="V2988" t="s">
        <v>4236</v>
      </c>
      <c r="W2988" t="s">
        <v>4237</v>
      </c>
      <c r="X2988" t="s">
        <v>4238</v>
      </c>
      <c r="Y2988" t="s">
        <v>2830</v>
      </c>
      <c r="Z2988" t="s">
        <v>4120</v>
      </c>
      <c r="AA2988">
        <v>113645</v>
      </c>
      <c r="AB2988" s="198">
        <v>37043</v>
      </c>
      <c r="AC2988" s="198">
        <v>37072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5000</v>
      </c>
      <c r="G2989" s="202">
        <v>1339616</v>
      </c>
      <c r="H2989" s="198">
        <v>37047.380578703705</v>
      </c>
      <c r="I2989" t="s">
        <v>4501</v>
      </c>
      <c r="M2989" t="s">
        <v>3494</v>
      </c>
      <c r="N2989" t="s">
        <v>3840</v>
      </c>
      <c r="O2989" t="s">
        <v>2498</v>
      </c>
      <c r="Q2989" s="199">
        <v>5000</v>
      </c>
      <c r="S2989" t="s">
        <v>3495</v>
      </c>
      <c r="T2989" t="s">
        <v>3730</v>
      </c>
      <c r="U2989" s="201">
        <v>3.85</v>
      </c>
      <c r="V2989" t="s">
        <v>3654</v>
      </c>
      <c r="W2989" t="s">
        <v>4348</v>
      </c>
      <c r="X2989" t="s">
        <v>4498</v>
      </c>
      <c r="Y2989" t="s">
        <v>4481</v>
      </c>
      <c r="Z2989" t="s">
        <v>3051</v>
      </c>
      <c r="AA2989">
        <v>830496</v>
      </c>
      <c r="AB2989" s="198">
        <v>37048.875011574077</v>
      </c>
      <c r="AC2989" s="198">
        <v>37048.875011574077</v>
      </c>
    </row>
    <row r="2990" spans="1:29" x14ac:dyDescent="0.2">
      <c r="A2990" s="44" t="str">
        <f t="shared" si="231"/>
        <v xml:space="preserve"> Natural Gas Physical</v>
      </c>
      <c r="B2990" s="44" t="str">
        <f t="shared" si="232"/>
        <v/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</v>
      </c>
      <c r="G2990" s="202">
        <v>1339617</v>
      </c>
      <c r="H2990" s="198">
        <v>37047.380590277775</v>
      </c>
      <c r="I2990" t="s">
        <v>4423</v>
      </c>
      <c r="M2990" t="s">
        <v>3494</v>
      </c>
      <c r="N2990" t="s">
        <v>3176</v>
      </c>
      <c r="O2990" t="s">
        <v>78</v>
      </c>
      <c r="Q2990" s="199">
        <v>5000</v>
      </c>
      <c r="S2990" t="s">
        <v>3495</v>
      </c>
      <c r="T2990" t="s">
        <v>3730</v>
      </c>
      <c r="U2990" s="201">
        <v>3.335</v>
      </c>
      <c r="V2990" t="s">
        <v>3667</v>
      </c>
      <c r="W2990" t="s">
        <v>4451</v>
      </c>
      <c r="X2990" t="s">
        <v>3805</v>
      </c>
      <c r="Y2990" t="s">
        <v>4481</v>
      </c>
      <c r="Z2990" t="s">
        <v>3052</v>
      </c>
      <c r="AA2990">
        <v>830495</v>
      </c>
      <c r="AB2990" s="198">
        <v>37048.875011574077</v>
      </c>
      <c r="AC2990" s="198">
        <v>37048.875011574077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1339618</v>
      </c>
      <c r="H2991" s="198">
        <v>37047.380601851852</v>
      </c>
      <c r="I2991" t="s">
        <v>4272</v>
      </c>
      <c r="M2991" t="s">
        <v>3494</v>
      </c>
      <c r="N2991" t="s">
        <v>3840</v>
      </c>
      <c r="O2991" t="s">
        <v>2505</v>
      </c>
      <c r="Q2991" s="199">
        <v>5000</v>
      </c>
      <c r="S2991" t="s">
        <v>3495</v>
      </c>
      <c r="T2991" t="s">
        <v>3730</v>
      </c>
      <c r="U2991" s="201">
        <v>3.8975</v>
      </c>
      <c r="V2991" t="s">
        <v>4510</v>
      </c>
      <c r="W2991" t="s">
        <v>4348</v>
      </c>
      <c r="X2991" t="s">
        <v>4498</v>
      </c>
      <c r="Y2991" t="s">
        <v>4481</v>
      </c>
      <c r="Z2991" t="s">
        <v>3051</v>
      </c>
      <c r="AA2991">
        <v>830497</v>
      </c>
      <c r="AB2991" s="198">
        <v>37048.875011574077</v>
      </c>
      <c r="AC2991" s="198">
        <v>37048.875011574077</v>
      </c>
    </row>
    <row r="2992" spans="1:29" x14ac:dyDescent="0.2">
      <c r="A2992" s="44" t="str">
        <f t="shared" si="231"/>
        <v>US Crude Financial</v>
      </c>
      <c r="B2992" s="44" t="str">
        <f t="shared" si="232"/>
        <v>US</v>
      </c>
      <c r="C2992" s="44" t="str">
        <f t="shared" si="233"/>
        <v>Crude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50000</v>
      </c>
      <c r="G2992" s="202">
        <v>1339619</v>
      </c>
      <c r="H2992" s="198">
        <v>37047.380601851852</v>
      </c>
      <c r="I2992" t="s">
        <v>3700</v>
      </c>
      <c r="M2992" t="s">
        <v>3599</v>
      </c>
      <c r="N2992" t="s">
        <v>4774</v>
      </c>
      <c r="O2992" t="s">
        <v>3516</v>
      </c>
      <c r="P2992" s="199">
        <v>50000</v>
      </c>
      <c r="S2992" t="s">
        <v>3500</v>
      </c>
      <c r="T2992" t="s">
        <v>3730</v>
      </c>
      <c r="U2992" s="201">
        <v>27.98</v>
      </c>
      <c r="V2992" t="s">
        <v>4188</v>
      </c>
      <c r="W2992" t="s">
        <v>4776</v>
      </c>
      <c r="X2992" t="s">
        <v>4777</v>
      </c>
      <c r="Y2992" t="s">
        <v>2830</v>
      </c>
      <c r="Z2992" t="s">
        <v>3051</v>
      </c>
      <c r="AA2992">
        <v>113646</v>
      </c>
      <c r="AB2992" s="198">
        <v>37073</v>
      </c>
      <c r="AC2992" s="198">
        <v>37103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2468</v>
      </c>
      <c r="G2993" s="202">
        <v>1339621</v>
      </c>
      <c r="H2993" s="198">
        <v>37047.380624999998</v>
      </c>
      <c r="I2993" t="s">
        <v>3166</v>
      </c>
      <c r="M2993" t="s">
        <v>3494</v>
      </c>
      <c r="N2993" t="s">
        <v>3840</v>
      </c>
      <c r="O2993" t="s">
        <v>2657</v>
      </c>
      <c r="Q2993" s="199">
        <v>2468</v>
      </c>
      <c r="S2993" t="s">
        <v>3495</v>
      </c>
      <c r="T2993" t="s">
        <v>3730</v>
      </c>
      <c r="U2993" s="201">
        <v>3.85</v>
      </c>
      <c r="V2993" t="s">
        <v>3167</v>
      </c>
      <c r="W2993" t="s">
        <v>4368</v>
      </c>
      <c r="X2993" t="s">
        <v>3165</v>
      </c>
      <c r="Y2993" t="s">
        <v>4481</v>
      </c>
      <c r="Z2993" t="s">
        <v>3051</v>
      </c>
      <c r="AA2993">
        <v>830498</v>
      </c>
      <c r="AB2993" s="198">
        <v>37048.875011574077</v>
      </c>
      <c r="AC2993" s="198">
        <v>37048.875011574077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5000</v>
      </c>
      <c r="G2994" s="202">
        <v>1339622</v>
      </c>
      <c r="H2994" s="198">
        <v>37047.380636574075</v>
      </c>
      <c r="I2994" t="s">
        <v>4501</v>
      </c>
      <c r="M2994" t="s">
        <v>3494</v>
      </c>
      <c r="N2994" t="s">
        <v>3840</v>
      </c>
      <c r="O2994" t="s">
        <v>2505</v>
      </c>
      <c r="Q2994" s="199">
        <v>5000</v>
      </c>
      <c r="S2994" t="s">
        <v>3495</v>
      </c>
      <c r="T2994" t="s">
        <v>3730</v>
      </c>
      <c r="U2994" s="201">
        <v>3.9</v>
      </c>
      <c r="V2994" t="s">
        <v>3654</v>
      </c>
      <c r="W2994" t="s">
        <v>4348</v>
      </c>
      <c r="X2994" t="s">
        <v>4498</v>
      </c>
      <c r="Y2994" t="s">
        <v>4481</v>
      </c>
      <c r="Z2994" t="s">
        <v>3051</v>
      </c>
      <c r="AA2994">
        <v>830499</v>
      </c>
      <c r="AB2994" s="198">
        <v>37048.875011574077</v>
      </c>
      <c r="AC2994" s="198">
        <v>37048.875011574077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1339623</v>
      </c>
      <c r="H2995" s="198">
        <v>37047.380636574075</v>
      </c>
      <c r="I2995" t="s">
        <v>4439</v>
      </c>
      <c r="M2995" t="s">
        <v>3494</v>
      </c>
      <c r="N2995" t="s">
        <v>3840</v>
      </c>
      <c r="O2995" t="s">
        <v>2503</v>
      </c>
      <c r="Q2995" s="199">
        <v>5000</v>
      </c>
      <c r="S2995" t="s">
        <v>3495</v>
      </c>
      <c r="T2995" t="s">
        <v>3730</v>
      </c>
      <c r="U2995" s="201">
        <v>3.8975</v>
      </c>
      <c r="V2995" t="s">
        <v>162</v>
      </c>
      <c r="W2995" t="s">
        <v>4348</v>
      </c>
      <c r="X2995" t="s">
        <v>4498</v>
      </c>
      <c r="Y2995" t="s">
        <v>4481</v>
      </c>
      <c r="Z2995" t="s">
        <v>3051</v>
      </c>
      <c r="AA2995">
        <v>830500</v>
      </c>
      <c r="AB2995" s="198">
        <v>37048.875011574077</v>
      </c>
      <c r="AC2995" s="198">
        <v>37048.875011574077</v>
      </c>
    </row>
    <row r="2996" spans="1:29" x14ac:dyDescent="0.2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31</v>
      </c>
      <c r="F2996" s="213">
        <f t="shared" si="235"/>
        <v>155000</v>
      </c>
      <c r="G2996" s="202">
        <v>1339624</v>
      </c>
      <c r="H2996" s="198">
        <v>37047.380671296298</v>
      </c>
      <c r="I2996" t="s">
        <v>4276</v>
      </c>
      <c r="M2996" t="s">
        <v>3494</v>
      </c>
      <c r="N2996" t="s">
        <v>4277</v>
      </c>
      <c r="O2996" t="s">
        <v>4286</v>
      </c>
      <c r="Q2996" s="199">
        <v>5000</v>
      </c>
      <c r="S2996" t="s">
        <v>3495</v>
      </c>
      <c r="T2996" t="s">
        <v>3730</v>
      </c>
      <c r="U2996" s="201">
        <v>4.1825000000000001</v>
      </c>
      <c r="V2996" t="s">
        <v>4460</v>
      </c>
      <c r="W2996" t="s">
        <v>2909</v>
      </c>
      <c r="X2996" t="s">
        <v>4278</v>
      </c>
      <c r="Y2996" t="s">
        <v>3748</v>
      </c>
      <c r="Z2996" t="s">
        <v>3051</v>
      </c>
      <c r="AA2996" t="s">
        <v>407</v>
      </c>
      <c r="AB2996" s="198">
        <v>37104.875</v>
      </c>
      <c r="AC2996" s="198">
        <v>37134.875</v>
      </c>
    </row>
    <row r="2997" spans="1:29" x14ac:dyDescent="0.2">
      <c r="A2997" s="44" t="str">
        <f t="shared" si="231"/>
        <v xml:space="preserve"> Natural Gas Physical</v>
      </c>
      <c r="B2997" s="44" t="str">
        <f t="shared" si="232"/>
        <v/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31</v>
      </c>
      <c r="F2997" s="213">
        <f t="shared" si="235"/>
        <v>155000</v>
      </c>
      <c r="G2997" s="202">
        <v>1339626</v>
      </c>
      <c r="H2997" s="198">
        <v>37047.380682870367</v>
      </c>
      <c r="I2997" t="s">
        <v>4323</v>
      </c>
      <c r="M2997" t="s">
        <v>3494</v>
      </c>
      <c r="N2997" t="s">
        <v>3176</v>
      </c>
      <c r="O2997" t="s">
        <v>3899</v>
      </c>
      <c r="Q2997" s="199">
        <v>5000</v>
      </c>
      <c r="S2997" t="s">
        <v>3798</v>
      </c>
      <c r="T2997" t="s">
        <v>3177</v>
      </c>
      <c r="U2997" s="201">
        <v>5.2649999999999997</v>
      </c>
      <c r="V2997" t="s">
        <v>4324</v>
      </c>
      <c r="W2997" t="s">
        <v>4461</v>
      </c>
      <c r="X2997" t="s">
        <v>3179</v>
      </c>
      <c r="Y2997" t="s">
        <v>4481</v>
      </c>
      <c r="Z2997" t="s">
        <v>3052</v>
      </c>
      <c r="AA2997">
        <v>830501</v>
      </c>
      <c r="AB2997" s="198">
        <v>37073.875011574077</v>
      </c>
      <c r="AC2997" s="198">
        <v>37103.875011574077</v>
      </c>
    </row>
    <row r="2998" spans="1:29" x14ac:dyDescent="0.2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151</v>
      </c>
      <c r="F2998" s="213">
        <f t="shared" si="235"/>
        <v>755000</v>
      </c>
      <c r="G2998" s="202">
        <v>1339627</v>
      </c>
      <c r="H2998" s="198">
        <v>37047.380694444444</v>
      </c>
      <c r="I2998" t="s">
        <v>3606</v>
      </c>
      <c r="M2998" t="s">
        <v>3494</v>
      </c>
      <c r="N2998" t="s">
        <v>4277</v>
      </c>
      <c r="O2998" t="s">
        <v>4505</v>
      </c>
      <c r="Q2998" s="199">
        <v>5000</v>
      </c>
      <c r="S2998" t="s">
        <v>3495</v>
      </c>
      <c r="T2998" t="s">
        <v>3730</v>
      </c>
      <c r="U2998" s="201">
        <v>4.5</v>
      </c>
      <c r="V2998" t="s">
        <v>3154</v>
      </c>
      <c r="W2998" t="s">
        <v>2909</v>
      </c>
      <c r="X2998" t="s">
        <v>4278</v>
      </c>
      <c r="Y2998" t="s">
        <v>3748</v>
      </c>
      <c r="Z2998" t="s">
        <v>3051</v>
      </c>
      <c r="AA2998" t="s">
        <v>408</v>
      </c>
      <c r="AB2998" s="198">
        <v>37196</v>
      </c>
      <c r="AC2998" s="198">
        <v>37346</v>
      </c>
    </row>
    <row r="2999" spans="1:29" x14ac:dyDescent="0.2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123</v>
      </c>
      <c r="F2999" s="213">
        <f t="shared" si="235"/>
        <v>184500</v>
      </c>
      <c r="G2999" s="202">
        <v>1339628</v>
      </c>
      <c r="H2999" s="198">
        <v>37047.380694444444</v>
      </c>
      <c r="I2999" t="s">
        <v>4482</v>
      </c>
      <c r="M2999" t="s">
        <v>3494</v>
      </c>
      <c r="N2999" t="s">
        <v>4488</v>
      </c>
      <c r="O2999" t="s">
        <v>409</v>
      </c>
      <c r="Q2999" s="199">
        <v>1500</v>
      </c>
      <c r="S2999" t="s">
        <v>3495</v>
      </c>
      <c r="T2999" t="s">
        <v>3730</v>
      </c>
      <c r="U2999" s="201">
        <v>-9.5000000000000001E-2</v>
      </c>
      <c r="V2999" t="s">
        <v>305</v>
      </c>
      <c r="W2999" t="s">
        <v>3486</v>
      </c>
      <c r="X2999" t="s">
        <v>3487</v>
      </c>
      <c r="Y2999" t="s">
        <v>3748</v>
      </c>
      <c r="Z2999" t="s">
        <v>3051</v>
      </c>
      <c r="AA2999" t="s">
        <v>410</v>
      </c>
      <c r="AB2999" s="198">
        <v>37073</v>
      </c>
      <c r="AC2999" s="198">
        <v>37195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1339629</v>
      </c>
      <c r="H3000" s="198">
        <v>37047.380706018521</v>
      </c>
      <c r="I3000" t="s">
        <v>4249</v>
      </c>
      <c r="M3000" t="s">
        <v>3494</v>
      </c>
      <c r="N3000" t="s">
        <v>3840</v>
      </c>
      <c r="O3000" t="s">
        <v>2498</v>
      </c>
      <c r="Q3000" s="199">
        <v>5000</v>
      </c>
      <c r="S3000" t="s">
        <v>3495</v>
      </c>
      <c r="T3000" t="s">
        <v>3730</v>
      </c>
      <c r="U3000" s="201">
        <v>3.8525</v>
      </c>
      <c r="V3000" t="s">
        <v>4470</v>
      </c>
      <c r="W3000" t="s">
        <v>4348</v>
      </c>
      <c r="X3000" t="s">
        <v>4498</v>
      </c>
      <c r="Y3000" t="s">
        <v>4481</v>
      </c>
      <c r="Z3000" t="s">
        <v>3051</v>
      </c>
      <c r="AA3000">
        <v>830502</v>
      </c>
      <c r="AB3000" s="198">
        <v>37048.875011574077</v>
      </c>
      <c r="AC3000" s="198">
        <v>37048.875011574077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25</v>
      </c>
      <c r="F3001" s="213">
        <f t="shared" si="235"/>
        <v>100000</v>
      </c>
      <c r="G3001" s="202">
        <v>1339631</v>
      </c>
      <c r="H3001" s="198">
        <v>37047.380729166667</v>
      </c>
      <c r="I3001" t="s">
        <v>4321</v>
      </c>
      <c r="M3001" t="s">
        <v>3494</v>
      </c>
      <c r="N3001" t="s">
        <v>4277</v>
      </c>
      <c r="O3001" t="s">
        <v>4674</v>
      </c>
      <c r="Q3001" s="199">
        <v>4000</v>
      </c>
      <c r="S3001" t="s">
        <v>3495</v>
      </c>
      <c r="T3001" t="s">
        <v>3730</v>
      </c>
      <c r="U3001" s="201">
        <v>4.0650000000000004</v>
      </c>
      <c r="V3001" t="s">
        <v>411</v>
      </c>
      <c r="W3001" t="s">
        <v>4380</v>
      </c>
      <c r="X3001" t="s">
        <v>4381</v>
      </c>
      <c r="Y3001" t="s">
        <v>3748</v>
      </c>
      <c r="Z3001" t="s">
        <v>3051</v>
      </c>
      <c r="AA3001" t="s">
        <v>412</v>
      </c>
      <c r="AB3001" s="198">
        <v>37048.875011574077</v>
      </c>
      <c r="AC3001" s="198">
        <v>37072.875011574077</v>
      </c>
    </row>
    <row r="3002" spans="1:29" x14ac:dyDescent="0.2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123</v>
      </c>
      <c r="F3002" s="213">
        <f t="shared" si="235"/>
        <v>1230000</v>
      </c>
      <c r="G3002" s="202">
        <v>1339632</v>
      </c>
      <c r="H3002" s="198">
        <v>37047.380729166667</v>
      </c>
      <c r="I3002" t="s">
        <v>4484</v>
      </c>
      <c r="M3002" t="s">
        <v>3494</v>
      </c>
      <c r="N3002" t="s">
        <v>4488</v>
      </c>
      <c r="O3002" t="s">
        <v>4016</v>
      </c>
      <c r="P3002" s="199">
        <v>10000</v>
      </c>
      <c r="S3002" t="s">
        <v>3495</v>
      </c>
      <c r="T3002" t="s">
        <v>3730</v>
      </c>
      <c r="U3002" s="201">
        <v>-0.12</v>
      </c>
      <c r="V3002" t="s">
        <v>3329</v>
      </c>
      <c r="W3002" t="s">
        <v>3486</v>
      </c>
      <c r="X3002" t="s">
        <v>3487</v>
      </c>
      <c r="Y3002" t="s">
        <v>3748</v>
      </c>
      <c r="Z3002" t="s">
        <v>3051</v>
      </c>
      <c r="AA3002" t="s">
        <v>413</v>
      </c>
      <c r="AB3002" s="198">
        <v>37073</v>
      </c>
      <c r="AC3002" s="198">
        <v>37195</v>
      </c>
    </row>
    <row r="3003" spans="1:29" x14ac:dyDescent="0.2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1339633</v>
      </c>
      <c r="H3003" s="198">
        <v>37047.38077546296</v>
      </c>
      <c r="I3003" t="s">
        <v>4535</v>
      </c>
      <c r="M3003" t="s">
        <v>3494</v>
      </c>
      <c r="N3003" t="s">
        <v>4506</v>
      </c>
      <c r="O3003" t="s">
        <v>2641</v>
      </c>
      <c r="P3003" s="199">
        <v>10000</v>
      </c>
      <c r="S3003" t="s">
        <v>3495</v>
      </c>
      <c r="T3003" t="s">
        <v>3730</v>
      </c>
      <c r="U3003" s="201">
        <v>4.16</v>
      </c>
      <c r="V3003" t="s">
        <v>4536</v>
      </c>
      <c r="W3003" t="s">
        <v>4507</v>
      </c>
      <c r="X3003" t="s">
        <v>4508</v>
      </c>
      <c r="Y3003" t="s">
        <v>4481</v>
      </c>
      <c r="Z3003" t="s">
        <v>3051</v>
      </c>
      <c r="AA3003">
        <v>830503</v>
      </c>
      <c r="AB3003" s="198">
        <v>37048.875011574077</v>
      </c>
      <c r="AC3003" s="198">
        <v>37048.875011574077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5000</v>
      </c>
      <c r="G3004" s="202">
        <v>1339634</v>
      </c>
      <c r="H3004" s="198">
        <v>37047.380787037036</v>
      </c>
      <c r="I3004" t="s">
        <v>3533</v>
      </c>
      <c r="M3004" t="s">
        <v>3494</v>
      </c>
      <c r="N3004" t="s">
        <v>3840</v>
      </c>
      <c r="O3004" t="s">
        <v>2610</v>
      </c>
      <c r="Q3004" s="199">
        <v>5000</v>
      </c>
      <c r="S3004" t="s">
        <v>3495</v>
      </c>
      <c r="T3004" t="s">
        <v>3730</v>
      </c>
      <c r="U3004" s="201">
        <v>3.91</v>
      </c>
      <c r="V3004" t="s">
        <v>4326</v>
      </c>
      <c r="W3004" t="s">
        <v>4512</v>
      </c>
      <c r="X3004" t="s">
        <v>4513</v>
      </c>
      <c r="Y3004" t="s">
        <v>4481</v>
      </c>
      <c r="Z3004" t="s">
        <v>3051</v>
      </c>
      <c r="AA3004">
        <v>830504</v>
      </c>
      <c r="AB3004" s="198">
        <v>37048.875011574077</v>
      </c>
      <c r="AC3004" s="198">
        <v>37048.875011574077</v>
      </c>
    </row>
    <row r="3005" spans="1:29" x14ac:dyDescent="0.2">
      <c r="A3005" s="44" t="str">
        <f t="shared" si="231"/>
        <v xml:space="preserve"> Natural Gas Physical</v>
      </c>
      <c r="B3005" s="44" t="str">
        <f t="shared" si="232"/>
        <v/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25</v>
      </c>
      <c r="F3005" s="213">
        <f t="shared" si="235"/>
        <v>3175</v>
      </c>
      <c r="G3005" s="202">
        <v>1339635</v>
      </c>
      <c r="H3005" s="198">
        <v>37047.380810185183</v>
      </c>
      <c r="I3005" t="s">
        <v>3813</v>
      </c>
      <c r="M3005" t="s">
        <v>3494</v>
      </c>
      <c r="N3005" t="s">
        <v>4506</v>
      </c>
      <c r="O3005" t="s">
        <v>4666</v>
      </c>
      <c r="Q3005" s="199">
        <v>127</v>
      </c>
      <c r="S3005" t="s">
        <v>3495</v>
      </c>
      <c r="T3005" t="s">
        <v>3730</v>
      </c>
      <c r="U3005" s="201">
        <v>4.1849999999999996</v>
      </c>
      <c r="V3005" t="s">
        <v>3814</v>
      </c>
      <c r="W3005" t="s">
        <v>4507</v>
      </c>
      <c r="X3005" t="s">
        <v>4508</v>
      </c>
      <c r="Y3005" t="s">
        <v>4481</v>
      </c>
      <c r="Z3005" t="s">
        <v>3051</v>
      </c>
      <c r="AA3005">
        <v>830505</v>
      </c>
      <c r="AB3005" s="198">
        <v>37048.875011574077</v>
      </c>
      <c r="AC3005" s="198">
        <v>37072.875011574077</v>
      </c>
    </row>
    <row r="3006" spans="1:29" x14ac:dyDescent="0.2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5000</v>
      </c>
      <c r="G3006" s="202">
        <v>1339636</v>
      </c>
      <c r="H3006" s="198">
        <v>37047.380844907406</v>
      </c>
      <c r="I3006" t="s">
        <v>4423</v>
      </c>
      <c r="M3006" t="s">
        <v>3494</v>
      </c>
      <c r="N3006" t="s">
        <v>3176</v>
      </c>
      <c r="O3006" t="s">
        <v>78</v>
      </c>
      <c r="Q3006" s="199">
        <v>5000</v>
      </c>
      <c r="S3006" t="s">
        <v>3495</v>
      </c>
      <c r="T3006" t="s">
        <v>3730</v>
      </c>
      <c r="U3006" s="201">
        <v>3.36</v>
      </c>
      <c r="V3006" t="s">
        <v>3667</v>
      </c>
      <c r="W3006" t="s">
        <v>4451</v>
      </c>
      <c r="X3006" t="s">
        <v>3805</v>
      </c>
      <c r="Y3006" t="s">
        <v>4481</v>
      </c>
      <c r="Z3006" t="s">
        <v>3052</v>
      </c>
      <c r="AA3006">
        <v>830506</v>
      </c>
      <c r="AB3006" s="198">
        <v>37048.875011574077</v>
      </c>
      <c r="AC3006" s="198">
        <v>37048.875011574077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1339638</v>
      </c>
      <c r="H3007" s="198">
        <v>37047.380856481483</v>
      </c>
      <c r="I3007" t="s">
        <v>3625</v>
      </c>
      <c r="M3007" t="s">
        <v>3494</v>
      </c>
      <c r="N3007" t="s">
        <v>3840</v>
      </c>
      <c r="O3007" t="s">
        <v>2481</v>
      </c>
      <c r="P3007" s="199">
        <v>10000</v>
      </c>
      <c r="S3007" t="s">
        <v>3495</v>
      </c>
      <c r="T3007" t="s">
        <v>3730</v>
      </c>
      <c r="U3007" s="201">
        <v>4.05</v>
      </c>
      <c r="V3007" t="s">
        <v>3244</v>
      </c>
      <c r="W3007" t="s">
        <v>4479</v>
      </c>
      <c r="X3007" t="s">
        <v>4480</v>
      </c>
      <c r="Y3007" t="s">
        <v>4481</v>
      </c>
      <c r="Z3007" t="s">
        <v>3051</v>
      </c>
      <c r="AA3007">
        <v>830507</v>
      </c>
      <c r="AB3007" s="198">
        <v>37048.875011574077</v>
      </c>
      <c r="AC3007" s="198">
        <v>37048.875011574077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5000</v>
      </c>
      <c r="G3008" s="202">
        <v>1339637</v>
      </c>
      <c r="H3008" s="198">
        <v>37047.380856481483</v>
      </c>
      <c r="I3008" t="s">
        <v>4280</v>
      </c>
      <c r="M3008" t="s">
        <v>3494</v>
      </c>
      <c r="N3008" t="s">
        <v>3840</v>
      </c>
      <c r="O3008" t="s">
        <v>2498</v>
      </c>
      <c r="Q3008" s="199">
        <v>5000</v>
      </c>
      <c r="S3008" t="s">
        <v>3495</v>
      </c>
      <c r="T3008" t="s">
        <v>3730</v>
      </c>
      <c r="U3008" s="201">
        <v>3.855</v>
      </c>
      <c r="V3008" t="s">
        <v>3634</v>
      </c>
      <c r="W3008" t="s">
        <v>4348</v>
      </c>
      <c r="X3008" t="s">
        <v>4498</v>
      </c>
      <c r="Y3008" t="s">
        <v>4481</v>
      </c>
      <c r="Z3008" t="s">
        <v>3051</v>
      </c>
      <c r="AA3008">
        <v>830508</v>
      </c>
      <c r="AB3008" s="198">
        <v>37048.875011574077</v>
      </c>
      <c r="AC3008" s="198">
        <v>37048.875011574077</v>
      </c>
    </row>
    <row r="3009" spans="1:29" x14ac:dyDescent="0.2">
      <c r="A3009" s="44" t="str">
        <f t="shared" si="231"/>
        <v>US Natural Gas Financial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Financial</v>
      </c>
      <c r="E3009" s="44">
        <f>IF(VLOOKUP(S3009,'DD-Lookup'!$J$6:$L$50,3,FALSE)="Monthly",(YEAR(AC3009)-YEAR(AB3009))*12+MONTH(AC3009)-MONTH(AB3009)+1,(AC3009-AB3009+1))</f>
        <v>365</v>
      </c>
      <c r="F3009" s="213">
        <f t="shared" si="235"/>
        <v>1825000</v>
      </c>
      <c r="G3009" s="202">
        <v>1339640</v>
      </c>
      <c r="H3009" s="198">
        <v>37047.380868055552</v>
      </c>
      <c r="I3009" t="s">
        <v>4477</v>
      </c>
      <c r="M3009" t="s">
        <v>3494</v>
      </c>
      <c r="N3009" t="s">
        <v>4277</v>
      </c>
      <c r="O3009" t="s">
        <v>4526</v>
      </c>
      <c r="P3009" s="199">
        <v>5000</v>
      </c>
      <c r="S3009" t="s">
        <v>3495</v>
      </c>
      <c r="T3009" t="s">
        <v>3730</v>
      </c>
      <c r="U3009" s="201">
        <v>4.1349999999999998</v>
      </c>
      <c r="V3009" t="s">
        <v>4177</v>
      </c>
      <c r="W3009" t="s">
        <v>2909</v>
      </c>
      <c r="X3009" t="s">
        <v>4278</v>
      </c>
      <c r="Y3009" t="s">
        <v>3748</v>
      </c>
      <c r="Z3009" t="s">
        <v>3051</v>
      </c>
      <c r="AA3009" t="s">
        <v>414</v>
      </c>
      <c r="AB3009" s="198">
        <v>37257.875</v>
      </c>
      <c r="AC3009" s="198">
        <v>37621.875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1363</v>
      </c>
      <c r="G3010" s="202">
        <v>1339639</v>
      </c>
      <c r="H3010" s="198">
        <v>37047.380868055552</v>
      </c>
      <c r="I3010" t="s">
        <v>4159</v>
      </c>
      <c r="M3010" t="s">
        <v>3494</v>
      </c>
      <c r="N3010" t="s">
        <v>3840</v>
      </c>
      <c r="O3010" t="s">
        <v>2469</v>
      </c>
      <c r="Q3010" s="199">
        <v>1363</v>
      </c>
      <c r="S3010" t="s">
        <v>3495</v>
      </c>
      <c r="T3010" t="s">
        <v>3730</v>
      </c>
      <c r="U3010" s="201">
        <v>3.9375</v>
      </c>
      <c r="V3010" t="s">
        <v>4002</v>
      </c>
      <c r="W3010" t="s">
        <v>4512</v>
      </c>
      <c r="X3010" t="s">
        <v>4513</v>
      </c>
      <c r="Y3010" t="s">
        <v>4481</v>
      </c>
      <c r="Z3010" t="s">
        <v>3051</v>
      </c>
      <c r="AA3010">
        <v>830510</v>
      </c>
      <c r="AB3010" s="198">
        <v>37048.875011574077</v>
      </c>
      <c r="AC3010" s="198">
        <v>37048.875011574077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5000</v>
      </c>
      <c r="G3011" s="202">
        <v>1339641</v>
      </c>
      <c r="H3011" s="198">
        <v>37047.380879629629</v>
      </c>
      <c r="I3011" t="s">
        <v>4159</v>
      </c>
      <c r="M3011" t="s">
        <v>3494</v>
      </c>
      <c r="N3011" t="s">
        <v>3840</v>
      </c>
      <c r="O3011" t="s">
        <v>2498</v>
      </c>
      <c r="P3011" s="199">
        <v>5000</v>
      </c>
      <c r="S3011" t="s">
        <v>3495</v>
      </c>
      <c r="T3011" t="s">
        <v>3730</v>
      </c>
      <c r="U3011" s="201">
        <v>3.8525</v>
      </c>
      <c r="V3011" t="s">
        <v>4003</v>
      </c>
      <c r="W3011" t="s">
        <v>4348</v>
      </c>
      <c r="X3011" t="s">
        <v>4498</v>
      </c>
      <c r="Y3011" t="s">
        <v>4481</v>
      </c>
      <c r="Z3011" t="s">
        <v>3051</v>
      </c>
      <c r="AA3011">
        <v>830509</v>
      </c>
      <c r="AB3011" s="198">
        <v>37048.875011574077</v>
      </c>
      <c r="AC3011" s="198">
        <v>37048.875011574077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25</v>
      </c>
      <c r="F3012" s="213">
        <f t="shared" si="235"/>
        <v>125000</v>
      </c>
      <c r="G3012" s="202">
        <v>1339642</v>
      </c>
      <c r="H3012" s="198">
        <v>37047.380891203706</v>
      </c>
      <c r="I3012" t="s">
        <v>4496</v>
      </c>
      <c r="M3012" t="s">
        <v>3494</v>
      </c>
      <c r="N3012" t="s">
        <v>4277</v>
      </c>
      <c r="O3012" t="s">
        <v>3991</v>
      </c>
      <c r="Q3012" s="199">
        <v>5000</v>
      </c>
      <c r="S3012" t="s">
        <v>3495</v>
      </c>
      <c r="T3012" t="s">
        <v>3730</v>
      </c>
      <c r="U3012" s="201">
        <v>4.01</v>
      </c>
      <c r="V3012" t="s">
        <v>3156</v>
      </c>
      <c r="W3012" t="s">
        <v>4527</v>
      </c>
      <c r="X3012" t="s">
        <v>4157</v>
      </c>
      <c r="Y3012" t="s">
        <v>3748</v>
      </c>
      <c r="Z3012" t="s">
        <v>3051</v>
      </c>
      <c r="AA3012" t="s">
        <v>415</v>
      </c>
      <c r="AB3012" s="198">
        <v>37048.875011574077</v>
      </c>
      <c r="AC3012" s="198">
        <v>37072.875011574077</v>
      </c>
    </row>
    <row r="3013" spans="1:29" x14ac:dyDescent="0.2">
      <c r="A3013" s="44" t="str">
        <f t="shared" si="231"/>
        <v>US Natural Gas Financial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Financial</v>
      </c>
      <c r="E3013" s="44">
        <f>IF(VLOOKUP(S3013,'DD-Lookup'!$J$6:$L$50,3,FALSE)="Monthly",(YEAR(AC3013)-YEAR(AB3013))*12+MONTH(AC3013)-MONTH(AB3013)+1,(AC3013-AB3013+1))</f>
        <v>31</v>
      </c>
      <c r="F3013" s="213">
        <f t="shared" si="235"/>
        <v>155000</v>
      </c>
      <c r="G3013" s="202">
        <v>1339644</v>
      </c>
      <c r="H3013" s="198">
        <v>37047.380902777775</v>
      </c>
      <c r="I3013" t="s">
        <v>4264</v>
      </c>
      <c r="M3013" t="s">
        <v>3494</v>
      </c>
      <c r="N3013" t="s">
        <v>4277</v>
      </c>
      <c r="O3013" t="s">
        <v>4487</v>
      </c>
      <c r="P3013" s="199">
        <v>5000</v>
      </c>
      <c r="S3013" t="s">
        <v>3495</v>
      </c>
      <c r="T3013" t="s">
        <v>3730</v>
      </c>
      <c r="U3013" s="201">
        <v>4.0949999999999998</v>
      </c>
      <c r="V3013" t="s">
        <v>416</v>
      </c>
      <c r="W3013" t="s">
        <v>2909</v>
      </c>
      <c r="X3013" t="s">
        <v>4278</v>
      </c>
      <c r="Y3013" t="s">
        <v>3748</v>
      </c>
      <c r="Z3013" t="s">
        <v>3051</v>
      </c>
      <c r="AA3013" t="s">
        <v>417</v>
      </c>
      <c r="AB3013" s="198">
        <v>37073.875</v>
      </c>
      <c r="AC3013" s="198">
        <v>37103.875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5000</v>
      </c>
      <c r="G3014" s="202">
        <v>1339643</v>
      </c>
      <c r="H3014" s="198">
        <v>37047.380902777775</v>
      </c>
      <c r="I3014" t="s">
        <v>4457</v>
      </c>
      <c r="M3014" t="s">
        <v>3494</v>
      </c>
      <c r="N3014" t="s">
        <v>3840</v>
      </c>
      <c r="O3014" t="s">
        <v>2550</v>
      </c>
      <c r="P3014" s="199">
        <v>5000</v>
      </c>
      <c r="S3014" t="s">
        <v>3495</v>
      </c>
      <c r="T3014" t="s">
        <v>3730</v>
      </c>
      <c r="U3014" s="201">
        <v>3.7</v>
      </c>
      <c r="V3014" t="s">
        <v>2649</v>
      </c>
      <c r="W3014" t="s">
        <v>3163</v>
      </c>
      <c r="X3014" t="s">
        <v>3164</v>
      </c>
      <c r="Y3014" t="s">
        <v>4481</v>
      </c>
      <c r="Z3014" t="s">
        <v>3051</v>
      </c>
      <c r="AA3014">
        <v>830511</v>
      </c>
      <c r="AB3014" s="198">
        <v>37048.875011574077</v>
      </c>
      <c r="AC3014" s="198">
        <v>37048.875011574077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5000</v>
      </c>
      <c r="G3015" s="202">
        <v>1339645</v>
      </c>
      <c r="H3015" s="198">
        <v>37047.380902777775</v>
      </c>
      <c r="I3015" t="s">
        <v>4521</v>
      </c>
      <c r="M3015" t="s">
        <v>3494</v>
      </c>
      <c r="N3015" t="s">
        <v>3840</v>
      </c>
      <c r="O3015" t="s">
        <v>2499</v>
      </c>
      <c r="Q3015" s="199">
        <v>5000</v>
      </c>
      <c r="S3015" t="s">
        <v>3495</v>
      </c>
      <c r="T3015" t="s">
        <v>3730</v>
      </c>
      <c r="U3015" s="201">
        <v>3.9</v>
      </c>
      <c r="V3015" t="s">
        <v>3850</v>
      </c>
      <c r="W3015" t="s">
        <v>4348</v>
      </c>
      <c r="X3015" t="s">
        <v>4498</v>
      </c>
      <c r="Y3015" t="s">
        <v>4481</v>
      </c>
      <c r="Z3015" t="s">
        <v>3051</v>
      </c>
      <c r="AA3015">
        <v>830512</v>
      </c>
      <c r="AB3015" s="198">
        <v>37048.875011574077</v>
      </c>
      <c r="AC3015" s="198">
        <v>37048.875011574077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15000</v>
      </c>
      <c r="G3016" s="202">
        <v>1339647</v>
      </c>
      <c r="H3016" s="198">
        <v>37047.380914351852</v>
      </c>
      <c r="I3016" t="s">
        <v>4249</v>
      </c>
      <c r="M3016" t="s">
        <v>3494</v>
      </c>
      <c r="N3016" t="s">
        <v>3840</v>
      </c>
      <c r="O3016" t="s">
        <v>2481</v>
      </c>
      <c r="Q3016" s="199">
        <v>15000</v>
      </c>
      <c r="S3016" t="s">
        <v>3495</v>
      </c>
      <c r="T3016" t="s">
        <v>3730</v>
      </c>
      <c r="U3016" s="201">
        <v>4.0599999999999996</v>
      </c>
      <c r="V3016" t="s">
        <v>4503</v>
      </c>
      <c r="W3016" t="s">
        <v>4479</v>
      </c>
      <c r="X3016" t="s">
        <v>4480</v>
      </c>
      <c r="Y3016" t="s">
        <v>4481</v>
      </c>
      <c r="Z3016" t="s">
        <v>3051</v>
      </c>
      <c r="AA3016">
        <v>830514</v>
      </c>
      <c r="AB3016" s="198">
        <v>37048.875011574077</v>
      </c>
      <c r="AC3016" s="198">
        <v>37048.875011574077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1251</v>
      </c>
      <c r="G3017" s="202">
        <v>1339646</v>
      </c>
      <c r="H3017" s="198">
        <v>37047.380914351852</v>
      </c>
      <c r="I3017" t="s">
        <v>4272</v>
      </c>
      <c r="M3017" t="s">
        <v>3494</v>
      </c>
      <c r="N3017" t="s">
        <v>3840</v>
      </c>
      <c r="O3017" t="s">
        <v>2681</v>
      </c>
      <c r="Q3017" s="199">
        <v>1251</v>
      </c>
      <c r="S3017" t="s">
        <v>3495</v>
      </c>
      <c r="T3017" t="s">
        <v>3730</v>
      </c>
      <c r="U3017" s="201">
        <v>4.24</v>
      </c>
      <c r="V3017" t="s">
        <v>3161</v>
      </c>
      <c r="W3017" t="s">
        <v>4178</v>
      </c>
      <c r="X3017" t="s">
        <v>3149</v>
      </c>
      <c r="Y3017" t="s">
        <v>4481</v>
      </c>
      <c r="Z3017" t="s">
        <v>3051</v>
      </c>
      <c r="AA3017">
        <v>830513</v>
      </c>
      <c r="AB3017" s="198">
        <v>37048.875011574077</v>
      </c>
      <c r="AC3017" s="198">
        <v>37048.875011574077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3000</v>
      </c>
      <c r="G3018" s="202">
        <v>1339648</v>
      </c>
      <c r="H3018" s="198">
        <v>37047.380937499998</v>
      </c>
      <c r="I3018" t="s">
        <v>4219</v>
      </c>
      <c r="M3018" t="s">
        <v>3494</v>
      </c>
      <c r="N3018" t="s">
        <v>3840</v>
      </c>
      <c r="O3018" t="s">
        <v>2498</v>
      </c>
      <c r="Q3018" s="199">
        <v>3000</v>
      </c>
      <c r="S3018" t="s">
        <v>3495</v>
      </c>
      <c r="T3018" t="s">
        <v>3730</v>
      </c>
      <c r="U3018" s="201">
        <v>3.855</v>
      </c>
      <c r="V3018" t="s">
        <v>4226</v>
      </c>
      <c r="W3018" t="s">
        <v>4348</v>
      </c>
      <c r="X3018" t="s">
        <v>4498</v>
      </c>
      <c r="Y3018" t="s">
        <v>4481</v>
      </c>
      <c r="Z3018" t="s">
        <v>3051</v>
      </c>
      <c r="AA3018">
        <v>830515</v>
      </c>
      <c r="AB3018" s="198">
        <v>37048.875011574077</v>
      </c>
      <c r="AC3018" s="198">
        <v>37048.875011574077</v>
      </c>
    </row>
    <row r="3019" spans="1:29" x14ac:dyDescent="0.2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25</v>
      </c>
      <c r="F3019" s="213">
        <f t="shared" ref="F3019:F3082" si="240">E3019*SUM(P3019:Q3019)</f>
        <v>125000</v>
      </c>
      <c r="G3019" s="202">
        <v>1339651</v>
      </c>
      <c r="H3019" s="198">
        <v>37047.380960648145</v>
      </c>
      <c r="I3019" t="s">
        <v>3637</v>
      </c>
      <c r="M3019" t="s">
        <v>3494</v>
      </c>
      <c r="N3019" t="s">
        <v>4277</v>
      </c>
      <c r="O3019" t="s">
        <v>3991</v>
      </c>
      <c r="Q3019" s="199">
        <v>5000</v>
      </c>
      <c r="S3019" t="s">
        <v>3495</v>
      </c>
      <c r="T3019" t="s">
        <v>3730</v>
      </c>
      <c r="U3019" s="201">
        <v>4.01</v>
      </c>
      <c r="V3019" t="s">
        <v>4088</v>
      </c>
      <c r="W3019" t="s">
        <v>4527</v>
      </c>
      <c r="X3019" t="s">
        <v>4157</v>
      </c>
      <c r="Y3019" t="s">
        <v>3748</v>
      </c>
      <c r="Z3019" t="s">
        <v>3051</v>
      </c>
      <c r="AA3019" t="s">
        <v>418</v>
      </c>
      <c r="AB3019" s="198">
        <v>37048.875011574077</v>
      </c>
      <c r="AC3019" s="198">
        <v>37072.875011574077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5000</v>
      </c>
      <c r="G3020" s="202">
        <v>1339652</v>
      </c>
      <c r="H3020" s="198">
        <v>37047.380960648145</v>
      </c>
      <c r="I3020" t="s">
        <v>4482</v>
      </c>
      <c r="M3020" t="s">
        <v>3494</v>
      </c>
      <c r="N3020" t="s">
        <v>3840</v>
      </c>
      <c r="O3020" t="s">
        <v>2503</v>
      </c>
      <c r="Q3020" s="199">
        <v>5000</v>
      </c>
      <c r="S3020" t="s">
        <v>3495</v>
      </c>
      <c r="T3020" t="s">
        <v>3730</v>
      </c>
      <c r="U3020" s="201">
        <v>3.9</v>
      </c>
      <c r="V3020" t="s">
        <v>4511</v>
      </c>
      <c r="W3020" t="s">
        <v>4348</v>
      </c>
      <c r="X3020" t="s">
        <v>4498</v>
      </c>
      <c r="Y3020" t="s">
        <v>4481</v>
      </c>
      <c r="Z3020" t="s">
        <v>3051</v>
      </c>
      <c r="AA3020">
        <v>830517</v>
      </c>
      <c r="AB3020" s="198">
        <v>37048.875011574077</v>
      </c>
      <c r="AC3020" s="198">
        <v>37048.875011574077</v>
      </c>
    </row>
    <row r="3021" spans="1:29" x14ac:dyDescent="0.2">
      <c r="A3021" s="44" t="str">
        <f t="shared" si="236"/>
        <v xml:space="preserve"> Natural Gas Physical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1339650</v>
      </c>
      <c r="H3021" s="198">
        <v>37047.380960648145</v>
      </c>
      <c r="I3021" t="s">
        <v>4423</v>
      </c>
      <c r="M3021" t="s">
        <v>3494</v>
      </c>
      <c r="N3021" t="s">
        <v>3176</v>
      </c>
      <c r="O3021" t="s">
        <v>4591</v>
      </c>
      <c r="Q3021" s="199">
        <v>10000</v>
      </c>
      <c r="S3021" t="s">
        <v>3798</v>
      </c>
      <c r="T3021" t="s">
        <v>3177</v>
      </c>
      <c r="U3021" s="201">
        <v>4.93</v>
      </c>
      <c r="V3021" t="s">
        <v>4101</v>
      </c>
      <c r="W3021" t="s">
        <v>3178</v>
      </c>
      <c r="X3021" t="s">
        <v>3179</v>
      </c>
      <c r="Y3021" t="s">
        <v>4481</v>
      </c>
      <c r="Z3021" t="s">
        <v>3052</v>
      </c>
      <c r="AA3021">
        <v>830516</v>
      </c>
      <c r="AB3021" s="198">
        <v>37047.875011574077</v>
      </c>
      <c r="AC3021" s="198">
        <v>37047.875011574077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10000</v>
      </c>
      <c r="G3022" s="202">
        <v>1339654</v>
      </c>
      <c r="H3022" s="198">
        <v>37047.381018518521</v>
      </c>
      <c r="I3022" t="s">
        <v>3472</v>
      </c>
      <c r="M3022" t="s">
        <v>3494</v>
      </c>
      <c r="N3022" t="s">
        <v>3840</v>
      </c>
      <c r="O3022" t="s">
        <v>2481</v>
      </c>
      <c r="Q3022" s="199">
        <v>10000</v>
      </c>
      <c r="S3022" t="s">
        <v>3495</v>
      </c>
      <c r="T3022" t="s">
        <v>3730</v>
      </c>
      <c r="U3022" s="201">
        <v>4.0599999999999996</v>
      </c>
      <c r="V3022" t="s">
        <v>386</v>
      </c>
      <c r="W3022" t="s">
        <v>4479</v>
      </c>
      <c r="X3022" t="s">
        <v>4480</v>
      </c>
      <c r="Y3022" t="s">
        <v>4481</v>
      </c>
      <c r="Z3022" t="s">
        <v>3051</v>
      </c>
      <c r="AA3022">
        <v>830518</v>
      </c>
      <c r="AB3022" s="198">
        <v>37048.875011574077</v>
      </c>
      <c r="AC3022" s="198">
        <v>37048.875011574077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880</v>
      </c>
      <c r="G3023" s="202">
        <v>1339655</v>
      </c>
      <c r="H3023" s="198">
        <v>37047.381041666667</v>
      </c>
      <c r="I3023" t="s">
        <v>3472</v>
      </c>
      <c r="M3023" t="s">
        <v>3494</v>
      </c>
      <c r="N3023" t="s">
        <v>3840</v>
      </c>
      <c r="O3023" t="s">
        <v>2681</v>
      </c>
      <c r="Q3023" s="199">
        <v>880</v>
      </c>
      <c r="S3023" t="s">
        <v>3495</v>
      </c>
      <c r="T3023" t="s">
        <v>3730</v>
      </c>
      <c r="U3023" s="201">
        <v>4.24</v>
      </c>
      <c r="V3023" t="s">
        <v>4621</v>
      </c>
      <c r="W3023" t="s">
        <v>4178</v>
      </c>
      <c r="X3023" t="s">
        <v>3149</v>
      </c>
      <c r="Y3023" t="s">
        <v>4481</v>
      </c>
      <c r="Z3023" t="s">
        <v>3051</v>
      </c>
      <c r="AA3023">
        <v>830519</v>
      </c>
      <c r="AB3023" s="198">
        <v>37048.875011574077</v>
      </c>
      <c r="AC3023" s="198">
        <v>37048.875011574077</v>
      </c>
    </row>
    <row r="3024" spans="1:29" x14ac:dyDescent="0.2">
      <c r="A3024" s="44" t="str">
        <f t="shared" si="236"/>
        <v xml:space="preserve"> Natural Gas Physical</v>
      </c>
      <c r="B3024" s="44" t="str">
        <f t="shared" si="237"/>
        <v/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1339657</v>
      </c>
      <c r="H3024" s="198">
        <v>37047.381053240744</v>
      </c>
      <c r="I3024" t="s">
        <v>4423</v>
      </c>
      <c r="M3024" t="s">
        <v>3494</v>
      </c>
      <c r="N3024" t="s">
        <v>3176</v>
      </c>
      <c r="O3024" t="s">
        <v>4591</v>
      </c>
      <c r="Q3024" s="199">
        <v>10000</v>
      </c>
      <c r="S3024" t="s">
        <v>3798</v>
      </c>
      <c r="T3024" t="s">
        <v>3177</v>
      </c>
      <c r="U3024" s="201">
        <v>4.9400000000000004</v>
      </c>
      <c r="V3024" t="s">
        <v>4101</v>
      </c>
      <c r="W3024" t="s">
        <v>3178</v>
      </c>
      <c r="X3024" t="s">
        <v>3179</v>
      </c>
      <c r="Y3024" t="s">
        <v>4481</v>
      </c>
      <c r="Z3024" t="s">
        <v>3052</v>
      </c>
      <c r="AA3024">
        <v>830520</v>
      </c>
      <c r="AB3024" s="198">
        <v>37047.875011574077</v>
      </c>
      <c r="AC3024" s="198">
        <v>37047.875011574077</v>
      </c>
    </row>
    <row r="3025" spans="1:29" x14ac:dyDescent="0.2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123</v>
      </c>
      <c r="F3025" s="213">
        <f t="shared" si="240"/>
        <v>1845000</v>
      </c>
      <c r="G3025" s="202">
        <v>1339658</v>
      </c>
      <c r="H3025" s="198">
        <v>37047.381064814814</v>
      </c>
      <c r="I3025" t="s">
        <v>4518</v>
      </c>
      <c r="M3025" t="s">
        <v>3494</v>
      </c>
      <c r="N3025" t="s">
        <v>4488</v>
      </c>
      <c r="O3025" t="s">
        <v>4637</v>
      </c>
      <c r="P3025" s="199">
        <v>15000</v>
      </c>
      <c r="S3025" t="s">
        <v>3495</v>
      </c>
      <c r="T3025" t="s">
        <v>3730</v>
      </c>
      <c r="U3025" s="201">
        <v>-2.5000000000000001E-3</v>
      </c>
      <c r="V3025" t="s">
        <v>4319</v>
      </c>
      <c r="W3025" t="s">
        <v>4406</v>
      </c>
      <c r="X3025" t="s">
        <v>4407</v>
      </c>
      <c r="Y3025" t="s">
        <v>3748</v>
      </c>
      <c r="Z3025" t="s">
        <v>3051</v>
      </c>
      <c r="AA3025" t="s">
        <v>419</v>
      </c>
      <c r="AB3025" s="198">
        <v>37073</v>
      </c>
      <c r="AC3025" s="198">
        <v>37195</v>
      </c>
    </row>
    <row r="3026" spans="1:29" x14ac:dyDescent="0.2">
      <c r="A3026" s="44" t="str">
        <f t="shared" si="236"/>
        <v>US Natural Gas Financial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31</v>
      </c>
      <c r="F3026" s="213">
        <f t="shared" si="240"/>
        <v>465000</v>
      </c>
      <c r="G3026" s="202">
        <v>1339659</v>
      </c>
      <c r="H3026" s="198">
        <v>37047.38108796296</v>
      </c>
      <c r="I3026" t="s">
        <v>4276</v>
      </c>
      <c r="M3026" t="s">
        <v>3494</v>
      </c>
      <c r="N3026" t="s">
        <v>4277</v>
      </c>
      <c r="O3026" t="s">
        <v>4487</v>
      </c>
      <c r="P3026" s="199">
        <v>15000</v>
      </c>
      <c r="S3026" t="s">
        <v>3495</v>
      </c>
      <c r="T3026" t="s">
        <v>3730</v>
      </c>
      <c r="U3026" s="201">
        <v>4.0999999999999996</v>
      </c>
      <c r="V3026" t="s">
        <v>4334</v>
      </c>
      <c r="W3026" t="s">
        <v>2909</v>
      </c>
      <c r="X3026" t="s">
        <v>4278</v>
      </c>
      <c r="Y3026" t="s">
        <v>3748</v>
      </c>
      <c r="Z3026" t="s">
        <v>3051</v>
      </c>
      <c r="AA3026" t="s">
        <v>420</v>
      </c>
      <c r="AB3026" s="198">
        <v>37073.875</v>
      </c>
      <c r="AC3026" s="198">
        <v>37103.875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2575</v>
      </c>
      <c r="G3027" s="202">
        <v>1339661</v>
      </c>
      <c r="H3027" s="198">
        <v>37047.38108796296</v>
      </c>
      <c r="I3027" t="s">
        <v>4264</v>
      </c>
      <c r="M3027" t="s">
        <v>3494</v>
      </c>
      <c r="N3027" t="s">
        <v>3840</v>
      </c>
      <c r="O3027" t="s">
        <v>2481</v>
      </c>
      <c r="Q3027" s="199">
        <v>2575</v>
      </c>
      <c r="S3027" t="s">
        <v>3495</v>
      </c>
      <c r="T3027" t="s">
        <v>3730</v>
      </c>
      <c r="U3027" s="201">
        <v>4.0599999999999996</v>
      </c>
      <c r="V3027" t="s">
        <v>4363</v>
      </c>
      <c r="W3027" t="s">
        <v>4479</v>
      </c>
      <c r="X3027" t="s">
        <v>4480</v>
      </c>
      <c r="Y3027" t="s">
        <v>4481</v>
      </c>
      <c r="Z3027" t="s">
        <v>3051</v>
      </c>
      <c r="AA3027">
        <v>830521</v>
      </c>
      <c r="AB3027" s="198">
        <v>37048.875011574077</v>
      </c>
      <c r="AC3027" s="198">
        <v>37048.875011574077</v>
      </c>
    </row>
    <row r="3028" spans="1:29" x14ac:dyDescent="0.2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151</v>
      </c>
      <c r="F3028" s="213">
        <f t="shared" si="240"/>
        <v>377500</v>
      </c>
      <c r="G3028" s="202">
        <v>1339660</v>
      </c>
      <c r="H3028" s="198">
        <v>37047.38108796296</v>
      </c>
      <c r="I3028" t="s">
        <v>4252</v>
      </c>
      <c r="M3028" t="s">
        <v>3494</v>
      </c>
      <c r="N3028" t="s">
        <v>4277</v>
      </c>
      <c r="O3028" t="s">
        <v>4505</v>
      </c>
      <c r="Q3028" s="199">
        <v>2500</v>
      </c>
      <c r="S3028" t="s">
        <v>3495</v>
      </c>
      <c r="T3028" t="s">
        <v>3730</v>
      </c>
      <c r="U3028" s="201">
        <v>4.5049999999999999</v>
      </c>
      <c r="V3028" t="s">
        <v>4509</v>
      </c>
      <c r="W3028" t="s">
        <v>2909</v>
      </c>
      <c r="X3028" t="s">
        <v>4278</v>
      </c>
      <c r="Y3028" t="s">
        <v>3748</v>
      </c>
      <c r="Z3028" t="s">
        <v>3051</v>
      </c>
      <c r="AA3028" t="s">
        <v>421</v>
      </c>
      <c r="AB3028" s="198">
        <v>37196</v>
      </c>
      <c r="AC3028" s="198">
        <v>37346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25000</v>
      </c>
      <c r="G3029" s="202">
        <v>1339662</v>
      </c>
      <c r="H3029" s="198">
        <v>37047.381099537037</v>
      </c>
      <c r="I3029" t="s">
        <v>3702</v>
      </c>
      <c r="M3029" t="s">
        <v>3494</v>
      </c>
      <c r="N3029" t="s">
        <v>3840</v>
      </c>
      <c r="O3029" t="s">
        <v>4680</v>
      </c>
      <c r="Q3029" s="199">
        <v>25000</v>
      </c>
      <c r="S3029" t="s">
        <v>3495</v>
      </c>
      <c r="T3029" t="s">
        <v>3730</v>
      </c>
      <c r="U3029" s="201">
        <v>4.0049999999999999</v>
      </c>
      <c r="V3029" t="s">
        <v>4008</v>
      </c>
      <c r="W3029" t="s">
        <v>4163</v>
      </c>
      <c r="X3029" t="s">
        <v>4164</v>
      </c>
      <c r="Y3029" t="s">
        <v>4481</v>
      </c>
      <c r="Z3029" t="s">
        <v>3051</v>
      </c>
      <c r="AA3029">
        <v>830522</v>
      </c>
      <c r="AB3029" s="198">
        <v>37048.875011574077</v>
      </c>
      <c r="AC3029" s="198">
        <v>37048.875011574077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5000</v>
      </c>
      <c r="G3030" s="202">
        <v>1339663</v>
      </c>
      <c r="H3030" s="198">
        <v>37047.381122685183</v>
      </c>
      <c r="I3030" t="s">
        <v>4159</v>
      </c>
      <c r="M3030" t="s">
        <v>3494</v>
      </c>
      <c r="N3030" t="s">
        <v>3840</v>
      </c>
      <c r="O3030" t="s">
        <v>2498</v>
      </c>
      <c r="P3030" s="199">
        <v>5000</v>
      </c>
      <c r="S3030" t="s">
        <v>3495</v>
      </c>
      <c r="T3030" t="s">
        <v>3730</v>
      </c>
      <c r="U3030" s="201">
        <v>3.85</v>
      </c>
      <c r="V3030" t="s">
        <v>4003</v>
      </c>
      <c r="W3030" t="s">
        <v>4348</v>
      </c>
      <c r="X3030" t="s">
        <v>4498</v>
      </c>
      <c r="Y3030" t="s">
        <v>4481</v>
      </c>
      <c r="Z3030" t="s">
        <v>3051</v>
      </c>
      <c r="AA3030">
        <v>830523</v>
      </c>
      <c r="AB3030" s="198">
        <v>37048.875011574077</v>
      </c>
      <c r="AC3030" s="198">
        <v>37048.875011574077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1339665</v>
      </c>
      <c r="H3031" s="198">
        <v>37047.381168981483</v>
      </c>
      <c r="I3031" t="s">
        <v>4501</v>
      </c>
      <c r="M3031" t="s">
        <v>3494</v>
      </c>
      <c r="N3031" t="s">
        <v>3840</v>
      </c>
      <c r="O3031" t="s">
        <v>4679</v>
      </c>
      <c r="Q3031" s="199">
        <v>5000</v>
      </c>
      <c r="S3031" t="s">
        <v>3495</v>
      </c>
      <c r="T3031" t="s">
        <v>3730</v>
      </c>
      <c r="U3031" s="201">
        <v>4.1349999999999998</v>
      </c>
      <c r="V3031" t="s">
        <v>3662</v>
      </c>
      <c r="W3031" t="s">
        <v>4178</v>
      </c>
      <c r="X3031" t="s">
        <v>4179</v>
      </c>
      <c r="Y3031" t="s">
        <v>4481</v>
      </c>
      <c r="Z3031" t="s">
        <v>3051</v>
      </c>
      <c r="AA3031">
        <v>830525</v>
      </c>
      <c r="AB3031" s="198">
        <v>37048.875011574077</v>
      </c>
      <c r="AC3031" s="198">
        <v>37048.875011574077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</v>
      </c>
      <c r="G3032" s="202">
        <v>1339666</v>
      </c>
      <c r="H3032" s="198">
        <v>37047.381180555552</v>
      </c>
      <c r="I3032" t="s">
        <v>3518</v>
      </c>
      <c r="M3032" t="s">
        <v>3494</v>
      </c>
      <c r="N3032" t="s">
        <v>3840</v>
      </c>
      <c r="O3032" t="s">
        <v>2690</v>
      </c>
      <c r="P3032" s="199">
        <v>5000</v>
      </c>
      <c r="S3032" t="s">
        <v>3495</v>
      </c>
      <c r="T3032" t="s">
        <v>3730</v>
      </c>
      <c r="U3032" s="201">
        <v>3.855</v>
      </c>
      <c r="V3032" t="s">
        <v>3868</v>
      </c>
      <c r="W3032" t="s">
        <v>4169</v>
      </c>
      <c r="X3032" t="s">
        <v>3165</v>
      </c>
      <c r="Y3032" t="s">
        <v>4481</v>
      </c>
      <c r="Z3032" t="s">
        <v>3051</v>
      </c>
      <c r="AA3032">
        <v>830526</v>
      </c>
      <c r="AB3032" s="198">
        <v>37048.875011574077</v>
      </c>
      <c r="AC3032" s="198">
        <v>37048.875011574077</v>
      </c>
    </row>
    <row r="3033" spans="1:29" x14ac:dyDescent="0.2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31</v>
      </c>
      <c r="F3033" s="213">
        <f t="shared" si="240"/>
        <v>465000</v>
      </c>
      <c r="G3033" s="202">
        <v>1339667</v>
      </c>
      <c r="H3033" s="198">
        <v>37047.381192129629</v>
      </c>
      <c r="I3033" t="s">
        <v>4276</v>
      </c>
      <c r="M3033" t="s">
        <v>3494</v>
      </c>
      <c r="N3033" t="s">
        <v>4277</v>
      </c>
      <c r="O3033" t="s">
        <v>4487</v>
      </c>
      <c r="P3033" s="199">
        <v>15000</v>
      </c>
      <c r="S3033" t="s">
        <v>3495</v>
      </c>
      <c r="T3033" t="s">
        <v>3730</v>
      </c>
      <c r="U3033" s="201">
        <v>4.0999999999999996</v>
      </c>
      <c r="V3033" t="s">
        <v>4361</v>
      </c>
      <c r="W3033" t="s">
        <v>2909</v>
      </c>
      <c r="X3033" t="s">
        <v>4278</v>
      </c>
      <c r="Y3033" t="s">
        <v>3748</v>
      </c>
      <c r="Z3033" t="s">
        <v>3051</v>
      </c>
      <c r="AA3033" t="s">
        <v>422</v>
      </c>
      <c r="AB3033" s="198">
        <v>37073.875</v>
      </c>
      <c r="AC3033" s="198">
        <v>37103.875</v>
      </c>
    </row>
    <row r="3034" spans="1:29" x14ac:dyDescent="0.2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31</v>
      </c>
      <c r="F3034" s="213">
        <f t="shared" si="240"/>
        <v>155000</v>
      </c>
      <c r="G3034" s="202">
        <v>1339669</v>
      </c>
      <c r="H3034" s="198">
        <v>37047.381261574075</v>
      </c>
      <c r="I3034" t="s">
        <v>3606</v>
      </c>
      <c r="M3034" t="s">
        <v>3494</v>
      </c>
      <c r="N3034" t="s">
        <v>4277</v>
      </c>
      <c r="O3034" t="s">
        <v>4487</v>
      </c>
      <c r="P3034" s="199">
        <v>5000</v>
      </c>
      <c r="S3034" t="s">
        <v>3495</v>
      </c>
      <c r="T3034" t="s">
        <v>3730</v>
      </c>
      <c r="U3034" s="201">
        <v>4.0999999999999996</v>
      </c>
      <c r="V3034" t="s">
        <v>3197</v>
      </c>
      <c r="W3034" t="s">
        <v>2909</v>
      </c>
      <c r="X3034" t="s">
        <v>4278</v>
      </c>
      <c r="Y3034" t="s">
        <v>3748</v>
      </c>
      <c r="Z3034" t="s">
        <v>3051</v>
      </c>
      <c r="AA3034" t="s">
        <v>423</v>
      </c>
      <c r="AB3034" s="198">
        <v>37073.875</v>
      </c>
      <c r="AC3034" s="198">
        <v>37103.875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3214</v>
      </c>
      <c r="G3035" s="202">
        <v>1339671</v>
      </c>
      <c r="H3035" s="198">
        <v>37047.381273148145</v>
      </c>
      <c r="I3035" t="s">
        <v>3625</v>
      </c>
      <c r="M3035" t="s">
        <v>3494</v>
      </c>
      <c r="N3035" t="s">
        <v>3840</v>
      </c>
      <c r="O3035" t="s">
        <v>2503</v>
      </c>
      <c r="P3035" s="199">
        <v>3214</v>
      </c>
      <c r="S3035" t="s">
        <v>3495</v>
      </c>
      <c r="T3035" t="s">
        <v>3730</v>
      </c>
      <c r="U3035" s="201">
        <v>3.8975</v>
      </c>
      <c r="V3035" t="s">
        <v>3244</v>
      </c>
      <c r="W3035" t="s">
        <v>4348</v>
      </c>
      <c r="X3035" t="s">
        <v>4498</v>
      </c>
      <c r="Y3035" t="s">
        <v>4481</v>
      </c>
      <c r="Z3035" t="s">
        <v>3051</v>
      </c>
      <c r="AA3035">
        <v>830529</v>
      </c>
      <c r="AB3035" s="198">
        <v>37048.875011574077</v>
      </c>
      <c r="AC3035" s="198">
        <v>37048.875011574077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5000</v>
      </c>
      <c r="G3036" s="202">
        <v>1339672</v>
      </c>
      <c r="H3036" s="198">
        <v>37047.381273148145</v>
      </c>
      <c r="I3036" t="s">
        <v>3518</v>
      </c>
      <c r="M3036" t="s">
        <v>3494</v>
      </c>
      <c r="N3036" t="s">
        <v>3840</v>
      </c>
      <c r="O3036" t="s">
        <v>2685</v>
      </c>
      <c r="Q3036" s="199">
        <v>5000</v>
      </c>
      <c r="S3036" t="s">
        <v>3495</v>
      </c>
      <c r="T3036" t="s">
        <v>3730</v>
      </c>
      <c r="U3036" s="201">
        <v>3.96</v>
      </c>
      <c r="V3036" t="s">
        <v>3902</v>
      </c>
      <c r="W3036" t="s">
        <v>4035</v>
      </c>
      <c r="X3036" t="s">
        <v>4036</v>
      </c>
      <c r="Y3036" t="s">
        <v>4481</v>
      </c>
      <c r="Z3036" t="s">
        <v>3051</v>
      </c>
      <c r="AA3036">
        <v>830528</v>
      </c>
      <c r="AB3036" s="198">
        <v>37048.875011574077</v>
      </c>
      <c r="AC3036" s="198">
        <v>37048.875011574077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23893</v>
      </c>
      <c r="G3037" s="202">
        <v>1339673</v>
      </c>
      <c r="H3037" s="198">
        <v>37047.381331018521</v>
      </c>
      <c r="I3037" t="s">
        <v>4284</v>
      </c>
      <c r="M3037" t="s">
        <v>3494</v>
      </c>
      <c r="N3037" t="s">
        <v>3840</v>
      </c>
      <c r="O3037" t="s">
        <v>4680</v>
      </c>
      <c r="Q3037" s="199">
        <v>23893</v>
      </c>
      <c r="S3037" t="s">
        <v>3495</v>
      </c>
      <c r="T3037" t="s">
        <v>3730</v>
      </c>
      <c r="U3037" s="201">
        <v>4.0149999999999997</v>
      </c>
      <c r="V3037" t="s">
        <v>4081</v>
      </c>
      <c r="W3037" t="s">
        <v>4163</v>
      </c>
      <c r="X3037" t="s">
        <v>4164</v>
      </c>
      <c r="Y3037" t="s">
        <v>4481</v>
      </c>
      <c r="Z3037" t="s">
        <v>3051</v>
      </c>
      <c r="AA3037">
        <v>830531</v>
      </c>
      <c r="AB3037" s="198">
        <v>37048.875011574077</v>
      </c>
      <c r="AC3037" s="198">
        <v>37048.875011574077</v>
      </c>
    </row>
    <row r="3038" spans="1:29" x14ac:dyDescent="0.2">
      <c r="A3038" s="44" t="str">
        <f t="shared" si="236"/>
        <v>US Power Financial</v>
      </c>
      <c r="B3038" s="44" t="str">
        <f t="shared" si="237"/>
        <v>US</v>
      </c>
      <c r="C3038" s="44" t="str">
        <f t="shared" si="238"/>
        <v>Power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</v>
      </c>
      <c r="G3038" s="202">
        <v>1339674</v>
      </c>
      <c r="H3038" s="198">
        <v>37047.381354166668</v>
      </c>
      <c r="I3038" t="s">
        <v>4543</v>
      </c>
      <c r="M3038" t="s">
        <v>2818</v>
      </c>
      <c r="N3038" t="s">
        <v>4780</v>
      </c>
      <c r="O3038" t="s">
        <v>424</v>
      </c>
      <c r="P3038" s="199">
        <v>50</v>
      </c>
      <c r="S3038" t="s">
        <v>3493</v>
      </c>
      <c r="T3038" t="s">
        <v>3730</v>
      </c>
      <c r="U3038" s="201">
        <v>30</v>
      </c>
      <c r="V3038" t="s">
        <v>425</v>
      </c>
      <c r="W3038" t="s">
        <v>4781</v>
      </c>
      <c r="X3038" t="s">
        <v>4782</v>
      </c>
      <c r="Y3038" t="s">
        <v>4783</v>
      </c>
      <c r="Z3038" t="s">
        <v>3051</v>
      </c>
      <c r="AA3038">
        <v>632862.1</v>
      </c>
      <c r="AB3038" s="198">
        <v>37047.875011574077</v>
      </c>
      <c r="AC3038" s="198">
        <v>37047.875011574077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1339675</v>
      </c>
      <c r="H3039" s="198">
        <v>37047.381388888891</v>
      </c>
      <c r="I3039" t="s">
        <v>4501</v>
      </c>
      <c r="M3039" t="s">
        <v>3494</v>
      </c>
      <c r="N3039" t="s">
        <v>3840</v>
      </c>
      <c r="O3039" t="s">
        <v>2505</v>
      </c>
      <c r="Q3039" s="199">
        <v>5000</v>
      </c>
      <c r="S3039" t="s">
        <v>3495</v>
      </c>
      <c r="T3039" t="s">
        <v>3730</v>
      </c>
      <c r="U3039" s="201">
        <v>3.9024999999999999</v>
      </c>
      <c r="V3039" t="s">
        <v>3654</v>
      </c>
      <c r="W3039" t="s">
        <v>4348</v>
      </c>
      <c r="X3039" t="s">
        <v>4498</v>
      </c>
      <c r="Y3039" t="s">
        <v>4481</v>
      </c>
      <c r="Z3039" t="s">
        <v>3051</v>
      </c>
      <c r="AA3039">
        <v>830532</v>
      </c>
      <c r="AB3039" s="198">
        <v>37048.875011574077</v>
      </c>
      <c r="AC3039" s="198">
        <v>37048.875011574077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10000</v>
      </c>
      <c r="G3040" s="202">
        <v>1339677</v>
      </c>
      <c r="H3040" s="198">
        <v>37047.381435185183</v>
      </c>
      <c r="I3040" t="s">
        <v>4482</v>
      </c>
      <c r="M3040" t="s">
        <v>3494</v>
      </c>
      <c r="N3040" t="s">
        <v>3840</v>
      </c>
      <c r="O3040" t="s">
        <v>2472</v>
      </c>
      <c r="Q3040" s="199">
        <v>10000</v>
      </c>
      <c r="S3040" t="s">
        <v>3495</v>
      </c>
      <c r="T3040" t="s">
        <v>3730</v>
      </c>
      <c r="U3040" s="201">
        <v>3.97</v>
      </c>
      <c r="V3040" t="s">
        <v>4511</v>
      </c>
      <c r="W3040" t="s">
        <v>4512</v>
      </c>
      <c r="X3040" t="s">
        <v>4513</v>
      </c>
      <c r="Y3040" t="s">
        <v>4481</v>
      </c>
      <c r="Z3040" t="s">
        <v>3051</v>
      </c>
      <c r="AA3040">
        <v>830536</v>
      </c>
      <c r="AB3040" s="198">
        <v>37048.875011574077</v>
      </c>
      <c r="AC3040" s="198">
        <v>37048.875011574077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3000</v>
      </c>
      <c r="G3041" s="202">
        <v>1339676</v>
      </c>
      <c r="H3041" s="198">
        <v>37047.381435185183</v>
      </c>
      <c r="I3041" t="s">
        <v>4528</v>
      </c>
      <c r="M3041" t="s">
        <v>3494</v>
      </c>
      <c r="N3041" t="s">
        <v>3840</v>
      </c>
      <c r="O3041" t="s">
        <v>2598</v>
      </c>
      <c r="Q3041" s="199">
        <v>3000</v>
      </c>
      <c r="S3041" t="s">
        <v>3495</v>
      </c>
      <c r="T3041" t="s">
        <v>3730</v>
      </c>
      <c r="U3041" s="201">
        <v>4.0650000000000004</v>
      </c>
      <c r="V3041" t="s">
        <v>4529</v>
      </c>
      <c r="W3041" t="s">
        <v>4322</v>
      </c>
      <c r="X3041" t="s">
        <v>4107</v>
      </c>
      <c r="Y3041" t="s">
        <v>4481</v>
      </c>
      <c r="Z3041" t="s">
        <v>3051</v>
      </c>
      <c r="AA3041">
        <v>830534</v>
      </c>
      <c r="AB3041" s="198">
        <v>37048.875011574077</v>
      </c>
      <c r="AC3041" s="198">
        <v>37048.875011574077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2000</v>
      </c>
      <c r="G3042" s="202">
        <v>1339678</v>
      </c>
      <c r="H3042" s="198">
        <v>37047.38144675926</v>
      </c>
      <c r="I3042" t="s">
        <v>4249</v>
      </c>
      <c r="M3042" t="s">
        <v>3494</v>
      </c>
      <c r="N3042" t="s">
        <v>3840</v>
      </c>
      <c r="O3042" t="s">
        <v>2498</v>
      </c>
      <c r="Q3042" s="199">
        <v>2000</v>
      </c>
      <c r="S3042" t="s">
        <v>3495</v>
      </c>
      <c r="T3042" t="s">
        <v>3730</v>
      </c>
      <c r="U3042" s="201">
        <v>3.8525</v>
      </c>
      <c r="V3042" t="s">
        <v>4470</v>
      </c>
      <c r="W3042" t="s">
        <v>4348</v>
      </c>
      <c r="X3042" t="s">
        <v>4498</v>
      </c>
      <c r="Y3042" t="s">
        <v>4481</v>
      </c>
      <c r="Z3042" t="s">
        <v>3051</v>
      </c>
      <c r="AA3042">
        <v>830533</v>
      </c>
      <c r="AB3042" s="198">
        <v>37048.875011574077</v>
      </c>
      <c r="AC3042" s="198">
        <v>37048.875011574077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5476</v>
      </c>
      <c r="G3043" s="202">
        <v>1339679</v>
      </c>
      <c r="H3043" s="198">
        <v>37047.381458333337</v>
      </c>
      <c r="I3043" t="s">
        <v>4272</v>
      </c>
      <c r="M3043" t="s">
        <v>3494</v>
      </c>
      <c r="N3043" t="s">
        <v>3840</v>
      </c>
      <c r="O3043" t="s">
        <v>2481</v>
      </c>
      <c r="Q3043" s="199">
        <v>5476</v>
      </c>
      <c r="S3043" t="s">
        <v>3495</v>
      </c>
      <c r="T3043" t="s">
        <v>3730</v>
      </c>
      <c r="U3043" s="201">
        <v>4.07</v>
      </c>
      <c r="V3043" t="s">
        <v>3249</v>
      </c>
      <c r="W3043" t="s">
        <v>4479</v>
      </c>
      <c r="X3043" t="s">
        <v>4480</v>
      </c>
      <c r="Y3043" t="s">
        <v>4481</v>
      </c>
      <c r="Z3043" t="s">
        <v>3051</v>
      </c>
      <c r="AA3043">
        <v>830537</v>
      </c>
      <c r="AB3043" s="198">
        <v>37048.875011574077</v>
      </c>
      <c r="AC3043" s="198">
        <v>37048.875011574077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5000</v>
      </c>
      <c r="G3044" s="202">
        <v>1339680</v>
      </c>
      <c r="H3044" s="198">
        <v>37047.381469907406</v>
      </c>
      <c r="I3044" t="s">
        <v>4159</v>
      </c>
      <c r="M3044" t="s">
        <v>3494</v>
      </c>
      <c r="N3044" t="s">
        <v>3840</v>
      </c>
      <c r="O3044" t="s">
        <v>2587</v>
      </c>
      <c r="P3044" s="199">
        <v>5000</v>
      </c>
      <c r="S3044" t="s">
        <v>3495</v>
      </c>
      <c r="T3044" t="s">
        <v>3730</v>
      </c>
      <c r="U3044" s="201">
        <v>4</v>
      </c>
      <c r="V3044" t="s">
        <v>4112</v>
      </c>
      <c r="W3044" t="s">
        <v>3171</v>
      </c>
      <c r="X3044" t="s">
        <v>3164</v>
      </c>
      <c r="Y3044" t="s">
        <v>4481</v>
      </c>
      <c r="Z3044" t="s">
        <v>3051</v>
      </c>
      <c r="AA3044">
        <v>830538</v>
      </c>
      <c r="AB3044" s="198">
        <v>37048.875011574077</v>
      </c>
      <c r="AC3044" s="198">
        <v>37048.875011574077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3000</v>
      </c>
      <c r="G3045" s="202">
        <v>1339681</v>
      </c>
      <c r="H3045" s="198">
        <v>37047.381469907406</v>
      </c>
      <c r="I3045" t="s">
        <v>4219</v>
      </c>
      <c r="M3045" t="s">
        <v>3494</v>
      </c>
      <c r="N3045" t="s">
        <v>3840</v>
      </c>
      <c r="O3045" t="s">
        <v>2498</v>
      </c>
      <c r="P3045" s="199">
        <v>3000</v>
      </c>
      <c r="S3045" t="s">
        <v>3495</v>
      </c>
      <c r="T3045" t="s">
        <v>3730</v>
      </c>
      <c r="U3045" s="201">
        <v>3.85</v>
      </c>
      <c r="V3045" t="s">
        <v>4226</v>
      </c>
      <c r="W3045" t="s">
        <v>4348</v>
      </c>
      <c r="X3045" t="s">
        <v>4498</v>
      </c>
      <c r="Y3045" t="s">
        <v>4481</v>
      </c>
      <c r="Z3045" t="s">
        <v>3051</v>
      </c>
      <c r="AA3045">
        <v>830539</v>
      </c>
      <c r="AB3045" s="198">
        <v>37048.875011574077</v>
      </c>
      <c r="AC3045" s="198">
        <v>37048.875011574077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10000</v>
      </c>
      <c r="G3046" s="202">
        <v>1339682</v>
      </c>
      <c r="H3046" s="198">
        <v>37047.381469907406</v>
      </c>
      <c r="I3046" t="s">
        <v>4239</v>
      </c>
      <c r="M3046" t="s">
        <v>3494</v>
      </c>
      <c r="N3046" t="s">
        <v>3840</v>
      </c>
      <c r="O3046" t="s">
        <v>4697</v>
      </c>
      <c r="Q3046" s="199">
        <v>10000</v>
      </c>
      <c r="S3046" t="s">
        <v>3495</v>
      </c>
      <c r="T3046" t="s">
        <v>3730</v>
      </c>
      <c r="U3046" s="201">
        <v>3.9649999999999999</v>
      </c>
      <c r="V3046" t="s">
        <v>4066</v>
      </c>
      <c r="W3046" t="s">
        <v>4169</v>
      </c>
      <c r="X3046" t="s">
        <v>4170</v>
      </c>
      <c r="Y3046" t="s">
        <v>4481</v>
      </c>
      <c r="Z3046" t="s">
        <v>3051</v>
      </c>
      <c r="AA3046">
        <v>830540</v>
      </c>
      <c r="AB3046" s="198">
        <v>37048.875011574077</v>
      </c>
      <c r="AC3046" s="198">
        <v>37048.875011574077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5000</v>
      </c>
      <c r="G3047" s="202">
        <v>1339683</v>
      </c>
      <c r="H3047" s="198">
        <v>37047.381504629629</v>
      </c>
      <c r="I3047" t="s">
        <v>4482</v>
      </c>
      <c r="M3047" t="s">
        <v>3494</v>
      </c>
      <c r="N3047" t="s">
        <v>3840</v>
      </c>
      <c r="O3047" t="s">
        <v>2503</v>
      </c>
      <c r="Q3047" s="199">
        <v>5000</v>
      </c>
      <c r="S3047" t="s">
        <v>3495</v>
      </c>
      <c r="T3047" t="s">
        <v>3730</v>
      </c>
      <c r="U3047" s="201">
        <v>3.9</v>
      </c>
      <c r="V3047" t="s">
        <v>4078</v>
      </c>
      <c r="W3047" t="s">
        <v>4348</v>
      </c>
      <c r="X3047" t="s">
        <v>4498</v>
      </c>
      <c r="Y3047" t="s">
        <v>4481</v>
      </c>
      <c r="Z3047" t="s">
        <v>3051</v>
      </c>
      <c r="AA3047">
        <v>830542</v>
      </c>
      <c r="AB3047" s="198">
        <v>37048.875011574077</v>
      </c>
      <c r="AC3047" s="198">
        <v>37048.875011574077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3007</v>
      </c>
      <c r="G3048" s="202">
        <v>1339684</v>
      </c>
      <c r="H3048" s="198">
        <v>37047.381516203706</v>
      </c>
      <c r="I3048" t="s">
        <v>3533</v>
      </c>
      <c r="M3048" t="s">
        <v>3494</v>
      </c>
      <c r="N3048" t="s">
        <v>3840</v>
      </c>
      <c r="O3048" t="s">
        <v>2507</v>
      </c>
      <c r="Q3048" s="199">
        <v>3007</v>
      </c>
      <c r="S3048" t="s">
        <v>3495</v>
      </c>
      <c r="T3048" t="s">
        <v>3730</v>
      </c>
      <c r="U3048" s="201">
        <v>4.2699999999999996</v>
      </c>
      <c r="V3048" t="s">
        <v>2551</v>
      </c>
      <c r="W3048" t="s">
        <v>3217</v>
      </c>
      <c r="X3048" t="s">
        <v>3153</v>
      </c>
      <c r="Y3048" t="s">
        <v>4481</v>
      </c>
      <c r="Z3048" t="s">
        <v>3051</v>
      </c>
      <c r="AA3048">
        <v>830541</v>
      </c>
      <c r="AB3048" s="198">
        <v>37048.875011574077</v>
      </c>
      <c r="AC3048" s="198">
        <v>37048.875011574077</v>
      </c>
    </row>
    <row r="3049" spans="1:29" x14ac:dyDescent="0.2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1339685</v>
      </c>
      <c r="H3049" s="198">
        <v>37047.381550925929</v>
      </c>
      <c r="I3049" t="s">
        <v>4773</v>
      </c>
      <c r="M3049" t="s">
        <v>3599</v>
      </c>
      <c r="N3049" t="s">
        <v>4774</v>
      </c>
      <c r="O3049" t="s">
        <v>3516</v>
      </c>
      <c r="P3049" s="199">
        <v>50000</v>
      </c>
      <c r="S3049" t="s">
        <v>3500</v>
      </c>
      <c r="T3049" t="s">
        <v>3730</v>
      </c>
      <c r="U3049" s="201">
        <v>27.96</v>
      </c>
      <c r="V3049" t="s">
        <v>3162</v>
      </c>
      <c r="W3049" t="s">
        <v>4776</v>
      </c>
      <c r="X3049" t="s">
        <v>4777</v>
      </c>
      <c r="Y3049" t="s">
        <v>2830</v>
      </c>
      <c r="Z3049" t="s">
        <v>3051</v>
      </c>
      <c r="AA3049">
        <v>113647</v>
      </c>
      <c r="AB3049" s="198">
        <v>37073</v>
      </c>
      <c r="AC3049" s="198">
        <v>37103</v>
      </c>
    </row>
    <row r="3050" spans="1:29" x14ac:dyDescent="0.2">
      <c r="A3050" s="44" t="str">
        <f t="shared" si="236"/>
        <v>US Crude Financial</v>
      </c>
      <c r="B3050" s="44" t="str">
        <f t="shared" si="237"/>
        <v>US</v>
      </c>
      <c r="C3050" s="44" t="str">
        <f t="shared" si="238"/>
        <v>Crude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50000</v>
      </c>
      <c r="G3050" s="202">
        <v>1339687</v>
      </c>
      <c r="H3050" s="198">
        <v>37047.381597222222</v>
      </c>
      <c r="I3050" t="s">
        <v>4773</v>
      </c>
      <c r="M3050" t="s">
        <v>3599</v>
      </c>
      <c r="N3050" t="s">
        <v>4774</v>
      </c>
      <c r="O3050" t="s">
        <v>3516</v>
      </c>
      <c r="P3050" s="199">
        <v>50000</v>
      </c>
      <c r="S3050" t="s">
        <v>3500</v>
      </c>
      <c r="T3050" t="s">
        <v>3730</v>
      </c>
      <c r="U3050" s="201">
        <v>27.94</v>
      </c>
      <c r="V3050" t="s">
        <v>4775</v>
      </c>
      <c r="W3050" t="s">
        <v>4776</v>
      </c>
      <c r="X3050" t="s">
        <v>4777</v>
      </c>
      <c r="Y3050" t="s">
        <v>2830</v>
      </c>
      <c r="Z3050" t="s">
        <v>3051</v>
      </c>
      <c r="AA3050">
        <v>113648</v>
      </c>
      <c r="AB3050" s="198">
        <v>37073</v>
      </c>
      <c r="AC3050" s="198">
        <v>37103</v>
      </c>
    </row>
    <row r="3051" spans="1:29" x14ac:dyDescent="0.2">
      <c r="A3051" s="44" t="str">
        <f t="shared" si="236"/>
        <v>US Power Financial</v>
      </c>
      <c r="B3051" s="44" t="str">
        <f t="shared" si="237"/>
        <v>US</v>
      </c>
      <c r="C3051" s="44" t="str">
        <f t="shared" si="238"/>
        <v>Power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30</v>
      </c>
      <c r="F3051" s="213">
        <f t="shared" si="240"/>
        <v>1500</v>
      </c>
      <c r="G3051" s="202">
        <v>1339686</v>
      </c>
      <c r="H3051" s="198">
        <v>37047.381597222222</v>
      </c>
      <c r="I3051" t="s">
        <v>4496</v>
      </c>
      <c r="M3051" t="s">
        <v>2818</v>
      </c>
      <c r="N3051" t="s">
        <v>4780</v>
      </c>
      <c r="O3051" t="s">
        <v>3278</v>
      </c>
      <c r="P3051" s="199">
        <v>50</v>
      </c>
      <c r="S3051" t="s">
        <v>3493</v>
      </c>
      <c r="T3051" t="s">
        <v>3730</v>
      </c>
      <c r="U3051" s="201">
        <v>54.25</v>
      </c>
      <c r="V3051" t="s">
        <v>4343</v>
      </c>
      <c r="W3051" t="s">
        <v>4263</v>
      </c>
      <c r="X3051" t="s">
        <v>3541</v>
      </c>
      <c r="Y3051" t="s">
        <v>4783</v>
      </c>
      <c r="Z3051" t="s">
        <v>3051</v>
      </c>
      <c r="AA3051">
        <v>632863.1</v>
      </c>
      <c r="AB3051" s="198">
        <v>37135.875011574077</v>
      </c>
      <c r="AC3051" s="198">
        <v>37164.875011574077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938</v>
      </c>
      <c r="G3052" s="202">
        <v>1339688</v>
      </c>
      <c r="H3052" s="198">
        <v>37047.381608796299</v>
      </c>
      <c r="I3052" t="s">
        <v>3157</v>
      </c>
      <c r="M3052" t="s">
        <v>3494</v>
      </c>
      <c r="N3052" t="s">
        <v>3840</v>
      </c>
      <c r="O3052" t="s">
        <v>2473</v>
      </c>
      <c r="Q3052" s="199">
        <v>938</v>
      </c>
      <c r="S3052" t="s">
        <v>3495</v>
      </c>
      <c r="T3052" t="s">
        <v>3730</v>
      </c>
      <c r="U3052" s="201">
        <v>3.915</v>
      </c>
      <c r="V3052" t="s">
        <v>3158</v>
      </c>
      <c r="W3052" t="s">
        <v>4512</v>
      </c>
      <c r="X3052" t="s">
        <v>4513</v>
      </c>
      <c r="Y3052" t="s">
        <v>4481</v>
      </c>
      <c r="Z3052" t="s">
        <v>3051</v>
      </c>
      <c r="AA3052">
        <v>830543</v>
      </c>
      <c r="AB3052" s="198">
        <v>37048.875011574077</v>
      </c>
      <c r="AC3052" s="198">
        <v>37048.875011574077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2605</v>
      </c>
      <c r="G3053" s="202">
        <v>1339689</v>
      </c>
      <c r="H3053" s="198">
        <v>37047.381631944445</v>
      </c>
      <c r="I3053" t="s">
        <v>4482</v>
      </c>
      <c r="M3053" t="s">
        <v>3494</v>
      </c>
      <c r="N3053" t="s">
        <v>3840</v>
      </c>
      <c r="O3053" t="s">
        <v>2503</v>
      </c>
      <c r="Q3053" s="199">
        <v>2605</v>
      </c>
      <c r="S3053" t="s">
        <v>3495</v>
      </c>
      <c r="T3053" t="s">
        <v>3730</v>
      </c>
      <c r="U3053" s="201">
        <v>3.9024999999999999</v>
      </c>
      <c r="V3053" t="s">
        <v>4078</v>
      </c>
      <c r="W3053" t="s">
        <v>4348</v>
      </c>
      <c r="X3053" t="s">
        <v>4498</v>
      </c>
      <c r="Y3053" t="s">
        <v>4481</v>
      </c>
      <c r="Z3053" t="s">
        <v>3051</v>
      </c>
      <c r="AA3053">
        <v>830544</v>
      </c>
      <c r="AB3053" s="198">
        <v>37048.875011574077</v>
      </c>
      <c r="AC3053" s="198">
        <v>37048.875011574077</v>
      </c>
    </row>
    <row r="3054" spans="1:29" x14ac:dyDescent="0.2">
      <c r="A3054" s="44" t="str">
        <f t="shared" si="236"/>
        <v>US Power Financial</v>
      </c>
      <c r="B3054" s="44" t="str">
        <f t="shared" si="237"/>
        <v>US</v>
      </c>
      <c r="C3054" s="44" t="str">
        <f t="shared" si="238"/>
        <v>Power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</v>
      </c>
      <c r="G3054" s="202">
        <v>1339690</v>
      </c>
      <c r="H3054" s="198">
        <v>37047.381689814814</v>
      </c>
      <c r="I3054" t="s">
        <v>4239</v>
      </c>
      <c r="M3054" t="s">
        <v>2818</v>
      </c>
      <c r="N3054" t="s">
        <v>4780</v>
      </c>
      <c r="O3054" t="s">
        <v>424</v>
      </c>
      <c r="Q3054" s="199">
        <v>50</v>
      </c>
      <c r="S3054" t="s">
        <v>3493</v>
      </c>
      <c r="T3054" t="s">
        <v>3730</v>
      </c>
      <c r="U3054" s="201">
        <v>30.5</v>
      </c>
      <c r="V3054" t="s">
        <v>3957</v>
      </c>
      <c r="W3054" t="s">
        <v>4781</v>
      </c>
      <c r="X3054" t="s">
        <v>4782</v>
      </c>
      <c r="Y3054" t="s">
        <v>4783</v>
      </c>
      <c r="Z3054" t="s">
        <v>3051</v>
      </c>
      <c r="AA3054">
        <v>632864.1</v>
      </c>
      <c r="AB3054" s="198">
        <v>37047.875011574077</v>
      </c>
      <c r="AC3054" s="198">
        <v>37047.875011574077</v>
      </c>
    </row>
    <row r="3055" spans="1:29" x14ac:dyDescent="0.2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1339691</v>
      </c>
      <c r="H3055" s="198">
        <v>37047.381712962961</v>
      </c>
      <c r="I3055" t="s">
        <v>3325</v>
      </c>
      <c r="M3055" t="s">
        <v>3494</v>
      </c>
      <c r="N3055" t="s">
        <v>3176</v>
      </c>
      <c r="O3055" t="s">
        <v>4591</v>
      </c>
      <c r="P3055" s="199">
        <v>10000</v>
      </c>
      <c r="S3055" t="s">
        <v>3798</v>
      </c>
      <c r="T3055" t="s">
        <v>3177</v>
      </c>
      <c r="U3055" s="201">
        <v>4.93</v>
      </c>
      <c r="V3055" t="s">
        <v>3353</v>
      </c>
      <c r="W3055" t="s">
        <v>3178</v>
      </c>
      <c r="X3055" t="s">
        <v>3179</v>
      </c>
      <c r="Y3055" t="s">
        <v>4481</v>
      </c>
      <c r="Z3055" t="s">
        <v>3052</v>
      </c>
      <c r="AA3055">
        <v>830545</v>
      </c>
      <c r="AB3055" s="198">
        <v>37047.875011574077</v>
      </c>
      <c r="AC3055" s="198">
        <v>37047.875011574077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5000</v>
      </c>
      <c r="G3056" s="202">
        <v>1339692</v>
      </c>
      <c r="H3056" s="198">
        <v>37047.38175925926</v>
      </c>
      <c r="I3056" t="s">
        <v>4280</v>
      </c>
      <c r="M3056" t="s">
        <v>3494</v>
      </c>
      <c r="N3056" t="s">
        <v>3840</v>
      </c>
      <c r="O3056" t="s">
        <v>2499</v>
      </c>
      <c r="P3056" s="199">
        <v>5000</v>
      </c>
      <c r="S3056" t="s">
        <v>3495</v>
      </c>
      <c r="T3056" t="s">
        <v>3730</v>
      </c>
      <c r="U3056" s="201">
        <v>3.8975</v>
      </c>
      <c r="V3056" t="s">
        <v>3266</v>
      </c>
      <c r="W3056" t="s">
        <v>4348</v>
      </c>
      <c r="X3056" t="s">
        <v>4498</v>
      </c>
      <c r="Y3056" t="s">
        <v>4481</v>
      </c>
      <c r="Z3056" t="s">
        <v>3051</v>
      </c>
      <c r="AA3056">
        <v>830546</v>
      </c>
      <c r="AB3056" s="198">
        <v>37048.875011574077</v>
      </c>
      <c r="AC3056" s="198">
        <v>37048.875011574077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31</v>
      </c>
      <c r="F3057" s="213">
        <f t="shared" si="240"/>
        <v>310000</v>
      </c>
      <c r="G3057" s="202">
        <v>1339693</v>
      </c>
      <c r="H3057" s="198">
        <v>37047.381793981483</v>
      </c>
      <c r="I3057" t="s">
        <v>3702</v>
      </c>
      <c r="M3057" t="s">
        <v>3494</v>
      </c>
      <c r="N3057" t="s">
        <v>4277</v>
      </c>
      <c r="O3057" t="s">
        <v>4487</v>
      </c>
      <c r="P3057" s="199">
        <v>10000</v>
      </c>
      <c r="S3057" t="s">
        <v>3495</v>
      </c>
      <c r="T3057" t="s">
        <v>3730</v>
      </c>
      <c r="U3057" s="201">
        <v>4.0949999999999998</v>
      </c>
      <c r="V3057" t="s">
        <v>3928</v>
      </c>
      <c r="W3057" t="s">
        <v>2909</v>
      </c>
      <c r="X3057" t="s">
        <v>4278</v>
      </c>
      <c r="Y3057" t="s">
        <v>3748</v>
      </c>
      <c r="Z3057" t="s">
        <v>3051</v>
      </c>
      <c r="AA3057" t="s">
        <v>426</v>
      </c>
      <c r="AB3057" s="198">
        <v>37073.875</v>
      </c>
      <c r="AC3057" s="198">
        <v>37103.875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1339694</v>
      </c>
      <c r="H3058" s="198">
        <v>37047.38181712963</v>
      </c>
      <c r="I3058" t="s">
        <v>4300</v>
      </c>
      <c r="M3058" t="s">
        <v>3494</v>
      </c>
      <c r="N3058" t="s">
        <v>3840</v>
      </c>
      <c r="O3058" t="s">
        <v>2545</v>
      </c>
      <c r="P3058" s="199">
        <v>5000</v>
      </c>
      <c r="S3058" t="s">
        <v>3495</v>
      </c>
      <c r="T3058" t="s">
        <v>3730</v>
      </c>
      <c r="U3058" s="201">
        <v>4.3</v>
      </c>
      <c r="V3058" t="s">
        <v>4061</v>
      </c>
      <c r="W3058" t="s">
        <v>3163</v>
      </c>
      <c r="X3058" t="s">
        <v>3164</v>
      </c>
      <c r="Y3058" t="s">
        <v>4481</v>
      </c>
      <c r="Z3058" t="s">
        <v>3051</v>
      </c>
      <c r="AA3058">
        <v>830547</v>
      </c>
      <c r="AB3058" s="198">
        <v>37048.875011574077</v>
      </c>
      <c r="AC3058" s="198">
        <v>37048.875011574077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1339695</v>
      </c>
      <c r="H3059" s="198">
        <v>37047.381828703707</v>
      </c>
      <c r="I3059" t="s">
        <v>3606</v>
      </c>
      <c r="M3059" t="s">
        <v>3494</v>
      </c>
      <c r="N3059" t="s">
        <v>3840</v>
      </c>
      <c r="O3059" t="s">
        <v>2598</v>
      </c>
      <c r="P3059" s="199">
        <v>10000</v>
      </c>
      <c r="S3059" t="s">
        <v>3495</v>
      </c>
      <c r="T3059" t="s">
        <v>3730</v>
      </c>
      <c r="U3059" s="201">
        <v>4.05</v>
      </c>
      <c r="V3059" t="s">
        <v>4080</v>
      </c>
      <c r="W3059" t="s">
        <v>4322</v>
      </c>
      <c r="X3059" t="s">
        <v>4107</v>
      </c>
      <c r="Y3059" t="s">
        <v>4481</v>
      </c>
      <c r="Z3059" t="s">
        <v>3051</v>
      </c>
      <c r="AA3059">
        <v>830548</v>
      </c>
      <c r="AB3059" s="198">
        <v>37048.875011574077</v>
      </c>
      <c r="AC3059" s="198">
        <v>37048.875011574077</v>
      </c>
    </row>
    <row r="3060" spans="1:29" x14ac:dyDescent="0.2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31</v>
      </c>
      <c r="F3060" s="213">
        <f t="shared" si="240"/>
        <v>155000</v>
      </c>
      <c r="G3060" s="202">
        <v>1339696</v>
      </c>
      <c r="H3060" s="198">
        <v>37047.381840277776</v>
      </c>
      <c r="I3060" t="s">
        <v>4276</v>
      </c>
      <c r="M3060" t="s">
        <v>3494</v>
      </c>
      <c r="N3060" t="s">
        <v>4277</v>
      </c>
      <c r="O3060" t="s">
        <v>4487</v>
      </c>
      <c r="P3060" s="199">
        <v>5000</v>
      </c>
      <c r="S3060" t="s">
        <v>3495</v>
      </c>
      <c r="T3060" t="s">
        <v>3730</v>
      </c>
      <c r="U3060" s="201">
        <v>4.0949999999999998</v>
      </c>
      <c r="V3060" t="s">
        <v>4334</v>
      </c>
      <c r="W3060" t="s">
        <v>2909</v>
      </c>
      <c r="X3060" t="s">
        <v>4278</v>
      </c>
      <c r="Y3060" t="s">
        <v>3748</v>
      </c>
      <c r="Z3060" t="s">
        <v>3051</v>
      </c>
      <c r="AA3060" t="s">
        <v>427</v>
      </c>
      <c r="AB3060" s="198">
        <v>37073.875</v>
      </c>
      <c r="AC3060" s="198">
        <v>37103.875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2000</v>
      </c>
      <c r="G3061" s="202">
        <v>1339697</v>
      </c>
      <c r="H3061" s="198">
        <v>37047.381851851853</v>
      </c>
      <c r="I3061" t="s">
        <v>4272</v>
      </c>
      <c r="M3061" t="s">
        <v>3494</v>
      </c>
      <c r="N3061" t="s">
        <v>3840</v>
      </c>
      <c r="O3061" t="s">
        <v>2472</v>
      </c>
      <c r="Q3061" s="199">
        <v>2000</v>
      </c>
      <c r="S3061" t="s">
        <v>3495</v>
      </c>
      <c r="T3061" t="s">
        <v>3730</v>
      </c>
      <c r="U3061" s="201">
        <v>3.9750000000000001</v>
      </c>
      <c r="V3061" t="s">
        <v>4510</v>
      </c>
      <c r="W3061" t="s">
        <v>4512</v>
      </c>
      <c r="X3061" t="s">
        <v>4513</v>
      </c>
      <c r="Y3061" t="s">
        <v>4481</v>
      </c>
      <c r="Z3061" t="s">
        <v>3051</v>
      </c>
      <c r="AA3061">
        <v>830550</v>
      </c>
      <c r="AB3061" s="198">
        <v>37048.875011574077</v>
      </c>
      <c r="AC3061" s="198">
        <v>37048.875011574077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1339699</v>
      </c>
      <c r="H3062" s="198">
        <v>37047.381886574076</v>
      </c>
      <c r="I3062" t="s">
        <v>4543</v>
      </c>
      <c r="M3062" t="s">
        <v>3494</v>
      </c>
      <c r="N3062" t="s">
        <v>3840</v>
      </c>
      <c r="O3062" t="s">
        <v>2587</v>
      </c>
      <c r="P3062" s="199">
        <v>10000</v>
      </c>
      <c r="S3062" t="s">
        <v>3495</v>
      </c>
      <c r="T3062" t="s">
        <v>3730</v>
      </c>
      <c r="U3062" s="201">
        <v>4.0250000000000004</v>
      </c>
      <c r="V3062" t="s">
        <v>4408</v>
      </c>
      <c r="W3062" t="s">
        <v>3171</v>
      </c>
      <c r="X3062" t="s">
        <v>3164</v>
      </c>
      <c r="Y3062" t="s">
        <v>4481</v>
      </c>
      <c r="Z3062" t="s">
        <v>3051</v>
      </c>
      <c r="AA3062">
        <v>830551</v>
      </c>
      <c r="AB3062" s="198">
        <v>37048.875011574077</v>
      </c>
      <c r="AC3062" s="198">
        <v>37048.875011574077</v>
      </c>
    </row>
    <row r="3063" spans="1:29" x14ac:dyDescent="0.2">
      <c r="A3063" s="44" t="str">
        <f t="shared" si="236"/>
        <v>US Oil Products Financial</v>
      </c>
      <c r="B3063" s="44" t="str">
        <f t="shared" si="237"/>
        <v>US</v>
      </c>
      <c r="C3063" s="44" t="str">
        <f t="shared" si="238"/>
        <v>Oil Products</v>
      </c>
      <c r="D3063" s="44" t="str">
        <f t="shared" si="239"/>
        <v>Financial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1339701</v>
      </c>
      <c r="H3063" s="198">
        <v>37047.381932870368</v>
      </c>
      <c r="I3063" t="s">
        <v>3492</v>
      </c>
      <c r="M3063" t="s">
        <v>3497</v>
      </c>
      <c r="N3063" t="s">
        <v>3671</v>
      </c>
      <c r="O3063" t="s">
        <v>3825</v>
      </c>
      <c r="Q3063" s="199">
        <v>10000</v>
      </c>
      <c r="S3063" t="s">
        <v>4538</v>
      </c>
      <c r="T3063" t="s">
        <v>3730</v>
      </c>
      <c r="U3063" s="201">
        <v>74.7</v>
      </c>
      <c r="V3063" t="s">
        <v>4192</v>
      </c>
      <c r="W3063" t="s">
        <v>3672</v>
      </c>
      <c r="X3063" t="s">
        <v>3673</v>
      </c>
      <c r="Y3063" t="s">
        <v>2830</v>
      </c>
      <c r="Z3063" t="s">
        <v>3051</v>
      </c>
      <c r="AA3063">
        <v>113650</v>
      </c>
      <c r="AB3063" s="198">
        <v>37104.875011574077</v>
      </c>
      <c r="AC3063" s="198">
        <v>37134.875011574077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5000</v>
      </c>
      <c r="G3064" s="202">
        <v>1339703</v>
      </c>
      <c r="H3064" s="198">
        <v>37047.381967592592</v>
      </c>
      <c r="I3064" t="s">
        <v>4521</v>
      </c>
      <c r="M3064" t="s">
        <v>3494</v>
      </c>
      <c r="N3064" t="s">
        <v>3840</v>
      </c>
      <c r="O3064" t="s">
        <v>2499</v>
      </c>
      <c r="Q3064" s="199">
        <v>5000</v>
      </c>
      <c r="S3064" t="s">
        <v>3495</v>
      </c>
      <c r="T3064" t="s">
        <v>3730</v>
      </c>
      <c r="U3064" s="201">
        <v>3.9</v>
      </c>
      <c r="V3064" t="s">
        <v>3850</v>
      </c>
      <c r="W3064" t="s">
        <v>4348</v>
      </c>
      <c r="X3064" t="s">
        <v>4498</v>
      </c>
      <c r="Y3064" t="s">
        <v>4481</v>
      </c>
      <c r="Z3064" t="s">
        <v>3051</v>
      </c>
      <c r="AA3064">
        <v>830553</v>
      </c>
      <c r="AB3064" s="198">
        <v>37048.875011574077</v>
      </c>
      <c r="AC3064" s="198">
        <v>37048.875011574077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5000</v>
      </c>
      <c r="G3065" s="202">
        <v>1339702</v>
      </c>
      <c r="H3065" s="198">
        <v>37047.381967592592</v>
      </c>
      <c r="I3065" t="s">
        <v>3606</v>
      </c>
      <c r="M3065" t="s">
        <v>3494</v>
      </c>
      <c r="N3065" t="s">
        <v>3840</v>
      </c>
      <c r="O3065" t="s">
        <v>4704</v>
      </c>
      <c r="Q3065" s="199">
        <v>5000</v>
      </c>
      <c r="S3065" t="s">
        <v>3495</v>
      </c>
      <c r="T3065" t="s">
        <v>3730</v>
      </c>
      <c r="U3065" s="201">
        <v>3.915</v>
      </c>
      <c r="V3065" t="s">
        <v>2768</v>
      </c>
      <c r="W3065" t="s">
        <v>4169</v>
      </c>
      <c r="X3065" t="s">
        <v>3165</v>
      </c>
      <c r="Y3065" t="s">
        <v>4481</v>
      </c>
      <c r="Z3065" t="s">
        <v>3051</v>
      </c>
      <c r="AA3065">
        <v>830552</v>
      </c>
      <c r="AB3065" s="198">
        <v>37048.875011574077</v>
      </c>
      <c r="AC3065" s="198">
        <v>37048.875011574077</v>
      </c>
    </row>
    <row r="3066" spans="1:29" x14ac:dyDescent="0.2">
      <c r="A3066" s="44" t="str">
        <f t="shared" si="236"/>
        <v>US Natural Gas Financial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31</v>
      </c>
      <c r="F3066" s="213">
        <f t="shared" si="240"/>
        <v>465000</v>
      </c>
      <c r="G3066" s="202">
        <v>1339705</v>
      </c>
      <c r="H3066" s="198">
        <v>37047.381979166668</v>
      </c>
      <c r="I3066" t="s">
        <v>4484</v>
      </c>
      <c r="M3066" t="s">
        <v>3494</v>
      </c>
      <c r="N3066" t="s">
        <v>4277</v>
      </c>
      <c r="O3066" t="s">
        <v>4487</v>
      </c>
      <c r="P3066" s="199">
        <v>15000</v>
      </c>
      <c r="S3066" t="s">
        <v>3495</v>
      </c>
      <c r="T3066" t="s">
        <v>3730</v>
      </c>
      <c r="U3066" s="201">
        <v>4.09</v>
      </c>
      <c r="V3066" t="s">
        <v>4225</v>
      </c>
      <c r="W3066" t="s">
        <v>2909</v>
      </c>
      <c r="X3066" t="s">
        <v>4278</v>
      </c>
      <c r="Y3066" t="s">
        <v>3748</v>
      </c>
      <c r="Z3066" t="s">
        <v>3051</v>
      </c>
      <c r="AA3066" t="s">
        <v>428</v>
      </c>
      <c r="AB3066" s="198">
        <v>37073.875</v>
      </c>
      <c r="AC3066" s="198">
        <v>37103.875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5000</v>
      </c>
      <c r="G3067" s="202">
        <v>1339704</v>
      </c>
      <c r="H3067" s="198">
        <v>37047.381979166668</v>
      </c>
      <c r="I3067" t="s">
        <v>4543</v>
      </c>
      <c r="M3067" t="s">
        <v>3494</v>
      </c>
      <c r="N3067" t="s">
        <v>3840</v>
      </c>
      <c r="O3067" t="s">
        <v>2690</v>
      </c>
      <c r="P3067" s="199">
        <v>5000</v>
      </c>
      <c r="S3067" t="s">
        <v>3495</v>
      </c>
      <c r="T3067" t="s">
        <v>3730</v>
      </c>
      <c r="U3067" s="201">
        <v>3.85</v>
      </c>
      <c r="V3067" t="s">
        <v>4162</v>
      </c>
      <c r="W3067" t="s">
        <v>4169</v>
      </c>
      <c r="X3067" t="s">
        <v>3165</v>
      </c>
      <c r="Y3067" t="s">
        <v>4481</v>
      </c>
      <c r="Z3067" t="s">
        <v>3051</v>
      </c>
      <c r="AA3067">
        <v>830554</v>
      </c>
      <c r="AB3067" s="198">
        <v>37048.875011574077</v>
      </c>
      <c r="AC3067" s="198">
        <v>37048.875011574077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31</v>
      </c>
      <c r="F3068" s="213">
        <f t="shared" si="240"/>
        <v>77500</v>
      </c>
      <c r="G3068" s="202">
        <v>1339707</v>
      </c>
      <c r="H3068" s="198">
        <v>37047.382048611114</v>
      </c>
      <c r="I3068" t="s">
        <v>4159</v>
      </c>
      <c r="M3068" t="s">
        <v>3494</v>
      </c>
      <c r="N3068" t="s">
        <v>4277</v>
      </c>
      <c r="O3068" t="s">
        <v>4487</v>
      </c>
      <c r="P3068" s="199">
        <v>2500</v>
      </c>
      <c r="S3068" t="s">
        <v>3495</v>
      </c>
      <c r="T3068" t="s">
        <v>3730</v>
      </c>
      <c r="U3068" s="201">
        <v>4.09</v>
      </c>
      <c r="V3068" t="s">
        <v>138</v>
      </c>
      <c r="W3068" t="s">
        <v>2909</v>
      </c>
      <c r="X3068" t="s">
        <v>4278</v>
      </c>
      <c r="Y3068" t="s">
        <v>3748</v>
      </c>
      <c r="Z3068" t="s">
        <v>3051</v>
      </c>
      <c r="AA3068" t="s">
        <v>429</v>
      </c>
      <c r="AB3068" s="198">
        <v>37073.875</v>
      </c>
      <c r="AC3068" s="198">
        <v>37103.875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3564</v>
      </c>
      <c r="G3069" s="202">
        <v>1339706</v>
      </c>
      <c r="H3069" s="198">
        <v>37047.382048611114</v>
      </c>
      <c r="I3069" t="s">
        <v>3518</v>
      </c>
      <c r="M3069" t="s">
        <v>3494</v>
      </c>
      <c r="N3069" t="s">
        <v>3840</v>
      </c>
      <c r="O3069" t="s">
        <v>2681</v>
      </c>
      <c r="P3069" s="199">
        <v>3564</v>
      </c>
      <c r="S3069" t="s">
        <v>3495</v>
      </c>
      <c r="T3069" t="s">
        <v>3730</v>
      </c>
      <c r="U3069" s="201">
        <v>4.22</v>
      </c>
      <c r="V3069" t="s">
        <v>4440</v>
      </c>
      <c r="W3069" t="s">
        <v>4178</v>
      </c>
      <c r="X3069" t="s">
        <v>3149</v>
      </c>
      <c r="Y3069" t="s">
        <v>4481</v>
      </c>
      <c r="Z3069" t="s">
        <v>3051</v>
      </c>
      <c r="AA3069">
        <v>830555</v>
      </c>
      <c r="AB3069" s="198">
        <v>37048.875011574077</v>
      </c>
      <c r="AC3069" s="198">
        <v>37048.875011574077</v>
      </c>
    </row>
    <row r="3070" spans="1:29" x14ac:dyDescent="0.2">
      <c r="A3070" s="44" t="str">
        <f t="shared" si="236"/>
        <v>US Crude Financial</v>
      </c>
      <c r="B3070" s="44" t="str">
        <f t="shared" si="237"/>
        <v>US</v>
      </c>
      <c r="C3070" s="44" t="str">
        <f t="shared" si="238"/>
        <v>Crude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50000</v>
      </c>
      <c r="G3070" s="202">
        <v>1339708</v>
      </c>
      <c r="H3070" s="198">
        <v>37047.382071759261</v>
      </c>
      <c r="I3070" t="s">
        <v>4773</v>
      </c>
      <c r="M3070" t="s">
        <v>3599</v>
      </c>
      <c r="N3070" t="s">
        <v>4774</v>
      </c>
      <c r="O3070" t="s">
        <v>3516</v>
      </c>
      <c r="P3070" s="199">
        <v>50000</v>
      </c>
      <c r="S3070" t="s">
        <v>3500</v>
      </c>
      <c r="T3070" t="s">
        <v>3730</v>
      </c>
      <c r="U3070" s="201">
        <v>27.9</v>
      </c>
      <c r="V3070" t="s">
        <v>3162</v>
      </c>
      <c r="W3070" t="s">
        <v>4776</v>
      </c>
      <c r="X3070" t="s">
        <v>4777</v>
      </c>
      <c r="Y3070" t="s">
        <v>2830</v>
      </c>
      <c r="Z3070" t="s">
        <v>3051</v>
      </c>
      <c r="AA3070">
        <v>113651</v>
      </c>
      <c r="AB3070" s="198">
        <v>37073</v>
      </c>
      <c r="AC3070" s="198">
        <v>37103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310000</v>
      </c>
      <c r="G3071" s="202">
        <v>1339710</v>
      </c>
      <c r="H3071" s="198">
        <v>37047.382094907407</v>
      </c>
      <c r="I3071" t="s">
        <v>4449</v>
      </c>
      <c r="M3071" t="s">
        <v>3494</v>
      </c>
      <c r="N3071" t="s">
        <v>4277</v>
      </c>
      <c r="O3071" t="s">
        <v>4487</v>
      </c>
      <c r="Q3071" s="199">
        <v>10000</v>
      </c>
      <c r="S3071" t="s">
        <v>3495</v>
      </c>
      <c r="T3071" t="s">
        <v>3730</v>
      </c>
      <c r="U3071" s="201">
        <v>4.0999999999999996</v>
      </c>
      <c r="V3071" t="s">
        <v>3285</v>
      </c>
      <c r="W3071" t="s">
        <v>2909</v>
      </c>
      <c r="X3071" t="s">
        <v>4278</v>
      </c>
      <c r="Y3071" t="s">
        <v>3748</v>
      </c>
      <c r="Z3071" t="s">
        <v>3051</v>
      </c>
      <c r="AA3071" t="s">
        <v>430</v>
      </c>
      <c r="AB3071" s="198">
        <v>37073.875</v>
      </c>
      <c r="AC3071" s="198">
        <v>37103.875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10000</v>
      </c>
      <c r="G3072" s="202">
        <v>1339709</v>
      </c>
      <c r="H3072" s="198">
        <v>37047.382094907407</v>
      </c>
      <c r="I3072" t="s">
        <v>3518</v>
      </c>
      <c r="M3072" t="s">
        <v>3494</v>
      </c>
      <c r="N3072" t="s">
        <v>3840</v>
      </c>
      <c r="O3072" t="s">
        <v>4694</v>
      </c>
      <c r="P3072" s="199">
        <v>10000</v>
      </c>
      <c r="S3072" t="s">
        <v>3495</v>
      </c>
      <c r="T3072" t="s">
        <v>3730</v>
      </c>
      <c r="U3072" s="201">
        <v>3.9125000000000001</v>
      </c>
      <c r="V3072" t="s">
        <v>431</v>
      </c>
      <c r="W3072" t="s">
        <v>4368</v>
      </c>
      <c r="X3072" t="s">
        <v>3165</v>
      </c>
      <c r="Y3072" t="s">
        <v>4481</v>
      </c>
      <c r="Z3072" t="s">
        <v>3051</v>
      </c>
      <c r="AA3072">
        <v>830556</v>
      </c>
      <c r="AB3072" s="198">
        <v>37048.875011574077</v>
      </c>
      <c r="AC3072" s="198">
        <v>37048.875011574077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4252</v>
      </c>
      <c r="G3073" s="202">
        <v>1339711</v>
      </c>
      <c r="H3073" s="198">
        <v>37047.382094907407</v>
      </c>
      <c r="I3073" t="s">
        <v>3606</v>
      </c>
      <c r="M3073" t="s">
        <v>3494</v>
      </c>
      <c r="N3073" t="s">
        <v>3840</v>
      </c>
      <c r="O3073" t="s">
        <v>2586</v>
      </c>
      <c r="P3073" s="199">
        <v>4252</v>
      </c>
      <c r="S3073" t="s">
        <v>3495</v>
      </c>
      <c r="T3073" t="s">
        <v>3730</v>
      </c>
      <c r="U3073" s="201">
        <v>4.1050000000000004</v>
      </c>
      <c r="V3073" t="s">
        <v>4347</v>
      </c>
      <c r="W3073" t="s">
        <v>4523</v>
      </c>
      <c r="X3073" t="s">
        <v>4524</v>
      </c>
      <c r="Y3073" t="s">
        <v>4481</v>
      </c>
      <c r="Z3073" t="s">
        <v>3051</v>
      </c>
      <c r="AA3073">
        <v>830559</v>
      </c>
      <c r="AB3073" s="198">
        <v>37048.875011574077</v>
      </c>
      <c r="AC3073" s="198">
        <v>37048.875011574077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7966</v>
      </c>
      <c r="G3074" s="202">
        <v>1339712</v>
      </c>
      <c r="H3074" s="198">
        <v>37047.382118055553</v>
      </c>
      <c r="I3074" t="s">
        <v>4405</v>
      </c>
      <c r="M3074" t="s">
        <v>3494</v>
      </c>
      <c r="N3074" t="s">
        <v>3840</v>
      </c>
      <c r="O3074" t="s">
        <v>4697</v>
      </c>
      <c r="P3074" s="199">
        <v>7966</v>
      </c>
      <c r="S3074" t="s">
        <v>3495</v>
      </c>
      <c r="T3074" t="s">
        <v>3730</v>
      </c>
      <c r="U3074" s="201">
        <v>3.9550000000000001</v>
      </c>
      <c r="V3074" t="s">
        <v>2786</v>
      </c>
      <c r="W3074" t="s">
        <v>4169</v>
      </c>
      <c r="X3074" t="s">
        <v>4170</v>
      </c>
      <c r="Y3074" t="s">
        <v>4481</v>
      </c>
      <c r="Z3074" t="s">
        <v>3051</v>
      </c>
      <c r="AA3074">
        <v>830557</v>
      </c>
      <c r="AB3074" s="198">
        <v>37048.875011574077</v>
      </c>
      <c r="AC3074" s="198">
        <v>37048.875011574077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7532</v>
      </c>
      <c r="G3075" s="202">
        <v>1339713</v>
      </c>
      <c r="H3075" s="198">
        <v>37047.38212962963</v>
      </c>
      <c r="I3075" t="s">
        <v>3518</v>
      </c>
      <c r="M3075" t="s">
        <v>3494</v>
      </c>
      <c r="N3075" t="s">
        <v>3840</v>
      </c>
      <c r="O3075" t="s">
        <v>2657</v>
      </c>
      <c r="Q3075" s="199">
        <v>7532</v>
      </c>
      <c r="S3075" t="s">
        <v>3495</v>
      </c>
      <c r="T3075" t="s">
        <v>3730</v>
      </c>
      <c r="U3075" s="201">
        <v>3.86</v>
      </c>
      <c r="V3075" t="s">
        <v>431</v>
      </c>
      <c r="W3075" t="s">
        <v>4368</v>
      </c>
      <c r="X3075" t="s">
        <v>3165</v>
      </c>
      <c r="Y3075" t="s">
        <v>4481</v>
      </c>
      <c r="Z3075" t="s">
        <v>3051</v>
      </c>
      <c r="AA3075">
        <v>830558</v>
      </c>
      <c r="AB3075" s="198">
        <v>37048.875011574077</v>
      </c>
      <c r="AC3075" s="198">
        <v>37048.875011574077</v>
      </c>
    </row>
    <row r="3076" spans="1:29" x14ac:dyDescent="0.2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31</v>
      </c>
      <c r="F3076" s="213">
        <f t="shared" si="240"/>
        <v>77500</v>
      </c>
      <c r="G3076" s="202">
        <v>1339715</v>
      </c>
      <c r="H3076" s="198">
        <v>37047.382141203707</v>
      </c>
      <c r="I3076" t="s">
        <v>4773</v>
      </c>
      <c r="M3076" t="s">
        <v>3494</v>
      </c>
      <c r="N3076" t="s">
        <v>4277</v>
      </c>
      <c r="O3076" t="s">
        <v>4487</v>
      </c>
      <c r="P3076" s="199">
        <v>2500</v>
      </c>
      <c r="S3076" t="s">
        <v>3495</v>
      </c>
      <c r="T3076" t="s">
        <v>3730</v>
      </c>
      <c r="U3076" s="201">
        <v>4.09</v>
      </c>
      <c r="V3076" t="s">
        <v>4333</v>
      </c>
      <c r="W3076" t="s">
        <v>2909</v>
      </c>
      <c r="X3076" t="s">
        <v>4278</v>
      </c>
      <c r="Y3076" t="s">
        <v>3748</v>
      </c>
      <c r="Z3076" t="s">
        <v>3051</v>
      </c>
      <c r="AA3076" t="s">
        <v>432</v>
      </c>
      <c r="AB3076" s="198">
        <v>37073.875</v>
      </c>
      <c r="AC3076" s="198">
        <v>37103.875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2000</v>
      </c>
      <c r="G3077" s="202">
        <v>1339716</v>
      </c>
      <c r="H3077" s="198">
        <v>37047.382141203707</v>
      </c>
      <c r="I3077" t="s">
        <v>4402</v>
      </c>
      <c r="M3077" t="s">
        <v>3494</v>
      </c>
      <c r="N3077" t="s">
        <v>4506</v>
      </c>
      <c r="O3077" t="s">
        <v>2641</v>
      </c>
      <c r="Q3077" s="199">
        <v>2000</v>
      </c>
      <c r="S3077" t="s">
        <v>3495</v>
      </c>
      <c r="T3077" t="s">
        <v>3730</v>
      </c>
      <c r="U3077" s="201">
        <v>4.165</v>
      </c>
      <c r="V3077" t="s">
        <v>2845</v>
      </c>
      <c r="W3077" t="s">
        <v>4507</v>
      </c>
      <c r="X3077" t="s">
        <v>4508</v>
      </c>
      <c r="Y3077" t="s">
        <v>4481</v>
      </c>
      <c r="Z3077" t="s">
        <v>3051</v>
      </c>
      <c r="AA3077">
        <v>830561</v>
      </c>
      <c r="AB3077" s="198">
        <v>37048.875011574077</v>
      </c>
      <c r="AC3077" s="198">
        <v>37048.875011574077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12600</v>
      </c>
      <c r="G3078" s="202">
        <v>1339714</v>
      </c>
      <c r="H3078" s="198">
        <v>37047.382141203707</v>
      </c>
      <c r="I3078" t="s">
        <v>4280</v>
      </c>
      <c r="M3078" t="s">
        <v>3494</v>
      </c>
      <c r="N3078" t="s">
        <v>3840</v>
      </c>
      <c r="O3078" t="s">
        <v>2481</v>
      </c>
      <c r="Q3078" s="199">
        <v>12600</v>
      </c>
      <c r="S3078" t="s">
        <v>3495</v>
      </c>
      <c r="T3078" t="s">
        <v>3730</v>
      </c>
      <c r="U3078" s="201">
        <v>4.07</v>
      </c>
      <c r="V3078" t="s">
        <v>4377</v>
      </c>
      <c r="W3078" t="s">
        <v>4479</v>
      </c>
      <c r="X3078" t="s">
        <v>4480</v>
      </c>
      <c r="Y3078" t="s">
        <v>4481</v>
      </c>
      <c r="Z3078" t="s">
        <v>3051</v>
      </c>
      <c r="AA3078">
        <v>830560</v>
      </c>
      <c r="AB3078" s="198">
        <v>37048.875011574077</v>
      </c>
      <c r="AC3078" s="198">
        <v>37048.875011574077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1339717</v>
      </c>
      <c r="H3079" s="198">
        <v>37047.382175925923</v>
      </c>
      <c r="I3079" t="s">
        <v>3466</v>
      </c>
      <c r="M3079" t="s">
        <v>3494</v>
      </c>
      <c r="N3079" t="s">
        <v>3840</v>
      </c>
      <c r="O3079" t="s">
        <v>2524</v>
      </c>
      <c r="Q3079" s="199">
        <v>5000</v>
      </c>
      <c r="S3079" t="s">
        <v>3495</v>
      </c>
      <c r="T3079" t="s">
        <v>3730</v>
      </c>
      <c r="U3079" s="201">
        <v>4.3150000000000004</v>
      </c>
      <c r="V3079" t="s">
        <v>3282</v>
      </c>
      <c r="W3079" t="s">
        <v>3217</v>
      </c>
      <c r="X3079" t="s">
        <v>3153</v>
      </c>
      <c r="Y3079" t="s">
        <v>4481</v>
      </c>
      <c r="Z3079" t="s">
        <v>3051</v>
      </c>
      <c r="AA3079">
        <v>830562</v>
      </c>
      <c r="AB3079" s="198">
        <v>37048.875011574077</v>
      </c>
      <c r="AC3079" s="198">
        <v>37048.875011574077</v>
      </c>
    </row>
    <row r="3080" spans="1:29" x14ac:dyDescent="0.2">
      <c r="A3080" s="44" t="str">
        <f t="shared" si="236"/>
        <v>US Crude Financial</v>
      </c>
      <c r="B3080" s="44" t="str">
        <f t="shared" si="237"/>
        <v>US</v>
      </c>
      <c r="C3080" s="44" t="str">
        <f t="shared" si="238"/>
        <v>Crude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50000</v>
      </c>
      <c r="G3080" s="202">
        <v>1339718</v>
      </c>
      <c r="H3080" s="198">
        <v>37047.382175925923</v>
      </c>
      <c r="I3080" t="s">
        <v>4276</v>
      </c>
      <c r="M3080" t="s">
        <v>3599</v>
      </c>
      <c r="N3080" t="s">
        <v>4774</v>
      </c>
      <c r="O3080" t="s">
        <v>3516</v>
      </c>
      <c r="P3080" s="199">
        <v>50000</v>
      </c>
      <c r="S3080" t="s">
        <v>3500</v>
      </c>
      <c r="T3080" t="s">
        <v>3730</v>
      </c>
      <c r="U3080" s="201">
        <v>27.88</v>
      </c>
      <c r="V3080" t="s">
        <v>3631</v>
      </c>
      <c r="W3080" t="s">
        <v>4776</v>
      </c>
      <c r="X3080" t="s">
        <v>4777</v>
      </c>
      <c r="Y3080" t="s">
        <v>2830</v>
      </c>
      <c r="Z3080" t="s">
        <v>3051</v>
      </c>
      <c r="AA3080">
        <v>113652</v>
      </c>
      <c r="AB3080" s="198">
        <v>37073</v>
      </c>
      <c r="AC3080" s="198">
        <v>37103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1339719</v>
      </c>
      <c r="H3081" s="198">
        <v>37047.382199074076</v>
      </c>
      <c r="I3081" t="s">
        <v>4543</v>
      </c>
      <c r="M3081" t="s">
        <v>3494</v>
      </c>
      <c r="N3081" t="s">
        <v>3840</v>
      </c>
      <c r="O3081" t="s">
        <v>2473</v>
      </c>
      <c r="P3081" s="199">
        <v>5000</v>
      </c>
      <c r="S3081" t="s">
        <v>3495</v>
      </c>
      <c r="T3081" t="s">
        <v>3730</v>
      </c>
      <c r="U3081" s="201">
        <v>3.92</v>
      </c>
      <c r="V3081" t="s">
        <v>4350</v>
      </c>
      <c r="W3081" t="s">
        <v>4512</v>
      </c>
      <c r="X3081" t="s">
        <v>4513</v>
      </c>
      <c r="Y3081" t="s">
        <v>4481</v>
      </c>
      <c r="Z3081" t="s">
        <v>3051</v>
      </c>
      <c r="AA3081">
        <v>830563</v>
      </c>
      <c r="AB3081" s="198">
        <v>37048.875011574077</v>
      </c>
      <c r="AC3081" s="198">
        <v>37048.875011574077</v>
      </c>
    </row>
    <row r="3082" spans="1:29" x14ac:dyDescent="0.2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25</v>
      </c>
      <c r="F3082" s="213">
        <f t="shared" si="240"/>
        <v>125000</v>
      </c>
      <c r="G3082" s="202">
        <v>1339720</v>
      </c>
      <c r="H3082" s="198">
        <v>37047.382210648146</v>
      </c>
      <c r="I3082" t="s">
        <v>4285</v>
      </c>
      <c r="M3082" t="s">
        <v>3494</v>
      </c>
      <c r="N3082" t="s">
        <v>4277</v>
      </c>
      <c r="O3082" t="s">
        <v>92</v>
      </c>
      <c r="P3082" s="199">
        <v>5000</v>
      </c>
      <c r="S3082" t="s">
        <v>3495</v>
      </c>
      <c r="T3082" t="s">
        <v>3730</v>
      </c>
      <c r="U3082" s="201">
        <v>3.875</v>
      </c>
      <c r="V3082" t="s">
        <v>3485</v>
      </c>
      <c r="W3082" t="s">
        <v>3486</v>
      </c>
      <c r="X3082" t="s">
        <v>3487</v>
      </c>
      <c r="Y3082" t="s">
        <v>3748</v>
      </c>
      <c r="Z3082" t="s">
        <v>3051</v>
      </c>
      <c r="AA3082" t="s">
        <v>433</v>
      </c>
      <c r="AB3082" s="198">
        <v>37048.875011574077</v>
      </c>
      <c r="AC3082" s="198">
        <v>37072.875011574077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2034</v>
      </c>
      <c r="G3083" s="202">
        <v>1339722</v>
      </c>
      <c r="H3083" s="198">
        <v>37047.382256944446</v>
      </c>
      <c r="I3083" t="s">
        <v>3518</v>
      </c>
      <c r="M3083" t="s">
        <v>3494</v>
      </c>
      <c r="N3083" t="s">
        <v>3840</v>
      </c>
      <c r="O3083" t="s">
        <v>4697</v>
      </c>
      <c r="P3083" s="199">
        <v>2034</v>
      </c>
      <c r="S3083" t="s">
        <v>3495</v>
      </c>
      <c r="T3083" t="s">
        <v>3730</v>
      </c>
      <c r="U3083" s="201">
        <v>3.9550000000000001</v>
      </c>
      <c r="V3083" t="s">
        <v>3804</v>
      </c>
      <c r="W3083" t="s">
        <v>4169</v>
      </c>
      <c r="X3083" t="s">
        <v>4170</v>
      </c>
      <c r="Y3083" t="s">
        <v>4481</v>
      </c>
      <c r="Z3083" t="s">
        <v>3051</v>
      </c>
      <c r="AA3083">
        <v>830564</v>
      </c>
      <c r="AB3083" s="198">
        <v>37048.875011574077</v>
      </c>
      <c r="AC3083" s="198">
        <v>37048.875011574077</v>
      </c>
    </row>
    <row r="3084" spans="1:29" x14ac:dyDescent="0.2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31</v>
      </c>
      <c r="F3084" s="213">
        <f t="shared" si="245"/>
        <v>77500</v>
      </c>
      <c r="G3084" s="202">
        <v>1339723</v>
      </c>
      <c r="H3084" s="198">
        <v>37047.382268518515</v>
      </c>
      <c r="I3084" t="s">
        <v>4484</v>
      </c>
      <c r="M3084" t="s">
        <v>3494</v>
      </c>
      <c r="N3084" t="s">
        <v>4277</v>
      </c>
      <c r="O3084" t="s">
        <v>4487</v>
      </c>
      <c r="P3084" s="199">
        <v>2500</v>
      </c>
      <c r="S3084" t="s">
        <v>3495</v>
      </c>
      <c r="T3084" t="s">
        <v>3730</v>
      </c>
      <c r="U3084" s="201">
        <v>4.09</v>
      </c>
      <c r="V3084" t="s">
        <v>4472</v>
      </c>
      <c r="W3084" t="s">
        <v>2909</v>
      </c>
      <c r="X3084" t="s">
        <v>4278</v>
      </c>
      <c r="Y3084" t="s">
        <v>3748</v>
      </c>
      <c r="Z3084" t="s">
        <v>3051</v>
      </c>
      <c r="AA3084" t="s">
        <v>434</v>
      </c>
      <c r="AB3084" s="198">
        <v>37073.875</v>
      </c>
      <c r="AC3084" s="198">
        <v>37103.875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1000</v>
      </c>
      <c r="G3085" s="202">
        <v>1339724</v>
      </c>
      <c r="H3085" s="198">
        <v>37047.382303240738</v>
      </c>
      <c r="I3085" t="s">
        <v>3157</v>
      </c>
      <c r="M3085" t="s">
        <v>3494</v>
      </c>
      <c r="N3085" t="s">
        <v>3840</v>
      </c>
      <c r="O3085" t="s">
        <v>2611</v>
      </c>
      <c r="P3085" s="199">
        <v>1000</v>
      </c>
      <c r="S3085" t="s">
        <v>3495</v>
      </c>
      <c r="T3085" t="s">
        <v>3730</v>
      </c>
      <c r="U3085" s="201">
        <v>3.855</v>
      </c>
      <c r="V3085" t="s">
        <v>4084</v>
      </c>
      <c r="W3085" t="s">
        <v>4348</v>
      </c>
      <c r="X3085" t="s">
        <v>4498</v>
      </c>
      <c r="Y3085" t="s">
        <v>4481</v>
      </c>
      <c r="Z3085" t="s">
        <v>3051</v>
      </c>
      <c r="AA3085">
        <v>830566</v>
      </c>
      <c r="AB3085" s="198">
        <v>37048.875011574077</v>
      </c>
      <c r="AC3085" s="198">
        <v>37048.875011574077</v>
      </c>
    </row>
    <row r="3086" spans="1:29" x14ac:dyDescent="0.2">
      <c r="A3086" s="44" t="str">
        <f t="shared" si="241"/>
        <v>US Natural Gas Financial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31</v>
      </c>
      <c r="F3086" s="213">
        <f t="shared" si="245"/>
        <v>620000</v>
      </c>
      <c r="G3086" s="202">
        <v>1339725</v>
      </c>
      <c r="H3086" s="198">
        <v>37047.382326388892</v>
      </c>
      <c r="I3086" t="s">
        <v>4484</v>
      </c>
      <c r="M3086" t="s">
        <v>3494</v>
      </c>
      <c r="N3086" t="s">
        <v>4277</v>
      </c>
      <c r="O3086" t="s">
        <v>4487</v>
      </c>
      <c r="Q3086" s="199">
        <v>20000</v>
      </c>
      <c r="S3086" t="s">
        <v>3495</v>
      </c>
      <c r="T3086" t="s">
        <v>3730</v>
      </c>
      <c r="U3086" s="201">
        <v>4.0999999999999996</v>
      </c>
      <c r="V3086" t="s">
        <v>4399</v>
      </c>
      <c r="W3086" t="s">
        <v>2909</v>
      </c>
      <c r="X3086" t="s">
        <v>4278</v>
      </c>
      <c r="Y3086" t="s">
        <v>3748</v>
      </c>
      <c r="Z3086" t="s">
        <v>3051</v>
      </c>
      <c r="AA3086" t="s">
        <v>435</v>
      </c>
      <c r="AB3086" s="198">
        <v>37073.875</v>
      </c>
      <c r="AC3086" s="198">
        <v>37103.875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4912</v>
      </c>
      <c r="G3087" s="202">
        <v>1339726</v>
      </c>
      <c r="H3087" s="198">
        <v>37047.382337962961</v>
      </c>
      <c r="I3087" t="s">
        <v>3518</v>
      </c>
      <c r="M3087" t="s">
        <v>3494</v>
      </c>
      <c r="N3087" t="s">
        <v>3840</v>
      </c>
      <c r="O3087" t="s">
        <v>2503</v>
      </c>
      <c r="P3087" s="199">
        <v>4912</v>
      </c>
      <c r="S3087" t="s">
        <v>3495</v>
      </c>
      <c r="T3087" t="s">
        <v>3730</v>
      </c>
      <c r="U3087" s="201">
        <v>3.8975</v>
      </c>
      <c r="V3087" t="s">
        <v>4456</v>
      </c>
      <c r="W3087" t="s">
        <v>4348</v>
      </c>
      <c r="X3087" t="s">
        <v>4498</v>
      </c>
      <c r="Y3087" t="s">
        <v>4481</v>
      </c>
      <c r="Z3087" t="s">
        <v>3051</v>
      </c>
      <c r="AA3087">
        <v>830568</v>
      </c>
      <c r="AB3087" s="198">
        <v>37048.875011574077</v>
      </c>
      <c r="AC3087" s="198">
        <v>37048.875011574077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1339727</v>
      </c>
      <c r="H3088" s="198">
        <v>37047.382361111115</v>
      </c>
      <c r="I3088" t="s">
        <v>3518</v>
      </c>
      <c r="M3088" t="s">
        <v>3494</v>
      </c>
      <c r="N3088" t="s">
        <v>3840</v>
      </c>
      <c r="O3088" t="s">
        <v>4697</v>
      </c>
      <c r="P3088" s="199">
        <v>10000</v>
      </c>
      <c r="S3088" t="s">
        <v>3495</v>
      </c>
      <c r="T3088" t="s">
        <v>3730</v>
      </c>
      <c r="U3088" s="201">
        <v>3.9449999999999998</v>
      </c>
      <c r="V3088" t="s">
        <v>3804</v>
      </c>
      <c r="W3088" t="s">
        <v>4169</v>
      </c>
      <c r="X3088" t="s">
        <v>4170</v>
      </c>
      <c r="Y3088" t="s">
        <v>4481</v>
      </c>
      <c r="Z3088" t="s">
        <v>3051</v>
      </c>
      <c r="AA3088">
        <v>830569</v>
      </c>
      <c r="AB3088" s="198">
        <v>37048.875011574077</v>
      </c>
      <c r="AC3088" s="198">
        <v>37048.875011574077</v>
      </c>
    </row>
    <row r="3089" spans="1:29" x14ac:dyDescent="0.2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31</v>
      </c>
      <c r="F3089" s="213">
        <f t="shared" si="245"/>
        <v>542500</v>
      </c>
      <c r="G3089" s="202">
        <v>1339728</v>
      </c>
      <c r="H3089" s="198">
        <v>37047.382407407407</v>
      </c>
      <c r="I3089" t="s">
        <v>4773</v>
      </c>
      <c r="M3089" t="s">
        <v>3494</v>
      </c>
      <c r="N3089" t="s">
        <v>4277</v>
      </c>
      <c r="O3089" t="s">
        <v>4487</v>
      </c>
      <c r="P3089" s="199">
        <v>17500</v>
      </c>
      <c r="S3089" t="s">
        <v>3495</v>
      </c>
      <c r="T3089" t="s">
        <v>3730</v>
      </c>
      <c r="U3089" s="201">
        <v>4.0949999999999998</v>
      </c>
      <c r="V3089" t="s">
        <v>4333</v>
      </c>
      <c r="W3089" t="s">
        <v>2909</v>
      </c>
      <c r="X3089" t="s">
        <v>4278</v>
      </c>
      <c r="Y3089" t="s">
        <v>3748</v>
      </c>
      <c r="Z3089" t="s">
        <v>3051</v>
      </c>
      <c r="AA3089" t="s">
        <v>436</v>
      </c>
      <c r="AB3089" s="198">
        <v>37073.875</v>
      </c>
      <c r="AC3089" s="198">
        <v>37103.875</v>
      </c>
    </row>
    <row r="3090" spans="1:29" x14ac:dyDescent="0.2">
      <c r="A3090" s="44" t="str">
        <f t="shared" si="241"/>
        <v>US Crude Financial</v>
      </c>
      <c r="B3090" s="44" t="str">
        <f t="shared" si="242"/>
        <v>US</v>
      </c>
      <c r="C3090" s="44" t="str">
        <f t="shared" si="243"/>
        <v>Crude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1339730</v>
      </c>
      <c r="H3090" s="198">
        <v>37047.38244212963</v>
      </c>
      <c r="I3090" t="s">
        <v>4773</v>
      </c>
      <c r="M3090" t="s">
        <v>3599</v>
      </c>
      <c r="N3090" t="s">
        <v>3296</v>
      </c>
      <c r="O3090" t="s">
        <v>3297</v>
      </c>
      <c r="Q3090" s="199">
        <v>25000</v>
      </c>
      <c r="S3090" t="s">
        <v>3496</v>
      </c>
      <c r="T3090" t="s">
        <v>3730</v>
      </c>
      <c r="U3090" s="201">
        <v>-0.33</v>
      </c>
      <c r="V3090" t="s">
        <v>3290</v>
      </c>
      <c r="W3090" t="s">
        <v>3271</v>
      </c>
      <c r="X3090" t="s">
        <v>3298</v>
      </c>
      <c r="Y3090" t="s">
        <v>3748</v>
      </c>
      <c r="Z3090" t="s">
        <v>3051</v>
      </c>
      <c r="AA3090" t="s">
        <v>437</v>
      </c>
      <c r="AB3090" s="198">
        <v>37073</v>
      </c>
      <c r="AC3090" s="198">
        <v>37103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25000</v>
      </c>
      <c r="G3091" s="202">
        <v>1339731</v>
      </c>
      <c r="H3091" s="198">
        <v>37047.382453703707</v>
      </c>
      <c r="I3091" t="s">
        <v>3702</v>
      </c>
      <c r="M3091" t="s">
        <v>3494</v>
      </c>
      <c r="N3091" t="s">
        <v>3840</v>
      </c>
      <c r="O3091" t="s">
        <v>4680</v>
      </c>
      <c r="Q3091" s="199">
        <v>25000</v>
      </c>
      <c r="S3091" t="s">
        <v>3495</v>
      </c>
      <c r="T3091" t="s">
        <v>3730</v>
      </c>
      <c r="U3091" s="201">
        <v>4.01</v>
      </c>
      <c r="V3091" t="s">
        <v>4008</v>
      </c>
      <c r="W3091" t="s">
        <v>4163</v>
      </c>
      <c r="X3091" t="s">
        <v>4164</v>
      </c>
      <c r="Y3091" t="s">
        <v>4481</v>
      </c>
      <c r="Z3091" t="s">
        <v>3051</v>
      </c>
      <c r="AA3091">
        <v>830570</v>
      </c>
      <c r="AB3091" s="198">
        <v>37048.875011574077</v>
      </c>
      <c r="AC3091" s="198">
        <v>37048.875011574077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5630</v>
      </c>
      <c r="G3092" s="202">
        <v>1339735</v>
      </c>
      <c r="H3092" s="198">
        <v>37047.382534722223</v>
      </c>
      <c r="I3092" t="s">
        <v>3606</v>
      </c>
      <c r="M3092" t="s">
        <v>3494</v>
      </c>
      <c r="N3092" t="s">
        <v>3840</v>
      </c>
      <c r="O3092" t="s">
        <v>2473</v>
      </c>
      <c r="P3092" s="199">
        <v>5630</v>
      </c>
      <c r="S3092" t="s">
        <v>3495</v>
      </c>
      <c r="T3092" t="s">
        <v>3730</v>
      </c>
      <c r="U3092" s="201">
        <v>3.92</v>
      </c>
      <c r="V3092" t="s">
        <v>3482</v>
      </c>
      <c r="W3092" t="s">
        <v>4512</v>
      </c>
      <c r="X3092" t="s">
        <v>4513</v>
      </c>
      <c r="Y3092" t="s">
        <v>4481</v>
      </c>
      <c r="Z3092" t="s">
        <v>3051</v>
      </c>
      <c r="AA3092">
        <v>830571</v>
      </c>
      <c r="AB3092" s="198">
        <v>37048.875011574077</v>
      </c>
      <c r="AC3092" s="198">
        <v>37048.875011574077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</v>
      </c>
      <c r="G3093" s="202">
        <v>1339737</v>
      </c>
      <c r="H3093" s="198">
        <v>37047.382627314815</v>
      </c>
      <c r="I3093" t="s">
        <v>4159</v>
      </c>
      <c r="M3093" t="s">
        <v>3494</v>
      </c>
      <c r="N3093" t="s">
        <v>3840</v>
      </c>
      <c r="O3093" t="s">
        <v>2498</v>
      </c>
      <c r="P3093" s="199">
        <v>5000</v>
      </c>
      <c r="S3093" t="s">
        <v>3495</v>
      </c>
      <c r="T3093" t="s">
        <v>3730</v>
      </c>
      <c r="U3093" s="201">
        <v>3.85</v>
      </c>
      <c r="V3093" t="s">
        <v>4003</v>
      </c>
      <c r="W3093" t="s">
        <v>4348</v>
      </c>
      <c r="X3093" t="s">
        <v>4498</v>
      </c>
      <c r="Y3093" t="s">
        <v>4481</v>
      </c>
      <c r="Z3093" t="s">
        <v>3051</v>
      </c>
      <c r="AA3093">
        <v>830573</v>
      </c>
      <c r="AB3093" s="198">
        <v>37048.875011574077</v>
      </c>
      <c r="AC3093" s="198">
        <v>37048.875011574077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2818</v>
      </c>
      <c r="G3094" s="202">
        <v>1339738</v>
      </c>
      <c r="H3094" s="198">
        <v>37047.382662037038</v>
      </c>
      <c r="I3094" t="s">
        <v>4467</v>
      </c>
      <c r="M3094" t="s">
        <v>3494</v>
      </c>
      <c r="N3094" t="s">
        <v>3840</v>
      </c>
      <c r="O3094" t="s">
        <v>2524</v>
      </c>
      <c r="Q3094" s="199">
        <v>2818</v>
      </c>
      <c r="S3094" t="s">
        <v>3495</v>
      </c>
      <c r="T3094" t="s">
        <v>3730</v>
      </c>
      <c r="U3094" s="201">
        <v>4.3250000000000002</v>
      </c>
      <c r="V3094" t="s">
        <v>3511</v>
      </c>
      <c r="W3094" t="s">
        <v>3217</v>
      </c>
      <c r="X3094" t="s">
        <v>3153</v>
      </c>
      <c r="Y3094" t="s">
        <v>4481</v>
      </c>
      <c r="Z3094" t="s">
        <v>3051</v>
      </c>
      <c r="AA3094">
        <v>830574</v>
      </c>
      <c r="AB3094" s="198">
        <v>37048.875011574077</v>
      </c>
      <c r="AC3094" s="198">
        <v>37048.875011574077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5000</v>
      </c>
      <c r="G3095" s="202">
        <v>1339739</v>
      </c>
      <c r="H3095" s="198">
        <v>37047.382685185185</v>
      </c>
      <c r="I3095" t="s">
        <v>3606</v>
      </c>
      <c r="M3095" t="s">
        <v>3494</v>
      </c>
      <c r="N3095" t="s">
        <v>3840</v>
      </c>
      <c r="O3095" t="s">
        <v>2473</v>
      </c>
      <c r="P3095" s="199">
        <v>5000</v>
      </c>
      <c r="S3095" t="s">
        <v>3495</v>
      </c>
      <c r="T3095" t="s">
        <v>3730</v>
      </c>
      <c r="U3095" s="201">
        <v>3.915</v>
      </c>
      <c r="V3095" t="s">
        <v>3482</v>
      </c>
      <c r="W3095" t="s">
        <v>4512</v>
      </c>
      <c r="X3095" t="s">
        <v>4513</v>
      </c>
      <c r="Y3095" t="s">
        <v>4481</v>
      </c>
      <c r="Z3095" t="s">
        <v>3051</v>
      </c>
      <c r="AA3095">
        <v>830575</v>
      </c>
      <c r="AB3095" s="198">
        <v>37048.875011574077</v>
      </c>
      <c r="AC3095" s="198">
        <v>37048.875011574077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25000</v>
      </c>
      <c r="G3096" s="202">
        <v>1339740</v>
      </c>
      <c r="H3096" s="198">
        <v>37047.382685185185</v>
      </c>
      <c r="I3096" t="s">
        <v>3702</v>
      </c>
      <c r="M3096" t="s">
        <v>3494</v>
      </c>
      <c r="N3096" t="s">
        <v>3840</v>
      </c>
      <c r="O3096" t="s">
        <v>4680</v>
      </c>
      <c r="P3096" s="199">
        <v>25000</v>
      </c>
      <c r="S3096" t="s">
        <v>3495</v>
      </c>
      <c r="T3096" t="s">
        <v>3730</v>
      </c>
      <c r="U3096" s="201">
        <v>4.01</v>
      </c>
      <c r="V3096" t="s">
        <v>3680</v>
      </c>
      <c r="W3096" t="s">
        <v>4163</v>
      </c>
      <c r="X3096" t="s">
        <v>4164</v>
      </c>
      <c r="Y3096" t="s">
        <v>4481</v>
      </c>
      <c r="Z3096" t="s">
        <v>3051</v>
      </c>
      <c r="AA3096">
        <v>830576</v>
      </c>
      <c r="AB3096" s="198">
        <v>37048.875011574077</v>
      </c>
      <c r="AC3096" s="198">
        <v>37048.875011574077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5000</v>
      </c>
      <c r="G3097" s="202">
        <v>1339741</v>
      </c>
      <c r="H3097" s="198">
        <v>37047.382731481484</v>
      </c>
      <c r="I3097" t="s">
        <v>3606</v>
      </c>
      <c r="M3097" t="s">
        <v>3494</v>
      </c>
      <c r="N3097" t="s">
        <v>3840</v>
      </c>
      <c r="O3097" t="s">
        <v>2473</v>
      </c>
      <c r="P3097" s="199">
        <v>5000</v>
      </c>
      <c r="S3097" t="s">
        <v>3495</v>
      </c>
      <c r="T3097" t="s">
        <v>3730</v>
      </c>
      <c r="U3097" s="201">
        <v>3.91</v>
      </c>
      <c r="V3097" t="s">
        <v>3482</v>
      </c>
      <c r="W3097" t="s">
        <v>4512</v>
      </c>
      <c r="X3097" t="s">
        <v>4513</v>
      </c>
      <c r="Y3097" t="s">
        <v>4481</v>
      </c>
      <c r="Z3097" t="s">
        <v>3051</v>
      </c>
      <c r="AA3097">
        <v>830577</v>
      </c>
      <c r="AB3097" s="198">
        <v>37048.875011574077</v>
      </c>
      <c r="AC3097" s="198">
        <v>37048.875011574077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1339743</v>
      </c>
      <c r="H3098" s="198">
        <v>37047.382777777777</v>
      </c>
      <c r="I3098" t="s">
        <v>3606</v>
      </c>
      <c r="M3098" t="s">
        <v>3494</v>
      </c>
      <c r="N3098" t="s">
        <v>3840</v>
      </c>
      <c r="O3098" t="s">
        <v>2473</v>
      </c>
      <c r="P3098" s="199">
        <v>5000</v>
      </c>
      <c r="S3098" t="s">
        <v>3495</v>
      </c>
      <c r="T3098" t="s">
        <v>3730</v>
      </c>
      <c r="U3098" s="201">
        <v>3.9049999999999998</v>
      </c>
      <c r="V3098" t="s">
        <v>3482</v>
      </c>
      <c r="W3098" t="s">
        <v>4512</v>
      </c>
      <c r="X3098" t="s">
        <v>4513</v>
      </c>
      <c r="Y3098" t="s">
        <v>4481</v>
      </c>
      <c r="Z3098" t="s">
        <v>3051</v>
      </c>
      <c r="AA3098">
        <v>830578</v>
      </c>
      <c r="AB3098" s="198">
        <v>37048.875011574077</v>
      </c>
      <c r="AC3098" s="198">
        <v>37048.875011574077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7352</v>
      </c>
      <c r="G3099" s="202">
        <v>1339742</v>
      </c>
      <c r="H3099" s="198">
        <v>37047.382777777777</v>
      </c>
      <c r="I3099" t="s">
        <v>4427</v>
      </c>
      <c r="M3099" t="s">
        <v>3494</v>
      </c>
      <c r="N3099" t="s">
        <v>3840</v>
      </c>
      <c r="O3099" t="s">
        <v>2472</v>
      </c>
      <c r="P3099" s="199">
        <v>7352</v>
      </c>
      <c r="S3099" t="s">
        <v>3495</v>
      </c>
      <c r="T3099" t="s">
        <v>3730</v>
      </c>
      <c r="U3099" s="201">
        <v>3.97</v>
      </c>
      <c r="V3099" t="s">
        <v>3815</v>
      </c>
      <c r="W3099" t="s">
        <v>4512</v>
      </c>
      <c r="X3099" t="s">
        <v>4513</v>
      </c>
      <c r="Y3099" t="s">
        <v>4481</v>
      </c>
      <c r="Z3099" t="s">
        <v>3051</v>
      </c>
      <c r="AA3099">
        <v>830580</v>
      </c>
      <c r="AB3099" s="198">
        <v>37048.875011574077</v>
      </c>
      <c r="AC3099" s="198">
        <v>37048.875011574077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10971</v>
      </c>
      <c r="G3100" s="202">
        <v>1339744</v>
      </c>
      <c r="H3100" s="198">
        <v>37047.382789351854</v>
      </c>
      <c r="I3100" t="s">
        <v>4504</v>
      </c>
      <c r="M3100" t="s">
        <v>3494</v>
      </c>
      <c r="N3100" t="s">
        <v>3840</v>
      </c>
      <c r="O3100" t="s">
        <v>2611</v>
      </c>
      <c r="Q3100" s="199">
        <v>10971</v>
      </c>
      <c r="S3100" t="s">
        <v>3495</v>
      </c>
      <c r="T3100" t="s">
        <v>3730</v>
      </c>
      <c r="U3100" s="201">
        <v>3.8650000000000002</v>
      </c>
      <c r="V3100" t="s">
        <v>4398</v>
      </c>
      <c r="W3100" t="s">
        <v>4348</v>
      </c>
      <c r="X3100" t="s">
        <v>4498</v>
      </c>
      <c r="Y3100" t="s">
        <v>4481</v>
      </c>
      <c r="Z3100" t="s">
        <v>3051</v>
      </c>
      <c r="AA3100">
        <v>830581</v>
      </c>
      <c r="AB3100" s="198">
        <v>37048.875011574077</v>
      </c>
      <c r="AC3100" s="198">
        <v>37048.875011574077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10000</v>
      </c>
      <c r="G3101" s="202">
        <v>1339745</v>
      </c>
      <c r="H3101" s="198">
        <v>37047.382800925923</v>
      </c>
      <c r="I3101" t="s">
        <v>3159</v>
      </c>
      <c r="M3101" t="s">
        <v>3494</v>
      </c>
      <c r="N3101" t="s">
        <v>3840</v>
      </c>
      <c r="O3101" t="s">
        <v>2515</v>
      </c>
      <c r="P3101" s="199">
        <v>10000</v>
      </c>
      <c r="S3101" t="s">
        <v>3495</v>
      </c>
      <c r="T3101" t="s">
        <v>3730</v>
      </c>
      <c r="U3101" s="201">
        <v>4.0199999999999996</v>
      </c>
      <c r="V3101" t="s">
        <v>3107</v>
      </c>
      <c r="W3101" t="s">
        <v>4163</v>
      </c>
      <c r="X3101" t="s">
        <v>4164</v>
      </c>
      <c r="Y3101" t="s">
        <v>4481</v>
      </c>
      <c r="Z3101" t="s">
        <v>3051</v>
      </c>
      <c r="AA3101">
        <v>830579</v>
      </c>
      <c r="AB3101" s="198">
        <v>37048.875011574077</v>
      </c>
      <c r="AC3101" s="198">
        <v>37048.875011574077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5000</v>
      </c>
      <c r="G3102" s="202">
        <v>1339746</v>
      </c>
      <c r="H3102" s="198">
        <v>37047.3828125</v>
      </c>
      <c r="I3102" t="s">
        <v>4439</v>
      </c>
      <c r="M3102" t="s">
        <v>3494</v>
      </c>
      <c r="N3102" t="s">
        <v>3840</v>
      </c>
      <c r="O3102" t="s">
        <v>2624</v>
      </c>
      <c r="Q3102" s="199">
        <v>5000</v>
      </c>
      <c r="S3102" t="s">
        <v>3495</v>
      </c>
      <c r="T3102" t="s">
        <v>3730</v>
      </c>
      <c r="U3102" s="201">
        <v>4.0199999999999996</v>
      </c>
      <c r="V3102" t="s">
        <v>4040</v>
      </c>
      <c r="W3102" t="s">
        <v>4322</v>
      </c>
      <c r="X3102" t="s">
        <v>4194</v>
      </c>
      <c r="Y3102" t="s">
        <v>4481</v>
      </c>
      <c r="Z3102" t="s">
        <v>3051</v>
      </c>
      <c r="AA3102">
        <v>830582</v>
      </c>
      <c r="AB3102" s="198">
        <v>37048.875011574077</v>
      </c>
      <c r="AC3102" s="198">
        <v>37048.875011574077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1339747</v>
      </c>
      <c r="H3103" s="198">
        <v>37047.382824074077</v>
      </c>
      <c r="I3103" t="s">
        <v>3606</v>
      </c>
      <c r="M3103" t="s">
        <v>3494</v>
      </c>
      <c r="N3103" t="s">
        <v>3840</v>
      </c>
      <c r="O3103" t="s">
        <v>2473</v>
      </c>
      <c r="P3103" s="199">
        <v>5000</v>
      </c>
      <c r="S3103" t="s">
        <v>3495</v>
      </c>
      <c r="T3103" t="s">
        <v>3730</v>
      </c>
      <c r="U3103" s="201">
        <v>3.9</v>
      </c>
      <c r="V3103" t="s">
        <v>3482</v>
      </c>
      <c r="W3103" t="s">
        <v>4512</v>
      </c>
      <c r="X3103" t="s">
        <v>4513</v>
      </c>
      <c r="Y3103" t="s">
        <v>4481</v>
      </c>
      <c r="Z3103" t="s">
        <v>3051</v>
      </c>
      <c r="AA3103">
        <v>830583</v>
      </c>
      <c r="AB3103" s="198">
        <v>37048.875011574077</v>
      </c>
      <c r="AC3103" s="198">
        <v>37048.875011574077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1339748</v>
      </c>
      <c r="H3104" s="198">
        <v>37047.382835648146</v>
      </c>
      <c r="I3104" t="s">
        <v>3533</v>
      </c>
      <c r="M3104" t="s">
        <v>3494</v>
      </c>
      <c r="N3104" t="s">
        <v>3840</v>
      </c>
      <c r="O3104" t="s">
        <v>2545</v>
      </c>
      <c r="P3104" s="199">
        <v>10000</v>
      </c>
      <c r="S3104" t="s">
        <v>3495</v>
      </c>
      <c r="T3104" t="s">
        <v>3730</v>
      </c>
      <c r="U3104" s="201">
        <v>4.25</v>
      </c>
      <c r="V3104" t="s">
        <v>4152</v>
      </c>
      <c r="W3104" t="s">
        <v>3163</v>
      </c>
      <c r="X3104" t="s">
        <v>3164</v>
      </c>
      <c r="Y3104" t="s">
        <v>4481</v>
      </c>
      <c r="Z3104" t="s">
        <v>3051</v>
      </c>
      <c r="AA3104">
        <v>830584</v>
      </c>
      <c r="AB3104" s="198">
        <v>37048.875011574077</v>
      </c>
      <c r="AC3104" s="198">
        <v>37048.875011574077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1339749</v>
      </c>
      <c r="H3105" s="198">
        <v>37047.3828587963</v>
      </c>
      <c r="I3105" t="s">
        <v>3606</v>
      </c>
      <c r="M3105" t="s">
        <v>3494</v>
      </c>
      <c r="N3105" t="s">
        <v>3840</v>
      </c>
      <c r="O3105" t="s">
        <v>2473</v>
      </c>
      <c r="P3105" s="199">
        <v>5000</v>
      </c>
      <c r="S3105" t="s">
        <v>3495</v>
      </c>
      <c r="T3105" t="s">
        <v>3730</v>
      </c>
      <c r="U3105" s="201">
        <v>3.895</v>
      </c>
      <c r="V3105" t="s">
        <v>3482</v>
      </c>
      <c r="W3105" t="s">
        <v>4512</v>
      </c>
      <c r="X3105" t="s">
        <v>4513</v>
      </c>
      <c r="Y3105" t="s">
        <v>4481</v>
      </c>
      <c r="Z3105" t="s">
        <v>3051</v>
      </c>
      <c r="AA3105">
        <v>830585</v>
      </c>
      <c r="AB3105" s="198">
        <v>37048.875011574077</v>
      </c>
      <c r="AC3105" s="198">
        <v>37048.875011574077</v>
      </c>
    </row>
    <row r="3106" spans="1:31" x14ac:dyDescent="0.2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92</v>
      </c>
      <c r="F3106" s="213">
        <f t="shared" si="245"/>
        <v>2300000</v>
      </c>
      <c r="G3106" s="202">
        <v>1339750</v>
      </c>
      <c r="H3106" s="198">
        <v>37047.382870370369</v>
      </c>
      <c r="I3106" t="s">
        <v>3774</v>
      </c>
      <c r="M3106" t="s">
        <v>3494</v>
      </c>
      <c r="N3106" t="s">
        <v>3761</v>
      </c>
      <c r="O3106" t="s">
        <v>2290</v>
      </c>
      <c r="P3106" s="199">
        <v>25000</v>
      </c>
      <c r="S3106" t="s">
        <v>3763</v>
      </c>
      <c r="T3106" t="s">
        <v>3764</v>
      </c>
      <c r="U3106" s="201">
        <v>24.125</v>
      </c>
      <c r="V3106" t="s">
        <v>2297</v>
      </c>
      <c r="W3106" t="s">
        <v>3765</v>
      </c>
      <c r="X3106" t="s">
        <v>3766</v>
      </c>
      <c r="Y3106" t="s">
        <v>3767</v>
      </c>
      <c r="Z3106" t="s">
        <v>3735</v>
      </c>
      <c r="AA3106">
        <v>106468</v>
      </c>
      <c r="AB3106" s="198">
        <v>37530</v>
      </c>
      <c r="AC3106" s="198">
        <v>37621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</v>
      </c>
      <c r="G3107" s="202">
        <v>1339751</v>
      </c>
      <c r="H3107" s="198">
        <v>37047.382905092592</v>
      </c>
      <c r="I3107" t="s">
        <v>4160</v>
      </c>
      <c r="M3107" t="s">
        <v>3494</v>
      </c>
      <c r="N3107" t="s">
        <v>3840</v>
      </c>
      <c r="O3107" t="s">
        <v>4686</v>
      </c>
      <c r="P3107" s="199">
        <v>5000</v>
      </c>
      <c r="S3107" t="s">
        <v>3495</v>
      </c>
      <c r="T3107" t="s">
        <v>3730</v>
      </c>
      <c r="U3107" s="201">
        <v>4</v>
      </c>
      <c r="V3107" t="s">
        <v>4750</v>
      </c>
      <c r="W3107" t="s">
        <v>4368</v>
      </c>
      <c r="X3107" t="s">
        <v>4429</v>
      </c>
      <c r="Y3107" t="s">
        <v>4481</v>
      </c>
      <c r="Z3107" t="s">
        <v>3051</v>
      </c>
      <c r="AA3107">
        <v>830586</v>
      </c>
      <c r="AB3107" s="198">
        <v>37048.875011574077</v>
      </c>
      <c r="AC3107" s="198">
        <v>37048.875011574077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1339752</v>
      </c>
      <c r="H3108" s="198">
        <v>37047.382939814815</v>
      </c>
      <c r="I3108" t="s">
        <v>3150</v>
      </c>
      <c r="M3108" t="s">
        <v>3494</v>
      </c>
      <c r="N3108" t="s">
        <v>3840</v>
      </c>
      <c r="O3108" t="s">
        <v>2587</v>
      </c>
      <c r="P3108" s="199">
        <v>10000</v>
      </c>
      <c r="S3108" t="s">
        <v>3495</v>
      </c>
      <c r="T3108" t="s">
        <v>3730</v>
      </c>
      <c r="U3108" s="201">
        <v>4.0250000000000004</v>
      </c>
      <c r="V3108" t="s">
        <v>3687</v>
      </c>
      <c r="W3108" t="s">
        <v>3171</v>
      </c>
      <c r="X3108" t="s">
        <v>3164</v>
      </c>
      <c r="Y3108" t="s">
        <v>4481</v>
      </c>
      <c r="Z3108" t="s">
        <v>3051</v>
      </c>
      <c r="AA3108">
        <v>830587</v>
      </c>
      <c r="AB3108" s="198">
        <v>37048.875011574077</v>
      </c>
      <c r="AC3108" s="198">
        <v>37048.875011574077</v>
      </c>
    </row>
    <row r="3109" spans="1:31" x14ac:dyDescent="0.2">
      <c r="A3109" s="44" t="str">
        <f t="shared" si="241"/>
        <v>US Crude Financial</v>
      </c>
      <c r="B3109" s="44" t="str">
        <f t="shared" si="242"/>
        <v>US</v>
      </c>
      <c r="C3109" s="44" t="str">
        <f t="shared" si="243"/>
        <v>Crude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50000</v>
      </c>
      <c r="G3109" s="202">
        <v>1339753</v>
      </c>
      <c r="H3109" s="198">
        <v>37047.382962962962</v>
      </c>
      <c r="I3109" t="s">
        <v>4773</v>
      </c>
      <c r="M3109" t="s">
        <v>3599</v>
      </c>
      <c r="N3109" t="s">
        <v>4774</v>
      </c>
      <c r="O3109" t="s">
        <v>3516</v>
      </c>
      <c r="Q3109" s="199">
        <v>50000</v>
      </c>
      <c r="S3109" t="s">
        <v>3500</v>
      </c>
      <c r="T3109" t="s">
        <v>3730</v>
      </c>
      <c r="U3109" s="201">
        <v>27.9</v>
      </c>
      <c r="V3109" t="s">
        <v>3162</v>
      </c>
      <c r="W3109" t="s">
        <v>4776</v>
      </c>
      <c r="X3109" t="s">
        <v>4777</v>
      </c>
      <c r="Y3109" t="s">
        <v>2830</v>
      </c>
      <c r="Z3109" t="s">
        <v>3051</v>
      </c>
      <c r="AA3109">
        <v>113653</v>
      </c>
      <c r="AB3109" s="198">
        <v>37073</v>
      </c>
      <c r="AC3109" s="198">
        <v>37103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4062</v>
      </c>
      <c r="G3110" s="202">
        <v>1339754</v>
      </c>
      <c r="H3110" s="198">
        <v>37047.383055555554</v>
      </c>
      <c r="I3110" t="s">
        <v>4496</v>
      </c>
      <c r="M3110" t="s">
        <v>3494</v>
      </c>
      <c r="N3110" t="s">
        <v>3840</v>
      </c>
      <c r="O3110" t="s">
        <v>2473</v>
      </c>
      <c r="Q3110" s="199">
        <v>4062</v>
      </c>
      <c r="S3110" t="s">
        <v>3495</v>
      </c>
      <c r="T3110" t="s">
        <v>3730</v>
      </c>
      <c r="U3110" s="201">
        <v>3.895</v>
      </c>
      <c r="V3110" t="s">
        <v>4367</v>
      </c>
      <c r="W3110" t="s">
        <v>4512</v>
      </c>
      <c r="X3110" t="s">
        <v>4513</v>
      </c>
      <c r="Y3110" t="s">
        <v>4481</v>
      </c>
      <c r="Z3110" t="s">
        <v>3051</v>
      </c>
      <c r="AA3110">
        <v>830589</v>
      </c>
      <c r="AB3110" s="198">
        <v>37048.875011574077</v>
      </c>
      <c r="AC3110" s="198">
        <v>37048.875011574077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1339755</v>
      </c>
      <c r="H3111" s="198">
        <v>37047.383113425924</v>
      </c>
      <c r="I3111" t="s">
        <v>4405</v>
      </c>
      <c r="M3111" t="s">
        <v>3494</v>
      </c>
      <c r="N3111" t="s">
        <v>3840</v>
      </c>
      <c r="O3111" t="s">
        <v>2481</v>
      </c>
      <c r="Q3111" s="199">
        <v>10000</v>
      </c>
      <c r="S3111" t="s">
        <v>3495</v>
      </c>
      <c r="T3111" t="s">
        <v>3730</v>
      </c>
      <c r="U3111" s="201">
        <v>4.07</v>
      </c>
      <c r="V3111" t="s">
        <v>3907</v>
      </c>
      <c r="W3111" t="s">
        <v>4479</v>
      </c>
      <c r="X3111" t="s">
        <v>4480</v>
      </c>
      <c r="Y3111" t="s">
        <v>4481</v>
      </c>
      <c r="Z3111" t="s">
        <v>3051</v>
      </c>
      <c r="AA3111">
        <v>830590</v>
      </c>
      <c r="AB3111" s="198">
        <v>37048.875011574077</v>
      </c>
      <c r="AC3111" s="198">
        <v>37048.875011574077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1339756</v>
      </c>
      <c r="H3112" s="198">
        <v>37047.383148148147</v>
      </c>
      <c r="I3112" t="s">
        <v>3518</v>
      </c>
      <c r="M3112" t="s">
        <v>3494</v>
      </c>
      <c r="N3112" t="s">
        <v>3840</v>
      </c>
      <c r="O3112" t="s">
        <v>2578</v>
      </c>
      <c r="P3112" s="199">
        <v>10000</v>
      </c>
      <c r="S3112" t="s">
        <v>3495</v>
      </c>
      <c r="T3112" t="s">
        <v>3730</v>
      </c>
      <c r="U3112" s="201">
        <v>9.4</v>
      </c>
      <c r="V3112" t="s">
        <v>4288</v>
      </c>
      <c r="W3112" t="s">
        <v>3226</v>
      </c>
      <c r="X3112" t="s">
        <v>3164</v>
      </c>
      <c r="Y3112" t="s">
        <v>4481</v>
      </c>
      <c r="Z3112" t="s">
        <v>3051</v>
      </c>
      <c r="AA3112">
        <v>830591</v>
      </c>
      <c r="AB3112" s="198">
        <v>37048.875011574077</v>
      </c>
      <c r="AC3112" s="198">
        <v>37048.875011574077</v>
      </c>
    </row>
    <row r="3113" spans="1:31" x14ac:dyDescent="0.2">
      <c r="A3113" s="44" t="str">
        <f t="shared" si="241"/>
        <v>US Crude Financial</v>
      </c>
      <c r="B3113" s="44" t="str">
        <f t="shared" si="242"/>
        <v>US</v>
      </c>
      <c r="C3113" s="44" t="str">
        <f t="shared" si="243"/>
        <v>Crude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50000</v>
      </c>
      <c r="G3113" s="202">
        <v>1339757</v>
      </c>
      <c r="H3113" s="198">
        <v>37047.383148148147</v>
      </c>
      <c r="I3113" t="s">
        <v>4276</v>
      </c>
      <c r="M3113" t="s">
        <v>3599</v>
      </c>
      <c r="N3113" t="s">
        <v>4774</v>
      </c>
      <c r="O3113" t="s">
        <v>3516</v>
      </c>
      <c r="P3113" s="199">
        <v>50000</v>
      </c>
      <c r="S3113" t="s">
        <v>3500</v>
      </c>
      <c r="T3113" t="s">
        <v>3730</v>
      </c>
      <c r="U3113" s="201">
        <v>27.88</v>
      </c>
      <c r="V3113" t="s">
        <v>4469</v>
      </c>
      <c r="W3113" t="s">
        <v>4776</v>
      </c>
      <c r="X3113" t="s">
        <v>4777</v>
      </c>
      <c r="Y3113" t="s">
        <v>2830</v>
      </c>
      <c r="Z3113" t="s">
        <v>3051</v>
      </c>
      <c r="AA3113">
        <v>113654</v>
      </c>
      <c r="AB3113" s="198">
        <v>37073</v>
      </c>
      <c r="AC3113" s="198">
        <v>37103</v>
      </c>
    </row>
    <row r="3114" spans="1:31" x14ac:dyDescent="0.2">
      <c r="A3114" s="44" t="str">
        <f t="shared" si="241"/>
        <v xml:space="preserve"> Oil Products Financial</v>
      </c>
      <c r="B3114" s="44" t="str">
        <f t="shared" si="242"/>
        <v/>
      </c>
      <c r="C3114" s="44" t="str">
        <f t="shared" si="243"/>
        <v>Oil Products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30</v>
      </c>
      <c r="F3114" s="213">
        <f t="shared" si="245"/>
        <v>150000</v>
      </c>
      <c r="G3114" s="202">
        <v>1339758</v>
      </c>
      <c r="H3114" s="198">
        <v>37047.383171296293</v>
      </c>
      <c r="I3114" t="s">
        <v>4233</v>
      </c>
      <c r="M3114" t="s">
        <v>3497</v>
      </c>
      <c r="N3114" t="s">
        <v>4234</v>
      </c>
      <c r="O3114" t="s">
        <v>4235</v>
      </c>
      <c r="Q3114" s="199">
        <v>5000</v>
      </c>
      <c r="S3114" t="s">
        <v>3501</v>
      </c>
      <c r="T3114" t="s">
        <v>3730</v>
      </c>
      <c r="U3114" s="201">
        <v>235.5</v>
      </c>
      <c r="V3114" t="s">
        <v>4236</v>
      </c>
      <c r="W3114" t="s">
        <v>4237</v>
      </c>
      <c r="X3114" t="s">
        <v>4238</v>
      </c>
      <c r="Y3114" t="s">
        <v>2830</v>
      </c>
      <c r="Z3114" t="s">
        <v>4120</v>
      </c>
      <c r="AA3114">
        <v>113655</v>
      </c>
      <c r="AB3114" s="198">
        <v>37043</v>
      </c>
      <c r="AC3114" s="198">
        <v>37072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1085</v>
      </c>
      <c r="G3115" s="202">
        <v>1339759</v>
      </c>
      <c r="H3115" s="198">
        <v>37047.383171296293</v>
      </c>
      <c r="I3115" t="s">
        <v>3157</v>
      </c>
      <c r="M3115" t="s">
        <v>3494</v>
      </c>
      <c r="N3115" t="s">
        <v>3840</v>
      </c>
      <c r="O3115" t="s">
        <v>2727</v>
      </c>
      <c r="Q3115" s="199">
        <v>1085</v>
      </c>
      <c r="S3115" t="s">
        <v>3495</v>
      </c>
      <c r="T3115" t="s">
        <v>3730</v>
      </c>
      <c r="U3115" s="201">
        <v>3.9624999999999999</v>
      </c>
      <c r="V3115" t="s">
        <v>3158</v>
      </c>
      <c r="W3115" t="s">
        <v>4512</v>
      </c>
      <c r="X3115" t="s">
        <v>4513</v>
      </c>
      <c r="Y3115" t="s">
        <v>4481</v>
      </c>
      <c r="Z3115" t="s">
        <v>3051</v>
      </c>
      <c r="AA3115">
        <v>830592</v>
      </c>
      <c r="AB3115" s="198">
        <v>37048.875011574077</v>
      </c>
      <c r="AC3115" s="198">
        <v>37048.875011574077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1339760</v>
      </c>
      <c r="H3116" s="198">
        <v>37047.383217592593</v>
      </c>
      <c r="I3116" t="s">
        <v>4239</v>
      </c>
      <c r="M3116" t="s">
        <v>3494</v>
      </c>
      <c r="N3116" t="s">
        <v>3840</v>
      </c>
      <c r="O3116" t="s">
        <v>2515</v>
      </c>
      <c r="Q3116" s="199">
        <v>10000</v>
      </c>
      <c r="S3116" t="s">
        <v>3495</v>
      </c>
      <c r="T3116" t="s">
        <v>3730</v>
      </c>
      <c r="U3116" s="201">
        <v>4.03</v>
      </c>
      <c r="V3116" t="s">
        <v>4066</v>
      </c>
      <c r="W3116" t="s">
        <v>4163</v>
      </c>
      <c r="X3116" t="s">
        <v>4164</v>
      </c>
      <c r="Y3116" t="s">
        <v>4481</v>
      </c>
      <c r="Z3116" t="s">
        <v>3051</v>
      </c>
      <c r="AA3116">
        <v>830593</v>
      </c>
      <c r="AB3116" s="198">
        <v>37048.875011574077</v>
      </c>
      <c r="AC3116" s="198">
        <v>37048.875011574077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4295</v>
      </c>
      <c r="G3117" s="202">
        <v>1339761</v>
      </c>
      <c r="H3117" s="198">
        <v>37047.383263888885</v>
      </c>
      <c r="I3117" t="s">
        <v>4496</v>
      </c>
      <c r="M3117" t="s">
        <v>3494</v>
      </c>
      <c r="N3117" t="s">
        <v>3840</v>
      </c>
      <c r="O3117" t="s">
        <v>4686</v>
      </c>
      <c r="Q3117" s="199">
        <v>4295</v>
      </c>
      <c r="S3117" t="s">
        <v>3495</v>
      </c>
      <c r="T3117" t="s">
        <v>3730</v>
      </c>
      <c r="U3117" s="201">
        <v>4.0149999999999997</v>
      </c>
      <c r="V3117" t="s">
        <v>3248</v>
      </c>
      <c r="W3117" t="s">
        <v>4368</v>
      </c>
      <c r="X3117" t="s">
        <v>4429</v>
      </c>
      <c r="Y3117" t="s">
        <v>4481</v>
      </c>
      <c r="Z3117" t="s">
        <v>3051</v>
      </c>
      <c r="AA3117">
        <v>830594</v>
      </c>
      <c r="AB3117" s="198">
        <v>37048.875011574077</v>
      </c>
      <c r="AC3117" s="198">
        <v>37048.875011574077</v>
      </c>
    </row>
    <row r="3118" spans="1:31" x14ac:dyDescent="0.2">
      <c r="A3118" s="44" t="str">
        <f t="shared" si="241"/>
        <v xml:space="preserve"> Metals Financial</v>
      </c>
      <c r="B3118" s="44" t="str">
        <f t="shared" si="242"/>
        <v/>
      </c>
      <c r="C3118" s="44" t="str">
        <f t="shared" si="243"/>
        <v>Metals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</v>
      </c>
      <c r="G3118" s="202">
        <v>1339762</v>
      </c>
      <c r="H3118" s="198">
        <v>37047.383275462962</v>
      </c>
      <c r="I3118" t="s">
        <v>4124</v>
      </c>
      <c r="M3118" t="s">
        <v>3499</v>
      </c>
      <c r="N3118" t="s">
        <v>3739</v>
      </c>
      <c r="O3118" t="s">
        <v>3740</v>
      </c>
      <c r="Q3118" s="199">
        <v>5</v>
      </c>
      <c r="S3118" t="s">
        <v>3729</v>
      </c>
      <c r="T3118" t="s">
        <v>3730</v>
      </c>
      <c r="U3118" s="201">
        <v>1513</v>
      </c>
      <c r="V3118" t="s">
        <v>4475</v>
      </c>
      <c r="W3118" t="s">
        <v>3736</v>
      </c>
      <c r="X3118" t="s">
        <v>3732</v>
      </c>
      <c r="Y3118" t="s">
        <v>3733</v>
      </c>
      <c r="Z3118" t="s">
        <v>3734</v>
      </c>
      <c r="AA3118">
        <v>2169069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1339763</v>
      </c>
      <c r="H3119" s="198">
        <v>37047.383275462962</v>
      </c>
      <c r="I3119" t="s">
        <v>3518</v>
      </c>
      <c r="M3119" t="s">
        <v>3494</v>
      </c>
      <c r="N3119" t="s">
        <v>3840</v>
      </c>
      <c r="O3119" t="s">
        <v>2565</v>
      </c>
      <c r="P3119" s="199">
        <v>10000</v>
      </c>
      <c r="S3119" t="s">
        <v>3495</v>
      </c>
      <c r="T3119" t="s">
        <v>3730</v>
      </c>
      <c r="U3119" s="201">
        <v>9.3000000000000007</v>
      </c>
      <c r="V3119" t="s">
        <v>4288</v>
      </c>
      <c r="W3119" t="s">
        <v>3226</v>
      </c>
      <c r="X3119" t="s">
        <v>3164</v>
      </c>
      <c r="Y3119" t="s">
        <v>4481</v>
      </c>
      <c r="Z3119" t="s">
        <v>3051</v>
      </c>
      <c r="AA3119">
        <v>830595</v>
      </c>
      <c r="AB3119" s="198">
        <v>37048.875011574077</v>
      </c>
      <c r="AC3119" s="198">
        <v>37048.875011574077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10000</v>
      </c>
      <c r="G3120" s="202">
        <v>1339764</v>
      </c>
      <c r="H3120" s="198">
        <v>37047.383333333331</v>
      </c>
      <c r="I3120" t="s">
        <v>4159</v>
      </c>
      <c r="M3120" t="s">
        <v>3494</v>
      </c>
      <c r="N3120" t="s">
        <v>3840</v>
      </c>
      <c r="O3120" t="s">
        <v>2481</v>
      </c>
      <c r="Q3120" s="199">
        <v>10000</v>
      </c>
      <c r="S3120" t="s">
        <v>3495</v>
      </c>
      <c r="T3120" t="s">
        <v>3730</v>
      </c>
      <c r="U3120" s="201">
        <v>4.0750000000000002</v>
      </c>
      <c r="V3120" t="s">
        <v>3141</v>
      </c>
      <c r="W3120" t="s">
        <v>4479</v>
      </c>
      <c r="X3120" t="s">
        <v>4480</v>
      </c>
      <c r="Y3120" t="s">
        <v>4481</v>
      </c>
      <c r="Z3120" t="s">
        <v>3051</v>
      </c>
      <c r="AA3120">
        <v>830596</v>
      </c>
      <c r="AB3120" s="198">
        <v>37048.875011574077</v>
      </c>
      <c r="AC3120" s="198">
        <v>37048.875011574077</v>
      </c>
    </row>
    <row r="3121" spans="1:29" x14ac:dyDescent="0.2">
      <c r="A3121" s="44" t="str">
        <f t="shared" si="241"/>
        <v>US Natural Gas Financial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365</v>
      </c>
      <c r="F3121" s="213">
        <f t="shared" si="245"/>
        <v>912500</v>
      </c>
      <c r="G3121" s="202">
        <v>1339765</v>
      </c>
      <c r="H3121" s="198">
        <v>37047.383368055554</v>
      </c>
      <c r="I3121" t="s">
        <v>4298</v>
      </c>
      <c r="M3121" t="s">
        <v>3494</v>
      </c>
      <c r="N3121" t="s">
        <v>4277</v>
      </c>
      <c r="O3121" t="s">
        <v>4526</v>
      </c>
      <c r="P3121" s="199">
        <v>2500</v>
      </c>
      <c r="S3121" t="s">
        <v>3495</v>
      </c>
      <c r="T3121" t="s">
        <v>3730</v>
      </c>
      <c r="U3121" s="201">
        <v>4.1349999999999998</v>
      </c>
      <c r="V3121" t="s">
        <v>438</v>
      </c>
      <c r="W3121" t="s">
        <v>2909</v>
      </c>
      <c r="X3121" t="s">
        <v>4278</v>
      </c>
      <c r="Y3121" t="s">
        <v>3748</v>
      </c>
      <c r="Z3121" t="s">
        <v>3051</v>
      </c>
      <c r="AA3121" t="s">
        <v>439</v>
      </c>
      <c r="AB3121" s="198">
        <v>37257.875</v>
      </c>
      <c r="AC3121" s="198">
        <v>37621.875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5000</v>
      </c>
      <c r="G3122" s="202">
        <v>1339766</v>
      </c>
      <c r="H3122" s="198">
        <v>37047.383379629631</v>
      </c>
      <c r="I3122" t="s">
        <v>3552</v>
      </c>
      <c r="M3122" t="s">
        <v>3494</v>
      </c>
      <c r="N3122" t="s">
        <v>3840</v>
      </c>
      <c r="O3122" t="s">
        <v>2610</v>
      </c>
      <c r="P3122" s="199">
        <v>5000</v>
      </c>
      <c r="S3122" t="s">
        <v>3495</v>
      </c>
      <c r="T3122" t="s">
        <v>3730</v>
      </c>
      <c r="U3122" s="201">
        <v>3.915</v>
      </c>
      <c r="V3122" t="s">
        <v>3553</v>
      </c>
      <c r="W3122" t="s">
        <v>4512</v>
      </c>
      <c r="X3122" t="s">
        <v>4513</v>
      </c>
      <c r="Y3122" t="s">
        <v>4481</v>
      </c>
      <c r="Z3122" t="s">
        <v>3051</v>
      </c>
      <c r="AA3122">
        <v>830597</v>
      </c>
      <c r="AB3122" s="198">
        <v>37048.875011574077</v>
      </c>
      <c r="AC3122" s="198">
        <v>37048.875011574077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5938</v>
      </c>
      <c r="G3123" s="202">
        <v>1339767</v>
      </c>
      <c r="H3123" s="198">
        <v>37047.383425925924</v>
      </c>
      <c r="I3123" t="s">
        <v>4521</v>
      </c>
      <c r="M3123" t="s">
        <v>3494</v>
      </c>
      <c r="N3123" t="s">
        <v>3840</v>
      </c>
      <c r="O3123" t="s">
        <v>2473</v>
      </c>
      <c r="Q3123" s="199">
        <v>5938</v>
      </c>
      <c r="S3123" t="s">
        <v>3495</v>
      </c>
      <c r="T3123" t="s">
        <v>3730</v>
      </c>
      <c r="U3123" s="201">
        <v>3.9049999999999998</v>
      </c>
      <c r="V3123" t="s">
        <v>3850</v>
      </c>
      <c r="W3123" t="s">
        <v>4512</v>
      </c>
      <c r="X3123" t="s">
        <v>4513</v>
      </c>
      <c r="Y3123" t="s">
        <v>4481</v>
      </c>
      <c r="Z3123" t="s">
        <v>3051</v>
      </c>
      <c r="AA3123">
        <v>830598</v>
      </c>
      <c r="AB3123" s="198">
        <v>37048.875011574077</v>
      </c>
      <c r="AC3123" s="198">
        <v>37048.875011574077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</v>
      </c>
      <c r="G3124" s="202">
        <v>1339769</v>
      </c>
      <c r="H3124" s="198">
        <v>37047.383449074077</v>
      </c>
      <c r="I3124" t="s">
        <v>4239</v>
      </c>
      <c r="M3124" t="s">
        <v>3494</v>
      </c>
      <c r="N3124" t="s">
        <v>3840</v>
      </c>
      <c r="O3124" t="s">
        <v>2505</v>
      </c>
      <c r="P3124" s="199">
        <v>5000</v>
      </c>
      <c r="S3124" t="s">
        <v>3495</v>
      </c>
      <c r="T3124" t="s">
        <v>3730</v>
      </c>
      <c r="U3124" s="201">
        <v>3.9</v>
      </c>
      <c r="V3124" t="s">
        <v>2773</v>
      </c>
      <c r="W3124" t="s">
        <v>4348</v>
      </c>
      <c r="X3124" t="s">
        <v>4498</v>
      </c>
      <c r="Y3124" t="s">
        <v>4481</v>
      </c>
      <c r="Z3124" t="s">
        <v>3051</v>
      </c>
      <c r="AA3124">
        <v>830599</v>
      </c>
      <c r="AB3124" s="198">
        <v>37048.875011574077</v>
      </c>
      <c r="AC3124" s="198">
        <v>37048.875011574077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1339770</v>
      </c>
      <c r="H3125" s="198">
        <v>37047.383483796293</v>
      </c>
      <c r="I3125" t="s">
        <v>3518</v>
      </c>
      <c r="M3125" t="s">
        <v>3494</v>
      </c>
      <c r="N3125" t="s">
        <v>3840</v>
      </c>
      <c r="O3125" t="s">
        <v>2498</v>
      </c>
      <c r="Q3125" s="199">
        <v>5000</v>
      </c>
      <c r="S3125" t="s">
        <v>3495</v>
      </c>
      <c r="T3125" t="s">
        <v>3730</v>
      </c>
      <c r="U3125" s="201">
        <v>3.8525</v>
      </c>
      <c r="V3125" t="s">
        <v>4420</v>
      </c>
      <c r="W3125" t="s">
        <v>4348</v>
      </c>
      <c r="X3125" t="s">
        <v>4498</v>
      </c>
      <c r="Y3125" t="s">
        <v>4481</v>
      </c>
      <c r="Z3125" t="s">
        <v>3051</v>
      </c>
      <c r="AA3125">
        <v>830600</v>
      </c>
      <c r="AB3125" s="198">
        <v>37048.875011574077</v>
      </c>
      <c r="AC3125" s="198">
        <v>37048.875011574077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25000</v>
      </c>
      <c r="G3126" s="202">
        <v>1339771</v>
      </c>
      <c r="H3126" s="198">
        <v>37047.383506944447</v>
      </c>
      <c r="I3126" t="s">
        <v>4501</v>
      </c>
      <c r="M3126" t="s">
        <v>3494</v>
      </c>
      <c r="N3126" t="s">
        <v>3840</v>
      </c>
      <c r="O3126" t="s">
        <v>4680</v>
      </c>
      <c r="Q3126" s="199">
        <v>25000</v>
      </c>
      <c r="S3126" t="s">
        <v>3495</v>
      </c>
      <c r="T3126" t="s">
        <v>3730</v>
      </c>
      <c r="U3126" s="201">
        <v>4.0149999999999997</v>
      </c>
      <c r="V3126" t="s">
        <v>4349</v>
      </c>
      <c r="W3126" t="s">
        <v>4163</v>
      </c>
      <c r="X3126" t="s">
        <v>4164</v>
      </c>
      <c r="Y3126" t="s">
        <v>4481</v>
      </c>
      <c r="Z3126" t="s">
        <v>3051</v>
      </c>
      <c r="AA3126">
        <v>830603</v>
      </c>
      <c r="AB3126" s="198">
        <v>37048.875011574077</v>
      </c>
      <c r="AC3126" s="198">
        <v>37048.875011574077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1339773</v>
      </c>
      <c r="H3127" s="198">
        <v>37047.383518518516</v>
      </c>
      <c r="I3127" t="s">
        <v>4543</v>
      </c>
      <c r="M3127" t="s">
        <v>3494</v>
      </c>
      <c r="N3127" t="s">
        <v>3840</v>
      </c>
      <c r="O3127" t="s">
        <v>2587</v>
      </c>
      <c r="P3127" s="199">
        <v>10000</v>
      </c>
      <c r="S3127" t="s">
        <v>3495</v>
      </c>
      <c r="T3127" t="s">
        <v>3730</v>
      </c>
      <c r="U3127" s="201">
        <v>4.0250000000000004</v>
      </c>
      <c r="V3127" t="s">
        <v>4408</v>
      </c>
      <c r="W3127" t="s">
        <v>3171</v>
      </c>
      <c r="X3127" t="s">
        <v>3164</v>
      </c>
      <c r="Y3127" t="s">
        <v>4481</v>
      </c>
      <c r="Z3127" t="s">
        <v>3051</v>
      </c>
      <c r="AA3127">
        <v>830602</v>
      </c>
      <c r="AB3127" s="198">
        <v>37048.875011574077</v>
      </c>
      <c r="AC3127" s="198">
        <v>37048.875011574077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100</v>
      </c>
      <c r="G3128" s="202">
        <v>1339772</v>
      </c>
      <c r="H3128" s="198">
        <v>37047.383518518516</v>
      </c>
      <c r="I3128" t="s">
        <v>3159</v>
      </c>
      <c r="M3128" t="s">
        <v>3494</v>
      </c>
      <c r="N3128" t="s">
        <v>3840</v>
      </c>
      <c r="O3128" t="s">
        <v>4724</v>
      </c>
      <c r="Q3128" s="199">
        <v>100</v>
      </c>
      <c r="S3128" t="s">
        <v>3495</v>
      </c>
      <c r="T3128" t="s">
        <v>3730</v>
      </c>
      <c r="U3128" s="201">
        <v>4.3099999999999996</v>
      </c>
      <c r="V3128" t="s">
        <v>3160</v>
      </c>
      <c r="W3128" t="s">
        <v>3217</v>
      </c>
      <c r="X3128" t="s">
        <v>3153</v>
      </c>
      <c r="Y3128" t="s">
        <v>4481</v>
      </c>
      <c r="Z3128" t="s">
        <v>3051</v>
      </c>
      <c r="AA3128">
        <v>830601</v>
      </c>
      <c r="AB3128" s="198">
        <v>37048.875011574077</v>
      </c>
      <c r="AC3128" s="198">
        <v>37048.875011574077</v>
      </c>
    </row>
    <row r="3129" spans="1:29" x14ac:dyDescent="0.2">
      <c r="A3129" s="44" t="str">
        <f t="shared" si="241"/>
        <v>US Crude Financial</v>
      </c>
      <c r="B3129" s="44" t="str">
        <f t="shared" si="242"/>
        <v>US</v>
      </c>
      <c r="C3129" s="44" t="str">
        <f t="shared" si="243"/>
        <v>Crude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50000</v>
      </c>
      <c r="G3129" s="202">
        <v>1339774</v>
      </c>
      <c r="H3129" s="198">
        <v>37047.383530092593</v>
      </c>
      <c r="I3129" t="s">
        <v>4773</v>
      </c>
      <c r="M3129" t="s">
        <v>3599</v>
      </c>
      <c r="N3129" t="s">
        <v>4774</v>
      </c>
      <c r="O3129" t="s">
        <v>3516</v>
      </c>
      <c r="Q3129" s="199">
        <v>50000</v>
      </c>
      <c r="S3129" t="s">
        <v>3500</v>
      </c>
      <c r="T3129" t="s">
        <v>3730</v>
      </c>
      <c r="U3129" s="201">
        <v>27.9</v>
      </c>
      <c r="V3129" t="s">
        <v>4471</v>
      </c>
      <c r="W3129" t="s">
        <v>4776</v>
      </c>
      <c r="X3129" t="s">
        <v>4777</v>
      </c>
      <c r="Y3129" t="s">
        <v>2830</v>
      </c>
      <c r="Z3129" t="s">
        <v>3051</v>
      </c>
      <c r="AA3129">
        <v>113657</v>
      </c>
      <c r="AB3129" s="198">
        <v>37073</v>
      </c>
      <c r="AC3129" s="198">
        <v>37103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1339775</v>
      </c>
      <c r="H3130" s="198">
        <v>37047.383553240739</v>
      </c>
      <c r="I3130" t="s">
        <v>4449</v>
      </c>
      <c r="M3130" t="s">
        <v>3494</v>
      </c>
      <c r="N3130" t="s">
        <v>4506</v>
      </c>
      <c r="O3130" t="s">
        <v>2641</v>
      </c>
      <c r="P3130" s="199">
        <v>10000</v>
      </c>
      <c r="S3130" t="s">
        <v>3495</v>
      </c>
      <c r="T3130" t="s">
        <v>3730</v>
      </c>
      <c r="U3130" s="201">
        <v>4.16</v>
      </c>
      <c r="V3130" t="s">
        <v>3802</v>
      </c>
      <c r="W3130" t="s">
        <v>4507</v>
      </c>
      <c r="X3130" t="s">
        <v>4508</v>
      </c>
      <c r="Y3130" t="s">
        <v>4481</v>
      </c>
      <c r="Z3130" t="s">
        <v>3051</v>
      </c>
      <c r="AA3130">
        <v>830604</v>
      </c>
      <c r="AB3130" s="198">
        <v>37048.875011574077</v>
      </c>
      <c r="AC3130" s="198">
        <v>37048.875011574077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1339776</v>
      </c>
      <c r="H3131" s="198">
        <v>37047.383564814816</v>
      </c>
      <c r="I3131" t="s">
        <v>4159</v>
      </c>
      <c r="M3131" t="s">
        <v>3494</v>
      </c>
      <c r="N3131" t="s">
        <v>3840</v>
      </c>
      <c r="O3131" t="s">
        <v>2498</v>
      </c>
      <c r="P3131" s="199">
        <v>5000</v>
      </c>
      <c r="S3131" t="s">
        <v>3495</v>
      </c>
      <c r="T3131" t="s">
        <v>3730</v>
      </c>
      <c r="U3131" s="201">
        <v>3.85</v>
      </c>
      <c r="V3131" t="s">
        <v>4003</v>
      </c>
      <c r="W3131" t="s">
        <v>4348</v>
      </c>
      <c r="X3131" t="s">
        <v>4498</v>
      </c>
      <c r="Y3131" t="s">
        <v>4481</v>
      </c>
      <c r="Z3131" t="s">
        <v>3051</v>
      </c>
      <c r="AA3131">
        <v>830605</v>
      </c>
      <c r="AB3131" s="198">
        <v>37048.875011574077</v>
      </c>
      <c r="AC3131" s="198">
        <v>37048.875011574077</v>
      </c>
    </row>
    <row r="3132" spans="1:29" x14ac:dyDescent="0.2">
      <c r="A3132" s="44" t="str">
        <f t="shared" si="241"/>
        <v xml:space="preserve"> LPG Financial</v>
      </c>
      <c r="B3132" s="44" t="str">
        <f t="shared" si="242"/>
        <v/>
      </c>
      <c r="C3132" s="44" t="str">
        <f t="shared" si="243"/>
        <v>LPG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31</v>
      </c>
      <c r="F3132" s="213">
        <f t="shared" si="245"/>
        <v>62000</v>
      </c>
      <c r="G3132" s="202">
        <v>1339777</v>
      </c>
      <c r="H3132" s="198">
        <v>37047.383587962962</v>
      </c>
      <c r="I3132" t="s">
        <v>3385</v>
      </c>
      <c r="M3132" t="s">
        <v>3498</v>
      </c>
      <c r="N3132" t="s">
        <v>3205</v>
      </c>
      <c r="O3132" t="s">
        <v>3896</v>
      </c>
      <c r="P3132" s="199">
        <v>2000</v>
      </c>
      <c r="S3132" t="s">
        <v>3610</v>
      </c>
      <c r="T3132" t="s">
        <v>3730</v>
      </c>
      <c r="U3132" s="201">
        <v>267</v>
      </c>
      <c r="V3132" t="s">
        <v>3386</v>
      </c>
      <c r="W3132" t="s">
        <v>3206</v>
      </c>
      <c r="X3132" t="s">
        <v>3207</v>
      </c>
      <c r="Y3132" t="s">
        <v>2830</v>
      </c>
      <c r="Z3132" t="s">
        <v>4120</v>
      </c>
      <c r="AA3132">
        <v>113656</v>
      </c>
      <c r="AB3132" s="198">
        <v>37073.875011574077</v>
      </c>
      <c r="AC3132" s="198">
        <v>37103.875011574077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1339778</v>
      </c>
      <c r="H3133" s="198">
        <v>37047.383587962962</v>
      </c>
      <c r="I3133" t="s">
        <v>4496</v>
      </c>
      <c r="M3133" t="s">
        <v>3494</v>
      </c>
      <c r="N3133" t="s">
        <v>3840</v>
      </c>
      <c r="O3133" t="s">
        <v>4724</v>
      </c>
      <c r="P3133" s="199">
        <v>5000</v>
      </c>
      <c r="S3133" t="s">
        <v>3495</v>
      </c>
      <c r="T3133" t="s">
        <v>3730</v>
      </c>
      <c r="U3133" s="201">
        <v>4.29</v>
      </c>
      <c r="V3133" t="s">
        <v>3515</v>
      </c>
      <c r="W3133" t="s">
        <v>3217</v>
      </c>
      <c r="X3133" t="s">
        <v>3153</v>
      </c>
      <c r="Y3133" t="s">
        <v>4481</v>
      </c>
      <c r="Z3133" t="s">
        <v>3051</v>
      </c>
      <c r="AA3133">
        <v>830606</v>
      </c>
      <c r="AB3133" s="198">
        <v>37048.875011574077</v>
      </c>
      <c r="AC3133" s="198">
        <v>37048.875011574077</v>
      </c>
    </row>
    <row r="3134" spans="1:29" x14ac:dyDescent="0.2">
      <c r="A3134" s="44" t="str">
        <f t="shared" si="241"/>
        <v>US Crude Financial</v>
      </c>
      <c r="B3134" s="44" t="str">
        <f t="shared" si="242"/>
        <v>US</v>
      </c>
      <c r="C3134" s="44" t="str">
        <f t="shared" si="243"/>
        <v>Crude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50000</v>
      </c>
      <c r="G3134" s="202">
        <v>1339779</v>
      </c>
      <c r="H3134" s="198">
        <v>37047.383622685185</v>
      </c>
      <c r="I3134" t="s">
        <v>4276</v>
      </c>
      <c r="M3134" t="s">
        <v>3599</v>
      </c>
      <c r="N3134" t="s">
        <v>4774</v>
      </c>
      <c r="O3134" t="s">
        <v>3516</v>
      </c>
      <c r="Q3134" s="199">
        <v>50000</v>
      </c>
      <c r="S3134" t="s">
        <v>3500</v>
      </c>
      <c r="T3134" t="s">
        <v>3730</v>
      </c>
      <c r="U3134" s="201">
        <v>27.92</v>
      </c>
      <c r="V3134" t="s">
        <v>3631</v>
      </c>
      <c r="W3134" t="s">
        <v>4776</v>
      </c>
      <c r="X3134" t="s">
        <v>4777</v>
      </c>
      <c r="Y3134" t="s">
        <v>2830</v>
      </c>
      <c r="Z3134" t="s">
        <v>3051</v>
      </c>
      <c r="AA3134">
        <v>113658</v>
      </c>
      <c r="AB3134" s="198">
        <v>37073</v>
      </c>
      <c r="AC3134" s="198">
        <v>37103</v>
      </c>
    </row>
    <row r="3135" spans="1:29" x14ac:dyDescent="0.2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8000</v>
      </c>
      <c r="G3135" s="202">
        <v>1339783</v>
      </c>
      <c r="H3135" s="198">
        <v>37047.383692129632</v>
      </c>
      <c r="I3135" t="s">
        <v>4491</v>
      </c>
      <c r="M3135" t="s">
        <v>3494</v>
      </c>
      <c r="N3135" t="s">
        <v>4506</v>
      </c>
      <c r="O3135" t="s">
        <v>2641</v>
      </c>
      <c r="Q3135" s="199">
        <v>8000</v>
      </c>
      <c r="S3135" t="s">
        <v>3495</v>
      </c>
      <c r="T3135" t="s">
        <v>3730</v>
      </c>
      <c r="U3135" s="201">
        <v>4.1624999999999996</v>
      </c>
      <c r="V3135" t="s">
        <v>2839</v>
      </c>
      <c r="W3135" t="s">
        <v>4507</v>
      </c>
      <c r="X3135" t="s">
        <v>4508</v>
      </c>
      <c r="Y3135" t="s">
        <v>4481</v>
      </c>
      <c r="Z3135" t="s">
        <v>3051</v>
      </c>
      <c r="AA3135">
        <v>830609</v>
      </c>
      <c r="AB3135" s="198">
        <v>37048.875011574077</v>
      </c>
      <c r="AC3135" s="198">
        <v>37048.875011574077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1339784</v>
      </c>
      <c r="H3136" s="198">
        <v>37047.383692129632</v>
      </c>
      <c r="I3136" t="s">
        <v>4183</v>
      </c>
      <c r="M3136" t="s">
        <v>3494</v>
      </c>
      <c r="N3136" t="s">
        <v>3840</v>
      </c>
      <c r="O3136" t="s">
        <v>2515</v>
      </c>
      <c r="Q3136" s="199">
        <v>5000</v>
      </c>
      <c r="S3136" t="s">
        <v>3495</v>
      </c>
      <c r="T3136" t="s">
        <v>3730</v>
      </c>
      <c r="U3136" s="201">
        <v>4.0350000000000001</v>
      </c>
      <c r="V3136" t="s">
        <v>4184</v>
      </c>
      <c r="W3136" t="s">
        <v>4163</v>
      </c>
      <c r="X3136" t="s">
        <v>4164</v>
      </c>
      <c r="Y3136" t="s">
        <v>4481</v>
      </c>
      <c r="Z3136" t="s">
        <v>3051</v>
      </c>
      <c r="AA3136">
        <v>830608</v>
      </c>
      <c r="AB3136" s="198">
        <v>37048.875011574077</v>
      </c>
      <c r="AC3136" s="198">
        <v>37048.875011574077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1339782</v>
      </c>
      <c r="H3137" s="198">
        <v>37047.383692129632</v>
      </c>
      <c r="I3137" t="s">
        <v>4321</v>
      </c>
      <c r="M3137" t="s">
        <v>3494</v>
      </c>
      <c r="N3137" t="s">
        <v>3840</v>
      </c>
      <c r="O3137" t="s">
        <v>2498</v>
      </c>
      <c r="Q3137" s="199">
        <v>5000</v>
      </c>
      <c r="S3137" t="s">
        <v>3495</v>
      </c>
      <c r="T3137" t="s">
        <v>3730</v>
      </c>
      <c r="U3137" s="201">
        <v>3.8525</v>
      </c>
      <c r="V3137" t="s">
        <v>3669</v>
      </c>
      <c r="W3137" t="s">
        <v>4348</v>
      </c>
      <c r="X3137" t="s">
        <v>4498</v>
      </c>
      <c r="Y3137" t="s">
        <v>4481</v>
      </c>
      <c r="Z3137" t="s">
        <v>3051</v>
      </c>
      <c r="AA3137">
        <v>830607</v>
      </c>
      <c r="AB3137" s="198">
        <v>37048.875011574077</v>
      </c>
      <c r="AC3137" s="198">
        <v>37048.875011574077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5000</v>
      </c>
      <c r="G3138" s="202">
        <v>1339785</v>
      </c>
      <c r="H3138" s="198">
        <v>37047.383703703701</v>
      </c>
      <c r="I3138" t="s">
        <v>4284</v>
      </c>
      <c r="M3138" t="s">
        <v>3494</v>
      </c>
      <c r="N3138" t="s">
        <v>3840</v>
      </c>
      <c r="O3138" t="s">
        <v>2473</v>
      </c>
      <c r="P3138" s="199">
        <v>5000</v>
      </c>
      <c r="S3138" t="s">
        <v>3495</v>
      </c>
      <c r="T3138" t="s">
        <v>3730</v>
      </c>
      <c r="U3138" s="201">
        <v>3.9</v>
      </c>
      <c r="V3138" t="s">
        <v>3549</v>
      </c>
      <c r="W3138" t="s">
        <v>4512</v>
      </c>
      <c r="X3138" t="s">
        <v>4513</v>
      </c>
      <c r="Y3138" t="s">
        <v>4481</v>
      </c>
      <c r="Z3138" t="s">
        <v>3051</v>
      </c>
      <c r="AA3138">
        <v>830611</v>
      </c>
      <c r="AB3138" s="198">
        <v>37048.875011574077</v>
      </c>
      <c r="AC3138" s="198">
        <v>37048.875011574077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1339786</v>
      </c>
      <c r="H3139" s="198">
        <v>37047.383715277778</v>
      </c>
      <c r="I3139" t="s">
        <v>3533</v>
      </c>
      <c r="M3139" t="s">
        <v>3494</v>
      </c>
      <c r="N3139" t="s">
        <v>3840</v>
      </c>
      <c r="O3139" t="s">
        <v>2610</v>
      </c>
      <c r="Q3139" s="199">
        <v>5000</v>
      </c>
      <c r="S3139" t="s">
        <v>3495</v>
      </c>
      <c r="T3139" t="s">
        <v>3730</v>
      </c>
      <c r="U3139" s="201">
        <v>3.92</v>
      </c>
      <c r="V3139" t="s">
        <v>4326</v>
      </c>
      <c r="W3139" t="s">
        <v>4512</v>
      </c>
      <c r="X3139" t="s">
        <v>4513</v>
      </c>
      <c r="Y3139" t="s">
        <v>4481</v>
      </c>
      <c r="Z3139" t="s">
        <v>3051</v>
      </c>
      <c r="AA3139">
        <v>830612</v>
      </c>
      <c r="AB3139" s="198">
        <v>37048.875011574077</v>
      </c>
      <c r="AC3139" s="198">
        <v>37048.875011574077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1339788</v>
      </c>
      <c r="H3140" s="198">
        <v>37047.383726851855</v>
      </c>
      <c r="I3140" t="s">
        <v>4321</v>
      </c>
      <c r="M3140" t="s">
        <v>3494</v>
      </c>
      <c r="N3140" t="s">
        <v>3840</v>
      </c>
      <c r="O3140" t="s">
        <v>2499</v>
      </c>
      <c r="P3140" s="199">
        <v>5000</v>
      </c>
      <c r="S3140" t="s">
        <v>3495</v>
      </c>
      <c r="T3140" t="s">
        <v>3730</v>
      </c>
      <c r="U3140" s="201">
        <v>3.8975</v>
      </c>
      <c r="V3140" t="s">
        <v>3669</v>
      </c>
      <c r="W3140" t="s">
        <v>4348</v>
      </c>
      <c r="X3140" t="s">
        <v>4498</v>
      </c>
      <c r="Y3140" t="s">
        <v>4481</v>
      </c>
      <c r="Z3140" t="s">
        <v>3051</v>
      </c>
      <c r="AA3140">
        <v>830613</v>
      </c>
      <c r="AB3140" s="198">
        <v>37048.875011574077</v>
      </c>
      <c r="AC3140" s="198">
        <v>37048.875011574077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5000</v>
      </c>
      <c r="G3141" s="202">
        <v>1339789</v>
      </c>
      <c r="H3141" s="198">
        <v>37047.383726851855</v>
      </c>
      <c r="I3141" t="s">
        <v>4239</v>
      </c>
      <c r="M3141" t="s">
        <v>3494</v>
      </c>
      <c r="N3141" t="s">
        <v>3840</v>
      </c>
      <c r="O3141" t="s">
        <v>2515</v>
      </c>
      <c r="Q3141" s="199">
        <v>5000</v>
      </c>
      <c r="S3141" t="s">
        <v>3495</v>
      </c>
      <c r="T3141" t="s">
        <v>3730</v>
      </c>
      <c r="U3141" s="201">
        <v>4.0350000000000001</v>
      </c>
      <c r="V3141" t="s">
        <v>4066</v>
      </c>
      <c r="W3141" t="s">
        <v>4163</v>
      </c>
      <c r="X3141" t="s">
        <v>4164</v>
      </c>
      <c r="Y3141" t="s">
        <v>4481</v>
      </c>
      <c r="Z3141" t="s">
        <v>3051</v>
      </c>
      <c r="AA3141">
        <v>830614</v>
      </c>
      <c r="AB3141" s="198">
        <v>37048.875011574077</v>
      </c>
      <c r="AC3141" s="198">
        <v>37048.875011574077</v>
      </c>
    </row>
    <row r="3142" spans="1:29" x14ac:dyDescent="0.2">
      <c r="A3142" s="44" t="str">
        <f t="shared" si="241"/>
        <v>US Power Financial</v>
      </c>
      <c r="B3142" s="44" t="str">
        <f t="shared" si="242"/>
        <v>US</v>
      </c>
      <c r="C3142" s="44" t="str">
        <f t="shared" si="243"/>
        <v>Power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50</v>
      </c>
      <c r="G3142" s="202">
        <v>1339790</v>
      </c>
      <c r="H3142" s="198">
        <v>37047.383796296293</v>
      </c>
      <c r="I3142" t="s">
        <v>4259</v>
      </c>
      <c r="M3142" t="s">
        <v>2818</v>
      </c>
      <c r="N3142" t="s">
        <v>4780</v>
      </c>
      <c r="O3142" t="s">
        <v>424</v>
      </c>
      <c r="P3142" s="199">
        <v>50</v>
      </c>
      <c r="S3142" t="s">
        <v>3493</v>
      </c>
      <c r="T3142" t="s">
        <v>3730</v>
      </c>
      <c r="U3142" s="201">
        <v>30.5</v>
      </c>
      <c r="V3142" t="s">
        <v>4260</v>
      </c>
      <c r="W3142" t="s">
        <v>4781</v>
      </c>
      <c r="X3142" t="s">
        <v>4782</v>
      </c>
      <c r="Y3142" t="s">
        <v>4783</v>
      </c>
      <c r="Z3142" t="s">
        <v>3051</v>
      </c>
      <c r="AA3142">
        <v>632867.1</v>
      </c>
      <c r="AB3142" s="198">
        <v>37047.875011574077</v>
      </c>
      <c r="AC3142" s="198">
        <v>37047.875011574077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1339791</v>
      </c>
      <c r="H3143" s="198">
        <v>37047.38380787037</v>
      </c>
      <c r="I3143" t="s">
        <v>4396</v>
      </c>
      <c r="M3143" t="s">
        <v>3494</v>
      </c>
      <c r="N3143" t="s">
        <v>3840</v>
      </c>
      <c r="O3143" t="s">
        <v>2550</v>
      </c>
      <c r="P3143" s="199">
        <v>5000</v>
      </c>
      <c r="S3143" t="s">
        <v>3495</v>
      </c>
      <c r="T3143" t="s">
        <v>3730</v>
      </c>
      <c r="U3143" s="201">
        <v>3.65</v>
      </c>
      <c r="V3143" t="s">
        <v>4414</v>
      </c>
      <c r="W3143" t="s">
        <v>3163</v>
      </c>
      <c r="X3143" t="s">
        <v>3164</v>
      </c>
      <c r="Y3143" t="s">
        <v>4481</v>
      </c>
      <c r="Z3143" t="s">
        <v>3051</v>
      </c>
      <c r="AA3143">
        <v>830615</v>
      </c>
      <c r="AB3143" s="198">
        <v>37048.875011574077</v>
      </c>
      <c r="AC3143" s="198">
        <v>37048.875011574077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50000</v>
      </c>
      <c r="G3144" s="202">
        <v>1339793</v>
      </c>
      <c r="H3144" s="198">
        <v>37047.38386574074</v>
      </c>
      <c r="I3144" t="s">
        <v>4272</v>
      </c>
      <c r="M3144" t="s">
        <v>3494</v>
      </c>
      <c r="N3144" t="s">
        <v>3840</v>
      </c>
      <c r="O3144" t="s">
        <v>2481</v>
      </c>
      <c r="Q3144" s="199">
        <v>50000</v>
      </c>
      <c r="S3144" t="s">
        <v>3495</v>
      </c>
      <c r="T3144" t="s">
        <v>3730</v>
      </c>
      <c r="U3144" s="201">
        <v>4.08</v>
      </c>
      <c r="V3144" t="s">
        <v>3243</v>
      </c>
      <c r="W3144" t="s">
        <v>4479</v>
      </c>
      <c r="X3144" t="s">
        <v>4480</v>
      </c>
      <c r="Y3144" t="s">
        <v>4481</v>
      </c>
      <c r="Z3144" t="s">
        <v>3051</v>
      </c>
      <c r="AA3144">
        <v>830616</v>
      </c>
      <c r="AB3144" s="198">
        <v>37048.875011574077</v>
      </c>
      <c r="AC3144" s="198">
        <v>37048.875011574077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3333</v>
      </c>
      <c r="G3145" s="202">
        <v>1339794</v>
      </c>
      <c r="H3145" s="198">
        <v>37047.383877314816</v>
      </c>
      <c r="I3145" t="s">
        <v>4159</v>
      </c>
      <c r="M3145" t="s">
        <v>3494</v>
      </c>
      <c r="N3145" t="s">
        <v>3840</v>
      </c>
      <c r="O3145" t="s">
        <v>4679</v>
      </c>
      <c r="Q3145" s="199">
        <v>3333</v>
      </c>
      <c r="S3145" t="s">
        <v>3495</v>
      </c>
      <c r="T3145" t="s">
        <v>3730</v>
      </c>
      <c r="U3145" s="201">
        <v>4.1349999999999998</v>
      </c>
      <c r="V3145" t="s">
        <v>4140</v>
      </c>
      <c r="W3145" t="s">
        <v>4178</v>
      </c>
      <c r="X3145" t="s">
        <v>4179</v>
      </c>
      <c r="Y3145" t="s">
        <v>4481</v>
      </c>
      <c r="Z3145" t="s">
        <v>3051</v>
      </c>
      <c r="AA3145">
        <v>830617</v>
      </c>
      <c r="AB3145" s="198">
        <v>37048.875011574077</v>
      </c>
      <c r="AC3145" s="198">
        <v>37048.875011574077</v>
      </c>
    </row>
    <row r="3146" spans="1:29" x14ac:dyDescent="0.2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31</v>
      </c>
      <c r="F3146" s="213">
        <f t="shared" si="245"/>
        <v>155000</v>
      </c>
      <c r="G3146" s="202">
        <v>1339798</v>
      </c>
      <c r="H3146" s="198">
        <v>37047.383912037039</v>
      </c>
      <c r="I3146" t="s">
        <v>3518</v>
      </c>
      <c r="M3146" t="s">
        <v>3494</v>
      </c>
      <c r="N3146" t="s">
        <v>4277</v>
      </c>
      <c r="O3146" t="s">
        <v>4487</v>
      </c>
      <c r="Q3146" s="199">
        <v>5000</v>
      </c>
      <c r="S3146" t="s">
        <v>3495</v>
      </c>
      <c r="T3146" t="s">
        <v>3730</v>
      </c>
      <c r="U3146" s="201">
        <v>4.0999999999999996</v>
      </c>
      <c r="V3146" t="s">
        <v>3542</v>
      </c>
      <c r="W3146" t="s">
        <v>2909</v>
      </c>
      <c r="X3146" t="s">
        <v>4278</v>
      </c>
      <c r="Y3146" t="s">
        <v>3748</v>
      </c>
      <c r="Z3146" t="s">
        <v>3051</v>
      </c>
      <c r="AA3146" t="s">
        <v>440</v>
      </c>
      <c r="AB3146" s="198">
        <v>37073.875</v>
      </c>
      <c r="AC3146" s="198">
        <v>37103.875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3333</v>
      </c>
      <c r="G3147" s="202">
        <v>1339799</v>
      </c>
      <c r="H3147" s="198">
        <v>37047.383923611109</v>
      </c>
      <c r="I3147" t="s">
        <v>4159</v>
      </c>
      <c r="M3147" t="s">
        <v>3494</v>
      </c>
      <c r="N3147" t="s">
        <v>3840</v>
      </c>
      <c r="O3147" t="s">
        <v>2681</v>
      </c>
      <c r="P3147" s="199">
        <v>3333</v>
      </c>
      <c r="S3147" t="s">
        <v>3495</v>
      </c>
      <c r="T3147" t="s">
        <v>3730</v>
      </c>
      <c r="U3147" s="201">
        <v>4.21</v>
      </c>
      <c r="V3147" t="s">
        <v>3655</v>
      </c>
      <c r="W3147" t="s">
        <v>4178</v>
      </c>
      <c r="X3147" t="s">
        <v>3149</v>
      </c>
      <c r="Y3147" t="s">
        <v>4481</v>
      </c>
      <c r="Z3147" t="s">
        <v>3051</v>
      </c>
      <c r="AA3147">
        <v>830618</v>
      </c>
      <c r="AB3147" s="198">
        <v>37048.875011574077</v>
      </c>
      <c r="AC3147" s="198">
        <v>37048.875011574077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1339800</v>
      </c>
      <c r="H3148" s="198">
        <v>37047.383935185186</v>
      </c>
      <c r="I3148" t="s">
        <v>4159</v>
      </c>
      <c r="M3148" t="s">
        <v>3494</v>
      </c>
      <c r="N3148" t="s">
        <v>3840</v>
      </c>
      <c r="O3148" t="s">
        <v>2498</v>
      </c>
      <c r="P3148" s="199">
        <v>5000</v>
      </c>
      <c r="S3148" t="s">
        <v>3495</v>
      </c>
      <c r="T3148" t="s">
        <v>3730</v>
      </c>
      <c r="U3148" s="201">
        <v>3.85</v>
      </c>
      <c r="V3148" t="s">
        <v>4003</v>
      </c>
      <c r="W3148" t="s">
        <v>4348</v>
      </c>
      <c r="X3148" t="s">
        <v>4498</v>
      </c>
      <c r="Y3148" t="s">
        <v>4481</v>
      </c>
      <c r="Z3148" t="s">
        <v>3051</v>
      </c>
      <c r="AA3148">
        <v>830619</v>
      </c>
      <c r="AB3148" s="198">
        <v>37048.875011574077</v>
      </c>
      <c r="AC3148" s="198">
        <v>37048.875011574077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31</v>
      </c>
      <c r="F3149" s="213">
        <f t="shared" si="250"/>
        <v>155000</v>
      </c>
      <c r="G3149" s="202">
        <v>1339801</v>
      </c>
      <c r="H3149" s="198">
        <v>37047.383958333332</v>
      </c>
      <c r="I3149" t="s">
        <v>3629</v>
      </c>
      <c r="M3149" t="s">
        <v>3494</v>
      </c>
      <c r="N3149" t="s">
        <v>4277</v>
      </c>
      <c r="O3149" t="s">
        <v>4487</v>
      </c>
      <c r="Q3149" s="199">
        <v>5000</v>
      </c>
      <c r="S3149" t="s">
        <v>3495</v>
      </c>
      <c r="T3149" t="s">
        <v>3730</v>
      </c>
      <c r="U3149" s="201">
        <v>4.0999999999999996</v>
      </c>
      <c r="V3149" t="s">
        <v>4376</v>
      </c>
      <c r="W3149" t="s">
        <v>2909</v>
      </c>
      <c r="X3149" t="s">
        <v>4278</v>
      </c>
      <c r="Y3149" t="s">
        <v>3748</v>
      </c>
      <c r="Z3149" t="s">
        <v>3051</v>
      </c>
      <c r="AA3149" t="s">
        <v>441</v>
      </c>
      <c r="AB3149" s="198">
        <v>37073.875</v>
      </c>
      <c r="AC3149" s="198">
        <v>37103.875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1339802</v>
      </c>
      <c r="H3150" s="198">
        <v>37047.383981481478</v>
      </c>
      <c r="I3150" t="s">
        <v>3472</v>
      </c>
      <c r="M3150" t="s">
        <v>3494</v>
      </c>
      <c r="N3150" t="s">
        <v>3840</v>
      </c>
      <c r="O3150" t="s">
        <v>2524</v>
      </c>
      <c r="P3150" s="199">
        <v>2000</v>
      </c>
      <c r="S3150" t="s">
        <v>3495</v>
      </c>
      <c r="T3150" t="s">
        <v>3730</v>
      </c>
      <c r="U3150" s="201">
        <v>4.3099999999999996</v>
      </c>
      <c r="V3150" t="s">
        <v>4621</v>
      </c>
      <c r="W3150" t="s">
        <v>3217</v>
      </c>
      <c r="X3150" t="s">
        <v>3153</v>
      </c>
      <c r="Y3150" t="s">
        <v>4481</v>
      </c>
      <c r="Z3150" t="s">
        <v>3051</v>
      </c>
      <c r="AA3150">
        <v>830620</v>
      </c>
      <c r="AB3150" s="198">
        <v>37048.875011574077</v>
      </c>
      <c r="AC3150" s="198">
        <v>37048.875011574077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3976</v>
      </c>
      <c r="G3151" s="202">
        <v>1339804</v>
      </c>
      <c r="H3151" s="198">
        <v>37047.384004629632</v>
      </c>
      <c r="I3151" t="s">
        <v>4521</v>
      </c>
      <c r="M3151" t="s">
        <v>3494</v>
      </c>
      <c r="N3151" t="s">
        <v>3840</v>
      </c>
      <c r="O3151" t="s">
        <v>2473</v>
      </c>
      <c r="Q3151" s="199">
        <v>3976</v>
      </c>
      <c r="S3151" t="s">
        <v>3495</v>
      </c>
      <c r="T3151" t="s">
        <v>3730</v>
      </c>
      <c r="U3151" s="201">
        <v>3.9049999999999998</v>
      </c>
      <c r="V3151" t="s">
        <v>3850</v>
      </c>
      <c r="W3151" t="s">
        <v>4512</v>
      </c>
      <c r="X3151" t="s">
        <v>4513</v>
      </c>
      <c r="Y3151" t="s">
        <v>4481</v>
      </c>
      <c r="Z3151" t="s">
        <v>3051</v>
      </c>
      <c r="AA3151">
        <v>830622</v>
      </c>
      <c r="AB3151" s="198">
        <v>37048.875011574077</v>
      </c>
      <c r="AC3151" s="198">
        <v>37048.875011574077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1339803</v>
      </c>
      <c r="H3152" s="198">
        <v>37047.384004629632</v>
      </c>
      <c r="I3152" t="s">
        <v>3466</v>
      </c>
      <c r="M3152" t="s">
        <v>3494</v>
      </c>
      <c r="N3152" t="s">
        <v>3840</v>
      </c>
      <c r="O3152" t="s">
        <v>2556</v>
      </c>
      <c r="Q3152" s="199">
        <v>5000</v>
      </c>
      <c r="S3152" t="s">
        <v>3495</v>
      </c>
      <c r="T3152" t="s">
        <v>3730</v>
      </c>
      <c r="U3152" s="201">
        <v>3.9649999999999999</v>
      </c>
      <c r="V3152" t="s">
        <v>3467</v>
      </c>
      <c r="W3152" t="s">
        <v>4169</v>
      </c>
      <c r="X3152" t="s">
        <v>4170</v>
      </c>
      <c r="Y3152" t="s">
        <v>4481</v>
      </c>
      <c r="Z3152" t="s">
        <v>3051</v>
      </c>
      <c r="AA3152">
        <v>830621</v>
      </c>
      <c r="AB3152" s="198">
        <v>37048.875011574077</v>
      </c>
      <c r="AC3152" s="198">
        <v>37048.875011574077</v>
      </c>
    </row>
    <row r="3153" spans="1:29" x14ac:dyDescent="0.2">
      <c r="A3153" s="44" t="str">
        <f t="shared" si="246"/>
        <v>US Power Physical</v>
      </c>
      <c r="B3153" s="44" t="str">
        <f t="shared" si="247"/>
        <v>US</v>
      </c>
      <c r="C3153" s="44" t="str">
        <f t="shared" si="248"/>
        <v>Power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92</v>
      </c>
      <c r="F3153" s="213">
        <f t="shared" si="250"/>
        <v>2300</v>
      </c>
      <c r="G3153" s="202">
        <v>1339806</v>
      </c>
      <c r="H3153" s="198">
        <v>37047.384016203701</v>
      </c>
      <c r="I3153" t="s">
        <v>4254</v>
      </c>
      <c r="M3153" t="s">
        <v>2818</v>
      </c>
      <c r="N3153" t="s">
        <v>3460</v>
      </c>
      <c r="O3153" t="s">
        <v>3288</v>
      </c>
      <c r="Q3153" s="199">
        <v>25</v>
      </c>
      <c r="S3153" t="s">
        <v>3493</v>
      </c>
      <c r="T3153" t="s">
        <v>3730</v>
      </c>
      <c r="U3153" s="201">
        <v>90</v>
      </c>
      <c r="V3153" t="s">
        <v>3857</v>
      </c>
      <c r="W3153" t="s">
        <v>3234</v>
      </c>
      <c r="X3153" t="s">
        <v>3236</v>
      </c>
      <c r="Y3153" t="s">
        <v>4783</v>
      </c>
      <c r="Z3153" t="s">
        <v>3046</v>
      </c>
      <c r="AA3153">
        <v>632870.1</v>
      </c>
      <c r="AB3153" s="198">
        <v>37165</v>
      </c>
      <c r="AC3153" s="198">
        <v>37256</v>
      </c>
    </row>
    <row r="3154" spans="1:29" x14ac:dyDescent="0.2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</v>
      </c>
      <c r="G3154" s="202">
        <v>1339805</v>
      </c>
      <c r="H3154" s="198">
        <v>37047.384016203701</v>
      </c>
      <c r="I3154" t="s">
        <v>3533</v>
      </c>
      <c r="M3154" t="s">
        <v>3494</v>
      </c>
      <c r="N3154" t="s">
        <v>3176</v>
      </c>
      <c r="O3154" t="s">
        <v>242</v>
      </c>
      <c r="Q3154" s="199">
        <v>5000</v>
      </c>
      <c r="S3154" t="s">
        <v>3798</v>
      </c>
      <c r="T3154" t="s">
        <v>3177</v>
      </c>
      <c r="U3154" s="201">
        <v>4.75</v>
      </c>
      <c r="V3154" t="s">
        <v>4115</v>
      </c>
      <c r="W3154" t="s">
        <v>4451</v>
      </c>
      <c r="X3154" t="s">
        <v>3805</v>
      </c>
      <c r="Y3154" t="s">
        <v>4481</v>
      </c>
      <c r="Z3154" t="s">
        <v>3052</v>
      </c>
      <c r="AA3154">
        <v>830623</v>
      </c>
      <c r="AB3154" s="198">
        <v>37048.875011574077</v>
      </c>
      <c r="AC3154" s="198">
        <v>37048.875011574077</v>
      </c>
    </row>
    <row r="3155" spans="1:29" x14ac:dyDescent="0.2">
      <c r="A3155" s="44" t="str">
        <f t="shared" si="246"/>
        <v>US Power Financial</v>
      </c>
      <c r="B3155" s="44" t="str">
        <f t="shared" si="247"/>
        <v>US</v>
      </c>
      <c r="C3155" s="44" t="str">
        <f t="shared" si="248"/>
        <v>Power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</v>
      </c>
      <c r="G3155" s="202">
        <v>1339807</v>
      </c>
      <c r="H3155" s="198">
        <v>37047.384050925924</v>
      </c>
      <c r="I3155" t="s">
        <v>4276</v>
      </c>
      <c r="M3155" t="s">
        <v>2818</v>
      </c>
      <c r="N3155" t="s">
        <v>4780</v>
      </c>
      <c r="O3155" t="s">
        <v>424</v>
      </c>
      <c r="Q3155" s="199">
        <v>50</v>
      </c>
      <c r="S3155" t="s">
        <v>3493</v>
      </c>
      <c r="T3155" t="s">
        <v>3730</v>
      </c>
      <c r="U3155" s="201">
        <v>31</v>
      </c>
      <c r="V3155" t="s">
        <v>442</v>
      </c>
      <c r="W3155" t="s">
        <v>4781</v>
      </c>
      <c r="X3155" t="s">
        <v>4782</v>
      </c>
      <c r="Y3155" t="s">
        <v>4783</v>
      </c>
      <c r="Z3155" t="s">
        <v>3051</v>
      </c>
      <c r="AA3155">
        <v>632871.1</v>
      </c>
      <c r="AB3155" s="198">
        <v>37047.875011574077</v>
      </c>
      <c r="AC3155" s="198">
        <v>37047.875011574077</v>
      </c>
    </row>
    <row r="3156" spans="1:29" x14ac:dyDescent="0.2">
      <c r="A3156" s="44" t="str">
        <f t="shared" si="246"/>
        <v xml:space="preserve"> Natural Gas Physical</v>
      </c>
      <c r="B3156" s="44" t="str">
        <f t="shared" si="247"/>
        <v/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1339808</v>
      </c>
      <c r="H3156" s="198">
        <v>37047.384062500001</v>
      </c>
      <c r="I3156" t="s">
        <v>3533</v>
      </c>
      <c r="M3156" t="s">
        <v>3494</v>
      </c>
      <c r="N3156" t="s">
        <v>3176</v>
      </c>
      <c r="O3156" t="s">
        <v>242</v>
      </c>
      <c r="Q3156" s="199">
        <v>5000</v>
      </c>
      <c r="S3156" t="s">
        <v>3798</v>
      </c>
      <c r="T3156" t="s">
        <v>3177</v>
      </c>
      <c r="U3156" s="201">
        <v>4.8</v>
      </c>
      <c r="V3156" t="s">
        <v>4115</v>
      </c>
      <c r="W3156" t="s">
        <v>4451</v>
      </c>
      <c r="X3156" t="s">
        <v>3805</v>
      </c>
      <c r="Y3156" t="s">
        <v>4481</v>
      </c>
      <c r="Z3156" t="s">
        <v>3052</v>
      </c>
      <c r="AA3156">
        <v>830624</v>
      </c>
      <c r="AB3156" s="198">
        <v>37048.875011574077</v>
      </c>
      <c r="AC3156" s="198">
        <v>37048.875011574077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654</v>
      </c>
      <c r="G3157" s="202">
        <v>1339809</v>
      </c>
      <c r="H3157" s="198">
        <v>37047.384097222224</v>
      </c>
      <c r="I3157" t="s">
        <v>3159</v>
      </c>
      <c r="M3157" t="s">
        <v>3494</v>
      </c>
      <c r="N3157" t="s">
        <v>3840</v>
      </c>
      <c r="O3157" t="s">
        <v>2481</v>
      </c>
      <c r="Q3157" s="199">
        <v>654</v>
      </c>
      <c r="S3157" t="s">
        <v>3495</v>
      </c>
      <c r="T3157" t="s">
        <v>3730</v>
      </c>
      <c r="U3157" s="201">
        <v>4.08</v>
      </c>
      <c r="V3157" t="s">
        <v>4291</v>
      </c>
      <c r="W3157" t="s">
        <v>4479</v>
      </c>
      <c r="X3157" t="s">
        <v>4480</v>
      </c>
      <c r="Y3157" t="s">
        <v>4481</v>
      </c>
      <c r="Z3157" t="s">
        <v>3051</v>
      </c>
      <c r="AA3157">
        <v>830625</v>
      </c>
      <c r="AB3157" s="198">
        <v>37048.875011574077</v>
      </c>
      <c r="AC3157" s="198">
        <v>37048.875011574077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2000</v>
      </c>
      <c r="G3158" s="202">
        <v>1339810</v>
      </c>
      <c r="H3158" s="198">
        <v>37047.384097222224</v>
      </c>
      <c r="I3158" t="s">
        <v>3472</v>
      </c>
      <c r="M3158" t="s">
        <v>3494</v>
      </c>
      <c r="N3158" t="s">
        <v>3840</v>
      </c>
      <c r="O3158" t="s">
        <v>4724</v>
      </c>
      <c r="Q3158" s="199">
        <v>2000</v>
      </c>
      <c r="S3158" t="s">
        <v>3495</v>
      </c>
      <c r="T3158" t="s">
        <v>3730</v>
      </c>
      <c r="U3158" s="201">
        <v>4.3</v>
      </c>
      <c r="V3158" t="s">
        <v>4621</v>
      </c>
      <c r="W3158" t="s">
        <v>3217</v>
      </c>
      <c r="X3158" t="s">
        <v>3153</v>
      </c>
      <c r="Y3158" t="s">
        <v>4481</v>
      </c>
      <c r="Z3158" t="s">
        <v>3051</v>
      </c>
      <c r="AA3158">
        <v>830626</v>
      </c>
      <c r="AB3158" s="198">
        <v>37048.875011574077</v>
      </c>
      <c r="AC3158" s="198">
        <v>37048.875011574077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10000</v>
      </c>
      <c r="G3159" s="202">
        <v>1339811</v>
      </c>
      <c r="H3159" s="198">
        <v>37047.384108796294</v>
      </c>
      <c r="I3159" t="s">
        <v>4284</v>
      </c>
      <c r="M3159" t="s">
        <v>3494</v>
      </c>
      <c r="N3159" t="s">
        <v>3840</v>
      </c>
      <c r="O3159" t="s">
        <v>2523</v>
      </c>
      <c r="P3159" s="199">
        <v>10000</v>
      </c>
      <c r="S3159" t="s">
        <v>3495</v>
      </c>
      <c r="T3159" t="s">
        <v>3730</v>
      </c>
      <c r="U3159" s="201">
        <v>3.96</v>
      </c>
      <c r="V3159" t="s">
        <v>443</v>
      </c>
      <c r="W3159" t="s">
        <v>4512</v>
      </c>
      <c r="X3159" t="s">
        <v>4513</v>
      </c>
      <c r="Y3159" t="s">
        <v>4481</v>
      </c>
      <c r="Z3159" t="s">
        <v>3051</v>
      </c>
      <c r="AA3159">
        <v>830627</v>
      </c>
      <c r="AB3159" s="198">
        <v>37048.875011574077</v>
      </c>
      <c r="AC3159" s="198">
        <v>37048.875011574077</v>
      </c>
    </row>
    <row r="3160" spans="1:29" x14ac:dyDescent="0.2">
      <c r="A3160" s="44" t="str">
        <f t="shared" si="246"/>
        <v>US Crude Financial</v>
      </c>
      <c r="B3160" s="44" t="str">
        <f t="shared" si="247"/>
        <v>US</v>
      </c>
      <c r="C3160" s="44" t="str">
        <f t="shared" si="248"/>
        <v>Crude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50000</v>
      </c>
      <c r="G3160" s="202">
        <v>1339812</v>
      </c>
      <c r="H3160" s="198">
        <v>37047.384108796294</v>
      </c>
      <c r="I3160" t="s">
        <v>4276</v>
      </c>
      <c r="M3160" t="s">
        <v>3599</v>
      </c>
      <c r="N3160" t="s">
        <v>4774</v>
      </c>
      <c r="O3160" t="s">
        <v>3516</v>
      </c>
      <c r="P3160" s="199">
        <v>50000</v>
      </c>
      <c r="S3160" t="s">
        <v>3500</v>
      </c>
      <c r="T3160" t="s">
        <v>3730</v>
      </c>
      <c r="U3160" s="201">
        <v>27.9</v>
      </c>
      <c r="V3160" t="s">
        <v>4469</v>
      </c>
      <c r="W3160" t="s">
        <v>4776</v>
      </c>
      <c r="X3160" t="s">
        <v>4777</v>
      </c>
      <c r="Y3160" t="s">
        <v>2830</v>
      </c>
      <c r="Z3160" t="s">
        <v>3051</v>
      </c>
      <c r="AA3160">
        <v>113659</v>
      </c>
      <c r="AB3160" s="198">
        <v>37073</v>
      </c>
      <c r="AC3160" s="198">
        <v>37103</v>
      </c>
    </row>
    <row r="3161" spans="1:29" x14ac:dyDescent="0.2">
      <c r="A3161" s="44" t="str">
        <f t="shared" si="246"/>
        <v xml:space="preserve"> Power Physical</v>
      </c>
      <c r="B3161" s="44" t="str">
        <f t="shared" si="247"/>
        <v/>
      </c>
      <c r="C3161" s="44" t="str">
        <f t="shared" si="248"/>
        <v>Power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</v>
      </c>
      <c r="G3161" s="202">
        <v>1339813</v>
      </c>
      <c r="H3161" s="198">
        <v>37047.384131944447</v>
      </c>
      <c r="I3161" t="s">
        <v>2193</v>
      </c>
      <c r="M3161" t="s">
        <v>2818</v>
      </c>
      <c r="N3161" t="s">
        <v>2181</v>
      </c>
      <c r="O3161" t="s">
        <v>444</v>
      </c>
      <c r="Q3161" s="199">
        <v>25</v>
      </c>
      <c r="S3161" t="s">
        <v>3493</v>
      </c>
      <c r="T3161" t="s">
        <v>2183</v>
      </c>
      <c r="U3161" s="201">
        <v>24.6</v>
      </c>
      <c r="V3161" t="s">
        <v>2194</v>
      </c>
      <c r="W3161" t="s">
        <v>2185</v>
      </c>
      <c r="X3161" t="s">
        <v>2186</v>
      </c>
      <c r="Y3161" t="s">
        <v>2187</v>
      </c>
      <c r="Z3161" t="s">
        <v>3735</v>
      </c>
      <c r="AA3161">
        <v>110746.1</v>
      </c>
      <c r="AB3161" s="198">
        <v>37049.875011574077</v>
      </c>
      <c r="AC3161" s="198">
        <v>37049.875011574077</v>
      </c>
    </row>
    <row r="3162" spans="1:29" x14ac:dyDescent="0.2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31</v>
      </c>
      <c r="F3162" s="213">
        <f t="shared" si="250"/>
        <v>155000</v>
      </c>
      <c r="G3162" s="202">
        <v>1339815</v>
      </c>
      <c r="H3162" s="198">
        <v>37047.384155092594</v>
      </c>
      <c r="I3162" t="s">
        <v>3629</v>
      </c>
      <c r="M3162" t="s">
        <v>3494</v>
      </c>
      <c r="N3162" t="s">
        <v>4277</v>
      </c>
      <c r="O3162" t="s">
        <v>4487</v>
      </c>
      <c r="Q3162" s="199">
        <v>5000</v>
      </c>
      <c r="S3162" t="s">
        <v>3495</v>
      </c>
      <c r="T3162" t="s">
        <v>3730</v>
      </c>
      <c r="U3162" s="201">
        <v>4.1050000000000004</v>
      </c>
      <c r="V3162" t="s">
        <v>4376</v>
      </c>
      <c r="W3162" t="s">
        <v>2909</v>
      </c>
      <c r="X3162" t="s">
        <v>4278</v>
      </c>
      <c r="Y3162" t="s">
        <v>3748</v>
      </c>
      <c r="Z3162" t="s">
        <v>3051</v>
      </c>
      <c r="AA3162" t="s">
        <v>445</v>
      </c>
      <c r="AB3162" s="198">
        <v>37073.875</v>
      </c>
      <c r="AC3162" s="198">
        <v>37103.875</v>
      </c>
    </row>
    <row r="3163" spans="1:29" x14ac:dyDescent="0.2">
      <c r="A3163" s="44" t="str">
        <f t="shared" si="246"/>
        <v>US Natural Gas Financial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25</v>
      </c>
      <c r="F3163" s="213">
        <f t="shared" si="250"/>
        <v>125000</v>
      </c>
      <c r="G3163" s="202">
        <v>1339814</v>
      </c>
      <c r="H3163" s="198">
        <v>37047.384155092594</v>
      </c>
      <c r="I3163" t="s">
        <v>3702</v>
      </c>
      <c r="M3163" t="s">
        <v>3494</v>
      </c>
      <c r="N3163" t="s">
        <v>4277</v>
      </c>
      <c r="O3163" t="s">
        <v>3991</v>
      </c>
      <c r="P3163" s="199">
        <v>5000</v>
      </c>
      <c r="S3163" t="s">
        <v>3495</v>
      </c>
      <c r="T3163" t="s">
        <v>3730</v>
      </c>
      <c r="U3163" s="201">
        <v>4.0149999999999997</v>
      </c>
      <c r="V3163" t="s">
        <v>4099</v>
      </c>
      <c r="W3163" t="s">
        <v>4527</v>
      </c>
      <c r="X3163" t="s">
        <v>4157</v>
      </c>
      <c r="Y3163" t="s">
        <v>3748</v>
      </c>
      <c r="Z3163" t="s">
        <v>3051</v>
      </c>
      <c r="AA3163" t="s">
        <v>446</v>
      </c>
      <c r="AB3163" s="198">
        <v>37048.875011574077</v>
      </c>
      <c r="AC3163" s="198">
        <v>37072.875011574077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3800</v>
      </c>
      <c r="G3164" s="202">
        <v>1339816</v>
      </c>
      <c r="H3164" s="198">
        <v>37047.38417824074</v>
      </c>
      <c r="I3164" t="s">
        <v>4284</v>
      </c>
      <c r="M3164" t="s">
        <v>3494</v>
      </c>
      <c r="N3164" t="s">
        <v>3840</v>
      </c>
      <c r="O3164" t="s">
        <v>4697</v>
      </c>
      <c r="Q3164" s="199">
        <v>3800</v>
      </c>
      <c r="S3164" t="s">
        <v>3495</v>
      </c>
      <c r="T3164" t="s">
        <v>3730</v>
      </c>
      <c r="U3164" s="201">
        <v>3.96</v>
      </c>
      <c r="V3164" t="s">
        <v>4081</v>
      </c>
      <c r="W3164" t="s">
        <v>4169</v>
      </c>
      <c r="X3164" t="s">
        <v>4170</v>
      </c>
      <c r="Y3164" t="s">
        <v>4481</v>
      </c>
      <c r="Z3164" t="s">
        <v>3051</v>
      </c>
      <c r="AA3164">
        <v>830628</v>
      </c>
      <c r="AB3164" s="198">
        <v>37048.875011574077</v>
      </c>
      <c r="AC3164" s="198">
        <v>37048.875011574077</v>
      </c>
    </row>
    <row r="3165" spans="1:29" x14ac:dyDescent="0.2">
      <c r="A3165" s="44" t="str">
        <f t="shared" si="246"/>
        <v>US Crude Financial</v>
      </c>
      <c r="B3165" s="44" t="str">
        <f t="shared" si="247"/>
        <v>US</v>
      </c>
      <c r="C3165" s="44" t="str">
        <f t="shared" si="248"/>
        <v>Crude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50000</v>
      </c>
      <c r="G3165" s="202">
        <v>1339817</v>
      </c>
      <c r="H3165" s="198">
        <v>37047.38417824074</v>
      </c>
      <c r="I3165" t="s">
        <v>4773</v>
      </c>
      <c r="M3165" t="s">
        <v>3599</v>
      </c>
      <c r="N3165" t="s">
        <v>4774</v>
      </c>
      <c r="O3165" t="s">
        <v>3516</v>
      </c>
      <c r="Q3165" s="199">
        <v>50000</v>
      </c>
      <c r="S3165" t="s">
        <v>3500</v>
      </c>
      <c r="T3165" t="s">
        <v>3730</v>
      </c>
      <c r="U3165" s="201">
        <v>27.92</v>
      </c>
      <c r="V3165" t="s">
        <v>3162</v>
      </c>
      <c r="W3165" t="s">
        <v>4776</v>
      </c>
      <c r="X3165" t="s">
        <v>4777</v>
      </c>
      <c r="Y3165" t="s">
        <v>2830</v>
      </c>
      <c r="Z3165" t="s">
        <v>3051</v>
      </c>
      <c r="AA3165">
        <v>113660</v>
      </c>
      <c r="AB3165" s="198">
        <v>37073</v>
      </c>
      <c r="AC3165" s="198">
        <v>37103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10000</v>
      </c>
      <c r="G3166" s="202">
        <v>1339819</v>
      </c>
      <c r="H3166" s="198">
        <v>37047.384189814817</v>
      </c>
      <c r="I3166" t="s">
        <v>3518</v>
      </c>
      <c r="M3166" t="s">
        <v>3494</v>
      </c>
      <c r="N3166" t="s">
        <v>3840</v>
      </c>
      <c r="O3166" t="s">
        <v>2578</v>
      </c>
      <c r="P3166" s="199">
        <v>10000</v>
      </c>
      <c r="S3166" t="s">
        <v>3495</v>
      </c>
      <c r="T3166" t="s">
        <v>3730</v>
      </c>
      <c r="U3166" s="201">
        <v>9.3000000000000007</v>
      </c>
      <c r="V3166" t="s">
        <v>4288</v>
      </c>
      <c r="W3166" t="s">
        <v>3226</v>
      </c>
      <c r="X3166" t="s">
        <v>3164</v>
      </c>
      <c r="Y3166" t="s">
        <v>4481</v>
      </c>
      <c r="Z3166" t="s">
        <v>3051</v>
      </c>
      <c r="AA3166">
        <v>830630</v>
      </c>
      <c r="AB3166" s="198">
        <v>37048.875011574077</v>
      </c>
      <c r="AC3166" s="198">
        <v>37048.875011574077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7</v>
      </c>
      <c r="G3167" s="202">
        <v>1339818</v>
      </c>
      <c r="H3167" s="198">
        <v>37047.384189814817</v>
      </c>
      <c r="I3167" t="s">
        <v>4321</v>
      </c>
      <c r="M3167" t="s">
        <v>3494</v>
      </c>
      <c r="N3167" t="s">
        <v>3840</v>
      </c>
      <c r="O3167" t="s">
        <v>2498</v>
      </c>
      <c r="Q3167" s="199">
        <v>7</v>
      </c>
      <c r="S3167" t="s">
        <v>3495</v>
      </c>
      <c r="T3167" t="s">
        <v>3730</v>
      </c>
      <c r="U3167" s="201">
        <v>3.8525</v>
      </c>
      <c r="V3167" t="s">
        <v>3669</v>
      </c>
      <c r="W3167" t="s">
        <v>4348</v>
      </c>
      <c r="X3167" t="s">
        <v>4498</v>
      </c>
      <c r="Y3167" t="s">
        <v>4481</v>
      </c>
      <c r="Z3167" t="s">
        <v>3051</v>
      </c>
      <c r="AA3167">
        <v>830629</v>
      </c>
      <c r="AB3167" s="198">
        <v>37048.875011574077</v>
      </c>
      <c r="AC3167" s="198">
        <v>37048.875011574077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1339821</v>
      </c>
      <c r="H3168" s="198">
        <v>37047.384247685186</v>
      </c>
      <c r="I3168" t="s">
        <v>4543</v>
      </c>
      <c r="M3168" t="s">
        <v>3494</v>
      </c>
      <c r="N3168" t="s">
        <v>3840</v>
      </c>
      <c r="O3168" t="s">
        <v>2469</v>
      </c>
      <c r="Q3168" s="199">
        <v>10000</v>
      </c>
      <c r="S3168" t="s">
        <v>3495</v>
      </c>
      <c r="T3168" t="s">
        <v>3730</v>
      </c>
      <c r="U3168" s="201">
        <v>3.9375</v>
      </c>
      <c r="V3168" t="s">
        <v>4525</v>
      </c>
      <c r="W3168" t="s">
        <v>4512</v>
      </c>
      <c r="X3168" t="s">
        <v>4513</v>
      </c>
      <c r="Y3168" t="s">
        <v>4481</v>
      </c>
      <c r="Z3168" t="s">
        <v>3051</v>
      </c>
      <c r="AA3168">
        <v>830631</v>
      </c>
      <c r="AB3168" s="198">
        <v>37048.875011574077</v>
      </c>
      <c r="AC3168" s="198">
        <v>37048.875011574077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418</v>
      </c>
      <c r="G3169" s="202">
        <v>1339822</v>
      </c>
      <c r="H3169" s="198">
        <v>37047.384259259263</v>
      </c>
      <c r="I3169" t="s">
        <v>3518</v>
      </c>
      <c r="M3169" t="s">
        <v>3494</v>
      </c>
      <c r="N3169" t="s">
        <v>3840</v>
      </c>
      <c r="O3169" t="s">
        <v>2681</v>
      </c>
      <c r="P3169" s="199">
        <v>418</v>
      </c>
      <c r="S3169" t="s">
        <v>3495</v>
      </c>
      <c r="T3169" t="s">
        <v>3730</v>
      </c>
      <c r="U3169" s="201">
        <v>4.21</v>
      </c>
      <c r="V3169" t="s">
        <v>4440</v>
      </c>
      <c r="W3169" t="s">
        <v>4178</v>
      </c>
      <c r="X3169" t="s">
        <v>3149</v>
      </c>
      <c r="Y3169" t="s">
        <v>4481</v>
      </c>
      <c r="Z3169" t="s">
        <v>3051</v>
      </c>
      <c r="AA3169">
        <v>830632</v>
      </c>
      <c r="AB3169" s="198">
        <v>37048.875011574077</v>
      </c>
      <c r="AC3169" s="198">
        <v>37048.875011574077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1339823</v>
      </c>
      <c r="H3170" s="198">
        <v>37047.384282407409</v>
      </c>
      <c r="I3170" t="s">
        <v>3472</v>
      </c>
      <c r="M3170" t="s">
        <v>3494</v>
      </c>
      <c r="N3170" t="s">
        <v>3840</v>
      </c>
      <c r="O3170" t="s">
        <v>2545</v>
      </c>
      <c r="Q3170" s="199">
        <v>5000</v>
      </c>
      <c r="S3170" t="s">
        <v>3495</v>
      </c>
      <c r="T3170" t="s">
        <v>3730</v>
      </c>
      <c r="U3170" s="201">
        <v>4.25</v>
      </c>
      <c r="V3170" t="s">
        <v>3473</v>
      </c>
      <c r="W3170" t="s">
        <v>3163</v>
      </c>
      <c r="X3170" t="s">
        <v>3164</v>
      </c>
      <c r="Y3170" t="s">
        <v>4481</v>
      </c>
      <c r="Z3170" t="s">
        <v>3051</v>
      </c>
      <c r="AA3170">
        <v>830633</v>
      </c>
      <c r="AB3170" s="198">
        <v>37048.875011574077</v>
      </c>
      <c r="AC3170" s="198">
        <v>37048.875011574077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10000</v>
      </c>
      <c r="G3171" s="202">
        <v>1339826</v>
      </c>
      <c r="H3171" s="198">
        <v>37047.384293981479</v>
      </c>
      <c r="I3171" t="s">
        <v>4272</v>
      </c>
      <c r="M3171" t="s">
        <v>3494</v>
      </c>
      <c r="N3171" t="s">
        <v>3840</v>
      </c>
      <c r="O3171" t="s">
        <v>4679</v>
      </c>
      <c r="Q3171" s="199">
        <v>10000</v>
      </c>
      <c r="S3171" t="s">
        <v>3495</v>
      </c>
      <c r="T3171" t="s">
        <v>3730</v>
      </c>
      <c r="U3171" s="201">
        <v>4.1349999999999998</v>
      </c>
      <c r="V3171" t="s">
        <v>4353</v>
      </c>
      <c r="W3171" t="s">
        <v>4178</v>
      </c>
      <c r="X3171" t="s">
        <v>4179</v>
      </c>
      <c r="Y3171" t="s">
        <v>4481</v>
      </c>
      <c r="Z3171" t="s">
        <v>3051</v>
      </c>
      <c r="AA3171">
        <v>830634</v>
      </c>
      <c r="AB3171" s="198">
        <v>37048.875011574077</v>
      </c>
      <c r="AC3171" s="198">
        <v>37048.875011574077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1339825</v>
      </c>
      <c r="H3172" s="198">
        <v>37047.384293981479</v>
      </c>
      <c r="I3172" t="s">
        <v>4160</v>
      </c>
      <c r="M3172" t="s">
        <v>3494</v>
      </c>
      <c r="N3172" t="s">
        <v>3840</v>
      </c>
      <c r="O3172" t="s">
        <v>4680</v>
      </c>
      <c r="Q3172" s="199">
        <v>25000</v>
      </c>
      <c r="S3172" t="s">
        <v>3495</v>
      </c>
      <c r="T3172" t="s">
        <v>3730</v>
      </c>
      <c r="U3172" s="201">
        <v>4.0199999999999996</v>
      </c>
      <c r="V3172" t="s">
        <v>4750</v>
      </c>
      <c r="W3172" t="s">
        <v>4163</v>
      </c>
      <c r="X3172" t="s">
        <v>4164</v>
      </c>
      <c r="Y3172" t="s">
        <v>4481</v>
      </c>
      <c r="Z3172" t="s">
        <v>3051</v>
      </c>
      <c r="AA3172">
        <v>830635</v>
      </c>
      <c r="AB3172" s="198">
        <v>37048.875011574077</v>
      </c>
      <c r="AC3172" s="198">
        <v>37048.875011574077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315</v>
      </c>
      <c r="G3173" s="202">
        <v>1339828</v>
      </c>
      <c r="H3173" s="198">
        <v>37047.384351851855</v>
      </c>
      <c r="I3173" t="s">
        <v>4249</v>
      </c>
      <c r="M3173" t="s">
        <v>3494</v>
      </c>
      <c r="N3173" t="s">
        <v>3840</v>
      </c>
      <c r="O3173" t="s">
        <v>2583</v>
      </c>
      <c r="Q3173" s="199">
        <v>315</v>
      </c>
      <c r="S3173" t="s">
        <v>3495</v>
      </c>
      <c r="T3173" t="s">
        <v>3730</v>
      </c>
      <c r="U3173" s="201">
        <v>4.165</v>
      </c>
      <c r="V3173" t="s">
        <v>4503</v>
      </c>
      <c r="W3173" t="s">
        <v>4523</v>
      </c>
      <c r="X3173" t="s">
        <v>4524</v>
      </c>
      <c r="Y3173" t="s">
        <v>4481</v>
      </c>
      <c r="Z3173" t="s">
        <v>3051</v>
      </c>
      <c r="AA3173">
        <v>830636</v>
      </c>
      <c r="AB3173" s="198">
        <v>37048.875011574077</v>
      </c>
      <c r="AC3173" s="198">
        <v>37048.875011574077</v>
      </c>
    </row>
    <row r="3174" spans="1:29" x14ac:dyDescent="0.2">
      <c r="A3174" s="44" t="str">
        <f t="shared" si="246"/>
        <v xml:space="preserve"> Natural Gas Physical</v>
      </c>
      <c r="B3174" s="44" t="str">
        <f t="shared" si="247"/>
        <v/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1339829</v>
      </c>
      <c r="H3174" s="198">
        <v>37047.384409722225</v>
      </c>
      <c r="I3174" t="s">
        <v>4158</v>
      </c>
      <c r="M3174" t="s">
        <v>3494</v>
      </c>
      <c r="N3174" t="s">
        <v>4506</v>
      </c>
      <c r="O3174" t="s">
        <v>2641</v>
      </c>
      <c r="P3174" s="199">
        <v>10000</v>
      </c>
      <c r="S3174" t="s">
        <v>3495</v>
      </c>
      <c r="T3174" t="s">
        <v>3730</v>
      </c>
      <c r="U3174" s="201">
        <v>4.16</v>
      </c>
      <c r="V3174" t="s">
        <v>3256</v>
      </c>
      <c r="W3174" t="s">
        <v>4507</v>
      </c>
      <c r="X3174" t="s">
        <v>4508</v>
      </c>
      <c r="Y3174" t="s">
        <v>4481</v>
      </c>
      <c r="Z3174" t="s">
        <v>3051</v>
      </c>
      <c r="AA3174">
        <v>830637</v>
      </c>
      <c r="AB3174" s="198">
        <v>37048.875011574077</v>
      </c>
      <c r="AC3174" s="198">
        <v>37048.875011574077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1339831</v>
      </c>
      <c r="H3175" s="198">
        <v>37047.384456018517</v>
      </c>
      <c r="I3175" t="s">
        <v>4249</v>
      </c>
      <c r="M3175" t="s">
        <v>3494</v>
      </c>
      <c r="N3175" t="s">
        <v>3840</v>
      </c>
      <c r="O3175" t="s">
        <v>2587</v>
      </c>
      <c r="P3175" s="199">
        <v>10000</v>
      </c>
      <c r="S3175" t="s">
        <v>3495</v>
      </c>
      <c r="T3175" t="s">
        <v>3730</v>
      </c>
      <c r="U3175" s="201">
        <v>4.0250000000000004</v>
      </c>
      <c r="V3175" t="s">
        <v>2752</v>
      </c>
      <c r="W3175" t="s">
        <v>3171</v>
      </c>
      <c r="X3175" t="s">
        <v>3164</v>
      </c>
      <c r="Y3175" t="s">
        <v>4481</v>
      </c>
      <c r="Z3175" t="s">
        <v>3051</v>
      </c>
      <c r="AA3175">
        <v>830638</v>
      </c>
      <c r="AB3175" s="198">
        <v>37048.875011574077</v>
      </c>
      <c r="AC3175" s="198">
        <v>37048.875011574077</v>
      </c>
    </row>
    <row r="3176" spans="1:29" x14ac:dyDescent="0.2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5000</v>
      </c>
      <c r="G3176" s="202">
        <v>1339832</v>
      </c>
      <c r="H3176" s="198">
        <v>37047.384467592594</v>
      </c>
      <c r="I3176" t="s">
        <v>4249</v>
      </c>
      <c r="M3176" t="s">
        <v>3494</v>
      </c>
      <c r="N3176" t="s">
        <v>3840</v>
      </c>
      <c r="O3176" t="s">
        <v>2586</v>
      </c>
      <c r="Q3176" s="199">
        <v>5000</v>
      </c>
      <c r="S3176" t="s">
        <v>3495</v>
      </c>
      <c r="T3176" t="s">
        <v>3730</v>
      </c>
      <c r="U3176" s="201">
        <v>4.1100000000000003</v>
      </c>
      <c r="V3176" t="s">
        <v>4503</v>
      </c>
      <c r="W3176" t="s">
        <v>4523</v>
      </c>
      <c r="X3176" t="s">
        <v>4524</v>
      </c>
      <c r="Y3176" t="s">
        <v>4481</v>
      </c>
      <c r="Z3176" t="s">
        <v>3051</v>
      </c>
      <c r="AA3176">
        <v>830639</v>
      </c>
      <c r="AB3176" s="198">
        <v>37048.875011574077</v>
      </c>
      <c r="AC3176" s="198">
        <v>37048.875011574077</v>
      </c>
    </row>
    <row r="3177" spans="1:29" x14ac:dyDescent="0.2">
      <c r="A3177" s="44" t="str">
        <f t="shared" si="246"/>
        <v xml:space="preserve"> Metals Financial</v>
      </c>
      <c r="B3177" s="44" t="str">
        <f t="shared" si="247"/>
        <v/>
      </c>
      <c r="C3177" s="44" t="str">
        <f t="shared" si="248"/>
        <v>Metals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10</v>
      </c>
      <c r="G3177" s="202">
        <v>1339834</v>
      </c>
      <c r="H3177" s="198">
        <v>37047.384513888886</v>
      </c>
      <c r="I3177" t="s">
        <v>4126</v>
      </c>
      <c r="M3177" t="s">
        <v>3499</v>
      </c>
      <c r="N3177" t="s">
        <v>3727</v>
      </c>
      <c r="O3177" t="s">
        <v>3728</v>
      </c>
      <c r="P3177" s="199">
        <v>10</v>
      </c>
      <c r="S3177" t="s">
        <v>3729</v>
      </c>
      <c r="T3177" t="s">
        <v>3730</v>
      </c>
      <c r="U3177" s="201">
        <v>1676</v>
      </c>
      <c r="V3177" t="s">
        <v>4127</v>
      </c>
      <c r="W3177" t="s">
        <v>3736</v>
      </c>
      <c r="X3177" t="s">
        <v>3732</v>
      </c>
      <c r="Y3177" t="s">
        <v>3733</v>
      </c>
      <c r="Z3177" t="s">
        <v>3734</v>
      </c>
      <c r="AA3177">
        <v>2169071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630</v>
      </c>
      <c r="G3178" s="202">
        <v>1339835</v>
      </c>
      <c r="H3178" s="198">
        <v>37047.384525462963</v>
      </c>
      <c r="I3178" t="s">
        <v>4405</v>
      </c>
      <c r="M3178" t="s">
        <v>3494</v>
      </c>
      <c r="N3178" t="s">
        <v>3840</v>
      </c>
      <c r="O3178" t="s">
        <v>4694</v>
      </c>
      <c r="Q3178" s="199">
        <v>630</v>
      </c>
      <c r="S3178" t="s">
        <v>3495</v>
      </c>
      <c r="T3178" t="s">
        <v>3730</v>
      </c>
      <c r="U3178" s="201">
        <v>3.9275000000000002</v>
      </c>
      <c r="V3178" t="s">
        <v>179</v>
      </c>
      <c r="W3178" t="s">
        <v>4368</v>
      </c>
      <c r="X3178" t="s">
        <v>3165</v>
      </c>
      <c r="Y3178" t="s">
        <v>4481</v>
      </c>
      <c r="Z3178" t="s">
        <v>3051</v>
      </c>
      <c r="AA3178">
        <v>830643</v>
      </c>
      <c r="AB3178" s="198">
        <v>37048.875011574077</v>
      </c>
      <c r="AC3178" s="198">
        <v>37048.875011574077</v>
      </c>
    </row>
    <row r="3179" spans="1:29" x14ac:dyDescent="0.2">
      <c r="A3179" s="44" t="str">
        <f t="shared" si="246"/>
        <v>US Crude Financial</v>
      </c>
      <c r="B3179" s="44" t="str">
        <f t="shared" si="247"/>
        <v>US</v>
      </c>
      <c r="C3179" s="44" t="str">
        <f t="shared" si="248"/>
        <v>Crude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25000</v>
      </c>
      <c r="G3179" s="202">
        <v>1339836</v>
      </c>
      <c r="H3179" s="198">
        <v>37047.384641203702</v>
      </c>
      <c r="I3179" t="s">
        <v>4773</v>
      </c>
      <c r="M3179" t="s">
        <v>3599</v>
      </c>
      <c r="N3179" t="s">
        <v>4774</v>
      </c>
      <c r="O3179" t="s">
        <v>3516</v>
      </c>
      <c r="P3179" s="199">
        <v>25000</v>
      </c>
      <c r="S3179" t="s">
        <v>3500</v>
      </c>
      <c r="T3179" t="s">
        <v>3730</v>
      </c>
      <c r="U3179" s="201">
        <v>27.9</v>
      </c>
      <c r="V3179" t="s">
        <v>3162</v>
      </c>
      <c r="W3179" t="s">
        <v>4776</v>
      </c>
      <c r="X3179" t="s">
        <v>4777</v>
      </c>
      <c r="Y3179" t="s">
        <v>2830</v>
      </c>
      <c r="Z3179" t="s">
        <v>3051</v>
      </c>
      <c r="AA3179">
        <v>113661</v>
      </c>
      <c r="AB3179" s="198">
        <v>37073</v>
      </c>
      <c r="AC3179" s="198">
        <v>37103</v>
      </c>
    </row>
    <row r="3180" spans="1:29" x14ac:dyDescent="0.2">
      <c r="A3180" s="44" t="str">
        <f t="shared" si="246"/>
        <v>US Crude Financial</v>
      </c>
      <c r="B3180" s="44" t="str">
        <f t="shared" si="247"/>
        <v>US</v>
      </c>
      <c r="C3180" s="44" t="str">
        <f t="shared" si="248"/>
        <v>Crude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25000</v>
      </c>
      <c r="G3180" s="202">
        <v>1339837</v>
      </c>
      <c r="H3180" s="198">
        <v>37047.384652777779</v>
      </c>
      <c r="I3180" t="s">
        <v>4773</v>
      </c>
      <c r="M3180" t="s">
        <v>3599</v>
      </c>
      <c r="N3180" t="s">
        <v>4774</v>
      </c>
      <c r="O3180" t="s">
        <v>3516</v>
      </c>
      <c r="P3180" s="199">
        <v>25000</v>
      </c>
      <c r="S3180" t="s">
        <v>3500</v>
      </c>
      <c r="T3180" t="s">
        <v>3730</v>
      </c>
      <c r="U3180" s="201">
        <v>27.9</v>
      </c>
      <c r="V3180" t="s">
        <v>4775</v>
      </c>
      <c r="W3180" t="s">
        <v>4776</v>
      </c>
      <c r="X3180" t="s">
        <v>4777</v>
      </c>
      <c r="Y3180" t="s">
        <v>2830</v>
      </c>
      <c r="Z3180" t="s">
        <v>3051</v>
      </c>
      <c r="AA3180">
        <v>113662</v>
      </c>
      <c r="AB3180" s="198">
        <v>37073</v>
      </c>
      <c r="AC3180" s="198">
        <v>37103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9874</v>
      </c>
      <c r="G3181" s="202">
        <v>1339839</v>
      </c>
      <c r="H3181" s="198">
        <v>37047.384687500002</v>
      </c>
      <c r="I3181" t="s">
        <v>4249</v>
      </c>
      <c r="M3181" t="s">
        <v>3494</v>
      </c>
      <c r="N3181" t="s">
        <v>3840</v>
      </c>
      <c r="O3181" t="s">
        <v>2481</v>
      </c>
      <c r="Q3181" s="199">
        <v>9874</v>
      </c>
      <c r="S3181" t="s">
        <v>3495</v>
      </c>
      <c r="T3181" t="s">
        <v>3730</v>
      </c>
      <c r="U3181" s="201">
        <v>4.09</v>
      </c>
      <c r="V3181" t="s">
        <v>4503</v>
      </c>
      <c r="W3181" t="s">
        <v>4479</v>
      </c>
      <c r="X3181" t="s">
        <v>4480</v>
      </c>
      <c r="Y3181" t="s">
        <v>4481</v>
      </c>
      <c r="Z3181" t="s">
        <v>3051</v>
      </c>
      <c r="AA3181">
        <v>830640</v>
      </c>
      <c r="AB3181" s="198">
        <v>37048.875011574077</v>
      </c>
      <c r="AC3181" s="198">
        <v>37048.875011574077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1339840</v>
      </c>
      <c r="H3182" s="198">
        <v>37047.384699074071</v>
      </c>
      <c r="I3182" t="s">
        <v>3150</v>
      </c>
      <c r="M3182" t="s">
        <v>3494</v>
      </c>
      <c r="N3182" t="s">
        <v>3840</v>
      </c>
      <c r="O3182" t="s">
        <v>2499</v>
      </c>
      <c r="Q3182" s="199">
        <v>5000</v>
      </c>
      <c r="S3182" t="s">
        <v>3495</v>
      </c>
      <c r="T3182" t="s">
        <v>3730</v>
      </c>
      <c r="U3182" s="201">
        <v>3.9</v>
      </c>
      <c r="V3182" t="s">
        <v>4588</v>
      </c>
      <c r="W3182" t="s">
        <v>4348</v>
      </c>
      <c r="X3182" t="s">
        <v>4498</v>
      </c>
      <c r="Y3182" t="s">
        <v>4481</v>
      </c>
      <c r="Z3182" t="s">
        <v>3051</v>
      </c>
      <c r="AA3182">
        <v>830644</v>
      </c>
      <c r="AB3182" s="198">
        <v>37048.875011574077</v>
      </c>
      <c r="AC3182" s="198">
        <v>37048.875011574077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1339841</v>
      </c>
      <c r="H3183" s="198">
        <v>37047.384745370371</v>
      </c>
      <c r="I3183" t="s">
        <v>4268</v>
      </c>
      <c r="M3183" t="s">
        <v>3494</v>
      </c>
      <c r="N3183" t="s">
        <v>3840</v>
      </c>
      <c r="O3183" t="s">
        <v>2545</v>
      </c>
      <c r="Q3183" s="199">
        <v>5000</v>
      </c>
      <c r="S3183" t="s">
        <v>3495</v>
      </c>
      <c r="T3183" t="s">
        <v>3730</v>
      </c>
      <c r="U3183" s="201">
        <v>4.3499999999999996</v>
      </c>
      <c r="V3183" t="s">
        <v>3851</v>
      </c>
      <c r="W3183" t="s">
        <v>3163</v>
      </c>
      <c r="X3183" t="s">
        <v>3164</v>
      </c>
      <c r="Y3183" t="s">
        <v>4481</v>
      </c>
      <c r="Z3183" t="s">
        <v>3051</v>
      </c>
      <c r="AA3183">
        <v>830641</v>
      </c>
      <c r="AB3183" s="198">
        <v>37048.875011574077</v>
      </c>
      <c r="AC3183" s="198">
        <v>37048.875011574077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20000</v>
      </c>
      <c r="G3184" s="202">
        <v>1339842</v>
      </c>
      <c r="H3184" s="198">
        <v>37047.384791666664</v>
      </c>
      <c r="I3184" t="s">
        <v>4272</v>
      </c>
      <c r="M3184" t="s">
        <v>3494</v>
      </c>
      <c r="N3184" t="s">
        <v>3840</v>
      </c>
      <c r="O3184" t="s">
        <v>4679</v>
      </c>
      <c r="Q3184" s="199">
        <v>20000</v>
      </c>
      <c r="S3184" t="s">
        <v>3495</v>
      </c>
      <c r="T3184" t="s">
        <v>3730</v>
      </c>
      <c r="U3184" s="201">
        <v>4.1399999999999997</v>
      </c>
      <c r="V3184" t="s">
        <v>4353</v>
      </c>
      <c r="W3184" t="s">
        <v>4178</v>
      </c>
      <c r="X3184" t="s">
        <v>4179</v>
      </c>
      <c r="Y3184" t="s">
        <v>4481</v>
      </c>
      <c r="Z3184" t="s">
        <v>3051</v>
      </c>
      <c r="AA3184">
        <v>830642</v>
      </c>
      <c r="AB3184" s="198">
        <v>37048.875011574077</v>
      </c>
      <c r="AC3184" s="198">
        <v>37048.875011574077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31</v>
      </c>
      <c r="F3185" s="213">
        <f t="shared" si="250"/>
        <v>620000</v>
      </c>
      <c r="G3185" s="202">
        <v>1339844</v>
      </c>
      <c r="H3185" s="198">
        <v>37047.38480324074</v>
      </c>
      <c r="I3185" t="s">
        <v>4496</v>
      </c>
      <c r="M3185" t="s">
        <v>3494</v>
      </c>
      <c r="N3185" t="s">
        <v>4277</v>
      </c>
      <c r="O3185" t="s">
        <v>4487</v>
      </c>
      <c r="P3185" s="199">
        <v>20000</v>
      </c>
      <c r="S3185" t="s">
        <v>3495</v>
      </c>
      <c r="T3185" t="s">
        <v>3730</v>
      </c>
      <c r="U3185" s="201">
        <v>4.0949999999999998</v>
      </c>
      <c r="V3185" t="s">
        <v>4499</v>
      </c>
      <c r="W3185" t="s">
        <v>2909</v>
      </c>
      <c r="X3185" t="s">
        <v>4278</v>
      </c>
      <c r="Y3185" t="s">
        <v>3748</v>
      </c>
      <c r="Z3185" t="s">
        <v>3051</v>
      </c>
      <c r="AA3185" t="s">
        <v>447</v>
      </c>
      <c r="AB3185" s="198">
        <v>37073.875</v>
      </c>
      <c r="AC3185" s="198">
        <v>37103.875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1339843</v>
      </c>
      <c r="H3186" s="198">
        <v>37047.38480324074</v>
      </c>
      <c r="I3186" t="s">
        <v>3518</v>
      </c>
      <c r="M3186" t="s">
        <v>3494</v>
      </c>
      <c r="N3186" t="s">
        <v>3840</v>
      </c>
      <c r="O3186" t="s">
        <v>2498</v>
      </c>
      <c r="Q3186" s="199">
        <v>5000</v>
      </c>
      <c r="S3186" t="s">
        <v>3495</v>
      </c>
      <c r="T3186" t="s">
        <v>3730</v>
      </c>
      <c r="U3186" s="201">
        <v>3.8525</v>
      </c>
      <c r="V3186" t="s">
        <v>4420</v>
      </c>
      <c r="W3186" t="s">
        <v>4348</v>
      </c>
      <c r="X3186" t="s">
        <v>4498</v>
      </c>
      <c r="Y3186" t="s">
        <v>4481</v>
      </c>
      <c r="Z3186" t="s">
        <v>3051</v>
      </c>
      <c r="AA3186">
        <v>830645</v>
      </c>
      <c r="AB3186" s="198">
        <v>37048.875011574077</v>
      </c>
      <c r="AC3186" s="198">
        <v>37048.875011574077</v>
      </c>
    </row>
    <row r="3187" spans="1:29" x14ac:dyDescent="0.2">
      <c r="A3187" s="44" t="str">
        <f t="shared" si="246"/>
        <v>US Power Financial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</v>
      </c>
      <c r="G3187" s="202">
        <v>1339845</v>
      </c>
      <c r="H3187" s="198">
        <v>37047.384872685187</v>
      </c>
      <c r="I3187" t="s">
        <v>3135</v>
      </c>
      <c r="M3187" t="s">
        <v>2818</v>
      </c>
      <c r="N3187" t="s">
        <v>4780</v>
      </c>
      <c r="O3187" t="s">
        <v>424</v>
      </c>
      <c r="Q3187" s="199">
        <v>50</v>
      </c>
      <c r="S3187" t="s">
        <v>3493</v>
      </c>
      <c r="T3187" t="s">
        <v>3730</v>
      </c>
      <c r="U3187" s="201">
        <v>31.5</v>
      </c>
      <c r="V3187" t="s">
        <v>3138</v>
      </c>
      <c r="W3187" t="s">
        <v>4781</v>
      </c>
      <c r="X3187" t="s">
        <v>4782</v>
      </c>
      <c r="Y3187" t="s">
        <v>4783</v>
      </c>
      <c r="Z3187" t="s">
        <v>3051</v>
      </c>
      <c r="AA3187">
        <v>632874.1</v>
      </c>
      <c r="AB3187" s="198">
        <v>37047.875011574077</v>
      </c>
      <c r="AC3187" s="198">
        <v>37047.875011574077</v>
      </c>
    </row>
    <row r="3188" spans="1:29" x14ac:dyDescent="0.2">
      <c r="A3188" s="44" t="str">
        <f t="shared" si="246"/>
        <v>US Natural Gas Financial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Financial</v>
      </c>
      <c r="E3188" s="44">
        <f>IF(VLOOKUP(S3188,'DD-Lookup'!$J$6:$L$50,3,FALSE)="Monthly",(YEAR(AC3188)-YEAR(AB3188))*12+MONTH(AC3188)-MONTH(AB3188)+1,(AC3188-AB3188+1))</f>
        <v>25</v>
      </c>
      <c r="F3188" s="213">
        <f t="shared" si="250"/>
        <v>125000</v>
      </c>
      <c r="G3188" s="202">
        <v>1339846</v>
      </c>
      <c r="H3188" s="198">
        <v>37047.384884259256</v>
      </c>
      <c r="I3188" t="s">
        <v>3518</v>
      </c>
      <c r="M3188" t="s">
        <v>3494</v>
      </c>
      <c r="N3188" t="s">
        <v>4277</v>
      </c>
      <c r="O3188" t="s">
        <v>3991</v>
      </c>
      <c r="P3188" s="199">
        <v>5000</v>
      </c>
      <c r="S3188" t="s">
        <v>3495</v>
      </c>
      <c r="T3188" t="s">
        <v>3730</v>
      </c>
      <c r="U3188" s="201">
        <v>4.0149999999999997</v>
      </c>
      <c r="V3188" t="s">
        <v>3691</v>
      </c>
      <c r="W3188" t="s">
        <v>4527</v>
      </c>
      <c r="X3188" t="s">
        <v>4157</v>
      </c>
      <c r="Y3188" t="s">
        <v>3748</v>
      </c>
      <c r="Z3188" t="s">
        <v>3051</v>
      </c>
      <c r="AA3188" t="s">
        <v>448</v>
      </c>
      <c r="AB3188" s="198">
        <v>37048.875011574077</v>
      </c>
      <c r="AC3188" s="198">
        <v>37072.875011574077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1339847</v>
      </c>
      <c r="H3189" s="198">
        <v>37047.384884259256</v>
      </c>
      <c r="I3189" t="s">
        <v>4070</v>
      </c>
      <c r="M3189" t="s">
        <v>3494</v>
      </c>
      <c r="N3189" t="s">
        <v>3840</v>
      </c>
      <c r="O3189" t="s">
        <v>2578</v>
      </c>
      <c r="Q3189" s="199">
        <v>10000</v>
      </c>
      <c r="S3189" t="s">
        <v>3495</v>
      </c>
      <c r="T3189" t="s">
        <v>3730</v>
      </c>
      <c r="U3189" s="201">
        <v>9.4</v>
      </c>
      <c r="V3189" t="s">
        <v>4071</v>
      </c>
      <c r="W3189" t="s">
        <v>3226</v>
      </c>
      <c r="X3189" t="s">
        <v>3164</v>
      </c>
      <c r="Y3189" t="s">
        <v>4481</v>
      </c>
      <c r="Z3189" t="s">
        <v>3051</v>
      </c>
      <c r="AA3189">
        <v>830646</v>
      </c>
      <c r="AB3189" s="198">
        <v>37048.875011574077</v>
      </c>
      <c r="AC3189" s="198">
        <v>37048.875011574077</v>
      </c>
    </row>
    <row r="3190" spans="1:29" x14ac:dyDescent="0.2">
      <c r="A3190" s="44" t="str">
        <f t="shared" si="246"/>
        <v xml:space="preserve"> Natural Gas Physical</v>
      </c>
      <c r="B3190" s="44" t="str">
        <f t="shared" si="247"/>
        <v/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1339848</v>
      </c>
      <c r="H3190" s="198">
        <v>37047.38490740741</v>
      </c>
      <c r="I3190" t="s">
        <v>4431</v>
      </c>
      <c r="M3190" t="s">
        <v>3494</v>
      </c>
      <c r="N3190" t="s">
        <v>3176</v>
      </c>
      <c r="O3190" t="s">
        <v>4591</v>
      </c>
      <c r="Q3190" s="199">
        <v>10000</v>
      </c>
      <c r="S3190" t="s">
        <v>3798</v>
      </c>
      <c r="T3190" t="s">
        <v>3177</v>
      </c>
      <c r="U3190" s="201">
        <v>4.9450000000000003</v>
      </c>
      <c r="V3190" t="s">
        <v>3806</v>
      </c>
      <c r="W3190" t="s">
        <v>3178</v>
      </c>
      <c r="X3190" t="s">
        <v>3179</v>
      </c>
      <c r="Y3190" t="s">
        <v>4481</v>
      </c>
      <c r="Z3190" t="s">
        <v>3052</v>
      </c>
      <c r="AA3190">
        <v>830647</v>
      </c>
      <c r="AB3190" s="198">
        <v>37047.875011574077</v>
      </c>
      <c r="AC3190" s="198">
        <v>37047.875011574077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25000</v>
      </c>
      <c r="G3191" s="202">
        <v>1339849</v>
      </c>
      <c r="H3191" s="198">
        <v>37047.38490740741</v>
      </c>
      <c r="I3191" t="s">
        <v>3702</v>
      </c>
      <c r="M3191" t="s">
        <v>3494</v>
      </c>
      <c r="N3191" t="s">
        <v>3840</v>
      </c>
      <c r="O3191" t="s">
        <v>4680</v>
      </c>
      <c r="P3191" s="199">
        <v>25000</v>
      </c>
      <c r="S3191" t="s">
        <v>3495</v>
      </c>
      <c r="T3191" t="s">
        <v>3730</v>
      </c>
      <c r="U3191" s="201">
        <v>4.0199999999999996</v>
      </c>
      <c r="V3191" t="s">
        <v>3680</v>
      </c>
      <c r="W3191" t="s">
        <v>4163</v>
      </c>
      <c r="X3191" t="s">
        <v>4164</v>
      </c>
      <c r="Y3191" t="s">
        <v>4481</v>
      </c>
      <c r="Z3191" t="s">
        <v>3051</v>
      </c>
      <c r="AA3191">
        <v>830649</v>
      </c>
      <c r="AB3191" s="198">
        <v>37048.875011574077</v>
      </c>
      <c r="AC3191" s="198">
        <v>37048.875011574077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1339850</v>
      </c>
      <c r="H3192" s="198">
        <v>37047.38490740741</v>
      </c>
      <c r="I3192" t="s">
        <v>3533</v>
      </c>
      <c r="M3192" t="s">
        <v>3494</v>
      </c>
      <c r="N3192" t="s">
        <v>3840</v>
      </c>
      <c r="O3192" t="s">
        <v>2587</v>
      </c>
      <c r="Q3192" s="199">
        <v>10000</v>
      </c>
      <c r="S3192" t="s">
        <v>3495</v>
      </c>
      <c r="T3192" t="s">
        <v>3730</v>
      </c>
      <c r="U3192" s="201">
        <v>4.05</v>
      </c>
      <c r="V3192" t="s">
        <v>4152</v>
      </c>
      <c r="W3192" t="s">
        <v>3171</v>
      </c>
      <c r="X3192" t="s">
        <v>3164</v>
      </c>
      <c r="Y3192" t="s">
        <v>4481</v>
      </c>
      <c r="Z3192" t="s">
        <v>3051</v>
      </c>
      <c r="AA3192">
        <v>830648</v>
      </c>
      <c r="AB3192" s="198">
        <v>37048.875011574077</v>
      </c>
      <c r="AC3192" s="198">
        <v>37048.875011574077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10000</v>
      </c>
      <c r="G3193" s="202">
        <v>1339851</v>
      </c>
      <c r="H3193" s="198">
        <v>37047.384930555556</v>
      </c>
      <c r="I3193" t="s">
        <v>4482</v>
      </c>
      <c r="M3193" t="s">
        <v>3494</v>
      </c>
      <c r="N3193" t="s">
        <v>3840</v>
      </c>
      <c r="O3193" t="s">
        <v>2472</v>
      </c>
      <c r="Q3193" s="199">
        <v>10000</v>
      </c>
      <c r="S3193" t="s">
        <v>3495</v>
      </c>
      <c r="T3193" t="s">
        <v>3730</v>
      </c>
      <c r="U3193" s="201">
        <v>3.98</v>
      </c>
      <c r="V3193" t="s">
        <v>4511</v>
      </c>
      <c r="W3193" t="s">
        <v>4512</v>
      </c>
      <c r="X3193" t="s">
        <v>4513</v>
      </c>
      <c r="Y3193" t="s">
        <v>4481</v>
      </c>
      <c r="Z3193" t="s">
        <v>3051</v>
      </c>
      <c r="AA3193">
        <v>830650</v>
      </c>
      <c r="AB3193" s="198">
        <v>37048.875011574077</v>
      </c>
      <c r="AC3193" s="198">
        <v>37048.875011574077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379</v>
      </c>
      <c r="G3194" s="202">
        <v>1339852</v>
      </c>
      <c r="H3194" s="198">
        <v>37047.385011574072</v>
      </c>
      <c r="I3194" t="s">
        <v>4516</v>
      </c>
      <c r="M3194" t="s">
        <v>3494</v>
      </c>
      <c r="N3194" t="s">
        <v>3840</v>
      </c>
      <c r="O3194" t="s">
        <v>2507</v>
      </c>
      <c r="Q3194" s="199">
        <v>379</v>
      </c>
      <c r="S3194" t="s">
        <v>3495</v>
      </c>
      <c r="T3194" t="s">
        <v>3730</v>
      </c>
      <c r="U3194" s="201">
        <v>4.2699999999999996</v>
      </c>
      <c r="V3194" t="s">
        <v>3284</v>
      </c>
      <c r="W3194" t="s">
        <v>3217</v>
      </c>
      <c r="X3194" t="s">
        <v>3153</v>
      </c>
      <c r="Y3194" t="s">
        <v>4481</v>
      </c>
      <c r="Z3194" t="s">
        <v>3051</v>
      </c>
      <c r="AA3194">
        <v>830651</v>
      </c>
      <c r="AB3194" s="198">
        <v>37048.875011574077</v>
      </c>
      <c r="AC3194" s="198">
        <v>37048.875011574077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465000</v>
      </c>
      <c r="G3195" s="202">
        <v>1339854</v>
      </c>
      <c r="H3195" s="198">
        <v>37047.385023148148</v>
      </c>
      <c r="I3195" t="s">
        <v>4239</v>
      </c>
      <c r="M3195" t="s">
        <v>3494</v>
      </c>
      <c r="N3195" t="s">
        <v>4277</v>
      </c>
      <c r="O3195" t="s">
        <v>4487</v>
      </c>
      <c r="Q3195" s="199">
        <v>15000</v>
      </c>
      <c r="S3195" t="s">
        <v>3495</v>
      </c>
      <c r="T3195" t="s">
        <v>3730</v>
      </c>
      <c r="U3195" s="201">
        <v>4.0999999999999996</v>
      </c>
      <c r="V3195" t="s">
        <v>4136</v>
      </c>
      <c r="W3195" t="s">
        <v>2909</v>
      </c>
      <c r="X3195" t="s">
        <v>4278</v>
      </c>
      <c r="Y3195" t="s">
        <v>3748</v>
      </c>
      <c r="Z3195" t="s">
        <v>3051</v>
      </c>
      <c r="AA3195" t="s">
        <v>449</v>
      </c>
      <c r="AB3195" s="198">
        <v>37073.875</v>
      </c>
      <c r="AC3195" s="198">
        <v>37103.875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10000</v>
      </c>
      <c r="G3196" s="202">
        <v>1339853</v>
      </c>
      <c r="H3196" s="198">
        <v>37047.385023148148</v>
      </c>
      <c r="I3196" t="s">
        <v>4543</v>
      </c>
      <c r="M3196" t="s">
        <v>3494</v>
      </c>
      <c r="N3196" t="s">
        <v>3840</v>
      </c>
      <c r="O3196" t="s">
        <v>2587</v>
      </c>
      <c r="P3196" s="199">
        <v>10000</v>
      </c>
      <c r="S3196" t="s">
        <v>3495</v>
      </c>
      <c r="T3196" t="s">
        <v>3730</v>
      </c>
      <c r="U3196" s="201">
        <v>4.0350000000000001</v>
      </c>
      <c r="V3196" t="s">
        <v>4408</v>
      </c>
      <c r="W3196" t="s">
        <v>3171</v>
      </c>
      <c r="X3196" t="s">
        <v>3164</v>
      </c>
      <c r="Y3196" t="s">
        <v>4481</v>
      </c>
      <c r="Z3196" t="s">
        <v>3051</v>
      </c>
      <c r="AA3196">
        <v>830652</v>
      </c>
      <c r="AB3196" s="198">
        <v>37048.875011574077</v>
      </c>
      <c r="AC3196" s="198">
        <v>37048.875011574077</v>
      </c>
    </row>
    <row r="3197" spans="1:29" x14ac:dyDescent="0.2">
      <c r="A3197" s="44" t="str">
        <f t="shared" si="246"/>
        <v>US Natural Gas Financial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31</v>
      </c>
      <c r="F3197" s="213">
        <f t="shared" si="250"/>
        <v>155000</v>
      </c>
      <c r="G3197" s="202">
        <v>1339855</v>
      </c>
      <c r="H3197" s="198">
        <v>37047.385057870371</v>
      </c>
      <c r="I3197" t="s">
        <v>4484</v>
      </c>
      <c r="M3197" t="s">
        <v>3494</v>
      </c>
      <c r="N3197" t="s">
        <v>4488</v>
      </c>
      <c r="O3197" t="s">
        <v>4710</v>
      </c>
      <c r="P3197" s="199">
        <v>5000</v>
      </c>
      <c r="S3197" t="s">
        <v>3495</v>
      </c>
      <c r="T3197" t="s">
        <v>3730</v>
      </c>
      <c r="U3197" s="201">
        <v>0.17499999999999999</v>
      </c>
      <c r="V3197" t="s">
        <v>3684</v>
      </c>
      <c r="W3197" t="s">
        <v>4489</v>
      </c>
      <c r="X3197" t="s">
        <v>4490</v>
      </c>
      <c r="Y3197" t="s">
        <v>3748</v>
      </c>
      <c r="Z3197" t="s">
        <v>3051</v>
      </c>
      <c r="AA3197" t="s">
        <v>450</v>
      </c>
      <c r="AB3197" s="198">
        <v>37104.875011574077</v>
      </c>
      <c r="AC3197" s="198">
        <v>37134.875011574077</v>
      </c>
    </row>
    <row r="3198" spans="1:29" x14ac:dyDescent="0.2">
      <c r="A3198" s="44" t="str">
        <f t="shared" si="246"/>
        <v xml:space="preserve"> Power Physical</v>
      </c>
      <c r="B3198" s="44" t="str">
        <f t="shared" si="247"/>
        <v/>
      </c>
      <c r="C3198" s="44" t="str">
        <f t="shared" si="248"/>
        <v>Power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25</v>
      </c>
      <c r="G3198" s="202">
        <v>1339856</v>
      </c>
      <c r="H3198" s="198">
        <v>37047.385069444441</v>
      </c>
      <c r="I3198" t="s">
        <v>2256</v>
      </c>
      <c r="M3198" t="s">
        <v>2818</v>
      </c>
      <c r="N3198" t="s">
        <v>2181</v>
      </c>
      <c r="O3198" t="s">
        <v>290</v>
      </c>
      <c r="Q3198" s="199">
        <v>25</v>
      </c>
      <c r="S3198" t="s">
        <v>3493</v>
      </c>
      <c r="T3198" t="s">
        <v>2183</v>
      </c>
      <c r="U3198" s="201">
        <v>33.9</v>
      </c>
      <c r="V3198" t="s">
        <v>2257</v>
      </c>
      <c r="W3198" t="s">
        <v>2185</v>
      </c>
      <c r="X3198" t="s">
        <v>2186</v>
      </c>
      <c r="Y3198" t="s">
        <v>2187</v>
      </c>
      <c r="Z3198" t="s">
        <v>3735</v>
      </c>
      <c r="AA3198">
        <v>110747.1</v>
      </c>
      <c r="AB3198" s="198">
        <v>37049.875011574077</v>
      </c>
      <c r="AC3198" s="198">
        <v>37049.875011574077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1339857</v>
      </c>
      <c r="H3199" s="198">
        <v>37047.385069444441</v>
      </c>
      <c r="I3199" t="s">
        <v>3702</v>
      </c>
      <c r="M3199" t="s">
        <v>3494</v>
      </c>
      <c r="N3199" t="s">
        <v>3840</v>
      </c>
      <c r="O3199" t="s">
        <v>2497</v>
      </c>
      <c r="Q3199" s="199">
        <v>10000</v>
      </c>
      <c r="S3199" t="s">
        <v>3495</v>
      </c>
      <c r="T3199" t="s">
        <v>3730</v>
      </c>
      <c r="U3199" s="201">
        <v>3.8450000000000002</v>
      </c>
      <c r="V3199" t="s">
        <v>451</v>
      </c>
      <c r="W3199" t="s">
        <v>4348</v>
      </c>
      <c r="X3199" t="s">
        <v>4498</v>
      </c>
      <c r="Y3199" t="s">
        <v>4481</v>
      </c>
      <c r="Z3199" t="s">
        <v>3051</v>
      </c>
      <c r="AA3199">
        <v>830653</v>
      </c>
      <c r="AB3199" s="198">
        <v>37048.875011574077</v>
      </c>
      <c r="AC3199" s="198">
        <v>37048.875011574077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5000</v>
      </c>
      <c r="G3200" s="202">
        <v>1339858</v>
      </c>
      <c r="H3200" s="198">
        <v>37047.385092592594</v>
      </c>
      <c r="I3200" t="s">
        <v>3274</v>
      </c>
      <c r="M3200" t="s">
        <v>3494</v>
      </c>
      <c r="N3200" t="s">
        <v>3840</v>
      </c>
      <c r="O3200" t="s">
        <v>2523</v>
      </c>
      <c r="Q3200" s="199">
        <v>5000</v>
      </c>
      <c r="S3200" t="s">
        <v>3495</v>
      </c>
      <c r="T3200" t="s">
        <v>3730</v>
      </c>
      <c r="U3200" s="201">
        <v>3.9725000000000001</v>
      </c>
      <c r="V3200" t="s">
        <v>3275</v>
      </c>
      <c r="W3200" t="s">
        <v>4512</v>
      </c>
      <c r="X3200" t="s">
        <v>4513</v>
      </c>
      <c r="Y3200" t="s">
        <v>4481</v>
      </c>
      <c r="Z3200" t="s">
        <v>3051</v>
      </c>
      <c r="AA3200">
        <v>830654</v>
      </c>
      <c r="AB3200" s="198">
        <v>37048.875011574077</v>
      </c>
      <c r="AC3200" s="198">
        <v>37048.875011574077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5000</v>
      </c>
      <c r="G3201" s="202">
        <v>1339860</v>
      </c>
      <c r="H3201" s="198">
        <v>37047.385127314818</v>
      </c>
      <c r="I3201" t="s">
        <v>3533</v>
      </c>
      <c r="M3201" t="s">
        <v>3494</v>
      </c>
      <c r="N3201" t="s">
        <v>3840</v>
      </c>
      <c r="O3201" t="s">
        <v>2614</v>
      </c>
      <c r="Q3201" s="199">
        <v>5000</v>
      </c>
      <c r="S3201" t="s">
        <v>3495</v>
      </c>
      <c r="T3201" t="s">
        <v>3730</v>
      </c>
      <c r="U3201" s="201">
        <v>3.1</v>
      </c>
      <c r="V3201" t="s">
        <v>4152</v>
      </c>
      <c r="W3201" t="s">
        <v>3171</v>
      </c>
      <c r="X3201" t="s">
        <v>3164</v>
      </c>
      <c r="Y3201" t="s">
        <v>4481</v>
      </c>
      <c r="Z3201" t="s">
        <v>3051</v>
      </c>
      <c r="AA3201">
        <v>830656</v>
      </c>
      <c r="AB3201" s="198">
        <v>37048.875011574077</v>
      </c>
      <c r="AC3201" s="198">
        <v>37048.875011574077</v>
      </c>
    </row>
    <row r="3202" spans="1:29" x14ac:dyDescent="0.2">
      <c r="A3202" s="44" t="str">
        <f t="shared" si="246"/>
        <v>US Natural Gas Financial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31</v>
      </c>
      <c r="F3202" s="213">
        <f t="shared" si="250"/>
        <v>620000</v>
      </c>
      <c r="G3202" s="202">
        <v>1339861</v>
      </c>
      <c r="H3202" s="198">
        <v>37047.385162037041</v>
      </c>
      <c r="I3202" t="s">
        <v>4239</v>
      </c>
      <c r="M3202" t="s">
        <v>3494</v>
      </c>
      <c r="N3202" t="s">
        <v>4277</v>
      </c>
      <c r="O3202" t="s">
        <v>4487</v>
      </c>
      <c r="Q3202" s="199">
        <v>20000</v>
      </c>
      <c r="S3202" t="s">
        <v>3495</v>
      </c>
      <c r="T3202" t="s">
        <v>3730</v>
      </c>
      <c r="U3202" s="201">
        <v>4.1050000000000004</v>
      </c>
      <c r="V3202" t="s">
        <v>4136</v>
      </c>
      <c r="W3202" t="s">
        <v>2909</v>
      </c>
      <c r="X3202" t="s">
        <v>4278</v>
      </c>
      <c r="Y3202" t="s">
        <v>3748</v>
      </c>
      <c r="Z3202" t="s">
        <v>3051</v>
      </c>
      <c r="AA3202" t="s">
        <v>452</v>
      </c>
      <c r="AB3202" s="198">
        <v>37073.875</v>
      </c>
      <c r="AC3202" s="198">
        <v>37103.875</v>
      </c>
    </row>
    <row r="3203" spans="1:29" x14ac:dyDescent="0.2">
      <c r="A3203" s="44" t="str">
        <f t="shared" si="246"/>
        <v>US Power Physical</v>
      </c>
      <c r="B3203" s="44" t="str">
        <f t="shared" si="247"/>
        <v>US</v>
      </c>
      <c r="C3203" s="44" t="str">
        <f t="shared" si="248"/>
        <v>Power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61</v>
      </c>
      <c r="F3203" s="213">
        <f t="shared" si="250"/>
        <v>3050</v>
      </c>
      <c r="G3203" s="202">
        <v>1339863</v>
      </c>
      <c r="H3203" s="198">
        <v>37047.385231481479</v>
      </c>
      <c r="I3203" t="s">
        <v>4239</v>
      </c>
      <c r="M3203" t="s">
        <v>2818</v>
      </c>
      <c r="N3203" t="s">
        <v>3519</v>
      </c>
      <c r="O3203" t="s">
        <v>4085</v>
      </c>
      <c r="Q3203" s="199">
        <v>50</v>
      </c>
      <c r="S3203" t="s">
        <v>3493</v>
      </c>
      <c r="T3203" t="s">
        <v>3730</v>
      </c>
      <c r="U3203" s="201">
        <v>36.5</v>
      </c>
      <c r="V3203" t="s">
        <v>3661</v>
      </c>
      <c r="W3203" t="s">
        <v>3527</v>
      </c>
      <c r="X3203" t="s">
        <v>4275</v>
      </c>
      <c r="Y3203" t="s">
        <v>4783</v>
      </c>
      <c r="Z3203" t="s">
        <v>3046</v>
      </c>
      <c r="AA3203">
        <v>632875.1</v>
      </c>
      <c r="AB3203" s="198">
        <v>37316.711111111108</v>
      </c>
      <c r="AC3203" s="198">
        <v>37376.711111111108</v>
      </c>
    </row>
    <row r="3204" spans="1:29" x14ac:dyDescent="0.2">
      <c r="A3204" s="44" t="str">
        <f t="shared" si="246"/>
        <v>US Crude Financial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50000</v>
      </c>
      <c r="G3204" s="202">
        <v>1339864</v>
      </c>
      <c r="H3204" s="198">
        <v>37047.385300925926</v>
      </c>
      <c r="I3204" t="s">
        <v>4773</v>
      </c>
      <c r="M3204" t="s">
        <v>3599</v>
      </c>
      <c r="N3204" t="s">
        <v>4774</v>
      </c>
      <c r="O3204" t="s">
        <v>3516</v>
      </c>
      <c r="P3204" s="199">
        <v>50000</v>
      </c>
      <c r="S3204" t="s">
        <v>3500</v>
      </c>
      <c r="T3204" t="s">
        <v>3730</v>
      </c>
      <c r="U3204" s="201">
        <v>27.88</v>
      </c>
      <c r="V3204" t="s">
        <v>4775</v>
      </c>
      <c r="W3204" t="s">
        <v>4776</v>
      </c>
      <c r="X3204" t="s">
        <v>4777</v>
      </c>
      <c r="Y3204" t="s">
        <v>2830</v>
      </c>
      <c r="Z3204" t="s">
        <v>3051</v>
      </c>
      <c r="AA3204">
        <v>113663</v>
      </c>
      <c r="AB3204" s="198">
        <v>37073</v>
      </c>
      <c r="AC3204" s="198">
        <v>37103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750</v>
      </c>
      <c r="G3205" s="202">
        <v>1339866</v>
      </c>
      <c r="H3205" s="198">
        <v>37047.385335648149</v>
      </c>
      <c r="I3205" t="s">
        <v>3159</v>
      </c>
      <c r="M3205" t="s">
        <v>3494</v>
      </c>
      <c r="N3205" t="s">
        <v>3840</v>
      </c>
      <c r="O3205" t="s">
        <v>86</v>
      </c>
      <c r="P3205" s="199">
        <v>750</v>
      </c>
      <c r="S3205" t="s">
        <v>3495</v>
      </c>
      <c r="T3205" t="s">
        <v>3730</v>
      </c>
      <c r="U3205" s="201">
        <v>4.0750000000000002</v>
      </c>
      <c r="V3205" t="s">
        <v>4291</v>
      </c>
      <c r="W3205" t="s">
        <v>4479</v>
      </c>
      <c r="X3205" t="s">
        <v>4480</v>
      </c>
      <c r="Y3205" t="s">
        <v>4481</v>
      </c>
      <c r="Z3205" t="s">
        <v>3051</v>
      </c>
      <c r="AA3205">
        <v>830664</v>
      </c>
      <c r="AB3205" s="198">
        <v>37048.875011574077</v>
      </c>
      <c r="AC3205" s="198">
        <v>37048.875011574077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10000</v>
      </c>
      <c r="G3206" s="202">
        <v>1339867</v>
      </c>
      <c r="H3206" s="198">
        <v>37047.385347222225</v>
      </c>
      <c r="I3206" t="s">
        <v>4171</v>
      </c>
      <c r="M3206" t="s">
        <v>3494</v>
      </c>
      <c r="N3206" t="s">
        <v>3840</v>
      </c>
      <c r="O3206" t="s">
        <v>2767</v>
      </c>
      <c r="P3206" s="199">
        <v>10000</v>
      </c>
      <c r="S3206" t="s">
        <v>3495</v>
      </c>
      <c r="T3206" t="s">
        <v>3730</v>
      </c>
      <c r="U3206" s="201">
        <v>3.9125000000000001</v>
      </c>
      <c r="V3206" t="s">
        <v>4172</v>
      </c>
      <c r="W3206" t="s">
        <v>4368</v>
      </c>
      <c r="X3206" t="s">
        <v>3165</v>
      </c>
      <c r="Y3206" t="s">
        <v>4481</v>
      </c>
      <c r="Z3206" t="s">
        <v>3051</v>
      </c>
      <c r="AA3206">
        <v>830665</v>
      </c>
      <c r="AB3206" s="198">
        <v>37048.875011574077</v>
      </c>
      <c r="AC3206" s="198">
        <v>37048.875011574077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1339868</v>
      </c>
      <c r="H3207" s="198">
        <v>37047.385358796295</v>
      </c>
      <c r="I3207" t="s">
        <v>3533</v>
      </c>
      <c r="M3207" t="s">
        <v>3494</v>
      </c>
      <c r="N3207" t="s">
        <v>3840</v>
      </c>
      <c r="O3207" t="s">
        <v>63</v>
      </c>
      <c r="P3207" s="199">
        <v>5000</v>
      </c>
      <c r="S3207" t="s">
        <v>3495</v>
      </c>
      <c r="T3207" t="s">
        <v>3730</v>
      </c>
      <c r="U3207" s="201">
        <v>4.085</v>
      </c>
      <c r="V3207" t="s">
        <v>3114</v>
      </c>
      <c r="W3207" t="s">
        <v>4479</v>
      </c>
      <c r="X3207" t="s">
        <v>4480</v>
      </c>
      <c r="Y3207" t="s">
        <v>4481</v>
      </c>
      <c r="Z3207" t="s">
        <v>3051</v>
      </c>
      <c r="AA3207">
        <v>830666</v>
      </c>
      <c r="AB3207" s="198">
        <v>37048.875011574077</v>
      </c>
      <c r="AC3207" s="198">
        <v>37048.875011574077</v>
      </c>
    </row>
    <row r="3208" spans="1:29" x14ac:dyDescent="0.2">
      <c r="A3208" s="44" t="str">
        <f t="shared" si="246"/>
        <v xml:space="preserve"> Natural Gas Physical</v>
      </c>
      <c r="B3208" s="44" t="str">
        <f t="shared" si="247"/>
        <v/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5000</v>
      </c>
      <c r="G3208" s="202">
        <v>1339871</v>
      </c>
      <c r="H3208" s="198">
        <v>37047.385381944441</v>
      </c>
      <c r="I3208" t="s">
        <v>3810</v>
      </c>
      <c r="M3208" t="s">
        <v>3494</v>
      </c>
      <c r="N3208" t="s">
        <v>3176</v>
      </c>
      <c r="O3208" t="s">
        <v>242</v>
      </c>
      <c r="P3208" s="199">
        <v>5000</v>
      </c>
      <c r="S3208" t="s">
        <v>3798</v>
      </c>
      <c r="T3208" t="s">
        <v>3177</v>
      </c>
      <c r="U3208" s="201">
        <v>4.75</v>
      </c>
      <c r="V3208" t="s">
        <v>3812</v>
      </c>
      <c r="W3208" t="s">
        <v>4451</v>
      </c>
      <c r="X3208" t="s">
        <v>3805</v>
      </c>
      <c r="Y3208" t="s">
        <v>4481</v>
      </c>
      <c r="Z3208" t="s">
        <v>3052</v>
      </c>
      <c r="AA3208">
        <v>830684</v>
      </c>
      <c r="AB3208" s="198">
        <v>37048.875011574077</v>
      </c>
      <c r="AC3208" s="198">
        <v>37048.875011574077</v>
      </c>
    </row>
    <row r="3209" spans="1:29" x14ac:dyDescent="0.2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151</v>
      </c>
      <c r="F3209" s="213">
        <f t="shared" si="250"/>
        <v>1510000</v>
      </c>
      <c r="G3209" s="202">
        <v>1339870</v>
      </c>
      <c r="H3209" s="198">
        <v>37047.385381944441</v>
      </c>
      <c r="I3209" t="s">
        <v>3606</v>
      </c>
      <c r="J3209" t="s">
        <v>4422</v>
      </c>
      <c r="K3209" t="s">
        <v>4267</v>
      </c>
      <c r="M3209" t="s">
        <v>3494</v>
      </c>
      <c r="N3209" t="s">
        <v>4488</v>
      </c>
      <c r="O3209" t="s">
        <v>453</v>
      </c>
      <c r="P3209" s="199">
        <v>10000</v>
      </c>
      <c r="S3209" t="s">
        <v>3495</v>
      </c>
      <c r="T3209" t="s">
        <v>3730</v>
      </c>
      <c r="U3209" s="201">
        <v>-3.5000000000000003E-2</v>
      </c>
      <c r="V3209" t="s">
        <v>4193</v>
      </c>
      <c r="W3209" t="s">
        <v>4380</v>
      </c>
      <c r="X3209" t="s">
        <v>4381</v>
      </c>
      <c r="Y3209" t="s">
        <v>3748</v>
      </c>
      <c r="Z3209" t="s">
        <v>3051</v>
      </c>
      <c r="AA3209" t="s">
        <v>454</v>
      </c>
      <c r="AB3209" s="198">
        <v>37196</v>
      </c>
      <c r="AC3209" s="198">
        <v>37346</v>
      </c>
    </row>
    <row r="3210" spans="1:29" x14ac:dyDescent="0.2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620000</v>
      </c>
      <c r="G3210" s="202">
        <v>1339872</v>
      </c>
      <c r="H3210" s="198">
        <v>37047.385405092595</v>
      </c>
      <c r="I3210" t="s">
        <v>4276</v>
      </c>
      <c r="M3210" t="s">
        <v>3494</v>
      </c>
      <c r="N3210" t="s">
        <v>4277</v>
      </c>
      <c r="O3210" t="s">
        <v>4487</v>
      </c>
      <c r="P3210" s="199">
        <v>20000</v>
      </c>
      <c r="S3210" t="s">
        <v>3495</v>
      </c>
      <c r="T3210" t="s">
        <v>3730</v>
      </c>
      <c r="U3210" s="201">
        <v>4.0999999999999996</v>
      </c>
      <c r="V3210" t="s">
        <v>4334</v>
      </c>
      <c r="W3210" t="s">
        <v>2909</v>
      </c>
      <c r="X3210" t="s">
        <v>4278</v>
      </c>
      <c r="Y3210" t="s">
        <v>3748</v>
      </c>
      <c r="Z3210" t="s">
        <v>3051</v>
      </c>
      <c r="AA3210" t="s">
        <v>455</v>
      </c>
      <c r="AB3210" s="198">
        <v>37073.875</v>
      </c>
      <c r="AC3210" s="198">
        <v>37103.875</v>
      </c>
    </row>
    <row r="3211" spans="1:29" x14ac:dyDescent="0.2">
      <c r="A3211" s="44" t="str">
        <f t="shared" ref="A3211:A3274" si="251">B3211&amp;" "&amp;C3211&amp;" "&amp;D3211</f>
        <v>US Crude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Crude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50000</v>
      </c>
      <c r="G3211" s="202">
        <v>1339873</v>
      </c>
      <c r="H3211" s="198">
        <v>37047.385416666664</v>
      </c>
      <c r="I3211" t="s">
        <v>4773</v>
      </c>
      <c r="M3211" t="s">
        <v>3599</v>
      </c>
      <c r="N3211" t="s">
        <v>4774</v>
      </c>
      <c r="O3211" t="s">
        <v>3516</v>
      </c>
      <c r="P3211" s="199">
        <v>50000</v>
      </c>
      <c r="S3211" t="s">
        <v>3500</v>
      </c>
      <c r="T3211" t="s">
        <v>3730</v>
      </c>
      <c r="U3211" s="201">
        <v>27.88</v>
      </c>
      <c r="V3211" t="s">
        <v>4471</v>
      </c>
      <c r="W3211" t="s">
        <v>4776</v>
      </c>
      <c r="X3211" t="s">
        <v>4777</v>
      </c>
      <c r="Y3211" t="s">
        <v>2830</v>
      </c>
      <c r="Z3211" t="s">
        <v>3051</v>
      </c>
      <c r="AA3211">
        <v>113665</v>
      </c>
      <c r="AB3211" s="198">
        <v>37073</v>
      </c>
      <c r="AC3211" s="198">
        <v>37103</v>
      </c>
    </row>
    <row r="3212" spans="1:29" x14ac:dyDescent="0.2">
      <c r="A3212" s="44" t="str">
        <f t="shared" si="251"/>
        <v xml:space="preserve"> Natural Gas Physical</v>
      </c>
      <c r="B3212" s="44" t="str">
        <f t="shared" si="252"/>
        <v/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1339875</v>
      </c>
      <c r="H3212" s="198">
        <v>37047.385474537034</v>
      </c>
      <c r="I3212" t="s">
        <v>4431</v>
      </c>
      <c r="M3212" t="s">
        <v>3494</v>
      </c>
      <c r="N3212" t="s">
        <v>3176</v>
      </c>
      <c r="O3212" t="s">
        <v>151</v>
      </c>
      <c r="Q3212" s="199">
        <v>5000</v>
      </c>
      <c r="S3212" t="s">
        <v>3798</v>
      </c>
      <c r="T3212" t="s">
        <v>3177</v>
      </c>
      <c r="U3212" s="201">
        <v>4.9749999999999996</v>
      </c>
      <c r="V3212" t="s">
        <v>3806</v>
      </c>
      <c r="W3212" t="s">
        <v>3178</v>
      </c>
      <c r="X3212" t="s">
        <v>3179</v>
      </c>
      <c r="Y3212" t="s">
        <v>4481</v>
      </c>
      <c r="Z3212" t="s">
        <v>3052</v>
      </c>
      <c r="AA3212">
        <v>830724</v>
      </c>
      <c r="AB3212" s="198">
        <v>37048.875011574077</v>
      </c>
      <c r="AC3212" s="198">
        <v>37048.875011574077</v>
      </c>
    </row>
    <row r="3213" spans="1:29" x14ac:dyDescent="0.2">
      <c r="A3213" s="44" t="str">
        <f t="shared" si="251"/>
        <v>US Power Financial</v>
      </c>
      <c r="B3213" s="44" t="str">
        <f t="shared" si="252"/>
        <v>US</v>
      </c>
      <c r="C3213" s="44" t="str">
        <f t="shared" si="253"/>
        <v>Power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50</v>
      </c>
      <c r="G3213" s="202">
        <v>1339876</v>
      </c>
      <c r="H3213" s="198">
        <v>37047.385474537034</v>
      </c>
      <c r="I3213" t="s">
        <v>4239</v>
      </c>
      <c r="M3213" t="s">
        <v>2818</v>
      </c>
      <c r="N3213" t="s">
        <v>4780</v>
      </c>
      <c r="O3213" t="s">
        <v>424</v>
      </c>
      <c r="P3213" s="199">
        <v>50</v>
      </c>
      <c r="S3213" t="s">
        <v>3493</v>
      </c>
      <c r="T3213" t="s">
        <v>3730</v>
      </c>
      <c r="U3213" s="201">
        <v>31</v>
      </c>
      <c r="V3213" t="s">
        <v>3957</v>
      </c>
      <c r="W3213" t="s">
        <v>4781</v>
      </c>
      <c r="X3213" t="s">
        <v>4782</v>
      </c>
      <c r="Y3213" t="s">
        <v>4783</v>
      </c>
      <c r="Z3213" t="s">
        <v>3051</v>
      </c>
      <c r="AA3213">
        <v>632878.1</v>
      </c>
      <c r="AB3213" s="198">
        <v>37047.875011574077</v>
      </c>
      <c r="AC3213" s="198">
        <v>37047.875011574077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1000</v>
      </c>
      <c r="G3214" s="202">
        <v>1339878</v>
      </c>
      <c r="H3214" s="198">
        <v>37047.385509259257</v>
      </c>
      <c r="I3214" t="s">
        <v>4284</v>
      </c>
      <c r="M3214" t="s">
        <v>3494</v>
      </c>
      <c r="N3214" t="s">
        <v>3840</v>
      </c>
      <c r="O3214" t="s">
        <v>2553</v>
      </c>
      <c r="P3214" s="199">
        <v>1000</v>
      </c>
      <c r="S3214" t="s">
        <v>3495</v>
      </c>
      <c r="T3214" t="s">
        <v>3730</v>
      </c>
      <c r="U3214" s="201">
        <v>2.92</v>
      </c>
      <c r="V3214" t="s">
        <v>3548</v>
      </c>
      <c r="W3214" t="s">
        <v>3183</v>
      </c>
      <c r="X3214" t="s">
        <v>3164</v>
      </c>
      <c r="Y3214" t="s">
        <v>4481</v>
      </c>
      <c r="Z3214" t="s">
        <v>3051</v>
      </c>
      <c r="AA3214">
        <v>830725</v>
      </c>
      <c r="AB3214" s="198">
        <v>37048.875011574077</v>
      </c>
      <c r="AC3214" s="198">
        <v>37048.875011574077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25</v>
      </c>
      <c r="F3215" s="213">
        <f t="shared" si="255"/>
        <v>250000</v>
      </c>
      <c r="G3215" s="202">
        <v>1339879</v>
      </c>
      <c r="H3215" s="198">
        <v>37047.385509259257</v>
      </c>
      <c r="I3215" t="s">
        <v>4239</v>
      </c>
      <c r="M3215" t="s">
        <v>3494</v>
      </c>
      <c r="N3215" t="s">
        <v>3840</v>
      </c>
      <c r="O3215" t="s">
        <v>456</v>
      </c>
      <c r="Q3215" s="199">
        <v>10000</v>
      </c>
      <c r="S3215" t="s">
        <v>3495</v>
      </c>
      <c r="T3215" t="s">
        <v>3730</v>
      </c>
      <c r="U3215" s="201">
        <v>4.04</v>
      </c>
      <c r="V3215" t="s">
        <v>4066</v>
      </c>
      <c r="W3215" t="s">
        <v>4163</v>
      </c>
      <c r="X3215" t="s">
        <v>4164</v>
      </c>
      <c r="Y3215" t="s">
        <v>4481</v>
      </c>
      <c r="Z3215" t="s">
        <v>3051</v>
      </c>
      <c r="AA3215">
        <v>830727</v>
      </c>
      <c r="AB3215" s="198">
        <v>37048.875011574077</v>
      </c>
      <c r="AC3215" s="198">
        <v>37072.875011574077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7500</v>
      </c>
      <c r="G3216" s="202">
        <v>1339880</v>
      </c>
      <c r="H3216" s="198">
        <v>37047.385509259257</v>
      </c>
      <c r="I3216" t="s">
        <v>3552</v>
      </c>
      <c r="M3216" t="s">
        <v>3494</v>
      </c>
      <c r="N3216" t="s">
        <v>3840</v>
      </c>
      <c r="O3216" t="s">
        <v>2657</v>
      </c>
      <c r="Q3216" s="199">
        <v>7500</v>
      </c>
      <c r="S3216" t="s">
        <v>3495</v>
      </c>
      <c r="T3216" t="s">
        <v>3730</v>
      </c>
      <c r="U3216" s="201">
        <v>3.8650000000000002</v>
      </c>
      <c r="V3216" t="s">
        <v>3553</v>
      </c>
      <c r="W3216" t="s">
        <v>4368</v>
      </c>
      <c r="X3216" t="s">
        <v>3165</v>
      </c>
      <c r="Y3216" t="s">
        <v>4481</v>
      </c>
      <c r="Z3216" t="s">
        <v>3051</v>
      </c>
      <c r="AA3216">
        <v>830726</v>
      </c>
      <c r="AB3216" s="198">
        <v>37048.875011574077</v>
      </c>
      <c r="AC3216" s="198">
        <v>37048.875011574077</v>
      </c>
    </row>
    <row r="3217" spans="1:29" x14ac:dyDescent="0.2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31</v>
      </c>
      <c r="F3217" s="213">
        <f t="shared" si="255"/>
        <v>620000</v>
      </c>
      <c r="G3217" s="202">
        <v>1339882</v>
      </c>
      <c r="H3217" s="198">
        <v>37047.38554398148</v>
      </c>
      <c r="I3217" t="s">
        <v>4239</v>
      </c>
      <c r="M3217" t="s">
        <v>3494</v>
      </c>
      <c r="N3217" t="s">
        <v>4277</v>
      </c>
      <c r="O3217" t="s">
        <v>4487</v>
      </c>
      <c r="Q3217" s="199">
        <v>20000</v>
      </c>
      <c r="S3217" t="s">
        <v>3495</v>
      </c>
      <c r="T3217" t="s">
        <v>3730</v>
      </c>
      <c r="U3217" s="201">
        <v>4.1050000000000004</v>
      </c>
      <c r="V3217" t="s">
        <v>4136</v>
      </c>
      <c r="W3217" t="s">
        <v>2909</v>
      </c>
      <c r="X3217" t="s">
        <v>4278</v>
      </c>
      <c r="Y3217" t="s">
        <v>3748</v>
      </c>
      <c r="Z3217" t="s">
        <v>3051</v>
      </c>
      <c r="AA3217" t="s">
        <v>457</v>
      </c>
      <c r="AB3217" s="198">
        <v>37073.875</v>
      </c>
      <c r="AC3217" s="198">
        <v>37103.875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25000</v>
      </c>
      <c r="G3218" s="202">
        <v>1339884</v>
      </c>
      <c r="H3218" s="198">
        <v>37047.385613425926</v>
      </c>
      <c r="I3218" t="s">
        <v>4393</v>
      </c>
      <c r="M3218" t="s">
        <v>3494</v>
      </c>
      <c r="N3218" t="s">
        <v>3840</v>
      </c>
      <c r="O3218" t="s">
        <v>4680</v>
      </c>
      <c r="Q3218" s="199">
        <v>25000</v>
      </c>
      <c r="S3218" t="s">
        <v>3495</v>
      </c>
      <c r="T3218" t="s">
        <v>3730</v>
      </c>
      <c r="U3218" s="201">
        <v>4.0250000000000004</v>
      </c>
      <c r="V3218" t="s">
        <v>3504</v>
      </c>
      <c r="W3218" t="s">
        <v>4163</v>
      </c>
      <c r="X3218" t="s">
        <v>4164</v>
      </c>
      <c r="Y3218" t="s">
        <v>4481</v>
      </c>
      <c r="Z3218" t="s">
        <v>3051</v>
      </c>
      <c r="AA3218">
        <v>830728</v>
      </c>
      <c r="AB3218" s="198">
        <v>37048.875011574077</v>
      </c>
      <c r="AC3218" s="198">
        <v>37048.875011574077</v>
      </c>
    </row>
    <row r="3219" spans="1:29" x14ac:dyDescent="0.2">
      <c r="A3219" s="44" t="str">
        <f t="shared" si="251"/>
        <v>US Crude Financial</v>
      </c>
      <c r="B3219" s="44" t="str">
        <f t="shared" si="252"/>
        <v>US</v>
      </c>
      <c r="C3219" s="44" t="str">
        <f t="shared" si="253"/>
        <v>Crude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50000</v>
      </c>
      <c r="G3219" s="202">
        <v>1339883</v>
      </c>
      <c r="H3219" s="198">
        <v>37047.385613425926</v>
      </c>
      <c r="I3219" t="s">
        <v>4276</v>
      </c>
      <c r="M3219" t="s">
        <v>3599</v>
      </c>
      <c r="N3219" t="s">
        <v>4774</v>
      </c>
      <c r="O3219" t="s">
        <v>3516</v>
      </c>
      <c r="P3219" s="199">
        <v>50000</v>
      </c>
      <c r="S3219" t="s">
        <v>3500</v>
      </c>
      <c r="T3219" t="s">
        <v>3730</v>
      </c>
      <c r="U3219" s="201">
        <v>27.84</v>
      </c>
      <c r="V3219" t="s">
        <v>4469</v>
      </c>
      <c r="W3219" t="s">
        <v>4776</v>
      </c>
      <c r="X3219" t="s">
        <v>4777</v>
      </c>
      <c r="Y3219" t="s">
        <v>2830</v>
      </c>
      <c r="Z3219" t="s">
        <v>3051</v>
      </c>
      <c r="AA3219">
        <v>113667</v>
      </c>
      <c r="AB3219" s="198">
        <v>37073</v>
      </c>
      <c r="AC3219" s="198">
        <v>37103</v>
      </c>
    </row>
    <row r="3220" spans="1:29" x14ac:dyDescent="0.2">
      <c r="A3220" s="44" t="str">
        <f t="shared" si="251"/>
        <v xml:space="preserve"> Natural Gas Physical</v>
      </c>
      <c r="B3220" s="44" t="str">
        <f t="shared" si="252"/>
        <v/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31</v>
      </c>
      <c r="F3220" s="213">
        <f t="shared" si="255"/>
        <v>155000</v>
      </c>
      <c r="G3220" s="202">
        <v>1339886</v>
      </c>
      <c r="H3220" s="198">
        <v>37047.385659722226</v>
      </c>
      <c r="I3220" t="s">
        <v>4323</v>
      </c>
      <c r="M3220" t="s">
        <v>3494</v>
      </c>
      <c r="N3220" t="s">
        <v>3176</v>
      </c>
      <c r="O3220" t="s">
        <v>3899</v>
      </c>
      <c r="Q3220" s="199">
        <v>5000</v>
      </c>
      <c r="S3220" t="s">
        <v>3798</v>
      </c>
      <c r="T3220" t="s">
        <v>3177</v>
      </c>
      <c r="U3220" s="201">
        <v>5.28</v>
      </c>
      <c r="V3220" t="s">
        <v>4324</v>
      </c>
      <c r="W3220" t="s">
        <v>4461</v>
      </c>
      <c r="X3220" t="s">
        <v>3179</v>
      </c>
      <c r="Y3220" t="s">
        <v>4481</v>
      </c>
      <c r="Z3220" t="s">
        <v>3052</v>
      </c>
      <c r="AA3220">
        <v>830730</v>
      </c>
      <c r="AB3220" s="198">
        <v>37073.875011574077</v>
      </c>
      <c r="AC3220" s="198">
        <v>37103.875011574077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1339888</v>
      </c>
      <c r="H3221" s="198">
        <v>37047.385671296295</v>
      </c>
      <c r="I3221" t="s">
        <v>3533</v>
      </c>
      <c r="M3221" t="s">
        <v>3494</v>
      </c>
      <c r="N3221" t="s">
        <v>3840</v>
      </c>
      <c r="O3221" t="s">
        <v>2545</v>
      </c>
      <c r="P3221" s="199">
        <v>5000</v>
      </c>
      <c r="S3221" t="s">
        <v>3495</v>
      </c>
      <c r="T3221" t="s">
        <v>3730</v>
      </c>
      <c r="U3221" s="201">
        <v>4.25</v>
      </c>
      <c r="V3221" t="s">
        <v>4152</v>
      </c>
      <c r="W3221" t="s">
        <v>3163</v>
      </c>
      <c r="X3221" t="s">
        <v>3164</v>
      </c>
      <c r="Y3221" t="s">
        <v>4481</v>
      </c>
      <c r="Z3221" t="s">
        <v>3051</v>
      </c>
      <c r="AA3221">
        <v>830731</v>
      </c>
      <c r="AB3221" s="198">
        <v>37048.875011574077</v>
      </c>
      <c r="AC3221" s="198">
        <v>37048.875011574077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3691</v>
      </c>
      <c r="G3222" s="202">
        <v>1339891</v>
      </c>
      <c r="H3222" s="198">
        <v>37047.385775462964</v>
      </c>
      <c r="I3222" t="s">
        <v>3450</v>
      </c>
      <c r="M3222" t="s">
        <v>3494</v>
      </c>
      <c r="N3222" t="s">
        <v>3840</v>
      </c>
      <c r="O3222" t="s">
        <v>4686</v>
      </c>
      <c r="P3222" s="199">
        <v>3691</v>
      </c>
      <c r="S3222" t="s">
        <v>3495</v>
      </c>
      <c r="T3222" t="s">
        <v>3730</v>
      </c>
      <c r="U3222" s="201">
        <v>4.0149999999999997</v>
      </c>
      <c r="V3222" t="s">
        <v>3451</v>
      </c>
      <c r="W3222" t="s">
        <v>4368</v>
      </c>
      <c r="X3222" t="s">
        <v>4429</v>
      </c>
      <c r="Y3222" t="s">
        <v>4481</v>
      </c>
      <c r="Z3222" t="s">
        <v>3051</v>
      </c>
      <c r="AA3222">
        <v>830732</v>
      </c>
      <c r="AB3222" s="198">
        <v>37048.875011574077</v>
      </c>
      <c r="AC3222" s="198">
        <v>37048.875011574077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5024</v>
      </c>
      <c r="G3223" s="202">
        <v>1339893</v>
      </c>
      <c r="H3223" s="198">
        <v>37047.385810185187</v>
      </c>
      <c r="I3223" t="s">
        <v>4521</v>
      </c>
      <c r="M3223" t="s">
        <v>3494</v>
      </c>
      <c r="N3223" t="s">
        <v>3840</v>
      </c>
      <c r="O3223" t="s">
        <v>2586</v>
      </c>
      <c r="Q3223" s="199">
        <v>5024</v>
      </c>
      <c r="S3223" t="s">
        <v>3495</v>
      </c>
      <c r="T3223" t="s">
        <v>3730</v>
      </c>
      <c r="U3223" s="201">
        <v>4.1100000000000003</v>
      </c>
      <c r="V3223" t="s">
        <v>4369</v>
      </c>
      <c r="W3223" t="s">
        <v>4523</v>
      </c>
      <c r="X3223" t="s">
        <v>4524</v>
      </c>
      <c r="Y3223" t="s">
        <v>4481</v>
      </c>
      <c r="Z3223" t="s">
        <v>3051</v>
      </c>
      <c r="AA3223">
        <v>830733</v>
      </c>
      <c r="AB3223" s="198">
        <v>37048.875011574077</v>
      </c>
      <c r="AC3223" s="198">
        <v>37048.875011574077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5000</v>
      </c>
      <c r="G3224" s="202">
        <v>1339894</v>
      </c>
      <c r="H3224" s="198">
        <v>37047.385868055557</v>
      </c>
      <c r="I3224" t="s">
        <v>4159</v>
      </c>
      <c r="M3224" t="s">
        <v>3494</v>
      </c>
      <c r="N3224" t="s">
        <v>3840</v>
      </c>
      <c r="O3224" t="s">
        <v>2498</v>
      </c>
      <c r="P3224" s="199">
        <v>5000</v>
      </c>
      <c r="S3224" t="s">
        <v>3495</v>
      </c>
      <c r="T3224" t="s">
        <v>3730</v>
      </c>
      <c r="U3224" s="201">
        <v>3.85</v>
      </c>
      <c r="V3224" t="s">
        <v>4003</v>
      </c>
      <c r="W3224" t="s">
        <v>4348</v>
      </c>
      <c r="X3224" t="s">
        <v>4498</v>
      </c>
      <c r="Y3224" t="s">
        <v>4481</v>
      </c>
      <c r="Z3224" t="s">
        <v>3051</v>
      </c>
      <c r="AA3224">
        <v>830734</v>
      </c>
      <c r="AB3224" s="198">
        <v>37048.875011574077</v>
      </c>
      <c r="AC3224" s="198">
        <v>37048.875011574077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13">
        <f t="shared" si="255"/>
        <v>310000</v>
      </c>
      <c r="G3225" s="202">
        <v>1339895</v>
      </c>
      <c r="H3225" s="198">
        <v>37047.385925925926</v>
      </c>
      <c r="I3225" t="s">
        <v>4272</v>
      </c>
      <c r="M3225" t="s">
        <v>3494</v>
      </c>
      <c r="N3225" t="s">
        <v>4277</v>
      </c>
      <c r="O3225" t="s">
        <v>4487</v>
      </c>
      <c r="Q3225" s="199">
        <v>10000</v>
      </c>
      <c r="S3225" t="s">
        <v>3495</v>
      </c>
      <c r="T3225" t="s">
        <v>3730</v>
      </c>
      <c r="U3225" s="201">
        <v>4.1050000000000004</v>
      </c>
      <c r="V3225" t="s">
        <v>3173</v>
      </c>
      <c r="W3225" t="s">
        <v>2909</v>
      </c>
      <c r="X3225" t="s">
        <v>4278</v>
      </c>
      <c r="Y3225" t="s">
        <v>3748</v>
      </c>
      <c r="Z3225" t="s">
        <v>3051</v>
      </c>
      <c r="AA3225" t="s">
        <v>458</v>
      </c>
      <c r="AB3225" s="198">
        <v>37073.875</v>
      </c>
      <c r="AC3225" s="198">
        <v>37103.875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1339897</v>
      </c>
      <c r="H3226" s="198">
        <v>37047.386006944442</v>
      </c>
      <c r="I3226" t="s">
        <v>4070</v>
      </c>
      <c r="M3226" t="s">
        <v>3494</v>
      </c>
      <c r="N3226" t="s">
        <v>3840</v>
      </c>
      <c r="O3226" t="s">
        <v>2565</v>
      </c>
      <c r="Q3226" s="199">
        <v>10000</v>
      </c>
      <c r="S3226" t="s">
        <v>3495</v>
      </c>
      <c r="T3226" t="s">
        <v>3730</v>
      </c>
      <c r="U3226" s="201">
        <v>9.4</v>
      </c>
      <c r="V3226" t="s">
        <v>4071</v>
      </c>
      <c r="W3226" t="s">
        <v>3226</v>
      </c>
      <c r="X3226" t="s">
        <v>3164</v>
      </c>
      <c r="Y3226" t="s">
        <v>4481</v>
      </c>
      <c r="Z3226" t="s">
        <v>3051</v>
      </c>
      <c r="AA3226">
        <v>830735</v>
      </c>
      <c r="AB3226" s="198">
        <v>37048.875011574077</v>
      </c>
      <c r="AC3226" s="198">
        <v>37048.875011574077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1339898</v>
      </c>
      <c r="H3227" s="198">
        <v>37047.386041666665</v>
      </c>
      <c r="I3227" t="s">
        <v>4405</v>
      </c>
      <c r="M3227" t="s">
        <v>3494</v>
      </c>
      <c r="N3227" t="s">
        <v>3840</v>
      </c>
      <c r="O3227" t="s">
        <v>2610</v>
      </c>
      <c r="P3227" s="199">
        <v>5000</v>
      </c>
      <c r="S3227" t="s">
        <v>3495</v>
      </c>
      <c r="T3227" t="s">
        <v>3730</v>
      </c>
      <c r="U3227" s="201">
        <v>3.9249999999999998</v>
      </c>
      <c r="V3227" t="s">
        <v>3544</v>
      </c>
      <c r="W3227" t="s">
        <v>4512</v>
      </c>
      <c r="X3227" t="s">
        <v>4513</v>
      </c>
      <c r="Y3227" t="s">
        <v>4481</v>
      </c>
      <c r="Z3227" t="s">
        <v>3051</v>
      </c>
      <c r="AA3227">
        <v>830736</v>
      </c>
      <c r="AB3227" s="198">
        <v>37048.875011574077</v>
      </c>
      <c r="AC3227" s="198">
        <v>37048.875011574077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9500</v>
      </c>
      <c r="G3228" s="202">
        <v>1339900</v>
      </c>
      <c r="H3228" s="198">
        <v>37047.386064814818</v>
      </c>
      <c r="I3228" t="s">
        <v>4427</v>
      </c>
      <c r="M3228" t="s">
        <v>3494</v>
      </c>
      <c r="N3228" t="s">
        <v>3840</v>
      </c>
      <c r="O3228" t="s">
        <v>4680</v>
      </c>
      <c r="P3228" s="199">
        <v>9500</v>
      </c>
      <c r="S3228" t="s">
        <v>3495</v>
      </c>
      <c r="T3228" t="s">
        <v>3730</v>
      </c>
      <c r="U3228" s="201">
        <v>4.0250000000000004</v>
      </c>
      <c r="V3228" t="s">
        <v>3815</v>
      </c>
      <c r="W3228" t="s">
        <v>4163</v>
      </c>
      <c r="X3228" t="s">
        <v>4164</v>
      </c>
      <c r="Y3228" t="s">
        <v>4481</v>
      </c>
      <c r="Z3228" t="s">
        <v>3051</v>
      </c>
      <c r="AA3228">
        <v>830738</v>
      </c>
      <c r="AB3228" s="198">
        <v>37048.875011574077</v>
      </c>
      <c r="AC3228" s="198">
        <v>37048.875011574077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3000</v>
      </c>
      <c r="G3229" s="202">
        <v>1339899</v>
      </c>
      <c r="H3229" s="198">
        <v>37047.386064814818</v>
      </c>
      <c r="I3229" t="s">
        <v>4543</v>
      </c>
      <c r="M3229" t="s">
        <v>3494</v>
      </c>
      <c r="N3229" t="s">
        <v>3840</v>
      </c>
      <c r="O3229" t="s">
        <v>4704</v>
      </c>
      <c r="P3229" s="199">
        <v>3000</v>
      </c>
      <c r="S3229" t="s">
        <v>3495</v>
      </c>
      <c r="T3229" t="s">
        <v>3730</v>
      </c>
      <c r="U3229" s="201">
        <v>3.9249999999999998</v>
      </c>
      <c r="V3229" t="s">
        <v>4162</v>
      </c>
      <c r="W3229" t="s">
        <v>4169</v>
      </c>
      <c r="X3229" t="s">
        <v>3165</v>
      </c>
      <c r="Y3229" t="s">
        <v>4481</v>
      </c>
      <c r="Z3229" t="s">
        <v>3051</v>
      </c>
      <c r="AA3229">
        <v>830737</v>
      </c>
      <c r="AB3229" s="198">
        <v>37048.875011574077</v>
      </c>
      <c r="AC3229" s="198">
        <v>37048.875011574077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1339903</v>
      </c>
      <c r="H3230" s="198">
        <v>37047.386076388888</v>
      </c>
      <c r="I3230" t="s">
        <v>3172</v>
      </c>
      <c r="M3230" t="s">
        <v>3494</v>
      </c>
      <c r="N3230" t="s">
        <v>3840</v>
      </c>
      <c r="O3230" t="s">
        <v>2553</v>
      </c>
      <c r="Q3230" s="199">
        <v>5000</v>
      </c>
      <c r="S3230" t="s">
        <v>3495</v>
      </c>
      <c r="T3230" t="s">
        <v>3730</v>
      </c>
      <c r="U3230" s="201">
        <v>2.96</v>
      </c>
      <c r="V3230" t="s">
        <v>459</v>
      </c>
      <c r="W3230" t="s">
        <v>3183</v>
      </c>
      <c r="X3230" t="s">
        <v>3164</v>
      </c>
      <c r="Y3230" t="s">
        <v>4481</v>
      </c>
      <c r="Z3230" t="s">
        <v>3051</v>
      </c>
      <c r="AA3230">
        <v>830740</v>
      </c>
      <c r="AB3230" s="198">
        <v>37048.875011574077</v>
      </c>
      <c r="AC3230" s="198">
        <v>37048.875011574077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2500</v>
      </c>
      <c r="G3231" s="202">
        <v>1339901</v>
      </c>
      <c r="H3231" s="198">
        <v>37047.386076388888</v>
      </c>
      <c r="I3231" t="s">
        <v>4518</v>
      </c>
      <c r="M3231" t="s">
        <v>3494</v>
      </c>
      <c r="N3231" t="s">
        <v>3840</v>
      </c>
      <c r="O3231" t="s">
        <v>4679</v>
      </c>
      <c r="Q3231" s="199">
        <v>2500</v>
      </c>
      <c r="S3231" t="s">
        <v>3495</v>
      </c>
      <c r="T3231" t="s">
        <v>3730</v>
      </c>
      <c r="U3231" s="201">
        <v>4.1449999999999996</v>
      </c>
      <c r="V3231" t="s">
        <v>4223</v>
      </c>
      <c r="W3231" t="s">
        <v>4178</v>
      </c>
      <c r="X3231" t="s">
        <v>4179</v>
      </c>
      <c r="Y3231" t="s">
        <v>4481</v>
      </c>
      <c r="Z3231" t="s">
        <v>3051</v>
      </c>
      <c r="AA3231">
        <v>830739</v>
      </c>
      <c r="AB3231" s="198">
        <v>37048.875011574077</v>
      </c>
      <c r="AC3231" s="198">
        <v>37048.875011574077</v>
      </c>
    </row>
    <row r="3232" spans="1:29" x14ac:dyDescent="0.2">
      <c r="A3232" s="44" t="str">
        <f t="shared" si="251"/>
        <v>US Power Financial</v>
      </c>
      <c r="B3232" s="44" t="str">
        <f t="shared" si="252"/>
        <v>US</v>
      </c>
      <c r="C3232" s="44" t="str">
        <f t="shared" si="253"/>
        <v>Power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</v>
      </c>
      <c r="G3232" s="202">
        <v>1339902</v>
      </c>
      <c r="H3232" s="198">
        <v>37047.386076388888</v>
      </c>
      <c r="I3232" t="s">
        <v>3135</v>
      </c>
      <c r="M3232" t="s">
        <v>2818</v>
      </c>
      <c r="N3232" t="s">
        <v>4780</v>
      </c>
      <c r="O3232" t="s">
        <v>424</v>
      </c>
      <c r="Q3232" s="199">
        <v>50</v>
      </c>
      <c r="S3232" t="s">
        <v>3493</v>
      </c>
      <c r="T3232" t="s">
        <v>3730</v>
      </c>
      <c r="U3232" s="201">
        <v>31</v>
      </c>
      <c r="V3232" t="s">
        <v>3138</v>
      </c>
      <c r="W3232" t="s">
        <v>4781</v>
      </c>
      <c r="X3232" t="s">
        <v>4782</v>
      </c>
      <c r="Y3232" t="s">
        <v>4783</v>
      </c>
      <c r="Z3232" t="s">
        <v>3051</v>
      </c>
      <c r="AA3232">
        <v>632880.1</v>
      </c>
      <c r="AB3232" s="198">
        <v>37047.875011574077</v>
      </c>
      <c r="AC3232" s="198">
        <v>37047.875011574077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</v>
      </c>
      <c r="G3233" s="202">
        <v>1339905</v>
      </c>
      <c r="H3233" s="198">
        <v>37047.386145833334</v>
      </c>
      <c r="I3233" t="s">
        <v>4543</v>
      </c>
      <c r="M3233" t="s">
        <v>3494</v>
      </c>
      <c r="N3233" t="s">
        <v>4415</v>
      </c>
      <c r="O3233" t="s">
        <v>460</v>
      </c>
      <c r="P3233" s="199">
        <v>50</v>
      </c>
      <c r="S3233" t="s">
        <v>4416</v>
      </c>
      <c r="T3233" t="s">
        <v>3730</v>
      </c>
      <c r="U3233" s="201">
        <v>0.25</v>
      </c>
      <c r="V3233" t="s">
        <v>4725</v>
      </c>
      <c r="W3233" t="s">
        <v>4417</v>
      </c>
      <c r="X3233" t="s">
        <v>4418</v>
      </c>
      <c r="Y3233" t="s">
        <v>3748</v>
      </c>
      <c r="Z3233" t="s">
        <v>3051</v>
      </c>
      <c r="AA3233" t="s">
        <v>461</v>
      </c>
      <c r="AB3233" s="198">
        <v>37104</v>
      </c>
      <c r="AC3233" s="198">
        <v>37134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11333</v>
      </c>
      <c r="G3234" s="202">
        <v>1339904</v>
      </c>
      <c r="H3234" s="198">
        <v>37047.386145833334</v>
      </c>
      <c r="I3234" t="s">
        <v>4239</v>
      </c>
      <c r="M3234" t="s">
        <v>3494</v>
      </c>
      <c r="N3234" t="s">
        <v>3840</v>
      </c>
      <c r="O3234" t="s">
        <v>4680</v>
      </c>
      <c r="P3234" s="199">
        <v>11333</v>
      </c>
      <c r="S3234" t="s">
        <v>3495</v>
      </c>
      <c r="T3234" t="s">
        <v>3730</v>
      </c>
      <c r="U3234" s="201">
        <v>4.0250000000000004</v>
      </c>
      <c r="V3234" t="s">
        <v>4066</v>
      </c>
      <c r="W3234" t="s">
        <v>4163</v>
      </c>
      <c r="X3234" t="s">
        <v>4164</v>
      </c>
      <c r="Y3234" t="s">
        <v>4481</v>
      </c>
      <c r="Z3234" t="s">
        <v>3051</v>
      </c>
      <c r="AA3234">
        <v>830741</v>
      </c>
      <c r="AB3234" s="198">
        <v>37048.875011574077</v>
      </c>
      <c r="AC3234" s="198">
        <v>37048.875011574077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10000</v>
      </c>
      <c r="G3235" s="202">
        <v>1339909</v>
      </c>
      <c r="H3235" s="198">
        <v>37047.386192129627</v>
      </c>
      <c r="I3235" t="s">
        <v>3518</v>
      </c>
      <c r="M3235" t="s">
        <v>3494</v>
      </c>
      <c r="N3235" t="s">
        <v>3840</v>
      </c>
      <c r="O3235" t="s">
        <v>2624</v>
      </c>
      <c r="Q3235" s="199">
        <v>10000</v>
      </c>
      <c r="S3235" t="s">
        <v>3495</v>
      </c>
      <c r="T3235" t="s">
        <v>3730</v>
      </c>
      <c r="U3235" s="201">
        <v>4.03</v>
      </c>
      <c r="V3235" t="s">
        <v>3902</v>
      </c>
      <c r="W3235" t="s">
        <v>4322</v>
      </c>
      <c r="X3235" t="s">
        <v>4194</v>
      </c>
      <c r="Y3235" t="s">
        <v>4481</v>
      </c>
      <c r="Z3235" t="s">
        <v>3051</v>
      </c>
      <c r="AA3235">
        <v>830742</v>
      </c>
      <c r="AB3235" s="198">
        <v>37048.875011574077</v>
      </c>
      <c r="AC3235" s="198">
        <v>37048.875011574077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4141</v>
      </c>
      <c r="G3236" s="202">
        <v>1339911</v>
      </c>
      <c r="H3236" s="198">
        <v>37047.386203703703</v>
      </c>
      <c r="I3236" t="s">
        <v>4445</v>
      </c>
      <c r="M3236" t="s">
        <v>3494</v>
      </c>
      <c r="N3236" t="s">
        <v>3840</v>
      </c>
      <c r="O3236" t="s">
        <v>2583</v>
      </c>
      <c r="P3236" s="199">
        <v>4141</v>
      </c>
      <c r="S3236" t="s">
        <v>3495</v>
      </c>
      <c r="T3236" t="s">
        <v>3730</v>
      </c>
      <c r="U3236" s="201">
        <v>4.1550000000000002</v>
      </c>
      <c r="V3236" t="s">
        <v>4446</v>
      </c>
      <c r="W3236" t="s">
        <v>4523</v>
      </c>
      <c r="X3236" t="s">
        <v>4524</v>
      </c>
      <c r="Y3236" t="s">
        <v>4481</v>
      </c>
      <c r="Z3236" t="s">
        <v>3051</v>
      </c>
      <c r="AA3236">
        <v>830744</v>
      </c>
      <c r="AB3236" s="198">
        <v>37048.875011574077</v>
      </c>
      <c r="AC3236" s="198">
        <v>37048.875011574077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5150</v>
      </c>
      <c r="G3237" s="202">
        <v>1339910</v>
      </c>
      <c r="H3237" s="198">
        <v>37047.386203703703</v>
      </c>
      <c r="I3237" t="s">
        <v>3466</v>
      </c>
      <c r="M3237" t="s">
        <v>3494</v>
      </c>
      <c r="N3237" t="s">
        <v>3840</v>
      </c>
      <c r="O3237" t="s">
        <v>2481</v>
      </c>
      <c r="Q3237" s="199">
        <v>5150</v>
      </c>
      <c r="S3237" t="s">
        <v>3495</v>
      </c>
      <c r="T3237" t="s">
        <v>3730</v>
      </c>
      <c r="U3237" s="201">
        <v>4.1050000000000004</v>
      </c>
      <c r="V3237" t="s">
        <v>3505</v>
      </c>
      <c r="W3237" t="s">
        <v>4479</v>
      </c>
      <c r="X3237" t="s">
        <v>4480</v>
      </c>
      <c r="Y3237" t="s">
        <v>4481</v>
      </c>
      <c r="Z3237" t="s">
        <v>3051</v>
      </c>
      <c r="AA3237">
        <v>830743</v>
      </c>
      <c r="AB3237" s="198">
        <v>37048.875011574077</v>
      </c>
      <c r="AC3237" s="198">
        <v>37048.875011574077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10000</v>
      </c>
      <c r="G3238" s="202">
        <v>1339912</v>
      </c>
      <c r="H3238" s="198">
        <v>37047.38622685185</v>
      </c>
      <c r="I3238" t="s">
        <v>4504</v>
      </c>
      <c r="M3238" t="s">
        <v>3494</v>
      </c>
      <c r="N3238" t="s">
        <v>3840</v>
      </c>
      <c r="O3238" t="s">
        <v>2785</v>
      </c>
      <c r="Q3238" s="199">
        <v>10000</v>
      </c>
      <c r="S3238" t="s">
        <v>3495</v>
      </c>
      <c r="T3238" t="s">
        <v>3730</v>
      </c>
      <c r="U3238" s="201">
        <v>4.1025</v>
      </c>
      <c r="V3238" t="s">
        <v>4398</v>
      </c>
      <c r="W3238" t="s">
        <v>4479</v>
      </c>
      <c r="X3238" t="s">
        <v>4480</v>
      </c>
      <c r="Y3238" t="s">
        <v>4481</v>
      </c>
      <c r="Z3238" t="s">
        <v>3051</v>
      </c>
      <c r="AA3238">
        <v>830745</v>
      </c>
      <c r="AB3238" s="198">
        <v>37048.875011574077</v>
      </c>
      <c r="AC3238" s="198">
        <v>37048.875011574077</v>
      </c>
    </row>
    <row r="3239" spans="1:29" x14ac:dyDescent="0.2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30</v>
      </c>
      <c r="F3239" s="213">
        <f t="shared" si="255"/>
        <v>750000</v>
      </c>
      <c r="G3239" s="202">
        <v>1339913</v>
      </c>
      <c r="H3239" s="198">
        <v>37047.386250000003</v>
      </c>
      <c r="I3239" t="s">
        <v>462</v>
      </c>
      <c r="M3239" t="s">
        <v>3494</v>
      </c>
      <c r="N3239" t="s">
        <v>3761</v>
      </c>
      <c r="O3239" t="s">
        <v>3428</v>
      </c>
      <c r="Q3239" s="199">
        <v>25000</v>
      </c>
      <c r="S3239" t="s">
        <v>3763</v>
      </c>
      <c r="T3239" t="s">
        <v>3764</v>
      </c>
      <c r="U3239" s="201">
        <v>20.350000000000001</v>
      </c>
      <c r="V3239" t="s">
        <v>463</v>
      </c>
      <c r="W3239" t="s">
        <v>3765</v>
      </c>
      <c r="X3239" t="s">
        <v>3766</v>
      </c>
      <c r="Y3239" t="s">
        <v>3767</v>
      </c>
      <c r="Z3239" t="s">
        <v>3735</v>
      </c>
      <c r="AA3239">
        <v>106465</v>
      </c>
      <c r="AB3239" s="198">
        <v>37135.875011574077</v>
      </c>
      <c r="AC3239" s="198">
        <v>37164.875011574077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2500</v>
      </c>
      <c r="G3240" s="202">
        <v>1339914</v>
      </c>
      <c r="H3240" s="198">
        <v>37047.386273148149</v>
      </c>
      <c r="I3240" t="s">
        <v>4400</v>
      </c>
      <c r="M3240" t="s">
        <v>3494</v>
      </c>
      <c r="N3240" t="s">
        <v>3840</v>
      </c>
      <c r="O3240" t="s">
        <v>2657</v>
      </c>
      <c r="Q3240" s="199">
        <v>2500</v>
      </c>
      <c r="S3240" t="s">
        <v>3495</v>
      </c>
      <c r="T3240" t="s">
        <v>3730</v>
      </c>
      <c r="U3240" s="201">
        <v>3.8650000000000002</v>
      </c>
      <c r="V3240" t="s">
        <v>4462</v>
      </c>
      <c r="W3240" t="s">
        <v>4368</v>
      </c>
      <c r="X3240" t="s">
        <v>3165</v>
      </c>
      <c r="Y3240" t="s">
        <v>4481</v>
      </c>
      <c r="Z3240" t="s">
        <v>3051</v>
      </c>
      <c r="AA3240">
        <v>830746</v>
      </c>
      <c r="AB3240" s="198">
        <v>37048.875011574077</v>
      </c>
      <c r="AC3240" s="198">
        <v>37048.875011574077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1339915</v>
      </c>
      <c r="H3241" s="198">
        <v>37047.386296296296</v>
      </c>
      <c r="I3241" t="s">
        <v>3518</v>
      </c>
      <c r="M3241" t="s">
        <v>3494</v>
      </c>
      <c r="N3241" t="s">
        <v>3840</v>
      </c>
      <c r="O3241" t="s">
        <v>2472</v>
      </c>
      <c r="Q3241" s="199">
        <v>10000</v>
      </c>
      <c r="S3241" t="s">
        <v>3495</v>
      </c>
      <c r="T3241" t="s">
        <v>3730</v>
      </c>
      <c r="U3241" s="201">
        <v>3.9849999999999999</v>
      </c>
      <c r="V3241" t="s">
        <v>4453</v>
      </c>
      <c r="W3241" t="s">
        <v>4512</v>
      </c>
      <c r="X3241" t="s">
        <v>4513</v>
      </c>
      <c r="Y3241" t="s">
        <v>4481</v>
      </c>
      <c r="Z3241" t="s">
        <v>3051</v>
      </c>
      <c r="AA3241">
        <v>830747</v>
      </c>
      <c r="AB3241" s="198">
        <v>37048.875011574077</v>
      </c>
      <c r="AC3241" s="198">
        <v>37048.875011574077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1339916</v>
      </c>
      <c r="H3242" s="198">
        <v>37047.386319444442</v>
      </c>
      <c r="I3242" t="s">
        <v>3150</v>
      </c>
      <c r="M3242" t="s">
        <v>3494</v>
      </c>
      <c r="N3242" t="s">
        <v>3840</v>
      </c>
      <c r="O3242" t="s">
        <v>2587</v>
      </c>
      <c r="P3242" s="199">
        <v>5000</v>
      </c>
      <c r="S3242" t="s">
        <v>3495</v>
      </c>
      <c r="T3242" t="s">
        <v>3730</v>
      </c>
      <c r="U3242" s="201">
        <v>4.05</v>
      </c>
      <c r="V3242" t="s">
        <v>3687</v>
      </c>
      <c r="W3242" t="s">
        <v>3171</v>
      </c>
      <c r="X3242" t="s">
        <v>3164</v>
      </c>
      <c r="Y3242" t="s">
        <v>4481</v>
      </c>
      <c r="Z3242" t="s">
        <v>3051</v>
      </c>
      <c r="AA3242">
        <v>830748</v>
      </c>
      <c r="AB3242" s="198">
        <v>37048.875011574077</v>
      </c>
      <c r="AC3242" s="198">
        <v>37048.875011574077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10000</v>
      </c>
      <c r="G3243" s="202">
        <v>1339917</v>
      </c>
      <c r="H3243" s="198">
        <v>37047.386319444442</v>
      </c>
      <c r="I3243" t="s">
        <v>4272</v>
      </c>
      <c r="M3243" t="s">
        <v>3494</v>
      </c>
      <c r="N3243" t="s">
        <v>3840</v>
      </c>
      <c r="O3243" t="s">
        <v>107</v>
      </c>
      <c r="P3243" s="199">
        <v>10000</v>
      </c>
      <c r="S3243" t="s">
        <v>3495</v>
      </c>
      <c r="T3243" t="s">
        <v>3730</v>
      </c>
      <c r="U3243" s="201">
        <v>4.0949999999999998</v>
      </c>
      <c r="V3243" t="s">
        <v>3249</v>
      </c>
      <c r="W3243" t="s">
        <v>4479</v>
      </c>
      <c r="X3243" t="s">
        <v>4480</v>
      </c>
      <c r="Y3243" t="s">
        <v>4481</v>
      </c>
      <c r="Z3243" t="s">
        <v>3051</v>
      </c>
      <c r="AA3243">
        <v>830749</v>
      </c>
      <c r="AB3243" s="198">
        <v>37048.875011574077</v>
      </c>
      <c r="AC3243" s="198">
        <v>37048.875011574077</v>
      </c>
    </row>
    <row r="3244" spans="1:29" x14ac:dyDescent="0.2">
      <c r="A3244" s="44" t="str">
        <f t="shared" si="251"/>
        <v xml:space="preserve"> Metals Financial</v>
      </c>
      <c r="B3244" s="44" t="str">
        <f t="shared" si="252"/>
        <v/>
      </c>
      <c r="C3244" s="44" t="str">
        <f t="shared" si="253"/>
        <v>Metals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20</v>
      </c>
      <c r="G3244" s="202">
        <v>1339918</v>
      </c>
      <c r="H3244" s="198">
        <v>37047.386342592596</v>
      </c>
      <c r="I3244" t="s">
        <v>3793</v>
      </c>
      <c r="M3244" t="s">
        <v>3499</v>
      </c>
      <c r="N3244" t="s">
        <v>3739</v>
      </c>
      <c r="O3244" t="s">
        <v>3740</v>
      </c>
      <c r="P3244" s="199">
        <v>20</v>
      </c>
      <c r="S3244" t="s">
        <v>3729</v>
      </c>
      <c r="T3244" t="s">
        <v>3730</v>
      </c>
      <c r="U3244" s="201">
        <v>1511</v>
      </c>
      <c r="V3244" t="s">
        <v>3210</v>
      </c>
      <c r="W3244" t="s">
        <v>3736</v>
      </c>
      <c r="X3244" t="s">
        <v>3732</v>
      </c>
      <c r="Y3244" t="s">
        <v>3733</v>
      </c>
      <c r="Z3244" t="s">
        <v>3734</v>
      </c>
      <c r="AA3244">
        <v>2169073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1240</v>
      </c>
      <c r="G3245" s="202">
        <v>1339919</v>
      </c>
      <c r="H3245" s="198">
        <v>37047.386354166665</v>
      </c>
      <c r="I3245" t="s">
        <v>4249</v>
      </c>
      <c r="M3245" t="s">
        <v>3494</v>
      </c>
      <c r="N3245" t="s">
        <v>3840</v>
      </c>
      <c r="O3245" t="s">
        <v>2507</v>
      </c>
      <c r="Q3245" s="199">
        <v>1240</v>
      </c>
      <c r="S3245" t="s">
        <v>3495</v>
      </c>
      <c r="T3245" t="s">
        <v>3730</v>
      </c>
      <c r="U3245" s="201">
        <v>4.2699999999999996</v>
      </c>
      <c r="V3245" t="s">
        <v>4476</v>
      </c>
      <c r="W3245" t="s">
        <v>3217</v>
      </c>
      <c r="X3245" t="s">
        <v>3153</v>
      </c>
      <c r="Y3245" t="s">
        <v>4481</v>
      </c>
      <c r="Z3245" t="s">
        <v>3051</v>
      </c>
      <c r="AA3245">
        <v>830750</v>
      </c>
      <c r="AB3245" s="198">
        <v>37048.875011574077</v>
      </c>
      <c r="AC3245" s="198">
        <v>37048.875011574077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1339920</v>
      </c>
      <c r="H3246" s="198">
        <v>37047.386365740742</v>
      </c>
      <c r="I3246" t="s">
        <v>3150</v>
      </c>
      <c r="M3246" t="s">
        <v>3494</v>
      </c>
      <c r="N3246" t="s">
        <v>3840</v>
      </c>
      <c r="O3246" t="s">
        <v>2503</v>
      </c>
      <c r="Q3246" s="199">
        <v>5000</v>
      </c>
      <c r="S3246" t="s">
        <v>3495</v>
      </c>
      <c r="T3246" t="s">
        <v>3730</v>
      </c>
      <c r="U3246" s="201">
        <v>3.9024999999999999</v>
      </c>
      <c r="V3246" t="s">
        <v>4588</v>
      </c>
      <c r="W3246" t="s">
        <v>4348</v>
      </c>
      <c r="X3246" t="s">
        <v>4498</v>
      </c>
      <c r="Y3246" t="s">
        <v>4481</v>
      </c>
      <c r="Z3246" t="s">
        <v>3051</v>
      </c>
      <c r="AA3246">
        <v>830751</v>
      </c>
      <c r="AB3246" s="198">
        <v>37048.875011574077</v>
      </c>
      <c r="AC3246" s="198">
        <v>37048.875011574077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1339921</v>
      </c>
      <c r="H3247" s="198">
        <v>37047.386377314811</v>
      </c>
      <c r="I3247" t="s">
        <v>4249</v>
      </c>
      <c r="M3247" t="s">
        <v>3494</v>
      </c>
      <c r="N3247" t="s">
        <v>3840</v>
      </c>
      <c r="O3247" t="s">
        <v>2586</v>
      </c>
      <c r="Q3247" s="199">
        <v>10000</v>
      </c>
      <c r="S3247" t="s">
        <v>3495</v>
      </c>
      <c r="T3247" t="s">
        <v>3730</v>
      </c>
      <c r="U3247" s="201">
        <v>4.1150000000000002</v>
      </c>
      <c r="V3247" t="s">
        <v>4503</v>
      </c>
      <c r="W3247" t="s">
        <v>4523</v>
      </c>
      <c r="X3247" t="s">
        <v>4524</v>
      </c>
      <c r="Y3247" t="s">
        <v>4481</v>
      </c>
      <c r="Z3247" t="s">
        <v>3051</v>
      </c>
      <c r="AA3247">
        <v>830752</v>
      </c>
      <c r="AB3247" s="198">
        <v>37048.875011574077</v>
      </c>
      <c r="AC3247" s="198">
        <v>37048.875011574077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25</v>
      </c>
      <c r="F3248" s="213">
        <f t="shared" si="255"/>
        <v>125000</v>
      </c>
      <c r="G3248" s="202">
        <v>1339922</v>
      </c>
      <c r="H3248" s="198">
        <v>37047.386377314811</v>
      </c>
      <c r="I3248" t="s">
        <v>3150</v>
      </c>
      <c r="M3248" t="s">
        <v>3494</v>
      </c>
      <c r="N3248" t="s">
        <v>3840</v>
      </c>
      <c r="O3248" t="s">
        <v>2651</v>
      </c>
      <c r="Q3248" s="199">
        <v>5000</v>
      </c>
      <c r="S3248" t="s">
        <v>3495</v>
      </c>
      <c r="T3248" t="s">
        <v>3730</v>
      </c>
      <c r="U3248" s="201">
        <v>3.9849999999999999</v>
      </c>
      <c r="V3248" t="s">
        <v>3276</v>
      </c>
      <c r="W3248" t="s">
        <v>4169</v>
      </c>
      <c r="X3248" t="s">
        <v>4170</v>
      </c>
      <c r="Y3248" t="s">
        <v>4481</v>
      </c>
      <c r="Z3248" t="s">
        <v>3051</v>
      </c>
      <c r="AA3248">
        <v>830755</v>
      </c>
      <c r="AB3248" s="198">
        <v>37048.875011574077</v>
      </c>
      <c r="AC3248" s="198">
        <v>37072.875011574077</v>
      </c>
    </row>
    <row r="3249" spans="1:31" x14ac:dyDescent="0.2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1339925</v>
      </c>
      <c r="H3249" s="198">
        <v>37047.386423611111</v>
      </c>
      <c r="I3249" t="s">
        <v>4396</v>
      </c>
      <c r="M3249" t="s">
        <v>3494</v>
      </c>
      <c r="N3249" t="s">
        <v>3176</v>
      </c>
      <c r="O3249" t="s">
        <v>78</v>
      </c>
      <c r="Q3249" s="199">
        <v>5000</v>
      </c>
      <c r="S3249" t="s">
        <v>3495</v>
      </c>
      <c r="T3249" t="s">
        <v>3730</v>
      </c>
      <c r="U3249" s="201">
        <v>3.3450000000000002</v>
      </c>
      <c r="V3249" t="s">
        <v>4601</v>
      </c>
      <c r="W3249" t="s">
        <v>4451</v>
      </c>
      <c r="X3249" t="s">
        <v>3805</v>
      </c>
      <c r="Y3249" t="s">
        <v>4481</v>
      </c>
      <c r="Z3249" t="s">
        <v>3052</v>
      </c>
      <c r="AA3249">
        <v>830754</v>
      </c>
      <c r="AB3249" s="198">
        <v>37048.875011574077</v>
      </c>
      <c r="AC3249" s="198">
        <v>37048.875011574077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6200</v>
      </c>
      <c r="G3250" s="202">
        <v>1339924</v>
      </c>
      <c r="H3250" s="198">
        <v>37047.386423611111</v>
      </c>
      <c r="I3250" t="s">
        <v>4239</v>
      </c>
      <c r="M3250" t="s">
        <v>3494</v>
      </c>
      <c r="N3250" t="s">
        <v>3840</v>
      </c>
      <c r="O3250" t="s">
        <v>4697</v>
      </c>
      <c r="Q3250" s="199">
        <v>6200</v>
      </c>
      <c r="S3250" t="s">
        <v>3495</v>
      </c>
      <c r="T3250" t="s">
        <v>3730</v>
      </c>
      <c r="U3250" s="201">
        <v>3.9750000000000001</v>
      </c>
      <c r="V3250" t="s">
        <v>4066</v>
      </c>
      <c r="W3250" t="s">
        <v>4169</v>
      </c>
      <c r="X3250" t="s">
        <v>4170</v>
      </c>
      <c r="Y3250" t="s">
        <v>4481</v>
      </c>
      <c r="Z3250" t="s">
        <v>3051</v>
      </c>
      <c r="AA3250">
        <v>830753</v>
      </c>
      <c r="AB3250" s="198">
        <v>37048.875011574077</v>
      </c>
      <c r="AC3250" s="198">
        <v>37048.875011574077</v>
      </c>
    </row>
    <row r="3251" spans="1:31" x14ac:dyDescent="0.2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15</v>
      </c>
      <c r="G3251" s="202">
        <v>1339926</v>
      </c>
      <c r="H3251" s="198">
        <v>37047.386435185188</v>
      </c>
      <c r="I3251" t="s">
        <v>4128</v>
      </c>
      <c r="M3251" t="s">
        <v>3499</v>
      </c>
      <c r="N3251" t="s">
        <v>3739</v>
      </c>
      <c r="O3251" t="s">
        <v>3740</v>
      </c>
      <c r="Q3251" s="199">
        <v>15</v>
      </c>
      <c r="S3251" t="s">
        <v>3729</v>
      </c>
      <c r="T3251" t="s">
        <v>3730</v>
      </c>
      <c r="U3251" s="201">
        <v>1512</v>
      </c>
      <c r="V3251" t="s">
        <v>4129</v>
      </c>
      <c r="W3251" t="s">
        <v>3736</v>
      </c>
      <c r="X3251" t="s">
        <v>3732</v>
      </c>
      <c r="Y3251" t="s">
        <v>3733</v>
      </c>
      <c r="Z3251" t="s">
        <v>3734</v>
      </c>
      <c r="AA3251">
        <v>2169075</v>
      </c>
    </row>
    <row r="3252" spans="1:31" x14ac:dyDescent="0.2">
      <c r="A3252" s="44" t="str">
        <f t="shared" si="251"/>
        <v xml:space="preserve"> Natural Gas Physical</v>
      </c>
      <c r="B3252" s="44" t="str">
        <f t="shared" si="252"/>
        <v/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1339927</v>
      </c>
      <c r="H3252" s="198">
        <v>37047.386446759258</v>
      </c>
      <c r="I3252" t="s">
        <v>4158</v>
      </c>
      <c r="M3252" t="s">
        <v>3494</v>
      </c>
      <c r="N3252" t="s">
        <v>3176</v>
      </c>
      <c r="O3252" t="s">
        <v>4591</v>
      </c>
      <c r="P3252" s="199">
        <v>5000</v>
      </c>
      <c r="S3252" t="s">
        <v>3798</v>
      </c>
      <c r="T3252" t="s">
        <v>3177</v>
      </c>
      <c r="U3252" s="201">
        <v>4.9349999999999996</v>
      </c>
      <c r="V3252" t="s">
        <v>3817</v>
      </c>
      <c r="W3252" t="s">
        <v>3178</v>
      </c>
      <c r="X3252" t="s">
        <v>3179</v>
      </c>
      <c r="Y3252" t="s">
        <v>4481</v>
      </c>
      <c r="Z3252" t="s">
        <v>3052</v>
      </c>
      <c r="AA3252">
        <v>830756</v>
      </c>
      <c r="AB3252" s="198">
        <v>37047.875011574077</v>
      </c>
      <c r="AC3252" s="198">
        <v>37047.875011574077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10000</v>
      </c>
      <c r="G3253" s="202">
        <v>1339928</v>
      </c>
      <c r="H3253" s="198">
        <v>37047.386458333334</v>
      </c>
      <c r="I3253" t="s">
        <v>4159</v>
      </c>
      <c r="M3253" t="s">
        <v>3494</v>
      </c>
      <c r="N3253" t="s">
        <v>3840</v>
      </c>
      <c r="O3253" t="s">
        <v>2624</v>
      </c>
      <c r="P3253" s="199">
        <v>10000</v>
      </c>
      <c r="S3253" t="s">
        <v>3495</v>
      </c>
      <c r="T3253" t="s">
        <v>3730</v>
      </c>
      <c r="U3253" s="201">
        <v>4.0199999999999996</v>
      </c>
      <c r="V3253" t="s">
        <v>4140</v>
      </c>
      <c r="W3253" t="s">
        <v>4322</v>
      </c>
      <c r="X3253" t="s">
        <v>4194</v>
      </c>
      <c r="Y3253" t="s">
        <v>4481</v>
      </c>
      <c r="Z3253" t="s">
        <v>3051</v>
      </c>
      <c r="AA3253">
        <v>830757</v>
      </c>
      <c r="AB3253" s="198">
        <v>37048.875011574077</v>
      </c>
      <c r="AC3253" s="198">
        <v>37048.875011574077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2325</v>
      </c>
      <c r="G3254" s="202">
        <v>1339929</v>
      </c>
      <c r="H3254" s="198">
        <v>37047.386469907404</v>
      </c>
      <c r="I3254" t="s">
        <v>3606</v>
      </c>
      <c r="M3254" t="s">
        <v>3494</v>
      </c>
      <c r="N3254" t="s">
        <v>3840</v>
      </c>
      <c r="O3254" t="s">
        <v>4704</v>
      </c>
      <c r="Q3254" s="199">
        <v>2325</v>
      </c>
      <c r="S3254" t="s">
        <v>3495</v>
      </c>
      <c r="T3254" t="s">
        <v>3730</v>
      </c>
      <c r="U3254" s="201">
        <v>3.9449999999999998</v>
      </c>
      <c r="V3254" t="s">
        <v>2768</v>
      </c>
      <c r="W3254" t="s">
        <v>4169</v>
      </c>
      <c r="X3254" t="s">
        <v>3165</v>
      </c>
      <c r="Y3254" t="s">
        <v>4481</v>
      </c>
      <c r="Z3254" t="s">
        <v>3051</v>
      </c>
      <c r="AA3254">
        <v>830758</v>
      </c>
      <c r="AB3254" s="198">
        <v>37048.875011574077</v>
      </c>
      <c r="AC3254" s="198">
        <v>37048.875011574077</v>
      </c>
      <c r="AE3254" s="116">
        <f>IF(S3254="Gallon",F3254/42,F3254)</f>
        <v>2325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2205</v>
      </c>
      <c r="G3255" s="202">
        <v>1339930</v>
      </c>
      <c r="H3255" s="198">
        <v>37047.386493055557</v>
      </c>
      <c r="I3255" t="s">
        <v>4327</v>
      </c>
      <c r="M3255" t="s">
        <v>3494</v>
      </c>
      <c r="N3255" t="s">
        <v>3840</v>
      </c>
      <c r="O3255" t="s">
        <v>2587</v>
      </c>
      <c r="P3255" s="199">
        <v>2205</v>
      </c>
      <c r="S3255" t="s">
        <v>3495</v>
      </c>
      <c r="T3255" t="s">
        <v>3730</v>
      </c>
      <c r="U3255" s="201">
        <v>4.0250000000000004</v>
      </c>
      <c r="V3255" t="s">
        <v>4328</v>
      </c>
      <c r="W3255" t="s">
        <v>3171</v>
      </c>
      <c r="X3255" t="s">
        <v>3164</v>
      </c>
      <c r="Y3255" t="s">
        <v>4481</v>
      </c>
      <c r="Z3255" t="s">
        <v>3051</v>
      </c>
      <c r="AA3255">
        <v>830759</v>
      </c>
      <c r="AB3255" s="198">
        <v>37048.875011574077</v>
      </c>
      <c r="AC3255" s="198">
        <v>37048.875011574077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5000</v>
      </c>
      <c r="G3256" s="202">
        <v>1339931</v>
      </c>
      <c r="H3256" s="198">
        <v>37047.386493055557</v>
      </c>
      <c r="I3256" t="s">
        <v>3466</v>
      </c>
      <c r="M3256" t="s">
        <v>3494</v>
      </c>
      <c r="N3256" t="s">
        <v>3840</v>
      </c>
      <c r="O3256" t="s">
        <v>2524</v>
      </c>
      <c r="Q3256" s="199">
        <v>5000</v>
      </c>
      <c r="S3256" t="s">
        <v>3495</v>
      </c>
      <c r="T3256" t="s">
        <v>3730</v>
      </c>
      <c r="U3256" s="201">
        <v>4.32</v>
      </c>
      <c r="V3256" t="s">
        <v>3282</v>
      </c>
      <c r="W3256" t="s">
        <v>3217</v>
      </c>
      <c r="X3256" t="s">
        <v>3153</v>
      </c>
      <c r="Y3256" t="s">
        <v>4481</v>
      </c>
      <c r="Z3256" t="s">
        <v>3051</v>
      </c>
      <c r="AA3256">
        <v>830760</v>
      </c>
      <c r="AB3256" s="198">
        <v>37048.875011574077</v>
      </c>
      <c r="AC3256" s="198">
        <v>37048.875011574077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5000</v>
      </c>
      <c r="G3257" s="202">
        <v>1339932</v>
      </c>
      <c r="H3257" s="198">
        <v>37047.386516203704</v>
      </c>
      <c r="I3257" t="s">
        <v>4400</v>
      </c>
      <c r="M3257" t="s">
        <v>3494</v>
      </c>
      <c r="N3257" t="s">
        <v>3840</v>
      </c>
      <c r="O3257" t="s">
        <v>2505</v>
      </c>
      <c r="P3257" s="199">
        <v>5000</v>
      </c>
      <c r="S3257" t="s">
        <v>3495</v>
      </c>
      <c r="T3257" t="s">
        <v>3730</v>
      </c>
      <c r="U3257" s="201">
        <v>3.8975</v>
      </c>
      <c r="V3257" t="s">
        <v>4401</v>
      </c>
      <c r="W3257" t="s">
        <v>4348</v>
      </c>
      <c r="X3257" t="s">
        <v>4498</v>
      </c>
      <c r="Y3257" t="s">
        <v>4481</v>
      </c>
      <c r="Z3257" t="s">
        <v>3051</v>
      </c>
      <c r="AA3257">
        <v>830761</v>
      </c>
      <c r="AB3257" s="198">
        <v>37048.875011574077</v>
      </c>
      <c r="AC3257" s="198">
        <v>37048.875011574077</v>
      </c>
    </row>
    <row r="3258" spans="1:31" x14ac:dyDescent="0.2">
      <c r="A3258" s="44" t="str">
        <f t="shared" si="251"/>
        <v>US Natural Gas Financial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31</v>
      </c>
      <c r="F3258" s="213">
        <f t="shared" si="255"/>
        <v>310000</v>
      </c>
      <c r="G3258" s="202">
        <v>1339933</v>
      </c>
      <c r="H3258" s="198">
        <v>37047.38653935185</v>
      </c>
      <c r="I3258" t="s">
        <v>3645</v>
      </c>
      <c r="M3258" t="s">
        <v>3494</v>
      </c>
      <c r="N3258" t="s">
        <v>4277</v>
      </c>
      <c r="O3258" t="s">
        <v>4487</v>
      </c>
      <c r="P3258" s="199">
        <v>10000</v>
      </c>
      <c r="S3258" t="s">
        <v>3495</v>
      </c>
      <c r="T3258" t="s">
        <v>3730</v>
      </c>
      <c r="U3258" s="201">
        <v>4.0999999999999996</v>
      </c>
      <c r="V3258" t="s">
        <v>3292</v>
      </c>
      <c r="W3258" t="s">
        <v>2909</v>
      </c>
      <c r="X3258" t="s">
        <v>4278</v>
      </c>
      <c r="Y3258" t="s">
        <v>3748</v>
      </c>
      <c r="Z3258" t="s">
        <v>3051</v>
      </c>
      <c r="AA3258" t="s">
        <v>464</v>
      </c>
      <c r="AB3258" s="198">
        <v>37073.875</v>
      </c>
      <c r="AC3258" s="198">
        <v>37103.875</v>
      </c>
    </row>
    <row r="3259" spans="1:31" x14ac:dyDescent="0.2">
      <c r="A3259" s="44" t="str">
        <f t="shared" si="251"/>
        <v xml:space="preserve"> Natural Gas Physical</v>
      </c>
      <c r="B3259" s="44" t="str">
        <f t="shared" si="252"/>
        <v/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31</v>
      </c>
      <c r="F3259" s="213">
        <f t="shared" si="255"/>
        <v>155000</v>
      </c>
      <c r="G3259" s="202">
        <v>1339934</v>
      </c>
      <c r="H3259" s="198">
        <v>37047.386550925927</v>
      </c>
      <c r="I3259" t="s">
        <v>4239</v>
      </c>
      <c r="M3259" t="s">
        <v>3494</v>
      </c>
      <c r="N3259" t="s">
        <v>3176</v>
      </c>
      <c r="O3259" t="s">
        <v>3899</v>
      </c>
      <c r="P3259" s="199">
        <v>5000</v>
      </c>
      <c r="S3259" t="s">
        <v>3798</v>
      </c>
      <c r="T3259" t="s">
        <v>3177</v>
      </c>
      <c r="U3259" s="201">
        <v>5.2649999999999997</v>
      </c>
      <c r="V3259" t="s">
        <v>3255</v>
      </c>
      <c r="W3259" t="s">
        <v>4461</v>
      </c>
      <c r="X3259" t="s">
        <v>3179</v>
      </c>
      <c r="Y3259" t="s">
        <v>4481</v>
      </c>
      <c r="Z3259" t="s">
        <v>3052</v>
      </c>
      <c r="AA3259">
        <v>830762</v>
      </c>
      <c r="AB3259" s="198">
        <v>37073.875011574077</v>
      </c>
      <c r="AC3259" s="198">
        <v>37103.875011574077</v>
      </c>
    </row>
    <row r="3260" spans="1:31" x14ac:dyDescent="0.2">
      <c r="A3260" s="44" t="str">
        <f t="shared" si="251"/>
        <v>US Natural Gas Financial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365</v>
      </c>
      <c r="F3260" s="213">
        <f t="shared" si="255"/>
        <v>1825000</v>
      </c>
      <c r="G3260" s="202">
        <v>1339935</v>
      </c>
      <c r="H3260" s="198">
        <v>37047.386562500003</v>
      </c>
      <c r="I3260" t="s">
        <v>4477</v>
      </c>
      <c r="M3260" t="s">
        <v>3494</v>
      </c>
      <c r="N3260" t="s">
        <v>4277</v>
      </c>
      <c r="O3260" t="s">
        <v>4526</v>
      </c>
      <c r="P3260" s="199">
        <v>5000</v>
      </c>
      <c r="S3260" t="s">
        <v>3495</v>
      </c>
      <c r="T3260" t="s">
        <v>3730</v>
      </c>
      <c r="U3260" s="201">
        <v>4.1349999999999998</v>
      </c>
      <c r="V3260" t="s">
        <v>4177</v>
      </c>
      <c r="W3260" t="s">
        <v>2909</v>
      </c>
      <c r="X3260" t="s">
        <v>4278</v>
      </c>
      <c r="Y3260" t="s">
        <v>3748</v>
      </c>
      <c r="Z3260" t="s">
        <v>3051</v>
      </c>
      <c r="AA3260" t="s">
        <v>465</v>
      </c>
      <c r="AB3260" s="198">
        <v>37257.875</v>
      </c>
      <c r="AC3260" s="198">
        <v>37621.875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6309</v>
      </c>
      <c r="G3261" s="202">
        <v>1339936</v>
      </c>
      <c r="H3261" s="198">
        <v>37047.38658564815</v>
      </c>
      <c r="I3261" t="s">
        <v>3450</v>
      </c>
      <c r="M3261" t="s">
        <v>3494</v>
      </c>
      <c r="N3261" t="s">
        <v>3840</v>
      </c>
      <c r="O3261" t="s">
        <v>4686</v>
      </c>
      <c r="P3261" s="199">
        <v>6309</v>
      </c>
      <c r="S3261" t="s">
        <v>3495</v>
      </c>
      <c r="T3261" t="s">
        <v>3730</v>
      </c>
      <c r="U3261" s="201">
        <v>4.0225</v>
      </c>
      <c r="V3261" t="s">
        <v>3451</v>
      </c>
      <c r="W3261" t="s">
        <v>4368</v>
      </c>
      <c r="X3261" t="s">
        <v>4429</v>
      </c>
      <c r="Y3261" t="s">
        <v>4481</v>
      </c>
      <c r="Z3261" t="s">
        <v>3051</v>
      </c>
      <c r="AA3261">
        <v>830763</v>
      </c>
      <c r="AB3261" s="198">
        <v>37048.875011574077</v>
      </c>
      <c r="AC3261" s="198">
        <v>37048.875011574077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3655</v>
      </c>
      <c r="G3262" s="202">
        <v>1339937</v>
      </c>
      <c r="H3262" s="198">
        <v>37047.386631944442</v>
      </c>
      <c r="I3262" t="s">
        <v>4496</v>
      </c>
      <c r="M3262" t="s">
        <v>3494</v>
      </c>
      <c r="N3262" t="s">
        <v>3840</v>
      </c>
      <c r="O3262" t="s">
        <v>4697</v>
      </c>
      <c r="Q3262" s="199">
        <v>3655</v>
      </c>
      <c r="S3262" t="s">
        <v>3495</v>
      </c>
      <c r="T3262" t="s">
        <v>3730</v>
      </c>
      <c r="U3262" s="201">
        <v>3.98</v>
      </c>
      <c r="V3262" t="s">
        <v>3682</v>
      </c>
      <c r="W3262" t="s">
        <v>4169</v>
      </c>
      <c r="X3262" t="s">
        <v>4170</v>
      </c>
      <c r="Y3262" t="s">
        <v>4481</v>
      </c>
      <c r="Z3262" t="s">
        <v>3051</v>
      </c>
      <c r="AA3262">
        <v>830764</v>
      </c>
      <c r="AB3262" s="198">
        <v>37048.875011574077</v>
      </c>
      <c r="AC3262" s="198">
        <v>37048.875011574077</v>
      </c>
    </row>
    <row r="3263" spans="1:31" x14ac:dyDescent="0.2">
      <c r="A3263" s="44" t="str">
        <f t="shared" si="251"/>
        <v>US Crude Financial</v>
      </c>
      <c r="B3263" s="44" t="str">
        <f t="shared" si="252"/>
        <v>US</v>
      </c>
      <c r="C3263" s="44" t="str">
        <f t="shared" si="253"/>
        <v>Crude</v>
      </c>
      <c r="D3263" s="44" t="str">
        <f t="shared" si="254"/>
        <v>Financial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50000</v>
      </c>
      <c r="G3263" s="202">
        <v>1339939</v>
      </c>
      <c r="H3263" s="198">
        <v>37047.386666666665</v>
      </c>
      <c r="I3263" t="s">
        <v>3492</v>
      </c>
      <c r="M3263" t="s">
        <v>3599</v>
      </c>
      <c r="N3263" t="s">
        <v>4774</v>
      </c>
      <c r="O3263" t="s">
        <v>3516</v>
      </c>
      <c r="Q3263" s="199">
        <v>50000</v>
      </c>
      <c r="S3263" t="s">
        <v>3500</v>
      </c>
      <c r="T3263" t="s">
        <v>3730</v>
      </c>
      <c r="U3263" s="201">
        <v>27.88</v>
      </c>
      <c r="V3263" t="s">
        <v>2842</v>
      </c>
      <c r="W3263" t="s">
        <v>4776</v>
      </c>
      <c r="X3263" t="s">
        <v>4777</v>
      </c>
      <c r="Y3263" t="s">
        <v>2830</v>
      </c>
      <c r="Z3263" t="s">
        <v>3051</v>
      </c>
      <c r="AA3263">
        <v>113669</v>
      </c>
      <c r="AB3263" s="198">
        <v>37073</v>
      </c>
      <c r="AC3263" s="198">
        <v>37103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1200</v>
      </c>
      <c r="G3264" s="202">
        <v>1339940</v>
      </c>
      <c r="H3264" s="198">
        <v>37047.386689814812</v>
      </c>
      <c r="I3264" t="s">
        <v>4038</v>
      </c>
      <c r="M3264" t="s">
        <v>3494</v>
      </c>
      <c r="N3264" t="s">
        <v>3840</v>
      </c>
      <c r="O3264" t="s">
        <v>4697</v>
      </c>
      <c r="Q3264" s="199">
        <v>1200</v>
      </c>
      <c r="S3264" t="s">
        <v>3495</v>
      </c>
      <c r="T3264" t="s">
        <v>3730</v>
      </c>
      <c r="U3264" s="201">
        <v>3.98</v>
      </c>
      <c r="V3264" t="s">
        <v>4039</v>
      </c>
      <c r="W3264" t="s">
        <v>4169</v>
      </c>
      <c r="X3264" t="s">
        <v>4170</v>
      </c>
      <c r="Y3264" t="s">
        <v>4481</v>
      </c>
      <c r="Z3264" t="s">
        <v>3051</v>
      </c>
      <c r="AA3264">
        <v>830765</v>
      </c>
      <c r="AB3264" s="198">
        <v>37048.875011574077</v>
      </c>
      <c r="AC3264" s="198">
        <v>37048.875011574077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1339942</v>
      </c>
      <c r="H3265" s="198">
        <v>37047.386724537035</v>
      </c>
      <c r="I3265" t="s">
        <v>3472</v>
      </c>
      <c r="M3265" t="s">
        <v>3494</v>
      </c>
      <c r="N3265" t="s">
        <v>3840</v>
      </c>
      <c r="O3265" t="s">
        <v>2545</v>
      </c>
      <c r="Q3265" s="199">
        <v>5000</v>
      </c>
      <c r="S3265" t="s">
        <v>3495</v>
      </c>
      <c r="T3265" t="s">
        <v>3730</v>
      </c>
      <c r="U3265" s="201">
        <v>4.3499999999999996</v>
      </c>
      <c r="V3265" t="s">
        <v>3473</v>
      </c>
      <c r="W3265" t="s">
        <v>3163</v>
      </c>
      <c r="X3265" t="s">
        <v>3164</v>
      </c>
      <c r="Y3265" t="s">
        <v>4481</v>
      </c>
      <c r="Z3265" t="s">
        <v>3051</v>
      </c>
      <c r="AA3265">
        <v>830766</v>
      </c>
      <c r="AB3265" s="198">
        <v>37048.875011574077</v>
      </c>
      <c r="AC3265" s="198">
        <v>37048.875011574077</v>
      </c>
    </row>
    <row r="3266" spans="1:29" x14ac:dyDescent="0.2">
      <c r="A3266" s="44" t="str">
        <f t="shared" si="251"/>
        <v xml:space="preserve"> Metals Financial</v>
      </c>
      <c r="B3266" s="44" t="str">
        <f t="shared" si="252"/>
        <v/>
      </c>
      <c r="C3266" s="44" t="str">
        <f t="shared" si="253"/>
        <v>Metals</v>
      </c>
      <c r="D3266" s="44" t="str">
        <f t="shared" si="254"/>
        <v>Financial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20</v>
      </c>
      <c r="G3266" s="202">
        <v>1339944</v>
      </c>
      <c r="H3266" s="198">
        <v>37047.386736111112</v>
      </c>
      <c r="I3266" t="s">
        <v>3793</v>
      </c>
      <c r="M3266" t="s">
        <v>3499</v>
      </c>
      <c r="N3266" t="s">
        <v>3739</v>
      </c>
      <c r="O3266" t="s">
        <v>3740</v>
      </c>
      <c r="P3266" s="199">
        <v>20</v>
      </c>
      <c r="S3266" t="s">
        <v>3729</v>
      </c>
      <c r="T3266" t="s">
        <v>3730</v>
      </c>
      <c r="U3266" s="201">
        <v>1511</v>
      </c>
      <c r="V3266" t="s">
        <v>2305</v>
      </c>
      <c r="W3266" t="s">
        <v>3736</v>
      </c>
      <c r="X3266" t="s">
        <v>3732</v>
      </c>
      <c r="Y3266" t="s">
        <v>3733</v>
      </c>
      <c r="Z3266" t="s">
        <v>3734</v>
      </c>
      <c r="AA3266">
        <v>2169077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1339943</v>
      </c>
      <c r="H3267" s="198">
        <v>37047.386736111112</v>
      </c>
      <c r="I3267" t="s">
        <v>3702</v>
      </c>
      <c r="M3267" t="s">
        <v>3494</v>
      </c>
      <c r="N3267" t="s">
        <v>3840</v>
      </c>
      <c r="O3267" t="s">
        <v>4706</v>
      </c>
      <c r="P3267" s="199">
        <v>5000</v>
      </c>
      <c r="S3267" t="s">
        <v>3495</v>
      </c>
      <c r="T3267" t="s">
        <v>3730</v>
      </c>
      <c r="U3267" s="201">
        <v>3.92</v>
      </c>
      <c r="V3267" t="s">
        <v>4530</v>
      </c>
      <c r="W3267" t="s">
        <v>4169</v>
      </c>
      <c r="X3267" t="s">
        <v>3165</v>
      </c>
      <c r="Y3267" t="s">
        <v>4481</v>
      </c>
      <c r="Z3267" t="s">
        <v>3051</v>
      </c>
      <c r="AA3267">
        <v>830767</v>
      </c>
      <c r="AB3267" s="198">
        <v>37048.875011574077</v>
      </c>
      <c r="AC3267" s="198">
        <v>37048.875011574077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3269</v>
      </c>
      <c r="G3268" s="202">
        <v>1339945</v>
      </c>
      <c r="H3268" s="198">
        <v>37047.386736111112</v>
      </c>
      <c r="I3268" t="s">
        <v>4160</v>
      </c>
      <c r="M3268" t="s">
        <v>3494</v>
      </c>
      <c r="N3268" t="s">
        <v>3840</v>
      </c>
      <c r="O3268" t="s">
        <v>2472</v>
      </c>
      <c r="P3268" s="199">
        <v>3269</v>
      </c>
      <c r="S3268" t="s">
        <v>3495</v>
      </c>
      <c r="T3268" t="s">
        <v>3730</v>
      </c>
      <c r="U3268" s="201">
        <v>3.9824999999999999</v>
      </c>
      <c r="V3268" t="s">
        <v>3449</v>
      </c>
      <c r="W3268" t="s">
        <v>4512</v>
      </c>
      <c r="X3268" t="s">
        <v>4513</v>
      </c>
      <c r="Y3268" t="s">
        <v>4481</v>
      </c>
      <c r="Z3268" t="s">
        <v>3051</v>
      </c>
      <c r="AA3268">
        <v>830768</v>
      </c>
      <c r="AB3268" s="198">
        <v>37048.875011574077</v>
      </c>
      <c r="AC3268" s="198">
        <v>37048.875011574077</v>
      </c>
    </row>
    <row r="3269" spans="1:29" x14ac:dyDescent="0.2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25</v>
      </c>
      <c r="F3269" s="213">
        <f t="shared" si="255"/>
        <v>250000</v>
      </c>
      <c r="G3269" s="202">
        <v>1339946</v>
      </c>
      <c r="H3269" s="198">
        <v>37047.386770833335</v>
      </c>
      <c r="I3269" t="s">
        <v>4272</v>
      </c>
      <c r="M3269" t="s">
        <v>3494</v>
      </c>
      <c r="N3269" t="s">
        <v>4277</v>
      </c>
      <c r="O3269" t="s">
        <v>3991</v>
      </c>
      <c r="P3269" s="199">
        <v>10000</v>
      </c>
      <c r="S3269" t="s">
        <v>3495</v>
      </c>
      <c r="T3269" t="s">
        <v>3730</v>
      </c>
      <c r="U3269" s="201">
        <v>4.0199999999999996</v>
      </c>
      <c r="V3269" t="s">
        <v>3173</v>
      </c>
      <c r="W3269" t="s">
        <v>4527</v>
      </c>
      <c r="X3269" t="s">
        <v>4157</v>
      </c>
      <c r="Y3269" t="s">
        <v>3748</v>
      </c>
      <c r="Z3269" t="s">
        <v>3051</v>
      </c>
      <c r="AA3269" t="s">
        <v>466</v>
      </c>
      <c r="AB3269" s="198">
        <v>37048.875011574077</v>
      </c>
      <c r="AC3269" s="198">
        <v>37072.875011574077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3953</v>
      </c>
      <c r="G3270" s="202">
        <v>1339947</v>
      </c>
      <c r="H3270" s="198">
        <v>37047.386793981481</v>
      </c>
      <c r="I3270" t="s">
        <v>3702</v>
      </c>
      <c r="M3270" t="s">
        <v>3494</v>
      </c>
      <c r="N3270" t="s">
        <v>3840</v>
      </c>
      <c r="O3270" t="s">
        <v>2503</v>
      </c>
      <c r="P3270" s="199">
        <v>3953</v>
      </c>
      <c r="S3270" t="s">
        <v>3495</v>
      </c>
      <c r="T3270" t="s">
        <v>3730</v>
      </c>
      <c r="U3270" s="201">
        <v>3.9</v>
      </c>
      <c r="V3270" t="s">
        <v>4387</v>
      </c>
      <c r="W3270" t="s">
        <v>4348</v>
      </c>
      <c r="X3270" t="s">
        <v>4498</v>
      </c>
      <c r="Y3270" t="s">
        <v>4481</v>
      </c>
      <c r="Z3270" t="s">
        <v>3051</v>
      </c>
      <c r="AA3270">
        <v>830769</v>
      </c>
      <c r="AB3270" s="198">
        <v>37048.875011574077</v>
      </c>
      <c r="AC3270" s="198">
        <v>37048.875011574077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</v>
      </c>
      <c r="G3271" s="202">
        <v>1339948</v>
      </c>
      <c r="H3271" s="198">
        <v>37047.386793981481</v>
      </c>
      <c r="I3271" t="s">
        <v>4159</v>
      </c>
      <c r="M3271" t="s">
        <v>3494</v>
      </c>
      <c r="N3271" t="s">
        <v>3840</v>
      </c>
      <c r="O3271" t="s">
        <v>2498</v>
      </c>
      <c r="P3271" s="199">
        <v>5000</v>
      </c>
      <c r="S3271" t="s">
        <v>3495</v>
      </c>
      <c r="T3271" t="s">
        <v>3730</v>
      </c>
      <c r="U3271" s="201">
        <v>3.8475000000000001</v>
      </c>
      <c r="V3271" t="s">
        <v>4003</v>
      </c>
      <c r="W3271" t="s">
        <v>4348</v>
      </c>
      <c r="X3271" t="s">
        <v>4498</v>
      </c>
      <c r="Y3271" t="s">
        <v>4481</v>
      </c>
      <c r="Z3271" t="s">
        <v>3051</v>
      </c>
      <c r="AA3271">
        <v>830770</v>
      </c>
      <c r="AB3271" s="198">
        <v>37048.875011574077</v>
      </c>
      <c r="AC3271" s="198">
        <v>37048.875011574077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6389</v>
      </c>
      <c r="G3272" s="202">
        <v>1339950</v>
      </c>
      <c r="H3272" s="198">
        <v>37047.386817129627</v>
      </c>
      <c r="I3272" t="s">
        <v>4405</v>
      </c>
      <c r="M3272" t="s">
        <v>3494</v>
      </c>
      <c r="N3272" t="s">
        <v>3840</v>
      </c>
      <c r="O3272" t="s">
        <v>4697</v>
      </c>
      <c r="P3272" s="199">
        <v>6389</v>
      </c>
      <c r="S3272" t="s">
        <v>3495</v>
      </c>
      <c r="T3272" t="s">
        <v>3730</v>
      </c>
      <c r="U3272" s="201">
        <v>3.9550000000000001</v>
      </c>
      <c r="V3272" t="s">
        <v>2786</v>
      </c>
      <c r="W3272" t="s">
        <v>4169</v>
      </c>
      <c r="X3272" t="s">
        <v>4170</v>
      </c>
      <c r="Y3272" t="s">
        <v>4481</v>
      </c>
      <c r="Z3272" t="s">
        <v>3051</v>
      </c>
      <c r="AA3272">
        <v>830771</v>
      </c>
      <c r="AB3272" s="198">
        <v>37048.875011574077</v>
      </c>
      <c r="AC3272" s="198">
        <v>37048.875011574077</v>
      </c>
    </row>
    <row r="3273" spans="1:29" x14ac:dyDescent="0.2">
      <c r="A3273" s="44" t="str">
        <f t="shared" si="251"/>
        <v>US Crude Financial</v>
      </c>
      <c r="B3273" s="44" t="str">
        <f t="shared" si="252"/>
        <v>US</v>
      </c>
      <c r="C3273" s="44" t="str">
        <f t="shared" si="253"/>
        <v>Crude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50000</v>
      </c>
      <c r="G3273" s="202">
        <v>1339949</v>
      </c>
      <c r="H3273" s="198">
        <v>37047.386817129627</v>
      </c>
      <c r="I3273" t="s">
        <v>3492</v>
      </c>
      <c r="M3273" t="s">
        <v>3599</v>
      </c>
      <c r="N3273" t="s">
        <v>4774</v>
      </c>
      <c r="O3273" t="s">
        <v>3516</v>
      </c>
      <c r="Q3273" s="199">
        <v>50000</v>
      </c>
      <c r="S3273" t="s">
        <v>3500</v>
      </c>
      <c r="T3273" t="s">
        <v>3730</v>
      </c>
      <c r="U3273" s="201">
        <v>27.9</v>
      </c>
      <c r="V3273" t="s">
        <v>2842</v>
      </c>
      <c r="W3273" t="s">
        <v>4776</v>
      </c>
      <c r="X3273" t="s">
        <v>4777</v>
      </c>
      <c r="Y3273" t="s">
        <v>2830</v>
      </c>
      <c r="Z3273" t="s">
        <v>3051</v>
      </c>
      <c r="AA3273">
        <v>113670</v>
      </c>
      <c r="AB3273" s="198">
        <v>37073</v>
      </c>
      <c r="AC3273" s="198">
        <v>37103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1339951</v>
      </c>
      <c r="H3274" s="198">
        <v>37047.386840277781</v>
      </c>
      <c r="I3274" t="s">
        <v>4496</v>
      </c>
      <c r="M3274" t="s">
        <v>3494</v>
      </c>
      <c r="N3274" t="s">
        <v>3840</v>
      </c>
      <c r="O3274" t="s">
        <v>2472</v>
      </c>
      <c r="P3274" s="199">
        <v>5000</v>
      </c>
      <c r="S3274" t="s">
        <v>3495</v>
      </c>
      <c r="T3274" t="s">
        <v>3730</v>
      </c>
      <c r="U3274" s="201">
        <v>3.9824999999999999</v>
      </c>
      <c r="V3274" t="s">
        <v>4367</v>
      </c>
      <c r="W3274" t="s">
        <v>4512</v>
      </c>
      <c r="X3274" t="s">
        <v>4513</v>
      </c>
      <c r="Y3274" t="s">
        <v>4481</v>
      </c>
      <c r="Z3274" t="s">
        <v>3051</v>
      </c>
      <c r="AA3274">
        <v>830772</v>
      </c>
      <c r="AB3274" s="198">
        <v>37048.875011574077</v>
      </c>
      <c r="AC3274" s="198">
        <v>37048.875011574077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1339952</v>
      </c>
      <c r="H3275" s="198">
        <v>37047.38685185185</v>
      </c>
      <c r="I3275" t="s">
        <v>3466</v>
      </c>
      <c r="M3275" t="s">
        <v>3494</v>
      </c>
      <c r="N3275" t="s">
        <v>3840</v>
      </c>
      <c r="O3275" t="s">
        <v>2556</v>
      </c>
      <c r="Q3275" s="199">
        <v>5000</v>
      </c>
      <c r="S3275" t="s">
        <v>3495</v>
      </c>
      <c r="T3275" t="s">
        <v>3730</v>
      </c>
      <c r="U3275" s="201">
        <v>3.98</v>
      </c>
      <c r="V3275" t="s">
        <v>3467</v>
      </c>
      <c r="W3275" t="s">
        <v>4169</v>
      </c>
      <c r="X3275" t="s">
        <v>4170</v>
      </c>
      <c r="Y3275" t="s">
        <v>4481</v>
      </c>
      <c r="Z3275" t="s">
        <v>3051</v>
      </c>
      <c r="AA3275">
        <v>830773</v>
      </c>
      <c r="AB3275" s="198">
        <v>37048.875011574077</v>
      </c>
      <c r="AC3275" s="198">
        <v>37048.875011574077</v>
      </c>
    </row>
    <row r="3276" spans="1:29" x14ac:dyDescent="0.2">
      <c r="A3276" s="44" t="str">
        <f t="shared" si="256"/>
        <v xml:space="preserve"> Natural Gas Physical</v>
      </c>
      <c r="B3276" s="44" t="str">
        <f t="shared" si="257"/>
        <v/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1339953</v>
      </c>
      <c r="H3276" s="198">
        <v>37047.38689814815</v>
      </c>
      <c r="I3276" t="s">
        <v>4535</v>
      </c>
      <c r="M3276" t="s">
        <v>3494</v>
      </c>
      <c r="N3276" t="s">
        <v>4506</v>
      </c>
      <c r="O3276" t="s">
        <v>2641</v>
      </c>
      <c r="Q3276" s="199">
        <v>10000</v>
      </c>
      <c r="S3276" t="s">
        <v>3495</v>
      </c>
      <c r="T3276" t="s">
        <v>3730</v>
      </c>
      <c r="U3276" s="201">
        <v>4.17</v>
      </c>
      <c r="V3276" t="s">
        <v>4536</v>
      </c>
      <c r="W3276" t="s">
        <v>4507</v>
      </c>
      <c r="X3276" t="s">
        <v>4508</v>
      </c>
      <c r="Y3276" t="s">
        <v>4481</v>
      </c>
      <c r="Z3276" t="s">
        <v>3051</v>
      </c>
      <c r="AA3276">
        <v>830775</v>
      </c>
      <c r="AB3276" s="198">
        <v>37048.875011574077</v>
      </c>
      <c r="AC3276" s="198">
        <v>37048.875011574077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1339954</v>
      </c>
      <c r="H3277" s="198">
        <v>37047.38689814815</v>
      </c>
      <c r="I3277" t="s">
        <v>4382</v>
      </c>
      <c r="M3277" t="s">
        <v>3494</v>
      </c>
      <c r="N3277" t="s">
        <v>3840</v>
      </c>
      <c r="O3277" t="s">
        <v>4679</v>
      </c>
      <c r="Q3277" s="199">
        <v>5000</v>
      </c>
      <c r="S3277" t="s">
        <v>3495</v>
      </c>
      <c r="T3277" t="s">
        <v>3730</v>
      </c>
      <c r="U3277" s="201">
        <v>4.1449999999999996</v>
      </c>
      <c r="V3277" t="s">
        <v>4594</v>
      </c>
      <c r="W3277" t="s">
        <v>4178</v>
      </c>
      <c r="X3277" t="s">
        <v>4179</v>
      </c>
      <c r="Y3277" t="s">
        <v>4481</v>
      </c>
      <c r="Z3277" t="s">
        <v>3051</v>
      </c>
      <c r="AA3277">
        <v>830774</v>
      </c>
      <c r="AB3277" s="198">
        <v>37048.875011574077</v>
      </c>
      <c r="AC3277" s="198">
        <v>37048.875011574077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6389</v>
      </c>
      <c r="G3278" s="202">
        <v>1339955</v>
      </c>
      <c r="H3278" s="198">
        <v>37047.38690972222</v>
      </c>
      <c r="I3278" t="s">
        <v>4405</v>
      </c>
      <c r="M3278" t="s">
        <v>3494</v>
      </c>
      <c r="N3278" t="s">
        <v>3840</v>
      </c>
      <c r="O3278" t="s">
        <v>4679</v>
      </c>
      <c r="Q3278" s="199">
        <v>6389</v>
      </c>
      <c r="S3278" t="s">
        <v>3495</v>
      </c>
      <c r="T3278" t="s">
        <v>3730</v>
      </c>
      <c r="U3278" s="201">
        <v>4.1449999999999996</v>
      </c>
      <c r="V3278" t="s">
        <v>2786</v>
      </c>
      <c r="W3278" t="s">
        <v>4178</v>
      </c>
      <c r="X3278" t="s">
        <v>4179</v>
      </c>
      <c r="Y3278" t="s">
        <v>4481</v>
      </c>
      <c r="Z3278" t="s">
        <v>3051</v>
      </c>
      <c r="AA3278">
        <v>830776</v>
      </c>
      <c r="AB3278" s="198">
        <v>37048.875011574077</v>
      </c>
      <c r="AC3278" s="198">
        <v>37048.875011574077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</v>
      </c>
      <c r="G3279" s="202">
        <v>1339956</v>
      </c>
      <c r="H3279" s="198">
        <v>37047.386956018519</v>
      </c>
      <c r="I3279" t="s">
        <v>4280</v>
      </c>
      <c r="M3279" t="s">
        <v>3494</v>
      </c>
      <c r="N3279" t="s">
        <v>3840</v>
      </c>
      <c r="O3279" t="s">
        <v>2499</v>
      </c>
      <c r="P3279" s="199">
        <v>5000</v>
      </c>
      <c r="S3279" t="s">
        <v>3495</v>
      </c>
      <c r="T3279" t="s">
        <v>3730</v>
      </c>
      <c r="U3279" s="201">
        <v>3.895</v>
      </c>
      <c r="V3279" t="s">
        <v>3266</v>
      </c>
      <c r="W3279" t="s">
        <v>4348</v>
      </c>
      <c r="X3279" t="s">
        <v>4498</v>
      </c>
      <c r="Y3279" t="s">
        <v>4481</v>
      </c>
      <c r="Z3279" t="s">
        <v>3051</v>
      </c>
      <c r="AA3279">
        <v>830777</v>
      </c>
      <c r="AB3279" s="198">
        <v>37048.875011574077</v>
      </c>
      <c r="AC3279" s="198">
        <v>37048.875011574077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</v>
      </c>
      <c r="G3280" s="202">
        <v>1339957</v>
      </c>
      <c r="H3280" s="198">
        <v>37047.386967592596</v>
      </c>
      <c r="I3280" t="s">
        <v>4521</v>
      </c>
      <c r="M3280" t="s">
        <v>3494</v>
      </c>
      <c r="N3280" t="s">
        <v>3840</v>
      </c>
      <c r="O3280" t="s">
        <v>2499</v>
      </c>
      <c r="Q3280" s="199">
        <v>5000</v>
      </c>
      <c r="S3280" t="s">
        <v>3495</v>
      </c>
      <c r="T3280" t="s">
        <v>3730</v>
      </c>
      <c r="U3280" s="201">
        <v>3.8975</v>
      </c>
      <c r="V3280" t="s">
        <v>3850</v>
      </c>
      <c r="W3280" t="s">
        <v>4348</v>
      </c>
      <c r="X3280" t="s">
        <v>4498</v>
      </c>
      <c r="Y3280" t="s">
        <v>4481</v>
      </c>
      <c r="Z3280" t="s">
        <v>3051</v>
      </c>
      <c r="AA3280">
        <v>830778</v>
      </c>
      <c r="AB3280" s="198">
        <v>37048.875011574077</v>
      </c>
      <c r="AC3280" s="198">
        <v>37048.875011574077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5000</v>
      </c>
      <c r="G3281" s="202">
        <v>1339958</v>
      </c>
      <c r="H3281" s="198">
        <v>37047.386967592596</v>
      </c>
      <c r="I3281" t="s">
        <v>4501</v>
      </c>
      <c r="M3281" t="s">
        <v>3494</v>
      </c>
      <c r="N3281" t="s">
        <v>3840</v>
      </c>
      <c r="O3281" t="s">
        <v>2556</v>
      </c>
      <c r="Q3281" s="199">
        <v>5000</v>
      </c>
      <c r="S3281" t="s">
        <v>3495</v>
      </c>
      <c r="T3281" t="s">
        <v>3730</v>
      </c>
      <c r="U3281" s="201">
        <v>3.98</v>
      </c>
      <c r="V3281" t="s">
        <v>3904</v>
      </c>
      <c r="W3281" t="s">
        <v>4169</v>
      </c>
      <c r="X3281" t="s">
        <v>4170</v>
      </c>
      <c r="Y3281" t="s">
        <v>4481</v>
      </c>
      <c r="Z3281" t="s">
        <v>3051</v>
      </c>
      <c r="AA3281">
        <v>830779</v>
      </c>
      <c r="AB3281" s="198">
        <v>37048.875011574077</v>
      </c>
      <c r="AC3281" s="198">
        <v>37048.875011574077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4000</v>
      </c>
      <c r="G3282" s="202">
        <v>1339959</v>
      </c>
      <c r="H3282" s="198">
        <v>37047.387002314812</v>
      </c>
      <c r="I3282" t="s">
        <v>4445</v>
      </c>
      <c r="M3282" t="s">
        <v>3494</v>
      </c>
      <c r="N3282" t="s">
        <v>3840</v>
      </c>
      <c r="O3282" t="s">
        <v>2583</v>
      </c>
      <c r="P3282" s="199">
        <v>4000</v>
      </c>
      <c r="S3282" t="s">
        <v>3495</v>
      </c>
      <c r="T3282" t="s">
        <v>3730</v>
      </c>
      <c r="U3282" s="201">
        <v>4.1500000000000004</v>
      </c>
      <c r="V3282" t="s">
        <v>4446</v>
      </c>
      <c r="W3282" t="s">
        <v>4523</v>
      </c>
      <c r="X3282" t="s">
        <v>4524</v>
      </c>
      <c r="Y3282" t="s">
        <v>4481</v>
      </c>
      <c r="Z3282" t="s">
        <v>3051</v>
      </c>
      <c r="AA3282">
        <v>830780</v>
      </c>
      <c r="AB3282" s="198">
        <v>37048.875011574077</v>
      </c>
      <c r="AC3282" s="198">
        <v>37048.875011574077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</v>
      </c>
      <c r="G3283" s="202">
        <v>1339960</v>
      </c>
      <c r="H3283" s="198">
        <v>37047.387025462966</v>
      </c>
      <c r="I3283" t="s">
        <v>4285</v>
      </c>
      <c r="M3283" t="s">
        <v>3494</v>
      </c>
      <c r="N3283" t="s">
        <v>3840</v>
      </c>
      <c r="O3283" t="s">
        <v>2498</v>
      </c>
      <c r="P3283" s="199">
        <v>5000</v>
      </c>
      <c r="S3283" t="s">
        <v>3495</v>
      </c>
      <c r="T3283" t="s">
        <v>3730</v>
      </c>
      <c r="U3283" s="201">
        <v>3.8424999999999998</v>
      </c>
      <c r="V3283" t="s">
        <v>3485</v>
      </c>
      <c r="W3283" t="s">
        <v>4348</v>
      </c>
      <c r="X3283" t="s">
        <v>4498</v>
      </c>
      <c r="Y3283" t="s">
        <v>4481</v>
      </c>
      <c r="Z3283" t="s">
        <v>3051</v>
      </c>
      <c r="AA3283">
        <v>830781</v>
      </c>
      <c r="AB3283" s="198">
        <v>37048.875011574077</v>
      </c>
      <c r="AC3283" s="198">
        <v>37048.875011574077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1339962</v>
      </c>
      <c r="H3284" s="198">
        <v>37047.387048611112</v>
      </c>
      <c r="I3284" t="s">
        <v>3533</v>
      </c>
      <c r="M3284" t="s">
        <v>3494</v>
      </c>
      <c r="N3284" t="s">
        <v>3840</v>
      </c>
      <c r="O3284" t="s">
        <v>2545</v>
      </c>
      <c r="P3284" s="199">
        <v>5000</v>
      </c>
      <c r="S3284" t="s">
        <v>3495</v>
      </c>
      <c r="T3284" t="s">
        <v>3730</v>
      </c>
      <c r="U3284" s="201">
        <v>4.25</v>
      </c>
      <c r="V3284" t="s">
        <v>4152</v>
      </c>
      <c r="W3284" t="s">
        <v>3163</v>
      </c>
      <c r="X3284" t="s">
        <v>3164</v>
      </c>
      <c r="Y3284" t="s">
        <v>4481</v>
      </c>
      <c r="Z3284" t="s">
        <v>3051</v>
      </c>
      <c r="AA3284">
        <v>830783</v>
      </c>
      <c r="AB3284" s="198">
        <v>37048.875011574077</v>
      </c>
      <c r="AC3284" s="198">
        <v>37048.875011574077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4726</v>
      </c>
      <c r="G3285" s="202">
        <v>1339961</v>
      </c>
      <c r="H3285" s="198">
        <v>37047.387048611112</v>
      </c>
      <c r="I3285" t="s">
        <v>3702</v>
      </c>
      <c r="M3285" t="s">
        <v>3494</v>
      </c>
      <c r="N3285" t="s">
        <v>3840</v>
      </c>
      <c r="O3285" t="s">
        <v>2524</v>
      </c>
      <c r="Q3285" s="199">
        <v>4726</v>
      </c>
      <c r="S3285" t="s">
        <v>3495</v>
      </c>
      <c r="T3285" t="s">
        <v>3730</v>
      </c>
      <c r="U3285" s="201">
        <v>4.33</v>
      </c>
      <c r="V3285" t="s">
        <v>4530</v>
      </c>
      <c r="W3285" t="s">
        <v>3217</v>
      </c>
      <c r="X3285" t="s">
        <v>3153</v>
      </c>
      <c r="Y3285" t="s">
        <v>4481</v>
      </c>
      <c r="Z3285" t="s">
        <v>3051</v>
      </c>
      <c r="AA3285">
        <v>830782</v>
      </c>
      <c r="AB3285" s="198">
        <v>37048.875011574077</v>
      </c>
      <c r="AC3285" s="198">
        <v>37048.875011574077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5000</v>
      </c>
      <c r="G3286" s="202">
        <v>1339964</v>
      </c>
      <c r="H3286" s="198">
        <v>37047.387083333335</v>
      </c>
      <c r="I3286" t="s">
        <v>4159</v>
      </c>
      <c r="M3286" t="s">
        <v>3494</v>
      </c>
      <c r="N3286" t="s">
        <v>3840</v>
      </c>
      <c r="O3286" t="s">
        <v>2498</v>
      </c>
      <c r="P3286" s="199">
        <v>5000</v>
      </c>
      <c r="S3286" t="s">
        <v>3495</v>
      </c>
      <c r="T3286" t="s">
        <v>3730</v>
      </c>
      <c r="U3286" s="201">
        <v>3.84</v>
      </c>
      <c r="V3286" t="s">
        <v>4003</v>
      </c>
      <c r="W3286" t="s">
        <v>4348</v>
      </c>
      <c r="X3286" t="s">
        <v>4498</v>
      </c>
      <c r="Y3286" t="s">
        <v>4481</v>
      </c>
      <c r="Z3286" t="s">
        <v>3051</v>
      </c>
      <c r="AA3286">
        <v>830785</v>
      </c>
      <c r="AB3286" s="198">
        <v>37048.875011574077</v>
      </c>
      <c r="AC3286" s="198">
        <v>37048.875011574077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</v>
      </c>
      <c r="G3287" s="202">
        <v>1339963</v>
      </c>
      <c r="H3287" s="198">
        <v>37047.387083333335</v>
      </c>
      <c r="I3287" t="s">
        <v>4321</v>
      </c>
      <c r="M3287" t="s">
        <v>3494</v>
      </c>
      <c r="N3287" t="s">
        <v>3840</v>
      </c>
      <c r="O3287" t="s">
        <v>2610</v>
      </c>
      <c r="Q3287" s="199">
        <v>5000</v>
      </c>
      <c r="S3287" t="s">
        <v>3495</v>
      </c>
      <c r="T3287" t="s">
        <v>3730</v>
      </c>
      <c r="U3287" s="201">
        <v>3.9325000000000001</v>
      </c>
      <c r="V3287" t="s">
        <v>2607</v>
      </c>
      <c r="W3287" t="s">
        <v>4512</v>
      </c>
      <c r="X3287" t="s">
        <v>4513</v>
      </c>
      <c r="Y3287" t="s">
        <v>4481</v>
      </c>
      <c r="Z3287" t="s">
        <v>3051</v>
      </c>
      <c r="AA3287">
        <v>830784</v>
      </c>
      <c r="AB3287" s="198">
        <v>37048.875011574077</v>
      </c>
      <c r="AC3287" s="198">
        <v>37048.875011574077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5000</v>
      </c>
      <c r="G3288" s="202">
        <v>1339965</v>
      </c>
      <c r="H3288" s="198">
        <v>37047.387152777781</v>
      </c>
      <c r="I3288" t="s">
        <v>3552</v>
      </c>
      <c r="M3288" t="s">
        <v>3494</v>
      </c>
      <c r="N3288" t="s">
        <v>3840</v>
      </c>
      <c r="O3288" t="s">
        <v>2610</v>
      </c>
      <c r="P3288" s="199">
        <v>5000</v>
      </c>
      <c r="S3288" t="s">
        <v>3495</v>
      </c>
      <c r="T3288" t="s">
        <v>3730</v>
      </c>
      <c r="U3288" s="201">
        <v>3.9275000000000002</v>
      </c>
      <c r="V3288" t="s">
        <v>3553</v>
      </c>
      <c r="W3288" t="s">
        <v>4512</v>
      </c>
      <c r="X3288" t="s">
        <v>4513</v>
      </c>
      <c r="Y3288" t="s">
        <v>4481</v>
      </c>
      <c r="Z3288" t="s">
        <v>3051</v>
      </c>
      <c r="AA3288">
        <v>830786</v>
      </c>
      <c r="AB3288" s="198">
        <v>37048.875011574077</v>
      </c>
      <c r="AC3288" s="198">
        <v>37048.875011574077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5000</v>
      </c>
      <c r="G3289" s="202">
        <v>1339966</v>
      </c>
      <c r="H3289" s="198">
        <v>37047.387187499997</v>
      </c>
      <c r="I3289" t="s">
        <v>4482</v>
      </c>
      <c r="M3289" t="s">
        <v>3494</v>
      </c>
      <c r="N3289" t="s">
        <v>3840</v>
      </c>
      <c r="O3289" t="s">
        <v>2469</v>
      </c>
      <c r="P3289" s="199">
        <v>5000</v>
      </c>
      <c r="S3289" t="s">
        <v>3495</v>
      </c>
      <c r="T3289" t="s">
        <v>3730</v>
      </c>
      <c r="U3289" s="201">
        <v>3.94</v>
      </c>
      <c r="V3289" t="s">
        <v>4483</v>
      </c>
      <c r="W3289" t="s">
        <v>4512</v>
      </c>
      <c r="X3289" t="s">
        <v>4513</v>
      </c>
      <c r="Y3289" t="s">
        <v>4481</v>
      </c>
      <c r="Z3289" t="s">
        <v>3051</v>
      </c>
      <c r="AA3289">
        <v>830787</v>
      </c>
      <c r="AB3289" s="198">
        <v>37048.875011574077</v>
      </c>
      <c r="AC3289" s="198">
        <v>37048.875011574077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2927</v>
      </c>
      <c r="G3290" s="202">
        <v>1339967</v>
      </c>
      <c r="H3290" s="198">
        <v>37047.38722222222</v>
      </c>
      <c r="I3290" t="s">
        <v>3150</v>
      </c>
      <c r="M3290" t="s">
        <v>3494</v>
      </c>
      <c r="N3290" t="s">
        <v>3840</v>
      </c>
      <c r="O3290" t="s">
        <v>2499</v>
      </c>
      <c r="Q3290" s="199">
        <v>2927</v>
      </c>
      <c r="S3290" t="s">
        <v>3495</v>
      </c>
      <c r="T3290" t="s">
        <v>3730</v>
      </c>
      <c r="U3290" s="201">
        <v>3.9</v>
      </c>
      <c r="V3290" t="s">
        <v>4588</v>
      </c>
      <c r="W3290" t="s">
        <v>4348</v>
      </c>
      <c r="X3290" t="s">
        <v>4498</v>
      </c>
      <c r="Y3290" t="s">
        <v>4481</v>
      </c>
      <c r="Z3290" t="s">
        <v>3051</v>
      </c>
      <c r="AA3290">
        <v>830788</v>
      </c>
      <c r="AB3290" s="198">
        <v>37048.875011574077</v>
      </c>
      <c r="AC3290" s="198">
        <v>37048.875011574077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10000</v>
      </c>
      <c r="G3291" s="202">
        <v>1339969</v>
      </c>
      <c r="H3291" s="198">
        <v>37047.387280092589</v>
      </c>
      <c r="I3291" t="s">
        <v>3518</v>
      </c>
      <c r="M3291" t="s">
        <v>3494</v>
      </c>
      <c r="N3291" t="s">
        <v>3840</v>
      </c>
      <c r="O3291" t="s">
        <v>2565</v>
      </c>
      <c r="P3291" s="199">
        <v>10000</v>
      </c>
      <c r="S3291" t="s">
        <v>3495</v>
      </c>
      <c r="T3291" t="s">
        <v>3730</v>
      </c>
      <c r="U3291" s="201">
        <v>9.3000000000000007</v>
      </c>
      <c r="V3291" t="s">
        <v>4288</v>
      </c>
      <c r="W3291" t="s">
        <v>3226</v>
      </c>
      <c r="X3291" t="s">
        <v>3164</v>
      </c>
      <c r="Y3291" t="s">
        <v>4481</v>
      </c>
      <c r="Z3291" t="s">
        <v>3051</v>
      </c>
      <c r="AA3291">
        <v>830789</v>
      </c>
      <c r="AB3291" s="198">
        <v>37048.875011574077</v>
      </c>
      <c r="AC3291" s="198">
        <v>37048.875011574077</v>
      </c>
    </row>
    <row r="3292" spans="1:29" x14ac:dyDescent="0.2">
      <c r="A3292" s="44" t="str">
        <f t="shared" si="256"/>
        <v xml:space="preserve"> Metals Financial</v>
      </c>
      <c r="B3292" s="44" t="str">
        <f t="shared" si="257"/>
        <v/>
      </c>
      <c r="C3292" s="44" t="str">
        <f t="shared" si="258"/>
        <v>Metals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</v>
      </c>
      <c r="G3292" s="202">
        <v>1339970</v>
      </c>
      <c r="H3292" s="198">
        <v>37047.387314814812</v>
      </c>
      <c r="I3292" t="s">
        <v>4128</v>
      </c>
      <c r="M3292" t="s">
        <v>3499</v>
      </c>
      <c r="N3292" t="s">
        <v>3739</v>
      </c>
      <c r="O3292" t="s">
        <v>3740</v>
      </c>
      <c r="Q3292" s="199">
        <v>5</v>
      </c>
      <c r="S3292" t="s">
        <v>3729</v>
      </c>
      <c r="T3292" t="s">
        <v>3730</v>
      </c>
      <c r="U3292" s="201">
        <v>1512</v>
      </c>
      <c r="V3292" t="s">
        <v>4129</v>
      </c>
      <c r="W3292" t="s">
        <v>3736</v>
      </c>
      <c r="X3292" t="s">
        <v>3732</v>
      </c>
      <c r="Y3292" t="s">
        <v>3733</v>
      </c>
      <c r="Z3292" t="s">
        <v>3734</v>
      </c>
      <c r="AA3292">
        <v>2169079</v>
      </c>
    </row>
    <row r="3293" spans="1:29" x14ac:dyDescent="0.2">
      <c r="A3293" s="44" t="str">
        <f t="shared" si="256"/>
        <v xml:space="preserve"> Metals Financial</v>
      </c>
      <c r="B3293" s="44" t="str">
        <f t="shared" si="257"/>
        <v/>
      </c>
      <c r="C3293" s="44" t="str">
        <f t="shared" si="258"/>
        <v>Metals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20</v>
      </c>
      <c r="G3293" s="202">
        <v>1339972</v>
      </c>
      <c r="H3293" s="198">
        <v>37047.387384259258</v>
      </c>
      <c r="I3293" t="s">
        <v>3793</v>
      </c>
      <c r="M3293" t="s">
        <v>3499</v>
      </c>
      <c r="N3293" t="s">
        <v>3739</v>
      </c>
      <c r="O3293" t="s">
        <v>3740</v>
      </c>
      <c r="P3293" s="199">
        <v>20</v>
      </c>
      <c r="S3293" t="s">
        <v>3729</v>
      </c>
      <c r="T3293" t="s">
        <v>3730</v>
      </c>
      <c r="U3293" s="201">
        <v>1510</v>
      </c>
      <c r="V3293" t="s">
        <v>3210</v>
      </c>
      <c r="W3293" t="s">
        <v>3736</v>
      </c>
      <c r="X3293" t="s">
        <v>3732</v>
      </c>
      <c r="Y3293" t="s">
        <v>3733</v>
      </c>
      <c r="Z3293" t="s">
        <v>3734</v>
      </c>
      <c r="AA3293">
        <v>2169081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260</v>
      </c>
      <c r="G3294" s="202">
        <v>1339973</v>
      </c>
      <c r="H3294" s="198">
        <v>37047.387384259258</v>
      </c>
      <c r="I3294" t="s">
        <v>3665</v>
      </c>
      <c r="M3294" t="s">
        <v>3494</v>
      </c>
      <c r="N3294" t="s">
        <v>3840</v>
      </c>
      <c r="O3294" t="s">
        <v>2767</v>
      </c>
      <c r="Q3294" s="199">
        <v>260</v>
      </c>
      <c r="S3294" t="s">
        <v>3495</v>
      </c>
      <c r="T3294" t="s">
        <v>3730</v>
      </c>
      <c r="U3294" s="201">
        <v>3.9224999999999999</v>
      </c>
      <c r="V3294" t="s">
        <v>3666</v>
      </c>
      <c r="W3294" t="s">
        <v>4368</v>
      </c>
      <c r="X3294" t="s">
        <v>3165</v>
      </c>
      <c r="Y3294" t="s">
        <v>4481</v>
      </c>
      <c r="Z3294" t="s">
        <v>3051</v>
      </c>
      <c r="AA3294">
        <v>830790</v>
      </c>
      <c r="AB3294" s="198">
        <v>37048.875011574077</v>
      </c>
      <c r="AC3294" s="198">
        <v>37048.875011574077</v>
      </c>
    </row>
    <row r="3295" spans="1:29" x14ac:dyDescent="0.2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31</v>
      </c>
      <c r="F3295" s="213">
        <f t="shared" si="260"/>
        <v>620000</v>
      </c>
      <c r="G3295" s="202">
        <v>1339971</v>
      </c>
      <c r="H3295" s="198">
        <v>37047.387384259258</v>
      </c>
      <c r="I3295" t="s">
        <v>4496</v>
      </c>
      <c r="M3295" t="s">
        <v>3494</v>
      </c>
      <c r="N3295" t="s">
        <v>4277</v>
      </c>
      <c r="O3295" t="s">
        <v>4487</v>
      </c>
      <c r="P3295" s="199">
        <v>20000</v>
      </c>
      <c r="S3295" t="s">
        <v>3495</v>
      </c>
      <c r="T3295" t="s">
        <v>3730</v>
      </c>
      <c r="U3295" s="201">
        <v>4.0999999999999996</v>
      </c>
      <c r="V3295" t="s">
        <v>4499</v>
      </c>
      <c r="W3295" t="s">
        <v>2909</v>
      </c>
      <c r="X3295" t="s">
        <v>4278</v>
      </c>
      <c r="Y3295" t="s">
        <v>3748</v>
      </c>
      <c r="Z3295" t="s">
        <v>3051</v>
      </c>
      <c r="AA3295" t="s">
        <v>467</v>
      </c>
      <c r="AB3295" s="198">
        <v>37073.875</v>
      </c>
      <c r="AC3295" s="198">
        <v>37103.875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1339974</v>
      </c>
      <c r="H3296" s="198">
        <v>37047.387407407405</v>
      </c>
      <c r="I3296" t="s">
        <v>4321</v>
      </c>
      <c r="M3296" t="s">
        <v>3494</v>
      </c>
      <c r="N3296" t="s">
        <v>3840</v>
      </c>
      <c r="O3296" t="s">
        <v>2657</v>
      </c>
      <c r="Q3296" s="199">
        <v>10000</v>
      </c>
      <c r="S3296" t="s">
        <v>3495</v>
      </c>
      <c r="T3296" t="s">
        <v>3730</v>
      </c>
      <c r="U3296" s="201">
        <v>3.87</v>
      </c>
      <c r="V3296" t="s">
        <v>2607</v>
      </c>
      <c r="W3296" t="s">
        <v>4368</v>
      </c>
      <c r="X3296" t="s">
        <v>3165</v>
      </c>
      <c r="Y3296" t="s">
        <v>4481</v>
      </c>
      <c r="Z3296" t="s">
        <v>3051</v>
      </c>
      <c r="AA3296">
        <v>830791</v>
      </c>
      <c r="AB3296" s="198">
        <v>37048.875011574077</v>
      </c>
      <c r="AC3296" s="198">
        <v>37048.875011574077</v>
      </c>
    </row>
    <row r="3297" spans="1:29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25</v>
      </c>
      <c r="F3297" s="213">
        <f t="shared" si="260"/>
        <v>65000</v>
      </c>
      <c r="G3297" s="202">
        <v>1339975</v>
      </c>
      <c r="H3297" s="198">
        <v>37047.387442129628</v>
      </c>
      <c r="I3297" t="s">
        <v>4496</v>
      </c>
      <c r="M3297" t="s">
        <v>3494</v>
      </c>
      <c r="N3297" t="s">
        <v>4277</v>
      </c>
      <c r="O3297" t="s">
        <v>3991</v>
      </c>
      <c r="P3297" s="199">
        <v>2600</v>
      </c>
      <c r="S3297" t="s">
        <v>3495</v>
      </c>
      <c r="T3297" t="s">
        <v>3730</v>
      </c>
      <c r="U3297" s="201">
        <v>4.0149999999999997</v>
      </c>
      <c r="V3297" t="s">
        <v>3156</v>
      </c>
      <c r="W3297" t="s">
        <v>4527</v>
      </c>
      <c r="X3297" t="s">
        <v>4157</v>
      </c>
      <c r="Y3297" t="s">
        <v>3748</v>
      </c>
      <c r="Z3297" t="s">
        <v>3051</v>
      </c>
      <c r="AA3297" t="s">
        <v>468</v>
      </c>
      <c r="AB3297" s="198">
        <v>37048.875011574077</v>
      </c>
      <c r="AC3297" s="198">
        <v>37072.875011574077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5000</v>
      </c>
      <c r="G3298" s="202">
        <v>1339976</v>
      </c>
      <c r="H3298" s="198">
        <v>37047.387453703705</v>
      </c>
      <c r="I3298" t="s">
        <v>3533</v>
      </c>
      <c r="M3298" t="s">
        <v>3494</v>
      </c>
      <c r="N3298" t="s">
        <v>3840</v>
      </c>
      <c r="O3298" t="s">
        <v>2681</v>
      </c>
      <c r="Q3298" s="199">
        <v>5000</v>
      </c>
      <c r="S3298" t="s">
        <v>3495</v>
      </c>
      <c r="T3298" t="s">
        <v>3730</v>
      </c>
      <c r="U3298" s="201">
        <v>4.2249999999999996</v>
      </c>
      <c r="V3298" t="s">
        <v>4115</v>
      </c>
      <c r="W3298" t="s">
        <v>4178</v>
      </c>
      <c r="X3298" t="s">
        <v>3149</v>
      </c>
      <c r="Y3298" t="s">
        <v>4481</v>
      </c>
      <c r="Z3298" t="s">
        <v>3051</v>
      </c>
      <c r="AA3298">
        <v>830792</v>
      </c>
      <c r="AB3298" s="198">
        <v>37048.875011574077</v>
      </c>
      <c r="AC3298" s="198">
        <v>37048.875011574077</v>
      </c>
    </row>
    <row r="3299" spans="1:29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50000</v>
      </c>
      <c r="G3299" s="202">
        <v>1339977</v>
      </c>
      <c r="H3299" s="198">
        <v>37047.387488425928</v>
      </c>
      <c r="I3299" t="s">
        <v>3492</v>
      </c>
      <c r="M3299" t="s">
        <v>3599</v>
      </c>
      <c r="N3299" t="s">
        <v>4774</v>
      </c>
      <c r="O3299" t="s">
        <v>3516</v>
      </c>
      <c r="Q3299" s="199">
        <v>50000</v>
      </c>
      <c r="S3299" t="s">
        <v>3500</v>
      </c>
      <c r="T3299" t="s">
        <v>3730</v>
      </c>
      <c r="U3299" s="201">
        <v>27.92</v>
      </c>
      <c r="V3299" t="s">
        <v>2842</v>
      </c>
      <c r="W3299" t="s">
        <v>4776</v>
      </c>
      <c r="X3299" t="s">
        <v>4777</v>
      </c>
      <c r="Y3299" t="s">
        <v>2830</v>
      </c>
      <c r="Z3299" t="s">
        <v>3051</v>
      </c>
      <c r="AA3299">
        <v>113671</v>
      </c>
      <c r="AB3299" s="198">
        <v>37073</v>
      </c>
      <c r="AC3299" s="198">
        <v>37103</v>
      </c>
    </row>
    <row r="3300" spans="1:29" x14ac:dyDescent="0.2">
      <c r="A3300" s="44" t="str">
        <f t="shared" si="256"/>
        <v>US Gas Pipeline Capacity Financial</v>
      </c>
      <c r="B3300" s="44" t="str">
        <f t="shared" si="257"/>
        <v>US</v>
      </c>
      <c r="C3300" s="44" t="str">
        <f t="shared" si="258"/>
        <v>Gas Pipeline Capacity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6000</v>
      </c>
      <c r="G3300" s="202">
        <v>1339978</v>
      </c>
      <c r="H3300" s="198">
        <v>37047.387499999997</v>
      </c>
      <c r="I3300" t="s">
        <v>4249</v>
      </c>
      <c r="M3300" t="s">
        <v>4537</v>
      </c>
      <c r="N3300" t="s">
        <v>4441</v>
      </c>
      <c r="O3300" t="s">
        <v>469</v>
      </c>
      <c r="Q3300" s="199">
        <v>6000</v>
      </c>
      <c r="S3300" t="s">
        <v>3495</v>
      </c>
      <c r="T3300" t="s">
        <v>3730</v>
      </c>
      <c r="U3300" s="201">
        <v>0.17499999999999999</v>
      </c>
      <c r="V3300" t="s">
        <v>4102</v>
      </c>
      <c r="W3300" t="s">
        <v>1774</v>
      </c>
      <c r="X3300" t="s">
        <v>4442</v>
      </c>
      <c r="Y3300" t="s">
        <v>4443</v>
      </c>
      <c r="Z3300" t="s">
        <v>4444</v>
      </c>
      <c r="AA3300">
        <v>41175</v>
      </c>
      <c r="AB3300" s="198">
        <v>37048.875011574077</v>
      </c>
      <c r="AC3300" s="198">
        <v>37048.875011574077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618</v>
      </c>
      <c r="G3301" s="202">
        <v>1339979</v>
      </c>
      <c r="H3301" s="198">
        <v>37047.38753472222</v>
      </c>
      <c r="I3301" t="s">
        <v>4285</v>
      </c>
      <c r="M3301" t="s">
        <v>3494</v>
      </c>
      <c r="N3301" t="s">
        <v>3840</v>
      </c>
      <c r="O3301" t="s">
        <v>2498</v>
      </c>
      <c r="P3301" s="199">
        <v>618</v>
      </c>
      <c r="S3301" t="s">
        <v>3495</v>
      </c>
      <c r="T3301" t="s">
        <v>3730</v>
      </c>
      <c r="U3301" s="201">
        <v>3.83</v>
      </c>
      <c r="V3301" t="s">
        <v>3485</v>
      </c>
      <c r="W3301" t="s">
        <v>4348</v>
      </c>
      <c r="X3301" t="s">
        <v>4498</v>
      </c>
      <c r="Y3301" t="s">
        <v>4481</v>
      </c>
      <c r="Z3301" t="s">
        <v>3051</v>
      </c>
      <c r="AA3301">
        <v>830793</v>
      </c>
      <c r="AB3301" s="198">
        <v>37048.875011574077</v>
      </c>
      <c r="AC3301" s="198">
        <v>37048.875011574077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4900</v>
      </c>
      <c r="G3302" s="202">
        <v>1339980</v>
      </c>
      <c r="H3302" s="198">
        <v>37047.38753472222</v>
      </c>
      <c r="I3302" t="s">
        <v>4239</v>
      </c>
      <c r="M3302" t="s">
        <v>3494</v>
      </c>
      <c r="N3302" t="s">
        <v>3840</v>
      </c>
      <c r="O3302" t="s">
        <v>2657</v>
      </c>
      <c r="P3302" s="199">
        <v>4900</v>
      </c>
      <c r="S3302" t="s">
        <v>3495</v>
      </c>
      <c r="T3302" t="s">
        <v>3730</v>
      </c>
      <c r="U3302" s="201">
        <v>3.86</v>
      </c>
      <c r="V3302" t="s">
        <v>4066</v>
      </c>
      <c r="W3302" t="s">
        <v>4368</v>
      </c>
      <c r="X3302" t="s">
        <v>3165</v>
      </c>
      <c r="Y3302" t="s">
        <v>4481</v>
      </c>
      <c r="Z3302" t="s">
        <v>3051</v>
      </c>
      <c r="AA3302">
        <v>830794</v>
      </c>
      <c r="AB3302" s="198">
        <v>37048.875011574077</v>
      </c>
      <c r="AC3302" s="198">
        <v>37048.875011574077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1047</v>
      </c>
      <c r="G3303" s="202">
        <v>1339981</v>
      </c>
      <c r="H3303" s="198">
        <v>37047.38758101852</v>
      </c>
      <c r="I3303" t="s">
        <v>3159</v>
      </c>
      <c r="M3303" t="s">
        <v>3494</v>
      </c>
      <c r="N3303" t="s">
        <v>3840</v>
      </c>
      <c r="O3303" t="s">
        <v>2503</v>
      </c>
      <c r="P3303" s="199">
        <v>1047</v>
      </c>
      <c r="S3303" t="s">
        <v>3495</v>
      </c>
      <c r="T3303" t="s">
        <v>3730</v>
      </c>
      <c r="U3303" s="201">
        <v>3.9</v>
      </c>
      <c r="V3303" t="s">
        <v>2676</v>
      </c>
      <c r="W3303" t="s">
        <v>4348</v>
      </c>
      <c r="X3303" t="s">
        <v>4498</v>
      </c>
      <c r="Y3303" t="s">
        <v>4481</v>
      </c>
      <c r="Z3303" t="s">
        <v>3051</v>
      </c>
      <c r="AA3303">
        <v>830795</v>
      </c>
      <c r="AB3303" s="198">
        <v>37048.875011574077</v>
      </c>
      <c r="AC3303" s="198">
        <v>37048.875011574077</v>
      </c>
    </row>
    <row r="3304" spans="1:29" x14ac:dyDescent="0.2">
      <c r="A3304" s="44" t="str">
        <f t="shared" si="256"/>
        <v>US Crude Financial</v>
      </c>
      <c r="B3304" s="44" t="str">
        <f t="shared" si="257"/>
        <v>US</v>
      </c>
      <c r="C3304" s="44" t="str">
        <f t="shared" si="258"/>
        <v>Crude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25000</v>
      </c>
      <c r="G3304" s="202">
        <v>1339983</v>
      </c>
      <c r="H3304" s="198">
        <v>37047.387592592589</v>
      </c>
      <c r="I3304" t="s">
        <v>4276</v>
      </c>
      <c r="M3304" t="s">
        <v>3599</v>
      </c>
      <c r="N3304" t="s">
        <v>3296</v>
      </c>
      <c r="O3304" t="s">
        <v>3297</v>
      </c>
      <c r="P3304" s="199">
        <v>25000</v>
      </c>
      <c r="S3304" t="s">
        <v>3496</v>
      </c>
      <c r="T3304" t="s">
        <v>3730</v>
      </c>
      <c r="U3304" s="201">
        <v>-0.33</v>
      </c>
      <c r="V3304" t="s">
        <v>3801</v>
      </c>
      <c r="W3304" t="s">
        <v>3271</v>
      </c>
      <c r="X3304" t="s">
        <v>3298</v>
      </c>
      <c r="Y3304" t="s">
        <v>3748</v>
      </c>
      <c r="Z3304" t="s">
        <v>3051</v>
      </c>
      <c r="AA3304" t="s">
        <v>470</v>
      </c>
      <c r="AB3304" s="198">
        <v>37073</v>
      </c>
      <c r="AC3304" s="198">
        <v>37103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50</v>
      </c>
      <c r="G3305" s="202">
        <v>1339982</v>
      </c>
      <c r="H3305" s="198">
        <v>37047.387592592589</v>
      </c>
      <c r="I3305" t="s">
        <v>3227</v>
      </c>
      <c r="M3305" t="s">
        <v>3494</v>
      </c>
      <c r="N3305" t="s">
        <v>3840</v>
      </c>
      <c r="O3305" t="s">
        <v>2583</v>
      </c>
      <c r="Q3305" s="199">
        <v>50</v>
      </c>
      <c r="S3305" t="s">
        <v>3495</v>
      </c>
      <c r="T3305" t="s">
        <v>3730</v>
      </c>
      <c r="U3305" s="201">
        <v>4.16</v>
      </c>
      <c r="V3305" t="s">
        <v>3228</v>
      </c>
      <c r="W3305" t="s">
        <v>4523</v>
      </c>
      <c r="X3305" t="s">
        <v>4524</v>
      </c>
      <c r="Y3305" t="s">
        <v>4481</v>
      </c>
      <c r="Z3305" t="s">
        <v>3051</v>
      </c>
      <c r="AA3305">
        <v>830796</v>
      </c>
      <c r="AB3305" s="198">
        <v>37048.875011574077</v>
      </c>
      <c r="AC3305" s="198">
        <v>37048.875011574077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1339984</v>
      </c>
      <c r="H3306" s="198">
        <v>37047.387604166666</v>
      </c>
      <c r="I3306" t="s">
        <v>4521</v>
      </c>
      <c r="M3306" t="s">
        <v>3494</v>
      </c>
      <c r="N3306" t="s">
        <v>3840</v>
      </c>
      <c r="O3306" t="s">
        <v>2499</v>
      </c>
      <c r="Q3306" s="199">
        <v>5000</v>
      </c>
      <c r="S3306" t="s">
        <v>3495</v>
      </c>
      <c r="T3306" t="s">
        <v>3730</v>
      </c>
      <c r="U3306" s="201">
        <v>3.9</v>
      </c>
      <c r="V3306" t="s">
        <v>3850</v>
      </c>
      <c r="W3306" t="s">
        <v>4348</v>
      </c>
      <c r="X3306" t="s">
        <v>4498</v>
      </c>
      <c r="Y3306" t="s">
        <v>4481</v>
      </c>
      <c r="Z3306" t="s">
        <v>3051</v>
      </c>
      <c r="AA3306">
        <v>830797</v>
      </c>
      <c r="AB3306" s="198">
        <v>37048.875011574077</v>
      </c>
      <c r="AC3306" s="198">
        <v>37048.875011574077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5000</v>
      </c>
      <c r="G3307" s="202">
        <v>1339985</v>
      </c>
      <c r="H3307" s="198">
        <v>37047.387638888889</v>
      </c>
      <c r="I3307" t="s">
        <v>3518</v>
      </c>
      <c r="M3307" t="s">
        <v>3494</v>
      </c>
      <c r="N3307" t="s">
        <v>3840</v>
      </c>
      <c r="O3307" t="s">
        <v>2498</v>
      </c>
      <c r="Q3307" s="199">
        <v>5000</v>
      </c>
      <c r="S3307" t="s">
        <v>3495</v>
      </c>
      <c r="T3307" t="s">
        <v>3730</v>
      </c>
      <c r="U3307" s="201">
        <v>3.835</v>
      </c>
      <c r="V3307" t="s">
        <v>4420</v>
      </c>
      <c r="W3307" t="s">
        <v>4348</v>
      </c>
      <c r="X3307" t="s">
        <v>4498</v>
      </c>
      <c r="Y3307" t="s">
        <v>4481</v>
      </c>
      <c r="Z3307" t="s">
        <v>3051</v>
      </c>
      <c r="AA3307">
        <v>830798</v>
      </c>
      <c r="AB3307" s="198">
        <v>37048.875011574077</v>
      </c>
      <c r="AC3307" s="198">
        <v>37048.875011574077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100000</v>
      </c>
      <c r="G3308" s="202">
        <v>1339986</v>
      </c>
      <c r="H3308" s="198">
        <v>37047.387650462966</v>
      </c>
      <c r="I3308" t="s">
        <v>4272</v>
      </c>
      <c r="M3308" t="s">
        <v>3494</v>
      </c>
      <c r="N3308" t="s">
        <v>3840</v>
      </c>
      <c r="O3308" t="s">
        <v>2481</v>
      </c>
      <c r="P3308" s="199">
        <v>100000</v>
      </c>
      <c r="S3308" t="s">
        <v>3495</v>
      </c>
      <c r="T3308" t="s">
        <v>3730</v>
      </c>
      <c r="U3308" s="201">
        <v>4.0949999999999998</v>
      </c>
      <c r="V3308" t="s">
        <v>4190</v>
      </c>
      <c r="W3308" t="s">
        <v>4479</v>
      </c>
      <c r="X3308" t="s">
        <v>4480</v>
      </c>
      <c r="Y3308" t="s">
        <v>4481</v>
      </c>
      <c r="Z3308" t="s">
        <v>3051</v>
      </c>
      <c r="AA3308">
        <v>830799</v>
      </c>
      <c r="AB3308" s="198">
        <v>37048.875011574077</v>
      </c>
      <c r="AC3308" s="198">
        <v>37048.875011574077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1332</v>
      </c>
      <c r="G3309" s="202">
        <v>1339987</v>
      </c>
      <c r="H3309" s="198">
        <v>37047.387673611112</v>
      </c>
      <c r="I3309" t="s">
        <v>4249</v>
      </c>
      <c r="M3309" t="s">
        <v>3494</v>
      </c>
      <c r="N3309" t="s">
        <v>3840</v>
      </c>
      <c r="O3309" t="s">
        <v>4704</v>
      </c>
      <c r="P3309" s="199">
        <v>1332</v>
      </c>
      <c r="S3309" t="s">
        <v>3495</v>
      </c>
      <c r="T3309" t="s">
        <v>3730</v>
      </c>
      <c r="U3309" s="201">
        <v>3.915</v>
      </c>
      <c r="V3309" t="s">
        <v>4391</v>
      </c>
      <c r="W3309" t="s">
        <v>4169</v>
      </c>
      <c r="X3309" t="s">
        <v>3165</v>
      </c>
      <c r="Y3309" t="s">
        <v>4481</v>
      </c>
      <c r="Z3309" t="s">
        <v>3051</v>
      </c>
      <c r="AA3309">
        <v>830800</v>
      </c>
      <c r="AB3309" s="198">
        <v>37048.875011574077</v>
      </c>
      <c r="AC3309" s="198">
        <v>37048.875011574077</v>
      </c>
    </row>
    <row r="3310" spans="1:29" x14ac:dyDescent="0.2">
      <c r="A3310" s="44" t="str">
        <f t="shared" si="256"/>
        <v>US Power Physical</v>
      </c>
      <c r="B3310" s="44" t="str">
        <f t="shared" si="257"/>
        <v>US</v>
      </c>
      <c r="C3310" s="44" t="str">
        <f t="shared" si="258"/>
        <v>Power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59</v>
      </c>
      <c r="F3310" s="213">
        <f t="shared" si="260"/>
        <v>2950</v>
      </c>
      <c r="G3310" s="202">
        <v>1339989</v>
      </c>
      <c r="H3310" s="198">
        <v>37047.387708333335</v>
      </c>
      <c r="I3310" t="s">
        <v>4249</v>
      </c>
      <c r="M3310" t="s">
        <v>2818</v>
      </c>
      <c r="N3310" t="s">
        <v>3519</v>
      </c>
      <c r="O3310" t="s">
        <v>471</v>
      </c>
      <c r="P3310" s="199">
        <v>50</v>
      </c>
      <c r="S3310" t="s">
        <v>3493</v>
      </c>
      <c r="T3310" t="s">
        <v>3730</v>
      </c>
      <c r="U3310" s="201">
        <v>60</v>
      </c>
      <c r="V3310" t="s">
        <v>4230</v>
      </c>
      <c r="W3310" t="s">
        <v>4263</v>
      </c>
      <c r="X3310" t="s">
        <v>3541</v>
      </c>
      <c r="Y3310" t="s">
        <v>4783</v>
      </c>
      <c r="Z3310" t="s">
        <v>3046</v>
      </c>
      <c r="AA3310">
        <v>632882.1</v>
      </c>
      <c r="AB3310" s="198">
        <v>37257.71597222222</v>
      </c>
      <c r="AC3310" s="198">
        <v>37315.71597222222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6000</v>
      </c>
      <c r="G3311" s="202">
        <v>1339988</v>
      </c>
      <c r="H3311" s="198">
        <v>37047.387708333335</v>
      </c>
      <c r="I3311" t="s">
        <v>4445</v>
      </c>
      <c r="M3311" t="s">
        <v>3494</v>
      </c>
      <c r="N3311" t="s">
        <v>3840</v>
      </c>
      <c r="O3311" t="s">
        <v>2583</v>
      </c>
      <c r="P3311" s="199">
        <v>6000</v>
      </c>
      <c r="S3311" t="s">
        <v>3495</v>
      </c>
      <c r="T3311" t="s">
        <v>3730</v>
      </c>
      <c r="U3311" s="201">
        <v>4.1500000000000004</v>
      </c>
      <c r="V3311" t="s">
        <v>4446</v>
      </c>
      <c r="W3311" t="s">
        <v>4523</v>
      </c>
      <c r="X3311" t="s">
        <v>4524</v>
      </c>
      <c r="Y3311" t="s">
        <v>4481</v>
      </c>
      <c r="Z3311" t="s">
        <v>3051</v>
      </c>
      <c r="AA3311">
        <v>830801</v>
      </c>
      <c r="AB3311" s="198">
        <v>37048.875011574077</v>
      </c>
      <c r="AC3311" s="198">
        <v>37048.875011574077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25000</v>
      </c>
      <c r="G3312" s="202">
        <v>1339990</v>
      </c>
      <c r="H3312" s="198">
        <v>37047.387777777774</v>
      </c>
      <c r="I3312" t="s">
        <v>4393</v>
      </c>
      <c r="M3312" t="s">
        <v>3494</v>
      </c>
      <c r="N3312" t="s">
        <v>3840</v>
      </c>
      <c r="O3312" t="s">
        <v>4680</v>
      </c>
      <c r="P3312" s="199">
        <v>25000</v>
      </c>
      <c r="S3312" t="s">
        <v>3495</v>
      </c>
      <c r="T3312" t="s">
        <v>3730</v>
      </c>
      <c r="U3312" s="201">
        <v>4.0199999999999996</v>
      </c>
      <c r="V3312" t="s">
        <v>3504</v>
      </c>
      <c r="W3312" t="s">
        <v>4163</v>
      </c>
      <c r="X3312" t="s">
        <v>4164</v>
      </c>
      <c r="Y3312" t="s">
        <v>4481</v>
      </c>
      <c r="Z3312" t="s">
        <v>3051</v>
      </c>
      <c r="AA3312">
        <v>830802</v>
      </c>
      <c r="AB3312" s="198">
        <v>37048.875011574077</v>
      </c>
      <c r="AC3312" s="198">
        <v>37048.875011574077</v>
      </c>
    </row>
    <row r="3313" spans="1:29" x14ac:dyDescent="0.2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151</v>
      </c>
      <c r="F3313" s="213">
        <f t="shared" si="260"/>
        <v>453000</v>
      </c>
      <c r="G3313" s="202">
        <v>1339991</v>
      </c>
      <c r="H3313" s="198">
        <v>37047.387835648151</v>
      </c>
      <c r="I3313" t="s">
        <v>3168</v>
      </c>
      <c r="M3313" t="s">
        <v>3494</v>
      </c>
      <c r="N3313" t="s">
        <v>4488</v>
      </c>
      <c r="O3313" t="s">
        <v>472</v>
      </c>
      <c r="Q3313" s="199">
        <v>3000</v>
      </c>
      <c r="S3313" t="s">
        <v>3495</v>
      </c>
      <c r="T3313" t="s">
        <v>3730</v>
      </c>
      <c r="U3313" s="201">
        <v>0.26</v>
      </c>
      <c r="V3313" t="s">
        <v>473</v>
      </c>
      <c r="W3313" t="s">
        <v>4489</v>
      </c>
      <c r="X3313" t="s">
        <v>4490</v>
      </c>
      <c r="Y3313" t="s">
        <v>3748</v>
      </c>
      <c r="Z3313" t="s">
        <v>3051</v>
      </c>
      <c r="AA3313" t="s">
        <v>474</v>
      </c>
      <c r="AB3313" s="198">
        <v>37196</v>
      </c>
      <c r="AC3313" s="198">
        <v>37346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7561</v>
      </c>
      <c r="G3314" s="202">
        <v>1339992</v>
      </c>
      <c r="H3314" s="198">
        <v>37047.387986111113</v>
      </c>
      <c r="I3314" t="s">
        <v>4400</v>
      </c>
      <c r="M3314" t="s">
        <v>3494</v>
      </c>
      <c r="N3314" t="s">
        <v>3840</v>
      </c>
      <c r="O3314" t="s">
        <v>2657</v>
      </c>
      <c r="Q3314" s="199">
        <v>7561</v>
      </c>
      <c r="S3314" t="s">
        <v>3495</v>
      </c>
      <c r="T3314" t="s">
        <v>3730</v>
      </c>
      <c r="U3314" s="201">
        <v>3.86</v>
      </c>
      <c r="V3314" t="s">
        <v>4462</v>
      </c>
      <c r="W3314" t="s">
        <v>4368</v>
      </c>
      <c r="X3314" t="s">
        <v>3165</v>
      </c>
      <c r="Y3314" t="s">
        <v>4481</v>
      </c>
      <c r="Z3314" t="s">
        <v>3051</v>
      </c>
      <c r="AA3314">
        <v>830803</v>
      </c>
      <c r="AB3314" s="198">
        <v>37048.875011574077</v>
      </c>
      <c r="AC3314" s="198">
        <v>37048.875011574077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1300</v>
      </c>
      <c r="G3315" s="202">
        <v>1339994</v>
      </c>
      <c r="H3315" s="198">
        <v>37047.387997685182</v>
      </c>
      <c r="I3315" t="s">
        <v>3702</v>
      </c>
      <c r="M3315" t="s">
        <v>3494</v>
      </c>
      <c r="N3315" t="s">
        <v>3840</v>
      </c>
      <c r="O3315" t="s">
        <v>2497</v>
      </c>
      <c r="Q3315" s="199">
        <v>1300</v>
      </c>
      <c r="S3315" t="s">
        <v>3495</v>
      </c>
      <c r="T3315" t="s">
        <v>3730</v>
      </c>
      <c r="U3315" s="201">
        <v>3.835</v>
      </c>
      <c r="V3315" t="s">
        <v>451</v>
      </c>
      <c r="W3315" t="s">
        <v>4348</v>
      </c>
      <c r="X3315" t="s">
        <v>4498</v>
      </c>
      <c r="Y3315" t="s">
        <v>4481</v>
      </c>
      <c r="Z3315" t="s">
        <v>3051</v>
      </c>
      <c r="AA3315">
        <v>830805</v>
      </c>
      <c r="AB3315" s="198">
        <v>37048.875011574077</v>
      </c>
      <c r="AC3315" s="198">
        <v>37048.875011574077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3000</v>
      </c>
      <c r="G3316" s="202">
        <v>1339993</v>
      </c>
      <c r="H3316" s="198">
        <v>37047.387997685182</v>
      </c>
      <c r="I3316" t="s">
        <v>4239</v>
      </c>
      <c r="M3316" t="s">
        <v>3494</v>
      </c>
      <c r="N3316" t="s">
        <v>3840</v>
      </c>
      <c r="O3316" t="s">
        <v>2767</v>
      </c>
      <c r="P3316" s="199">
        <v>3000</v>
      </c>
      <c r="S3316" t="s">
        <v>3495</v>
      </c>
      <c r="T3316" t="s">
        <v>3730</v>
      </c>
      <c r="U3316" s="201">
        <v>3.9049999999999998</v>
      </c>
      <c r="V3316" t="s">
        <v>4066</v>
      </c>
      <c r="W3316" t="s">
        <v>4368</v>
      </c>
      <c r="X3316" t="s">
        <v>3165</v>
      </c>
      <c r="Y3316" t="s">
        <v>4481</v>
      </c>
      <c r="Z3316" t="s">
        <v>3051</v>
      </c>
      <c r="AA3316">
        <v>830804</v>
      </c>
      <c r="AB3316" s="198">
        <v>37048.875011574077</v>
      </c>
      <c r="AC3316" s="198">
        <v>37048.875011574077</v>
      </c>
    </row>
    <row r="3317" spans="1:29" x14ac:dyDescent="0.2">
      <c r="A3317" s="44" t="str">
        <f t="shared" si="256"/>
        <v>US Crude Financial</v>
      </c>
      <c r="B3317" s="44" t="str">
        <f t="shared" si="257"/>
        <v>US</v>
      </c>
      <c r="C3317" s="44" t="str">
        <f t="shared" si="258"/>
        <v>Crude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50000</v>
      </c>
      <c r="G3317" s="202">
        <v>1339995</v>
      </c>
      <c r="H3317" s="198">
        <v>37047.388020833336</v>
      </c>
      <c r="I3317" t="s">
        <v>4276</v>
      </c>
      <c r="M3317" t="s">
        <v>3599</v>
      </c>
      <c r="N3317" t="s">
        <v>4774</v>
      </c>
      <c r="O3317" t="s">
        <v>3516</v>
      </c>
      <c r="P3317" s="199">
        <v>50000</v>
      </c>
      <c r="S3317" t="s">
        <v>3500</v>
      </c>
      <c r="T3317" t="s">
        <v>3730</v>
      </c>
      <c r="U3317" s="201">
        <v>27.9</v>
      </c>
      <c r="V3317" t="s">
        <v>4469</v>
      </c>
      <c r="W3317" t="s">
        <v>4776</v>
      </c>
      <c r="X3317" t="s">
        <v>4777</v>
      </c>
      <c r="Y3317" t="s">
        <v>2830</v>
      </c>
      <c r="Z3317" t="s">
        <v>3051</v>
      </c>
      <c r="AA3317">
        <v>113672</v>
      </c>
      <c r="AB3317" s="198">
        <v>37073</v>
      </c>
      <c r="AC3317" s="198">
        <v>37103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2370</v>
      </c>
      <c r="G3318" s="202">
        <v>1339996</v>
      </c>
      <c r="H3318" s="198">
        <v>37047.388043981482</v>
      </c>
      <c r="I3318" t="s">
        <v>4320</v>
      </c>
      <c r="M3318" t="s">
        <v>3494</v>
      </c>
      <c r="N3318" t="s">
        <v>3840</v>
      </c>
      <c r="O3318" t="s">
        <v>2481</v>
      </c>
      <c r="Q3318" s="199">
        <v>2370</v>
      </c>
      <c r="S3318" t="s">
        <v>3495</v>
      </c>
      <c r="T3318" t="s">
        <v>3730</v>
      </c>
      <c r="U3318" s="201">
        <v>4.0999999999999996</v>
      </c>
      <c r="V3318" t="s">
        <v>4358</v>
      </c>
      <c r="W3318" t="s">
        <v>4479</v>
      </c>
      <c r="X3318" t="s">
        <v>4480</v>
      </c>
      <c r="Y3318" t="s">
        <v>4481</v>
      </c>
      <c r="Z3318" t="s">
        <v>3051</v>
      </c>
      <c r="AA3318">
        <v>830806</v>
      </c>
      <c r="AB3318" s="198">
        <v>37048.875011574077</v>
      </c>
      <c r="AC3318" s="198">
        <v>37048.875011574077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5000</v>
      </c>
      <c r="G3319" s="202">
        <v>1339998</v>
      </c>
      <c r="H3319" s="198">
        <v>37047.388055555559</v>
      </c>
      <c r="I3319" t="s">
        <v>3533</v>
      </c>
      <c r="M3319" t="s">
        <v>3494</v>
      </c>
      <c r="N3319" t="s">
        <v>3840</v>
      </c>
      <c r="O3319" t="s">
        <v>4724</v>
      </c>
      <c r="Q3319" s="199">
        <v>5000</v>
      </c>
      <c r="S3319" t="s">
        <v>3495</v>
      </c>
      <c r="T3319" t="s">
        <v>3730</v>
      </c>
      <c r="U3319" s="201">
        <v>4.3</v>
      </c>
      <c r="V3319" t="s">
        <v>4115</v>
      </c>
      <c r="W3319" t="s">
        <v>3217</v>
      </c>
      <c r="X3319" t="s">
        <v>3153</v>
      </c>
      <c r="Y3319" t="s">
        <v>4481</v>
      </c>
      <c r="Z3319" t="s">
        <v>3051</v>
      </c>
      <c r="AA3319">
        <v>830808</v>
      </c>
      <c r="AB3319" s="198">
        <v>37048.875011574077</v>
      </c>
      <c r="AC3319" s="198">
        <v>37048.875011574077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1270</v>
      </c>
      <c r="G3320" s="202">
        <v>1339997</v>
      </c>
      <c r="H3320" s="198">
        <v>37047.388055555559</v>
      </c>
      <c r="I3320" t="s">
        <v>3606</v>
      </c>
      <c r="M3320" t="s">
        <v>3494</v>
      </c>
      <c r="N3320" t="s">
        <v>3840</v>
      </c>
      <c r="O3320" t="s">
        <v>4706</v>
      </c>
      <c r="Q3320" s="199">
        <v>1270</v>
      </c>
      <c r="S3320" t="s">
        <v>3495</v>
      </c>
      <c r="T3320" t="s">
        <v>3730</v>
      </c>
      <c r="U3320" s="201">
        <v>3.93</v>
      </c>
      <c r="V3320" t="s">
        <v>2768</v>
      </c>
      <c r="W3320" t="s">
        <v>4169</v>
      </c>
      <c r="X3320" t="s">
        <v>3165</v>
      </c>
      <c r="Y3320" t="s">
        <v>4481</v>
      </c>
      <c r="Z3320" t="s">
        <v>3051</v>
      </c>
      <c r="AA3320">
        <v>830807</v>
      </c>
      <c r="AB3320" s="198">
        <v>37048.875011574077</v>
      </c>
      <c r="AC3320" s="198">
        <v>37048.875011574077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5000</v>
      </c>
      <c r="G3321" s="202">
        <v>1339999</v>
      </c>
      <c r="H3321" s="198">
        <v>37047.388101851851</v>
      </c>
      <c r="I3321" t="s">
        <v>3533</v>
      </c>
      <c r="M3321" t="s">
        <v>3494</v>
      </c>
      <c r="N3321" t="s">
        <v>3840</v>
      </c>
      <c r="O3321" t="s">
        <v>4724</v>
      </c>
      <c r="Q3321" s="199">
        <v>5000</v>
      </c>
      <c r="S3321" t="s">
        <v>3495</v>
      </c>
      <c r="T3321" t="s">
        <v>3730</v>
      </c>
      <c r="U3321" s="201">
        <v>4.3099999999999996</v>
      </c>
      <c r="V3321" t="s">
        <v>4115</v>
      </c>
      <c r="W3321" t="s">
        <v>3217</v>
      </c>
      <c r="X3321" t="s">
        <v>3153</v>
      </c>
      <c r="Y3321" t="s">
        <v>4481</v>
      </c>
      <c r="Z3321" t="s">
        <v>3051</v>
      </c>
      <c r="AA3321">
        <v>830809</v>
      </c>
      <c r="AB3321" s="198">
        <v>37048.875011574077</v>
      </c>
      <c r="AC3321" s="198">
        <v>37048.875011574077</v>
      </c>
    </row>
    <row r="3322" spans="1:29" x14ac:dyDescent="0.2">
      <c r="A3322" s="44" t="str">
        <f t="shared" si="256"/>
        <v>US Natural Gas Financial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90</v>
      </c>
      <c r="F3322" s="213">
        <f t="shared" si="260"/>
        <v>450000</v>
      </c>
      <c r="G3322" s="202">
        <v>1340000</v>
      </c>
      <c r="H3322" s="198">
        <v>37047.388113425928</v>
      </c>
      <c r="I3322" t="s">
        <v>3645</v>
      </c>
      <c r="M3322" t="s">
        <v>3494</v>
      </c>
      <c r="N3322" t="s">
        <v>4488</v>
      </c>
      <c r="O3322" t="s">
        <v>4426</v>
      </c>
      <c r="P3322" s="199">
        <v>5000</v>
      </c>
      <c r="S3322" t="s">
        <v>3495</v>
      </c>
      <c r="T3322" t="s">
        <v>3730</v>
      </c>
      <c r="U3322" s="201">
        <v>1.5</v>
      </c>
      <c r="V3322" t="s">
        <v>2782</v>
      </c>
      <c r="W3322" t="s">
        <v>4385</v>
      </c>
      <c r="X3322" t="s">
        <v>4386</v>
      </c>
      <c r="Y3322" t="s">
        <v>3748</v>
      </c>
      <c r="Z3322" t="s">
        <v>3051</v>
      </c>
      <c r="AA3322" t="s">
        <v>475</v>
      </c>
      <c r="AB3322" s="198">
        <v>37257</v>
      </c>
      <c r="AC3322" s="198">
        <v>37346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</v>
      </c>
      <c r="G3323" s="202">
        <v>1340002</v>
      </c>
      <c r="H3323" s="198">
        <v>37047.388194444444</v>
      </c>
      <c r="I3323" t="s">
        <v>4038</v>
      </c>
      <c r="M3323" t="s">
        <v>3494</v>
      </c>
      <c r="N3323" t="s">
        <v>3840</v>
      </c>
      <c r="O3323" t="s">
        <v>4697</v>
      </c>
      <c r="Q3323" s="199">
        <v>1000</v>
      </c>
      <c r="S3323" t="s">
        <v>3495</v>
      </c>
      <c r="T3323" t="s">
        <v>3730</v>
      </c>
      <c r="U3323" s="201">
        <v>3.9750000000000001</v>
      </c>
      <c r="V3323" t="s">
        <v>4039</v>
      </c>
      <c r="W3323" t="s">
        <v>4169</v>
      </c>
      <c r="X3323" t="s">
        <v>4170</v>
      </c>
      <c r="Y3323" t="s">
        <v>4481</v>
      </c>
      <c r="Z3323" t="s">
        <v>3051</v>
      </c>
      <c r="AA3323">
        <v>830810</v>
      </c>
      <c r="AB3323" s="198">
        <v>37048.875011574077</v>
      </c>
      <c r="AC3323" s="198">
        <v>37048.875011574077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5000</v>
      </c>
      <c r="G3324" s="202">
        <v>1340003</v>
      </c>
      <c r="H3324" s="198">
        <v>37047.388206018521</v>
      </c>
      <c r="I3324" t="s">
        <v>4249</v>
      </c>
      <c r="M3324" t="s">
        <v>3494</v>
      </c>
      <c r="N3324" t="s">
        <v>3840</v>
      </c>
      <c r="O3324" t="s">
        <v>2498</v>
      </c>
      <c r="Q3324" s="199">
        <v>5000</v>
      </c>
      <c r="S3324" t="s">
        <v>3495</v>
      </c>
      <c r="T3324" t="s">
        <v>3730</v>
      </c>
      <c r="U3324" s="201">
        <v>3.8374999999999999</v>
      </c>
      <c r="V3324" t="s">
        <v>4478</v>
      </c>
      <c r="W3324" t="s">
        <v>4348</v>
      </c>
      <c r="X3324" t="s">
        <v>4498</v>
      </c>
      <c r="Y3324" t="s">
        <v>4481</v>
      </c>
      <c r="Z3324" t="s">
        <v>3051</v>
      </c>
      <c r="AA3324">
        <v>830811</v>
      </c>
      <c r="AB3324" s="198">
        <v>37048.875011574077</v>
      </c>
      <c r="AC3324" s="198">
        <v>37048.875011574077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1340006</v>
      </c>
      <c r="H3325" s="198">
        <v>37047.388229166667</v>
      </c>
      <c r="I3325" t="s">
        <v>4280</v>
      </c>
      <c r="M3325" t="s">
        <v>3494</v>
      </c>
      <c r="N3325" t="s">
        <v>3840</v>
      </c>
      <c r="O3325" t="s">
        <v>2499</v>
      </c>
      <c r="P3325" s="199">
        <v>5000</v>
      </c>
      <c r="S3325" t="s">
        <v>3495</v>
      </c>
      <c r="T3325" t="s">
        <v>3730</v>
      </c>
      <c r="U3325" s="201">
        <v>3.8975</v>
      </c>
      <c r="V3325" t="s">
        <v>3266</v>
      </c>
      <c r="W3325" t="s">
        <v>4348</v>
      </c>
      <c r="X3325" t="s">
        <v>4498</v>
      </c>
      <c r="Y3325" t="s">
        <v>4481</v>
      </c>
      <c r="Z3325" t="s">
        <v>3051</v>
      </c>
      <c r="AA3325">
        <v>830813</v>
      </c>
      <c r="AB3325" s="198">
        <v>37048.875011574077</v>
      </c>
      <c r="AC3325" s="198">
        <v>37048.875011574077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248</v>
      </c>
      <c r="G3326" s="202">
        <v>1340005</v>
      </c>
      <c r="H3326" s="198">
        <v>37047.388229166667</v>
      </c>
      <c r="I3326" t="s">
        <v>3702</v>
      </c>
      <c r="M3326" t="s">
        <v>3494</v>
      </c>
      <c r="N3326" t="s">
        <v>3840</v>
      </c>
      <c r="O3326" t="s">
        <v>2524</v>
      </c>
      <c r="P3326" s="199">
        <v>248</v>
      </c>
      <c r="S3326" t="s">
        <v>3495</v>
      </c>
      <c r="T3326" t="s">
        <v>3730</v>
      </c>
      <c r="U3326" s="201">
        <v>4.32</v>
      </c>
      <c r="V3326" t="s">
        <v>4530</v>
      </c>
      <c r="W3326" t="s">
        <v>3217</v>
      </c>
      <c r="X3326" t="s">
        <v>3153</v>
      </c>
      <c r="Y3326" t="s">
        <v>4481</v>
      </c>
      <c r="Z3326" t="s">
        <v>3051</v>
      </c>
      <c r="AA3326">
        <v>830812</v>
      </c>
      <c r="AB3326" s="198">
        <v>37048.875011574077</v>
      </c>
      <c r="AC3326" s="198">
        <v>37048.875011574077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189</v>
      </c>
      <c r="G3327" s="202">
        <v>1340007</v>
      </c>
      <c r="H3327" s="198">
        <v>37047.388252314813</v>
      </c>
      <c r="I3327" t="s">
        <v>4400</v>
      </c>
      <c r="M3327" t="s">
        <v>3494</v>
      </c>
      <c r="N3327" t="s">
        <v>3840</v>
      </c>
      <c r="O3327" t="s">
        <v>2657</v>
      </c>
      <c r="Q3327" s="199">
        <v>189</v>
      </c>
      <c r="S3327" t="s">
        <v>3495</v>
      </c>
      <c r="T3327" t="s">
        <v>3730</v>
      </c>
      <c r="U3327" s="201">
        <v>3.86</v>
      </c>
      <c r="V3327" t="s">
        <v>4462</v>
      </c>
      <c r="W3327" t="s">
        <v>4368</v>
      </c>
      <c r="X3327" t="s">
        <v>3165</v>
      </c>
      <c r="Y3327" t="s">
        <v>4481</v>
      </c>
      <c r="Z3327" t="s">
        <v>3051</v>
      </c>
      <c r="AA3327">
        <v>830814</v>
      </c>
      <c r="AB3327" s="198">
        <v>37048.875011574077</v>
      </c>
      <c r="AC3327" s="198">
        <v>37048.875011574077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5000</v>
      </c>
      <c r="G3328" s="202">
        <v>1340008</v>
      </c>
      <c r="H3328" s="198">
        <v>37047.388298611113</v>
      </c>
      <c r="I3328" t="s">
        <v>4608</v>
      </c>
      <c r="M3328" t="s">
        <v>3494</v>
      </c>
      <c r="N3328" t="s">
        <v>3840</v>
      </c>
      <c r="O3328" t="s">
        <v>2545</v>
      </c>
      <c r="P3328" s="199">
        <v>5000</v>
      </c>
      <c r="S3328" t="s">
        <v>3495</v>
      </c>
      <c r="T3328" t="s">
        <v>3730</v>
      </c>
      <c r="U3328" s="201">
        <v>4.1500000000000004</v>
      </c>
      <c r="V3328" t="s">
        <v>4609</v>
      </c>
      <c r="W3328" t="s">
        <v>3163</v>
      </c>
      <c r="X3328" t="s">
        <v>3164</v>
      </c>
      <c r="Y3328" t="s">
        <v>4481</v>
      </c>
      <c r="Z3328" t="s">
        <v>3051</v>
      </c>
      <c r="AA3328">
        <v>830815</v>
      </c>
      <c r="AB3328" s="198">
        <v>37048.875011574077</v>
      </c>
      <c r="AC3328" s="198">
        <v>37048.875011574077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1340009</v>
      </c>
      <c r="H3329" s="198">
        <v>37047.388298611113</v>
      </c>
      <c r="I3329" t="s">
        <v>3625</v>
      </c>
      <c r="M3329" t="s">
        <v>3494</v>
      </c>
      <c r="N3329" t="s">
        <v>3840</v>
      </c>
      <c r="O3329" t="s">
        <v>2481</v>
      </c>
      <c r="P3329" s="199">
        <v>10000</v>
      </c>
      <c r="S3329" t="s">
        <v>3495</v>
      </c>
      <c r="T3329" t="s">
        <v>3730</v>
      </c>
      <c r="U3329" s="201">
        <v>4.09</v>
      </c>
      <c r="V3329" t="s">
        <v>3244</v>
      </c>
      <c r="W3329" t="s">
        <v>4479</v>
      </c>
      <c r="X3329" t="s">
        <v>4480</v>
      </c>
      <c r="Y3329" t="s">
        <v>4481</v>
      </c>
      <c r="Z3329" t="s">
        <v>3051</v>
      </c>
      <c r="AA3329">
        <v>830816</v>
      </c>
      <c r="AB3329" s="198">
        <v>37048.875011574077</v>
      </c>
      <c r="AC3329" s="198">
        <v>37048.875011574077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1074</v>
      </c>
      <c r="G3330" s="202">
        <v>1340011</v>
      </c>
      <c r="H3330" s="198">
        <v>37047.388310185182</v>
      </c>
      <c r="I3330" t="s">
        <v>4249</v>
      </c>
      <c r="M3330" t="s">
        <v>3494</v>
      </c>
      <c r="N3330" t="s">
        <v>3840</v>
      </c>
      <c r="O3330" t="s">
        <v>2498</v>
      </c>
      <c r="Q3330" s="199">
        <v>1074</v>
      </c>
      <c r="S3330" t="s">
        <v>3495</v>
      </c>
      <c r="T3330" t="s">
        <v>3730</v>
      </c>
      <c r="U3330" s="201">
        <v>3.84</v>
      </c>
      <c r="V3330" t="s">
        <v>4478</v>
      </c>
      <c r="W3330" t="s">
        <v>4348</v>
      </c>
      <c r="X3330" t="s">
        <v>4498</v>
      </c>
      <c r="Y3330" t="s">
        <v>4481</v>
      </c>
      <c r="Z3330" t="s">
        <v>3051</v>
      </c>
      <c r="AA3330">
        <v>830817</v>
      </c>
      <c r="AB3330" s="198">
        <v>37048.875011574077</v>
      </c>
      <c r="AC3330" s="198">
        <v>37048.875011574077</v>
      </c>
    </row>
    <row r="3331" spans="1:29" x14ac:dyDescent="0.2">
      <c r="A3331" s="44" t="str">
        <f t="shared" si="256"/>
        <v>US Crude Financial</v>
      </c>
      <c r="B3331" s="44" t="str">
        <f t="shared" si="257"/>
        <v>US</v>
      </c>
      <c r="C3331" s="44" t="str">
        <f t="shared" si="258"/>
        <v>Crude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50000</v>
      </c>
      <c r="G3331" s="202">
        <v>1340010</v>
      </c>
      <c r="H3331" s="198">
        <v>37047.388310185182</v>
      </c>
      <c r="I3331" t="s">
        <v>4773</v>
      </c>
      <c r="M3331" t="s">
        <v>3599</v>
      </c>
      <c r="N3331" t="s">
        <v>4774</v>
      </c>
      <c r="O3331" t="s">
        <v>3516</v>
      </c>
      <c r="P3331" s="199">
        <v>50000</v>
      </c>
      <c r="S3331" t="s">
        <v>3500</v>
      </c>
      <c r="T3331" t="s">
        <v>3730</v>
      </c>
      <c r="U3331" s="201">
        <v>27.88</v>
      </c>
      <c r="V3331" t="s">
        <v>4775</v>
      </c>
      <c r="W3331" t="s">
        <v>4776</v>
      </c>
      <c r="X3331" t="s">
        <v>4777</v>
      </c>
      <c r="Y3331" t="s">
        <v>2830</v>
      </c>
      <c r="Z3331" t="s">
        <v>3051</v>
      </c>
      <c r="AA3331">
        <v>113673</v>
      </c>
      <c r="AB3331" s="198">
        <v>37073</v>
      </c>
      <c r="AC3331" s="198">
        <v>37103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12400</v>
      </c>
      <c r="G3332" s="202">
        <v>1340012</v>
      </c>
      <c r="H3332" s="198">
        <v>37047.388344907406</v>
      </c>
      <c r="I3332" t="s">
        <v>4249</v>
      </c>
      <c r="M3332" t="s">
        <v>3494</v>
      </c>
      <c r="N3332" t="s">
        <v>3840</v>
      </c>
      <c r="O3332" t="s">
        <v>2481</v>
      </c>
      <c r="Q3332" s="199">
        <v>12400</v>
      </c>
      <c r="S3332" t="s">
        <v>3495</v>
      </c>
      <c r="T3332" t="s">
        <v>3730</v>
      </c>
      <c r="U3332" s="201">
        <v>4.0999999999999996</v>
      </c>
      <c r="V3332" t="s">
        <v>4503</v>
      </c>
      <c r="W3332" t="s">
        <v>4479</v>
      </c>
      <c r="X3332" t="s">
        <v>4480</v>
      </c>
      <c r="Y3332" t="s">
        <v>4481</v>
      </c>
      <c r="Z3332" t="s">
        <v>3051</v>
      </c>
      <c r="AA3332">
        <v>830818</v>
      </c>
      <c r="AB3332" s="198">
        <v>37048.875011574077</v>
      </c>
      <c r="AC3332" s="198">
        <v>37048.875011574077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5000</v>
      </c>
      <c r="G3333" s="202">
        <v>1340013</v>
      </c>
      <c r="H3333" s="198">
        <v>37047.388368055559</v>
      </c>
      <c r="I3333" t="s">
        <v>4272</v>
      </c>
      <c r="M3333" t="s">
        <v>3494</v>
      </c>
      <c r="N3333" t="s">
        <v>3840</v>
      </c>
      <c r="O3333" t="s">
        <v>2498</v>
      </c>
      <c r="P3333" s="199">
        <v>5000</v>
      </c>
      <c r="S3333" t="s">
        <v>3495</v>
      </c>
      <c r="T3333" t="s">
        <v>3730</v>
      </c>
      <c r="U3333" s="201">
        <v>3.835</v>
      </c>
      <c r="V3333" t="s">
        <v>3243</v>
      </c>
      <c r="W3333" t="s">
        <v>4348</v>
      </c>
      <c r="X3333" t="s">
        <v>4498</v>
      </c>
      <c r="Y3333" t="s">
        <v>4481</v>
      </c>
      <c r="Z3333" t="s">
        <v>3051</v>
      </c>
      <c r="AA3333">
        <v>830819</v>
      </c>
      <c r="AB3333" s="198">
        <v>37048.875011574077</v>
      </c>
      <c r="AC3333" s="198">
        <v>37048.875011574077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5000</v>
      </c>
      <c r="G3334" s="202">
        <v>1340015</v>
      </c>
      <c r="H3334" s="198">
        <v>37047.388437499998</v>
      </c>
      <c r="I3334" t="s">
        <v>4396</v>
      </c>
      <c r="M3334" t="s">
        <v>3494</v>
      </c>
      <c r="N3334" t="s">
        <v>3176</v>
      </c>
      <c r="O3334" t="s">
        <v>78</v>
      </c>
      <c r="Q3334" s="199">
        <v>5000</v>
      </c>
      <c r="S3334" t="s">
        <v>3495</v>
      </c>
      <c r="T3334" t="s">
        <v>3730</v>
      </c>
      <c r="U3334" s="201">
        <v>3.33</v>
      </c>
      <c r="V3334" t="s">
        <v>4601</v>
      </c>
      <c r="W3334" t="s">
        <v>4451</v>
      </c>
      <c r="X3334" t="s">
        <v>3805</v>
      </c>
      <c r="Y3334" t="s">
        <v>4481</v>
      </c>
      <c r="Z3334" t="s">
        <v>3052</v>
      </c>
      <c r="AA3334">
        <v>830820</v>
      </c>
      <c r="AB3334" s="198">
        <v>37048.875011574077</v>
      </c>
      <c r="AC3334" s="198">
        <v>37048.875011574077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697</v>
      </c>
      <c r="G3335" s="202">
        <v>1340016</v>
      </c>
      <c r="H3335" s="198">
        <v>37047.388460648152</v>
      </c>
      <c r="I3335" t="s">
        <v>4175</v>
      </c>
      <c r="M3335" t="s">
        <v>3494</v>
      </c>
      <c r="N3335" t="s">
        <v>3840</v>
      </c>
      <c r="O3335" t="s">
        <v>2481</v>
      </c>
      <c r="P3335" s="199">
        <v>697</v>
      </c>
      <c r="S3335" t="s">
        <v>3495</v>
      </c>
      <c r="T3335" t="s">
        <v>3730</v>
      </c>
      <c r="U3335" s="201">
        <v>4.09</v>
      </c>
      <c r="V3335" t="s">
        <v>4531</v>
      </c>
      <c r="W3335" t="s">
        <v>4479</v>
      </c>
      <c r="X3335" t="s">
        <v>4480</v>
      </c>
      <c r="Y3335" t="s">
        <v>4481</v>
      </c>
      <c r="Z3335" t="s">
        <v>3051</v>
      </c>
      <c r="AA3335">
        <v>830821</v>
      </c>
      <c r="AB3335" s="198">
        <v>37048.875011574077</v>
      </c>
      <c r="AC3335" s="198">
        <v>37048.875011574077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1761</v>
      </c>
      <c r="G3336" s="202">
        <v>1340017</v>
      </c>
      <c r="H3336" s="198">
        <v>37047.388518518521</v>
      </c>
      <c r="I3336" t="s">
        <v>4272</v>
      </c>
      <c r="M3336" t="s">
        <v>3494</v>
      </c>
      <c r="N3336" t="s">
        <v>3840</v>
      </c>
      <c r="O3336" t="s">
        <v>2498</v>
      </c>
      <c r="P3336" s="199">
        <v>1761</v>
      </c>
      <c r="S3336" t="s">
        <v>3495</v>
      </c>
      <c r="T3336" t="s">
        <v>3730</v>
      </c>
      <c r="U3336" s="201">
        <v>3.8325</v>
      </c>
      <c r="V3336" t="s">
        <v>3243</v>
      </c>
      <c r="W3336" t="s">
        <v>4348</v>
      </c>
      <c r="X3336" t="s">
        <v>4498</v>
      </c>
      <c r="Y3336" t="s">
        <v>4481</v>
      </c>
      <c r="Z3336" t="s">
        <v>3051</v>
      </c>
      <c r="AA3336">
        <v>830822</v>
      </c>
      <c r="AB3336" s="198">
        <v>37048.875011574077</v>
      </c>
      <c r="AC3336" s="198">
        <v>37048.875011574077</v>
      </c>
    </row>
    <row r="3337" spans="1:29" x14ac:dyDescent="0.2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31</v>
      </c>
      <c r="F3337" s="213">
        <f t="shared" si="260"/>
        <v>620000</v>
      </c>
      <c r="G3337" s="202">
        <v>1340018</v>
      </c>
      <c r="H3337" s="198">
        <v>37047.38858796296</v>
      </c>
      <c r="I3337" t="s">
        <v>4252</v>
      </c>
      <c r="M3337" t="s">
        <v>3494</v>
      </c>
      <c r="N3337" t="s">
        <v>4277</v>
      </c>
      <c r="O3337" t="s">
        <v>4487</v>
      </c>
      <c r="P3337" s="199">
        <v>20000</v>
      </c>
      <c r="S3337" t="s">
        <v>3495</v>
      </c>
      <c r="T3337" t="s">
        <v>3730</v>
      </c>
      <c r="U3337" s="201">
        <v>4.09</v>
      </c>
      <c r="V3337" t="s">
        <v>4509</v>
      </c>
      <c r="W3337" t="s">
        <v>2909</v>
      </c>
      <c r="X3337" t="s">
        <v>4278</v>
      </c>
      <c r="Y3337" t="s">
        <v>3748</v>
      </c>
      <c r="Z3337" t="s">
        <v>3051</v>
      </c>
      <c r="AA3337" t="s">
        <v>476</v>
      </c>
      <c r="AB3337" s="198">
        <v>37073.875</v>
      </c>
      <c r="AC3337" s="198">
        <v>37103.875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2250</v>
      </c>
      <c r="G3338" s="202">
        <v>1340019</v>
      </c>
      <c r="H3338" s="198">
        <v>37047.38858796296</v>
      </c>
      <c r="I3338" t="s">
        <v>3625</v>
      </c>
      <c r="M3338" t="s">
        <v>3494</v>
      </c>
      <c r="N3338" t="s">
        <v>3840</v>
      </c>
      <c r="O3338" t="s">
        <v>2657</v>
      </c>
      <c r="Q3338" s="199">
        <v>2250</v>
      </c>
      <c r="S3338" t="s">
        <v>3495</v>
      </c>
      <c r="T3338" t="s">
        <v>3730</v>
      </c>
      <c r="U3338" s="201">
        <v>3.855</v>
      </c>
      <c r="V3338" t="s">
        <v>3244</v>
      </c>
      <c r="W3338" t="s">
        <v>4368</v>
      </c>
      <c r="X3338" t="s">
        <v>3165</v>
      </c>
      <c r="Y3338" t="s">
        <v>4481</v>
      </c>
      <c r="Z3338" t="s">
        <v>3051</v>
      </c>
      <c r="AA3338">
        <v>830823</v>
      </c>
      <c r="AB3338" s="198">
        <v>37048.875011574077</v>
      </c>
      <c r="AC3338" s="198">
        <v>37048.875011574077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1340020</v>
      </c>
      <c r="H3339" s="198">
        <v>37047.388645833336</v>
      </c>
      <c r="I3339" t="s">
        <v>3625</v>
      </c>
      <c r="M3339" t="s">
        <v>3494</v>
      </c>
      <c r="N3339" t="s">
        <v>3840</v>
      </c>
      <c r="O3339" t="s">
        <v>2657</v>
      </c>
      <c r="Q3339" s="199">
        <v>10000</v>
      </c>
      <c r="S3339" t="s">
        <v>3495</v>
      </c>
      <c r="T3339" t="s">
        <v>3730</v>
      </c>
      <c r="U3339" s="201">
        <v>3.86</v>
      </c>
      <c r="V3339" t="s">
        <v>3244</v>
      </c>
      <c r="W3339" t="s">
        <v>4368</v>
      </c>
      <c r="X3339" t="s">
        <v>3165</v>
      </c>
      <c r="Y3339" t="s">
        <v>4481</v>
      </c>
      <c r="Z3339" t="s">
        <v>3051</v>
      </c>
      <c r="AA3339">
        <v>830824</v>
      </c>
      <c r="AB3339" s="198">
        <v>37048.875011574077</v>
      </c>
      <c r="AC3339" s="198">
        <v>37048.875011574077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5000</v>
      </c>
      <c r="G3340" s="202">
        <v>1340022</v>
      </c>
      <c r="H3340" s="198">
        <v>37047.388668981483</v>
      </c>
      <c r="I3340" t="s">
        <v>3466</v>
      </c>
      <c r="M3340" t="s">
        <v>3494</v>
      </c>
      <c r="N3340" t="s">
        <v>3840</v>
      </c>
      <c r="O3340" t="s">
        <v>2681</v>
      </c>
      <c r="Q3340" s="199">
        <v>5000</v>
      </c>
      <c r="S3340" t="s">
        <v>3495</v>
      </c>
      <c r="T3340" t="s">
        <v>3730</v>
      </c>
      <c r="U3340" s="201">
        <v>4.2350000000000003</v>
      </c>
      <c r="V3340" t="s">
        <v>3467</v>
      </c>
      <c r="W3340" t="s">
        <v>4178</v>
      </c>
      <c r="X3340" t="s">
        <v>3149</v>
      </c>
      <c r="Y3340" t="s">
        <v>4481</v>
      </c>
      <c r="Z3340" t="s">
        <v>3051</v>
      </c>
      <c r="AA3340">
        <v>830826</v>
      </c>
      <c r="AB3340" s="198">
        <v>37048.875011574077</v>
      </c>
      <c r="AC3340" s="198">
        <v>37048.875011574077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10000</v>
      </c>
      <c r="G3341" s="202">
        <v>1340021</v>
      </c>
      <c r="H3341" s="198">
        <v>37047.388668981483</v>
      </c>
      <c r="I3341" t="s">
        <v>3490</v>
      </c>
      <c r="M3341" t="s">
        <v>3494</v>
      </c>
      <c r="N3341" t="s">
        <v>3840</v>
      </c>
      <c r="O3341" t="s">
        <v>4697</v>
      </c>
      <c r="P3341" s="199">
        <v>10000</v>
      </c>
      <c r="S3341" t="s">
        <v>3495</v>
      </c>
      <c r="T3341" t="s">
        <v>3730</v>
      </c>
      <c r="U3341" s="201">
        <v>3.9550000000000001</v>
      </c>
      <c r="V3341" t="s">
        <v>4051</v>
      </c>
      <c r="W3341" t="s">
        <v>4169</v>
      </c>
      <c r="X3341" t="s">
        <v>4170</v>
      </c>
      <c r="Y3341" t="s">
        <v>4481</v>
      </c>
      <c r="Z3341" t="s">
        <v>3051</v>
      </c>
      <c r="AA3341">
        <v>830825</v>
      </c>
      <c r="AB3341" s="198">
        <v>37048.875011574077</v>
      </c>
      <c r="AC3341" s="198">
        <v>37048.875011574077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25000</v>
      </c>
      <c r="G3342" s="202">
        <v>1340023</v>
      </c>
      <c r="H3342" s="198">
        <v>37047.388703703706</v>
      </c>
      <c r="I3342" t="s">
        <v>4393</v>
      </c>
      <c r="M3342" t="s">
        <v>3494</v>
      </c>
      <c r="N3342" t="s">
        <v>3840</v>
      </c>
      <c r="O3342" t="s">
        <v>4680</v>
      </c>
      <c r="P3342" s="199">
        <v>25000</v>
      </c>
      <c r="S3342" t="s">
        <v>3495</v>
      </c>
      <c r="T3342" t="s">
        <v>3730</v>
      </c>
      <c r="U3342" s="201">
        <v>4.0049999999999999</v>
      </c>
      <c r="V3342" t="s">
        <v>3504</v>
      </c>
      <c r="W3342" t="s">
        <v>4163</v>
      </c>
      <c r="X3342" t="s">
        <v>4164</v>
      </c>
      <c r="Y3342" t="s">
        <v>4481</v>
      </c>
      <c r="Z3342" t="s">
        <v>3051</v>
      </c>
      <c r="AA3342">
        <v>830827</v>
      </c>
      <c r="AB3342" s="198">
        <v>37048.875011574077</v>
      </c>
      <c r="AC3342" s="198">
        <v>37048.875011574077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3723</v>
      </c>
      <c r="G3343" s="202">
        <v>1340024</v>
      </c>
      <c r="H3343" s="198">
        <v>37047.388715277775</v>
      </c>
      <c r="I3343" t="s">
        <v>3157</v>
      </c>
      <c r="M3343" t="s">
        <v>3494</v>
      </c>
      <c r="N3343" t="s">
        <v>3840</v>
      </c>
      <c r="O3343" t="s">
        <v>2505</v>
      </c>
      <c r="P3343" s="199">
        <v>3723</v>
      </c>
      <c r="S3343" t="s">
        <v>3495</v>
      </c>
      <c r="T3343" t="s">
        <v>3730</v>
      </c>
      <c r="U3343" s="201">
        <v>3.895</v>
      </c>
      <c r="V3343" t="s">
        <v>4084</v>
      </c>
      <c r="W3343" t="s">
        <v>4348</v>
      </c>
      <c r="X3343" t="s">
        <v>4498</v>
      </c>
      <c r="Y3343" t="s">
        <v>4481</v>
      </c>
      <c r="Z3343" t="s">
        <v>3051</v>
      </c>
      <c r="AA3343">
        <v>830828</v>
      </c>
      <c r="AB3343" s="198">
        <v>37048.875011574077</v>
      </c>
      <c r="AC3343" s="198">
        <v>37048.875011574077</v>
      </c>
    </row>
    <row r="3344" spans="1:29" x14ac:dyDescent="0.2">
      <c r="A3344" s="44" t="str">
        <f t="shared" si="261"/>
        <v>US Natural Gas Financial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31</v>
      </c>
      <c r="F3344" s="213">
        <f t="shared" si="265"/>
        <v>620000</v>
      </c>
      <c r="G3344" s="202">
        <v>1340025</v>
      </c>
      <c r="H3344" s="198">
        <v>37047.388726851852</v>
      </c>
      <c r="I3344" t="s">
        <v>4252</v>
      </c>
      <c r="M3344" t="s">
        <v>3494</v>
      </c>
      <c r="N3344" t="s">
        <v>4277</v>
      </c>
      <c r="O3344" t="s">
        <v>4487</v>
      </c>
      <c r="P3344" s="199">
        <v>20000</v>
      </c>
      <c r="S3344" t="s">
        <v>3495</v>
      </c>
      <c r="T3344" t="s">
        <v>3730</v>
      </c>
      <c r="U3344" s="201">
        <v>4.085</v>
      </c>
      <c r="V3344" t="s">
        <v>3335</v>
      </c>
      <c r="W3344" t="s">
        <v>2909</v>
      </c>
      <c r="X3344" t="s">
        <v>4278</v>
      </c>
      <c r="Y3344" t="s">
        <v>3748</v>
      </c>
      <c r="Z3344" t="s">
        <v>3051</v>
      </c>
      <c r="AA3344" t="s">
        <v>477</v>
      </c>
      <c r="AB3344" s="198">
        <v>37073.875</v>
      </c>
      <c r="AC3344" s="198">
        <v>37103.875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1340027</v>
      </c>
      <c r="H3345" s="198">
        <v>37047.388807870368</v>
      </c>
      <c r="I3345" t="s">
        <v>4280</v>
      </c>
      <c r="M3345" t="s">
        <v>3494</v>
      </c>
      <c r="N3345" t="s">
        <v>3840</v>
      </c>
      <c r="O3345" t="s">
        <v>2498</v>
      </c>
      <c r="Q3345" s="199">
        <v>5000</v>
      </c>
      <c r="S3345" t="s">
        <v>3495</v>
      </c>
      <c r="T3345" t="s">
        <v>3730</v>
      </c>
      <c r="U3345" s="201">
        <v>3.8374999999999999</v>
      </c>
      <c r="V3345" t="s">
        <v>4613</v>
      </c>
      <c r="W3345" t="s">
        <v>4348</v>
      </c>
      <c r="X3345" t="s">
        <v>4498</v>
      </c>
      <c r="Y3345" t="s">
        <v>4481</v>
      </c>
      <c r="Z3345" t="s">
        <v>3051</v>
      </c>
      <c r="AA3345">
        <v>830829</v>
      </c>
      <c r="AB3345" s="198">
        <v>37048.875011574077</v>
      </c>
      <c r="AC3345" s="198">
        <v>37048.875011574077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5000</v>
      </c>
      <c r="G3346" s="202">
        <v>1340028</v>
      </c>
      <c r="H3346" s="198">
        <v>37047.388819444444</v>
      </c>
      <c r="I3346" t="s">
        <v>4280</v>
      </c>
      <c r="M3346" t="s">
        <v>3494</v>
      </c>
      <c r="N3346" t="s">
        <v>3840</v>
      </c>
      <c r="O3346" t="s">
        <v>2499</v>
      </c>
      <c r="P3346" s="199">
        <v>5000</v>
      </c>
      <c r="S3346" t="s">
        <v>3495</v>
      </c>
      <c r="T3346" t="s">
        <v>3730</v>
      </c>
      <c r="U3346" s="201">
        <v>3.895</v>
      </c>
      <c r="V3346" t="s">
        <v>3266</v>
      </c>
      <c r="W3346" t="s">
        <v>4348</v>
      </c>
      <c r="X3346" t="s">
        <v>4498</v>
      </c>
      <c r="Y3346" t="s">
        <v>4481</v>
      </c>
      <c r="Z3346" t="s">
        <v>3051</v>
      </c>
      <c r="AA3346">
        <v>830831</v>
      </c>
      <c r="AB3346" s="198">
        <v>37048.875011574077</v>
      </c>
      <c r="AC3346" s="198">
        <v>37048.875011574077</v>
      </c>
    </row>
    <row r="3347" spans="1:29" x14ac:dyDescent="0.2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1340029</v>
      </c>
      <c r="H3347" s="198">
        <v>37047.388831018521</v>
      </c>
      <c r="I3347" t="s">
        <v>4519</v>
      </c>
      <c r="M3347" t="s">
        <v>3494</v>
      </c>
      <c r="N3347" t="s">
        <v>4277</v>
      </c>
      <c r="O3347" t="s">
        <v>3218</v>
      </c>
      <c r="P3347" s="199">
        <v>5000</v>
      </c>
      <c r="S3347" t="s">
        <v>3495</v>
      </c>
      <c r="T3347" t="s">
        <v>3730</v>
      </c>
      <c r="U3347" s="201">
        <v>4.17</v>
      </c>
      <c r="V3347" t="s">
        <v>362</v>
      </c>
      <c r="W3347" t="s">
        <v>2909</v>
      </c>
      <c r="X3347" t="s">
        <v>4278</v>
      </c>
      <c r="Y3347" t="s">
        <v>3748</v>
      </c>
      <c r="Z3347" t="s">
        <v>3051</v>
      </c>
      <c r="AA3347" t="s">
        <v>478</v>
      </c>
      <c r="AB3347" s="198">
        <v>37073</v>
      </c>
      <c r="AC3347" s="198">
        <v>37195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70000</v>
      </c>
      <c r="G3348" s="202">
        <v>1340030</v>
      </c>
      <c r="H3348" s="198">
        <v>37047.388831018521</v>
      </c>
      <c r="I3348" t="s">
        <v>4272</v>
      </c>
      <c r="M3348" t="s">
        <v>3494</v>
      </c>
      <c r="N3348" t="s">
        <v>3840</v>
      </c>
      <c r="O3348" t="s">
        <v>2481</v>
      </c>
      <c r="P3348" s="199">
        <v>70000</v>
      </c>
      <c r="S3348" t="s">
        <v>3495</v>
      </c>
      <c r="T3348" t="s">
        <v>3730</v>
      </c>
      <c r="U3348" s="201">
        <v>4.09</v>
      </c>
      <c r="V3348" t="s">
        <v>4190</v>
      </c>
      <c r="W3348" t="s">
        <v>4479</v>
      </c>
      <c r="X3348" t="s">
        <v>4480</v>
      </c>
      <c r="Y3348" t="s">
        <v>4481</v>
      </c>
      <c r="Z3348" t="s">
        <v>3051</v>
      </c>
      <c r="AA3348">
        <v>830830</v>
      </c>
      <c r="AB3348" s="198">
        <v>37048.875011574077</v>
      </c>
      <c r="AC3348" s="198">
        <v>37048.875011574077</v>
      </c>
    </row>
    <row r="3349" spans="1:29" x14ac:dyDescent="0.2">
      <c r="A3349" s="44" t="str">
        <f t="shared" si="261"/>
        <v>US Crude Financial</v>
      </c>
      <c r="B3349" s="44" t="str">
        <f t="shared" si="262"/>
        <v>US</v>
      </c>
      <c r="C3349" s="44" t="str">
        <f t="shared" si="263"/>
        <v>Crude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50000</v>
      </c>
      <c r="G3349" s="202">
        <v>1340031</v>
      </c>
      <c r="H3349" s="198">
        <v>37047.388842592591</v>
      </c>
      <c r="I3349" t="s">
        <v>4773</v>
      </c>
      <c r="M3349" t="s">
        <v>3599</v>
      </c>
      <c r="N3349" t="s">
        <v>4774</v>
      </c>
      <c r="O3349" t="s">
        <v>3516</v>
      </c>
      <c r="Q3349" s="199">
        <v>50000</v>
      </c>
      <c r="S3349" t="s">
        <v>3500</v>
      </c>
      <c r="T3349" t="s">
        <v>3730</v>
      </c>
      <c r="U3349" s="201">
        <v>27.92</v>
      </c>
      <c r="V3349" t="s">
        <v>4775</v>
      </c>
      <c r="W3349" t="s">
        <v>4776</v>
      </c>
      <c r="X3349" t="s">
        <v>4777</v>
      </c>
      <c r="Y3349" t="s">
        <v>2830</v>
      </c>
      <c r="Z3349" t="s">
        <v>3051</v>
      </c>
      <c r="AA3349">
        <v>113675</v>
      </c>
      <c r="AB3349" s="198">
        <v>37073</v>
      </c>
      <c r="AC3349" s="198">
        <v>37103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1731</v>
      </c>
      <c r="G3350" s="202">
        <v>1340032</v>
      </c>
      <c r="H3350" s="198">
        <v>37047.388854166667</v>
      </c>
      <c r="I3350" t="s">
        <v>4482</v>
      </c>
      <c r="M3350" t="s">
        <v>3494</v>
      </c>
      <c r="N3350" t="s">
        <v>3840</v>
      </c>
      <c r="O3350" t="s">
        <v>2472</v>
      </c>
      <c r="P3350" s="199">
        <v>1731</v>
      </c>
      <c r="S3350" t="s">
        <v>3495</v>
      </c>
      <c r="T3350" t="s">
        <v>3730</v>
      </c>
      <c r="U3350" s="201">
        <v>3.9750000000000001</v>
      </c>
      <c r="V3350" t="s">
        <v>4511</v>
      </c>
      <c r="W3350" t="s">
        <v>4512</v>
      </c>
      <c r="X3350" t="s">
        <v>4513</v>
      </c>
      <c r="Y3350" t="s">
        <v>4481</v>
      </c>
      <c r="Z3350" t="s">
        <v>3051</v>
      </c>
      <c r="AA3350">
        <v>830832</v>
      </c>
      <c r="AB3350" s="198">
        <v>37048.875011574077</v>
      </c>
      <c r="AC3350" s="198">
        <v>37048.875011574077</v>
      </c>
    </row>
    <row r="3351" spans="1:29" x14ac:dyDescent="0.2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365</v>
      </c>
      <c r="F3351" s="213">
        <f t="shared" si="265"/>
        <v>1825000</v>
      </c>
      <c r="G3351" s="202">
        <v>1340033</v>
      </c>
      <c r="H3351" s="198">
        <v>37047.388912037037</v>
      </c>
      <c r="I3351" t="s">
        <v>4276</v>
      </c>
      <c r="M3351" t="s">
        <v>3494</v>
      </c>
      <c r="N3351" t="s">
        <v>4277</v>
      </c>
      <c r="O3351" t="s">
        <v>4526</v>
      </c>
      <c r="P3351" s="199">
        <v>5000</v>
      </c>
      <c r="S3351" t="s">
        <v>3495</v>
      </c>
      <c r="T3351" t="s">
        <v>3730</v>
      </c>
      <c r="U3351" s="201">
        <v>4.12</v>
      </c>
      <c r="V3351" t="s">
        <v>4334</v>
      </c>
      <c r="W3351" t="s">
        <v>2909</v>
      </c>
      <c r="X3351" t="s">
        <v>4278</v>
      </c>
      <c r="Y3351" t="s">
        <v>3748</v>
      </c>
      <c r="Z3351" t="s">
        <v>3051</v>
      </c>
      <c r="AA3351" t="s">
        <v>479</v>
      </c>
      <c r="AB3351" s="198">
        <v>37257.875</v>
      </c>
      <c r="AC3351" s="198">
        <v>37621.875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1340034</v>
      </c>
      <c r="H3352" s="198">
        <v>37047.388912037037</v>
      </c>
      <c r="I3352" t="s">
        <v>4482</v>
      </c>
      <c r="M3352" t="s">
        <v>3494</v>
      </c>
      <c r="N3352" t="s">
        <v>3840</v>
      </c>
      <c r="O3352" t="s">
        <v>2472</v>
      </c>
      <c r="P3352" s="199">
        <v>10000</v>
      </c>
      <c r="S3352" t="s">
        <v>3495</v>
      </c>
      <c r="T3352" t="s">
        <v>3730</v>
      </c>
      <c r="U3352" s="201">
        <v>3.9725000000000001</v>
      </c>
      <c r="V3352" t="s">
        <v>4511</v>
      </c>
      <c r="W3352" t="s">
        <v>4512</v>
      </c>
      <c r="X3352" t="s">
        <v>4513</v>
      </c>
      <c r="Y3352" t="s">
        <v>4481</v>
      </c>
      <c r="Z3352" t="s">
        <v>3051</v>
      </c>
      <c r="AA3352">
        <v>830833</v>
      </c>
      <c r="AB3352" s="198">
        <v>37048.875011574077</v>
      </c>
      <c r="AC3352" s="198">
        <v>37048.875011574077</v>
      </c>
    </row>
    <row r="3353" spans="1:29" x14ac:dyDescent="0.2">
      <c r="A3353" s="44" t="str">
        <f t="shared" si="261"/>
        <v>US Crude Financial</v>
      </c>
      <c r="B3353" s="44" t="str">
        <f t="shared" si="262"/>
        <v>US</v>
      </c>
      <c r="C3353" s="44" t="str">
        <f t="shared" si="263"/>
        <v>Crude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50000</v>
      </c>
      <c r="G3353" s="202">
        <v>1340035</v>
      </c>
      <c r="H3353" s="198">
        <v>37047.38894675926</v>
      </c>
      <c r="I3353" t="s">
        <v>3643</v>
      </c>
      <c r="M3353" t="s">
        <v>3599</v>
      </c>
      <c r="N3353" t="s">
        <v>4774</v>
      </c>
      <c r="O3353" t="s">
        <v>3516</v>
      </c>
      <c r="P3353" s="199">
        <v>50000</v>
      </c>
      <c r="S3353" t="s">
        <v>3500</v>
      </c>
      <c r="T3353" t="s">
        <v>3730</v>
      </c>
      <c r="U3353" s="201">
        <v>27.9</v>
      </c>
      <c r="V3353" t="s">
        <v>4767</v>
      </c>
      <c r="W3353" t="s">
        <v>4776</v>
      </c>
      <c r="X3353" t="s">
        <v>4777</v>
      </c>
      <c r="Y3353" t="s">
        <v>2830</v>
      </c>
      <c r="Z3353" t="s">
        <v>3051</v>
      </c>
      <c r="AA3353">
        <v>113676</v>
      </c>
      <c r="AB3353" s="198">
        <v>37073</v>
      </c>
      <c r="AC3353" s="198">
        <v>37103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31</v>
      </c>
      <c r="F3354" s="213">
        <f t="shared" si="265"/>
        <v>155000</v>
      </c>
      <c r="G3354" s="202">
        <v>1340036</v>
      </c>
      <c r="H3354" s="198">
        <v>37047.388969907406</v>
      </c>
      <c r="I3354" t="s">
        <v>4423</v>
      </c>
      <c r="M3354" t="s">
        <v>3494</v>
      </c>
      <c r="N3354" t="s">
        <v>3176</v>
      </c>
      <c r="O3354" t="s">
        <v>3899</v>
      </c>
      <c r="P3354" s="199">
        <v>5000</v>
      </c>
      <c r="S3354" t="s">
        <v>3798</v>
      </c>
      <c r="T3354" t="s">
        <v>3177</v>
      </c>
      <c r="U3354" s="201">
        <v>5.25</v>
      </c>
      <c r="V3354" t="s">
        <v>4101</v>
      </c>
      <c r="W3354" t="s">
        <v>4461</v>
      </c>
      <c r="X3354" t="s">
        <v>3179</v>
      </c>
      <c r="Y3354" t="s">
        <v>4481</v>
      </c>
      <c r="Z3354" t="s">
        <v>3052</v>
      </c>
      <c r="AA3354">
        <v>830834</v>
      </c>
      <c r="AB3354" s="198">
        <v>37073.875011574077</v>
      </c>
      <c r="AC3354" s="198">
        <v>37103.875011574077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5000</v>
      </c>
      <c r="G3355" s="202">
        <v>1340037</v>
      </c>
      <c r="H3355" s="198">
        <v>37047.388969907406</v>
      </c>
      <c r="I3355" t="s">
        <v>3533</v>
      </c>
      <c r="M3355" t="s">
        <v>3494</v>
      </c>
      <c r="N3355" t="s">
        <v>3840</v>
      </c>
      <c r="O3355" t="s">
        <v>2610</v>
      </c>
      <c r="Q3355" s="199">
        <v>5000</v>
      </c>
      <c r="S3355" t="s">
        <v>3495</v>
      </c>
      <c r="T3355" t="s">
        <v>3730</v>
      </c>
      <c r="U3355" s="201">
        <v>3.92</v>
      </c>
      <c r="V3355" t="s">
        <v>4326</v>
      </c>
      <c r="W3355" t="s">
        <v>4512</v>
      </c>
      <c r="X3355" t="s">
        <v>4513</v>
      </c>
      <c r="Y3355" t="s">
        <v>4481</v>
      </c>
      <c r="Z3355" t="s">
        <v>3051</v>
      </c>
      <c r="AA3355">
        <v>830835</v>
      </c>
      <c r="AB3355" s="198">
        <v>37048.875011574077</v>
      </c>
      <c r="AC3355" s="198">
        <v>37048.875011574077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1340038</v>
      </c>
      <c r="H3356" s="198">
        <v>37047.389027777775</v>
      </c>
      <c r="I3356" t="s">
        <v>3518</v>
      </c>
      <c r="M3356" t="s">
        <v>3494</v>
      </c>
      <c r="N3356" t="s">
        <v>3840</v>
      </c>
      <c r="O3356" t="s">
        <v>2598</v>
      </c>
      <c r="Q3356" s="199">
        <v>10000</v>
      </c>
      <c r="S3356" t="s">
        <v>3495</v>
      </c>
      <c r="T3356" t="s">
        <v>3730</v>
      </c>
      <c r="U3356" s="201">
        <v>4.0449999999999999</v>
      </c>
      <c r="V3356" t="s">
        <v>3902</v>
      </c>
      <c r="W3356" t="s">
        <v>4322</v>
      </c>
      <c r="X3356" t="s">
        <v>4107</v>
      </c>
      <c r="Y3356" t="s">
        <v>4481</v>
      </c>
      <c r="Z3356" t="s">
        <v>3051</v>
      </c>
      <c r="AA3356">
        <v>830837</v>
      </c>
      <c r="AB3356" s="198">
        <v>37048.875011574077</v>
      </c>
      <c r="AC3356" s="198">
        <v>37048.875011574077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2367</v>
      </c>
      <c r="G3357" s="202">
        <v>1340039</v>
      </c>
      <c r="H3357" s="198">
        <v>37047.389050925929</v>
      </c>
      <c r="I3357" t="s">
        <v>4320</v>
      </c>
      <c r="M3357" t="s">
        <v>3494</v>
      </c>
      <c r="N3357" t="s">
        <v>3840</v>
      </c>
      <c r="O3357" t="s">
        <v>2503</v>
      </c>
      <c r="P3357" s="199">
        <v>2367</v>
      </c>
      <c r="S3357" t="s">
        <v>3495</v>
      </c>
      <c r="T3357" t="s">
        <v>3730</v>
      </c>
      <c r="U3357" s="201">
        <v>3.8975</v>
      </c>
      <c r="V3357" t="s">
        <v>4358</v>
      </c>
      <c r="W3357" t="s">
        <v>4348</v>
      </c>
      <c r="X3357" t="s">
        <v>4498</v>
      </c>
      <c r="Y3357" t="s">
        <v>4481</v>
      </c>
      <c r="Z3357" t="s">
        <v>3051</v>
      </c>
      <c r="AA3357">
        <v>830838</v>
      </c>
      <c r="AB3357" s="198">
        <v>37048.875011574077</v>
      </c>
      <c r="AC3357" s="198">
        <v>37048.875011574077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19303</v>
      </c>
      <c r="G3358" s="202">
        <v>1340041</v>
      </c>
      <c r="H3358" s="198">
        <v>37047.389062499999</v>
      </c>
      <c r="I3358" t="s">
        <v>4496</v>
      </c>
      <c r="M3358" t="s">
        <v>3494</v>
      </c>
      <c r="N3358" t="s">
        <v>3840</v>
      </c>
      <c r="O3358" t="s">
        <v>2481</v>
      </c>
      <c r="P3358" s="199">
        <v>19303</v>
      </c>
      <c r="S3358" t="s">
        <v>3495</v>
      </c>
      <c r="T3358" t="s">
        <v>3730</v>
      </c>
      <c r="U3358" s="201">
        <v>4.08</v>
      </c>
      <c r="V3358" t="s">
        <v>4500</v>
      </c>
      <c r="W3358" t="s">
        <v>4479</v>
      </c>
      <c r="X3358" t="s">
        <v>4480</v>
      </c>
      <c r="Y3358" t="s">
        <v>4481</v>
      </c>
      <c r="Z3358" t="s">
        <v>3051</v>
      </c>
      <c r="AA3358">
        <v>830840</v>
      </c>
      <c r="AB3358" s="198">
        <v>37048.875011574077</v>
      </c>
      <c r="AC3358" s="198">
        <v>37048.875011574077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5000</v>
      </c>
      <c r="G3359" s="202">
        <v>1340040</v>
      </c>
      <c r="H3359" s="198">
        <v>37047.389062499999</v>
      </c>
      <c r="I3359" t="s">
        <v>3533</v>
      </c>
      <c r="M3359" t="s">
        <v>3494</v>
      </c>
      <c r="N3359" t="s">
        <v>3840</v>
      </c>
      <c r="O3359" t="s">
        <v>2685</v>
      </c>
      <c r="P3359" s="199">
        <v>5000</v>
      </c>
      <c r="S3359" t="s">
        <v>3495</v>
      </c>
      <c r="T3359" t="s">
        <v>3730</v>
      </c>
      <c r="U3359" s="201">
        <v>3.95</v>
      </c>
      <c r="V3359" t="s">
        <v>480</v>
      </c>
      <c r="W3359" t="s">
        <v>4035</v>
      </c>
      <c r="X3359" t="s">
        <v>4036</v>
      </c>
      <c r="Y3359" t="s">
        <v>4481</v>
      </c>
      <c r="Z3359" t="s">
        <v>3051</v>
      </c>
      <c r="AA3359">
        <v>830839</v>
      </c>
      <c r="AB3359" s="198">
        <v>37048.875011574077</v>
      </c>
      <c r="AC3359" s="198">
        <v>37048.875011574077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1340042</v>
      </c>
      <c r="H3360" s="198">
        <v>37047.389120370368</v>
      </c>
      <c r="I3360" t="s">
        <v>4491</v>
      </c>
      <c r="M3360" t="s">
        <v>3494</v>
      </c>
      <c r="N3360" t="s">
        <v>4506</v>
      </c>
      <c r="O3360" t="s">
        <v>2641</v>
      </c>
      <c r="P3360" s="199">
        <v>10000</v>
      </c>
      <c r="S3360" t="s">
        <v>3495</v>
      </c>
      <c r="T3360" t="s">
        <v>3730</v>
      </c>
      <c r="U3360" s="201">
        <v>4.1675000000000004</v>
      </c>
      <c r="V3360" t="s">
        <v>2839</v>
      </c>
      <c r="W3360" t="s">
        <v>4507</v>
      </c>
      <c r="X3360" t="s">
        <v>4508</v>
      </c>
      <c r="Y3360" t="s">
        <v>4481</v>
      </c>
      <c r="Z3360" t="s">
        <v>3051</v>
      </c>
      <c r="AA3360">
        <v>830841</v>
      </c>
      <c r="AB3360" s="198">
        <v>37048.875011574077</v>
      </c>
      <c r="AC3360" s="198">
        <v>37048.875011574077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4589</v>
      </c>
      <c r="G3361" s="202">
        <v>1340043</v>
      </c>
      <c r="H3361" s="198">
        <v>37047.389131944445</v>
      </c>
      <c r="I3361" t="s">
        <v>4284</v>
      </c>
      <c r="M3361" t="s">
        <v>3494</v>
      </c>
      <c r="N3361" t="s">
        <v>3840</v>
      </c>
      <c r="O3361" t="s">
        <v>2473</v>
      </c>
      <c r="P3361" s="199">
        <v>4589</v>
      </c>
      <c r="S3361" t="s">
        <v>3495</v>
      </c>
      <c r="T3361" t="s">
        <v>3730</v>
      </c>
      <c r="U3361" s="201">
        <v>3.89</v>
      </c>
      <c r="V3361" t="s">
        <v>3549</v>
      </c>
      <c r="W3361" t="s">
        <v>4512</v>
      </c>
      <c r="X3361" t="s">
        <v>4513</v>
      </c>
      <c r="Y3361" t="s">
        <v>4481</v>
      </c>
      <c r="Z3361" t="s">
        <v>3051</v>
      </c>
      <c r="AA3361">
        <v>830842</v>
      </c>
      <c r="AB3361" s="198">
        <v>37048.875011574077</v>
      </c>
      <c r="AC3361" s="198">
        <v>37048.875011574077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2633</v>
      </c>
      <c r="G3362" s="202">
        <v>1340044</v>
      </c>
      <c r="H3362" s="198">
        <v>37047.389143518521</v>
      </c>
      <c r="I3362" t="s">
        <v>3159</v>
      </c>
      <c r="M3362" t="s">
        <v>3494</v>
      </c>
      <c r="N3362" t="s">
        <v>3840</v>
      </c>
      <c r="O3362" t="s">
        <v>2503</v>
      </c>
      <c r="P3362" s="199">
        <v>2633</v>
      </c>
      <c r="S3362" t="s">
        <v>3495</v>
      </c>
      <c r="T3362" t="s">
        <v>3730</v>
      </c>
      <c r="U3362" s="201">
        <v>3.8975</v>
      </c>
      <c r="V3362" t="s">
        <v>2676</v>
      </c>
      <c r="W3362" t="s">
        <v>4348</v>
      </c>
      <c r="X3362" t="s">
        <v>4498</v>
      </c>
      <c r="Y3362" t="s">
        <v>4481</v>
      </c>
      <c r="Z3362" t="s">
        <v>3051</v>
      </c>
      <c r="AA3362">
        <v>830843</v>
      </c>
      <c r="AB3362" s="198">
        <v>37048.875011574077</v>
      </c>
      <c r="AC3362" s="198">
        <v>37048.875011574077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1340045</v>
      </c>
      <c r="H3363" s="198">
        <v>37047.389201388891</v>
      </c>
      <c r="I3363" t="s">
        <v>4249</v>
      </c>
      <c r="M3363" t="s">
        <v>3494</v>
      </c>
      <c r="N3363" t="s">
        <v>3840</v>
      </c>
      <c r="O3363" t="s">
        <v>2586</v>
      </c>
      <c r="P3363" s="199">
        <v>5000</v>
      </c>
      <c r="S3363" t="s">
        <v>3495</v>
      </c>
      <c r="T3363" t="s">
        <v>3730</v>
      </c>
      <c r="U3363" s="201">
        <v>4.1050000000000004</v>
      </c>
      <c r="V3363" t="s">
        <v>4503</v>
      </c>
      <c r="W3363" t="s">
        <v>4523</v>
      </c>
      <c r="X3363" t="s">
        <v>4524</v>
      </c>
      <c r="Y3363" t="s">
        <v>4481</v>
      </c>
      <c r="Z3363" t="s">
        <v>3051</v>
      </c>
      <c r="AA3363">
        <v>830844</v>
      </c>
      <c r="AB3363" s="198">
        <v>37048.875011574077</v>
      </c>
      <c r="AC3363" s="198">
        <v>37048.875011574077</v>
      </c>
    </row>
    <row r="3364" spans="1:29" x14ac:dyDescent="0.2">
      <c r="A3364" s="44" t="str">
        <f t="shared" si="261"/>
        <v>US Natural Gas Financial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31</v>
      </c>
      <c r="F3364" s="213">
        <f t="shared" si="265"/>
        <v>310000</v>
      </c>
      <c r="G3364" s="202">
        <v>1340046</v>
      </c>
      <c r="H3364" s="198">
        <v>37047.38921296296</v>
      </c>
      <c r="I3364" t="s">
        <v>4543</v>
      </c>
      <c r="M3364" t="s">
        <v>3494</v>
      </c>
      <c r="N3364" t="s">
        <v>4488</v>
      </c>
      <c r="O3364" t="s">
        <v>4705</v>
      </c>
      <c r="P3364" s="199">
        <v>10000</v>
      </c>
      <c r="S3364" t="s">
        <v>3495</v>
      </c>
      <c r="T3364" t="s">
        <v>3730</v>
      </c>
      <c r="U3364" s="201">
        <v>-0.08</v>
      </c>
      <c r="V3364" t="s">
        <v>481</v>
      </c>
      <c r="W3364" t="s">
        <v>4406</v>
      </c>
      <c r="X3364" t="s">
        <v>4407</v>
      </c>
      <c r="Y3364" t="s">
        <v>3748</v>
      </c>
      <c r="Z3364" t="s">
        <v>3051</v>
      </c>
      <c r="AA3364" t="s">
        <v>482</v>
      </c>
      <c r="AB3364" s="198">
        <v>37073.875011574077</v>
      </c>
      <c r="AC3364" s="198">
        <v>37103.875011574077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31</v>
      </c>
      <c r="F3365" s="213">
        <f t="shared" si="265"/>
        <v>620000</v>
      </c>
      <c r="G3365" s="202">
        <v>1340047</v>
      </c>
      <c r="H3365" s="198">
        <v>37047.389224537037</v>
      </c>
      <c r="I3365" t="s">
        <v>4276</v>
      </c>
      <c r="M3365" t="s">
        <v>3494</v>
      </c>
      <c r="N3365" t="s">
        <v>4277</v>
      </c>
      <c r="O3365" t="s">
        <v>4487</v>
      </c>
      <c r="P3365" s="199">
        <v>20000</v>
      </c>
      <c r="S3365" t="s">
        <v>3495</v>
      </c>
      <c r="T3365" t="s">
        <v>3730</v>
      </c>
      <c r="U3365" s="201">
        <v>4.08</v>
      </c>
      <c r="V3365" t="s">
        <v>4361</v>
      </c>
      <c r="W3365" t="s">
        <v>2909</v>
      </c>
      <c r="X3365" t="s">
        <v>4278</v>
      </c>
      <c r="Y3365" t="s">
        <v>3748</v>
      </c>
      <c r="Z3365" t="s">
        <v>3051</v>
      </c>
      <c r="AA3365" t="s">
        <v>483</v>
      </c>
      <c r="AB3365" s="198">
        <v>37073.875</v>
      </c>
      <c r="AC3365" s="198">
        <v>37103.875</v>
      </c>
    </row>
    <row r="3366" spans="1:29" x14ac:dyDescent="0.2">
      <c r="A3366" s="44" t="str">
        <f t="shared" si="261"/>
        <v>US Crude Financial</v>
      </c>
      <c r="B3366" s="44" t="str">
        <f t="shared" si="262"/>
        <v>US</v>
      </c>
      <c r="C3366" s="44" t="str">
        <f t="shared" si="263"/>
        <v>Crude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50000</v>
      </c>
      <c r="G3366" s="202">
        <v>1340048</v>
      </c>
      <c r="H3366" s="198">
        <v>37047.38925925926</v>
      </c>
      <c r="I3366" t="s">
        <v>4276</v>
      </c>
      <c r="M3366" t="s">
        <v>3599</v>
      </c>
      <c r="N3366" t="s">
        <v>4774</v>
      </c>
      <c r="O3366" t="s">
        <v>3516</v>
      </c>
      <c r="Q3366" s="199">
        <v>50000</v>
      </c>
      <c r="S3366" t="s">
        <v>3500</v>
      </c>
      <c r="T3366" t="s">
        <v>3730</v>
      </c>
      <c r="U3366" s="201">
        <v>27.92</v>
      </c>
      <c r="V3366" t="s">
        <v>4469</v>
      </c>
      <c r="W3366" t="s">
        <v>4776</v>
      </c>
      <c r="X3366" t="s">
        <v>4777</v>
      </c>
      <c r="Y3366" t="s">
        <v>2830</v>
      </c>
      <c r="Z3366" t="s">
        <v>3051</v>
      </c>
      <c r="AA3366">
        <v>113677</v>
      </c>
      <c r="AB3366" s="198">
        <v>37073</v>
      </c>
      <c r="AC3366" s="198">
        <v>37103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5000</v>
      </c>
      <c r="G3367" s="202">
        <v>1340049</v>
      </c>
      <c r="H3367" s="198">
        <v>37047.389270833337</v>
      </c>
      <c r="I3367" t="s">
        <v>4502</v>
      </c>
      <c r="M3367" t="s">
        <v>3494</v>
      </c>
      <c r="N3367" t="s">
        <v>3840</v>
      </c>
      <c r="O3367" t="s">
        <v>2498</v>
      </c>
      <c r="Q3367" s="199">
        <v>5000</v>
      </c>
      <c r="S3367" t="s">
        <v>3495</v>
      </c>
      <c r="T3367" t="s">
        <v>3730</v>
      </c>
      <c r="U3367" s="201">
        <v>3.84</v>
      </c>
      <c r="V3367" t="s">
        <v>4182</v>
      </c>
      <c r="W3367" t="s">
        <v>4348</v>
      </c>
      <c r="X3367" t="s">
        <v>4498</v>
      </c>
      <c r="Y3367" t="s">
        <v>4481</v>
      </c>
      <c r="Z3367" t="s">
        <v>3051</v>
      </c>
      <c r="AA3367">
        <v>830845</v>
      </c>
      <c r="AB3367" s="198">
        <v>37048.875011574077</v>
      </c>
      <c r="AC3367" s="198">
        <v>37048.875011574077</v>
      </c>
    </row>
    <row r="3368" spans="1:29" x14ac:dyDescent="0.2">
      <c r="A3368" s="44" t="str">
        <f t="shared" si="261"/>
        <v>US Natural Gas Financial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25</v>
      </c>
      <c r="F3368" s="213">
        <f t="shared" si="265"/>
        <v>112500</v>
      </c>
      <c r="G3368" s="202">
        <v>1340050</v>
      </c>
      <c r="H3368" s="198">
        <v>37047.389351851853</v>
      </c>
      <c r="I3368" t="s">
        <v>3466</v>
      </c>
      <c r="M3368" t="s">
        <v>3494</v>
      </c>
      <c r="N3368" t="s">
        <v>4277</v>
      </c>
      <c r="O3368" t="s">
        <v>484</v>
      </c>
      <c r="Q3368" s="199">
        <v>4500</v>
      </c>
      <c r="S3368" t="s">
        <v>3495</v>
      </c>
      <c r="T3368" t="s">
        <v>3730</v>
      </c>
      <c r="U3368" s="201">
        <v>3.88</v>
      </c>
      <c r="V3368" t="s">
        <v>4046</v>
      </c>
      <c r="W3368" t="s">
        <v>3470</v>
      </c>
      <c r="X3368" t="s">
        <v>3471</v>
      </c>
      <c r="Y3368" t="s">
        <v>3748</v>
      </c>
      <c r="Z3368" t="s">
        <v>3051</v>
      </c>
      <c r="AA3368" t="s">
        <v>485</v>
      </c>
      <c r="AB3368" s="198">
        <v>37048.875011574077</v>
      </c>
      <c r="AC3368" s="198">
        <v>37072.875011574077</v>
      </c>
    </row>
    <row r="3369" spans="1:29" x14ac:dyDescent="0.2">
      <c r="A3369" s="44" t="str">
        <f t="shared" si="261"/>
        <v>US Natural Gas Financial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31</v>
      </c>
      <c r="F3369" s="213">
        <f t="shared" si="265"/>
        <v>620000</v>
      </c>
      <c r="G3369" s="202">
        <v>1340051</v>
      </c>
      <c r="H3369" s="198">
        <v>37047.389363425929</v>
      </c>
      <c r="I3369" t="s">
        <v>4276</v>
      </c>
      <c r="M3369" t="s">
        <v>3494</v>
      </c>
      <c r="N3369" t="s">
        <v>4277</v>
      </c>
      <c r="O3369" t="s">
        <v>4487</v>
      </c>
      <c r="P3369" s="199">
        <v>20000</v>
      </c>
      <c r="S3369" t="s">
        <v>3495</v>
      </c>
      <c r="T3369" t="s">
        <v>3730</v>
      </c>
      <c r="U3369" s="201">
        <v>4.0750000000000002</v>
      </c>
      <c r="V3369" t="s">
        <v>4361</v>
      </c>
      <c r="W3369" t="s">
        <v>2909</v>
      </c>
      <c r="X3369" t="s">
        <v>4278</v>
      </c>
      <c r="Y3369" t="s">
        <v>3748</v>
      </c>
      <c r="Z3369" t="s">
        <v>3051</v>
      </c>
      <c r="AA3369" t="s">
        <v>486</v>
      </c>
      <c r="AB3369" s="198">
        <v>37073.875</v>
      </c>
      <c r="AC3369" s="198">
        <v>37103.875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5000</v>
      </c>
      <c r="G3370" s="202">
        <v>1340052</v>
      </c>
      <c r="H3370" s="198">
        <v>37047.389374999999</v>
      </c>
      <c r="I3370" t="s">
        <v>4501</v>
      </c>
      <c r="M3370" t="s">
        <v>3494</v>
      </c>
      <c r="N3370" t="s">
        <v>3840</v>
      </c>
      <c r="O3370" t="s">
        <v>2498</v>
      </c>
      <c r="Q3370" s="199">
        <v>5000</v>
      </c>
      <c r="S3370" t="s">
        <v>3495</v>
      </c>
      <c r="T3370" t="s">
        <v>3730</v>
      </c>
      <c r="U3370" s="201">
        <v>3.8424999999999998</v>
      </c>
      <c r="V3370" t="s">
        <v>3654</v>
      </c>
      <c r="W3370" t="s">
        <v>4348</v>
      </c>
      <c r="X3370" t="s">
        <v>4498</v>
      </c>
      <c r="Y3370" t="s">
        <v>4481</v>
      </c>
      <c r="Z3370" t="s">
        <v>3051</v>
      </c>
      <c r="AA3370">
        <v>830846</v>
      </c>
      <c r="AB3370" s="198">
        <v>37048.875011574077</v>
      </c>
      <c r="AC3370" s="198">
        <v>37048.875011574077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1340054</v>
      </c>
      <c r="H3371" s="198">
        <v>37047.389409722222</v>
      </c>
      <c r="I3371" t="s">
        <v>3518</v>
      </c>
      <c r="M3371" t="s">
        <v>3494</v>
      </c>
      <c r="N3371" t="s">
        <v>3840</v>
      </c>
      <c r="O3371" t="s">
        <v>2578</v>
      </c>
      <c r="P3371" s="199">
        <v>10000</v>
      </c>
      <c r="S3371" t="s">
        <v>3495</v>
      </c>
      <c r="T3371" t="s">
        <v>3730</v>
      </c>
      <c r="U3371" s="201">
        <v>9.3000000000000007</v>
      </c>
      <c r="V3371" t="s">
        <v>4288</v>
      </c>
      <c r="W3371" t="s">
        <v>3226</v>
      </c>
      <c r="X3371" t="s">
        <v>3164</v>
      </c>
      <c r="Y3371" t="s">
        <v>4481</v>
      </c>
      <c r="Z3371" t="s">
        <v>3051</v>
      </c>
      <c r="AA3371">
        <v>830847</v>
      </c>
      <c r="AB3371" s="198">
        <v>37048.875011574077</v>
      </c>
      <c r="AC3371" s="198">
        <v>37048.875011574077</v>
      </c>
    </row>
    <row r="3372" spans="1:29" x14ac:dyDescent="0.2">
      <c r="A3372" s="44" t="str">
        <f t="shared" si="261"/>
        <v xml:space="preserve"> Natural Gas Physical</v>
      </c>
      <c r="B3372" s="44" t="str">
        <f t="shared" si="262"/>
        <v/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25</v>
      </c>
      <c r="F3372" s="213">
        <f t="shared" si="265"/>
        <v>125000</v>
      </c>
      <c r="G3372" s="202">
        <v>1340057</v>
      </c>
      <c r="H3372" s="198">
        <v>37047.389456018522</v>
      </c>
      <c r="I3372" t="s">
        <v>4431</v>
      </c>
      <c r="M3372" t="s">
        <v>3494</v>
      </c>
      <c r="N3372" t="s">
        <v>3176</v>
      </c>
      <c r="O3372" t="s">
        <v>177</v>
      </c>
      <c r="P3372" s="199">
        <v>5000</v>
      </c>
      <c r="S3372" t="s">
        <v>3798</v>
      </c>
      <c r="T3372" t="s">
        <v>3177</v>
      </c>
      <c r="U3372" s="201">
        <v>5.04</v>
      </c>
      <c r="V3372" t="s">
        <v>3806</v>
      </c>
      <c r="W3372" t="s">
        <v>4461</v>
      </c>
      <c r="X3372" t="s">
        <v>3179</v>
      </c>
      <c r="Y3372" t="s">
        <v>4481</v>
      </c>
      <c r="Z3372" t="s">
        <v>3052</v>
      </c>
      <c r="AA3372">
        <v>830849</v>
      </c>
      <c r="AB3372" s="198">
        <v>37048.875011574077</v>
      </c>
      <c r="AC3372" s="198">
        <v>37072.875011574077</v>
      </c>
    </row>
    <row r="3373" spans="1:29" x14ac:dyDescent="0.2">
      <c r="A3373" s="44" t="str">
        <f t="shared" si="261"/>
        <v xml:space="preserve"> Natural Gas Physical</v>
      </c>
      <c r="B3373" s="44" t="str">
        <f t="shared" si="262"/>
        <v/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31</v>
      </c>
      <c r="F3373" s="213">
        <f t="shared" si="265"/>
        <v>155000</v>
      </c>
      <c r="G3373" s="202">
        <v>1340056</v>
      </c>
      <c r="H3373" s="198">
        <v>37047.389456018522</v>
      </c>
      <c r="I3373" t="s">
        <v>4519</v>
      </c>
      <c r="M3373" t="s">
        <v>3494</v>
      </c>
      <c r="N3373" t="s">
        <v>3176</v>
      </c>
      <c r="O3373" t="s">
        <v>3899</v>
      </c>
      <c r="P3373" s="199">
        <v>5000</v>
      </c>
      <c r="S3373" t="s">
        <v>3798</v>
      </c>
      <c r="T3373" t="s">
        <v>3177</v>
      </c>
      <c r="U3373" s="201">
        <v>5.23</v>
      </c>
      <c r="V3373" t="s">
        <v>362</v>
      </c>
      <c r="W3373" t="s">
        <v>4461</v>
      </c>
      <c r="X3373" t="s">
        <v>3179</v>
      </c>
      <c r="Y3373" t="s">
        <v>4481</v>
      </c>
      <c r="Z3373" t="s">
        <v>3052</v>
      </c>
      <c r="AA3373">
        <v>830848</v>
      </c>
      <c r="AB3373" s="198">
        <v>37073.875011574077</v>
      </c>
      <c r="AC3373" s="198">
        <v>37103.875011574077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31</v>
      </c>
      <c r="F3374" s="213">
        <f t="shared" si="265"/>
        <v>620000</v>
      </c>
      <c r="G3374" s="202">
        <v>1340058</v>
      </c>
      <c r="H3374" s="198">
        <v>37047.389467592591</v>
      </c>
      <c r="I3374" t="s">
        <v>3702</v>
      </c>
      <c r="M3374" t="s">
        <v>3494</v>
      </c>
      <c r="N3374" t="s">
        <v>4277</v>
      </c>
      <c r="O3374" t="s">
        <v>4487</v>
      </c>
      <c r="P3374" s="199">
        <v>20000</v>
      </c>
      <c r="S3374" t="s">
        <v>3495</v>
      </c>
      <c r="T3374" t="s">
        <v>3730</v>
      </c>
      <c r="U3374" s="201">
        <v>4.07</v>
      </c>
      <c r="V3374" t="s">
        <v>4279</v>
      </c>
      <c r="W3374" t="s">
        <v>2909</v>
      </c>
      <c r="X3374" t="s">
        <v>4278</v>
      </c>
      <c r="Y3374" t="s">
        <v>3748</v>
      </c>
      <c r="Z3374" t="s">
        <v>3051</v>
      </c>
      <c r="AA3374" t="s">
        <v>487</v>
      </c>
      <c r="AB3374" s="198">
        <v>37073.875</v>
      </c>
      <c r="AC3374" s="198">
        <v>37103.875</v>
      </c>
    </row>
    <row r="3375" spans="1:29" x14ac:dyDescent="0.2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31</v>
      </c>
      <c r="F3375" s="213">
        <f t="shared" si="265"/>
        <v>155000</v>
      </c>
      <c r="G3375" s="202">
        <v>1340061</v>
      </c>
      <c r="H3375" s="198">
        <v>37047.389502314814</v>
      </c>
      <c r="I3375" t="s">
        <v>4484</v>
      </c>
      <c r="M3375" t="s">
        <v>3494</v>
      </c>
      <c r="N3375" t="s">
        <v>4488</v>
      </c>
      <c r="O3375" t="s">
        <v>488</v>
      </c>
      <c r="P3375" s="199">
        <v>5000</v>
      </c>
      <c r="S3375" t="s">
        <v>3495</v>
      </c>
      <c r="T3375" t="s">
        <v>3730</v>
      </c>
      <c r="U3375" s="201">
        <v>0.17749999999999999</v>
      </c>
      <c r="V3375" t="s">
        <v>3684</v>
      </c>
      <c r="W3375" t="s">
        <v>4489</v>
      </c>
      <c r="X3375" t="s">
        <v>4490</v>
      </c>
      <c r="Y3375" t="s">
        <v>3748</v>
      </c>
      <c r="Z3375" t="s">
        <v>3051</v>
      </c>
      <c r="AA3375" t="s">
        <v>489</v>
      </c>
      <c r="AB3375" s="198">
        <v>37165.875011574077</v>
      </c>
      <c r="AC3375" s="198">
        <v>37195.875011574077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20000</v>
      </c>
      <c r="G3376" s="202">
        <v>1340059</v>
      </c>
      <c r="H3376" s="198">
        <v>37047.389502314814</v>
      </c>
      <c r="I3376" t="s">
        <v>4280</v>
      </c>
      <c r="M3376" t="s">
        <v>3494</v>
      </c>
      <c r="N3376" t="s">
        <v>3840</v>
      </c>
      <c r="O3376" t="s">
        <v>2481</v>
      </c>
      <c r="P3376" s="199">
        <v>20000</v>
      </c>
      <c r="S3376" t="s">
        <v>3495</v>
      </c>
      <c r="T3376" t="s">
        <v>3730</v>
      </c>
      <c r="U3376" s="201">
        <v>4.0549999999999997</v>
      </c>
      <c r="V3376" t="s">
        <v>3634</v>
      </c>
      <c r="W3376" t="s">
        <v>4479</v>
      </c>
      <c r="X3376" t="s">
        <v>4480</v>
      </c>
      <c r="Y3376" t="s">
        <v>4481</v>
      </c>
      <c r="Z3376" t="s">
        <v>3051</v>
      </c>
      <c r="AA3376">
        <v>830851</v>
      </c>
      <c r="AB3376" s="198">
        <v>37048.875011574077</v>
      </c>
      <c r="AC3376" s="198">
        <v>37048.875011574077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817</v>
      </c>
      <c r="G3377" s="202">
        <v>1340060</v>
      </c>
      <c r="H3377" s="198">
        <v>37047.389502314814</v>
      </c>
      <c r="I3377" t="s">
        <v>3157</v>
      </c>
      <c r="M3377" t="s">
        <v>3494</v>
      </c>
      <c r="N3377" t="s">
        <v>3840</v>
      </c>
      <c r="O3377" t="s">
        <v>4706</v>
      </c>
      <c r="P3377" s="199">
        <v>817</v>
      </c>
      <c r="S3377" t="s">
        <v>3495</v>
      </c>
      <c r="T3377" t="s">
        <v>3730</v>
      </c>
      <c r="U3377" s="201">
        <v>3.8650000000000002</v>
      </c>
      <c r="V3377" t="s">
        <v>3158</v>
      </c>
      <c r="W3377" t="s">
        <v>4169</v>
      </c>
      <c r="X3377" t="s">
        <v>3165</v>
      </c>
      <c r="Y3377" t="s">
        <v>4481</v>
      </c>
      <c r="Z3377" t="s">
        <v>3051</v>
      </c>
      <c r="AA3377">
        <v>830850</v>
      </c>
      <c r="AB3377" s="198">
        <v>37048.875011574077</v>
      </c>
      <c r="AC3377" s="198">
        <v>37048.875011574077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2500</v>
      </c>
      <c r="G3378" s="202">
        <v>1340062</v>
      </c>
      <c r="H3378" s="198">
        <v>37047.389502314814</v>
      </c>
      <c r="I3378" t="s">
        <v>3518</v>
      </c>
      <c r="M3378" t="s">
        <v>3494</v>
      </c>
      <c r="N3378" t="s">
        <v>3840</v>
      </c>
      <c r="O3378" t="s">
        <v>4724</v>
      </c>
      <c r="P3378" s="199">
        <v>2500</v>
      </c>
      <c r="S3378" t="s">
        <v>3495</v>
      </c>
      <c r="T3378" t="s">
        <v>3730</v>
      </c>
      <c r="U3378" s="201">
        <v>4.3</v>
      </c>
      <c r="V3378" t="s">
        <v>3480</v>
      </c>
      <c r="W3378" t="s">
        <v>3217</v>
      </c>
      <c r="X3378" t="s">
        <v>3153</v>
      </c>
      <c r="Y3378" t="s">
        <v>4481</v>
      </c>
      <c r="Z3378" t="s">
        <v>3051</v>
      </c>
      <c r="AA3378">
        <v>830852</v>
      </c>
      <c r="AB3378" s="198">
        <v>37048.875011574077</v>
      </c>
      <c r="AC3378" s="198">
        <v>37048.875011574077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1340064</v>
      </c>
      <c r="H3379" s="198">
        <v>37047.389548611114</v>
      </c>
      <c r="I3379" t="s">
        <v>4482</v>
      </c>
      <c r="M3379" t="s">
        <v>3494</v>
      </c>
      <c r="N3379" t="s">
        <v>3840</v>
      </c>
      <c r="O3379" t="s">
        <v>2469</v>
      </c>
      <c r="P3379" s="199">
        <v>5000</v>
      </c>
      <c r="S3379" t="s">
        <v>3495</v>
      </c>
      <c r="T3379" t="s">
        <v>3730</v>
      </c>
      <c r="U3379" s="201">
        <v>3.94</v>
      </c>
      <c r="V3379" t="s">
        <v>4483</v>
      </c>
      <c r="W3379" t="s">
        <v>4512</v>
      </c>
      <c r="X3379" t="s">
        <v>4513</v>
      </c>
      <c r="Y3379" t="s">
        <v>4481</v>
      </c>
      <c r="Z3379" t="s">
        <v>3051</v>
      </c>
      <c r="AA3379">
        <v>830853</v>
      </c>
      <c r="AB3379" s="198">
        <v>37048.875011574077</v>
      </c>
      <c r="AC3379" s="198">
        <v>37048.875011574077</v>
      </c>
    </row>
    <row r="3380" spans="1:31" x14ac:dyDescent="0.2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3239</v>
      </c>
      <c r="G3380" s="202">
        <v>1340065</v>
      </c>
      <c r="H3380" s="198">
        <v>37047.389560185184</v>
      </c>
      <c r="I3380" t="s">
        <v>4159</v>
      </c>
      <c r="M3380" t="s">
        <v>3494</v>
      </c>
      <c r="N3380" t="s">
        <v>3840</v>
      </c>
      <c r="O3380" t="s">
        <v>2498</v>
      </c>
      <c r="P3380" s="199">
        <v>3239</v>
      </c>
      <c r="S3380" t="s">
        <v>3495</v>
      </c>
      <c r="T3380" t="s">
        <v>3730</v>
      </c>
      <c r="U3380" s="201">
        <v>3.84</v>
      </c>
      <c r="V3380" t="s">
        <v>4003</v>
      </c>
      <c r="W3380" t="s">
        <v>4348</v>
      </c>
      <c r="X3380" t="s">
        <v>4498</v>
      </c>
      <c r="Y3380" t="s">
        <v>4481</v>
      </c>
      <c r="Z3380" t="s">
        <v>3051</v>
      </c>
      <c r="AA3380">
        <v>830854</v>
      </c>
      <c r="AB3380" s="198">
        <v>37048.875011574077</v>
      </c>
      <c r="AC3380" s="198">
        <v>37048.875011574077</v>
      </c>
    </row>
    <row r="3381" spans="1:31" x14ac:dyDescent="0.2">
      <c r="A3381" s="44" t="str">
        <f t="shared" si="261"/>
        <v>US Natural Gas Financial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151</v>
      </c>
      <c r="F3381" s="213">
        <f t="shared" si="265"/>
        <v>755000</v>
      </c>
      <c r="G3381" s="202">
        <v>1340067</v>
      </c>
      <c r="H3381" s="198">
        <v>37047.389594907407</v>
      </c>
      <c r="I3381" t="s">
        <v>3606</v>
      </c>
      <c r="M3381" t="s">
        <v>3494</v>
      </c>
      <c r="N3381" t="s">
        <v>4277</v>
      </c>
      <c r="O3381" t="s">
        <v>4505</v>
      </c>
      <c r="P3381" s="199">
        <v>5000</v>
      </c>
      <c r="S3381" t="s">
        <v>3495</v>
      </c>
      <c r="T3381" t="s">
        <v>3730</v>
      </c>
      <c r="U3381" s="201">
        <v>4.4749999999999996</v>
      </c>
      <c r="V3381" t="s">
        <v>3154</v>
      </c>
      <c r="W3381" t="s">
        <v>2909</v>
      </c>
      <c r="X3381" t="s">
        <v>4278</v>
      </c>
      <c r="Y3381" t="s">
        <v>3748</v>
      </c>
      <c r="Z3381" t="s">
        <v>3051</v>
      </c>
      <c r="AA3381" t="s">
        <v>490</v>
      </c>
      <c r="AB3381" s="198">
        <v>37196</v>
      </c>
      <c r="AC3381" s="198">
        <v>37346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1340066</v>
      </c>
      <c r="H3382" s="198">
        <v>37047.389594907407</v>
      </c>
      <c r="I3382" t="s">
        <v>4504</v>
      </c>
      <c r="M3382" t="s">
        <v>3494</v>
      </c>
      <c r="N3382" t="s">
        <v>3840</v>
      </c>
      <c r="O3382" t="s">
        <v>2499</v>
      </c>
      <c r="P3382" s="199">
        <v>5000</v>
      </c>
      <c r="S3382" t="s">
        <v>3495</v>
      </c>
      <c r="T3382" t="s">
        <v>3730</v>
      </c>
      <c r="U3382" s="201">
        <v>3.8925000000000001</v>
      </c>
      <c r="V3382" t="s">
        <v>4398</v>
      </c>
      <c r="W3382" t="s">
        <v>4348</v>
      </c>
      <c r="X3382" t="s">
        <v>4498</v>
      </c>
      <c r="Y3382" t="s">
        <v>4481</v>
      </c>
      <c r="Z3382" t="s">
        <v>3051</v>
      </c>
      <c r="AA3382">
        <v>830855</v>
      </c>
      <c r="AB3382" s="198">
        <v>37048.875011574077</v>
      </c>
      <c r="AC3382" s="198">
        <v>37048.875011574077</v>
      </c>
    </row>
    <row r="3383" spans="1:31" x14ac:dyDescent="0.2">
      <c r="A3383" s="44" t="str">
        <f t="shared" si="261"/>
        <v>US Power Physical</v>
      </c>
      <c r="B3383" s="44" t="str">
        <f t="shared" si="262"/>
        <v>US</v>
      </c>
      <c r="C3383" s="44" t="str">
        <f t="shared" si="263"/>
        <v>Power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59</v>
      </c>
      <c r="F3383" s="213">
        <f t="shared" si="265"/>
        <v>2950</v>
      </c>
      <c r="G3383" s="202">
        <v>1340071</v>
      </c>
      <c r="H3383" s="198">
        <v>37047.389606481483</v>
      </c>
      <c r="I3383" t="s">
        <v>4284</v>
      </c>
      <c r="M3383" t="s">
        <v>2818</v>
      </c>
      <c r="N3383" t="s">
        <v>4269</v>
      </c>
      <c r="O3383" t="s">
        <v>4344</v>
      </c>
      <c r="P3383" s="199">
        <v>50</v>
      </c>
      <c r="S3383" t="s">
        <v>3493</v>
      </c>
      <c r="T3383" t="s">
        <v>3730</v>
      </c>
      <c r="U3383" s="201">
        <v>38.25</v>
      </c>
      <c r="V3383" t="s">
        <v>4150</v>
      </c>
      <c r="W3383" t="s">
        <v>4514</v>
      </c>
      <c r="X3383" t="s">
        <v>4515</v>
      </c>
      <c r="Y3383" t="s">
        <v>4783</v>
      </c>
      <c r="Z3383" t="s">
        <v>3046</v>
      </c>
      <c r="AA3383">
        <v>632883.1</v>
      </c>
      <c r="AB3383" s="198">
        <v>37257</v>
      </c>
      <c r="AC3383" s="198">
        <v>37315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1340072</v>
      </c>
      <c r="H3384" s="198">
        <v>37047.389606481483</v>
      </c>
      <c r="I3384" t="s">
        <v>4464</v>
      </c>
      <c r="M3384" t="s">
        <v>3494</v>
      </c>
      <c r="N3384" t="s">
        <v>3840</v>
      </c>
      <c r="O3384" t="s">
        <v>2524</v>
      </c>
      <c r="P3384" s="199">
        <v>5000</v>
      </c>
      <c r="S3384" t="s">
        <v>3495</v>
      </c>
      <c r="T3384" t="s">
        <v>3730</v>
      </c>
      <c r="U3384" s="201">
        <v>4.32</v>
      </c>
      <c r="V3384" t="s">
        <v>3906</v>
      </c>
      <c r="W3384" t="s">
        <v>3217</v>
      </c>
      <c r="X3384" t="s">
        <v>3153</v>
      </c>
      <c r="Y3384" t="s">
        <v>4481</v>
      </c>
      <c r="Z3384" t="s">
        <v>3051</v>
      </c>
      <c r="AA3384">
        <v>830856</v>
      </c>
      <c r="AB3384" s="198">
        <v>37048.875011574077</v>
      </c>
      <c r="AC3384" s="198">
        <v>37048.875011574077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1340068</v>
      </c>
      <c r="H3385" s="198">
        <v>37047.389606481483</v>
      </c>
      <c r="I3385" t="s">
        <v>4501</v>
      </c>
      <c r="M3385" t="s">
        <v>3494</v>
      </c>
      <c r="N3385" t="s">
        <v>3840</v>
      </c>
      <c r="O3385" t="s">
        <v>2556</v>
      </c>
      <c r="P3385" s="199">
        <v>5000</v>
      </c>
      <c r="S3385" t="s">
        <v>3495</v>
      </c>
      <c r="T3385" t="s">
        <v>3730</v>
      </c>
      <c r="U3385" s="201">
        <v>3.92</v>
      </c>
      <c r="V3385" t="s">
        <v>3662</v>
      </c>
      <c r="W3385" t="s">
        <v>4169</v>
      </c>
      <c r="X3385" t="s">
        <v>4170</v>
      </c>
      <c r="Y3385" t="s">
        <v>4481</v>
      </c>
      <c r="Z3385" t="s">
        <v>3051</v>
      </c>
      <c r="AA3385">
        <v>830857</v>
      </c>
      <c r="AB3385" s="198">
        <v>37048.875011574077</v>
      </c>
      <c r="AC3385" s="198">
        <v>37048.875011574077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5000</v>
      </c>
      <c r="G3386" s="202">
        <v>1340070</v>
      </c>
      <c r="H3386" s="198">
        <v>37047.389606481483</v>
      </c>
      <c r="I3386" t="s">
        <v>3155</v>
      </c>
      <c r="M3386" t="s">
        <v>3494</v>
      </c>
      <c r="N3386" t="s">
        <v>3840</v>
      </c>
      <c r="O3386" t="s">
        <v>2481</v>
      </c>
      <c r="Q3386" s="199">
        <v>5000</v>
      </c>
      <c r="S3386" t="s">
        <v>3495</v>
      </c>
      <c r="T3386" t="s">
        <v>3730</v>
      </c>
      <c r="U3386" s="201">
        <v>4.0650000000000004</v>
      </c>
      <c r="V3386" t="s">
        <v>4751</v>
      </c>
      <c r="W3386" t="s">
        <v>4479</v>
      </c>
      <c r="X3386" t="s">
        <v>4480</v>
      </c>
      <c r="Y3386" t="s">
        <v>4481</v>
      </c>
      <c r="Z3386" t="s">
        <v>3051</v>
      </c>
      <c r="AA3386">
        <v>830858</v>
      </c>
      <c r="AB3386" s="198">
        <v>37048.875011574077</v>
      </c>
      <c r="AC3386" s="198">
        <v>37048.875011574077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10000</v>
      </c>
      <c r="G3387" s="202">
        <v>1340074</v>
      </c>
      <c r="H3387" s="198">
        <v>37047.38962962963</v>
      </c>
      <c r="I3387" t="s">
        <v>4449</v>
      </c>
      <c r="M3387" t="s">
        <v>3494</v>
      </c>
      <c r="N3387" t="s">
        <v>4506</v>
      </c>
      <c r="O3387" t="s">
        <v>2641</v>
      </c>
      <c r="P3387" s="199">
        <v>10000</v>
      </c>
      <c r="S3387" t="s">
        <v>3495</v>
      </c>
      <c r="T3387" t="s">
        <v>3730</v>
      </c>
      <c r="U3387" s="201">
        <v>4.1449999999999996</v>
      </c>
      <c r="V3387" t="s">
        <v>3802</v>
      </c>
      <c r="W3387" t="s">
        <v>4507</v>
      </c>
      <c r="X3387" t="s">
        <v>4508</v>
      </c>
      <c r="Y3387" t="s">
        <v>4481</v>
      </c>
      <c r="Z3387" t="s">
        <v>3051</v>
      </c>
      <c r="AA3387">
        <v>830860</v>
      </c>
      <c r="AB3387" s="198">
        <v>37048.875011574077</v>
      </c>
      <c r="AC3387" s="198">
        <v>37048.875011574077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1340073</v>
      </c>
      <c r="H3388" s="198">
        <v>37047.38962962963</v>
      </c>
      <c r="I3388" t="s">
        <v>3552</v>
      </c>
      <c r="M3388" t="s">
        <v>3494</v>
      </c>
      <c r="N3388" t="s">
        <v>3840</v>
      </c>
      <c r="O3388" t="s">
        <v>2610</v>
      </c>
      <c r="P3388" s="199">
        <v>5000</v>
      </c>
      <c r="S3388" t="s">
        <v>3495</v>
      </c>
      <c r="T3388" t="s">
        <v>3730</v>
      </c>
      <c r="U3388" s="201">
        <v>3.9075000000000002</v>
      </c>
      <c r="V3388" t="s">
        <v>3553</v>
      </c>
      <c r="W3388" t="s">
        <v>4512</v>
      </c>
      <c r="X3388" t="s">
        <v>4513</v>
      </c>
      <c r="Y3388" t="s">
        <v>4481</v>
      </c>
      <c r="Z3388" t="s">
        <v>3051</v>
      </c>
      <c r="AA3388">
        <v>830859</v>
      </c>
      <c r="AB3388" s="198">
        <v>37048.875011574077</v>
      </c>
      <c r="AC3388" s="198">
        <v>37048.875011574077</v>
      </c>
      <c r="AE3388" s="116">
        <f>IF(S3388="Gallon",F3388/42,F3388)</f>
        <v>5000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5775</v>
      </c>
      <c r="G3389" s="202">
        <v>1340075</v>
      </c>
      <c r="H3389" s="198">
        <v>37047.389664351853</v>
      </c>
      <c r="I3389" t="s">
        <v>4239</v>
      </c>
      <c r="M3389" t="s">
        <v>3494</v>
      </c>
      <c r="N3389" t="s">
        <v>3840</v>
      </c>
      <c r="O3389" t="s">
        <v>4694</v>
      </c>
      <c r="P3389" s="199">
        <v>5775</v>
      </c>
      <c r="S3389" t="s">
        <v>3495</v>
      </c>
      <c r="T3389" t="s">
        <v>3730</v>
      </c>
      <c r="U3389" s="201">
        <v>3.8650000000000002</v>
      </c>
      <c r="V3389" t="s">
        <v>3255</v>
      </c>
      <c r="W3389" t="s">
        <v>4368</v>
      </c>
      <c r="X3389" t="s">
        <v>3165</v>
      </c>
      <c r="Y3389" t="s">
        <v>4481</v>
      </c>
      <c r="Z3389" t="s">
        <v>3051</v>
      </c>
      <c r="AA3389">
        <v>830861</v>
      </c>
      <c r="AB3389" s="198">
        <v>37048.875011574077</v>
      </c>
      <c r="AC3389" s="198">
        <v>37048.875011574077</v>
      </c>
      <c r="AE3389" s="116">
        <f>IF(S3389="Gallon",F3389/42,F3389)</f>
        <v>5775</v>
      </c>
    </row>
    <row r="3390" spans="1:31" x14ac:dyDescent="0.2">
      <c r="A3390" s="44" t="str">
        <f t="shared" si="261"/>
        <v>US Natural Gas Financial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31</v>
      </c>
      <c r="F3390" s="213">
        <f t="shared" si="265"/>
        <v>620000</v>
      </c>
      <c r="G3390" s="202">
        <v>1340076</v>
      </c>
      <c r="H3390" s="198">
        <v>37047.389675925922</v>
      </c>
      <c r="I3390" t="s">
        <v>3702</v>
      </c>
      <c r="M3390" t="s">
        <v>3494</v>
      </c>
      <c r="N3390" t="s">
        <v>4277</v>
      </c>
      <c r="O3390" t="s">
        <v>4487</v>
      </c>
      <c r="Q3390" s="199">
        <v>20000</v>
      </c>
      <c r="S3390" t="s">
        <v>3495</v>
      </c>
      <c r="T3390" t="s">
        <v>3730</v>
      </c>
      <c r="U3390" s="201">
        <v>4.0650000000000004</v>
      </c>
      <c r="V3390" t="s">
        <v>4279</v>
      </c>
      <c r="W3390" t="s">
        <v>2909</v>
      </c>
      <c r="X3390" t="s">
        <v>4278</v>
      </c>
      <c r="Y3390" t="s">
        <v>3748</v>
      </c>
      <c r="Z3390" t="s">
        <v>3051</v>
      </c>
      <c r="AA3390" t="s">
        <v>491</v>
      </c>
      <c r="AB3390" s="198">
        <v>37073.875</v>
      </c>
      <c r="AC3390" s="198">
        <v>37103.875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20000</v>
      </c>
      <c r="G3391" s="202">
        <v>1340078</v>
      </c>
      <c r="H3391" s="198">
        <v>37047.389699074076</v>
      </c>
      <c r="I3391" t="s">
        <v>3490</v>
      </c>
      <c r="M3391" t="s">
        <v>3494</v>
      </c>
      <c r="N3391" t="s">
        <v>3840</v>
      </c>
      <c r="O3391" t="s">
        <v>4680</v>
      </c>
      <c r="P3391" s="199">
        <v>20000</v>
      </c>
      <c r="S3391" t="s">
        <v>3495</v>
      </c>
      <c r="T3391" t="s">
        <v>3730</v>
      </c>
      <c r="U3391" s="201">
        <v>3.97</v>
      </c>
      <c r="V3391" t="s">
        <v>4051</v>
      </c>
      <c r="W3391" t="s">
        <v>4163</v>
      </c>
      <c r="X3391" t="s">
        <v>4164</v>
      </c>
      <c r="Y3391" t="s">
        <v>4481</v>
      </c>
      <c r="Z3391" t="s">
        <v>3051</v>
      </c>
      <c r="AA3391">
        <v>830862</v>
      </c>
      <c r="AB3391" s="198">
        <v>37048.875011574077</v>
      </c>
      <c r="AC3391" s="198">
        <v>37048.875011574077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1340079</v>
      </c>
      <c r="H3392" s="198">
        <v>37047.389722222222</v>
      </c>
      <c r="I3392" t="s">
        <v>3702</v>
      </c>
      <c r="M3392" t="s">
        <v>3494</v>
      </c>
      <c r="N3392" t="s">
        <v>3840</v>
      </c>
      <c r="O3392" t="s">
        <v>4680</v>
      </c>
      <c r="Q3392" s="199">
        <v>25000</v>
      </c>
      <c r="S3392" t="s">
        <v>3495</v>
      </c>
      <c r="T3392" t="s">
        <v>3730</v>
      </c>
      <c r="U3392" s="201">
        <v>3.99</v>
      </c>
      <c r="V3392" t="s">
        <v>4008</v>
      </c>
      <c r="W3392" t="s">
        <v>4163</v>
      </c>
      <c r="X3392" t="s">
        <v>4164</v>
      </c>
      <c r="Y3392" t="s">
        <v>4481</v>
      </c>
      <c r="Z3392" t="s">
        <v>3051</v>
      </c>
      <c r="AA3392">
        <v>830863</v>
      </c>
      <c r="AB3392" s="198">
        <v>37048.875011574077</v>
      </c>
      <c r="AC3392" s="198">
        <v>37048.875011574077</v>
      </c>
    </row>
    <row r="3393" spans="1:31" x14ac:dyDescent="0.2">
      <c r="A3393" s="44" t="str">
        <f t="shared" si="261"/>
        <v xml:space="preserve"> Natural Gas Physical</v>
      </c>
      <c r="B3393" s="44" t="str">
        <f t="shared" si="262"/>
        <v/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1340080</v>
      </c>
      <c r="H3393" s="198">
        <v>37047.389756944445</v>
      </c>
      <c r="I3393" t="s">
        <v>4158</v>
      </c>
      <c r="M3393" t="s">
        <v>3494</v>
      </c>
      <c r="N3393" t="s">
        <v>3176</v>
      </c>
      <c r="O3393" t="s">
        <v>4591</v>
      </c>
      <c r="P3393" s="199">
        <v>10000</v>
      </c>
      <c r="S3393" t="s">
        <v>3798</v>
      </c>
      <c r="T3393" t="s">
        <v>3177</v>
      </c>
      <c r="U3393" s="201">
        <v>4.92</v>
      </c>
      <c r="V3393" t="s">
        <v>3817</v>
      </c>
      <c r="W3393" t="s">
        <v>3178</v>
      </c>
      <c r="X3393" t="s">
        <v>3179</v>
      </c>
      <c r="Y3393" t="s">
        <v>4481</v>
      </c>
      <c r="Z3393" t="s">
        <v>3052</v>
      </c>
      <c r="AA3393">
        <v>830864</v>
      </c>
      <c r="AB3393" s="198">
        <v>37047.875011574077</v>
      </c>
      <c r="AC3393" s="198">
        <v>37047.875011574077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5000</v>
      </c>
      <c r="G3394" s="202">
        <v>1340081</v>
      </c>
      <c r="H3394" s="198">
        <v>37047.389756944445</v>
      </c>
      <c r="I3394" t="s">
        <v>4464</v>
      </c>
      <c r="M3394" t="s">
        <v>3494</v>
      </c>
      <c r="N3394" t="s">
        <v>3840</v>
      </c>
      <c r="O3394" t="s">
        <v>2524</v>
      </c>
      <c r="P3394" s="199">
        <v>5000</v>
      </c>
      <c r="S3394" t="s">
        <v>3495</v>
      </c>
      <c r="T3394" t="s">
        <v>3730</v>
      </c>
      <c r="U3394" s="201">
        <v>4.3099999999999996</v>
      </c>
      <c r="V3394" t="s">
        <v>3906</v>
      </c>
      <c r="W3394" t="s">
        <v>3217</v>
      </c>
      <c r="X3394" t="s">
        <v>3153</v>
      </c>
      <c r="Y3394" t="s">
        <v>4481</v>
      </c>
      <c r="Z3394" t="s">
        <v>3051</v>
      </c>
      <c r="AA3394">
        <v>830865</v>
      </c>
      <c r="AB3394" s="198">
        <v>37048.875011574077</v>
      </c>
      <c r="AC3394" s="198">
        <v>37048.875011574077</v>
      </c>
      <c r="AE3394" s="116">
        <f>IF(S3394="Gallon",F3394/42,F3394)</f>
        <v>5000</v>
      </c>
    </row>
    <row r="3395" spans="1:31" x14ac:dyDescent="0.2">
      <c r="A3395" s="44" t="str">
        <f t="shared" si="261"/>
        <v>US Natural Gas Financial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30</v>
      </c>
      <c r="F3395" s="213">
        <f t="shared" si="265"/>
        <v>600000</v>
      </c>
      <c r="G3395" s="202">
        <v>1340083</v>
      </c>
      <c r="H3395" s="198">
        <v>37047.389780092592</v>
      </c>
      <c r="I3395" t="s">
        <v>3151</v>
      </c>
      <c r="M3395" t="s">
        <v>3494</v>
      </c>
      <c r="N3395" t="s">
        <v>4277</v>
      </c>
      <c r="O3395" t="s">
        <v>3186</v>
      </c>
      <c r="P3395" s="199">
        <v>20000</v>
      </c>
      <c r="S3395" t="s">
        <v>3495</v>
      </c>
      <c r="T3395" t="s">
        <v>3730</v>
      </c>
      <c r="U3395" s="201">
        <v>4.18</v>
      </c>
      <c r="V3395" t="s">
        <v>3508</v>
      </c>
      <c r="W3395" t="s">
        <v>2909</v>
      </c>
      <c r="X3395" t="s">
        <v>4278</v>
      </c>
      <c r="Y3395" t="s">
        <v>3748</v>
      </c>
      <c r="Z3395" t="s">
        <v>3051</v>
      </c>
      <c r="AA3395" t="s">
        <v>492</v>
      </c>
      <c r="AB3395" s="198">
        <v>37135.875</v>
      </c>
      <c r="AC3395" s="198">
        <v>37164.875</v>
      </c>
    </row>
    <row r="3396" spans="1:31" x14ac:dyDescent="0.2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30</v>
      </c>
      <c r="F3396" s="213">
        <f t="shared" si="265"/>
        <v>1500</v>
      </c>
      <c r="G3396" s="202">
        <v>1340082</v>
      </c>
      <c r="H3396" s="198">
        <v>37047.389780092592</v>
      </c>
      <c r="I3396" t="s">
        <v>4250</v>
      </c>
      <c r="M3396" t="s">
        <v>2818</v>
      </c>
      <c r="N3396" t="s">
        <v>3519</v>
      </c>
      <c r="O3396" t="s">
        <v>3980</v>
      </c>
      <c r="P3396" s="199">
        <v>50</v>
      </c>
      <c r="S3396" t="s">
        <v>3493</v>
      </c>
      <c r="T3396" t="s">
        <v>3730</v>
      </c>
      <c r="U3396" s="201">
        <v>35.5</v>
      </c>
      <c r="V3396" t="s">
        <v>2538</v>
      </c>
      <c r="W3396" t="s">
        <v>3966</v>
      </c>
      <c r="X3396" t="s">
        <v>4258</v>
      </c>
      <c r="Y3396" t="s">
        <v>4783</v>
      </c>
      <c r="Z3396" t="s">
        <v>3046</v>
      </c>
      <c r="AA3396">
        <v>632884.1</v>
      </c>
      <c r="AB3396" s="198">
        <v>37500.591666666667</v>
      </c>
      <c r="AC3396" s="198">
        <v>37529.591666666667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123</v>
      </c>
      <c r="F3397" s="213">
        <f t="shared" si="265"/>
        <v>615000</v>
      </c>
      <c r="G3397" s="202">
        <v>1340086</v>
      </c>
      <c r="H3397" s="198">
        <v>37047.389791666668</v>
      </c>
      <c r="I3397" t="s">
        <v>3518</v>
      </c>
      <c r="M3397" t="s">
        <v>3494</v>
      </c>
      <c r="N3397" t="s">
        <v>4277</v>
      </c>
      <c r="O3397" t="s">
        <v>3218</v>
      </c>
      <c r="P3397" s="199">
        <v>5000</v>
      </c>
      <c r="S3397" t="s">
        <v>3495</v>
      </c>
      <c r="T3397" t="s">
        <v>3730</v>
      </c>
      <c r="U3397" s="201">
        <v>4.1500000000000004</v>
      </c>
      <c r="V3397" t="s">
        <v>493</v>
      </c>
      <c r="W3397" t="s">
        <v>2909</v>
      </c>
      <c r="X3397" t="s">
        <v>4278</v>
      </c>
      <c r="Y3397" t="s">
        <v>3748</v>
      </c>
      <c r="Z3397" t="s">
        <v>3051</v>
      </c>
      <c r="AA3397" t="s">
        <v>494</v>
      </c>
      <c r="AB3397" s="198">
        <v>37073</v>
      </c>
      <c r="AC3397" s="198">
        <v>37195</v>
      </c>
    </row>
    <row r="3398" spans="1:31" x14ac:dyDescent="0.2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31</v>
      </c>
      <c r="F3398" s="213">
        <f t="shared" si="265"/>
        <v>155000</v>
      </c>
      <c r="G3398" s="202">
        <v>1340087</v>
      </c>
      <c r="H3398" s="198">
        <v>37047.389803240738</v>
      </c>
      <c r="I3398" t="s">
        <v>4519</v>
      </c>
      <c r="M3398" t="s">
        <v>3494</v>
      </c>
      <c r="N3398" t="s">
        <v>3176</v>
      </c>
      <c r="O3398" t="s">
        <v>3899</v>
      </c>
      <c r="P3398" s="199">
        <v>5000</v>
      </c>
      <c r="S3398" t="s">
        <v>3798</v>
      </c>
      <c r="T3398" t="s">
        <v>3177</v>
      </c>
      <c r="U3398" s="201">
        <v>5.1950000000000003</v>
      </c>
      <c r="V3398" t="s">
        <v>362</v>
      </c>
      <c r="W3398" t="s">
        <v>4461</v>
      </c>
      <c r="X3398" t="s">
        <v>3179</v>
      </c>
      <c r="Y3398" t="s">
        <v>4481</v>
      </c>
      <c r="Z3398" t="s">
        <v>3052</v>
      </c>
      <c r="AA3398">
        <v>830866</v>
      </c>
      <c r="AB3398" s="198">
        <v>37073.875011574077</v>
      </c>
      <c r="AC3398" s="198">
        <v>37103.875011574077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10000</v>
      </c>
      <c r="G3399" s="202">
        <v>1340088</v>
      </c>
      <c r="H3399" s="198">
        <v>37047.389803240738</v>
      </c>
      <c r="I3399" t="s">
        <v>3606</v>
      </c>
      <c r="M3399" t="s">
        <v>3494</v>
      </c>
      <c r="N3399" t="s">
        <v>3840</v>
      </c>
      <c r="O3399" t="s">
        <v>2598</v>
      </c>
      <c r="P3399" s="199">
        <v>10000</v>
      </c>
      <c r="S3399" t="s">
        <v>3495</v>
      </c>
      <c r="T3399" t="s">
        <v>3730</v>
      </c>
      <c r="U3399" s="201">
        <v>4.04</v>
      </c>
      <c r="V3399" t="s">
        <v>4080</v>
      </c>
      <c r="W3399" t="s">
        <v>4322</v>
      </c>
      <c r="X3399" t="s">
        <v>4107</v>
      </c>
      <c r="Y3399" t="s">
        <v>4481</v>
      </c>
      <c r="Z3399" t="s">
        <v>3051</v>
      </c>
      <c r="AA3399">
        <v>830868</v>
      </c>
      <c r="AB3399" s="198">
        <v>37048.875011574077</v>
      </c>
      <c r="AC3399" s="198">
        <v>37048.875011574077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1340089</v>
      </c>
      <c r="H3400" s="198">
        <v>37047.389814814815</v>
      </c>
      <c r="I3400" t="s">
        <v>4516</v>
      </c>
      <c r="M3400" t="s">
        <v>3494</v>
      </c>
      <c r="N3400" t="s">
        <v>3840</v>
      </c>
      <c r="O3400" t="s">
        <v>2507</v>
      </c>
      <c r="P3400" s="199">
        <v>5000</v>
      </c>
      <c r="S3400" t="s">
        <v>3495</v>
      </c>
      <c r="T3400" t="s">
        <v>3730</v>
      </c>
      <c r="U3400" s="201">
        <v>4.25</v>
      </c>
      <c r="V3400" t="s">
        <v>3284</v>
      </c>
      <c r="W3400" t="s">
        <v>3217</v>
      </c>
      <c r="X3400" t="s">
        <v>3153</v>
      </c>
      <c r="Y3400" t="s">
        <v>4481</v>
      </c>
      <c r="Z3400" t="s">
        <v>3051</v>
      </c>
      <c r="AA3400">
        <v>830867</v>
      </c>
      <c r="AB3400" s="198">
        <v>37048.875011574077</v>
      </c>
      <c r="AC3400" s="198">
        <v>37048.875011574077</v>
      </c>
    </row>
    <row r="3401" spans="1:31" x14ac:dyDescent="0.2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365</v>
      </c>
      <c r="F3401" s="213">
        <f t="shared" si="265"/>
        <v>1825000</v>
      </c>
      <c r="G3401" s="202">
        <v>1340090</v>
      </c>
      <c r="H3401" s="198">
        <v>37047.389837962961</v>
      </c>
      <c r="I3401" t="s">
        <v>4519</v>
      </c>
      <c r="M3401" t="s">
        <v>3494</v>
      </c>
      <c r="N3401" t="s">
        <v>4277</v>
      </c>
      <c r="O3401" t="s">
        <v>4526</v>
      </c>
      <c r="P3401" s="199">
        <v>5000</v>
      </c>
      <c r="S3401" t="s">
        <v>3495</v>
      </c>
      <c r="T3401" t="s">
        <v>3730</v>
      </c>
      <c r="U3401" s="201">
        <v>4.1050000000000004</v>
      </c>
      <c r="V3401" t="s">
        <v>4520</v>
      </c>
      <c r="W3401" t="s">
        <v>2909</v>
      </c>
      <c r="X3401" t="s">
        <v>4278</v>
      </c>
      <c r="Y3401" t="s">
        <v>3748</v>
      </c>
      <c r="Z3401" t="s">
        <v>3051</v>
      </c>
      <c r="AA3401" t="s">
        <v>495</v>
      </c>
      <c r="AB3401" s="198">
        <v>37257.875</v>
      </c>
      <c r="AC3401" s="198">
        <v>37621.875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5000</v>
      </c>
      <c r="G3402" s="202">
        <v>1340091</v>
      </c>
      <c r="H3402" s="198">
        <v>37047.389837962961</v>
      </c>
      <c r="I3402" t="s">
        <v>3490</v>
      </c>
      <c r="M3402" t="s">
        <v>3494</v>
      </c>
      <c r="N3402" t="s">
        <v>3840</v>
      </c>
      <c r="O3402" t="s">
        <v>4680</v>
      </c>
      <c r="P3402" s="199">
        <v>5000</v>
      </c>
      <c r="S3402" t="s">
        <v>3495</v>
      </c>
      <c r="T3402" t="s">
        <v>3730</v>
      </c>
      <c r="U3402" s="201">
        <v>3.98</v>
      </c>
      <c r="V3402" t="s">
        <v>4051</v>
      </c>
      <c r="W3402" t="s">
        <v>4163</v>
      </c>
      <c r="X3402" t="s">
        <v>4164</v>
      </c>
      <c r="Y3402" t="s">
        <v>4481</v>
      </c>
      <c r="Z3402" t="s">
        <v>3051</v>
      </c>
      <c r="AA3402">
        <v>830871</v>
      </c>
      <c r="AB3402" s="198">
        <v>37048.875011574077</v>
      </c>
      <c r="AC3402" s="198">
        <v>37048.875011574077</v>
      </c>
    </row>
    <row r="3403" spans="1:31" x14ac:dyDescent="0.2">
      <c r="A3403" s="44" t="str">
        <f t="shared" ref="A3403:A3466" si="266">B3403&amp;" "&amp;C3403&amp;" "&amp;D3403</f>
        <v>US Natural Gas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123</v>
      </c>
      <c r="F3403" s="213">
        <f t="shared" ref="F3403:F3466" si="270">E3403*SUM(P3403:Q3403)</f>
        <v>1230000</v>
      </c>
      <c r="G3403" s="202">
        <v>1340094</v>
      </c>
      <c r="H3403" s="198">
        <v>37047.389849537038</v>
      </c>
      <c r="I3403" t="s">
        <v>4521</v>
      </c>
      <c r="M3403" t="s">
        <v>3494</v>
      </c>
      <c r="N3403" t="s">
        <v>4488</v>
      </c>
      <c r="O3403" t="s">
        <v>3093</v>
      </c>
      <c r="P3403" s="199">
        <v>10000</v>
      </c>
      <c r="S3403" t="s">
        <v>3495</v>
      </c>
      <c r="T3403" t="s">
        <v>3730</v>
      </c>
      <c r="U3403" s="201">
        <v>2.75E-2</v>
      </c>
      <c r="V3403" t="s">
        <v>4232</v>
      </c>
      <c r="W3403" t="s">
        <v>4380</v>
      </c>
      <c r="X3403" t="s">
        <v>4381</v>
      </c>
      <c r="Y3403" t="s">
        <v>3748</v>
      </c>
      <c r="Z3403" t="s">
        <v>3051</v>
      </c>
      <c r="AA3403" t="s">
        <v>496</v>
      </c>
      <c r="AB3403" s="198">
        <v>37073</v>
      </c>
      <c r="AC3403" s="198">
        <v>37195</v>
      </c>
    </row>
    <row r="3404" spans="1:31" x14ac:dyDescent="0.2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4656</v>
      </c>
      <c r="G3404" s="202">
        <v>1340092</v>
      </c>
      <c r="H3404" s="198">
        <v>37047.389849537038</v>
      </c>
      <c r="I3404" t="s">
        <v>4405</v>
      </c>
      <c r="M3404" t="s">
        <v>3494</v>
      </c>
      <c r="N3404" t="s">
        <v>3840</v>
      </c>
      <c r="O3404" t="s">
        <v>2481</v>
      </c>
      <c r="Q3404" s="199">
        <v>4656</v>
      </c>
      <c r="S3404" t="s">
        <v>3495</v>
      </c>
      <c r="T3404" t="s">
        <v>3730</v>
      </c>
      <c r="U3404" s="201">
        <v>4.0650000000000004</v>
      </c>
      <c r="V3404" t="s">
        <v>3907</v>
      </c>
      <c r="W3404" t="s">
        <v>4479</v>
      </c>
      <c r="X3404" t="s">
        <v>4480</v>
      </c>
      <c r="Y3404" t="s">
        <v>4481</v>
      </c>
      <c r="Z3404" t="s">
        <v>3051</v>
      </c>
      <c r="AA3404">
        <v>830869</v>
      </c>
      <c r="AB3404" s="198">
        <v>37048.875011574077</v>
      </c>
      <c r="AC3404" s="198">
        <v>37048.875011574077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20000</v>
      </c>
      <c r="G3405" s="202">
        <v>1340093</v>
      </c>
      <c r="H3405" s="198">
        <v>37047.389849537038</v>
      </c>
      <c r="I3405" t="s">
        <v>3157</v>
      </c>
      <c r="M3405" t="s">
        <v>3494</v>
      </c>
      <c r="N3405" t="s">
        <v>3840</v>
      </c>
      <c r="O3405" t="s">
        <v>4679</v>
      </c>
      <c r="P3405" s="199">
        <v>20000</v>
      </c>
      <c r="S3405" t="s">
        <v>3495</v>
      </c>
      <c r="T3405" t="s">
        <v>3730</v>
      </c>
      <c r="U3405" s="201">
        <v>4.12</v>
      </c>
      <c r="V3405" t="s">
        <v>3849</v>
      </c>
      <c r="W3405" t="s">
        <v>4178</v>
      </c>
      <c r="X3405" t="s">
        <v>4179</v>
      </c>
      <c r="Y3405" t="s">
        <v>4481</v>
      </c>
      <c r="Z3405" t="s">
        <v>3051</v>
      </c>
      <c r="AA3405">
        <v>830870</v>
      </c>
      <c r="AB3405" s="198">
        <v>37048.875011574077</v>
      </c>
      <c r="AC3405" s="198">
        <v>37048.875011574077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5000</v>
      </c>
      <c r="G3406" s="202">
        <v>1340095</v>
      </c>
      <c r="H3406" s="198">
        <v>37047.389872685184</v>
      </c>
      <c r="I3406" t="s">
        <v>4159</v>
      </c>
      <c r="M3406" t="s">
        <v>3494</v>
      </c>
      <c r="N3406" t="s">
        <v>3840</v>
      </c>
      <c r="O3406" t="s">
        <v>2498</v>
      </c>
      <c r="P3406" s="199">
        <v>5000</v>
      </c>
      <c r="S3406" t="s">
        <v>3495</v>
      </c>
      <c r="T3406" t="s">
        <v>3730</v>
      </c>
      <c r="U3406" s="201">
        <v>3.8325</v>
      </c>
      <c r="V3406" t="s">
        <v>4003</v>
      </c>
      <c r="W3406" t="s">
        <v>4348</v>
      </c>
      <c r="X3406" t="s">
        <v>4498</v>
      </c>
      <c r="Y3406" t="s">
        <v>4481</v>
      </c>
      <c r="Z3406" t="s">
        <v>3051</v>
      </c>
      <c r="AA3406">
        <v>830872</v>
      </c>
      <c r="AB3406" s="198">
        <v>37048.875011574077</v>
      </c>
      <c r="AC3406" s="198">
        <v>37048.875011574077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1340096</v>
      </c>
      <c r="H3407" s="198">
        <v>37047.389872685184</v>
      </c>
      <c r="I3407" t="s">
        <v>4276</v>
      </c>
      <c r="M3407" t="s">
        <v>3494</v>
      </c>
      <c r="N3407" t="s">
        <v>3840</v>
      </c>
      <c r="O3407" t="s">
        <v>2524</v>
      </c>
      <c r="P3407" s="199">
        <v>5000</v>
      </c>
      <c r="S3407" t="s">
        <v>3495</v>
      </c>
      <c r="T3407" t="s">
        <v>3730</v>
      </c>
      <c r="U3407" s="201">
        <v>4.3</v>
      </c>
      <c r="V3407" t="s">
        <v>4345</v>
      </c>
      <c r="W3407" t="s">
        <v>3217</v>
      </c>
      <c r="X3407" t="s">
        <v>3153</v>
      </c>
      <c r="Y3407" t="s">
        <v>4481</v>
      </c>
      <c r="Z3407" t="s">
        <v>3051</v>
      </c>
      <c r="AA3407">
        <v>830873</v>
      </c>
      <c r="AB3407" s="198">
        <v>37048.875011574077</v>
      </c>
      <c r="AC3407" s="198">
        <v>37048.875011574077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1277</v>
      </c>
      <c r="G3408" s="202">
        <v>1340098</v>
      </c>
      <c r="H3408" s="198">
        <v>37047.389907407407</v>
      </c>
      <c r="I3408" t="s">
        <v>4400</v>
      </c>
      <c r="M3408" t="s">
        <v>3494</v>
      </c>
      <c r="N3408" t="s">
        <v>3840</v>
      </c>
      <c r="O3408" t="s">
        <v>2505</v>
      </c>
      <c r="P3408" s="199">
        <v>1277</v>
      </c>
      <c r="S3408" t="s">
        <v>3495</v>
      </c>
      <c r="T3408" t="s">
        <v>3730</v>
      </c>
      <c r="U3408" s="201">
        <v>3.8925000000000001</v>
      </c>
      <c r="V3408" t="s">
        <v>4401</v>
      </c>
      <c r="W3408" t="s">
        <v>4348</v>
      </c>
      <c r="X3408" t="s">
        <v>4498</v>
      </c>
      <c r="Y3408" t="s">
        <v>4481</v>
      </c>
      <c r="Z3408" t="s">
        <v>3051</v>
      </c>
      <c r="AA3408">
        <v>830874</v>
      </c>
      <c r="AB3408" s="198">
        <v>37048.875011574077</v>
      </c>
      <c r="AC3408" s="198">
        <v>37048.875011574077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5000</v>
      </c>
      <c r="G3409" s="202">
        <v>1340099</v>
      </c>
      <c r="H3409" s="198">
        <v>37047.38994212963</v>
      </c>
      <c r="I3409" t="s">
        <v>4280</v>
      </c>
      <c r="M3409" t="s">
        <v>3494</v>
      </c>
      <c r="N3409" t="s">
        <v>3840</v>
      </c>
      <c r="O3409" t="s">
        <v>2505</v>
      </c>
      <c r="P3409" s="199">
        <v>5000</v>
      </c>
      <c r="S3409" t="s">
        <v>3495</v>
      </c>
      <c r="T3409" t="s">
        <v>3730</v>
      </c>
      <c r="U3409" s="201">
        <v>3.89</v>
      </c>
      <c r="V3409" t="s">
        <v>3266</v>
      </c>
      <c r="W3409" t="s">
        <v>4348</v>
      </c>
      <c r="X3409" t="s">
        <v>4498</v>
      </c>
      <c r="Y3409" t="s">
        <v>4481</v>
      </c>
      <c r="Z3409" t="s">
        <v>3051</v>
      </c>
      <c r="AA3409">
        <v>830875</v>
      </c>
      <c r="AB3409" s="198">
        <v>37048.875011574077</v>
      </c>
      <c r="AC3409" s="198">
        <v>37048.875011574077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1340100</v>
      </c>
      <c r="H3410" s="198">
        <v>37047.389953703707</v>
      </c>
      <c r="I3410" t="s">
        <v>4276</v>
      </c>
      <c r="M3410" t="s">
        <v>3494</v>
      </c>
      <c r="N3410" t="s">
        <v>3840</v>
      </c>
      <c r="O3410" t="s">
        <v>4724</v>
      </c>
      <c r="P3410" s="199">
        <v>5000</v>
      </c>
      <c r="S3410" t="s">
        <v>3495</v>
      </c>
      <c r="T3410" t="s">
        <v>3730</v>
      </c>
      <c r="U3410" s="201">
        <v>4.3</v>
      </c>
      <c r="V3410" t="s">
        <v>4345</v>
      </c>
      <c r="W3410" t="s">
        <v>3217</v>
      </c>
      <c r="X3410" t="s">
        <v>3153</v>
      </c>
      <c r="Y3410" t="s">
        <v>4481</v>
      </c>
      <c r="Z3410" t="s">
        <v>3051</v>
      </c>
      <c r="AA3410">
        <v>830876</v>
      </c>
      <c r="AB3410" s="198">
        <v>37048.875011574077</v>
      </c>
      <c r="AC3410" s="198">
        <v>37048.875011574077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681</v>
      </c>
      <c r="G3411" s="202">
        <v>1340101</v>
      </c>
      <c r="H3411" s="198">
        <v>37047.389965277776</v>
      </c>
      <c r="I3411" t="s">
        <v>4504</v>
      </c>
      <c r="M3411" t="s">
        <v>3494</v>
      </c>
      <c r="N3411" t="s">
        <v>3840</v>
      </c>
      <c r="O3411" t="s">
        <v>2499</v>
      </c>
      <c r="P3411" s="199">
        <v>681</v>
      </c>
      <c r="S3411" t="s">
        <v>3495</v>
      </c>
      <c r="T3411" t="s">
        <v>3730</v>
      </c>
      <c r="U3411" s="201">
        <v>3.8875000000000002</v>
      </c>
      <c r="V3411" t="s">
        <v>4398</v>
      </c>
      <c r="W3411" t="s">
        <v>4348</v>
      </c>
      <c r="X3411" t="s">
        <v>4498</v>
      </c>
      <c r="Y3411" t="s">
        <v>4481</v>
      </c>
      <c r="Z3411" t="s">
        <v>3051</v>
      </c>
      <c r="AA3411">
        <v>830877</v>
      </c>
      <c r="AB3411" s="198">
        <v>37048.875011574077</v>
      </c>
      <c r="AC3411" s="198">
        <v>37048.875011574077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4800</v>
      </c>
      <c r="G3412" s="202">
        <v>1340103</v>
      </c>
      <c r="H3412" s="198">
        <v>37047.389965277776</v>
      </c>
      <c r="I3412" t="s">
        <v>4282</v>
      </c>
      <c r="M3412" t="s">
        <v>3494</v>
      </c>
      <c r="N3412" t="s">
        <v>3840</v>
      </c>
      <c r="O3412" t="s">
        <v>2524</v>
      </c>
      <c r="P3412" s="199">
        <v>4800</v>
      </c>
      <c r="S3412" t="s">
        <v>3495</v>
      </c>
      <c r="T3412" t="s">
        <v>3730</v>
      </c>
      <c r="U3412" s="201">
        <v>4.29</v>
      </c>
      <c r="V3412" t="s">
        <v>4089</v>
      </c>
      <c r="W3412" t="s">
        <v>3217</v>
      </c>
      <c r="X3412" t="s">
        <v>3153</v>
      </c>
      <c r="Y3412" t="s">
        <v>4481</v>
      </c>
      <c r="Z3412" t="s">
        <v>3051</v>
      </c>
      <c r="AA3412">
        <v>830878</v>
      </c>
      <c r="AB3412" s="198">
        <v>37048.875011574077</v>
      </c>
      <c r="AC3412" s="198">
        <v>37048.875011574077</v>
      </c>
    </row>
    <row r="3413" spans="1:29" x14ac:dyDescent="0.2">
      <c r="A3413" s="44" t="str">
        <f t="shared" si="266"/>
        <v>US Power Physical</v>
      </c>
      <c r="B3413" s="44" t="str">
        <f t="shared" si="267"/>
        <v>US</v>
      </c>
      <c r="C3413" s="44" t="str">
        <f t="shared" si="268"/>
        <v>Power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62</v>
      </c>
      <c r="F3413" s="213">
        <f t="shared" si="270"/>
        <v>3100</v>
      </c>
      <c r="G3413" s="202">
        <v>1340104</v>
      </c>
      <c r="H3413" s="198">
        <v>37047.389976851853</v>
      </c>
      <c r="I3413" t="s">
        <v>4249</v>
      </c>
      <c r="M3413" t="s">
        <v>2818</v>
      </c>
      <c r="N3413" t="s">
        <v>4269</v>
      </c>
      <c r="O3413" t="s">
        <v>497</v>
      </c>
      <c r="P3413" s="199">
        <v>50</v>
      </c>
      <c r="S3413" t="s">
        <v>3493</v>
      </c>
      <c r="T3413" t="s">
        <v>3730</v>
      </c>
      <c r="U3413" s="201">
        <v>51.75</v>
      </c>
      <c r="V3413" t="s">
        <v>4230</v>
      </c>
      <c r="W3413" t="s">
        <v>4514</v>
      </c>
      <c r="X3413" t="s">
        <v>4515</v>
      </c>
      <c r="Y3413" t="s">
        <v>4783</v>
      </c>
      <c r="Z3413" t="s">
        <v>3046</v>
      </c>
      <c r="AA3413">
        <v>632885.1</v>
      </c>
      <c r="AB3413" s="198">
        <v>37438</v>
      </c>
      <c r="AC3413" s="198">
        <v>37499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5000</v>
      </c>
      <c r="G3414" s="202">
        <v>1340106</v>
      </c>
      <c r="H3414" s="198">
        <v>37047.389988425923</v>
      </c>
      <c r="I3414" t="s">
        <v>4159</v>
      </c>
      <c r="M3414" t="s">
        <v>3494</v>
      </c>
      <c r="N3414" t="s">
        <v>3840</v>
      </c>
      <c r="O3414" t="s">
        <v>2498</v>
      </c>
      <c r="P3414" s="199">
        <v>5000</v>
      </c>
      <c r="S3414" t="s">
        <v>3495</v>
      </c>
      <c r="T3414" t="s">
        <v>3730</v>
      </c>
      <c r="U3414" s="201">
        <v>3.83</v>
      </c>
      <c r="V3414" t="s">
        <v>4003</v>
      </c>
      <c r="W3414" t="s">
        <v>4348</v>
      </c>
      <c r="X3414" t="s">
        <v>4498</v>
      </c>
      <c r="Y3414" t="s">
        <v>4481</v>
      </c>
      <c r="Z3414" t="s">
        <v>3051</v>
      </c>
      <c r="AA3414">
        <v>830880</v>
      </c>
      <c r="AB3414" s="198">
        <v>37048.875011574077</v>
      </c>
      <c r="AC3414" s="198">
        <v>37048.875011574077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3000</v>
      </c>
      <c r="G3415" s="202">
        <v>1340105</v>
      </c>
      <c r="H3415" s="198">
        <v>37047.389988425923</v>
      </c>
      <c r="I3415" t="s">
        <v>4239</v>
      </c>
      <c r="M3415" t="s">
        <v>3494</v>
      </c>
      <c r="N3415" t="s">
        <v>3840</v>
      </c>
      <c r="O3415" t="s">
        <v>2507</v>
      </c>
      <c r="P3415" s="199">
        <v>3000</v>
      </c>
      <c r="S3415" t="s">
        <v>3495</v>
      </c>
      <c r="T3415" t="s">
        <v>3730</v>
      </c>
      <c r="U3415" s="201">
        <v>4.24</v>
      </c>
      <c r="V3415" t="s">
        <v>4026</v>
      </c>
      <c r="W3415" t="s">
        <v>3217</v>
      </c>
      <c r="X3415" t="s">
        <v>3153</v>
      </c>
      <c r="Y3415" t="s">
        <v>4481</v>
      </c>
      <c r="Z3415" t="s">
        <v>3051</v>
      </c>
      <c r="AA3415">
        <v>830879</v>
      </c>
      <c r="AB3415" s="198">
        <v>37048.875011574077</v>
      </c>
      <c r="AC3415" s="198">
        <v>37048.875011574077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155000</v>
      </c>
      <c r="G3416" s="202">
        <v>1340107</v>
      </c>
      <c r="H3416" s="198">
        <v>37047.390023148146</v>
      </c>
      <c r="I3416" t="s">
        <v>4268</v>
      </c>
      <c r="M3416" t="s">
        <v>3494</v>
      </c>
      <c r="N3416" t="s">
        <v>4488</v>
      </c>
      <c r="O3416" t="s">
        <v>4682</v>
      </c>
      <c r="P3416" s="199">
        <v>5000</v>
      </c>
      <c r="S3416" t="s">
        <v>3495</v>
      </c>
      <c r="T3416" t="s">
        <v>3730</v>
      </c>
      <c r="U3416" s="201">
        <v>0.35499999999999998</v>
      </c>
      <c r="V3416" t="s">
        <v>4597</v>
      </c>
      <c r="W3416" t="s">
        <v>4489</v>
      </c>
      <c r="X3416" t="s">
        <v>4490</v>
      </c>
      <c r="Y3416" t="s">
        <v>3748</v>
      </c>
      <c r="Z3416" t="s">
        <v>3051</v>
      </c>
      <c r="AA3416" t="s">
        <v>498</v>
      </c>
      <c r="AB3416" s="198">
        <v>37104.875011574077</v>
      </c>
      <c r="AC3416" s="198">
        <v>37134.875011574077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1340108</v>
      </c>
      <c r="H3417" s="198">
        <v>37047.390057870369</v>
      </c>
      <c r="I3417" t="s">
        <v>4249</v>
      </c>
      <c r="M3417" t="s">
        <v>3494</v>
      </c>
      <c r="N3417" t="s">
        <v>3840</v>
      </c>
      <c r="O3417" t="s">
        <v>2472</v>
      </c>
      <c r="P3417" s="199">
        <v>5000</v>
      </c>
      <c r="S3417" t="s">
        <v>3495</v>
      </c>
      <c r="T3417" t="s">
        <v>3730</v>
      </c>
      <c r="U3417" s="201">
        <v>3.95</v>
      </c>
      <c r="V3417" t="s">
        <v>4478</v>
      </c>
      <c r="W3417" t="s">
        <v>4512</v>
      </c>
      <c r="X3417" t="s">
        <v>4513</v>
      </c>
      <c r="Y3417" t="s">
        <v>4481</v>
      </c>
      <c r="Z3417" t="s">
        <v>3051</v>
      </c>
      <c r="AA3417">
        <v>830881</v>
      </c>
      <c r="AB3417" s="198">
        <v>37048.875011574077</v>
      </c>
      <c r="AC3417" s="198">
        <v>37048.875011574077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10000</v>
      </c>
      <c r="G3418" s="202">
        <v>1340109</v>
      </c>
      <c r="H3418" s="198">
        <v>37047.390081018515</v>
      </c>
      <c r="I3418" t="s">
        <v>3606</v>
      </c>
      <c r="M3418" t="s">
        <v>3494</v>
      </c>
      <c r="N3418" t="s">
        <v>3840</v>
      </c>
      <c r="O3418" t="s">
        <v>2598</v>
      </c>
      <c r="P3418" s="199">
        <v>10000</v>
      </c>
      <c r="S3418" t="s">
        <v>3495</v>
      </c>
      <c r="T3418" t="s">
        <v>3730</v>
      </c>
      <c r="U3418" s="201">
        <v>4.0199999999999996</v>
      </c>
      <c r="V3418" t="s">
        <v>4080</v>
      </c>
      <c r="W3418" t="s">
        <v>4322</v>
      </c>
      <c r="X3418" t="s">
        <v>4107</v>
      </c>
      <c r="Y3418" t="s">
        <v>4481</v>
      </c>
      <c r="Z3418" t="s">
        <v>3051</v>
      </c>
      <c r="AA3418">
        <v>830882</v>
      </c>
      <c r="AB3418" s="198">
        <v>37048.875011574077</v>
      </c>
      <c r="AC3418" s="198">
        <v>37048.875011574077</v>
      </c>
    </row>
    <row r="3419" spans="1:29" x14ac:dyDescent="0.2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1340112</v>
      </c>
      <c r="H3419" s="198">
        <v>37047.390092592592</v>
      </c>
      <c r="I3419" t="s">
        <v>4431</v>
      </c>
      <c r="M3419" t="s">
        <v>3494</v>
      </c>
      <c r="N3419" t="s">
        <v>4506</v>
      </c>
      <c r="O3419" t="s">
        <v>2641</v>
      </c>
      <c r="Q3419" s="199">
        <v>10000</v>
      </c>
      <c r="S3419" t="s">
        <v>3495</v>
      </c>
      <c r="T3419" t="s">
        <v>3730</v>
      </c>
      <c r="U3419" s="201">
        <v>4.1150000000000002</v>
      </c>
      <c r="V3419" t="s">
        <v>3546</v>
      </c>
      <c r="W3419" t="s">
        <v>4507</v>
      </c>
      <c r="X3419" t="s">
        <v>4508</v>
      </c>
      <c r="Y3419" t="s">
        <v>4481</v>
      </c>
      <c r="Z3419" t="s">
        <v>3051</v>
      </c>
      <c r="AA3419">
        <v>830884</v>
      </c>
      <c r="AB3419" s="198">
        <v>37048.875011574077</v>
      </c>
      <c r="AC3419" s="198">
        <v>37048.875011574077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</v>
      </c>
      <c r="G3420" s="202">
        <v>1340111</v>
      </c>
      <c r="H3420" s="198">
        <v>37047.390092592592</v>
      </c>
      <c r="I3420" t="s">
        <v>4272</v>
      </c>
      <c r="M3420" t="s">
        <v>3494</v>
      </c>
      <c r="N3420" t="s">
        <v>3840</v>
      </c>
      <c r="O3420" t="s">
        <v>2681</v>
      </c>
      <c r="P3420" s="199">
        <v>5000</v>
      </c>
      <c r="S3420" t="s">
        <v>3495</v>
      </c>
      <c r="T3420" t="s">
        <v>3730</v>
      </c>
      <c r="U3420" s="201">
        <v>4.2249999999999996</v>
      </c>
      <c r="V3420" t="s">
        <v>3161</v>
      </c>
      <c r="W3420" t="s">
        <v>4178</v>
      </c>
      <c r="X3420" t="s">
        <v>3149</v>
      </c>
      <c r="Y3420" t="s">
        <v>4481</v>
      </c>
      <c r="Z3420" t="s">
        <v>3051</v>
      </c>
      <c r="AA3420">
        <v>830883</v>
      </c>
      <c r="AB3420" s="198">
        <v>37048.875011574077</v>
      </c>
      <c r="AC3420" s="198">
        <v>37048.875011574077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11856</v>
      </c>
      <c r="G3421" s="202">
        <v>1340113</v>
      </c>
      <c r="H3421" s="198">
        <v>37047.390150462961</v>
      </c>
      <c r="I3421" t="s">
        <v>4249</v>
      </c>
      <c r="M3421" t="s">
        <v>3494</v>
      </c>
      <c r="N3421" t="s">
        <v>3840</v>
      </c>
      <c r="O3421" t="s">
        <v>2598</v>
      </c>
      <c r="Q3421" s="199">
        <v>11856</v>
      </c>
      <c r="S3421" t="s">
        <v>3495</v>
      </c>
      <c r="T3421" t="s">
        <v>3730</v>
      </c>
      <c r="U3421" s="201">
        <v>4.03</v>
      </c>
      <c r="V3421" t="s">
        <v>3513</v>
      </c>
      <c r="W3421" t="s">
        <v>4322</v>
      </c>
      <c r="X3421" t="s">
        <v>4107</v>
      </c>
      <c r="Y3421" t="s">
        <v>4481</v>
      </c>
      <c r="Z3421" t="s">
        <v>3051</v>
      </c>
      <c r="AA3421">
        <v>830885</v>
      </c>
      <c r="AB3421" s="198">
        <v>37048.875011574077</v>
      </c>
      <c r="AC3421" s="198">
        <v>37048.875011574077</v>
      </c>
    </row>
    <row r="3422" spans="1:29" x14ac:dyDescent="0.2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151</v>
      </c>
      <c r="F3422" s="213">
        <f t="shared" si="270"/>
        <v>755000</v>
      </c>
      <c r="G3422" s="202">
        <v>1340114</v>
      </c>
      <c r="H3422" s="198">
        <v>37047.390185185184</v>
      </c>
      <c r="I3422" t="s">
        <v>3606</v>
      </c>
      <c r="M3422" t="s">
        <v>3494</v>
      </c>
      <c r="N3422" t="s">
        <v>4277</v>
      </c>
      <c r="O3422" t="s">
        <v>4505</v>
      </c>
      <c r="P3422" s="199">
        <v>5000</v>
      </c>
      <c r="S3422" t="s">
        <v>3495</v>
      </c>
      <c r="T3422" t="s">
        <v>3730</v>
      </c>
      <c r="U3422" s="201">
        <v>4.4550000000000001</v>
      </c>
      <c r="V3422" t="s">
        <v>3154</v>
      </c>
      <c r="W3422" t="s">
        <v>2909</v>
      </c>
      <c r="X3422" t="s">
        <v>4278</v>
      </c>
      <c r="Y3422" t="s">
        <v>3748</v>
      </c>
      <c r="Z3422" t="s">
        <v>3051</v>
      </c>
      <c r="AA3422" t="s">
        <v>499</v>
      </c>
      <c r="AB3422" s="198">
        <v>37196</v>
      </c>
      <c r="AC3422" s="198">
        <v>37346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15000</v>
      </c>
      <c r="G3423" s="202">
        <v>1340115</v>
      </c>
      <c r="H3423" s="198">
        <v>37047.390185185184</v>
      </c>
      <c r="I3423" t="s">
        <v>3533</v>
      </c>
      <c r="M3423" t="s">
        <v>3494</v>
      </c>
      <c r="N3423" t="s">
        <v>3840</v>
      </c>
      <c r="O3423" t="s">
        <v>2481</v>
      </c>
      <c r="P3423" s="199">
        <v>15000</v>
      </c>
      <c r="S3423" t="s">
        <v>3495</v>
      </c>
      <c r="T3423" t="s">
        <v>3730</v>
      </c>
      <c r="U3423" s="201">
        <v>4.04</v>
      </c>
      <c r="V3423" t="s">
        <v>3114</v>
      </c>
      <c r="W3423" t="s">
        <v>4479</v>
      </c>
      <c r="X3423" t="s">
        <v>4480</v>
      </c>
      <c r="Y3423" t="s">
        <v>4481</v>
      </c>
      <c r="Z3423" t="s">
        <v>3051</v>
      </c>
      <c r="AA3423">
        <v>830886</v>
      </c>
      <c r="AB3423" s="198">
        <v>37048.875011574077</v>
      </c>
      <c r="AC3423" s="198">
        <v>37048.875011574077</v>
      </c>
    </row>
    <row r="3424" spans="1:29" x14ac:dyDescent="0.2">
      <c r="A3424" s="44" t="str">
        <f t="shared" si="266"/>
        <v xml:space="preserve"> Natural Gas Physical</v>
      </c>
      <c r="B3424" s="44" t="str">
        <f t="shared" si="267"/>
        <v/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1340116</v>
      </c>
      <c r="H3424" s="198">
        <v>37047.390196759261</v>
      </c>
      <c r="I3424" t="s">
        <v>4173</v>
      </c>
      <c r="M3424" t="s">
        <v>3494</v>
      </c>
      <c r="N3424" t="s">
        <v>3176</v>
      </c>
      <c r="O3424" t="s">
        <v>78</v>
      </c>
      <c r="Q3424" s="199">
        <v>5000</v>
      </c>
      <c r="S3424" t="s">
        <v>3495</v>
      </c>
      <c r="T3424" t="s">
        <v>3730</v>
      </c>
      <c r="U3424" s="201">
        <v>3.2949999999999999</v>
      </c>
      <c r="V3424" t="s">
        <v>3675</v>
      </c>
      <c r="W3424" t="s">
        <v>4451</v>
      </c>
      <c r="X3424" t="s">
        <v>3805</v>
      </c>
      <c r="Y3424" t="s">
        <v>4481</v>
      </c>
      <c r="Z3424" t="s">
        <v>3052</v>
      </c>
      <c r="AA3424">
        <v>830887</v>
      </c>
      <c r="AB3424" s="198">
        <v>37048.875011574077</v>
      </c>
      <c r="AC3424" s="198">
        <v>37048.875011574077</v>
      </c>
    </row>
    <row r="3425" spans="1:29" x14ac:dyDescent="0.2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620000</v>
      </c>
      <c r="G3425" s="202">
        <v>1340117</v>
      </c>
      <c r="H3425" s="198">
        <v>37047.390219907407</v>
      </c>
      <c r="I3425" t="s">
        <v>4276</v>
      </c>
      <c r="M3425" t="s">
        <v>3494</v>
      </c>
      <c r="N3425" t="s">
        <v>4277</v>
      </c>
      <c r="O3425" t="s">
        <v>4487</v>
      </c>
      <c r="P3425" s="199">
        <v>20000</v>
      </c>
      <c r="S3425" t="s">
        <v>3495</v>
      </c>
      <c r="T3425" t="s">
        <v>3730</v>
      </c>
      <c r="U3425" s="201">
        <v>4.0449999999999999</v>
      </c>
      <c r="V3425" t="s">
        <v>4450</v>
      </c>
      <c r="W3425" t="s">
        <v>2909</v>
      </c>
      <c r="X3425" t="s">
        <v>4278</v>
      </c>
      <c r="Y3425" t="s">
        <v>3748</v>
      </c>
      <c r="Z3425" t="s">
        <v>3051</v>
      </c>
      <c r="AA3425" t="s">
        <v>500</v>
      </c>
      <c r="AB3425" s="198">
        <v>37073.875</v>
      </c>
      <c r="AC3425" s="198">
        <v>37103.875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25</v>
      </c>
      <c r="F3426" s="213">
        <f t="shared" si="270"/>
        <v>250000</v>
      </c>
      <c r="G3426" s="202">
        <v>1340118</v>
      </c>
      <c r="H3426" s="198">
        <v>37047.390219907407</v>
      </c>
      <c r="I3426" t="s">
        <v>4410</v>
      </c>
      <c r="M3426" t="s">
        <v>3494</v>
      </c>
      <c r="N3426" t="s">
        <v>4277</v>
      </c>
      <c r="O3426" t="s">
        <v>3991</v>
      </c>
      <c r="P3426" s="199">
        <v>10000</v>
      </c>
      <c r="S3426" t="s">
        <v>3495</v>
      </c>
      <c r="T3426" t="s">
        <v>3730</v>
      </c>
      <c r="U3426" s="201">
        <v>3.9550000000000001</v>
      </c>
      <c r="V3426" t="s">
        <v>4332</v>
      </c>
      <c r="W3426" t="s">
        <v>4527</v>
      </c>
      <c r="X3426" t="s">
        <v>4157</v>
      </c>
      <c r="Y3426" t="s">
        <v>3748</v>
      </c>
      <c r="Z3426" t="s">
        <v>3051</v>
      </c>
      <c r="AA3426" t="s">
        <v>501</v>
      </c>
      <c r="AB3426" s="198">
        <v>37048.875011574077</v>
      </c>
      <c r="AC3426" s="198">
        <v>37072.875011574077</v>
      </c>
    </row>
    <row r="3427" spans="1:29" x14ac:dyDescent="0.2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1340119</v>
      </c>
      <c r="H3427" s="198">
        <v>37047.390231481484</v>
      </c>
      <c r="I3427" t="s">
        <v>4449</v>
      </c>
      <c r="M3427" t="s">
        <v>3494</v>
      </c>
      <c r="N3427" t="s">
        <v>4506</v>
      </c>
      <c r="O3427" t="s">
        <v>2641</v>
      </c>
      <c r="P3427" s="199">
        <v>10000</v>
      </c>
      <c r="S3427" t="s">
        <v>3495</v>
      </c>
      <c r="T3427" t="s">
        <v>3730</v>
      </c>
      <c r="U3427" s="201">
        <v>4.1124999999999998</v>
      </c>
      <c r="V3427" t="s">
        <v>3802</v>
      </c>
      <c r="W3427" t="s">
        <v>4507</v>
      </c>
      <c r="X3427" t="s">
        <v>4508</v>
      </c>
      <c r="Y3427" t="s">
        <v>4481</v>
      </c>
      <c r="Z3427" t="s">
        <v>3051</v>
      </c>
      <c r="AA3427">
        <v>830888</v>
      </c>
      <c r="AB3427" s="198">
        <v>37048.875011574077</v>
      </c>
      <c r="AC3427" s="198">
        <v>37048.875011574077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</v>
      </c>
      <c r="G3428" s="202">
        <v>1340120</v>
      </c>
      <c r="H3428" s="198">
        <v>37047.390266203707</v>
      </c>
      <c r="I3428" t="s">
        <v>4521</v>
      </c>
      <c r="M3428" t="s">
        <v>3494</v>
      </c>
      <c r="N3428" t="s">
        <v>4415</v>
      </c>
      <c r="O3428" t="s">
        <v>4611</v>
      </c>
      <c r="P3428" s="199">
        <v>100</v>
      </c>
      <c r="S3428" t="s">
        <v>4416</v>
      </c>
      <c r="T3428" t="s">
        <v>3730</v>
      </c>
      <c r="U3428" s="201">
        <v>0.115</v>
      </c>
      <c r="V3428" t="s">
        <v>3663</v>
      </c>
      <c r="W3428" t="s">
        <v>4417</v>
      </c>
      <c r="X3428" t="s">
        <v>4418</v>
      </c>
      <c r="Y3428" t="s">
        <v>3748</v>
      </c>
      <c r="Z3428" t="s">
        <v>3051</v>
      </c>
      <c r="AA3428" t="s">
        <v>502</v>
      </c>
      <c r="AB3428" s="198">
        <v>37104</v>
      </c>
      <c r="AC3428" s="198">
        <v>37134</v>
      </c>
    </row>
    <row r="3429" spans="1:29" x14ac:dyDescent="0.2">
      <c r="A3429" s="44" t="str">
        <f t="shared" si="266"/>
        <v xml:space="preserve"> Natural Gas Physical</v>
      </c>
      <c r="B3429" s="44" t="str">
        <f t="shared" si="267"/>
        <v/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31</v>
      </c>
      <c r="F3429" s="213">
        <f t="shared" si="270"/>
        <v>155000</v>
      </c>
      <c r="G3429" s="202">
        <v>1340122</v>
      </c>
      <c r="H3429" s="198">
        <v>37047.390266203707</v>
      </c>
      <c r="I3429" t="s">
        <v>142</v>
      </c>
      <c r="M3429" t="s">
        <v>3494</v>
      </c>
      <c r="N3429" t="s">
        <v>3176</v>
      </c>
      <c r="O3429" t="s">
        <v>3899</v>
      </c>
      <c r="P3429" s="199">
        <v>5000</v>
      </c>
      <c r="S3429" t="s">
        <v>3798</v>
      </c>
      <c r="T3429" t="s">
        <v>3177</v>
      </c>
      <c r="U3429" s="201">
        <v>5.17</v>
      </c>
      <c r="V3429" t="s">
        <v>143</v>
      </c>
      <c r="W3429" t="s">
        <v>4461</v>
      </c>
      <c r="X3429" t="s">
        <v>3179</v>
      </c>
      <c r="Y3429" t="s">
        <v>4481</v>
      </c>
      <c r="Z3429" t="s">
        <v>3052</v>
      </c>
      <c r="AA3429">
        <v>830889</v>
      </c>
      <c r="AB3429" s="198">
        <v>37073.875011574077</v>
      </c>
      <c r="AC3429" s="198">
        <v>37103.875011574077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232500</v>
      </c>
      <c r="G3430" s="202">
        <v>1340124</v>
      </c>
      <c r="H3430" s="198">
        <v>37047.390300925923</v>
      </c>
      <c r="I3430" t="s">
        <v>3606</v>
      </c>
      <c r="M3430" t="s">
        <v>3494</v>
      </c>
      <c r="N3430" t="s">
        <v>4277</v>
      </c>
      <c r="O3430" t="s">
        <v>4487</v>
      </c>
      <c r="P3430" s="199">
        <v>7500</v>
      </c>
      <c r="S3430" t="s">
        <v>3495</v>
      </c>
      <c r="T3430" t="s">
        <v>3730</v>
      </c>
      <c r="U3430" s="201">
        <v>4.04</v>
      </c>
      <c r="V3430" t="s">
        <v>3154</v>
      </c>
      <c r="W3430" t="s">
        <v>2909</v>
      </c>
      <c r="X3430" t="s">
        <v>4278</v>
      </c>
      <c r="Y3430" t="s">
        <v>3748</v>
      </c>
      <c r="Z3430" t="s">
        <v>3051</v>
      </c>
      <c r="AA3430" t="s">
        <v>503</v>
      </c>
      <c r="AB3430" s="198">
        <v>37073.875</v>
      </c>
      <c r="AC3430" s="198">
        <v>37103.875</v>
      </c>
    </row>
    <row r="3431" spans="1:29" x14ac:dyDescent="0.2">
      <c r="A3431" s="44" t="str">
        <f t="shared" si="266"/>
        <v xml:space="preserve"> Natural Gas Physical</v>
      </c>
      <c r="B3431" s="44" t="str">
        <f t="shared" si="267"/>
        <v/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1340126</v>
      </c>
      <c r="H3431" s="198">
        <v>37047.390347222223</v>
      </c>
      <c r="I3431" t="s">
        <v>4158</v>
      </c>
      <c r="M3431" t="s">
        <v>3494</v>
      </c>
      <c r="N3431" t="s">
        <v>4506</v>
      </c>
      <c r="O3431" t="s">
        <v>2641</v>
      </c>
      <c r="P3431" s="199">
        <v>10000</v>
      </c>
      <c r="S3431" t="s">
        <v>3495</v>
      </c>
      <c r="T3431" t="s">
        <v>3730</v>
      </c>
      <c r="U3431" s="201">
        <v>4.0999999999999996</v>
      </c>
      <c r="V3431" t="s">
        <v>3256</v>
      </c>
      <c r="W3431" t="s">
        <v>4507</v>
      </c>
      <c r="X3431" t="s">
        <v>4508</v>
      </c>
      <c r="Y3431" t="s">
        <v>4481</v>
      </c>
      <c r="Z3431" t="s">
        <v>3051</v>
      </c>
      <c r="AA3431">
        <v>830891</v>
      </c>
      <c r="AB3431" s="198">
        <v>37048.875011574077</v>
      </c>
      <c r="AC3431" s="198">
        <v>37048.875011574077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1340125</v>
      </c>
      <c r="H3432" s="198">
        <v>37047.390347222223</v>
      </c>
      <c r="I3432" t="s">
        <v>4400</v>
      </c>
      <c r="M3432" t="s">
        <v>3494</v>
      </c>
      <c r="N3432" t="s">
        <v>3840</v>
      </c>
      <c r="O3432" t="s">
        <v>2523</v>
      </c>
      <c r="P3432" s="199">
        <v>5000</v>
      </c>
      <c r="S3432" t="s">
        <v>3495</v>
      </c>
      <c r="T3432" t="s">
        <v>3730</v>
      </c>
      <c r="U3432" s="201">
        <v>3.9275000000000002</v>
      </c>
      <c r="V3432" t="s">
        <v>504</v>
      </c>
      <c r="W3432" t="s">
        <v>4512</v>
      </c>
      <c r="X3432" t="s">
        <v>4513</v>
      </c>
      <c r="Y3432" t="s">
        <v>4481</v>
      </c>
      <c r="Z3432" t="s">
        <v>3051</v>
      </c>
      <c r="AA3432">
        <v>830890</v>
      </c>
      <c r="AB3432" s="198">
        <v>37048.875011574077</v>
      </c>
      <c r="AC3432" s="198">
        <v>37048.875011574077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25</v>
      </c>
      <c r="F3433" s="213">
        <f t="shared" si="270"/>
        <v>250000</v>
      </c>
      <c r="G3433" s="202">
        <v>1340128</v>
      </c>
      <c r="H3433" s="198">
        <v>37047.390370370369</v>
      </c>
      <c r="I3433" t="s">
        <v>3702</v>
      </c>
      <c r="M3433" t="s">
        <v>3494</v>
      </c>
      <c r="N3433" t="s">
        <v>4277</v>
      </c>
      <c r="O3433" t="s">
        <v>3991</v>
      </c>
      <c r="P3433" s="199">
        <v>10000</v>
      </c>
      <c r="S3433" t="s">
        <v>3495</v>
      </c>
      <c r="T3433" t="s">
        <v>3730</v>
      </c>
      <c r="U3433" s="201">
        <v>3.95</v>
      </c>
      <c r="V3433" t="s">
        <v>4099</v>
      </c>
      <c r="W3433" t="s">
        <v>4527</v>
      </c>
      <c r="X3433" t="s">
        <v>4157</v>
      </c>
      <c r="Y3433" t="s">
        <v>3748</v>
      </c>
      <c r="Z3433" t="s">
        <v>3051</v>
      </c>
      <c r="AA3433" t="s">
        <v>505</v>
      </c>
      <c r="AB3433" s="198">
        <v>37048.875011574077</v>
      </c>
      <c r="AC3433" s="198">
        <v>37072.875011574077</v>
      </c>
    </row>
    <row r="3434" spans="1:29" x14ac:dyDescent="0.2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123</v>
      </c>
      <c r="F3434" s="213">
        <f t="shared" si="270"/>
        <v>307500</v>
      </c>
      <c r="G3434" s="202">
        <v>1340129</v>
      </c>
      <c r="H3434" s="198">
        <v>37047.390393518515</v>
      </c>
      <c r="I3434" t="s">
        <v>4199</v>
      </c>
      <c r="M3434" t="s">
        <v>3494</v>
      </c>
      <c r="N3434" t="s">
        <v>4277</v>
      </c>
      <c r="O3434" t="s">
        <v>3218</v>
      </c>
      <c r="P3434" s="199">
        <v>2500</v>
      </c>
      <c r="S3434" t="s">
        <v>3495</v>
      </c>
      <c r="T3434" t="s">
        <v>3730</v>
      </c>
      <c r="U3434" s="201">
        <v>4.125</v>
      </c>
      <c r="V3434" t="s">
        <v>4200</v>
      </c>
      <c r="W3434" t="s">
        <v>2909</v>
      </c>
      <c r="X3434" t="s">
        <v>4278</v>
      </c>
      <c r="Y3434" t="s">
        <v>3748</v>
      </c>
      <c r="Z3434" t="s">
        <v>3051</v>
      </c>
      <c r="AA3434" t="s">
        <v>506</v>
      </c>
      <c r="AB3434" s="198">
        <v>37073</v>
      </c>
      <c r="AC3434" s="198">
        <v>37195</v>
      </c>
    </row>
    <row r="3435" spans="1:29" x14ac:dyDescent="0.2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31</v>
      </c>
      <c r="F3435" s="213">
        <f t="shared" si="270"/>
        <v>465000</v>
      </c>
      <c r="G3435" s="202">
        <v>1340130</v>
      </c>
      <c r="H3435" s="198">
        <v>37047.390405092592</v>
      </c>
      <c r="I3435" t="s">
        <v>4252</v>
      </c>
      <c r="M3435" t="s">
        <v>3494</v>
      </c>
      <c r="N3435" t="s">
        <v>4277</v>
      </c>
      <c r="O3435" t="s">
        <v>4487</v>
      </c>
      <c r="P3435" s="199">
        <v>15000</v>
      </c>
      <c r="S3435" t="s">
        <v>3495</v>
      </c>
      <c r="T3435" t="s">
        <v>3730</v>
      </c>
      <c r="U3435" s="201">
        <v>4.0350000000000001</v>
      </c>
      <c r="V3435" t="s">
        <v>4676</v>
      </c>
      <c r="W3435" t="s">
        <v>2909</v>
      </c>
      <c r="X3435" t="s">
        <v>4278</v>
      </c>
      <c r="Y3435" t="s">
        <v>3748</v>
      </c>
      <c r="Z3435" t="s">
        <v>3051</v>
      </c>
      <c r="AA3435" t="s">
        <v>507</v>
      </c>
      <c r="AB3435" s="198">
        <v>37073.875</v>
      </c>
      <c r="AC3435" s="198">
        <v>37103.875</v>
      </c>
    </row>
    <row r="3436" spans="1:29" x14ac:dyDescent="0.2">
      <c r="A3436" s="44" t="str">
        <f t="shared" si="266"/>
        <v xml:space="preserve"> Natural Gas Physical</v>
      </c>
      <c r="B3436" s="44" t="str">
        <f t="shared" si="267"/>
        <v/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5000</v>
      </c>
      <c r="G3436" s="202">
        <v>1340132</v>
      </c>
      <c r="H3436" s="198">
        <v>37047.390416666669</v>
      </c>
      <c r="I3436" t="s">
        <v>4519</v>
      </c>
      <c r="M3436" t="s">
        <v>3494</v>
      </c>
      <c r="N3436" t="s">
        <v>3176</v>
      </c>
      <c r="O3436" t="s">
        <v>151</v>
      </c>
      <c r="P3436" s="199">
        <v>5000</v>
      </c>
      <c r="S3436" t="s">
        <v>3798</v>
      </c>
      <c r="T3436" t="s">
        <v>3177</v>
      </c>
      <c r="U3436" s="201">
        <v>4.9349999999999996</v>
      </c>
      <c r="V3436" t="s">
        <v>4186</v>
      </c>
      <c r="W3436" t="s">
        <v>3178</v>
      </c>
      <c r="X3436" t="s">
        <v>3179</v>
      </c>
      <c r="Y3436" t="s">
        <v>4481</v>
      </c>
      <c r="Z3436" t="s">
        <v>3052</v>
      </c>
      <c r="AA3436">
        <v>830893</v>
      </c>
      <c r="AB3436" s="198">
        <v>37048.875011574077</v>
      </c>
      <c r="AC3436" s="198">
        <v>37048.875011574077</v>
      </c>
    </row>
    <row r="3437" spans="1:29" x14ac:dyDescent="0.2">
      <c r="A3437" s="44" t="str">
        <f t="shared" si="266"/>
        <v xml:space="preserve"> Natural Gas Physical</v>
      </c>
      <c r="B3437" s="44" t="str">
        <f t="shared" si="267"/>
        <v/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10000</v>
      </c>
      <c r="G3437" s="202">
        <v>1340131</v>
      </c>
      <c r="H3437" s="198">
        <v>37047.390416666669</v>
      </c>
      <c r="I3437" t="s">
        <v>4158</v>
      </c>
      <c r="M3437" t="s">
        <v>3494</v>
      </c>
      <c r="N3437" t="s">
        <v>4506</v>
      </c>
      <c r="O3437" t="s">
        <v>2641</v>
      </c>
      <c r="P3437" s="199">
        <v>10000</v>
      </c>
      <c r="S3437" t="s">
        <v>3495</v>
      </c>
      <c r="T3437" t="s">
        <v>3730</v>
      </c>
      <c r="U3437" s="201">
        <v>4.0875000000000004</v>
      </c>
      <c r="V3437" t="s">
        <v>3256</v>
      </c>
      <c r="W3437" t="s">
        <v>4507</v>
      </c>
      <c r="X3437" t="s">
        <v>4508</v>
      </c>
      <c r="Y3437" t="s">
        <v>4481</v>
      </c>
      <c r="Z3437" t="s">
        <v>3051</v>
      </c>
      <c r="AA3437">
        <v>830892</v>
      </c>
      <c r="AB3437" s="198">
        <v>37048.875011574077</v>
      </c>
      <c r="AC3437" s="198">
        <v>37048.875011574077</v>
      </c>
    </row>
    <row r="3438" spans="1:29" x14ac:dyDescent="0.2">
      <c r="A3438" s="44" t="str">
        <f t="shared" si="266"/>
        <v xml:space="preserve"> Natural Gas Physical</v>
      </c>
      <c r="B3438" s="44" t="str">
        <f t="shared" si="267"/>
        <v/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10000</v>
      </c>
      <c r="G3438" s="202">
        <v>1340134</v>
      </c>
      <c r="H3438" s="198">
        <v>37047.390451388892</v>
      </c>
      <c r="I3438" t="s">
        <v>4501</v>
      </c>
      <c r="M3438" t="s">
        <v>3494</v>
      </c>
      <c r="N3438" t="s">
        <v>3176</v>
      </c>
      <c r="O3438" t="s">
        <v>4591</v>
      </c>
      <c r="P3438" s="199">
        <v>10000</v>
      </c>
      <c r="S3438" t="s">
        <v>3798</v>
      </c>
      <c r="T3438" t="s">
        <v>3177</v>
      </c>
      <c r="U3438" s="201">
        <v>4.8949999999999996</v>
      </c>
      <c r="V3438" t="s">
        <v>4356</v>
      </c>
      <c r="W3438" t="s">
        <v>3178</v>
      </c>
      <c r="X3438" t="s">
        <v>3179</v>
      </c>
      <c r="Y3438" t="s">
        <v>4481</v>
      </c>
      <c r="Z3438" t="s">
        <v>3052</v>
      </c>
      <c r="AA3438">
        <v>830896</v>
      </c>
      <c r="AB3438" s="198">
        <v>37047.875011574077</v>
      </c>
      <c r="AC3438" s="198">
        <v>37047.875011574077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1340135</v>
      </c>
      <c r="H3439" s="198">
        <v>37047.390451388892</v>
      </c>
      <c r="I3439" t="s">
        <v>3702</v>
      </c>
      <c r="M3439" t="s">
        <v>3494</v>
      </c>
      <c r="N3439" t="s">
        <v>3840</v>
      </c>
      <c r="O3439" t="s">
        <v>2685</v>
      </c>
      <c r="P3439" s="199">
        <v>5000</v>
      </c>
      <c r="S3439" t="s">
        <v>3495</v>
      </c>
      <c r="T3439" t="s">
        <v>3730</v>
      </c>
      <c r="U3439" s="201">
        <v>3.9350000000000001</v>
      </c>
      <c r="V3439" t="s">
        <v>3277</v>
      </c>
      <c r="W3439" t="s">
        <v>4035</v>
      </c>
      <c r="X3439" t="s">
        <v>4036</v>
      </c>
      <c r="Y3439" t="s">
        <v>4481</v>
      </c>
      <c r="Z3439" t="s">
        <v>3051</v>
      </c>
      <c r="AA3439">
        <v>830895</v>
      </c>
      <c r="AB3439" s="198">
        <v>37048.875011574077</v>
      </c>
      <c r="AC3439" s="198">
        <v>37048.875011574077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1340133</v>
      </c>
      <c r="H3440" s="198">
        <v>37047.390451388892</v>
      </c>
      <c r="I3440" t="s">
        <v>3472</v>
      </c>
      <c r="M3440" t="s">
        <v>3494</v>
      </c>
      <c r="N3440" t="s">
        <v>3840</v>
      </c>
      <c r="O3440" t="s">
        <v>2598</v>
      </c>
      <c r="P3440" s="199">
        <v>10000</v>
      </c>
      <c r="S3440" t="s">
        <v>3495</v>
      </c>
      <c r="T3440" t="s">
        <v>3730</v>
      </c>
      <c r="U3440" s="201">
        <v>4.0250000000000004</v>
      </c>
      <c r="V3440" t="s">
        <v>4532</v>
      </c>
      <c r="W3440" t="s">
        <v>4322</v>
      </c>
      <c r="X3440" t="s">
        <v>4107</v>
      </c>
      <c r="Y3440" t="s">
        <v>4481</v>
      </c>
      <c r="Z3440" t="s">
        <v>3051</v>
      </c>
      <c r="AA3440">
        <v>830894</v>
      </c>
      <c r="AB3440" s="198">
        <v>37048.875011574077</v>
      </c>
      <c r="AC3440" s="198">
        <v>37048.875011574077</v>
      </c>
    </row>
    <row r="3441" spans="1:31" x14ac:dyDescent="0.2">
      <c r="A3441" s="44" t="str">
        <f t="shared" si="266"/>
        <v>US Natural Gas Financial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151</v>
      </c>
      <c r="F3441" s="213">
        <f t="shared" si="270"/>
        <v>377500</v>
      </c>
      <c r="G3441" s="202">
        <v>1340137</v>
      </c>
      <c r="H3441" s="198">
        <v>37047.390486111108</v>
      </c>
      <c r="I3441" t="s">
        <v>4484</v>
      </c>
      <c r="M3441" t="s">
        <v>3494</v>
      </c>
      <c r="N3441" t="s">
        <v>4277</v>
      </c>
      <c r="O3441" t="s">
        <v>4505</v>
      </c>
      <c r="P3441" s="199">
        <v>2500</v>
      </c>
      <c r="S3441" t="s">
        <v>3495</v>
      </c>
      <c r="T3441" t="s">
        <v>3730</v>
      </c>
      <c r="U3441" s="201">
        <v>4.4450000000000003</v>
      </c>
      <c r="V3441" t="s">
        <v>4485</v>
      </c>
      <c r="W3441" t="s">
        <v>2909</v>
      </c>
      <c r="X3441" t="s">
        <v>4278</v>
      </c>
      <c r="Y3441" t="s">
        <v>3748</v>
      </c>
      <c r="Z3441" t="s">
        <v>3051</v>
      </c>
      <c r="AA3441" t="s">
        <v>508</v>
      </c>
      <c r="AB3441" s="198">
        <v>37196</v>
      </c>
      <c r="AC3441" s="198">
        <v>37346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5000</v>
      </c>
      <c r="G3442" s="202">
        <v>1340138</v>
      </c>
      <c r="H3442" s="198">
        <v>37047.390486111108</v>
      </c>
      <c r="I3442" t="s">
        <v>3552</v>
      </c>
      <c r="M3442" t="s">
        <v>3494</v>
      </c>
      <c r="N3442" t="s">
        <v>3840</v>
      </c>
      <c r="O3442" t="s">
        <v>2610</v>
      </c>
      <c r="P3442" s="199">
        <v>5000</v>
      </c>
      <c r="S3442" t="s">
        <v>3495</v>
      </c>
      <c r="T3442" t="s">
        <v>3730</v>
      </c>
      <c r="U3442" s="201">
        <v>3.8675000000000002</v>
      </c>
      <c r="V3442" t="s">
        <v>3553</v>
      </c>
      <c r="W3442" t="s">
        <v>4512</v>
      </c>
      <c r="X3442" t="s">
        <v>4513</v>
      </c>
      <c r="Y3442" t="s">
        <v>4481</v>
      </c>
      <c r="Z3442" t="s">
        <v>3051</v>
      </c>
      <c r="AA3442">
        <v>830897</v>
      </c>
      <c r="AB3442" s="198">
        <v>37048.875011574077</v>
      </c>
      <c r="AC3442" s="198">
        <v>37048.875011574077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1340140</v>
      </c>
      <c r="H3443" s="198">
        <v>37047.390520833331</v>
      </c>
      <c r="I3443" t="s">
        <v>3702</v>
      </c>
      <c r="M3443" t="s">
        <v>3494</v>
      </c>
      <c r="N3443" t="s">
        <v>3840</v>
      </c>
      <c r="O3443" t="s">
        <v>4680</v>
      </c>
      <c r="Q3443" s="199">
        <v>25000</v>
      </c>
      <c r="S3443" t="s">
        <v>3495</v>
      </c>
      <c r="T3443" t="s">
        <v>3730</v>
      </c>
      <c r="U3443" s="201">
        <v>3.9550000000000001</v>
      </c>
      <c r="V3443" t="s">
        <v>4008</v>
      </c>
      <c r="W3443" t="s">
        <v>4163</v>
      </c>
      <c r="X3443" t="s">
        <v>4164</v>
      </c>
      <c r="Y3443" t="s">
        <v>4481</v>
      </c>
      <c r="Z3443" t="s">
        <v>3051</v>
      </c>
      <c r="AA3443">
        <v>830899</v>
      </c>
      <c r="AB3443" s="198">
        <v>37048.875011574077</v>
      </c>
      <c r="AC3443" s="198">
        <v>37048.875011574077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25</v>
      </c>
      <c r="F3444" s="213">
        <f t="shared" si="270"/>
        <v>250000</v>
      </c>
      <c r="G3444" s="202">
        <v>1340143</v>
      </c>
      <c r="H3444" s="198">
        <v>37047.390532407408</v>
      </c>
      <c r="I3444" t="s">
        <v>3157</v>
      </c>
      <c r="M3444" t="s">
        <v>3494</v>
      </c>
      <c r="N3444" t="s">
        <v>4277</v>
      </c>
      <c r="O3444" t="s">
        <v>3991</v>
      </c>
      <c r="P3444" s="199">
        <v>10000</v>
      </c>
      <c r="S3444" t="s">
        <v>3495</v>
      </c>
      <c r="T3444" t="s">
        <v>3730</v>
      </c>
      <c r="U3444" s="201">
        <v>3.9449999999999998</v>
      </c>
      <c r="V3444" t="s">
        <v>3158</v>
      </c>
      <c r="W3444" t="s">
        <v>4527</v>
      </c>
      <c r="X3444" t="s">
        <v>4157</v>
      </c>
      <c r="Y3444" t="s">
        <v>3748</v>
      </c>
      <c r="Z3444" t="s">
        <v>3051</v>
      </c>
      <c r="AA3444" t="s">
        <v>509</v>
      </c>
      <c r="AB3444" s="198">
        <v>37048.875011574077</v>
      </c>
      <c r="AC3444" s="198">
        <v>37072.875011574077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20000</v>
      </c>
      <c r="G3445" s="202">
        <v>1340142</v>
      </c>
      <c r="H3445" s="198">
        <v>37047.390532407408</v>
      </c>
      <c r="I3445" t="s">
        <v>3518</v>
      </c>
      <c r="M3445" t="s">
        <v>3494</v>
      </c>
      <c r="N3445" t="s">
        <v>3840</v>
      </c>
      <c r="O3445" t="s">
        <v>4679</v>
      </c>
      <c r="P3445" s="199">
        <v>20000</v>
      </c>
      <c r="S3445" t="s">
        <v>3495</v>
      </c>
      <c r="T3445" t="s">
        <v>3730</v>
      </c>
      <c r="U3445" s="201">
        <v>4.0999999999999996</v>
      </c>
      <c r="V3445" t="s">
        <v>4440</v>
      </c>
      <c r="W3445" t="s">
        <v>4178</v>
      </c>
      <c r="X3445" t="s">
        <v>4179</v>
      </c>
      <c r="Y3445" t="s">
        <v>4481</v>
      </c>
      <c r="Z3445" t="s">
        <v>3051</v>
      </c>
      <c r="AA3445">
        <v>830900</v>
      </c>
      <c r="AB3445" s="198">
        <v>37048.875011574077</v>
      </c>
      <c r="AC3445" s="198">
        <v>37048.875011574077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1340141</v>
      </c>
      <c r="H3446" s="198">
        <v>37047.390532407408</v>
      </c>
      <c r="I3446" t="s">
        <v>3518</v>
      </c>
      <c r="M3446" t="s">
        <v>3494</v>
      </c>
      <c r="N3446" t="s">
        <v>3840</v>
      </c>
      <c r="O3446" t="s">
        <v>2685</v>
      </c>
      <c r="Q3446" s="199">
        <v>5000</v>
      </c>
      <c r="S3446" t="s">
        <v>3495</v>
      </c>
      <c r="T3446" t="s">
        <v>3730</v>
      </c>
      <c r="U3446" s="201">
        <v>3.9550000000000001</v>
      </c>
      <c r="V3446" t="s">
        <v>3902</v>
      </c>
      <c r="W3446" t="s">
        <v>4035</v>
      </c>
      <c r="X3446" t="s">
        <v>4036</v>
      </c>
      <c r="Y3446" t="s">
        <v>4481</v>
      </c>
      <c r="Z3446" t="s">
        <v>3051</v>
      </c>
      <c r="AA3446">
        <v>830901</v>
      </c>
      <c r="AB3446" s="198">
        <v>37048.875011574077</v>
      </c>
      <c r="AC3446" s="198">
        <v>37048.875011574077</v>
      </c>
    </row>
    <row r="3447" spans="1:31" x14ac:dyDescent="0.2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31</v>
      </c>
      <c r="F3447" s="213">
        <f t="shared" si="270"/>
        <v>620000</v>
      </c>
      <c r="G3447" s="202">
        <v>1340144</v>
      </c>
      <c r="H3447" s="198">
        <v>37047.390543981484</v>
      </c>
      <c r="I3447" t="s">
        <v>4773</v>
      </c>
      <c r="M3447" t="s">
        <v>3494</v>
      </c>
      <c r="N3447" t="s">
        <v>4277</v>
      </c>
      <c r="O3447" t="s">
        <v>4487</v>
      </c>
      <c r="Q3447" s="199">
        <v>20000</v>
      </c>
      <c r="S3447" t="s">
        <v>3495</v>
      </c>
      <c r="T3447" t="s">
        <v>3730</v>
      </c>
      <c r="U3447" s="201">
        <v>4.0350000000000001</v>
      </c>
      <c r="V3447" t="s">
        <v>3658</v>
      </c>
      <c r="W3447" t="s">
        <v>2909</v>
      </c>
      <c r="X3447" t="s">
        <v>4278</v>
      </c>
      <c r="Y3447" t="s">
        <v>3748</v>
      </c>
      <c r="Z3447" t="s">
        <v>3051</v>
      </c>
      <c r="AA3447" t="s">
        <v>510</v>
      </c>
      <c r="AB3447" s="198">
        <v>37073.875</v>
      </c>
      <c r="AC3447" s="198">
        <v>37103.875</v>
      </c>
    </row>
    <row r="3448" spans="1:31" x14ac:dyDescent="0.2">
      <c r="A3448" s="44" t="str">
        <f t="shared" si="266"/>
        <v xml:space="preserve"> Natural Gas Physical</v>
      </c>
      <c r="B3448" s="44" t="str">
        <f t="shared" si="267"/>
        <v/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10000</v>
      </c>
      <c r="G3448" s="202">
        <v>1340146</v>
      </c>
      <c r="H3448" s="198">
        <v>37047.390590277777</v>
      </c>
      <c r="I3448" t="s">
        <v>4239</v>
      </c>
      <c r="M3448" t="s">
        <v>3494</v>
      </c>
      <c r="N3448" t="s">
        <v>4506</v>
      </c>
      <c r="O3448" t="s">
        <v>2641</v>
      </c>
      <c r="Q3448" s="199">
        <v>10000</v>
      </c>
      <c r="S3448" t="s">
        <v>3495</v>
      </c>
      <c r="T3448" t="s">
        <v>3730</v>
      </c>
      <c r="U3448" s="201">
        <v>4.07</v>
      </c>
      <c r="V3448" t="s">
        <v>3255</v>
      </c>
      <c r="W3448" t="s">
        <v>4507</v>
      </c>
      <c r="X3448" t="s">
        <v>4508</v>
      </c>
      <c r="Y3448" t="s">
        <v>4481</v>
      </c>
      <c r="Z3448" t="s">
        <v>3051</v>
      </c>
      <c r="AA3448">
        <v>830902</v>
      </c>
      <c r="AB3448" s="198">
        <v>37048.875011574077</v>
      </c>
      <c r="AC3448" s="198">
        <v>37048.875011574077</v>
      </c>
    </row>
    <row r="3449" spans="1:31" x14ac:dyDescent="0.2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31</v>
      </c>
      <c r="F3449" s="213">
        <f t="shared" si="270"/>
        <v>155000</v>
      </c>
      <c r="G3449" s="202">
        <v>1340145</v>
      </c>
      <c r="H3449" s="198">
        <v>37047.390590277777</v>
      </c>
      <c r="I3449" t="s">
        <v>4484</v>
      </c>
      <c r="M3449" t="s">
        <v>3494</v>
      </c>
      <c r="N3449" t="s">
        <v>4488</v>
      </c>
      <c r="O3449" t="s">
        <v>3448</v>
      </c>
      <c r="Q3449" s="199">
        <v>5000</v>
      </c>
      <c r="S3449" t="s">
        <v>3495</v>
      </c>
      <c r="T3449" t="s">
        <v>3730</v>
      </c>
      <c r="U3449" s="201">
        <v>-1.2250000000000001</v>
      </c>
      <c r="V3449" t="s">
        <v>4399</v>
      </c>
      <c r="W3449" t="s">
        <v>3185</v>
      </c>
      <c r="X3449" t="s">
        <v>4437</v>
      </c>
      <c r="Y3449" t="s">
        <v>3748</v>
      </c>
      <c r="Z3449" t="s">
        <v>3051</v>
      </c>
      <c r="AA3449" t="s">
        <v>511</v>
      </c>
      <c r="AB3449" s="198">
        <v>37073.875011574077</v>
      </c>
      <c r="AC3449" s="198">
        <v>37103.875011574077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</v>
      </c>
      <c r="G3450" s="202">
        <v>1340147</v>
      </c>
      <c r="H3450" s="198">
        <v>37047.390613425923</v>
      </c>
      <c r="I3450" t="s">
        <v>4159</v>
      </c>
      <c r="M3450" t="s">
        <v>3494</v>
      </c>
      <c r="N3450" t="s">
        <v>3840</v>
      </c>
      <c r="O3450" t="s">
        <v>2523</v>
      </c>
      <c r="Q3450" s="199">
        <v>5000</v>
      </c>
      <c r="S3450" t="s">
        <v>3495</v>
      </c>
      <c r="T3450" t="s">
        <v>3730</v>
      </c>
      <c r="U3450" s="201">
        <v>3.9249999999999998</v>
      </c>
      <c r="V3450" t="s">
        <v>3655</v>
      </c>
      <c r="W3450" t="s">
        <v>4512</v>
      </c>
      <c r="X3450" t="s">
        <v>4513</v>
      </c>
      <c r="Y3450" t="s">
        <v>4481</v>
      </c>
      <c r="Z3450" t="s">
        <v>3051</v>
      </c>
      <c r="AA3450">
        <v>830903</v>
      </c>
      <c r="AB3450" s="198">
        <v>37048.875011574077</v>
      </c>
      <c r="AC3450" s="198">
        <v>37048.875011574077</v>
      </c>
      <c r="AE3450" s="116">
        <f>IF(S3450="Gallon",F3450/42,F3450)</f>
        <v>5000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5000</v>
      </c>
      <c r="G3451" s="202">
        <v>1340148</v>
      </c>
      <c r="H3451" s="198">
        <v>37047.390625</v>
      </c>
      <c r="I3451" t="s">
        <v>3150</v>
      </c>
      <c r="M3451" t="s">
        <v>3494</v>
      </c>
      <c r="N3451" t="s">
        <v>3840</v>
      </c>
      <c r="O3451" t="s">
        <v>2587</v>
      </c>
      <c r="P3451" s="199">
        <v>5000</v>
      </c>
      <c r="S3451" t="s">
        <v>3495</v>
      </c>
      <c r="T3451" t="s">
        <v>3730</v>
      </c>
      <c r="U3451" s="201">
        <v>4</v>
      </c>
      <c r="V3451" t="s">
        <v>4588</v>
      </c>
      <c r="W3451" t="s">
        <v>3171</v>
      </c>
      <c r="X3451" t="s">
        <v>3164</v>
      </c>
      <c r="Y3451" t="s">
        <v>4481</v>
      </c>
      <c r="Z3451" t="s">
        <v>3051</v>
      </c>
      <c r="AA3451">
        <v>830904</v>
      </c>
      <c r="AB3451" s="198">
        <v>37048.875011574077</v>
      </c>
      <c r="AC3451" s="198">
        <v>37048.875011574077</v>
      </c>
    </row>
    <row r="3452" spans="1:31" x14ac:dyDescent="0.2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25</v>
      </c>
      <c r="F3452" s="213">
        <f t="shared" si="270"/>
        <v>250000</v>
      </c>
      <c r="G3452" s="202">
        <v>1340150</v>
      </c>
      <c r="H3452" s="198">
        <v>37047.390636574077</v>
      </c>
      <c r="I3452" t="s">
        <v>3159</v>
      </c>
      <c r="M3452" t="s">
        <v>3494</v>
      </c>
      <c r="N3452" t="s">
        <v>4277</v>
      </c>
      <c r="O3452" t="s">
        <v>2660</v>
      </c>
      <c r="P3452" s="199">
        <v>10000</v>
      </c>
      <c r="S3452" t="s">
        <v>3495</v>
      </c>
      <c r="T3452" t="s">
        <v>3730</v>
      </c>
      <c r="U3452" s="201">
        <v>4.29</v>
      </c>
      <c r="V3452" t="s">
        <v>3160</v>
      </c>
      <c r="W3452" t="s">
        <v>3217</v>
      </c>
      <c r="X3452" t="s">
        <v>4197</v>
      </c>
      <c r="Y3452" t="s">
        <v>3748</v>
      </c>
      <c r="Z3452" t="s">
        <v>3051</v>
      </c>
      <c r="AA3452" t="s">
        <v>512</v>
      </c>
      <c r="AB3452" s="198">
        <v>37048.875011574077</v>
      </c>
      <c r="AC3452" s="198">
        <v>37072.875011574077</v>
      </c>
    </row>
    <row r="3453" spans="1:31" x14ac:dyDescent="0.2">
      <c r="A3453" s="44" t="str">
        <f t="shared" si="266"/>
        <v xml:space="preserve"> Natural Gas Physical</v>
      </c>
      <c r="B3453" s="44" t="str">
        <f t="shared" si="267"/>
        <v/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10000</v>
      </c>
      <c r="G3453" s="202">
        <v>1340154</v>
      </c>
      <c r="H3453" s="198">
        <v>37047.390659722223</v>
      </c>
      <c r="I3453" t="s">
        <v>4272</v>
      </c>
      <c r="M3453" t="s">
        <v>3494</v>
      </c>
      <c r="N3453" t="s">
        <v>4506</v>
      </c>
      <c r="O3453" t="s">
        <v>2641</v>
      </c>
      <c r="Q3453" s="199">
        <v>10000</v>
      </c>
      <c r="S3453" t="s">
        <v>3495</v>
      </c>
      <c r="T3453" t="s">
        <v>3730</v>
      </c>
      <c r="U3453" s="201">
        <v>4.0724999999999998</v>
      </c>
      <c r="V3453" t="s">
        <v>3514</v>
      </c>
      <c r="W3453" t="s">
        <v>4507</v>
      </c>
      <c r="X3453" t="s">
        <v>4508</v>
      </c>
      <c r="Y3453" t="s">
        <v>4481</v>
      </c>
      <c r="Z3453" t="s">
        <v>3051</v>
      </c>
      <c r="AA3453">
        <v>830905</v>
      </c>
      <c r="AB3453" s="198">
        <v>37048.875011574077</v>
      </c>
      <c r="AC3453" s="198">
        <v>37048.875011574077</v>
      </c>
    </row>
    <row r="3454" spans="1:31" x14ac:dyDescent="0.2">
      <c r="A3454" s="44" t="str">
        <f t="shared" si="266"/>
        <v>US Natural Gas Financial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31</v>
      </c>
      <c r="F3454" s="213">
        <f t="shared" si="270"/>
        <v>465000</v>
      </c>
      <c r="G3454" s="202">
        <v>1340156</v>
      </c>
      <c r="H3454" s="198">
        <v>37047.390682870369</v>
      </c>
      <c r="I3454" t="s">
        <v>4773</v>
      </c>
      <c r="M3454" t="s">
        <v>3494</v>
      </c>
      <c r="N3454" t="s">
        <v>4277</v>
      </c>
      <c r="O3454" t="s">
        <v>4487</v>
      </c>
      <c r="Q3454" s="199">
        <v>15000</v>
      </c>
      <c r="S3454" t="s">
        <v>3495</v>
      </c>
      <c r="T3454" t="s">
        <v>3730</v>
      </c>
      <c r="U3454" s="201">
        <v>4.04</v>
      </c>
      <c r="V3454" t="s">
        <v>3658</v>
      </c>
      <c r="W3454" t="s">
        <v>2909</v>
      </c>
      <c r="X3454" t="s">
        <v>4278</v>
      </c>
      <c r="Y3454" t="s">
        <v>3748</v>
      </c>
      <c r="Z3454" t="s">
        <v>3051</v>
      </c>
      <c r="AA3454" t="s">
        <v>513</v>
      </c>
      <c r="AB3454" s="198">
        <v>37073.875</v>
      </c>
      <c r="AC3454" s="198">
        <v>37103.875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2500</v>
      </c>
      <c r="G3455" s="202">
        <v>1340155</v>
      </c>
      <c r="H3455" s="198">
        <v>37047.390682870369</v>
      </c>
      <c r="I3455" t="s">
        <v>4171</v>
      </c>
      <c r="M3455" t="s">
        <v>3494</v>
      </c>
      <c r="N3455" t="s">
        <v>3840</v>
      </c>
      <c r="O3455" t="s">
        <v>2469</v>
      </c>
      <c r="Q3455" s="199">
        <v>2500</v>
      </c>
      <c r="S3455" t="s">
        <v>3495</v>
      </c>
      <c r="T3455" t="s">
        <v>3730</v>
      </c>
      <c r="U3455" s="201">
        <v>3.9275000000000002</v>
      </c>
      <c r="V3455" t="s">
        <v>4172</v>
      </c>
      <c r="W3455" t="s">
        <v>4512</v>
      </c>
      <c r="X3455" t="s">
        <v>4513</v>
      </c>
      <c r="Y3455" t="s">
        <v>4481</v>
      </c>
      <c r="Z3455" t="s">
        <v>3051</v>
      </c>
      <c r="AA3455">
        <v>830906</v>
      </c>
      <c r="AB3455" s="198">
        <v>37048.875011574077</v>
      </c>
      <c r="AC3455" s="198">
        <v>37048.875011574077</v>
      </c>
    </row>
    <row r="3456" spans="1:31" x14ac:dyDescent="0.2">
      <c r="A3456" s="44" t="str">
        <f t="shared" si="266"/>
        <v>US Natural Gas Financial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31</v>
      </c>
      <c r="F3456" s="213">
        <f t="shared" si="270"/>
        <v>155000</v>
      </c>
      <c r="G3456" s="202">
        <v>1340157</v>
      </c>
      <c r="H3456" s="198">
        <v>37047.390694444446</v>
      </c>
      <c r="I3456" t="s">
        <v>4370</v>
      </c>
      <c r="M3456" t="s">
        <v>3494</v>
      </c>
      <c r="N3456" t="s">
        <v>4488</v>
      </c>
      <c r="O3456" t="s">
        <v>3448</v>
      </c>
      <c r="P3456" s="199">
        <v>5000</v>
      </c>
      <c r="S3456" t="s">
        <v>3495</v>
      </c>
      <c r="T3456" t="s">
        <v>3730</v>
      </c>
      <c r="U3456" s="201">
        <v>-1.24</v>
      </c>
      <c r="V3456" t="s">
        <v>4371</v>
      </c>
      <c r="W3456" t="s">
        <v>3185</v>
      </c>
      <c r="X3456" t="s">
        <v>4437</v>
      </c>
      <c r="Y3456" t="s">
        <v>3748</v>
      </c>
      <c r="Z3456" t="s">
        <v>3051</v>
      </c>
      <c r="AA3456" t="s">
        <v>514</v>
      </c>
      <c r="AB3456" s="198">
        <v>37073.875011574077</v>
      </c>
      <c r="AC3456" s="198">
        <v>37103.875011574077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31</v>
      </c>
      <c r="F3457" s="213">
        <f t="shared" si="270"/>
        <v>465000</v>
      </c>
      <c r="G3457" s="202">
        <v>1340160</v>
      </c>
      <c r="H3457" s="198">
        <v>37047.390717592592</v>
      </c>
      <c r="I3457" t="s">
        <v>3702</v>
      </c>
      <c r="M3457" t="s">
        <v>3494</v>
      </c>
      <c r="N3457" t="s">
        <v>4277</v>
      </c>
      <c r="O3457" t="s">
        <v>4487</v>
      </c>
      <c r="Q3457" s="199">
        <v>15000</v>
      </c>
      <c r="S3457" t="s">
        <v>3495</v>
      </c>
      <c r="T3457" t="s">
        <v>3730</v>
      </c>
      <c r="U3457" s="201">
        <v>4.0449999999999999</v>
      </c>
      <c r="V3457" t="s">
        <v>4099</v>
      </c>
      <c r="W3457" t="s">
        <v>2909</v>
      </c>
      <c r="X3457" t="s">
        <v>4278</v>
      </c>
      <c r="Y3457" t="s">
        <v>3748</v>
      </c>
      <c r="Z3457" t="s">
        <v>3051</v>
      </c>
      <c r="AA3457" t="s">
        <v>515</v>
      </c>
      <c r="AB3457" s="198">
        <v>37073.875</v>
      </c>
      <c r="AC3457" s="198">
        <v>37103.875</v>
      </c>
    </row>
    <row r="3458" spans="1:29" x14ac:dyDescent="0.2">
      <c r="A3458" s="44" t="str">
        <f t="shared" si="266"/>
        <v>US Natural Gas Financial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Financial</v>
      </c>
      <c r="E3458" s="44">
        <f>IF(VLOOKUP(S3458,'DD-Lookup'!$J$6:$L$50,3,FALSE)="Monthly",(YEAR(AC3458)-YEAR(AB3458))*12+MONTH(AC3458)-MONTH(AB3458)+1,(AC3458-AB3458+1))</f>
        <v>25</v>
      </c>
      <c r="F3458" s="213">
        <f t="shared" si="270"/>
        <v>250000</v>
      </c>
      <c r="G3458" s="202">
        <v>1340159</v>
      </c>
      <c r="H3458" s="198">
        <v>37047.390717592592</v>
      </c>
      <c r="I3458" t="s">
        <v>4410</v>
      </c>
      <c r="M3458" t="s">
        <v>3494</v>
      </c>
      <c r="N3458" t="s">
        <v>4277</v>
      </c>
      <c r="O3458" t="s">
        <v>3991</v>
      </c>
      <c r="Q3458" s="199">
        <v>10000</v>
      </c>
      <c r="S3458" t="s">
        <v>3495</v>
      </c>
      <c r="T3458" t="s">
        <v>3730</v>
      </c>
      <c r="U3458" s="201">
        <v>3.9449999999999998</v>
      </c>
      <c r="V3458" t="s">
        <v>4332</v>
      </c>
      <c r="W3458" t="s">
        <v>4527</v>
      </c>
      <c r="X3458" t="s">
        <v>4157</v>
      </c>
      <c r="Y3458" t="s">
        <v>3748</v>
      </c>
      <c r="Z3458" t="s">
        <v>3051</v>
      </c>
      <c r="AA3458" t="s">
        <v>516</v>
      </c>
      <c r="AB3458" s="198">
        <v>37048.875011574077</v>
      </c>
      <c r="AC3458" s="198">
        <v>37072.875011574077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</v>
      </c>
      <c r="G3459" s="202">
        <v>1340162</v>
      </c>
      <c r="H3459" s="198">
        <v>37047.390740740739</v>
      </c>
      <c r="I3459" t="s">
        <v>4430</v>
      </c>
      <c r="M3459" t="s">
        <v>3494</v>
      </c>
      <c r="N3459" t="s">
        <v>3840</v>
      </c>
      <c r="O3459" t="s">
        <v>2681</v>
      </c>
      <c r="P3459" s="199">
        <v>5000</v>
      </c>
      <c r="S3459" t="s">
        <v>3495</v>
      </c>
      <c r="T3459" t="s">
        <v>3730</v>
      </c>
      <c r="U3459" s="201">
        <v>4.1950000000000003</v>
      </c>
      <c r="V3459">
        <v>10041965</v>
      </c>
      <c r="W3459" t="s">
        <v>4178</v>
      </c>
      <c r="X3459" t="s">
        <v>3149</v>
      </c>
      <c r="Y3459" t="s">
        <v>4481</v>
      </c>
      <c r="Z3459" t="s">
        <v>3051</v>
      </c>
      <c r="AA3459">
        <v>830907</v>
      </c>
      <c r="AB3459" s="198">
        <v>37048.875011574077</v>
      </c>
      <c r="AC3459" s="198">
        <v>37048.875011574077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15000</v>
      </c>
      <c r="G3460" s="202">
        <v>1340164</v>
      </c>
      <c r="H3460" s="198">
        <v>37047.390752314815</v>
      </c>
      <c r="I3460" t="s">
        <v>3490</v>
      </c>
      <c r="M3460" t="s">
        <v>3494</v>
      </c>
      <c r="N3460" t="s">
        <v>3840</v>
      </c>
      <c r="O3460" t="s">
        <v>4680</v>
      </c>
      <c r="Q3460" s="199">
        <v>15000</v>
      </c>
      <c r="S3460" t="s">
        <v>3495</v>
      </c>
      <c r="T3460" t="s">
        <v>3730</v>
      </c>
      <c r="U3460" s="201">
        <v>3.96</v>
      </c>
      <c r="V3460" t="s">
        <v>4051</v>
      </c>
      <c r="W3460" t="s">
        <v>4163</v>
      </c>
      <c r="X3460" t="s">
        <v>4164</v>
      </c>
      <c r="Y3460" t="s">
        <v>4481</v>
      </c>
      <c r="Z3460" t="s">
        <v>3051</v>
      </c>
      <c r="AA3460">
        <v>830909</v>
      </c>
      <c r="AB3460" s="198">
        <v>37048.875011574077</v>
      </c>
      <c r="AC3460" s="198">
        <v>37048.875011574077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10000</v>
      </c>
      <c r="G3461" s="202">
        <v>1340163</v>
      </c>
      <c r="H3461" s="198">
        <v>37047.390752314815</v>
      </c>
      <c r="I3461" t="s">
        <v>4239</v>
      </c>
      <c r="M3461" t="s">
        <v>3494</v>
      </c>
      <c r="N3461" t="s">
        <v>3840</v>
      </c>
      <c r="O3461" t="s">
        <v>2515</v>
      </c>
      <c r="Q3461" s="199">
        <v>10000</v>
      </c>
      <c r="S3461" t="s">
        <v>3495</v>
      </c>
      <c r="T3461" t="s">
        <v>3730</v>
      </c>
      <c r="U3461" s="201">
        <v>3.9849999999999999</v>
      </c>
      <c r="V3461" t="s">
        <v>4066</v>
      </c>
      <c r="W3461" t="s">
        <v>4163</v>
      </c>
      <c r="X3461" t="s">
        <v>4164</v>
      </c>
      <c r="Y3461" t="s">
        <v>4481</v>
      </c>
      <c r="Z3461" t="s">
        <v>3051</v>
      </c>
      <c r="AA3461">
        <v>830908</v>
      </c>
      <c r="AB3461" s="198">
        <v>37048.875011574077</v>
      </c>
      <c r="AC3461" s="198">
        <v>37048.875011574077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1340166</v>
      </c>
      <c r="H3462" s="198">
        <v>37047.390775462962</v>
      </c>
      <c r="I3462" t="s">
        <v>4430</v>
      </c>
      <c r="M3462" t="s">
        <v>3494</v>
      </c>
      <c r="N3462" t="s">
        <v>3840</v>
      </c>
      <c r="O3462" t="s">
        <v>2681</v>
      </c>
      <c r="P3462" s="199">
        <v>5000</v>
      </c>
      <c r="S3462" t="s">
        <v>3495</v>
      </c>
      <c r="T3462" t="s">
        <v>3730</v>
      </c>
      <c r="U3462" s="201">
        <v>4.1849999999999996</v>
      </c>
      <c r="V3462">
        <v>10041965</v>
      </c>
      <c r="W3462" t="s">
        <v>4178</v>
      </c>
      <c r="X3462" t="s">
        <v>3149</v>
      </c>
      <c r="Y3462" t="s">
        <v>4481</v>
      </c>
      <c r="Z3462" t="s">
        <v>3051</v>
      </c>
      <c r="AA3462">
        <v>830910</v>
      </c>
      <c r="AB3462" s="198">
        <v>37048.875011574077</v>
      </c>
      <c r="AC3462" s="198">
        <v>37048.875011574077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25</v>
      </c>
      <c r="F3463" s="213">
        <f t="shared" si="270"/>
        <v>125000</v>
      </c>
      <c r="G3463" s="202">
        <v>1340168</v>
      </c>
      <c r="H3463" s="198">
        <v>37047.390787037039</v>
      </c>
      <c r="I3463" t="s">
        <v>3150</v>
      </c>
      <c r="M3463" t="s">
        <v>3494</v>
      </c>
      <c r="N3463" t="s">
        <v>3840</v>
      </c>
      <c r="O3463" t="s">
        <v>2651</v>
      </c>
      <c r="Q3463" s="199">
        <v>5000</v>
      </c>
      <c r="S3463" t="s">
        <v>3495</v>
      </c>
      <c r="T3463" t="s">
        <v>3730</v>
      </c>
      <c r="U3463" s="201">
        <v>3.91</v>
      </c>
      <c r="V3463" t="s">
        <v>3276</v>
      </c>
      <c r="W3463" t="s">
        <v>4169</v>
      </c>
      <c r="X3463" t="s">
        <v>4170</v>
      </c>
      <c r="Y3463" t="s">
        <v>4481</v>
      </c>
      <c r="Z3463" t="s">
        <v>3051</v>
      </c>
      <c r="AA3463">
        <v>830914</v>
      </c>
      <c r="AB3463" s="198">
        <v>37048.875011574077</v>
      </c>
      <c r="AC3463" s="198">
        <v>37072.875011574077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5000</v>
      </c>
      <c r="G3464" s="202">
        <v>1340170</v>
      </c>
      <c r="H3464" s="198">
        <v>37047.390798611108</v>
      </c>
      <c r="I3464" t="s">
        <v>4543</v>
      </c>
      <c r="M3464" t="s">
        <v>3494</v>
      </c>
      <c r="N3464" t="s">
        <v>3840</v>
      </c>
      <c r="O3464" t="s">
        <v>2523</v>
      </c>
      <c r="Q3464" s="199">
        <v>5000</v>
      </c>
      <c r="S3464" t="s">
        <v>3495</v>
      </c>
      <c r="T3464" t="s">
        <v>3730</v>
      </c>
      <c r="U3464" s="201">
        <v>3.9350000000000001</v>
      </c>
      <c r="V3464" t="s">
        <v>4350</v>
      </c>
      <c r="W3464" t="s">
        <v>4512</v>
      </c>
      <c r="X3464" t="s">
        <v>4513</v>
      </c>
      <c r="Y3464" t="s">
        <v>4481</v>
      </c>
      <c r="Z3464" t="s">
        <v>3051</v>
      </c>
      <c r="AA3464">
        <v>830911</v>
      </c>
      <c r="AB3464" s="198">
        <v>37048.875011574077</v>
      </c>
      <c r="AC3464" s="198">
        <v>37048.875011574077</v>
      </c>
    </row>
    <row r="3465" spans="1:29" x14ac:dyDescent="0.2">
      <c r="A3465" s="44" t="str">
        <f t="shared" si="266"/>
        <v>US Crude Financial</v>
      </c>
      <c r="B3465" s="44" t="str">
        <f t="shared" si="267"/>
        <v>US</v>
      </c>
      <c r="C3465" s="44" t="str">
        <f t="shared" si="268"/>
        <v>Crude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50000</v>
      </c>
      <c r="G3465" s="202">
        <v>1340173</v>
      </c>
      <c r="H3465" s="198">
        <v>37047.390810185185</v>
      </c>
      <c r="I3465" t="s">
        <v>4773</v>
      </c>
      <c r="M3465" t="s">
        <v>3599</v>
      </c>
      <c r="N3465" t="s">
        <v>4774</v>
      </c>
      <c r="O3465" t="s">
        <v>3516</v>
      </c>
      <c r="P3465" s="199">
        <v>50000</v>
      </c>
      <c r="S3465" t="s">
        <v>3500</v>
      </c>
      <c r="T3465" t="s">
        <v>3730</v>
      </c>
      <c r="U3465" s="201">
        <v>27.92</v>
      </c>
      <c r="V3465" t="s">
        <v>4471</v>
      </c>
      <c r="W3465" t="s">
        <v>4776</v>
      </c>
      <c r="X3465" t="s">
        <v>4777</v>
      </c>
      <c r="Y3465" t="s">
        <v>2830</v>
      </c>
      <c r="Z3465" t="s">
        <v>3051</v>
      </c>
      <c r="AA3465">
        <v>113679</v>
      </c>
      <c r="AB3465" s="198">
        <v>37073</v>
      </c>
      <c r="AC3465" s="198">
        <v>37103</v>
      </c>
    </row>
    <row r="3466" spans="1:29" x14ac:dyDescent="0.2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92</v>
      </c>
      <c r="F3466" s="213">
        <f t="shared" si="270"/>
        <v>4600</v>
      </c>
      <c r="G3466" s="202">
        <v>1340174</v>
      </c>
      <c r="H3466" s="198">
        <v>37047.390833333331</v>
      </c>
      <c r="I3466" t="s">
        <v>4257</v>
      </c>
      <c r="M3466" t="s">
        <v>2818</v>
      </c>
      <c r="N3466" t="s">
        <v>3519</v>
      </c>
      <c r="O3466" t="s">
        <v>2465</v>
      </c>
      <c r="P3466" s="199">
        <v>50</v>
      </c>
      <c r="S3466" t="s">
        <v>3493</v>
      </c>
      <c r="T3466" t="s">
        <v>3730</v>
      </c>
      <c r="U3466" s="201">
        <v>34.25</v>
      </c>
      <c r="V3466" t="s">
        <v>3981</v>
      </c>
      <c r="W3466" t="s">
        <v>3966</v>
      </c>
      <c r="X3466" t="s">
        <v>4258</v>
      </c>
      <c r="Y3466" t="s">
        <v>4783</v>
      </c>
      <c r="Z3466" t="s">
        <v>3046</v>
      </c>
      <c r="AA3466">
        <v>632887.1</v>
      </c>
      <c r="AB3466" s="198">
        <v>37530.875</v>
      </c>
      <c r="AC3466" s="198">
        <v>37621.875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1340175</v>
      </c>
      <c r="H3467" s="198">
        <v>37047.390833333331</v>
      </c>
      <c r="I3467" t="s">
        <v>4543</v>
      </c>
      <c r="M3467" t="s">
        <v>3494</v>
      </c>
      <c r="N3467" t="s">
        <v>3840</v>
      </c>
      <c r="O3467" t="s">
        <v>2472</v>
      </c>
      <c r="P3467" s="199">
        <v>5000</v>
      </c>
      <c r="S3467" t="s">
        <v>3495</v>
      </c>
      <c r="T3467" t="s">
        <v>3730</v>
      </c>
      <c r="U3467" s="201">
        <v>3.9350000000000001</v>
      </c>
      <c r="V3467" t="s">
        <v>3627</v>
      </c>
      <c r="W3467" t="s">
        <v>4512</v>
      </c>
      <c r="X3467" t="s">
        <v>4513</v>
      </c>
      <c r="Y3467" t="s">
        <v>4481</v>
      </c>
      <c r="Z3467" t="s">
        <v>3051</v>
      </c>
      <c r="AA3467">
        <v>830913</v>
      </c>
      <c r="AB3467" s="198">
        <v>37048.875011574077</v>
      </c>
      <c r="AC3467" s="198">
        <v>37048.875011574077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1340176</v>
      </c>
      <c r="H3468" s="198">
        <v>37047.390844907408</v>
      </c>
      <c r="I3468" t="s">
        <v>4239</v>
      </c>
      <c r="M3468" t="s">
        <v>3494</v>
      </c>
      <c r="N3468" t="s">
        <v>4488</v>
      </c>
      <c r="O3468" t="s">
        <v>3098</v>
      </c>
      <c r="P3468" s="199">
        <v>5000</v>
      </c>
      <c r="S3468" t="s">
        <v>3495</v>
      </c>
      <c r="T3468" t="s">
        <v>3730</v>
      </c>
      <c r="U3468" s="201">
        <v>0.45750000000000002</v>
      </c>
      <c r="V3468" t="s">
        <v>379</v>
      </c>
      <c r="W3468" t="s">
        <v>4489</v>
      </c>
      <c r="X3468" t="s">
        <v>4490</v>
      </c>
      <c r="Y3468" t="s">
        <v>3748</v>
      </c>
      <c r="Z3468" t="s">
        <v>3051</v>
      </c>
      <c r="AA3468" t="s">
        <v>517</v>
      </c>
      <c r="AB3468" s="198">
        <v>37165.875011574077</v>
      </c>
      <c r="AC3468" s="198">
        <v>37195.875011574077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25</v>
      </c>
      <c r="F3469" s="213">
        <f t="shared" si="275"/>
        <v>250000</v>
      </c>
      <c r="G3469" s="202">
        <v>1340179</v>
      </c>
      <c r="H3469" s="198">
        <v>37047.390856481485</v>
      </c>
      <c r="I3469" t="s">
        <v>3159</v>
      </c>
      <c r="M3469" t="s">
        <v>3494</v>
      </c>
      <c r="N3469" t="s">
        <v>4277</v>
      </c>
      <c r="O3469" t="s">
        <v>518</v>
      </c>
      <c r="P3469" s="199">
        <v>10000</v>
      </c>
      <c r="S3469" t="s">
        <v>3495</v>
      </c>
      <c r="T3469" t="s">
        <v>3730</v>
      </c>
      <c r="U3469" s="201">
        <v>4.28</v>
      </c>
      <c r="V3469" t="s">
        <v>3160</v>
      </c>
      <c r="W3469" t="s">
        <v>3217</v>
      </c>
      <c r="X3469" t="s">
        <v>4197</v>
      </c>
      <c r="Y3469" t="s">
        <v>3748</v>
      </c>
      <c r="Z3469" t="s">
        <v>3051</v>
      </c>
      <c r="AA3469" t="s">
        <v>519</v>
      </c>
      <c r="AB3469" s="198">
        <v>37048.875011574077</v>
      </c>
      <c r="AC3469" s="198">
        <v>37072.875011574077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1705</v>
      </c>
      <c r="G3470" s="202">
        <v>1340178</v>
      </c>
      <c r="H3470" s="198">
        <v>37047.390856481485</v>
      </c>
      <c r="I3470" t="s">
        <v>3533</v>
      </c>
      <c r="M3470" t="s">
        <v>3494</v>
      </c>
      <c r="N3470" t="s">
        <v>3840</v>
      </c>
      <c r="O3470" t="s">
        <v>2610</v>
      </c>
      <c r="Q3470" s="199">
        <v>1705</v>
      </c>
      <c r="S3470" t="s">
        <v>3495</v>
      </c>
      <c r="T3470" t="s">
        <v>3730</v>
      </c>
      <c r="U3470" s="201">
        <v>3.8624999999999998</v>
      </c>
      <c r="V3470" t="s">
        <v>4326</v>
      </c>
      <c r="W3470" t="s">
        <v>4512</v>
      </c>
      <c r="X3470" t="s">
        <v>4513</v>
      </c>
      <c r="Y3470" t="s">
        <v>4481</v>
      </c>
      <c r="Z3470" t="s">
        <v>3051</v>
      </c>
      <c r="AA3470">
        <v>830915</v>
      </c>
      <c r="AB3470" s="198">
        <v>37048.875011574077</v>
      </c>
      <c r="AC3470" s="198">
        <v>37048.875011574077</v>
      </c>
    </row>
    <row r="3471" spans="1:29" x14ac:dyDescent="0.2">
      <c r="A3471" s="44" t="str">
        <f t="shared" si="271"/>
        <v>US Natural Gas Financial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31</v>
      </c>
      <c r="F3471" s="213">
        <f t="shared" si="275"/>
        <v>77500</v>
      </c>
      <c r="G3471" s="202">
        <v>1340181</v>
      </c>
      <c r="H3471" s="198">
        <v>37047.3908912037</v>
      </c>
      <c r="I3471" t="s">
        <v>3518</v>
      </c>
      <c r="M3471" t="s">
        <v>3494</v>
      </c>
      <c r="N3471" t="s">
        <v>4277</v>
      </c>
      <c r="O3471" t="s">
        <v>4487</v>
      </c>
      <c r="P3471" s="199">
        <v>2500</v>
      </c>
      <c r="S3471" t="s">
        <v>3495</v>
      </c>
      <c r="T3471" t="s">
        <v>3730</v>
      </c>
      <c r="U3471" s="201">
        <v>4.0350000000000001</v>
      </c>
      <c r="V3471" t="s">
        <v>3691</v>
      </c>
      <c r="W3471" t="s">
        <v>2909</v>
      </c>
      <c r="X3471" t="s">
        <v>4278</v>
      </c>
      <c r="Y3471" t="s">
        <v>3748</v>
      </c>
      <c r="Z3471" t="s">
        <v>3051</v>
      </c>
      <c r="AA3471" t="s">
        <v>520</v>
      </c>
      <c r="AB3471" s="198">
        <v>37073.875</v>
      </c>
      <c r="AC3471" s="198">
        <v>37103.875</v>
      </c>
    </row>
    <row r="3472" spans="1:29" x14ac:dyDescent="0.2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31</v>
      </c>
      <c r="F3472" s="213">
        <f t="shared" si="275"/>
        <v>387500</v>
      </c>
      <c r="G3472" s="202">
        <v>1340182</v>
      </c>
      <c r="H3472" s="198">
        <v>37047.390925925924</v>
      </c>
      <c r="I3472" t="s">
        <v>4272</v>
      </c>
      <c r="M3472" t="s">
        <v>3494</v>
      </c>
      <c r="N3472" t="s">
        <v>4277</v>
      </c>
      <c r="O3472" t="s">
        <v>4487</v>
      </c>
      <c r="P3472" s="199">
        <v>12500</v>
      </c>
      <c r="S3472" t="s">
        <v>3495</v>
      </c>
      <c r="T3472" t="s">
        <v>3730</v>
      </c>
      <c r="U3472" s="201">
        <v>4.0350000000000001</v>
      </c>
      <c r="V3472" t="s">
        <v>4587</v>
      </c>
      <c r="W3472" t="s">
        <v>2909</v>
      </c>
      <c r="X3472" t="s">
        <v>4278</v>
      </c>
      <c r="Y3472" t="s">
        <v>3748</v>
      </c>
      <c r="Z3472" t="s">
        <v>3051</v>
      </c>
      <c r="AA3472" t="s">
        <v>521</v>
      </c>
      <c r="AB3472" s="198">
        <v>37073.875</v>
      </c>
      <c r="AC3472" s="198">
        <v>37103.875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25</v>
      </c>
      <c r="F3473" s="213">
        <f t="shared" si="275"/>
        <v>53625</v>
      </c>
      <c r="G3473" s="202">
        <v>1340184</v>
      </c>
      <c r="H3473" s="198">
        <v>37047.390949074077</v>
      </c>
      <c r="I3473" t="s">
        <v>3157</v>
      </c>
      <c r="M3473" t="s">
        <v>3494</v>
      </c>
      <c r="N3473" t="s">
        <v>3840</v>
      </c>
      <c r="O3473" t="s">
        <v>522</v>
      </c>
      <c r="Q3473" s="199">
        <v>2145</v>
      </c>
      <c r="S3473" t="s">
        <v>3495</v>
      </c>
      <c r="T3473" t="s">
        <v>3730</v>
      </c>
      <c r="U3473" s="201">
        <v>3.9449999999999998</v>
      </c>
      <c r="V3473" t="s">
        <v>4355</v>
      </c>
      <c r="W3473" t="s">
        <v>4368</v>
      </c>
      <c r="X3473" t="s">
        <v>4429</v>
      </c>
      <c r="Y3473" t="s">
        <v>4481</v>
      </c>
      <c r="Z3473" t="s">
        <v>3051</v>
      </c>
      <c r="AA3473">
        <v>830916</v>
      </c>
      <c r="AB3473" s="198">
        <v>37048.875011574077</v>
      </c>
      <c r="AC3473" s="198">
        <v>37072.875011574077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465000</v>
      </c>
      <c r="G3474" s="202">
        <v>1340186</v>
      </c>
      <c r="H3474" s="198">
        <v>37047.390972222223</v>
      </c>
      <c r="I3474" t="s">
        <v>4276</v>
      </c>
      <c r="M3474" t="s">
        <v>3494</v>
      </c>
      <c r="N3474" t="s">
        <v>4277</v>
      </c>
      <c r="O3474" t="s">
        <v>4487</v>
      </c>
      <c r="P3474" s="199">
        <v>15000</v>
      </c>
      <c r="S3474" t="s">
        <v>3495</v>
      </c>
      <c r="T3474" t="s">
        <v>3730</v>
      </c>
      <c r="U3474" s="201">
        <v>4.03</v>
      </c>
      <c r="V3474" t="s">
        <v>4495</v>
      </c>
      <c r="W3474" t="s">
        <v>2909</v>
      </c>
      <c r="X3474" t="s">
        <v>4278</v>
      </c>
      <c r="Y3474" t="s">
        <v>3748</v>
      </c>
      <c r="Z3474" t="s">
        <v>3051</v>
      </c>
      <c r="AA3474" t="s">
        <v>523</v>
      </c>
      <c r="AB3474" s="198">
        <v>37073.875</v>
      </c>
      <c r="AC3474" s="198">
        <v>37103.875</v>
      </c>
    </row>
    <row r="3475" spans="1:29" x14ac:dyDescent="0.2">
      <c r="A3475" s="44" t="str">
        <f t="shared" si="271"/>
        <v>US Power Physical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30</v>
      </c>
      <c r="F3475" s="213">
        <f t="shared" si="275"/>
        <v>1500</v>
      </c>
      <c r="G3475" s="202">
        <v>1340187</v>
      </c>
      <c r="H3475" s="198">
        <v>37047.391006944446</v>
      </c>
      <c r="I3475" t="s">
        <v>4284</v>
      </c>
      <c r="M3475" t="s">
        <v>2818</v>
      </c>
      <c r="N3475" t="s">
        <v>3519</v>
      </c>
      <c r="O3475" t="s">
        <v>4251</v>
      </c>
      <c r="P3475" s="199">
        <v>50</v>
      </c>
      <c r="S3475" t="s">
        <v>3493</v>
      </c>
      <c r="T3475" t="s">
        <v>3730</v>
      </c>
      <c r="U3475" s="201">
        <v>37</v>
      </c>
      <c r="V3475" t="s">
        <v>2837</v>
      </c>
      <c r="W3475" t="s">
        <v>3538</v>
      </c>
      <c r="X3475" t="s">
        <v>3524</v>
      </c>
      <c r="Y3475" t="s">
        <v>4783</v>
      </c>
      <c r="Z3475" t="s">
        <v>3046</v>
      </c>
      <c r="AA3475">
        <v>632888.1</v>
      </c>
      <c r="AB3475" s="198">
        <v>37135.71597222222</v>
      </c>
      <c r="AC3475" s="198">
        <v>37164.71597222222</v>
      </c>
    </row>
    <row r="3476" spans="1:29" x14ac:dyDescent="0.2">
      <c r="A3476" s="44" t="str">
        <f t="shared" si="271"/>
        <v>US Natural Gas Financial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31</v>
      </c>
      <c r="F3476" s="213">
        <f t="shared" si="275"/>
        <v>310000</v>
      </c>
      <c r="G3476" s="202">
        <v>1340188</v>
      </c>
      <c r="H3476" s="198">
        <v>37047.391018518516</v>
      </c>
      <c r="I3476" t="s">
        <v>4521</v>
      </c>
      <c r="M3476" t="s">
        <v>3494</v>
      </c>
      <c r="N3476" t="s">
        <v>4277</v>
      </c>
      <c r="O3476" t="s">
        <v>4487</v>
      </c>
      <c r="Q3476" s="199">
        <v>10000</v>
      </c>
      <c r="S3476" t="s">
        <v>3495</v>
      </c>
      <c r="T3476" t="s">
        <v>3730</v>
      </c>
      <c r="U3476" s="201">
        <v>4.0350000000000001</v>
      </c>
      <c r="V3476" t="s">
        <v>4522</v>
      </c>
      <c r="W3476" t="s">
        <v>2909</v>
      </c>
      <c r="X3476" t="s">
        <v>4278</v>
      </c>
      <c r="Y3476" t="s">
        <v>3748</v>
      </c>
      <c r="Z3476" t="s">
        <v>3051</v>
      </c>
      <c r="AA3476" t="s">
        <v>524</v>
      </c>
      <c r="AB3476" s="198">
        <v>37073.875</v>
      </c>
      <c r="AC3476" s="198">
        <v>37103.875</v>
      </c>
    </row>
    <row r="3477" spans="1:29" x14ac:dyDescent="0.2">
      <c r="A3477" s="44" t="str">
        <f t="shared" si="271"/>
        <v>US Natural Gas Financial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25</v>
      </c>
      <c r="F3477" s="213">
        <f t="shared" si="275"/>
        <v>71375</v>
      </c>
      <c r="G3477" s="202">
        <v>1340189</v>
      </c>
      <c r="H3477" s="198">
        <v>37047.391018518516</v>
      </c>
      <c r="I3477" t="s">
        <v>3702</v>
      </c>
      <c r="M3477" t="s">
        <v>3494</v>
      </c>
      <c r="N3477" t="s">
        <v>4277</v>
      </c>
      <c r="O3477" t="s">
        <v>3991</v>
      </c>
      <c r="Q3477" s="199">
        <v>2855</v>
      </c>
      <c r="S3477" t="s">
        <v>3495</v>
      </c>
      <c r="T3477" t="s">
        <v>3730</v>
      </c>
      <c r="U3477" s="201">
        <v>3.9449999999999998</v>
      </c>
      <c r="V3477" t="s">
        <v>4099</v>
      </c>
      <c r="W3477" t="s">
        <v>4527</v>
      </c>
      <c r="X3477" t="s">
        <v>4157</v>
      </c>
      <c r="Y3477" t="s">
        <v>3748</v>
      </c>
      <c r="Z3477" t="s">
        <v>3051</v>
      </c>
      <c r="AA3477" t="s">
        <v>525</v>
      </c>
      <c r="AB3477" s="198">
        <v>37048.875011574077</v>
      </c>
      <c r="AC3477" s="198">
        <v>37072.875011574077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123</v>
      </c>
      <c r="F3478" s="213">
        <f t="shared" si="275"/>
        <v>615000</v>
      </c>
      <c r="G3478" s="202">
        <v>1340190</v>
      </c>
      <c r="H3478" s="198">
        <v>37047.391041666669</v>
      </c>
      <c r="I3478" t="s">
        <v>4276</v>
      </c>
      <c r="M3478" t="s">
        <v>3494</v>
      </c>
      <c r="N3478" t="s">
        <v>4277</v>
      </c>
      <c r="O3478" t="s">
        <v>3218</v>
      </c>
      <c r="P3478" s="199">
        <v>5000</v>
      </c>
      <c r="S3478" t="s">
        <v>3495</v>
      </c>
      <c r="T3478" t="s">
        <v>3730</v>
      </c>
      <c r="U3478" s="201">
        <v>4.12</v>
      </c>
      <c r="V3478" t="s">
        <v>4653</v>
      </c>
      <c r="W3478" t="s">
        <v>2909</v>
      </c>
      <c r="X3478" t="s">
        <v>4278</v>
      </c>
      <c r="Y3478" t="s">
        <v>3748</v>
      </c>
      <c r="Z3478" t="s">
        <v>3051</v>
      </c>
      <c r="AA3478" t="s">
        <v>526</v>
      </c>
      <c r="AB3478" s="198">
        <v>37073</v>
      </c>
      <c r="AC3478" s="198">
        <v>37195</v>
      </c>
    </row>
    <row r="3479" spans="1:29" x14ac:dyDescent="0.2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31</v>
      </c>
      <c r="F3479" s="213">
        <f t="shared" si="275"/>
        <v>155000</v>
      </c>
      <c r="G3479" s="202">
        <v>1340191</v>
      </c>
      <c r="H3479" s="198">
        <v>37047.391053240739</v>
      </c>
      <c r="I3479" t="s">
        <v>4773</v>
      </c>
      <c r="M3479" t="s">
        <v>3494</v>
      </c>
      <c r="N3479" t="s">
        <v>4277</v>
      </c>
      <c r="O3479" t="s">
        <v>4487</v>
      </c>
      <c r="Q3479" s="199">
        <v>5000</v>
      </c>
      <c r="S3479" t="s">
        <v>3495</v>
      </c>
      <c r="T3479" t="s">
        <v>3730</v>
      </c>
      <c r="U3479" s="201">
        <v>4.0350000000000001</v>
      </c>
      <c r="V3479" t="s">
        <v>3658</v>
      </c>
      <c r="W3479" t="s">
        <v>2909</v>
      </c>
      <c r="X3479" t="s">
        <v>4278</v>
      </c>
      <c r="Y3479" t="s">
        <v>3748</v>
      </c>
      <c r="Z3479" t="s">
        <v>3051</v>
      </c>
      <c r="AA3479" t="s">
        <v>527</v>
      </c>
      <c r="AB3479" s="198">
        <v>37073.875</v>
      </c>
      <c r="AC3479" s="198">
        <v>37103.875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1340192</v>
      </c>
      <c r="H3480" s="198">
        <v>37047.391099537039</v>
      </c>
      <c r="I3480" t="s">
        <v>4543</v>
      </c>
      <c r="M3480" t="s">
        <v>3494</v>
      </c>
      <c r="N3480" t="s">
        <v>4277</v>
      </c>
      <c r="O3480" t="s">
        <v>4487</v>
      </c>
      <c r="Q3480" s="199">
        <v>10000</v>
      </c>
      <c r="S3480" t="s">
        <v>3495</v>
      </c>
      <c r="T3480" t="s">
        <v>3730</v>
      </c>
      <c r="U3480" s="201">
        <v>4.04</v>
      </c>
      <c r="V3480" t="s">
        <v>1777</v>
      </c>
      <c r="W3480" t="s">
        <v>2909</v>
      </c>
      <c r="X3480" t="s">
        <v>4278</v>
      </c>
      <c r="Y3480" t="s">
        <v>3748</v>
      </c>
      <c r="Z3480" t="s">
        <v>3051</v>
      </c>
      <c r="AA3480" t="s">
        <v>528</v>
      </c>
      <c r="AB3480" s="198">
        <v>37073.875</v>
      </c>
      <c r="AC3480" s="198">
        <v>37103.875</v>
      </c>
    </row>
    <row r="3481" spans="1:29" x14ac:dyDescent="0.2">
      <c r="A3481" s="44" t="str">
        <f t="shared" si="271"/>
        <v>US Natural Gas Financial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151</v>
      </c>
      <c r="F3481" s="213">
        <f t="shared" si="275"/>
        <v>755000</v>
      </c>
      <c r="G3481" s="202">
        <v>1340194</v>
      </c>
      <c r="H3481" s="198">
        <v>37047.391122685185</v>
      </c>
      <c r="I3481" t="s">
        <v>4282</v>
      </c>
      <c r="M3481" t="s">
        <v>3494</v>
      </c>
      <c r="N3481" t="s">
        <v>4277</v>
      </c>
      <c r="O3481" t="s">
        <v>4505</v>
      </c>
      <c r="Q3481" s="199">
        <v>5000</v>
      </c>
      <c r="S3481" t="s">
        <v>3495</v>
      </c>
      <c r="T3481" t="s">
        <v>3730</v>
      </c>
      <c r="U3481" s="201">
        <v>4.4550000000000001</v>
      </c>
      <c r="V3481" t="s">
        <v>4283</v>
      </c>
      <c r="W3481" t="s">
        <v>2909</v>
      </c>
      <c r="X3481" t="s">
        <v>4278</v>
      </c>
      <c r="Y3481" t="s">
        <v>3748</v>
      </c>
      <c r="Z3481" t="s">
        <v>3051</v>
      </c>
      <c r="AA3481" t="s">
        <v>529</v>
      </c>
      <c r="AB3481" s="198">
        <v>37196</v>
      </c>
      <c r="AC3481" s="198">
        <v>37346</v>
      </c>
    </row>
    <row r="3482" spans="1:29" x14ac:dyDescent="0.2">
      <c r="A3482" s="44" t="str">
        <f t="shared" si="271"/>
        <v xml:space="preserve"> Natural Gas Physical</v>
      </c>
      <c r="B3482" s="44" t="str">
        <f t="shared" si="272"/>
        <v/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1340198</v>
      </c>
      <c r="H3482" s="198">
        <v>37047.391145833331</v>
      </c>
      <c r="I3482" t="s">
        <v>4581</v>
      </c>
      <c r="M3482" t="s">
        <v>3494</v>
      </c>
      <c r="N3482" t="s">
        <v>3176</v>
      </c>
      <c r="O3482" t="s">
        <v>4591</v>
      </c>
      <c r="Q3482" s="199">
        <v>10000</v>
      </c>
      <c r="S3482" t="s">
        <v>3798</v>
      </c>
      <c r="T3482" t="s">
        <v>3177</v>
      </c>
      <c r="U3482" s="201">
        <v>4.9000000000000004</v>
      </c>
      <c r="V3482" t="s">
        <v>4582</v>
      </c>
      <c r="W3482" t="s">
        <v>3178</v>
      </c>
      <c r="X3482" t="s">
        <v>3179</v>
      </c>
      <c r="Y3482" t="s">
        <v>4481</v>
      </c>
      <c r="Z3482" t="s">
        <v>3052</v>
      </c>
      <c r="AA3482">
        <v>830917</v>
      </c>
      <c r="AB3482" s="198">
        <v>37047.875011574077</v>
      </c>
      <c r="AC3482" s="198">
        <v>37047.875011574077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25</v>
      </c>
      <c r="F3483" s="213">
        <f t="shared" si="275"/>
        <v>250000</v>
      </c>
      <c r="G3483" s="202">
        <v>1340202</v>
      </c>
      <c r="H3483" s="198">
        <v>37047.391180555554</v>
      </c>
      <c r="I3483" t="s">
        <v>3645</v>
      </c>
      <c r="M3483" t="s">
        <v>3494</v>
      </c>
      <c r="N3483" t="s">
        <v>4277</v>
      </c>
      <c r="O3483" t="s">
        <v>3991</v>
      </c>
      <c r="Q3483" s="199">
        <v>10000</v>
      </c>
      <c r="S3483" t="s">
        <v>3495</v>
      </c>
      <c r="T3483" t="s">
        <v>3730</v>
      </c>
      <c r="U3483" s="201">
        <v>3.95</v>
      </c>
      <c r="V3483" t="s">
        <v>3099</v>
      </c>
      <c r="W3483" t="s">
        <v>4527</v>
      </c>
      <c r="X3483" t="s">
        <v>4157</v>
      </c>
      <c r="Y3483" t="s">
        <v>3748</v>
      </c>
      <c r="Z3483" t="s">
        <v>3051</v>
      </c>
      <c r="AA3483" t="s">
        <v>530</v>
      </c>
      <c r="AB3483" s="198">
        <v>37048.875011574077</v>
      </c>
      <c r="AC3483" s="198">
        <v>37072.875011574077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7234</v>
      </c>
      <c r="G3484" s="202">
        <v>1340203</v>
      </c>
      <c r="H3484" s="198">
        <v>37047.391215277778</v>
      </c>
      <c r="I3484" t="s">
        <v>4272</v>
      </c>
      <c r="M3484" t="s">
        <v>3494</v>
      </c>
      <c r="N3484" t="s">
        <v>3840</v>
      </c>
      <c r="O3484" t="s">
        <v>4679</v>
      </c>
      <c r="Q3484" s="199">
        <v>7234</v>
      </c>
      <c r="S3484" t="s">
        <v>3495</v>
      </c>
      <c r="T3484" t="s">
        <v>3730</v>
      </c>
      <c r="U3484" s="201">
        <v>4.1150000000000002</v>
      </c>
      <c r="V3484" t="s">
        <v>3161</v>
      </c>
      <c r="W3484" t="s">
        <v>4178</v>
      </c>
      <c r="X3484" t="s">
        <v>4179</v>
      </c>
      <c r="Y3484" t="s">
        <v>4481</v>
      </c>
      <c r="Z3484" t="s">
        <v>3051</v>
      </c>
      <c r="AA3484">
        <v>830918</v>
      </c>
      <c r="AB3484" s="198">
        <v>37048.875011574077</v>
      </c>
      <c r="AC3484" s="198">
        <v>37048.875011574077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7500</v>
      </c>
      <c r="G3485" s="202">
        <v>1340208</v>
      </c>
      <c r="H3485" s="198">
        <v>37047.391238425924</v>
      </c>
      <c r="I3485" t="s">
        <v>4543</v>
      </c>
      <c r="M3485" t="s">
        <v>3494</v>
      </c>
      <c r="N3485" t="s">
        <v>3840</v>
      </c>
      <c r="O3485" t="s">
        <v>2469</v>
      </c>
      <c r="Q3485" s="199">
        <v>7500</v>
      </c>
      <c r="S3485" t="s">
        <v>3495</v>
      </c>
      <c r="T3485" t="s">
        <v>3730</v>
      </c>
      <c r="U3485" s="201">
        <v>3.92</v>
      </c>
      <c r="V3485" t="s">
        <v>4525</v>
      </c>
      <c r="W3485" t="s">
        <v>4512</v>
      </c>
      <c r="X3485" t="s">
        <v>4513</v>
      </c>
      <c r="Y3485" t="s">
        <v>4481</v>
      </c>
      <c r="Z3485" t="s">
        <v>3051</v>
      </c>
      <c r="AA3485">
        <v>830919</v>
      </c>
      <c r="AB3485" s="198">
        <v>37048.875011574077</v>
      </c>
      <c r="AC3485" s="198">
        <v>37048.875011574077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151</v>
      </c>
      <c r="F3486" s="213">
        <f t="shared" si="275"/>
        <v>377500</v>
      </c>
      <c r="G3486" s="202">
        <v>1340210</v>
      </c>
      <c r="H3486" s="198">
        <v>37047.391261574077</v>
      </c>
      <c r="I3486" t="s">
        <v>4484</v>
      </c>
      <c r="M3486" t="s">
        <v>3494</v>
      </c>
      <c r="N3486" t="s">
        <v>4277</v>
      </c>
      <c r="O3486" t="s">
        <v>4505</v>
      </c>
      <c r="P3486" s="199">
        <v>2500</v>
      </c>
      <c r="S3486" t="s">
        <v>3495</v>
      </c>
      <c r="T3486" t="s">
        <v>3730</v>
      </c>
      <c r="U3486" s="201">
        <v>4.4400000000000004</v>
      </c>
      <c r="V3486" t="s">
        <v>4485</v>
      </c>
      <c r="W3486" t="s">
        <v>2909</v>
      </c>
      <c r="X3486" t="s">
        <v>4278</v>
      </c>
      <c r="Y3486" t="s">
        <v>3748</v>
      </c>
      <c r="Z3486" t="s">
        <v>3051</v>
      </c>
      <c r="AA3486" t="s">
        <v>531</v>
      </c>
      <c r="AB3486" s="198">
        <v>37196</v>
      </c>
      <c r="AC3486" s="198">
        <v>37346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1340211</v>
      </c>
      <c r="H3487" s="198">
        <v>37047.391284722224</v>
      </c>
      <c r="I3487" t="s">
        <v>4159</v>
      </c>
      <c r="M3487" t="s">
        <v>3494</v>
      </c>
      <c r="N3487" t="s">
        <v>3840</v>
      </c>
      <c r="O3487" t="s">
        <v>170</v>
      </c>
      <c r="P3487" s="199">
        <v>10000</v>
      </c>
      <c r="S3487" t="s">
        <v>3495</v>
      </c>
      <c r="T3487" t="s">
        <v>3730</v>
      </c>
      <c r="U3487" s="201">
        <v>3.96</v>
      </c>
      <c r="V3487" t="s">
        <v>3141</v>
      </c>
      <c r="W3487" t="s">
        <v>4523</v>
      </c>
      <c r="X3487" t="s">
        <v>4165</v>
      </c>
      <c r="Y3487" t="s">
        <v>4481</v>
      </c>
      <c r="Z3487" t="s">
        <v>3051</v>
      </c>
      <c r="AA3487">
        <v>830920</v>
      </c>
      <c r="AB3487" s="198">
        <v>37048.875011574077</v>
      </c>
      <c r="AC3487" s="198">
        <v>37048.875011574077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1340213</v>
      </c>
      <c r="H3488" s="198">
        <v>37047.391296296293</v>
      </c>
      <c r="I3488" t="s">
        <v>4496</v>
      </c>
      <c r="M3488" t="s">
        <v>3494</v>
      </c>
      <c r="N3488" t="s">
        <v>3840</v>
      </c>
      <c r="O3488" t="s">
        <v>2515</v>
      </c>
      <c r="P3488" s="199">
        <v>10000</v>
      </c>
      <c r="S3488" t="s">
        <v>3495</v>
      </c>
      <c r="T3488" t="s">
        <v>3730</v>
      </c>
      <c r="U3488" s="201">
        <v>3.9550000000000001</v>
      </c>
      <c r="V3488" t="s">
        <v>3682</v>
      </c>
      <c r="W3488" t="s">
        <v>4163</v>
      </c>
      <c r="X3488" t="s">
        <v>4164</v>
      </c>
      <c r="Y3488" t="s">
        <v>4481</v>
      </c>
      <c r="Z3488" t="s">
        <v>3051</v>
      </c>
      <c r="AA3488">
        <v>830922</v>
      </c>
      <c r="AB3488" s="198">
        <v>37048.875011574077</v>
      </c>
      <c r="AC3488" s="198">
        <v>37048.875011574077</v>
      </c>
    </row>
    <row r="3489" spans="1:29" x14ac:dyDescent="0.2">
      <c r="A3489" s="44" t="str">
        <f t="shared" si="271"/>
        <v>US Power Physical</v>
      </c>
      <c r="B3489" s="44" t="str">
        <f t="shared" si="272"/>
        <v>US</v>
      </c>
      <c r="C3489" s="44" t="str">
        <f t="shared" si="273"/>
        <v>Power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62</v>
      </c>
      <c r="F3489" s="213">
        <f t="shared" si="275"/>
        <v>3100</v>
      </c>
      <c r="G3489" s="202">
        <v>1340214</v>
      </c>
      <c r="H3489" s="198">
        <v>37047.39130787037</v>
      </c>
      <c r="I3489" t="s">
        <v>4250</v>
      </c>
      <c r="M3489" t="s">
        <v>2818</v>
      </c>
      <c r="N3489" t="s">
        <v>3519</v>
      </c>
      <c r="O3489" t="s">
        <v>1776</v>
      </c>
      <c r="P3489" s="199">
        <v>50</v>
      </c>
      <c r="S3489" t="s">
        <v>3493</v>
      </c>
      <c r="T3489" t="s">
        <v>3730</v>
      </c>
      <c r="U3489" s="201">
        <v>71</v>
      </c>
      <c r="V3489" t="s">
        <v>3900</v>
      </c>
      <c r="W3489" t="s">
        <v>3538</v>
      </c>
      <c r="X3489" t="s">
        <v>3539</v>
      </c>
      <c r="Y3489" t="s">
        <v>4783</v>
      </c>
      <c r="Z3489" t="s">
        <v>3046</v>
      </c>
      <c r="AA3489">
        <v>632889.1</v>
      </c>
      <c r="AB3489" s="198">
        <v>37438.71597222222</v>
      </c>
      <c r="AC3489" s="198">
        <v>37499.71597222222</v>
      </c>
    </row>
    <row r="3490" spans="1:29" x14ac:dyDescent="0.2">
      <c r="A3490" s="44" t="str">
        <f t="shared" si="271"/>
        <v>US Natural Gas Financial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31</v>
      </c>
      <c r="F3490" s="213">
        <f t="shared" si="275"/>
        <v>465000</v>
      </c>
      <c r="G3490" s="202">
        <v>1340215</v>
      </c>
      <c r="H3490" s="198">
        <v>37047.391319444447</v>
      </c>
      <c r="I3490" t="s">
        <v>4496</v>
      </c>
      <c r="M3490" t="s">
        <v>3494</v>
      </c>
      <c r="N3490" t="s">
        <v>4277</v>
      </c>
      <c r="O3490" t="s">
        <v>4487</v>
      </c>
      <c r="Q3490" s="199">
        <v>15000</v>
      </c>
      <c r="S3490" t="s">
        <v>3495</v>
      </c>
      <c r="T3490" t="s">
        <v>3730</v>
      </c>
      <c r="U3490" s="201">
        <v>4.0350000000000001</v>
      </c>
      <c r="V3490" t="s">
        <v>343</v>
      </c>
      <c r="W3490" t="s">
        <v>2909</v>
      </c>
      <c r="X3490" t="s">
        <v>4278</v>
      </c>
      <c r="Y3490" t="s">
        <v>3748</v>
      </c>
      <c r="Z3490" t="s">
        <v>3051</v>
      </c>
      <c r="AA3490" t="s">
        <v>532</v>
      </c>
      <c r="AB3490" s="198">
        <v>37073.875</v>
      </c>
      <c r="AC3490" s="198">
        <v>37103.875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123</v>
      </c>
      <c r="F3491" s="213">
        <f t="shared" si="275"/>
        <v>307500</v>
      </c>
      <c r="G3491" s="202">
        <v>1340216</v>
      </c>
      <c r="H3491" s="198">
        <v>37047.391319444447</v>
      </c>
      <c r="I3491" t="s">
        <v>3659</v>
      </c>
      <c r="M3491" t="s">
        <v>3494</v>
      </c>
      <c r="N3491" t="s">
        <v>4277</v>
      </c>
      <c r="O3491" t="s">
        <v>3218</v>
      </c>
      <c r="P3491" s="199">
        <v>2500</v>
      </c>
      <c r="S3491" t="s">
        <v>3495</v>
      </c>
      <c r="T3491" t="s">
        <v>3730</v>
      </c>
      <c r="U3491" s="201">
        <v>4.12</v>
      </c>
      <c r="V3491" t="s">
        <v>4683</v>
      </c>
      <c r="W3491" t="s">
        <v>2909</v>
      </c>
      <c r="X3491" t="s">
        <v>4278</v>
      </c>
      <c r="Y3491" t="s">
        <v>3748</v>
      </c>
      <c r="Z3491" t="s">
        <v>3051</v>
      </c>
      <c r="AA3491" t="s">
        <v>533</v>
      </c>
      <c r="AB3491" s="198">
        <v>37073</v>
      </c>
      <c r="AC3491" s="198">
        <v>37195</v>
      </c>
    </row>
    <row r="3492" spans="1:29" x14ac:dyDescent="0.2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25</v>
      </c>
      <c r="F3492" s="213">
        <f t="shared" si="275"/>
        <v>250000</v>
      </c>
      <c r="G3492" s="202">
        <v>1340218</v>
      </c>
      <c r="H3492" s="198">
        <v>37047.391342592593</v>
      </c>
      <c r="I3492" t="s">
        <v>3645</v>
      </c>
      <c r="M3492" t="s">
        <v>3494</v>
      </c>
      <c r="N3492" t="s">
        <v>4277</v>
      </c>
      <c r="O3492" t="s">
        <v>4674</v>
      </c>
      <c r="P3492" s="199">
        <v>10000</v>
      </c>
      <c r="S3492" t="s">
        <v>3495</v>
      </c>
      <c r="T3492" t="s">
        <v>3730</v>
      </c>
      <c r="U3492" s="201">
        <v>4.0149999999999997</v>
      </c>
      <c r="V3492" t="s">
        <v>3099</v>
      </c>
      <c r="W3492" t="s">
        <v>4380</v>
      </c>
      <c r="X3492" t="s">
        <v>4381</v>
      </c>
      <c r="Y3492" t="s">
        <v>3748</v>
      </c>
      <c r="Z3492" t="s">
        <v>3051</v>
      </c>
      <c r="AA3492" t="s">
        <v>534</v>
      </c>
      <c r="AB3492" s="198">
        <v>37048.875011574077</v>
      </c>
      <c r="AC3492" s="198">
        <v>37072.875011574077</v>
      </c>
    </row>
    <row r="3493" spans="1:29" x14ac:dyDescent="0.2">
      <c r="A3493" s="44" t="str">
        <f t="shared" si="271"/>
        <v>US Natural Gas Financial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123</v>
      </c>
      <c r="F3493" s="213">
        <f t="shared" si="275"/>
        <v>615000</v>
      </c>
      <c r="G3493" s="202">
        <v>1340222</v>
      </c>
      <c r="H3493" s="198">
        <v>37047.39135416667</v>
      </c>
      <c r="I3493" t="s">
        <v>4519</v>
      </c>
      <c r="M3493" t="s">
        <v>3494</v>
      </c>
      <c r="N3493" t="s">
        <v>4277</v>
      </c>
      <c r="O3493" t="s">
        <v>3218</v>
      </c>
      <c r="P3493" s="199">
        <v>5000</v>
      </c>
      <c r="S3493" t="s">
        <v>3495</v>
      </c>
      <c r="T3493" t="s">
        <v>3730</v>
      </c>
      <c r="U3493" s="201">
        <v>4.1100000000000003</v>
      </c>
      <c r="V3493" t="s">
        <v>362</v>
      </c>
      <c r="W3493" t="s">
        <v>2909</v>
      </c>
      <c r="X3493" t="s">
        <v>4278</v>
      </c>
      <c r="Y3493" t="s">
        <v>3748</v>
      </c>
      <c r="Z3493" t="s">
        <v>3051</v>
      </c>
      <c r="AA3493" t="s">
        <v>535</v>
      </c>
      <c r="AB3493" s="198">
        <v>37073</v>
      </c>
      <c r="AC3493" s="198">
        <v>37195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1340219</v>
      </c>
      <c r="H3494" s="198">
        <v>37047.39135416667</v>
      </c>
      <c r="I3494" t="s">
        <v>4496</v>
      </c>
      <c r="M3494" t="s">
        <v>3494</v>
      </c>
      <c r="N3494" t="s">
        <v>3840</v>
      </c>
      <c r="O3494" t="s">
        <v>2515</v>
      </c>
      <c r="P3494" s="199">
        <v>10000</v>
      </c>
      <c r="S3494" t="s">
        <v>3495</v>
      </c>
      <c r="T3494" t="s">
        <v>3730</v>
      </c>
      <c r="U3494" s="201">
        <v>3.9449999999999998</v>
      </c>
      <c r="V3494" t="s">
        <v>3682</v>
      </c>
      <c r="W3494" t="s">
        <v>4163</v>
      </c>
      <c r="X3494" t="s">
        <v>4164</v>
      </c>
      <c r="Y3494" t="s">
        <v>4481</v>
      </c>
      <c r="Z3494" t="s">
        <v>3051</v>
      </c>
      <c r="AA3494">
        <v>830923</v>
      </c>
      <c r="AB3494" s="198">
        <v>37048.875011574077</v>
      </c>
      <c r="AC3494" s="198">
        <v>37048.875011574077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5000</v>
      </c>
      <c r="G3495" s="202">
        <v>1340220</v>
      </c>
      <c r="H3495" s="198">
        <v>37047.39135416667</v>
      </c>
      <c r="I3495" t="s">
        <v>3518</v>
      </c>
      <c r="M3495" t="s">
        <v>3494</v>
      </c>
      <c r="N3495" t="s">
        <v>3840</v>
      </c>
      <c r="O3495" t="s">
        <v>2587</v>
      </c>
      <c r="Q3495" s="199">
        <v>5000</v>
      </c>
      <c r="S3495" t="s">
        <v>3495</v>
      </c>
      <c r="T3495" t="s">
        <v>3730</v>
      </c>
      <c r="U3495" s="201">
        <v>4</v>
      </c>
      <c r="V3495" t="s">
        <v>4425</v>
      </c>
      <c r="W3495" t="s">
        <v>3171</v>
      </c>
      <c r="X3495" t="s">
        <v>3164</v>
      </c>
      <c r="Y3495" t="s">
        <v>4481</v>
      </c>
      <c r="Z3495" t="s">
        <v>3051</v>
      </c>
      <c r="AA3495">
        <v>830924</v>
      </c>
      <c r="AB3495" s="198">
        <v>37048.875011574077</v>
      </c>
      <c r="AC3495" s="198">
        <v>37048.875011574077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25</v>
      </c>
      <c r="F3496" s="213">
        <f t="shared" si="275"/>
        <v>125000</v>
      </c>
      <c r="G3496" s="202">
        <v>1340223</v>
      </c>
      <c r="H3496" s="198">
        <v>37047.391365740739</v>
      </c>
      <c r="I3496" t="s">
        <v>3700</v>
      </c>
      <c r="M3496" t="s">
        <v>3494</v>
      </c>
      <c r="N3496" t="s">
        <v>4277</v>
      </c>
      <c r="O3496" t="s">
        <v>4701</v>
      </c>
      <c r="P3496" s="199">
        <v>5000</v>
      </c>
      <c r="S3496" t="s">
        <v>3495</v>
      </c>
      <c r="T3496" t="s">
        <v>3730</v>
      </c>
      <c r="U3496" s="201">
        <v>3</v>
      </c>
      <c r="V3496" t="s">
        <v>4412</v>
      </c>
      <c r="W3496" t="s">
        <v>3171</v>
      </c>
      <c r="X3496" t="s">
        <v>4287</v>
      </c>
      <c r="Y3496" t="s">
        <v>3748</v>
      </c>
      <c r="Z3496" t="s">
        <v>3051</v>
      </c>
      <c r="AA3496" t="s">
        <v>536</v>
      </c>
      <c r="AB3496" s="198">
        <v>37048.875011574077</v>
      </c>
      <c r="AC3496" s="198">
        <v>37072.875011574077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31</v>
      </c>
      <c r="F3497" s="213">
        <f t="shared" si="275"/>
        <v>155000</v>
      </c>
      <c r="G3497" s="202">
        <v>1340224</v>
      </c>
      <c r="H3497" s="198">
        <v>37047.391400462962</v>
      </c>
      <c r="I3497" t="s">
        <v>4264</v>
      </c>
      <c r="M3497" t="s">
        <v>3494</v>
      </c>
      <c r="N3497" t="s">
        <v>4277</v>
      </c>
      <c r="O3497" t="s">
        <v>4487</v>
      </c>
      <c r="P3497" s="199">
        <v>5000</v>
      </c>
      <c r="S3497" t="s">
        <v>3495</v>
      </c>
      <c r="T3497" t="s">
        <v>3730</v>
      </c>
      <c r="U3497" s="201">
        <v>4.03</v>
      </c>
      <c r="V3497" t="s">
        <v>416</v>
      </c>
      <c r="W3497" t="s">
        <v>2909</v>
      </c>
      <c r="X3497" t="s">
        <v>4278</v>
      </c>
      <c r="Y3497" t="s">
        <v>3748</v>
      </c>
      <c r="Z3497" t="s">
        <v>3051</v>
      </c>
      <c r="AA3497" t="s">
        <v>537</v>
      </c>
      <c r="AB3497" s="198">
        <v>37073.875</v>
      </c>
      <c r="AC3497" s="198">
        <v>37103.875</v>
      </c>
    </row>
    <row r="3498" spans="1:29" x14ac:dyDescent="0.2">
      <c r="A3498" s="44" t="str">
        <f t="shared" si="271"/>
        <v xml:space="preserve"> Natural Gas Physical</v>
      </c>
      <c r="B3498" s="44" t="str">
        <f t="shared" si="272"/>
        <v/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10000</v>
      </c>
      <c r="G3498" s="202">
        <v>1340225</v>
      </c>
      <c r="H3498" s="198">
        <v>37047.391400462962</v>
      </c>
      <c r="I3498" t="s">
        <v>4491</v>
      </c>
      <c r="M3498" t="s">
        <v>3494</v>
      </c>
      <c r="N3498" t="s">
        <v>4506</v>
      </c>
      <c r="O3498" t="s">
        <v>2641</v>
      </c>
      <c r="P3498" s="199">
        <v>10000</v>
      </c>
      <c r="S3498" t="s">
        <v>3495</v>
      </c>
      <c r="T3498" t="s">
        <v>3730</v>
      </c>
      <c r="U3498" s="201">
        <v>4.07</v>
      </c>
      <c r="V3498" t="s">
        <v>2839</v>
      </c>
      <c r="W3498" t="s">
        <v>4507</v>
      </c>
      <c r="X3498" t="s">
        <v>4508</v>
      </c>
      <c r="Y3498" t="s">
        <v>4481</v>
      </c>
      <c r="Z3498" t="s">
        <v>3051</v>
      </c>
      <c r="AA3498">
        <v>830925</v>
      </c>
      <c r="AB3498" s="198">
        <v>37048.875011574077</v>
      </c>
      <c r="AC3498" s="198">
        <v>37048.875011574077</v>
      </c>
    </row>
    <row r="3499" spans="1:29" x14ac:dyDescent="0.2">
      <c r="A3499" s="44" t="str">
        <f t="shared" si="271"/>
        <v xml:space="preserve"> Natural Gas Physical</v>
      </c>
      <c r="B3499" s="44" t="str">
        <f t="shared" si="272"/>
        <v/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10000</v>
      </c>
      <c r="G3499" s="202">
        <v>1340227</v>
      </c>
      <c r="H3499" s="198">
        <v>37047.391412037039</v>
      </c>
      <c r="I3499" t="s">
        <v>4264</v>
      </c>
      <c r="M3499" t="s">
        <v>3494</v>
      </c>
      <c r="N3499" t="s">
        <v>4506</v>
      </c>
      <c r="O3499" t="s">
        <v>2641</v>
      </c>
      <c r="Q3499" s="199">
        <v>10000</v>
      </c>
      <c r="S3499" t="s">
        <v>3495</v>
      </c>
      <c r="T3499" t="s">
        <v>3730</v>
      </c>
      <c r="U3499" s="201">
        <v>4.0724999999999998</v>
      </c>
      <c r="V3499" t="s">
        <v>96</v>
      </c>
      <c r="W3499" t="s">
        <v>4507</v>
      </c>
      <c r="X3499" t="s">
        <v>4508</v>
      </c>
      <c r="Y3499" t="s">
        <v>4481</v>
      </c>
      <c r="Z3499" t="s">
        <v>3051</v>
      </c>
      <c r="AA3499">
        <v>830928</v>
      </c>
      <c r="AB3499" s="198">
        <v>37048.875011574077</v>
      </c>
      <c r="AC3499" s="198">
        <v>37048.875011574077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4000</v>
      </c>
      <c r="G3500" s="202">
        <v>1340226</v>
      </c>
      <c r="H3500" s="198">
        <v>37047.391412037039</v>
      </c>
      <c r="I3500" t="s">
        <v>4159</v>
      </c>
      <c r="M3500" t="s">
        <v>3494</v>
      </c>
      <c r="N3500" t="s">
        <v>3840</v>
      </c>
      <c r="O3500" t="s">
        <v>2481</v>
      </c>
      <c r="Q3500" s="199">
        <v>4000</v>
      </c>
      <c r="S3500" t="s">
        <v>3495</v>
      </c>
      <c r="T3500" t="s">
        <v>3730</v>
      </c>
      <c r="U3500" s="201">
        <v>4.0175000000000001</v>
      </c>
      <c r="V3500" t="s">
        <v>3141</v>
      </c>
      <c r="W3500" t="s">
        <v>4479</v>
      </c>
      <c r="X3500" t="s">
        <v>4480</v>
      </c>
      <c r="Y3500" t="s">
        <v>4481</v>
      </c>
      <c r="Z3500" t="s">
        <v>3051</v>
      </c>
      <c r="AA3500">
        <v>830926</v>
      </c>
      <c r="AB3500" s="198">
        <v>37048.875011574077</v>
      </c>
      <c r="AC3500" s="198">
        <v>37048.875011574077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31</v>
      </c>
      <c r="F3501" s="213">
        <f t="shared" si="275"/>
        <v>310000</v>
      </c>
      <c r="G3501" s="202">
        <v>1340229</v>
      </c>
      <c r="H3501" s="198">
        <v>37047.391435185185</v>
      </c>
      <c r="I3501" t="s">
        <v>3518</v>
      </c>
      <c r="M3501" t="s">
        <v>3494</v>
      </c>
      <c r="N3501" t="s">
        <v>4277</v>
      </c>
      <c r="O3501" t="s">
        <v>4487</v>
      </c>
      <c r="P3501" s="199">
        <v>10000</v>
      </c>
      <c r="S3501" t="s">
        <v>3495</v>
      </c>
      <c r="T3501" t="s">
        <v>3730</v>
      </c>
      <c r="U3501" s="201">
        <v>4.03</v>
      </c>
      <c r="V3501" t="s">
        <v>3542</v>
      </c>
      <c r="W3501" t="s">
        <v>2909</v>
      </c>
      <c r="X3501" t="s">
        <v>4278</v>
      </c>
      <c r="Y3501" t="s">
        <v>3748</v>
      </c>
      <c r="Z3501" t="s">
        <v>3051</v>
      </c>
      <c r="AA3501" t="s">
        <v>538</v>
      </c>
      <c r="AB3501" s="198">
        <v>37073.875</v>
      </c>
      <c r="AC3501" s="198">
        <v>37103.875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5000</v>
      </c>
      <c r="G3502" s="202">
        <v>1340228</v>
      </c>
      <c r="H3502" s="198">
        <v>37047.391435185185</v>
      </c>
      <c r="I3502" t="s">
        <v>3625</v>
      </c>
      <c r="M3502" t="s">
        <v>3494</v>
      </c>
      <c r="N3502" t="s">
        <v>3840</v>
      </c>
      <c r="O3502" t="s">
        <v>2767</v>
      </c>
      <c r="Q3502" s="199">
        <v>5000</v>
      </c>
      <c r="S3502" t="s">
        <v>3495</v>
      </c>
      <c r="T3502" t="s">
        <v>3730</v>
      </c>
      <c r="U3502" s="201">
        <v>3.84</v>
      </c>
      <c r="V3502" t="s">
        <v>3244</v>
      </c>
      <c r="W3502" t="s">
        <v>4368</v>
      </c>
      <c r="X3502" t="s">
        <v>3165</v>
      </c>
      <c r="Y3502" t="s">
        <v>4481</v>
      </c>
      <c r="Z3502" t="s">
        <v>3051</v>
      </c>
      <c r="AA3502">
        <v>830927</v>
      </c>
      <c r="AB3502" s="198">
        <v>37048.875011574077</v>
      </c>
      <c r="AC3502" s="198">
        <v>37048.875011574077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1340230</v>
      </c>
      <c r="H3503" s="198">
        <v>37047.391481481478</v>
      </c>
      <c r="I3503" t="s">
        <v>3466</v>
      </c>
      <c r="M3503" t="s">
        <v>3494</v>
      </c>
      <c r="N3503" t="s">
        <v>3840</v>
      </c>
      <c r="O3503" t="s">
        <v>2681</v>
      </c>
      <c r="P3503" s="199">
        <v>5000</v>
      </c>
      <c r="S3503" t="s">
        <v>3495</v>
      </c>
      <c r="T3503" t="s">
        <v>3730</v>
      </c>
      <c r="U3503" s="201">
        <v>4.17</v>
      </c>
      <c r="V3503" t="s">
        <v>3467</v>
      </c>
      <c r="W3503" t="s">
        <v>4178</v>
      </c>
      <c r="X3503" t="s">
        <v>3149</v>
      </c>
      <c r="Y3503" t="s">
        <v>4481</v>
      </c>
      <c r="Z3503" t="s">
        <v>3051</v>
      </c>
      <c r="AA3503">
        <v>830929</v>
      </c>
      <c r="AB3503" s="198">
        <v>37048.875011574077</v>
      </c>
      <c r="AC3503" s="198">
        <v>37048.875011574077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1731</v>
      </c>
      <c r="G3504" s="202">
        <v>1340231</v>
      </c>
      <c r="H3504" s="198">
        <v>37047.391504629632</v>
      </c>
      <c r="I3504" t="s">
        <v>4482</v>
      </c>
      <c r="M3504" t="s">
        <v>3494</v>
      </c>
      <c r="N3504" t="s">
        <v>3840</v>
      </c>
      <c r="O3504" t="s">
        <v>2472</v>
      </c>
      <c r="Q3504" s="199">
        <v>1731</v>
      </c>
      <c r="S3504" t="s">
        <v>3495</v>
      </c>
      <c r="T3504" t="s">
        <v>3730</v>
      </c>
      <c r="U3504" s="201">
        <v>3.93</v>
      </c>
      <c r="V3504" t="s">
        <v>4511</v>
      </c>
      <c r="W3504" t="s">
        <v>4512</v>
      </c>
      <c r="X3504" t="s">
        <v>4513</v>
      </c>
      <c r="Y3504" t="s">
        <v>4481</v>
      </c>
      <c r="Z3504" t="s">
        <v>3051</v>
      </c>
      <c r="AA3504">
        <v>830930</v>
      </c>
      <c r="AB3504" s="198">
        <v>37048.875011574077</v>
      </c>
      <c r="AC3504" s="198">
        <v>37048.875011574077</v>
      </c>
    </row>
    <row r="3505" spans="1:29" x14ac:dyDescent="0.2">
      <c r="A3505" s="44" t="str">
        <f t="shared" si="271"/>
        <v>US Power Physical</v>
      </c>
      <c r="B3505" s="44" t="str">
        <f t="shared" si="272"/>
        <v>US</v>
      </c>
      <c r="C3505" s="44" t="str">
        <f t="shared" si="273"/>
        <v>Power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59</v>
      </c>
      <c r="F3505" s="213">
        <f t="shared" si="275"/>
        <v>2950</v>
      </c>
      <c r="G3505" s="202">
        <v>1340234</v>
      </c>
      <c r="H3505" s="198">
        <v>37047.391516203701</v>
      </c>
      <c r="I3505" t="s">
        <v>4272</v>
      </c>
      <c r="M3505" t="s">
        <v>2818</v>
      </c>
      <c r="N3505" t="s">
        <v>3519</v>
      </c>
      <c r="O3505" t="s">
        <v>4149</v>
      </c>
      <c r="P3505" s="199">
        <v>50</v>
      </c>
      <c r="S3505" t="s">
        <v>3493</v>
      </c>
      <c r="T3505" t="s">
        <v>3730</v>
      </c>
      <c r="U3505" s="201">
        <v>38</v>
      </c>
      <c r="V3505" t="s">
        <v>3355</v>
      </c>
      <c r="W3505" t="s">
        <v>3538</v>
      </c>
      <c r="X3505" t="s">
        <v>3539</v>
      </c>
      <c r="Y3505" t="s">
        <v>4783</v>
      </c>
      <c r="Z3505" t="s">
        <v>3046</v>
      </c>
      <c r="AA3505">
        <v>632890.1</v>
      </c>
      <c r="AB3505" s="198">
        <v>37257.71597222222</v>
      </c>
      <c r="AC3505" s="198">
        <v>37315.71597222222</v>
      </c>
    </row>
    <row r="3506" spans="1:29" x14ac:dyDescent="0.2">
      <c r="A3506" s="44" t="str">
        <f t="shared" si="271"/>
        <v>US Power Physical</v>
      </c>
      <c r="B3506" s="44" t="str">
        <f t="shared" si="272"/>
        <v>US</v>
      </c>
      <c r="C3506" s="44" t="str">
        <f t="shared" si="273"/>
        <v>Power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59</v>
      </c>
      <c r="F3506" s="213">
        <f t="shared" si="275"/>
        <v>2950</v>
      </c>
      <c r="G3506" s="202">
        <v>1340235</v>
      </c>
      <c r="H3506" s="198">
        <v>37047.391539351855</v>
      </c>
      <c r="I3506" t="s">
        <v>3342</v>
      </c>
      <c r="M3506" t="s">
        <v>2818</v>
      </c>
      <c r="N3506" t="s">
        <v>3519</v>
      </c>
      <c r="O3506" t="s">
        <v>3843</v>
      </c>
      <c r="Q3506" s="199">
        <v>50</v>
      </c>
      <c r="S3506" t="s">
        <v>3493</v>
      </c>
      <c r="T3506" t="s">
        <v>3730</v>
      </c>
      <c r="U3506" s="201">
        <v>37.25</v>
      </c>
      <c r="V3506" t="s">
        <v>2581</v>
      </c>
      <c r="W3506" t="s">
        <v>3538</v>
      </c>
      <c r="X3506" t="s">
        <v>3539</v>
      </c>
      <c r="Y3506" t="s">
        <v>4783</v>
      </c>
      <c r="Z3506" t="s">
        <v>3046</v>
      </c>
      <c r="AA3506">
        <v>632891.1</v>
      </c>
      <c r="AB3506" s="198">
        <v>37257.710416666669</v>
      </c>
      <c r="AC3506" s="198">
        <v>37315.710416666669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31</v>
      </c>
      <c r="F3507" s="213">
        <f t="shared" si="275"/>
        <v>465000</v>
      </c>
      <c r="G3507" s="202">
        <v>1340236</v>
      </c>
      <c r="H3507" s="198">
        <v>37047.391550925924</v>
      </c>
      <c r="I3507" t="s">
        <v>4477</v>
      </c>
      <c r="M3507" t="s">
        <v>3494</v>
      </c>
      <c r="N3507" t="s">
        <v>4277</v>
      </c>
      <c r="O3507" t="s">
        <v>4487</v>
      </c>
      <c r="P3507" s="199">
        <v>15000</v>
      </c>
      <c r="S3507" t="s">
        <v>3495</v>
      </c>
      <c r="T3507" t="s">
        <v>3730</v>
      </c>
      <c r="U3507" s="201">
        <v>4.03</v>
      </c>
      <c r="V3507" t="s">
        <v>4177</v>
      </c>
      <c r="W3507" t="s">
        <v>2909</v>
      </c>
      <c r="X3507" t="s">
        <v>4278</v>
      </c>
      <c r="Y3507" t="s">
        <v>3748</v>
      </c>
      <c r="Z3507" t="s">
        <v>3051</v>
      </c>
      <c r="AA3507" t="s">
        <v>539</v>
      </c>
      <c r="AB3507" s="198">
        <v>37073.875</v>
      </c>
      <c r="AC3507" s="198">
        <v>37103.875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5442</v>
      </c>
      <c r="G3508" s="202">
        <v>1340237</v>
      </c>
      <c r="H3508" s="198">
        <v>37047.391550925924</v>
      </c>
      <c r="I3508" t="s">
        <v>4496</v>
      </c>
      <c r="M3508" t="s">
        <v>3494</v>
      </c>
      <c r="N3508" t="s">
        <v>3840</v>
      </c>
      <c r="O3508" t="s">
        <v>86</v>
      </c>
      <c r="Q3508" s="199">
        <v>5442</v>
      </c>
      <c r="S3508" t="s">
        <v>3495</v>
      </c>
      <c r="T3508" t="s">
        <v>3730</v>
      </c>
      <c r="U3508" s="201">
        <v>4.0175000000000001</v>
      </c>
      <c r="V3508" t="s">
        <v>4500</v>
      </c>
      <c r="W3508" t="s">
        <v>4479</v>
      </c>
      <c r="X3508" t="s">
        <v>4480</v>
      </c>
      <c r="Y3508" t="s">
        <v>4481</v>
      </c>
      <c r="Z3508" t="s">
        <v>3051</v>
      </c>
      <c r="AA3508">
        <v>830931</v>
      </c>
      <c r="AB3508" s="198">
        <v>37048.875011574077</v>
      </c>
      <c r="AC3508" s="198">
        <v>37048.875011574077</v>
      </c>
    </row>
    <row r="3509" spans="1:29" x14ac:dyDescent="0.2">
      <c r="A3509" s="44" t="str">
        <f t="shared" si="271"/>
        <v>US Power Physical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91</v>
      </c>
      <c r="F3509" s="213">
        <f t="shared" si="275"/>
        <v>2275</v>
      </c>
      <c r="G3509" s="202">
        <v>1340238</v>
      </c>
      <c r="H3509" s="198">
        <v>37047.391562500001</v>
      </c>
      <c r="I3509" t="s">
        <v>3533</v>
      </c>
      <c r="M3509" t="s">
        <v>2818</v>
      </c>
      <c r="N3509" t="s">
        <v>3460</v>
      </c>
      <c r="O3509" t="s">
        <v>540</v>
      </c>
      <c r="P3509" s="199">
        <v>25</v>
      </c>
      <c r="S3509" t="s">
        <v>3493</v>
      </c>
      <c r="T3509" t="s">
        <v>3730</v>
      </c>
      <c r="U3509" s="201">
        <v>47</v>
      </c>
      <c r="V3509" t="s">
        <v>3286</v>
      </c>
      <c r="W3509" t="s">
        <v>3234</v>
      </c>
      <c r="X3509" t="s">
        <v>3236</v>
      </c>
      <c r="Y3509" t="s">
        <v>4783</v>
      </c>
      <c r="Z3509" t="s">
        <v>3046</v>
      </c>
      <c r="AA3509">
        <v>632892.1</v>
      </c>
      <c r="AB3509" s="198">
        <v>37347</v>
      </c>
      <c r="AC3509" s="198">
        <v>37437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1340240</v>
      </c>
      <c r="H3510" s="198">
        <v>37047.391574074078</v>
      </c>
      <c r="I3510" t="s">
        <v>4501</v>
      </c>
      <c r="M3510" t="s">
        <v>3494</v>
      </c>
      <c r="N3510" t="s">
        <v>3840</v>
      </c>
      <c r="O3510" t="s">
        <v>2481</v>
      </c>
      <c r="Q3510" s="199">
        <v>50000</v>
      </c>
      <c r="S3510" t="s">
        <v>3495</v>
      </c>
      <c r="T3510" t="s">
        <v>3730</v>
      </c>
      <c r="U3510" s="201">
        <v>4.0175000000000001</v>
      </c>
      <c r="V3510" t="s">
        <v>4349</v>
      </c>
      <c r="W3510" t="s">
        <v>4479</v>
      </c>
      <c r="X3510" t="s">
        <v>4480</v>
      </c>
      <c r="Y3510" t="s">
        <v>4481</v>
      </c>
      <c r="Z3510" t="s">
        <v>3051</v>
      </c>
      <c r="AA3510">
        <v>830933</v>
      </c>
      <c r="AB3510" s="198">
        <v>37048.875011574077</v>
      </c>
      <c r="AC3510" s="198">
        <v>37048.875011574077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10000</v>
      </c>
      <c r="G3511" s="202">
        <v>1340239</v>
      </c>
      <c r="H3511" s="198">
        <v>37047.391574074078</v>
      </c>
      <c r="I3511" t="s">
        <v>4171</v>
      </c>
      <c r="M3511" t="s">
        <v>3494</v>
      </c>
      <c r="N3511" t="s">
        <v>3840</v>
      </c>
      <c r="O3511" t="s">
        <v>2469</v>
      </c>
      <c r="Q3511" s="199">
        <v>10000</v>
      </c>
      <c r="S3511" t="s">
        <v>3495</v>
      </c>
      <c r="T3511" t="s">
        <v>3730</v>
      </c>
      <c r="U3511" s="201">
        <v>3.9224999999999999</v>
      </c>
      <c r="V3511" t="s">
        <v>4172</v>
      </c>
      <c r="W3511" t="s">
        <v>4512</v>
      </c>
      <c r="X3511" t="s">
        <v>4513</v>
      </c>
      <c r="Y3511" t="s">
        <v>4481</v>
      </c>
      <c r="Z3511" t="s">
        <v>3051</v>
      </c>
      <c r="AA3511">
        <v>830932</v>
      </c>
      <c r="AB3511" s="198">
        <v>37048.875011574077</v>
      </c>
      <c r="AC3511" s="198">
        <v>37048.875011574077</v>
      </c>
    </row>
    <row r="3512" spans="1:29" x14ac:dyDescent="0.2">
      <c r="A3512" s="44" t="str">
        <f t="shared" si="271"/>
        <v>US Natural Gas Financial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31</v>
      </c>
      <c r="F3512" s="213">
        <f t="shared" si="275"/>
        <v>310000</v>
      </c>
      <c r="G3512" s="202">
        <v>1340241</v>
      </c>
      <c r="H3512" s="198">
        <v>37047.391597222224</v>
      </c>
      <c r="I3512" t="s">
        <v>3629</v>
      </c>
      <c r="M3512" t="s">
        <v>3494</v>
      </c>
      <c r="N3512" t="s">
        <v>4277</v>
      </c>
      <c r="O3512" t="s">
        <v>4487</v>
      </c>
      <c r="Q3512" s="199">
        <v>10000</v>
      </c>
      <c r="S3512" t="s">
        <v>3495</v>
      </c>
      <c r="T3512" t="s">
        <v>3730</v>
      </c>
      <c r="U3512" s="201">
        <v>4.0350000000000001</v>
      </c>
      <c r="V3512" t="s">
        <v>3958</v>
      </c>
      <c r="W3512" t="s">
        <v>2909</v>
      </c>
      <c r="X3512" t="s">
        <v>4278</v>
      </c>
      <c r="Y3512" t="s">
        <v>3748</v>
      </c>
      <c r="Z3512" t="s">
        <v>3051</v>
      </c>
      <c r="AA3512" t="s">
        <v>541</v>
      </c>
      <c r="AB3512" s="198">
        <v>37073.875</v>
      </c>
      <c r="AC3512" s="198">
        <v>37103.875</v>
      </c>
    </row>
    <row r="3513" spans="1:29" x14ac:dyDescent="0.2">
      <c r="A3513" s="44" t="str">
        <f t="shared" si="271"/>
        <v>US Crude Financial</v>
      </c>
      <c r="B3513" s="44" t="str">
        <f t="shared" si="272"/>
        <v>US</v>
      </c>
      <c r="C3513" s="44" t="str">
        <f t="shared" si="273"/>
        <v>Crude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25000</v>
      </c>
      <c r="G3513" s="202">
        <v>1340242</v>
      </c>
      <c r="H3513" s="198">
        <v>37047.391597222224</v>
      </c>
      <c r="I3513" t="s">
        <v>4773</v>
      </c>
      <c r="M3513" t="s">
        <v>3599</v>
      </c>
      <c r="N3513" t="s">
        <v>4774</v>
      </c>
      <c r="O3513" t="s">
        <v>3516</v>
      </c>
      <c r="P3513" s="199">
        <v>25000</v>
      </c>
      <c r="S3513" t="s">
        <v>3500</v>
      </c>
      <c r="T3513" t="s">
        <v>3730</v>
      </c>
      <c r="U3513" s="201">
        <v>27.88</v>
      </c>
      <c r="V3513" t="s">
        <v>4775</v>
      </c>
      <c r="W3513" t="s">
        <v>4776</v>
      </c>
      <c r="X3513" t="s">
        <v>4777</v>
      </c>
      <c r="Y3513" t="s">
        <v>2830</v>
      </c>
      <c r="Z3513" t="s">
        <v>3051</v>
      </c>
      <c r="AA3513">
        <v>113682</v>
      </c>
      <c r="AB3513" s="198">
        <v>37073</v>
      </c>
      <c r="AC3513" s="198">
        <v>37103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</v>
      </c>
      <c r="G3514" s="202">
        <v>1340243</v>
      </c>
      <c r="H3514" s="198">
        <v>37047.391597222224</v>
      </c>
      <c r="I3514" t="s">
        <v>3466</v>
      </c>
      <c r="M3514" t="s">
        <v>3494</v>
      </c>
      <c r="N3514" t="s">
        <v>3840</v>
      </c>
      <c r="O3514" t="s">
        <v>2681</v>
      </c>
      <c r="P3514" s="199">
        <v>5000</v>
      </c>
      <c r="S3514" t="s">
        <v>3495</v>
      </c>
      <c r="T3514" t="s">
        <v>3730</v>
      </c>
      <c r="U3514" s="201">
        <v>4.16</v>
      </c>
      <c r="V3514" t="s">
        <v>3467</v>
      </c>
      <c r="W3514" t="s">
        <v>4178</v>
      </c>
      <c r="X3514" t="s">
        <v>3149</v>
      </c>
      <c r="Y3514" t="s">
        <v>4481</v>
      </c>
      <c r="Z3514" t="s">
        <v>3051</v>
      </c>
      <c r="AA3514">
        <v>830935</v>
      </c>
      <c r="AB3514" s="198">
        <v>37048.875011574077</v>
      </c>
      <c r="AC3514" s="198">
        <v>37048.875011574077</v>
      </c>
    </row>
    <row r="3515" spans="1:29" x14ac:dyDescent="0.2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1340244</v>
      </c>
      <c r="H3515" s="198">
        <v>37047.39162037037</v>
      </c>
      <c r="I3515" t="s">
        <v>4491</v>
      </c>
      <c r="M3515" t="s">
        <v>3494</v>
      </c>
      <c r="N3515" t="s">
        <v>4506</v>
      </c>
      <c r="O3515" t="s">
        <v>2641</v>
      </c>
      <c r="P3515" s="199">
        <v>10000</v>
      </c>
      <c r="S3515" t="s">
        <v>3495</v>
      </c>
      <c r="T3515" t="s">
        <v>3730</v>
      </c>
      <c r="U3515" s="201">
        <v>4.07</v>
      </c>
      <c r="V3515" t="s">
        <v>2839</v>
      </c>
      <c r="W3515" t="s">
        <v>4507</v>
      </c>
      <c r="X3515" t="s">
        <v>4508</v>
      </c>
      <c r="Y3515" t="s">
        <v>4481</v>
      </c>
      <c r="Z3515" t="s">
        <v>3051</v>
      </c>
      <c r="AA3515">
        <v>830936</v>
      </c>
      <c r="AB3515" s="198">
        <v>37048.875011574077</v>
      </c>
      <c r="AC3515" s="198">
        <v>37048.875011574077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1340246</v>
      </c>
      <c r="H3516" s="198">
        <v>37047.39162037037</v>
      </c>
      <c r="I3516" t="s">
        <v>3472</v>
      </c>
      <c r="M3516" t="s">
        <v>3494</v>
      </c>
      <c r="N3516" t="s">
        <v>3840</v>
      </c>
      <c r="O3516" t="s">
        <v>2545</v>
      </c>
      <c r="Q3516" s="199">
        <v>5000</v>
      </c>
      <c r="S3516" t="s">
        <v>3495</v>
      </c>
      <c r="T3516" t="s">
        <v>3730</v>
      </c>
      <c r="U3516" s="201">
        <v>4.25</v>
      </c>
      <c r="V3516" t="s">
        <v>3447</v>
      </c>
      <c r="W3516" t="s">
        <v>3163</v>
      </c>
      <c r="X3516" t="s">
        <v>3164</v>
      </c>
      <c r="Y3516" t="s">
        <v>4481</v>
      </c>
      <c r="Z3516" t="s">
        <v>3051</v>
      </c>
      <c r="AA3516">
        <v>830938</v>
      </c>
      <c r="AB3516" s="198">
        <v>37048.875011574077</v>
      </c>
      <c r="AC3516" s="198">
        <v>37048.875011574077</v>
      </c>
    </row>
    <row r="3517" spans="1:29" x14ac:dyDescent="0.2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31</v>
      </c>
      <c r="F3517" s="213">
        <f t="shared" si="275"/>
        <v>77500</v>
      </c>
      <c r="G3517" s="202">
        <v>1340249</v>
      </c>
      <c r="H3517" s="198">
        <v>37047.391631944447</v>
      </c>
      <c r="I3517" t="s">
        <v>4159</v>
      </c>
      <c r="M3517" t="s">
        <v>3494</v>
      </c>
      <c r="N3517" t="s">
        <v>4277</v>
      </c>
      <c r="O3517" t="s">
        <v>4487</v>
      </c>
      <c r="P3517" s="199">
        <v>2500</v>
      </c>
      <c r="S3517" t="s">
        <v>3495</v>
      </c>
      <c r="T3517" t="s">
        <v>3730</v>
      </c>
      <c r="U3517" s="201">
        <v>4.0250000000000004</v>
      </c>
      <c r="V3517" t="s">
        <v>138</v>
      </c>
      <c r="W3517" t="s">
        <v>2909</v>
      </c>
      <c r="X3517" t="s">
        <v>4278</v>
      </c>
      <c r="Y3517" t="s">
        <v>3748</v>
      </c>
      <c r="Z3517" t="s">
        <v>3051</v>
      </c>
      <c r="AA3517" t="s">
        <v>542</v>
      </c>
      <c r="AB3517" s="198">
        <v>37073.875</v>
      </c>
      <c r="AC3517" s="198">
        <v>37103.875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1340248</v>
      </c>
      <c r="H3518" s="198">
        <v>37047.391631944447</v>
      </c>
      <c r="I3518" t="s">
        <v>4543</v>
      </c>
      <c r="M3518" t="s">
        <v>3494</v>
      </c>
      <c r="N3518" t="s">
        <v>3840</v>
      </c>
      <c r="O3518" t="s">
        <v>2469</v>
      </c>
      <c r="Q3518" s="199">
        <v>10000</v>
      </c>
      <c r="S3518" t="s">
        <v>3495</v>
      </c>
      <c r="T3518" t="s">
        <v>3730</v>
      </c>
      <c r="U3518" s="201">
        <v>3.9249999999999998</v>
      </c>
      <c r="V3518" t="s">
        <v>4525</v>
      </c>
      <c r="W3518" t="s">
        <v>4512</v>
      </c>
      <c r="X3518" t="s">
        <v>4513</v>
      </c>
      <c r="Y3518" t="s">
        <v>4481</v>
      </c>
      <c r="Z3518" t="s">
        <v>3051</v>
      </c>
      <c r="AA3518">
        <v>830937</v>
      </c>
      <c r="AB3518" s="198">
        <v>37048.875011574077</v>
      </c>
      <c r="AC3518" s="198">
        <v>37048.875011574077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10000</v>
      </c>
      <c r="G3519" s="202">
        <v>1340250</v>
      </c>
      <c r="H3519" s="198">
        <v>37047.39166666667</v>
      </c>
      <c r="I3519" t="s">
        <v>4400</v>
      </c>
      <c r="M3519" t="s">
        <v>3494</v>
      </c>
      <c r="N3519" t="s">
        <v>3840</v>
      </c>
      <c r="O3519" t="s">
        <v>2523</v>
      </c>
      <c r="P3519" s="199">
        <v>10000</v>
      </c>
      <c r="S3519" t="s">
        <v>3495</v>
      </c>
      <c r="T3519" t="s">
        <v>3730</v>
      </c>
      <c r="U3519" s="201">
        <v>3.91</v>
      </c>
      <c r="V3519" t="s">
        <v>504</v>
      </c>
      <c r="W3519" t="s">
        <v>4512</v>
      </c>
      <c r="X3519" t="s">
        <v>4513</v>
      </c>
      <c r="Y3519" t="s">
        <v>4481</v>
      </c>
      <c r="Z3519" t="s">
        <v>3051</v>
      </c>
      <c r="AA3519">
        <v>830939</v>
      </c>
      <c r="AB3519" s="198">
        <v>37048.875011574077</v>
      </c>
      <c r="AC3519" s="198">
        <v>37048.875011574077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10000</v>
      </c>
      <c r="G3520" s="202">
        <v>1340252</v>
      </c>
      <c r="H3520" s="198">
        <v>37047.391689814816</v>
      </c>
      <c r="I3520" t="s">
        <v>4249</v>
      </c>
      <c r="M3520" t="s">
        <v>3494</v>
      </c>
      <c r="N3520" t="s">
        <v>3840</v>
      </c>
      <c r="O3520" t="s">
        <v>2624</v>
      </c>
      <c r="P3520" s="199">
        <v>10000</v>
      </c>
      <c r="S3520" t="s">
        <v>3495</v>
      </c>
      <c r="T3520" t="s">
        <v>3730</v>
      </c>
      <c r="U3520" s="201">
        <v>4.0199999999999996</v>
      </c>
      <c r="V3520" t="s">
        <v>4187</v>
      </c>
      <c r="W3520" t="s">
        <v>4322</v>
      </c>
      <c r="X3520" t="s">
        <v>4194</v>
      </c>
      <c r="Y3520" t="s">
        <v>4481</v>
      </c>
      <c r="Z3520" t="s">
        <v>3051</v>
      </c>
      <c r="AA3520">
        <v>830941</v>
      </c>
      <c r="AB3520" s="198">
        <v>37048.875011574077</v>
      </c>
      <c r="AC3520" s="198">
        <v>37048.875011574077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10000</v>
      </c>
      <c r="G3521" s="202">
        <v>1340254</v>
      </c>
      <c r="H3521" s="198">
        <v>37047.391724537039</v>
      </c>
      <c r="I3521" t="s">
        <v>4482</v>
      </c>
      <c r="M3521" t="s">
        <v>3494</v>
      </c>
      <c r="N3521" t="s">
        <v>3840</v>
      </c>
      <c r="O3521" t="s">
        <v>2469</v>
      </c>
      <c r="Q3521" s="199">
        <v>10000</v>
      </c>
      <c r="S3521" t="s">
        <v>3495</v>
      </c>
      <c r="T3521" t="s">
        <v>3730</v>
      </c>
      <c r="U3521" s="201">
        <v>3.9350000000000001</v>
      </c>
      <c r="V3521" t="s">
        <v>4483</v>
      </c>
      <c r="W3521" t="s">
        <v>4512</v>
      </c>
      <c r="X3521" t="s">
        <v>4513</v>
      </c>
      <c r="Y3521" t="s">
        <v>4481</v>
      </c>
      <c r="Z3521" t="s">
        <v>3051</v>
      </c>
      <c r="AA3521">
        <v>830942</v>
      </c>
      <c r="AB3521" s="198">
        <v>37048.875011574077</v>
      </c>
      <c r="AC3521" s="198">
        <v>37048.875011574077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31</v>
      </c>
      <c r="F3522" s="213">
        <f t="shared" si="275"/>
        <v>620</v>
      </c>
      <c r="G3522" s="202">
        <v>1340255</v>
      </c>
      <c r="H3522" s="198">
        <v>37047.391736111109</v>
      </c>
      <c r="I3522" t="s">
        <v>4405</v>
      </c>
      <c r="M3522" t="s">
        <v>3494</v>
      </c>
      <c r="N3522" t="s">
        <v>4466</v>
      </c>
      <c r="O3522" t="s">
        <v>4092</v>
      </c>
      <c r="Q3522" s="199">
        <v>20</v>
      </c>
      <c r="S3522" t="s">
        <v>4416</v>
      </c>
      <c r="T3522" t="s">
        <v>3730</v>
      </c>
      <c r="U3522" s="201">
        <v>0.1225</v>
      </c>
      <c r="V3522" t="s">
        <v>4077</v>
      </c>
      <c r="W3522" t="s">
        <v>4417</v>
      </c>
      <c r="X3522" t="s">
        <v>4418</v>
      </c>
      <c r="Y3522" t="s">
        <v>3748</v>
      </c>
      <c r="Z3522" t="s">
        <v>3051</v>
      </c>
      <c r="AA3522" t="s">
        <v>543</v>
      </c>
      <c r="AB3522" s="198">
        <v>37073</v>
      </c>
      <c r="AC3522" s="198">
        <v>37103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234</v>
      </c>
      <c r="G3523" s="202">
        <v>1340258</v>
      </c>
      <c r="H3523" s="198">
        <v>37047.391770833332</v>
      </c>
      <c r="I3523" t="s">
        <v>4249</v>
      </c>
      <c r="M3523" t="s">
        <v>3494</v>
      </c>
      <c r="N3523" t="s">
        <v>3840</v>
      </c>
      <c r="O3523" t="s">
        <v>2469</v>
      </c>
      <c r="P3523" s="199">
        <v>234</v>
      </c>
      <c r="S3523" t="s">
        <v>3495</v>
      </c>
      <c r="T3523" t="s">
        <v>3730</v>
      </c>
      <c r="U3523" s="201">
        <v>3.9325000000000001</v>
      </c>
      <c r="V3523" t="s">
        <v>4391</v>
      </c>
      <c r="W3523" t="s">
        <v>4512</v>
      </c>
      <c r="X3523" t="s">
        <v>4513</v>
      </c>
      <c r="Y3523" t="s">
        <v>4481</v>
      </c>
      <c r="Z3523" t="s">
        <v>3051</v>
      </c>
      <c r="AA3523">
        <v>830943</v>
      </c>
      <c r="AB3523" s="198">
        <v>37048.875011574077</v>
      </c>
      <c r="AC3523" s="198">
        <v>37048.875011574077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310000</v>
      </c>
      <c r="G3524" s="202">
        <v>1340259</v>
      </c>
      <c r="H3524" s="198">
        <v>37047.391782407409</v>
      </c>
      <c r="I3524" t="s">
        <v>4496</v>
      </c>
      <c r="M3524" t="s">
        <v>3494</v>
      </c>
      <c r="N3524" t="s">
        <v>4277</v>
      </c>
      <c r="O3524" t="s">
        <v>4487</v>
      </c>
      <c r="P3524" s="199">
        <v>10000</v>
      </c>
      <c r="S3524" t="s">
        <v>3495</v>
      </c>
      <c r="T3524" t="s">
        <v>3730</v>
      </c>
      <c r="U3524" s="201">
        <v>4.03</v>
      </c>
      <c r="V3524" t="s">
        <v>4297</v>
      </c>
      <c r="W3524" t="s">
        <v>2909</v>
      </c>
      <c r="X3524" t="s">
        <v>4278</v>
      </c>
      <c r="Y3524" t="s">
        <v>3748</v>
      </c>
      <c r="Z3524" t="s">
        <v>3051</v>
      </c>
      <c r="AA3524" t="s">
        <v>544</v>
      </c>
      <c r="AB3524" s="198">
        <v>37073.875</v>
      </c>
      <c r="AC3524" s="198">
        <v>37103.875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3944</v>
      </c>
      <c r="G3525" s="202">
        <v>1340260</v>
      </c>
      <c r="H3525" s="198">
        <v>37047.391782407409</v>
      </c>
      <c r="I3525" t="s">
        <v>4504</v>
      </c>
      <c r="M3525" t="s">
        <v>3494</v>
      </c>
      <c r="N3525" t="s">
        <v>3840</v>
      </c>
      <c r="O3525" t="s">
        <v>2481</v>
      </c>
      <c r="Q3525" s="199">
        <v>3944</v>
      </c>
      <c r="S3525" t="s">
        <v>3495</v>
      </c>
      <c r="T3525" t="s">
        <v>3730</v>
      </c>
      <c r="U3525" s="201">
        <v>4.0175000000000001</v>
      </c>
      <c r="V3525" t="s">
        <v>4398</v>
      </c>
      <c r="W3525" t="s">
        <v>4479</v>
      </c>
      <c r="X3525" t="s">
        <v>4480</v>
      </c>
      <c r="Y3525" t="s">
        <v>4481</v>
      </c>
      <c r="Z3525" t="s">
        <v>3051</v>
      </c>
      <c r="AA3525">
        <v>830944</v>
      </c>
      <c r="AB3525" s="198">
        <v>37048.875011574077</v>
      </c>
      <c r="AC3525" s="198">
        <v>37048.875011574077</v>
      </c>
    </row>
    <row r="3526" spans="1:29" x14ac:dyDescent="0.2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3">
        <f t="shared" si="275"/>
        <v>155000</v>
      </c>
      <c r="G3526" s="202">
        <v>1340262</v>
      </c>
      <c r="H3526" s="198">
        <v>37047.391817129632</v>
      </c>
      <c r="I3526" t="s">
        <v>3645</v>
      </c>
      <c r="M3526" t="s">
        <v>3494</v>
      </c>
      <c r="N3526" t="s">
        <v>4277</v>
      </c>
      <c r="O3526" t="s">
        <v>4487</v>
      </c>
      <c r="Q3526" s="199">
        <v>5000</v>
      </c>
      <c r="S3526" t="s">
        <v>3495</v>
      </c>
      <c r="T3526" t="s">
        <v>3730</v>
      </c>
      <c r="U3526" s="201">
        <v>4.0350000000000001</v>
      </c>
      <c r="V3526" t="s">
        <v>3292</v>
      </c>
      <c r="W3526" t="s">
        <v>2909</v>
      </c>
      <c r="X3526" t="s">
        <v>4278</v>
      </c>
      <c r="Y3526" t="s">
        <v>3748</v>
      </c>
      <c r="Z3526" t="s">
        <v>3051</v>
      </c>
      <c r="AA3526" t="s">
        <v>545</v>
      </c>
      <c r="AB3526" s="198">
        <v>37073.875</v>
      </c>
      <c r="AC3526" s="198">
        <v>37103.875</v>
      </c>
    </row>
    <row r="3527" spans="1:29" x14ac:dyDescent="0.2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25</v>
      </c>
      <c r="F3527" s="213">
        <f t="shared" si="275"/>
        <v>125000</v>
      </c>
      <c r="G3527" s="202">
        <v>1340263</v>
      </c>
      <c r="H3527" s="198">
        <v>37047.391817129632</v>
      </c>
      <c r="I3527" t="s">
        <v>4173</v>
      </c>
      <c r="M3527" t="s">
        <v>3494</v>
      </c>
      <c r="N3527" t="s">
        <v>4277</v>
      </c>
      <c r="O3527" t="s">
        <v>2601</v>
      </c>
      <c r="P3527" s="199">
        <v>5000</v>
      </c>
      <c r="S3527" t="s">
        <v>3495</v>
      </c>
      <c r="T3527" t="s">
        <v>3730</v>
      </c>
      <c r="U3527" s="201">
        <v>2.79</v>
      </c>
      <c r="V3527" t="s">
        <v>4063</v>
      </c>
      <c r="W3527" t="s">
        <v>3183</v>
      </c>
      <c r="X3527" t="s">
        <v>2602</v>
      </c>
      <c r="Y3527" t="s">
        <v>3748</v>
      </c>
      <c r="Z3527" t="s">
        <v>3051</v>
      </c>
      <c r="AA3527" t="s">
        <v>546</v>
      </c>
      <c r="AB3527" s="198">
        <v>37048.875011574077</v>
      </c>
      <c r="AC3527" s="198">
        <v>37072.875011574077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5000</v>
      </c>
      <c r="G3528" s="202">
        <v>1340265</v>
      </c>
      <c r="H3528" s="198">
        <v>37047.391898148147</v>
      </c>
      <c r="I3528" t="s">
        <v>4249</v>
      </c>
      <c r="M3528" t="s">
        <v>3494</v>
      </c>
      <c r="N3528" t="s">
        <v>3840</v>
      </c>
      <c r="O3528" t="s">
        <v>2523</v>
      </c>
      <c r="Q3528" s="199">
        <v>5000</v>
      </c>
      <c r="S3528" t="s">
        <v>3495</v>
      </c>
      <c r="T3528" t="s">
        <v>3730</v>
      </c>
      <c r="U3528" s="201">
        <v>3.915</v>
      </c>
      <c r="V3528" t="s">
        <v>4180</v>
      </c>
      <c r="W3528" t="s">
        <v>4512</v>
      </c>
      <c r="X3528" t="s">
        <v>4513</v>
      </c>
      <c r="Y3528" t="s">
        <v>4481</v>
      </c>
      <c r="Z3528" t="s">
        <v>3051</v>
      </c>
      <c r="AA3528">
        <v>830945</v>
      </c>
      <c r="AB3528" s="198">
        <v>37048.875011574077</v>
      </c>
      <c r="AC3528" s="198">
        <v>37048.875011574077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1340268</v>
      </c>
      <c r="H3529" s="198">
        <v>37047.391956018517</v>
      </c>
      <c r="I3529" t="s">
        <v>3606</v>
      </c>
      <c r="M3529" t="s">
        <v>3494</v>
      </c>
      <c r="N3529" t="s">
        <v>3840</v>
      </c>
      <c r="O3529" t="s">
        <v>4697</v>
      </c>
      <c r="P3529" s="199">
        <v>10000</v>
      </c>
      <c r="S3529" t="s">
        <v>3495</v>
      </c>
      <c r="T3529" t="s">
        <v>3730</v>
      </c>
      <c r="U3529" s="201">
        <v>3.875</v>
      </c>
      <c r="V3529" t="s">
        <v>3482</v>
      </c>
      <c r="W3529" t="s">
        <v>4169</v>
      </c>
      <c r="X3529" t="s">
        <v>4170</v>
      </c>
      <c r="Y3529" t="s">
        <v>4481</v>
      </c>
      <c r="Z3529" t="s">
        <v>3051</v>
      </c>
      <c r="AA3529">
        <v>830946</v>
      </c>
      <c r="AB3529" s="198">
        <v>37048.875011574077</v>
      </c>
      <c r="AC3529" s="198">
        <v>37048.875011574077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15000</v>
      </c>
      <c r="G3530" s="202">
        <v>1340269</v>
      </c>
      <c r="H3530" s="198">
        <v>37047.39199074074</v>
      </c>
      <c r="I3530" t="s">
        <v>4280</v>
      </c>
      <c r="M3530" t="s">
        <v>3494</v>
      </c>
      <c r="N3530" t="s">
        <v>3840</v>
      </c>
      <c r="O3530" t="s">
        <v>2481</v>
      </c>
      <c r="Q3530" s="199">
        <v>15000</v>
      </c>
      <c r="S3530" t="s">
        <v>3495</v>
      </c>
      <c r="T3530" t="s">
        <v>3730</v>
      </c>
      <c r="U3530" s="201">
        <v>4.0274999999999999</v>
      </c>
      <c r="V3530" t="s">
        <v>4377</v>
      </c>
      <c r="W3530" t="s">
        <v>4479</v>
      </c>
      <c r="X3530" t="s">
        <v>4480</v>
      </c>
      <c r="Y3530" t="s">
        <v>4481</v>
      </c>
      <c r="Z3530" t="s">
        <v>3051</v>
      </c>
      <c r="AA3530">
        <v>830948</v>
      </c>
      <c r="AB3530" s="198">
        <v>37048.875011574077</v>
      </c>
      <c r="AC3530" s="198">
        <v>37048.875011574077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1340270</v>
      </c>
      <c r="H3531" s="198">
        <v>37047.39199074074</v>
      </c>
      <c r="I3531" t="s">
        <v>3606</v>
      </c>
      <c r="M3531" t="s">
        <v>3494</v>
      </c>
      <c r="N3531" t="s">
        <v>3840</v>
      </c>
      <c r="O3531" t="s">
        <v>4697</v>
      </c>
      <c r="P3531" s="199">
        <v>10000</v>
      </c>
      <c r="S3531" t="s">
        <v>3495</v>
      </c>
      <c r="T3531" t="s">
        <v>3730</v>
      </c>
      <c r="U3531" s="201">
        <v>3.87</v>
      </c>
      <c r="V3531" t="s">
        <v>3482</v>
      </c>
      <c r="W3531" t="s">
        <v>4169</v>
      </c>
      <c r="X3531" t="s">
        <v>4170</v>
      </c>
      <c r="Y3531" t="s">
        <v>4481</v>
      </c>
      <c r="Z3531" t="s">
        <v>3051</v>
      </c>
      <c r="AA3531">
        <v>830950</v>
      </c>
      <c r="AB3531" s="198">
        <v>37048.875011574077</v>
      </c>
      <c r="AC3531" s="198">
        <v>37048.875011574077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20000</v>
      </c>
      <c r="G3532" s="202">
        <v>1340271</v>
      </c>
      <c r="H3532" s="198">
        <v>37047.392002314817</v>
      </c>
      <c r="I3532" t="s">
        <v>4482</v>
      </c>
      <c r="M3532" t="s">
        <v>3494</v>
      </c>
      <c r="N3532" t="s">
        <v>3840</v>
      </c>
      <c r="O3532" t="s">
        <v>2481</v>
      </c>
      <c r="Q3532" s="199">
        <v>20000</v>
      </c>
      <c r="S3532" t="s">
        <v>3495</v>
      </c>
      <c r="T3532" t="s">
        <v>3730</v>
      </c>
      <c r="U3532" s="201">
        <v>4.0274999999999999</v>
      </c>
      <c r="V3532" t="s">
        <v>4511</v>
      </c>
      <c r="W3532" t="s">
        <v>4479</v>
      </c>
      <c r="X3532" t="s">
        <v>4480</v>
      </c>
      <c r="Y3532" t="s">
        <v>4481</v>
      </c>
      <c r="Z3532" t="s">
        <v>3051</v>
      </c>
      <c r="AA3532">
        <v>830949</v>
      </c>
      <c r="AB3532" s="198">
        <v>37048.875011574077</v>
      </c>
      <c r="AC3532" s="198">
        <v>37048.875011574077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10000</v>
      </c>
      <c r="G3533" s="202">
        <v>1340273</v>
      </c>
      <c r="H3533" s="198">
        <v>37047.392025462963</v>
      </c>
      <c r="I3533" t="s">
        <v>3606</v>
      </c>
      <c r="M3533" t="s">
        <v>3494</v>
      </c>
      <c r="N3533" t="s">
        <v>3840</v>
      </c>
      <c r="O3533" t="s">
        <v>4697</v>
      </c>
      <c r="P3533" s="199">
        <v>10000</v>
      </c>
      <c r="S3533" t="s">
        <v>3495</v>
      </c>
      <c r="T3533" t="s">
        <v>3730</v>
      </c>
      <c r="U3533" s="201">
        <v>3.86</v>
      </c>
      <c r="V3533" t="s">
        <v>3482</v>
      </c>
      <c r="W3533" t="s">
        <v>4169</v>
      </c>
      <c r="X3533" t="s">
        <v>4170</v>
      </c>
      <c r="Y3533" t="s">
        <v>4481</v>
      </c>
      <c r="Z3533" t="s">
        <v>3051</v>
      </c>
      <c r="AA3533">
        <v>830951</v>
      </c>
      <c r="AB3533" s="198">
        <v>37048.875011574077</v>
      </c>
      <c r="AC3533" s="198">
        <v>37048.875011574077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10000</v>
      </c>
      <c r="G3534" s="202">
        <v>1340274</v>
      </c>
      <c r="H3534" s="198">
        <v>37047.392060185186</v>
      </c>
      <c r="I3534" t="s">
        <v>3606</v>
      </c>
      <c r="M3534" t="s">
        <v>3494</v>
      </c>
      <c r="N3534" t="s">
        <v>3840</v>
      </c>
      <c r="O3534" t="s">
        <v>4697</v>
      </c>
      <c r="P3534" s="199">
        <v>10000</v>
      </c>
      <c r="S3534" t="s">
        <v>3495</v>
      </c>
      <c r="T3534" t="s">
        <v>3730</v>
      </c>
      <c r="U3534" s="201">
        <v>3.855</v>
      </c>
      <c r="V3534" t="s">
        <v>3482</v>
      </c>
      <c r="W3534" t="s">
        <v>4169</v>
      </c>
      <c r="X3534" t="s">
        <v>4170</v>
      </c>
      <c r="Y3534" t="s">
        <v>4481</v>
      </c>
      <c r="Z3534" t="s">
        <v>3051</v>
      </c>
      <c r="AA3534">
        <v>830952</v>
      </c>
      <c r="AB3534" s="198">
        <v>37048.875011574077</v>
      </c>
      <c r="AC3534" s="198">
        <v>37048.875011574077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5000</v>
      </c>
      <c r="G3535" s="202">
        <v>1340275</v>
      </c>
      <c r="H3535" s="198">
        <v>37047.392071759263</v>
      </c>
      <c r="I3535" t="s">
        <v>3184</v>
      </c>
      <c r="M3535" t="s">
        <v>3494</v>
      </c>
      <c r="N3535" t="s">
        <v>3840</v>
      </c>
      <c r="O3535" t="s">
        <v>2507</v>
      </c>
      <c r="Q3535" s="199">
        <v>5000</v>
      </c>
      <c r="S3535" t="s">
        <v>3495</v>
      </c>
      <c r="T3535" t="s">
        <v>3730</v>
      </c>
      <c r="U3535" s="201">
        <v>4.2300000000000004</v>
      </c>
      <c r="V3535" t="s">
        <v>3811</v>
      </c>
      <c r="W3535" t="s">
        <v>3217</v>
      </c>
      <c r="X3535" t="s">
        <v>3153</v>
      </c>
      <c r="Y3535" t="s">
        <v>4481</v>
      </c>
      <c r="Z3535" t="s">
        <v>3051</v>
      </c>
      <c r="AA3535">
        <v>830953</v>
      </c>
      <c r="AB3535" s="198">
        <v>37048.875011574077</v>
      </c>
      <c r="AC3535" s="198">
        <v>37048.875011574077</v>
      </c>
    </row>
    <row r="3536" spans="1:29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151</v>
      </c>
      <c r="F3536" s="213">
        <f t="shared" si="280"/>
        <v>755000</v>
      </c>
      <c r="G3536" s="202">
        <v>1340277</v>
      </c>
      <c r="H3536" s="198">
        <v>37047.392094907409</v>
      </c>
      <c r="I3536" t="s">
        <v>4282</v>
      </c>
      <c r="M3536" t="s">
        <v>3494</v>
      </c>
      <c r="N3536" t="s">
        <v>4277</v>
      </c>
      <c r="O3536" t="s">
        <v>4505</v>
      </c>
      <c r="Q3536" s="199">
        <v>5000</v>
      </c>
      <c r="S3536" t="s">
        <v>3495</v>
      </c>
      <c r="T3536" t="s">
        <v>3730</v>
      </c>
      <c r="U3536" s="201">
        <v>4.4450000000000003</v>
      </c>
      <c r="V3536" t="s">
        <v>4283</v>
      </c>
      <c r="W3536" t="s">
        <v>2909</v>
      </c>
      <c r="X3536" t="s">
        <v>4278</v>
      </c>
      <c r="Y3536" t="s">
        <v>3748</v>
      </c>
      <c r="Z3536" t="s">
        <v>3051</v>
      </c>
      <c r="AA3536" t="s">
        <v>547</v>
      </c>
      <c r="AB3536" s="198">
        <v>37196</v>
      </c>
      <c r="AC3536" s="198">
        <v>37346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1340278</v>
      </c>
      <c r="H3537" s="198">
        <v>37047.392106481479</v>
      </c>
      <c r="I3537" t="s">
        <v>4427</v>
      </c>
      <c r="M3537" t="s">
        <v>3494</v>
      </c>
      <c r="N3537" t="s">
        <v>3840</v>
      </c>
      <c r="O3537" t="s">
        <v>4704</v>
      </c>
      <c r="Q3537" s="199">
        <v>5000</v>
      </c>
      <c r="S3537" t="s">
        <v>3495</v>
      </c>
      <c r="T3537" t="s">
        <v>3730</v>
      </c>
      <c r="U3537" s="201">
        <v>3.86</v>
      </c>
      <c r="V3537" t="s">
        <v>3815</v>
      </c>
      <c r="W3537" t="s">
        <v>4169</v>
      </c>
      <c r="X3537" t="s">
        <v>3165</v>
      </c>
      <c r="Y3537" t="s">
        <v>4481</v>
      </c>
      <c r="Z3537" t="s">
        <v>3051</v>
      </c>
      <c r="AA3537">
        <v>830954</v>
      </c>
      <c r="AB3537" s="198">
        <v>37048.875011574077</v>
      </c>
      <c r="AC3537" s="198">
        <v>37048.875011574077</v>
      </c>
    </row>
    <row r="3538" spans="1:29" x14ac:dyDescent="0.2">
      <c r="A3538" s="44" t="str">
        <f t="shared" si="276"/>
        <v>US Power Financial</v>
      </c>
      <c r="B3538" s="44" t="str">
        <f t="shared" si="277"/>
        <v>US</v>
      </c>
      <c r="C3538" s="44" t="str">
        <f t="shared" si="278"/>
        <v>Power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92</v>
      </c>
      <c r="F3538" s="213">
        <f t="shared" si="280"/>
        <v>4600</v>
      </c>
      <c r="G3538" s="202">
        <v>1340280</v>
      </c>
      <c r="H3538" s="198">
        <v>37047.392187500001</v>
      </c>
      <c r="I3538" t="s">
        <v>4496</v>
      </c>
      <c r="M3538" t="s">
        <v>2818</v>
      </c>
      <c r="N3538" t="s">
        <v>4780</v>
      </c>
      <c r="O3538" t="s">
        <v>3231</v>
      </c>
      <c r="P3538" s="199">
        <v>50</v>
      </c>
      <c r="S3538" t="s">
        <v>3493</v>
      </c>
      <c r="T3538" t="s">
        <v>3730</v>
      </c>
      <c r="U3538" s="201">
        <v>53.25</v>
      </c>
      <c r="V3538" t="s">
        <v>4343</v>
      </c>
      <c r="W3538" t="s">
        <v>4263</v>
      </c>
      <c r="X3538" t="s">
        <v>3541</v>
      </c>
      <c r="Y3538" t="s">
        <v>4783</v>
      </c>
      <c r="Z3538" t="s">
        <v>3051</v>
      </c>
      <c r="AA3538">
        <v>632898.1</v>
      </c>
      <c r="AB3538" s="198">
        <v>37165</v>
      </c>
      <c r="AC3538" s="198">
        <v>37256</v>
      </c>
    </row>
    <row r="3539" spans="1:29" x14ac:dyDescent="0.2">
      <c r="A3539" s="44" t="str">
        <f t="shared" si="276"/>
        <v>US Crude Financial</v>
      </c>
      <c r="B3539" s="44" t="str">
        <f t="shared" si="277"/>
        <v>US</v>
      </c>
      <c r="C3539" s="44" t="str">
        <f t="shared" si="278"/>
        <v>Crude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50000</v>
      </c>
      <c r="G3539" s="202">
        <v>1340281</v>
      </c>
      <c r="H3539" s="198">
        <v>37047.392222222225</v>
      </c>
      <c r="I3539" t="s">
        <v>4773</v>
      </c>
      <c r="M3539" t="s">
        <v>3599</v>
      </c>
      <c r="N3539" t="s">
        <v>4774</v>
      </c>
      <c r="O3539" t="s">
        <v>3516</v>
      </c>
      <c r="Q3539" s="199">
        <v>50000</v>
      </c>
      <c r="S3539" t="s">
        <v>3500</v>
      </c>
      <c r="T3539" t="s">
        <v>3730</v>
      </c>
      <c r="U3539" s="201">
        <v>27.86</v>
      </c>
      <c r="V3539" t="s">
        <v>4775</v>
      </c>
      <c r="W3539" t="s">
        <v>4776</v>
      </c>
      <c r="X3539" t="s">
        <v>4777</v>
      </c>
      <c r="Y3539" t="s">
        <v>2830</v>
      </c>
      <c r="Z3539" t="s">
        <v>3051</v>
      </c>
      <c r="AA3539">
        <v>113685</v>
      </c>
      <c r="AB3539" s="198">
        <v>37073</v>
      </c>
      <c r="AC3539" s="198">
        <v>37103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10000</v>
      </c>
      <c r="G3540" s="202">
        <v>1340282</v>
      </c>
      <c r="H3540" s="198">
        <v>37047.392268518517</v>
      </c>
      <c r="I3540" t="s">
        <v>4581</v>
      </c>
      <c r="M3540" t="s">
        <v>3494</v>
      </c>
      <c r="N3540" t="s">
        <v>3176</v>
      </c>
      <c r="O3540" t="s">
        <v>4591</v>
      </c>
      <c r="Q3540" s="199">
        <v>10000</v>
      </c>
      <c r="S3540" t="s">
        <v>3798</v>
      </c>
      <c r="T3540" t="s">
        <v>3177</v>
      </c>
      <c r="U3540" s="201">
        <v>4.9050000000000002</v>
      </c>
      <c r="V3540" t="s">
        <v>4582</v>
      </c>
      <c r="W3540" t="s">
        <v>3178</v>
      </c>
      <c r="X3540" t="s">
        <v>3179</v>
      </c>
      <c r="Y3540" t="s">
        <v>4481</v>
      </c>
      <c r="Z3540" t="s">
        <v>3052</v>
      </c>
      <c r="AA3540">
        <v>830955</v>
      </c>
      <c r="AB3540" s="198">
        <v>37047.875011574077</v>
      </c>
      <c r="AC3540" s="198">
        <v>37047.875011574077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1500</v>
      </c>
      <c r="G3541" s="202">
        <v>1340286</v>
      </c>
      <c r="H3541" s="198">
        <v>37047.392314814817</v>
      </c>
      <c r="I3541" t="s">
        <v>3472</v>
      </c>
      <c r="M3541" t="s">
        <v>3494</v>
      </c>
      <c r="N3541" t="s">
        <v>3840</v>
      </c>
      <c r="O3541" t="s">
        <v>2545</v>
      </c>
      <c r="Q3541" s="199">
        <v>1500</v>
      </c>
      <c r="S3541" t="s">
        <v>3495</v>
      </c>
      <c r="T3541" t="s">
        <v>3730</v>
      </c>
      <c r="U3541" s="201">
        <v>4.3499999999999996</v>
      </c>
      <c r="V3541" t="s">
        <v>3447</v>
      </c>
      <c r="W3541" t="s">
        <v>3163</v>
      </c>
      <c r="X3541" t="s">
        <v>3164</v>
      </c>
      <c r="Y3541" t="s">
        <v>4481</v>
      </c>
      <c r="Z3541" t="s">
        <v>3051</v>
      </c>
      <c r="AA3541">
        <v>830956</v>
      </c>
      <c r="AB3541" s="198">
        <v>37048.875011574077</v>
      </c>
      <c r="AC3541" s="198">
        <v>37048.875011574077</v>
      </c>
    </row>
    <row r="3542" spans="1:29" x14ac:dyDescent="0.2">
      <c r="A3542" s="44" t="str">
        <f t="shared" si="276"/>
        <v>US Power Physical</v>
      </c>
      <c r="B3542" s="44" t="str">
        <f t="shared" si="277"/>
        <v>US</v>
      </c>
      <c r="C3542" s="44" t="str">
        <f t="shared" si="278"/>
        <v>Power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1500</v>
      </c>
      <c r="G3542" s="202">
        <v>1340287</v>
      </c>
      <c r="H3542" s="198">
        <v>37047.392326388886</v>
      </c>
      <c r="I3542" t="s">
        <v>4473</v>
      </c>
      <c r="M3542" t="s">
        <v>2818</v>
      </c>
      <c r="N3542" t="s">
        <v>3519</v>
      </c>
      <c r="O3542" t="s">
        <v>4342</v>
      </c>
      <c r="P3542" s="199">
        <v>50</v>
      </c>
      <c r="S3542" t="s">
        <v>3493</v>
      </c>
      <c r="T3542" t="s">
        <v>3730</v>
      </c>
      <c r="U3542" s="201">
        <v>39.75</v>
      </c>
      <c r="V3542" t="s">
        <v>548</v>
      </c>
      <c r="W3542" t="s">
        <v>3966</v>
      </c>
      <c r="X3542" t="s">
        <v>4258</v>
      </c>
      <c r="Y3542" t="s">
        <v>4783</v>
      </c>
      <c r="Z3542" t="s">
        <v>3046</v>
      </c>
      <c r="AA3542">
        <v>632901.1</v>
      </c>
      <c r="AB3542" s="198">
        <v>37135.591666666667</v>
      </c>
      <c r="AC3542" s="198">
        <v>37164.591666666667</v>
      </c>
    </row>
    <row r="3543" spans="1:29" x14ac:dyDescent="0.2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31</v>
      </c>
      <c r="F3543" s="213">
        <f t="shared" si="280"/>
        <v>155000</v>
      </c>
      <c r="G3543" s="202">
        <v>1340290</v>
      </c>
      <c r="H3543" s="198">
        <v>37047.39234953704</v>
      </c>
      <c r="I3543" t="s">
        <v>4252</v>
      </c>
      <c r="M3543" t="s">
        <v>3494</v>
      </c>
      <c r="N3543" t="s">
        <v>4277</v>
      </c>
      <c r="O3543" t="s">
        <v>4286</v>
      </c>
      <c r="Q3543" s="199">
        <v>5000</v>
      </c>
      <c r="S3543" t="s">
        <v>3495</v>
      </c>
      <c r="T3543" t="s">
        <v>3730</v>
      </c>
      <c r="U3543" s="201">
        <v>4.1275000000000004</v>
      </c>
      <c r="V3543" t="s">
        <v>4685</v>
      </c>
      <c r="W3543" t="s">
        <v>2909</v>
      </c>
      <c r="X3543" t="s">
        <v>4278</v>
      </c>
      <c r="Y3543" t="s">
        <v>3748</v>
      </c>
      <c r="Z3543" t="s">
        <v>3051</v>
      </c>
      <c r="AA3543" t="s">
        <v>549</v>
      </c>
      <c r="AB3543" s="198">
        <v>37104.875</v>
      </c>
      <c r="AC3543" s="198">
        <v>37134.875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3500</v>
      </c>
      <c r="G3544" s="202">
        <v>1340292</v>
      </c>
      <c r="H3544" s="198">
        <v>37047.392372685186</v>
      </c>
      <c r="I3544" t="s">
        <v>3466</v>
      </c>
      <c r="M3544" t="s">
        <v>3494</v>
      </c>
      <c r="N3544" t="s">
        <v>3840</v>
      </c>
      <c r="O3544" t="s">
        <v>2545</v>
      </c>
      <c r="Q3544" s="199">
        <v>3500</v>
      </c>
      <c r="S3544" t="s">
        <v>3495</v>
      </c>
      <c r="T3544" t="s">
        <v>3730</v>
      </c>
      <c r="U3544" s="201">
        <v>4.3499999999999996</v>
      </c>
      <c r="V3544" t="s">
        <v>3251</v>
      </c>
      <c r="W3544" t="s">
        <v>3163</v>
      </c>
      <c r="X3544" t="s">
        <v>3164</v>
      </c>
      <c r="Y3544" t="s">
        <v>4481</v>
      </c>
      <c r="Z3544" t="s">
        <v>3051</v>
      </c>
      <c r="AA3544">
        <v>830958</v>
      </c>
      <c r="AB3544" s="198">
        <v>37048.875011574077</v>
      </c>
      <c r="AC3544" s="198">
        <v>37048.875011574077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151</v>
      </c>
      <c r="F3545" s="213">
        <f t="shared" si="280"/>
        <v>755000</v>
      </c>
      <c r="G3545" s="202">
        <v>1340294</v>
      </c>
      <c r="H3545" s="198">
        <v>37047.392407407409</v>
      </c>
      <c r="I3545" t="s">
        <v>3606</v>
      </c>
      <c r="M3545" t="s">
        <v>3494</v>
      </c>
      <c r="N3545" t="s">
        <v>4277</v>
      </c>
      <c r="O3545" t="s">
        <v>4505</v>
      </c>
      <c r="Q3545" s="199">
        <v>5000</v>
      </c>
      <c r="S3545" t="s">
        <v>3495</v>
      </c>
      <c r="T3545" t="s">
        <v>3730</v>
      </c>
      <c r="U3545" s="201">
        <v>4.45</v>
      </c>
      <c r="V3545" t="s">
        <v>3154</v>
      </c>
      <c r="W3545" t="s">
        <v>2909</v>
      </c>
      <c r="X3545" t="s">
        <v>4278</v>
      </c>
      <c r="Y3545" t="s">
        <v>3748</v>
      </c>
      <c r="Z3545" t="s">
        <v>3051</v>
      </c>
      <c r="AA3545" t="s">
        <v>550</v>
      </c>
      <c r="AB3545" s="198">
        <v>37196</v>
      </c>
      <c r="AC3545" s="198">
        <v>37346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10000</v>
      </c>
      <c r="G3546" s="202">
        <v>1340296</v>
      </c>
      <c r="H3546" s="198">
        <v>37047.392442129632</v>
      </c>
      <c r="I3546" t="s">
        <v>4393</v>
      </c>
      <c r="M3546" t="s">
        <v>3494</v>
      </c>
      <c r="N3546" t="s">
        <v>3840</v>
      </c>
      <c r="O3546" t="s">
        <v>4680</v>
      </c>
      <c r="Q3546" s="199">
        <v>10000</v>
      </c>
      <c r="S3546" t="s">
        <v>3495</v>
      </c>
      <c r="T3546" t="s">
        <v>3730</v>
      </c>
      <c r="U3546" s="201">
        <v>3.96</v>
      </c>
      <c r="V3546" t="s">
        <v>3504</v>
      </c>
      <c r="W3546" t="s">
        <v>4163</v>
      </c>
      <c r="X3546" t="s">
        <v>4164</v>
      </c>
      <c r="Y3546" t="s">
        <v>4481</v>
      </c>
      <c r="Z3546" t="s">
        <v>3051</v>
      </c>
      <c r="AA3546">
        <v>830959</v>
      </c>
      <c r="AB3546" s="198">
        <v>37048.875011574077</v>
      </c>
      <c r="AC3546" s="198">
        <v>37048.875011574077</v>
      </c>
    </row>
    <row r="3547" spans="1:29" x14ac:dyDescent="0.2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50000</v>
      </c>
      <c r="G3547" s="202">
        <v>1340297</v>
      </c>
      <c r="H3547" s="198">
        <v>37047.392488425925</v>
      </c>
      <c r="I3547" t="s">
        <v>4773</v>
      </c>
      <c r="M3547" t="s">
        <v>3599</v>
      </c>
      <c r="N3547" t="s">
        <v>4774</v>
      </c>
      <c r="O3547" t="s">
        <v>3516</v>
      </c>
      <c r="P3547" s="199">
        <v>50000</v>
      </c>
      <c r="S3547" t="s">
        <v>3500</v>
      </c>
      <c r="T3547" t="s">
        <v>3730</v>
      </c>
      <c r="U3547" s="201">
        <v>27.84</v>
      </c>
      <c r="V3547" t="s">
        <v>4775</v>
      </c>
      <c r="W3547" t="s">
        <v>4776</v>
      </c>
      <c r="X3547" t="s">
        <v>4777</v>
      </c>
      <c r="Y3547" t="s">
        <v>2830</v>
      </c>
      <c r="Z3547" t="s">
        <v>3051</v>
      </c>
      <c r="AA3547">
        <v>113686</v>
      </c>
      <c r="AB3547" s="198">
        <v>37073</v>
      </c>
      <c r="AC3547" s="198">
        <v>37103</v>
      </c>
    </row>
    <row r="3548" spans="1:29" x14ac:dyDescent="0.2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5</v>
      </c>
      <c r="F3548" s="213">
        <f t="shared" si="280"/>
        <v>250</v>
      </c>
      <c r="G3548" s="202">
        <v>1340298</v>
      </c>
      <c r="H3548" s="198">
        <v>37047.392523148148</v>
      </c>
      <c r="I3548" t="s">
        <v>3540</v>
      </c>
      <c r="M3548" t="s">
        <v>2818</v>
      </c>
      <c r="N3548" t="s">
        <v>3519</v>
      </c>
      <c r="O3548" t="s">
        <v>3994</v>
      </c>
      <c r="Q3548" s="199">
        <v>50</v>
      </c>
      <c r="S3548" t="s">
        <v>3493</v>
      </c>
      <c r="T3548" t="s">
        <v>3730</v>
      </c>
      <c r="U3548" s="201">
        <v>49</v>
      </c>
      <c r="V3548" t="s">
        <v>3116</v>
      </c>
      <c r="W3548" t="s">
        <v>3527</v>
      </c>
      <c r="X3548" t="s">
        <v>4262</v>
      </c>
      <c r="Y3548" t="s">
        <v>4783</v>
      </c>
      <c r="Z3548" t="s">
        <v>3046</v>
      </c>
      <c r="AA3548">
        <v>632904.1</v>
      </c>
      <c r="AB3548" s="198">
        <v>37053.875011574077</v>
      </c>
      <c r="AC3548" s="198">
        <v>37057.875011574077</v>
      </c>
    </row>
    <row r="3549" spans="1:29" x14ac:dyDescent="0.2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123</v>
      </c>
      <c r="F3549" s="213">
        <f t="shared" si="280"/>
        <v>615000</v>
      </c>
      <c r="G3549" s="202">
        <v>1340299</v>
      </c>
      <c r="H3549" s="198">
        <v>37047.392534722225</v>
      </c>
      <c r="I3549" t="s">
        <v>4477</v>
      </c>
      <c r="M3549" t="s">
        <v>3494</v>
      </c>
      <c r="N3549" t="s">
        <v>4277</v>
      </c>
      <c r="O3549" t="s">
        <v>3218</v>
      </c>
      <c r="P3549" s="199">
        <v>5000</v>
      </c>
      <c r="S3549" t="s">
        <v>3495</v>
      </c>
      <c r="T3549" t="s">
        <v>3730</v>
      </c>
      <c r="U3549" s="201">
        <v>4.12</v>
      </c>
      <c r="V3549" t="s">
        <v>317</v>
      </c>
      <c r="W3549" t="s">
        <v>2909</v>
      </c>
      <c r="X3549" t="s">
        <v>4278</v>
      </c>
      <c r="Y3549" t="s">
        <v>3748</v>
      </c>
      <c r="Z3549" t="s">
        <v>3051</v>
      </c>
      <c r="AA3549" t="s">
        <v>551</v>
      </c>
      <c r="AB3549" s="198">
        <v>37073</v>
      </c>
      <c r="AC3549" s="198">
        <v>37195</v>
      </c>
    </row>
    <row r="3550" spans="1:29" x14ac:dyDescent="0.2">
      <c r="A3550" s="44" t="str">
        <f t="shared" si="276"/>
        <v>US Power Physical</v>
      </c>
      <c r="B3550" s="44" t="str">
        <f t="shared" si="277"/>
        <v>US</v>
      </c>
      <c r="C3550" s="44" t="str">
        <f t="shared" si="278"/>
        <v>Power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30</v>
      </c>
      <c r="F3550" s="213">
        <f t="shared" si="280"/>
        <v>1500</v>
      </c>
      <c r="G3550" s="202">
        <v>1340301</v>
      </c>
      <c r="H3550" s="198">
        <v>37047.392569444448</v>
      </c>
      <c r="I3550" t="s">
        <v>4254</v>
      </c>
      <c r="M3550" t="s">
        <v>2818</v>
      </c>
      <c r="N3550" t="s">
        <v>3519</v>
      </c>
      <c r="O3550" t="s">
        <v>4273</v>
      </c>
      <c r="P3550" s="199">
        <v>50</v>
      </c>
      <c r="S3550" t="s">
        <v>3493</v>
      </c>
      <c r="T3550" t="s">
        <v>3730</v>
      </c>
      <c r="U3550" s="201">
        <v>43.25</v>
      </c>
      <c r="V3550" t="s">
        <v>552</v>
      </c>
      <c r="W3550" t="s">
        <v>3527</v>
      </c>
      <c r="X3550" t="s">
        <v>4275</v>
      </c>
      <c r="Y3550" t="s">
        <v>4783</v>
      </c>
      <c r="Z3550" t="s">
        <v>3046</v>
      </c>
      <c r="AA3550">
        <v>632906.1</v>
      </c>
      <c r="AB3550" s="198">
        <v>37135.594444444447</v>
      </c>
      <c r="AC3550" s="198">
        <v>37164.594444444447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15000</v>
      </c>
      <c r="G3551" s="202">
        <v>1340304</v>
      </c>
      <c r="H3551" s="198">
        <v>37047.392604166664</v>
      </c>
      <c r="I3551" t="s">
        <v>4393</v>
      </c>
      <c r="M3551" t="s">
        <v>3494</v>
      </c>
      <c r="N3551" t="s">
        <v>3840</v>
      </c>
      <c r="O3551" t="s">
        <v>4680</v>
      </c>
      <c r="Q3551" s="199">
        <v>15000</v>
      </c>
      <c r="S3551" t="s">
        <v>3495</v>
      </c>
      <c r="T3551" t="s">
        <v>3730</v>
      </c>
      <c r="U3551" s="201">
        <v>3.9649999999999999</v>
      </c>
      <c r="V3551" t="s">
        <v>3504</v>
      </c>
      <c r="W3551" t="s">
        <v>4163</v>
      </c>
      <c r="X3551" t="s">
        <v>4164</v>
      </c>
      <c r="Y3551" t="s">
        <v>4481</v>
      </c>
      <c r="Z3551" t="s">
        <v>3051</v>
      </c>
      <c r="AA3551">
        <v>830960</v>
      </c>
      <c r="AB3551" s="198">
        <v>37048.875011574077</v>
      </c>
      <c r="AC3551" s="198">
        <v>37048.875011574077</v>
      </c>
    </row>
    <row r="3552" spans="1:29" x14ac:dyDescent="0.2">
      <c r="A3552" s="44" t="str">
        <f t="shared" si="276"/>
        <v xml:space="preserve"> Metals Financial</v>
      </c>
      <c r="B3552" s="44" t="str">
        <f t="shared" si="277"/>
        <v/>
      </c>
      <c r="C3552" s="44" t="str">
        <f t="shared" si="278"/>
        <v>Metals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10</v>
      </c>
      <c r="G3552" s="202">
        <v>1340305</v>
      </c>
      <c r="H3552" s="198">
        <v>37047.39266203704</v>
      </c>
      <c r="I3552" t="s">
        <v>4764</v>
      </c>
      <c r="M3552" t="s">
        <v>3499</v>
      </c>
      <c r="N3552" t="s">
        <v>3739</v>
      </c>
      <c r="O3552" t="s">
        <v>3740</v>
      </c>
      <c r="P3552" s="199">
        <v>10</v>
      </c>
      <c r="S3552" t="s">
        <v>3729</v>
      </c>
      <c r="T3552" t="s">
        <v>3730</v>
      </c>
      <c r="U3552" s="201">
        <v>1509</v>
      </c>
      <c r="V3552" t="s">
        <v>4765</v>
      </c>
      <c r="W3552" t="s">
        <v>3736</v>
      </c>
      <c r="X3552" t="s">
        <v>3732</v>
      </c>
      <c r="Y3552" t="s">
        <v>3733</v>
      </c>
      <c r="Z3552" t="s">
        <v>3734</v>
      </c>
      <c r="AA3552">
        <v>2169089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31</v>
      </c>
      <c r="F3553" s="213">
        <f t="shared" si="280"/>
        <v>465000</v>
      </c>
      <c r="G3553" s="202">
        <v>1340306</v>
      </c>
      <c r="H3553" s="198">
        <v>37047.392696759256</v>
      </c>
      <c r="I3553" t="s">
        <v>3702</v>
      </c>
      <c r="M3553" t="s">
        <v>3494</v>
      </c>
      <c r="N3553" t="s">
        <v>4277</v>
      </c>
      <c r="O3553" t="s">
        <v>4487</v>
      </c>
      <c r="P3553" s="199">
        <v>15000</v>
      </c>
      <c r="S3553" t="s">
        <v>3495</v>
      </c>
      <c r="T3553" t="s">
        <v>3730</v>
      </c>
      <c r="U3553" s="201">
        <v>4.0449999999999999</v>
      </c>
      <c r="V3553" t="s">
        <v>4279</v>
      </c>
      <c r="W3553" t="s">
        <v>2909</v>
      </c>
      <c r="X3553" t="s">
        <v>4278</v>
      </c>
      <c r="Y3553" t="s">
        <v>3748</v>
      </c>
      <c r="Z3553" t="s">
        <v>3051</v>
      </c>
      <c r="AA3553" t="s">
        <v>553</v>
      </c>
      <c r="AB3553" s="198">
        <v>37073.875</v>
      </c>
      <c r="AC3553" s="198">
        <v>37103.875</v>
      </c>
    </row>
    <row r="3554" spans="1:29" x14ac:dyDescent="0.2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151</v>
      </c>
      <c r="F3554" s="213">
        <f t="shared" si="280"/>
        <v>377500</v>
      </c>
      <c r="G3554" s="202">
        <v>1340307</v>
      </c>
      <c r="H3554" s="198">
        <v>37047.392708333333</v>
      </c>
      <c r="I3554" t="s">
        <v>4199</v>
      </c>
      <c r="M3554" t="s">
        <v>3494</v>
      </c>
      <c r="N3554" t="s">
        <v>4277</v>
      </c>
      <c r="O3554" t="s">
        <v>4505</v>
      </c>
      <c r="Q3554" s="199">
        <v>2500</v>
      </c>
      <c r="S3554" t="s">
        <v>3495</v>
      </c>
      <c r="T3554" t="s">
        <v>3730</v>
      </c>
      <c r="U3554" s="201">
        <v>4.45</v>
      </c>
      <c r="V3554" t="s">
        <v>4200</v>
      </c>
      <c r="W3554" t="s">
        <v>2909</v>
      </c>
      <c r="X3554" t="s">
        <v>4278</v>
      </c>
      <c r="Y3554" t="s">
        <v>3748</v>
      </c>
      <c r="Z3554" t="s">
        <v>3051</v>
      </c>
      <c r="AA3554" t="s">
        <v>554</v>
      </c>
      <c r="AB3554" s="198">
        <v>37196</v>
      </c>
      <c r="AC3554" s="198">
        <v>37346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8798</v>
      </c>
      <c r="G3555" s="202">
        <v>1340308</v>
      </c>
      <c r="H3555" s="198">
        <v>37047.392708333333</v>
      </c>
      <c r="I3555" t="s">
        <v>4521</v>
      </c>
      <c r="M3555" t="s">
        <v>3494</v>
      </c>
      <c r="N3555" t="s">
        <v>3840</v>
      </c>
      <c r="O3555" t="s">
        <v>2586</v>
      </c>
      <c r="Q3555" s="199">
        <v>8798</v>
      </c>
      <c r="S3555" t="s">
        <v>3495</v>
      </c>
      <c r="T3555" t="s">
        <v>3730</v>
      </c>
      <c r="U3555" s="201">
        <v>4.07</v>
      </c>
      <c r="V3555" t="s">
        <v>4369</v>
      </c>
      <c r="W3555" t="s">
        <v>4523</v>
      </c>
      <c r="X3555" t="s">
        <v>4524</v>
      </c>
      <c r="Y3555" t="s">
        <v>4481</v>
      </c>
      <c r="Z3555" t="s">
        <v>3051</v>
      </c>
      <c r="AA3555">
        <v>830961</v>
      </c>
      <c r="AB3555" s="198">
        <v>37048.875011574077</v>
      </c>
      <c r="AC3555" s="198">
        <v>37048.875011574077</v>
      </c>
    </row>
    <row r="3556" spans="1:29" x14ac:dyDescent="0.2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151</v>
      </c>
      <c r="F3556" s="213">
        <f t="shared" si="280"/>
        <v>377500</v>
      </c>
      <c r="G3556" s="202">
        <v>1340309</v>
      </c>
      <c r="H3556" s="198">
        <v>37047.39271990741</v>
      </c>
      <c r="I3556" t="s">
        <v>4257</v>
      </c>
      <c r="M3556" t="s">
        <v>3494</v>
      </c>
      <c r="N3556" t="s">
        <v>4277</v>
      </c>
      <c r="O3556" t="s">
        <v>4505</v>
      </c>
      <c r="Q3556" s="199">
        <v>2500</v>
      </c>
      <c r="S3556" t="s">
        <v>3495</v>
      </c>
      <c r="T3556" t="s">
        <v>3730</v>
      </c>
      <c r="U3556" s="201">
        <v>4.45</v>
      </c>
      <c r="V3556" t="s">
        <v>3823</v>
      </c>
      <c r="W3556" t="s">
        <v>2909</v>
      </c>
      <c r="X3556" t="s">
        <v>4278</v>
      </c>
      <c r="Y3556" t="s">
        <v>3748</v>
      </c>
      <c r="Z3556" t="s">
        <v>3051</v>
      </c>
      <c r="AA3556" t="s">
        <v>555</v>
      </c>
      <c r="AB3556" s="198">
        <v>37196</v>
      </c>
      <c r="AC3556" s="198">
        <v>37346</v>
      </c>
    </row>
    <row r="3557" spans="1:29" x14ac:dyDescent="0.2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465000</v>
      </c>
      <c r="G3557" s="202">
        <v>1340311</v>
      </c>
      <c r="H3557" s="198">
        <v>37047.392731481479</v>
      </c>
      <c r="I3557" t="s">
        <v>4276</v>
      </c>
      <c r="M3557" t="s">
        <v>3494</v>
      </c>
      <c r="N3557" t="s">
        <v>4277</v>
      </c>
      <c r="O3557" t="s">
        <v>4487</v>
      </c>
      <c r="P3557" s="199">
        <v>15000</v>
      </c>
      <c r="S3557" t="s">
        <v>3495</v>
      </c>
      <c r="T3557" t="s">
        <v>3730</v>
      </c>
      <c r="U3557" s="201">
        <v>4.04</v>
      </c>
      <c r="V3557" t="s">
        <v>4361</v>
      </c>
      <c r="W3557" t="s">
        <v>2909</v>
      </c>
      <c r="X3557" t="s">
        <v>4278</v>
      </c>
      <c r="Y3557" t="s">
        <v>3748</v>
      </c>
      <c r="Z3557" t="s">
        <v>3051</v>
      </c>
      <c r="AA3557" t="s">
        <v>556</v>
      </c>
      <c r="AB3557" s="198">
        <v>37073.875</v>
      </c>
      <c r="AC3557" s="198">
        <v>37103.875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626</v>
      </c>
      <c r="G3558" s="202">
        <v>1340310</v>
      </c>
      <c r="H3558" s="198">
        <v>37047.392731481479</v>
      </c>
      <c r="I3558" t="s">
        <v>4496</v>
      </c>
      <c r="M3558" t="s">
        <v>3494</v>
      </c>
      <c r="N3558" t="s">
        <v>3840</v>
      </c>
      <c r="O3558" t="s">
        <v>2473</v>
      </c>
      <c r="Q3558" s="199">
        <v>626</v>
      </c>
      <c r="S3558" t="s">
        <v>3495</v>
      </c>
      <c r="T3558" t="s">
        <v>3730</v>
      </c>
      <c r="U3558" s="201">
        <v>3.86</v>
      </c>
      <c r="V3558" t="s">
        <v>4367</v>
      </c>
      <c r="W3558" t="s">
        <v>4512</v>
      </c>
      <c r="X3558" t="s">
        <v>4513</v>
      </c>
      <c r="Y3558" t="s">
        <v>4481</v>
      </c>
      <c r="Z3558" t="s">
        <v>3051</v>
      </c>
      <c r="AA3558">
        <v>830962</v>
      </c>
      <c r="AB3558" s="198">
        <v>37048.875011574077</v>
      </c>
      <c r="AC3558" s="198">
        <v>37048.875011574077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1340312</v>
      </c>
      <c r="H3559" s="198">
        <v>37047.392754629633</v>
      </c>
      <c r="I3559" t="s">
        <v>3533</v>
      </c>
      <c r="M3559" t="s">
        <v>3494</v>
      </c>
      <c r="N3559" t="s">
        <v>3840</v>
      </c>
      <c r="O3559" t="s">
        <v>2614</v>
      </c>
      <c r="Q3559" s="199">
        <v>5000</v>
      </c>
      <c r="S3559" t="s">
        <v>3495</v>
      </c>
      <c r="T3559" t="s">
        <v>3730</v>
      </c>
      <c r="U3559" s="201">
        <v>3.15</v>
      </c>
      <c r="V3559" t="s">
        <v>4152</v>
      </c>
      <c r="W3559" t="s">
        <v>3171</v>
      </c>
      <c r="X3559" t="s">
        <v>3164</v>
      </c>
      <c r="Y3559" t="s">
        <v>4481</v>
      </c>
      <c r="Z3559" t="s">
        <v>3051</v>
      </c>
      <c r="AA3559">
        <v>830963</v>
      </c>
      <c r="AB3559" s="198">
        <v>37048.875011574077</v>
      </c>
      <c r="AC3559" s="198">
        <v>37048.875011574077</v>
      </c>
    </row>
    <row r="3560" spans="1:29" x14ac:dyDescent="0.2">
      <c r="A3560" s="44" t="str">
        <f t="shared" si="276"/>
        <v>US Natural Gas Financial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25</v>
      </c>
      <c r="F3560" s="213">
        <f t="shared" si="280"/>
        <v>250000</v>
      </c>
      <c r="G3560" s="202">
        <v>1340313</v>
      </c>
      <c r="H3560" s="198">
        <v>37047.392766203702</v>
      </c>
      <c r="I3560" t="s">
        <v>4239</v>
      </c>
      <c r="M3560" t="s">
        <v>3494</v>
      </c>
      <c r="N3560" t="s">
        <v>4277</v>
      </c>
      <c r="O3560" t="s">
        <v>3991</v>
      </c>
      <c r="Q3560" s="199">
        <v>10000</v>
      </c>
      <c r="S3560" t="s">
        <v>3495</v>
      </c>
      <c r="T3560" t="s">
        <v>3730</v>
      </c>
      <c r="U3560" s="201">
        <v>3.9550000000000001</v>
      </c>
      <c r="V3560" t="s">
        <v>4066</v>
      </c>
      <c r="W3560" t="s">
        <v>4527</v>
      </c>
      <c r="X3560" t="s">
        <v>4157</v>
      </c>
      <c r="Y3560" t="s">
        <v>3748</v>
      </c>
      <c r="Z3560" t="s">
        <v>3051</v>
      </c>
      <c r="AA3560" t="s">
        <v>557</v>
      </c>
      <c r="AB3560" s="198">
        <v>37048.875011574077</v>
      </c>
      <c r="AC3560" s="198">
        <v>37072.875011574077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</v>
      </c>
      <c r="G3561" s="202">
        <v>1340314</v>
      </c>
      <c r="H3561" s="198">
        <v>37047.392789351848</v>
      </c>
      <c r="I3561" t="s">
        <v>4496</v>
      </c>
      <c r="M3561" t="s">
        <v>3494</v>
      </c>
      <c r="N3561" t="s">
        <v>3840</v>
      </c>
      <c r="O3561" t="s">
        <v>2473</v>
      </c>
      <c r="Q3561" s="199">
        <v>5000</v>
      </c>
      <c r="S3561" t="s">
        <v>3495</v>
      </c>
      <c r="T3561" t="s">
        <v>3730</v>
      </c>
      <c r="U3561" s="201">
        <v>3.8650000000000002</v>
      </c>
      <c r="V3561" t="s">
        <v>4367</v>
      </c>
      <c r="W3561" t="s">
        <v>4512</v>
      </c>
      <c r="X3561" t="s">
        <v>4513</v>
      </c>
      <c r="Y3561" t="s">
        <v>4481</v>
      </c>
      <c r="Z3561" t="s">
        <v>3051</v>
      </c>
      <c r="AA3561">
        <v>830964</v>
      </c>
      <c r="AB3561" s="198">
        <v>37048.875011574077</v>
      </c>
      <c r="AC3561" s="198">
        <v>37048.875011574077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5000</v>
      </c>
      <c r="G3562" s="202">
        <v>1340316</v>
      </c>
      <c r="H3562" s="198">
        <v>37047.392812500002</v>
      </c>
      <c r="I3562" t="s">
        <v>4516</v>
      </c>
      <c r="M3562" t="s">
        <v>3494</v>
      </c>
      <c r="N3562" t="s">
        <v>3840</v>
      </c>
      <c r="O3562" t="s">
        <v>2681</v>
      </c>
      <c r="Q3562" s="199">
        <v>5000</v>
      </c>
      <c r="S3562" t="s">
        <v>3495</v>
      </c>
      <c r="T3562" t="s">
        <v>3730</v>
      </c>
      <c r="U3562" s="201">
        <v>4.16</v>
      </c>
      <c r="V3562" t="s">
        <v>3284</v>
      </c>
      <c r="W3562" t="s">
        <v>4178</v>
      </c>
      <c r="X3562" t="s">
        <v>3149</v>
      </c>
      <c r="Y3562" t="s">
        <v>4481</v>
      </c>
      <c r="Z3562" t="s">
        <v>3051</v>
      </c>
      <c r="AA3562">
        <v>830965</v>
      </c>
      <c r="AB3562" s="198">
        <v>37048.875011574077</v>
      </c>
      <c r="AC3562" s="198">
        <v>37048.875011574077</v>
      </c>
    </row>
    <row r="3563" spans="1:29" x14ac:dyDescent="0.2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31</v>
      </c>
      <c r="F3563" s="213">
        <f t="shared" si="280"/>
        <v>155000</v>
      </c>
      <c r="G3563" s="202">
        <v>1340317</v>
      </c>
      <c r="H3563" s="198">
        <v>37047.392824074072</v>
      </c>
      <c r="I3563" t="s">
        <v>4423</v>
      </c>
      <c r="M3563" t="s">
        <v>3494</v>
      </c>
      <c r="N3563" t="s">
        <v>4277</v>
      </c>
      <c r="O3563" t="s">
        <v>4487</v>
      </c>
      <c r="P3563" s="199">
        <v>5000</v>
      </c>
      <c r="S3563" t="s">
        <v>3495</v>
      </c>
      <c r="T3563" t="s">
        <v>3730</v>
      </c>
      <c r="U3563" s="201">
        <v>4.04</v>
      </c>
      <c r="V3563" t="s">
        <v>4082</v>
      </c>
      <c r="W3563" t="s">
        <v>2909</v>
      </c>
      <c r="X3563" t="s">
        <v>4278</v>
      </c>
      <c r="Y3563" t="s">
        <v>3748</v>
      </c>
      <c r="Z3563" t="s">
        <v>3051</v>
      </c>
      <c r="AA3563" t="s">
        <v>558</v>
      </c>
      <c r="AB3563" s="198">
        <v>37073.875</v>
      </c>
      <c r="AC3563" s="198">
        <v>37103.875</v>
      </c>
    </row>
    <row r="3564" spans="1:29" x14ac:dyDescent="0.2">
      <c r="A3564" s="44" t="str">
        <f t="shared" si="276"/>
        <v>US Power Physical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59</v>
      </c>
      <c r="F3564" s="213">
        <f t="shared" si="280"/>
        <v>2950</v>
      </c>
      <c r="G3564" s="202">
        <v>1340320</v>
      </c>
      <c r="H3564" s="198">
        <v>37047.392928240741</v>
      </c>
      <c r="I3564" t="s">
        <v>4272</v>
      </c>
      <c r="M3564" t="s">
        <v>2818</v>
      </c>
      <c r="N3564" t="s">
        <v>3519</v>
      </c>
      <c r="O3564" t="s">
        <v>4185</v>
      </c>
      <c r="P3564" s="199">
        <v>50</v>
      </c>
      <c r="S3564" t="s">
        <v>3493</v>
      </c>
      <c r="T3564" t="s">
        <v>3730</v>
      </c>
      <c r="U3564" s="201">
        <v>39.5</v>
      </c>
      <c r="V3564" t="s">
        <v>559</v>
      </c>
      <c r="W3564" t="s">
        <v>3527</v>
      </c>
      <c r="X3564" t="s">
        <v>4262</v>
      </c>
      <c r="Y3564" t="s">
        <v>4783</v>
      </c>
      <c r="Z3564" t="s">
        <v>3046</v>
      </c>
      <c r="AA3564">
        <v>632908.1</v>
      </c>
      <c r="AB3564" s="198">
        <v>37257.594444444447</v>
      </c>
      <c r="AC3564" s="198">
        <v>37315.594444444447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2500</v>
      </c>
      <c r="G3565" s="202">
        <v>1340319</v>
      </c>
      <c r="H3565" s="198">
        <v>37047.392928240741</v>
      </c>
      <c r="I3565" t="s">
        <v>3274</v>
      </c>
      <c r="M3565" t="s">
        <v>3494</v>
      </c>
      <c r="N3565" t="s">
        <v>3840</v>
      </c>
      <c r="O3565" t="s">
        <v>2685</v>
      </c>
      <c r="P3565" s="199">
        <v>2500</v>
      </c>
      <c r="S3565" t="s">
        <v>3495</v>
      </c>
      <c r="T3565" t="s">
        <v>3730</v>
      </c>
      <c r="U3565" s="201">
        <v>3.93</v>
      </c>
      <c r="V3565" t="s">
        <v>3275</v>
      </c>
      <c r="W3565" t="s">
        <v>4035</v>
      </c>
      <c r="X3565" t="s">
        <v>4036</v>
      </c>
      <c r="Y3565" t="s">
        <v>4481</v>
      </c>
      <c r="Z3565" t="s">
        <v>3051</v>
      </c>
      <c r="AA3565">
        <v>830967</v>
      </c>
      <c r="AB3565" s="198">
        <v>37048.875011574077</v>
      </c>
      <c r="AC3565" s="198">
        <v>37048.875011574077</v>
      </c>
    </row>
    <row r="3566" spans="1:29" x14ac:dyDescent="0.2">
      <c r="A3566" s="44" t="str">
        <f t="shared" si="276"/>
        <v>US Power Physical</v>
      </c>
      <c r="B3566" s="44" t="str">
        <f t="shared" si="277"/>
        <v>US</v>
      </c>
      <c r="C3566" s="44" t="str">
        <f t="shared" si="278"/>
        <v>Power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30</v>
      </c>
      <c r="F3566" s="213">
        <f t="shared" si="280"/>
        <v>1500</v>
      </c>
      <c r="G3566" s="202">
        <v>1340321</v>
      </c>
      <c r="H3566" s="198">
        <v>37047.392939814818</v>
      </c>
      <c r="I3566" t="s">
        <v>4272</v>
      </c>
      <c r="M3566" t="s">
        <v>2818</v>
      </c>
      <c r="N3566" t="s">
        <v>3519</v>
      </c>
      <c r="O3566" t="s">
        <v>4251</v>
      </c>
      <c r="P3566" s="199">
        <v>50</v>
      </c>
      <c r="S3566" t="s">
        <v>3493</v>
      </c>
      <c r="T3566" t="s">
        <v>3730</v>
      </c>
      <c r="U3566" s="201">
        <v>36.75</v>
      </c>
      <c r="V3566" t="s">
        <v>3355</v>
      </c>
      <c r="W3566" t="s">
        <v>3538</v>
      </c>
      <c r="X3566" t="s">
        <v>3524</v>
      </c>
      <c r="Y3566" t="s">
        <v>4783</v>
      </c>
      <c r="Z3566" t="s">
        <v>3046</v>
      </c>
      <c r="AA3566">
        <v>632909.1</v>
      </c>
      <c r="AB3566" s="198">
        <v>37135.71597222222</v>
      </c>
      <c r="AC3566" s="198">
        <v>37164.71597222222</v>
      </c>
    </row>
    <row r="3567" spans="1:29" x14ac:dyDescent="0.2">
      <c r="A3567" s="44" t="str">
        <f t="shared" si="276"/>
        <v xml:space="preserve"> Power Physical</v>
      </c>
      <c r="B3567" s="44" t="str">
        <f t="shared" si="277"/>
        <v/>
      </c>
      <c r="C3567" s="44" t="str">
        <f t="shared" si="278"/>
        <v>Power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25</v>
      </c>
      <c r="G3567" s="202">
        <v>1340324</v>
      </c>
      <c r="H3567" s="198">
        <v>37047.392951388887</v>
      </c>
      <c r="I3567" t="s">
        <v>2193</v>
      </c>
      <c r="M3567" t="s">
        <v>2818</v>
      </c>
      <c r="N3567" t="s">
        <v>2181</v>
      </c>
      <c r="O3567" t="s">
        <v>444</v>
      </c>
      <c r="Q3567" s="199">
        <v>25</v>
      </c>
      <c r="S3567" t="s">
        <v>3493</v>
      </c>
      <c r="T3567" t="s">
        <v>2183</v>
      </c>
      <c r="U3567" s="201">
        <v>24.9</v>
      </c>
      <c r="V3567" t="s">
        <v>2194</v>
      </c>
      <c r="W3567" t="s">
        <v>2185</v>
      </c>
      <c r="X3567" t="s">
        <v>2186</v>
      </c>
      <c r="Y3567" t="s">
        <v>2187</v>
      </c>
      <c r="Z3567" t="s">
        <v>3735</v>
      </c>
      <c r="AA3567">
        <v>110755.1</v>
      </c>
      <c r="AB3567" s="198">
        <v>37049.875011574077</v>
      </c>
      <c r="AC3567" s="198">
        <v>37049.875011574077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10000</v>
      </c>
      <c r="G3568" s="202">
        <v>1340325</v>
      </c>
      <c r="H3568" s="198">
        <v>37047.392951388887</v>
      </c>
      <c r="I3568" t="s">
        <v>3678</v>
      </c>
      <c r="M3568" t="s">
        <v>3494</v>
      </c>
      <c r="N3568" t="s">
        <v>3840</v>
      </c>
      <c r="O3568" t="s">
        <v>4697</v>
      </c>
      <c r="Q3568" s="199">
        <v>10000</v>
      </c>
      <c r="S3568" t="s">
        <v>3495</v>
      </c>
      <c r="T3568" t="s">
        <v>3730</v>
      </c>
      <c r="U3568" s="201">
        <v>3.9</v>
      </c>
      <c r="V3568" t="s">
        <v>4048</v>
      </c>
      <c r="W3568" t="s">
        <v>4169</v>
      </c>
      <c r="X3568" t="s">
        <v>4170</v>
      </c>
      <c r="Y3568" t="s">
        <v>4481</v>
      </c>
      <c r="Z3568" t="s">
        <v>3051</v>
      </c>
      <c r="AA3568">
        <v>830969</v>
      </c>
      <c r="AB3568" s="198">
        <v>37048.875011574077</v>
      </c>
      <c r="AC3568" s="198">
        <v>37048.875011574077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9766</v>
      </c>
      <c r="G3569" s="202">
        <v>1340323</v>
      </c>
      <c r="H3569" s="198">
        <v>37047.392951388887</v>
      </c>
      <c r="I3569" t="s">
        <v>4400</v>
      </c>
      <c r="M3569" t="s">
        <v>3494</v>
      </c>
      <c r="N3569" t="s">
        <v>3840</v>
      </c>
      <c r="O3569" t="s">
        <v>2469</v>
      </c>
      <c r="P3569" s="199">
        <v>9766</v>
      </c>
      <c r="S3569" t="s">
        <v>3495</v>
      </c>
      <c r="T3569" t="s">
        <v>3730</v>
      </c>
      <c r="U3569" s="201">
        <v>3.9325000000000001</v>
      </c>
      <c r="V3569" t="s">
        <v>4009</v>
      </c>
      <c r="W3569" t="s">
        <v>4512</v>
      </c>
      <c r="X3569" t="s">
        <v>4513</v>
      </c>
      <c r="Y3569" t="s">
        <v>4481</v>
      </c>
      <c r="Z3569" t="s">
        <v>3051</v>
      </c>
      <c r="AA3569">
        <v>830968</v>
      </c>
      <c r="AB3569" s="198">
        <v>37048.875011574077</v>
      </c>
      <c r="AC3569" s="198">
        <v>37048.875011574077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5000</v>
      </c>
      <c r="G3570" s="202">
        <v>1340326</v>
      </c>
      <c r="H3570" s="198">
        <v>37047.39298611111</v>
      </c>
      <c r="I3570" t="s">
        <v>4284</v>
      </c>
      <c r="M3570" t="s">
        <v>3494</v>
      </c>
      <c r="N3570" t="s">
        <v>3840</v>
      </c>
      <c r="O3570" t="s">
        <v>4686</v>
      </c>
      <c r="Q3570" s="199">
        <v>5000</v>
      </c>
      <c r="S3570" t="s">
        <v>3495</v>
      </c>
      <c r="T3570" t="s">
        <v>3730</v>
      </c>
      <c r="U3570" s="201">
        <v>3.96</v>
      </c>
      <c r="V3570" t="s">
        <v>4081</v>
      </c>
      <c r="W3570" t="s">
        <v>4368</v>
      </c>
      <c r="X3570" t="s">
        <v>4429</v>
      </c>
      <c r="Y3570" t="s">
        <v>4481</v>
      </c>
      <c r="Z3570" t="s">
        <v>3051</v>
      </c>
      <c r="AA3570">
        <v>830970</v>
      </c>
      <c r="AB3570" s="198">
        <v>37048.875011574077</v>
      </c>
      <c r="AC3570" s="198">
        <v>37048.875011574077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2900</v>
      </c>
      <c r="G3571" s="202">
        <v>1340328</v>
      </c>
      <c r="H3571" s="198">
        <v>37047.393009259256</v>
      </c>
      <c r="I3571" t="s">
        <v>4219</v>
      </c>
      <c r="M3571" t="s">
        <v>3494</v>
      </c>
      <c r="N3571" t="s">
        <v>3840</v>
      </c>
      <c r="O3571" t="s">
        <v>2472</v>
      </c>
      <c r="P3571" s="199">
        <v>2900</v>
      </c>
      <c r="S3571" t="s">
        <v>3495</v>
      </c>
      <c r="T3571" t="s">
        <v>3730</v>
      </c>
      <c r="U3571" s="201">
        <v>3.9249999999999998</v>
      </c>
      <c r="V3571" t="s">
        <v>4226</v>
      </c>
      <c r="W3571" t="s">
        <v>4512</v>
      </c>
      <c r="X3571" t="s">
        <v>4513</v>
      </c>
      <c r="Y3571" t="s">
        <v>4481</v>
      </c>
      <c r="Z3571" t="s">
        <v>3051</v>
      </c>
      <c r="AA3571">
        <v>830972</v>
      </c>
      <c r="AB3571" s="198">
        <v>37048.875011574077</v>
      </c>
      <c r="AC3571" s="198">
        <v>37048.875011574077</v>
      </c>
    </row>
    <row r="3572" spans="1:29" x14ac:dyDescent="0.2">
      <c r="A3572" s="44" t="str">
        <f t="shared" si="276"/>
        <v>US Power Physical</v>
      </c>
      <c r="B3572" s="44" t="str">
        <f t="shared" si="277"/>
        <v>US</v>
      </c>
      <c r="C3572" s="44" t="str">
        <f t="shared" si="278"/>
        <v>Power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59</v>
      </c>
      <c r="F3572" s="213">
        <f t="shared" si="280"/>
        <v>2950</v>
      </c>
      <c r="G3572" s="202">
        <v>1340330</v>
      </c>
      <c r="H3572" s="198">
        <v>37047.393055555556</v>
      </c>
      <c r="I3572" t="s">
        <v>4249</v>
      </c>
      <c r="M3572" t="s">
        <v>2818</v>
      </c>
      <c r="N3572" t="s">
        <v>3519</v>
      </c>
      <c r="O3572" t="s">
        <v>4185</v>
      </c>
      <c r="Q3572" s="199">
        <v>50</v>
      </c>
      <c r="S3572" t="s">
        <v>3493</v>
      </c>
      <c r="T3572" t="s">
        <v>3730</v>
      </c>
      <c r="U3572" s="201">
        <v>39.75</v>
      </c>
      <c r="V3572" t="s">
        <v>4786</v>
      </c>
      <c r="W3572" t="s">
        <v>3527</v>
      </c>
      <c r="X3572" t="s">
        <v>4262</v>
      </c>
      <c r="Y3572" t="s">
        <v>4783</v>
      </c>
      <c r="Z3572" t="s">
        <v>3046</v>
      </c>
      <c r="AA3572">
        <v>632911.1</v>
      </c>
      <c r="AB3572" s="198">
        <v>37257.594444444447</v>
      </c>
      <c r="AC3572" s="198">
        <v>37315.594444444447</v>
      </c>
    </row>
    <row r="3573" spans="1:29" x14ac:dyDescent="0.2">
      <c r="A3573" s="44" t="str">
        <f t="shared" si="276"/>
        <v>US Power Physical</v>
      </c>
      <c r="B3573" s="44" t="str">
        <f t="shared" si="277"/>
        <v>US</v>
      </c>
      <c r="C3573" s="44" t="str">
        <f t="shared" si="278"/>
        <v>Power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31</v>
      </c>
      <c r="F3573" s="213">
        <f t="shared" si="280"/>
        <v>1550</v>
      </c>
      <c r="G3573" s="202">
        <v>1340329</v>
      </c>
      <c r="H3573" s="198">
        <v>37047.393055555556</v>
      </c>
      <c r="I3573" t="s">
        <v>3540</v>
      </c>
      <c r="M3573" t="s">
        <v>2818</v>
      </c>
      <c r="N3573" t="s">
        <v>3519</v>
      </c>
      <c r="O3573" t="s">
        <v>2439</v>
      </c>
      <c r="P3573" s="199">
        <v>50</v>
      </c>
      <c r="S3573" t="s">
        <v>3493</v>
      </c>
      <c r="T3573" t="s">
        <v>3730</v>
      </c>
      <c r="U3573" s="201">
        <v>95</v>
      </c>
      <c r="V3573" t="s">
        <v>3650</v>
      </c>
      <c r="W3573" t="s">
        <v>3527</v>
      </c>
      <c r="X3573" t="s">
        <v>4275</v>
      </c>
      <c r="Y3573" t="s">
        <v>4783</v>
      </c>
      <c r="Z3573" t="s">
        <v>3046</v>
      </c>
      <c r="AA3573">
        <v>632910.1</v>
      </c>
      <c r="AB3573" s="198">
        <v>37073.875011574077</v>
      </c>
      <c r="AC3573" s="198">
        <v>37103.875011574077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5000</v>
      </c>
      <c r="G3574" s="202">
        <v>1340331</v>
      </c>
      <c r="H3574" s="198">
        <v>37047.393067129633</v>
      </c>
      <c r="I3574" t="s">
        <v>4439</v>
      </c>
      <c r="M3574" t="s">
        <v>3494</v>
      </c>
      <c r="N3574" t="s">
        <v>3840</v>
      </c>
      <c r="O3574" t="s">
        <v>2727</v>
      </c>
      <c r="P3574" s="199">
        <v>5000</v>
      </c>
      <c r="S3574" t="s">
        <v>3495</v>
      </c>
      <c r="T3574" t="s">
        <v>3730</v>
      </c>
      <c r="U3574" s="201">
        <v>3.91</v>
      </c>
      <c r="V3574" t="s">
        <v>3510</v>
      </c>
      <c r="W3574" t="s">
        <v>4512</v>
      </c>
      <c r="X3574" t="s">
        <v>4513</v>
      </c>
      <c r="Y3574" t="s">
        <v>4481</v>
      </c>
      <c r="Z3574" t="s">
        <v>3051</v>
      </c>
      <c r="AA3574">
        <v>830973</v>
      </c>
      <c r="AB3574" s="198">
        <v>37048.875011574077</v>
      </c>
      <c r="AC3574" s="198">
        <v>37048.875011574077</v>
      </c>
    </row>
    <row r="3575" spans="1:29" x14ac:dyDescent="0.2">
      <c r="A3575" s="44" t="str">
        <f t="shared" si="276"/>
        <v xml:space="preserve"> Natural Gas Physical</v>
      </c>
      <c r="B3575" s="44" t="str">
        <f t="shared" si="277"/>
        <v/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31</v>
      </c>
      <c r="F3575" s="213">
        <f t="shared" si="280"/>
        <v>155000</v>
      </c>
      <c r="G3575" s="202">
        <v>1340334</v>
      </c>
      <c r="H3575" s="198">
        <v>37047.393101851849</v>
      </c>
      <c r="I3575" t="s">
        <v>4239</v>
      </c>
      <c r="M3575" t="s">
        <v>3494</v>
      </c>
      <c r="N3575" t="s">
        <v>3176</v>
      </c>
      <c r="O3575" t="s">
        <v>3899</v>
      </c>
      <c r="Q3575" s="199">
        <v>5000</v>
      </c>
      <c r="S3575" t="s">
        <v>3798</v>
      </c>
      <c r="T3575" t="s">
        <v>3177</v>
      </c>
      <c r="U3575" s="201">
        <v>5.2</v>
      </c>
      <c r="V3575" t="s">
        <v>3255</v>
      </c>
      <c r="W3575" t="s">
        <v>4461</v>
      </c>
      <c r="X3575" t="s">
        <v>3179</v>
      </c>
      <c r="Y3575" t="s">
        <v>4481</v>
      </c>
      <c r="Z3575" t="s">
        <v>3052</v>
      </c>
      <c r="AA3575">
        <v>830974</v>
      </c>
      <c r="AB3575" s="198">
        <v>37073.875011574077</v>
      </c>
      <c r="AC3575" s="198">
        <v>37103.875011574077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25</v>
      </c>
      <c r="F3576" s="213">
        <f t="shared" si="280"/>
        <v>125000</v>
      </c>
      <c r="G3576" s="202">
        <v>1340335</v>
      </c>
      <c r="H3576" s="198">
        <v>37047.393148148149</v>
      </c>
      <c r="I3576" t="s">
        <v>4400</v>
      </c>
      <c r="M3576" t="s">
        <v>3494</v>
      </c>
      <c r="N3576" t="s">
        <v>3840</v>
      </c>
      <c r="O3576" t="s">
        <v>2608</v>
      </c>
      <c r="Q3576" s="199">
        <v>5000</v>
      </c>
      <c r="S3576" t="s">
        <v>3495</v>
      </c>
      <c r="T3576" t="s">
        <v>3730</v>
      </c>
      <c r="U3576" s="201">
        <v>3.97</v>
      </c>
      <c r="V3576" t="s">
        <v>4462</v>
      </c>
      <c r="W3576" t="s">
        <v>4163</v>
      </c>
      <c r="X3576" t="s">
        <v>4164</v>
      </c>
      <c r="Y3576" t="s">
        <v>4481</v>
      </c>
      <c r="Z3576" t="s">
        <v>3051</v>
      </c>
      <c r="AA3576">
        <v>830978</v>
      </c>
      <c r="AB3576" s="198">
        <v>37048.875011574077</v>
      </c>
      <c r="AC3576" s="198">
        <v>37072.875011574077</v>
      </c>
    </row>
    <row r="3577" spans="1:29" x14ac:dyDescent="0.2">
      <c r="A3577" s="44" t="str">
        <f t="shared" si="276"/>
        <v>US Power Physical</v>
      </c>
      <c r="B3577" s="44" t="str">
        <f t="shared" si="277"/>
        <v>US</v>
      </c>
      <c r="C3577" s="44" t="str">
        <f t="shared" si="278"/>
        <v>Power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31</v>
      </c>
      <c r="F3577" s="213">
        <f t="shared" si="280"/>
        <v>1550</v>
      </c>
      <c r="G3577" s="202">
        <v>1340337</v>
      </c>
      <c r="H3577" s="198">
        <v>37047.393159722225</v>
      </c>
      <c r="I3577" t="s">
        <v>3540</v>
      </c>
      <c r="M3577" t="s">
        <v>2818</v>
      </c>
      <c r="N3577" t="s">
        <v>3519</v>
      </c>
      <c r="O3577" t="s">
        <v>2439</v>
      </c>
      <c r="P3577" s="199">
        <v>50</v>
      </c>
      <c r="S3577" t="s">
        <v>3493</v>
      </c>
      <c r="T3577" t="s">
        <v>3730</v>
      </c>
      <c r="U3577" s="201">
        <v>94</v>
      </c>
      <c r="V3577" t="s">
        <v>3650</v>
      </c>
      <c r="W3577" t="s">
        <v>3527</v>
      </c>
      <c r="X3577" t="s">
        <v>4275</v>
      </c>
      <c r="Y3577" t="s">
        <v>4783</v>
      </c>
      <c r="Z3577" t="s">
        <v>3046</v>
      </c>
      <c r="AA3577">
        <v>632913.1</v>
      </c>
      <c r="AB3577" s="198">
        <v>37073.875011574077</v>
      </c>
      <c r="AC3577" s="198">
        <v>37103.875011574077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1478</v>
      </c>
      <c r="G3578" s="202">
        <v>1340338</v>
      </c>
      <c r="H3578" s="198">
        <v>37047.393159722225</v>
      </c>
      <c r="I3578" t="s">
        <v>4160</v>
      </c>
      <c r="M3578" t="s">
        <v>3494</v>
      </c>
      <c r="N3578" t="s">
        <v>3840</v>
      </c>
      <c r="O3578" t="s">
        <v>2727</v>
      </c>
      <c r="P3578" s="199">
        <v>1478</v>
      </c>
      <c r="S3578" t="s">
        <v>3495</v>
      </c>
      <c r="T3578" t="s">
        <v>3730</v>
      </c>
      <c r="U3578" s="201">
        <v>3.91</v>
      </c>
      <c r="V3578" t="s">
        <v>3449</v>
      </c>
      <c r="W3578" t="s">
        <v>4512</v>
      </c>
      <c r="X3578" t="s">
        <v>4513</v>
      </c>
      <c r="Y3578" t="s">
        <v>4481</v>
      </c>
      <c r="Z3578" t="s">
        <v>3051</v>
      </c>
      <c r="AA3578">
        <v>830975</v>
      </c>
      <c r="AB3578" s="198">
        <v>37048.875011574077</v>
      </c>
      <c r="AC3578" s="198">
        <v>37048.875011574077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1347</v>
      </c>
      <c r="G3579" s="202">
        <v>1340339</v>
      </c>
      <c r="H3579" s="198">
        <v>37047.393171296295</v>
      </c>
      <c r="I3579" t="s">
        <v>4249</v>
      </c>
      <c r="M3579" t="s">
        <v>3494</v>
      </c>
      <c r="N3579" t="s">
        <v>3840</v>
      </c>
      <c r="O3579" t="s">
        <v>2481</v>
      </c>
      <c r="Q3579" s="199">
        <v>1347</v>
      </c>
      <c r="S3579" t="s">
        <v>3495</v>
      </c>
      <c r="T3579" t="s">
        <v>3730</v>
      </c>
      <c r="U3579" s="201">
        <v>4.0475000000000003</v>
      </c>
      <c r="V3579" t="s">
        <v>4503</v>
      </c>
      <c r="W3579" t="s">
        <v>4479</v>
      </c>
      <c r="X3579" t="s">
        <v>4480</v>
      </c>
      <c r="Y3579" t="s">
        <v>4481</v>
      </c>
      <c r="Z3579" t="s">
        <v>3051</v>
      </c>
      <c r="AA3579">
        <v>830976</v>
      </c>
      <c r="AB3579" s="198">
        <v>37048.875011574077</v>
      </c>
      <c r="AC3579" s="198">
        <v>37048.875011574077</v>
      </c>
    </row>
    <row r="3580" spans="1:29" x14ac:dyDescent="0.2">
      <c r="A3580" s="44" t="str">
        <f t="shared" si="276"/>
        <v>US Power Physical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1500</v>
      </c>
      <c r="G3580" s="202">
        <v>1340340</v>
      </c>
      <c r="H3580" s="198">
        <v>37047.393182870372</v>
      </c>
      <c r="I3580" t="s">
        <v>3533</v>
      </c>
      <c r="M3580" t="s">
        <v>2818</v>
      </c>
      <c r="N3580" t="s">
        <v>4269</v>
      </c>
      <c r="O3580" t="s">
        <v>3977</v>
      </c>
      <c r="Q3580" s="199">
        <v>50</v>
      </c>
      <c r="S3580" t="s">
        <v>3493</v>
      </c>
      <c r="T3580" t="s">
        <v>3730</v>
      </c>
      <c r="U3580" s="201">
        <v>46.25</v>
      </c>
      <c r="V3580" t="s">
        <v>3652</v>
      </c>
      <c r="W3580" t="s">
        <v>4514</v>
      </c>
      <c r="X3580" t="s">
        <v>4515</v>
      </c>
      <c r="Y3580" t="s">
        <v>4783</v>
      </c>
      <c r="Z3580" t="s">
        <v>3046</v>
      </c>
      <c r="AA3580">
        <v>632914.1</v>
      </c>
      <c r="AB3580" s="198">
        <v>37135.875011574077</v>
      </c>
      <c r="AC3580" s="198">
        <v>37164.875011574077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12250</v>
      </c>
      <c r="G3581" s="202">
        <v>1340341</v>
      </c>
      <c r="H3581" s="198">
        <v>37047.393194444441</v>
      </c>
      <c r="I3581" t="s">
        <v>3625</v>
      </c>
      <c r="M3581" t="s">
        <v>3494</v>
      </c>
      <c r="N3581" t="s">
        <v>3840</v>
      </c>
      <c r="O3581" t="s">
        <v>2481</v>
      </c>
      <c r="P3581" s="199">
        <v>12250</v>
      </c>
      <c r="S3581" t="s">
        <v>3495</v>
      </c>
      <c r="T3581" t="s">
        <v>3730</v>
      </c>
      <c r="U3581" s="201">
        <v>4.0374999999999996</v>
      </c>
      <c r="V3581" t="s">
        <v>3244</v>
      </c>
      <c r="W3581" t="s">
        <v>4479</v>
      </c>
      <c r="X3581" t="s">
        <v>4480</v>
      </c>
      <c r="Y3581" t="s">
        <v>4481</v>
      </c>
      <c r="Z3581" t="s">
        <v>3051</v>
      </c>
      <c r="AA3581">
        <v>830977</v>
      </c>
      <c r="AB3581" s="198">
        <v>37048.875011574077</v>
      </c>
      <c r="AC3581" s="198">
        <v>37048.875011574077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1535</v>
      </c>
      <c r="G3582" s="202">
        <v>1340343</v>
      </c>
      <c r="H3582" s="198">
        <v>37047.393229166664</v>
      </c>
      <c r="I3582" t="s">
        <v>4521</v>
      </c>
      <c r="M3582" t="s">
        <v>3494</v>
      </c>
      <c r="N3582" t="s">
        <v>3840</v>
      </c>
      <c r="O3582" t="s">
        <v>86</v>
      </c>
      <c r="Q3582" s="199">
        <v>1535</v>
      </c>
      <c r="S3582" t="s">
        <v>3495</v>
      </c>
      <c r="T3582" t="s">
        <v>3730</v>
      </c>
      <c r="U3582" s="201">
        <v>4.0475000000000003</v>
      </c>
      <c r="V3582" t="s">
        <v>4369</v>
      </c>
      <c r="W3582" t="s">
        <v>4479</v>
      </c>
      <c r="X3582" t="s">
        <v>4480</v>
      </c>
      <c r="Y3582" t="s">
        <v>4481</v>
      </c>
      <c r="Z3582" t="s">
        <v>3051</v>
      </c>
      <c r="AA3582">
        <v>830979</v>
      </c>
      <c r="AB3582" s="198">
        <v>37048.875011574077</v>
      </c>
      <c r="AC3582" s="198">
        <v>37048.875011574077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5000</v>
      </c>
      <c r="G3583" s="202">
        <v>1340344</v>
      </c>
      <c r="H3583" s="198">
        <v>37047.393229166664</v>
      </c>
      <c r="I3583" t="s">
        <v>4160</v>
      </c>
      <c r="M3583" t="s">
        <v>3494</v>
      </c>
      <c r="N3583" t="s">
        <v>3840</v>
      </c>
      <c r="O3583" t="s">
        <v>2727</v>
      </c>
      <c r="P3583" s="199">
        <v>5000</v>
      </c>
      <c r="S3583" t="s">
        <v>3495</v>
      </c>
      <c r="T3583" t="s">
        <v>3730</v>
      </c>
      <c r="U3583" s="201">
        <v>3.9</v>
      </c>
      <c r="V3583" t="s">
        <v>3449</v>
      </c>
      <c r="W3583" t="s">
        <v>4512</v>
      </c>
      <c r="X3583" t="s">
        <v>4513</v>
      </c>
      <c r="Y3583" t="s">
        <v>4481</v>
      </c>
      <c r="Z3583" t="s">
        <v>3051</v>
      </c>
      <c r="AA3583">
        <v>830980</v>
      </c>
      <c r="AB3583" s="198">
        <v>37048.875011574077</v>
      </c>
      <c r="AC3583" s="198">
        <v>37048.875011574077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9635</v>
      </c>
      <c r="G3584" s="202">
        <v>1340345</v>
      </c>
      <c r="H3584" s="198">
        <v>37047.393240740741</v>
      </c>
      <c r="I3584" t="s">
        <v>4400</v>
      </c>
      <c r="M3584" t="s">
        <v>3494</v>
      </c>
      <c r="N3584" t="s">
        <v>3840</v>
      </c>
      <c r="O3584" t="s">
        <v>2583</v>
      </c>
      <c r="Q3584" s="199">
        <v>9635</v>
      </c>
      <c r="S3584" t="s">
        <v>3495</v>
      </c>
      <c r="T3584" t="s">
        <v>3730</v>
      </c>
      <c r="U3584" s="201">
        <v>4.0999999999999996</v>
      </c>
      <c r="V3584" t="s">
        <v>4009</v>
      </c>
      <c r="W3584" t="s">
        <v>4523</v>
      </c>
      <c r="X3584" t="s">
        <v>4524</v>
      </c>
      <c r="Y3584" t="s">
        <v>4481</v>
      </c>
      <c r="Z3584" t="s">
        <v>3051</v>
      </c>
      <c r="AA3584">
        <v>830981</v>
      </c>
      <c r="AB3584" s="198">
        <v>37048.875011574077</v>
      </c>
      <c r="AC3584" s="198">
        <v>37048.875011574077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1340347</v>
      </c>
      <c r="H3585" s="198">
        <v>37047.39329861111</v>
      </c>
      <c r="I3585" t="s">
        <v>3533</v>
      </c>
      <c r="M3585" t="s">
        <v>3494</v>
      </c>
      <c r="N3585" t="s">
        <v>3840</v>
      </c>
      <c r="O3585" t="s">
        <v>2614</v>
      </c>
      <c r="Q3585" s="199">
        <v>5000</v>
      </c>
      <c r="S3585" t="s">
        <v>3495</v>
      </c>
      <c r="T3585" t="s">
        <v>3730</v>
      </c>
      <c r="U3585" s="201">
        <v>3.2250000000000001</v>
      </c>
      <c r="V3585" t="s">
        <v>4152</v>
      </c>
      <c r="W3585" t="s">
        <v>3171</v>
      </c>
      <c r="X3585" t="s">
        <v>3164</v>
      </c>
      <c r="Y3585" t="s">
        <v>4481</v>
      </c>
      <c r="Z3585" t="s">
        <v>3051</v>
      </c>
      <c r="AA3585">
        <v>830983</v>
      </c>
      <c r="AB3585" s="198">
        <v>37048.875011574077</v>
      </c>
      <c r="AC3585" s="198">
        <v>37048.875011574077</v>
      </c>
    </row>
    <row r="3586" spans="1:29" x14ac:dyDescent="0.2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2500</v>
      </c>
      <c r="G3586" s="202">
        <v>1340348</v>
      </c>
      <c r="H3586" s="198">
        <v>37047.393321759257</v>
      </c>
      <c r="I3586" t="s">
        <v>4435</v>
      </c>
      <c r="M3586" t="s">
        <v>3494</v>
      </c>
      <c r="N3586" t="s">
        <v>3176</v>
      </c>
      <c r="O3586" t="s">
        <v>4591</v>
      </c>
      <c r="Q3586" s="199">
        <v>2500</v>
      </c>
      <c r="S3586" t="s">
        <v>3798</v>
      </c>
      <c r="T3586" t="s">
        <v>3177</v>
      </c>
      <c r="U3586" s="201">
        <v>4.92</v>
      </c>
      <c r="V3586" t="s">
        <v>4645</v>
      </c>
      <c r="W3586" t="s">
        <v>3178</v>
      </c>
      <c r="X3586" t="s">
        <v>3179</v>
      </c>
      <c r="Y3586" t="s">
        <v>4481</v>
      </c>
      <c r="Z3586" t="s">
        <v>3052</v>
      </c>
      <c r="AA3586">
        <v>830984</v>
      </c>
      <c r="AB3586" s="198">
        <v>37047.875011574077</v>
      </c>
      <c r="AC3586" s="198">
        <v>37047.875011574077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5000</v>
      </c>
      <c r="G3587" s="202">
        <v>1340349</v>
      </c>
      <c r="H3587" s="198">
        <v>37047.39334490741</v>
      </c>
      <c r="I3587" t="s">
        <v>4272</v>
      </c>
      <c r="M3587" t="s">
        <v>3494</v>
      </c>
      <c r="N3587" t="s">
        <v>3840</v>
      </c>
      <c r="O3587" t="s">
        <v>2681</v>
      </c>
      <c r="P3587" s="199">
        <v>5000</v>
      </c>
      <c r="S3587" t="s">
        <v>3495</v>
      </c>
      <c r="T3587" t="s">
        <v>3730</v>
      </c>
      <c r="U3587" s="201">
        <v>4.1399999999999997</v>
      </c>
      <c r="V3587" t="s">
        <v>3161</v>
      </c>
      <c r="W3587" t="s">
        <v>4178</v>
      </c>
      <c r="X3587" t="s">
        <v>3149</v>
      </c>
      <c r="Y3587" t="s">
        <v>4481</v>
      </c>
      <c r="Z3587" t="s">
        <v>3051</v>
      </c>
      <c r="AA3587">
        <v>830985</v>
      </c>
      <c r="AB3587" s="198">
        <v>37048.875011574077</v>
      </c>
      <c r="AC3587" s="198">
        <v>37048.875011574077</v>
      </c>
    </row>
    <row r="3588" spans="1:29" x14ac:dyDescent="0.2">
      <c r="A3588" s="44" t="str">
        <f t="shared" si="276"/>
        <v xml:space="preserve"> Natural Gas Physical</v>
      </c>
      <c r="B3588" s="44" t="str">
        <f t="shared" si="277"/>
        <v/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10000</v>
      </c>
      <c r="G3588" s="202">
        <v>1340350</v>
      </c>
      <c r="H3588" s="198">
        <v>37047.393368055556</v>
      </c>
      <c r="I3588" t="s">
        <v>4431</v>
      </c>
      <c r="M3588" t="s">
        <v>3494</v>
      </c>
      <c r="N3588" t="s">
        <v>3176</v>
      </c>
      <c r="O3588" t="s">
        <v>4591</v>
      </c>
      <c r="P3588" s="199">
        <v>10000</v>
      </c>
      <c r="S3588" t="s">
        <v>3798</v>
      </c>
      <c r="T3588" t="s">
        <v>3177</v>
      </c>
      <c r="U3588" s="201">
        <v>4.9000000000000004</v>
      </c>
      <c r="V3588" t="s">
        <v>3806</v>
      </c>
      <c r="W3588" t="s">
        <v>3178</v>
      </c>
      <c r="X3588" t="s">
        <v>3179</v>
      </c>
      <c r="Y3588" t="s">
        <v>4481</v>
      </c>
      <c r="Z3588" t="s">
        <v>3052</v>
      </c>
      <c r="AA3588">
        <v>830986</v>
      </c>
      <c r="AB3588" s="198">
        <v>37047.875011574077</v>
      </c>
      <c r="AC3588" s="198">
        <v>37047.875011574077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1340352</v>
      </c>
      <c r="H3589" s="198">
        <v>37047.393368055556</v>
      </c>
      <c r="I3589" t="s">
        <v>3606</v>
      </c>
      <c r="M3589" t="s">
        <v>3494</v>
      </c>
      <c r="N3589" t="s">
        <v>3840</v>
      </c>
      <c r="O3589" t="s">
        <v>2549</v>
      </c>
      <c r="Q3589" s="199">
        <v>10000</v>
      </c>
      <c r="S3589" t="s">
        <v>3495</v>
      </c>
      <c r="T3589" t="s">
        <v>3730</v>
      </c>
      <c r="U3589" s="201">
        <v>4.0549999999999997</v>
      </c>
      <c r="V3589" t="s">
        <v>4347</v>
      </c>
      <c r="W3589" t="s">
        <v>4479</v>
      </c>
      <c r="X3589" t="s">
        <v>4480</v>
      </c>
      <c r="Y3589" t="s">
        <v>4481</v>
      </c>
      <c r="Z3589" t="s">
        <v>3051</v>
      </c>
      <c r="AA3589">
        <v>830987</v>
      </c>
      <c r="AB3589" s="198">
        <v>37048.875011574077</v>
      </c>
      <c r="AC3589" s="198">
        <v>37048.875011574077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2500</v>
      </c>
      <c r="G3590" s="202">
        <v>1340353</v>
      </c>
      <c r="H3590" s="198">
        <v>37047.393391203703</v>
      </c>
      <c r="I3590" t="s">
        <v>3533</v>
      </c>
      <c r="M3590" t="s">
        <v>3494</v>
      </c>
      <c r="N3590" t="s">
        <v>3840</v>
      </c>
      <c r="O3590" t="s">
        <v>2685</v>
      </c>
      <c r="P3590" s="199">
        <v>2500</v>
      </c>
      <c r="S3590" t="s">
        <v>3495</v>
      </c>
      <c r="T3590" t="s">
        <v>3730</v>
      </c>
      <c r="U3590" s="201">
        <v>3.915</v>
      </c>
      <c r="V3590" t="s">
        <v>480</v>
      </c>
      <c r="W3590" t="s">
        <v>4035</v>
      </c>
      <c r="X3590" t="s">
        <v>4036</v>
      </c>
      <c r="Y3590" t="s">
        <v>4481</v>
      </c>
      <c r="Z3590" t="s">
        <v>3051</v>
      </c>
      <c r="AA3590">
        <v>830988</v>
      </c>
      <c r="AB3590" s="198">
        <v>37048.875011574077</v>
      </c>
      <c r="AC3590" s="198">
        <v>37048.875011574077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6419</v>
      </c>
      <c r="G3591" s="202">
        <v>1340354</v>
      </c>
      <c r="H3591" s="198">
        <v>37047.39340277778</v>
      </c>
      <c r="I3591" t="s">
        <v>3466</v>
      </c>
      <c r="M3591" t="s">
        <v>3494</v>
      </c>
      <c r="N3591" t="s">
        <v>3840</v>
      </c>
      <c r="O3591" t="s">
        <v>2469</v>
      </c>
      <c r="P3591" s="199">
        <v>6419</v>
      </c>
      <c r="S3591" t="s">
        <v>3495</v>
      </c>
      <c r="T3591" t="s">
        <v>3730</v>
      </c>
      <c r="U3591" s="201">
        <v>3.93</v>
      </c>
      <c r="V3591" t="s">
        <v>3484</v>
      </c>
      <c r="W3591" t="s">
        <v>4512</v>
      </c>
      <c r="X3591" t="s">
        <v>4513</v>
      </c>
      <c r="Y3591" t="s">
        <v>4481</v>
      </c>
      <c r="Z3591" t="s">
        <v>3051</v>
      </c>
      <c r="AA3591">
        <v>830989</v>
      </c>
      <c r="AB3591" s="198">
        <v>37048.875011574077</v>
      </c>
      <c r="AC3591" s="198">
        <v>37048.875011574077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1340355</v>
      </c>
      <c r="H3592" s="198">
        <v>37047.39340277778</v>
      </c>
      <c r="I3592" t="s">
        <v>4516</v>
      </c>
      <c r="M3592" t="s">
        <v>3494</v>
      </c>
      <c r="N3592" t="s">
        <v>3840</v>
      </c>
      <c r="O3592" t="s">
        <v>2681</v>
      </c>
      <c r="Q3592" s="199">
        <v>5000</v>
      </c>
      <c r="S3592" t="s">
        <v>3495</v>
      </c>
      <c r="T3592" t="s">
        <v>3730</v>
      </c>
      <c r="U3592" s="201">
        <v>4.16</v>
      </c>
      <c r="V3592" t="s">
        <v>3284</v>
      </c>
      <c r="W3592" t="s">
        <v>4178</v>
      </c>
      <c r="X3592" t="s">
        <v>3149</v>
      </c>
      <c r="Y3592" t="s">
        <v>4481</v>
      </c>
      <c r="Z3592" t="s">
        <v>3051</v>
      </c>
      <c r="AA3592">
        <v>830990</v>
      </c>
      <c r="AB3592" s="198">
        <v>37048.875011574077</v>
      </c>
      <c r="AC3592" s="198">
        <v>37048.875011574077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</v>
      </c>
      <c r="G3593" s="202">
        <v>1340357</v>
      </c>
      <c r="H3593" s="198">
        <v>37047.393460648149</v>
      </c>
      <c r="I3593" t="s">
        <v>4496</v>
      </c>
      <c r="M3593" t="s">
        <v>3494</v>
      </c>
      <c r="N3593" t="s">
        <v>3840</v>
      </c>
      <c r="O3593" t="s">
        <v>2473</v>
      </c>
      <c r="Q3593" s="199">
        <v>2500</v>
      </c>
      <c r="S3593" t="s">
        <v>3495</v>
      </c>
      <c r="T3593" t="s">
        <v>3730</v>
      </c>
      <c r="U3593" s="201">
        <v>3.875</v>
      </c>
      <c r="V3593" t="s">
        <v>4367</v>
      </c>
      <c r="W3593" t="s">
        <v>4512</v>
      </c>
      <c r="X3593" t="s">
        <v>4513</v>
      </c>
      <c r="Y3593" t="s">
        <v>4481</v>
      </c>
      <c r="Z3593" t="s">
        <v>3051</v>
      </c>
      <c r="AA3593">
        <v>830991</v>
      </c>
      <c r="AB3593" s="198">
        <v>37048.875011574077</v>
      </c>
      <c r="AC3593" s="198">
        <v>37048.875011574077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5000</v>
      </c>
      <c r="G3594" s="202">
        <v>1340359</v>
      </c>
      <c r="H3594" s="198">
        <v>37047.393495370372</v>
      </c>
      <c r="I3594" t="s">
        <v>3533</v>
      </c>
      <c r="M3594" t="s">
        <v>3494</v>
      </c>
      <c r="N3594" t="s">
        <v>3840</v>
      </c>
      <c r="O3594" t="s">
        <v>2614</v>
      </c>
      <c r="Q3594" s="199">
        <v>5000</v>
      </c>
      <c r="S3594" t="s">
        <v>3495</v>
      </c>
      <c r="T3594" t="s">
        <v>3730</v>
      </c>
      <c r="U3594" s="201">
        <v>3.3</v>
      </c>
      <c r="V3594" t="s">
        <v>4152</v>
      </c>
      <c r="W3594" t="s">
        <v>3171</v>
      </c>
      <c r="X3594" t="s">
        <v>3164</v>
      </c>
      <c r="Y3594" t="s">
        <v>4481</v>
      </c>
      <c r="Z3594" t="s">
        <v>3051</v>
      </c>
      <c r="AA3594">
        <v>830993</v>
      </c>
      <c r="AB3594" s="198">
        <v>37048.875011574077</v>
      </c>
      <c r="AC3594" s="198">
        <v>37048.875011574077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30000</v>
      </c>
      <c r="G3595" s="202">
        <v>1340358</v>
      </c>
      <c r="H3595" s="198">
        <v>37047.393495370372</v>
      </c>
      <c r="I3595" t="s">
        <v>4272</v>
      </c>
      <c r="M3595" t="s">
        <v>3494</v>
      </c>
      <c r="N3595" t="s">
        <v>3840</v>
      </c>
      <c r="O3595" t="s">
        <v>2481</v>
      </c>
      <c r="P3595" s="199">
        <v>30000</v>
      </c>
      <c r="S3595" t="s">
        <v>3495</v>
      </c>
      <c r="T3595" t="s">
        <v>3730</v>
      </c>
      <c r="U3595" s="201">
        <v>4.0324999999999998</v>
      </c>
      <c r="V3595" t="s">
        <v>4190</v>
      </c>
      <c r="W3595" t="s">
        <v>4479</v>
      </c>
      <c r="X3595" t="s">
        <v>4480</v>
      </c>
      <c r="Y3595" t="s">
        <v>4481</v>
      </c>
      <c r="Z3595" t="s">
        <v>3051</v>
      </c>
      <c r="AA3595">
        <v>830992</v>
      </c>
      <c r="AB3595" s="198">
        <v>37048.875011574077</v>
      </c>
      <c r="AC3595" s="198">
        <v>37048.875011574077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3581</v>
      </c>
      <c r="G3596" s="202">
        <v>1340360</v>
      </c>
      <c r="H3596" s="198">
        <v>37047.393506944441</v>
      </c>
      <c r="I3596" t="s">
        <v>4400</v>
      </c>
      <c r="M3596" t="s">
        <v>3494</v>
      </c>
      <c r="N3596" t="s">
        <v>3840</v>
      </c>
      <c r="O3596" t="s">
        <v>2469</v>
      </c>
      <c r="P3596" s="199">
        <v>3581</v>
      </c>
      <c r="S3596" t="s">
        <v>3495</v>
      </c>
      <c r="T3596" t="s">
        <v>3730</v>
      </c>
      <c r="U3596" s="201">
        <v>3.93</v>
      </c>
      <c r="V3596" t="s">
        <v>4009</v>
      </c>
      <c r="W3596" t="s">
        <v>4512</v>
      </c>
      <c r="X3596" t="s">
        <v>4513</v>
      </c>
      <c r="Y3596" t="s">
        <v>4481</v>
      </c>
      <c r="Z3596" t="s">
        <v>3051</v>
      </c>
      <c r="AA3596">
        <v>830994</v>
      </c>
      <c r="AB3596" s="198">
        <v>37048.875011574077</v>
      </c>
      <c r="AC3596" s="198">
        <v>37048.875011574077</v>
      </c>
    </row>
    <row r="3597" spans="1:29" x14ac:dyDescent="0.2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151</v>
      </c>
      <c r="F3597" s="213">
        <f t="shared" si="285"/>
        <v>755000</v>
      </c>
      <c r="G3597" s="202">
        <v>1340361</v>
      </c>
      <c r="H3597" s="198">
        <v>37047.393518518518</v>
      </c>
      <c r="I3597" t="s">
        <v>4199</v>
      </c>
      <c r="M3597" t="s">
        <v>3494</v>
      </c>
      <c r="N3597" t="s">
        <v>4277</v>
      </c>
      <c r="O3597" t="s">
        <v>4505</v>
      </c>
      <c r="Q3597" s="199">
        <v>5000</v>
      </c>
      <c r="S3597" t="s">
        <v>3495</v>
      </c>
      <c r="T3597" t="s">
        <v>3730</v>
      </c>
      <c r="U3597" s="201">
        <v>4.46</v>
      </c>
      <c r="V3597" t="s">
        <v>4200</v>
      </c>
      <c r="W3597" t="s">
        <v>2909</v>
      </c>
      <c r="X3597" t="s">
        <v>4278</v>
      </c>
      <c r="Y3597" t="s">
        <v>3748</v>
      </c>
      <c r="Z3597" t="s">
        <v>3051</v>
      </c>
      <c r="AA3597" t="s">
        <v>560</v>
      </c>
      <c r="AB3597" s="198">
        <v>37196</v>
      </c>
      <c r="AC3597" s="198">
        <v>37346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5000</v>
      </c>
      <c r="G3598" s="202">
        <v>1340362</v>
      </c>
      <c r="H3598" s="198">
        <v>37047.393541666665</v>
      </c>
      <c r="I3598" t="s">
        <v>4284</v>
      </c>
      <c r="M3598" t="s">
        <v>3494</v>
      </c>
      <c r="N3598" t="s">
        <v>3840</v>
      </c>
      <c r="O3598" t="s">
        <v>2614</v>
      </c>
      <c r="P3598" s="199">
        <v>5000</v>
      </c>
      <c r="S3598" t="s">
        <v>3495</v>
      </c>
      <c r="T3598" t="s">
        <v>3730</v>
      </c>
      <c r="U3598" s="201">
        <v>3.2</v>
      </c>
      <c r="V3598" t="s">
        <v>4087</v>
      </c>
      <c r="W3598" t="s">
        <v>3171</v>
      </c>
      <c r="X3598" t="s">
        <v>3164</v>
      </c>
      <c r="Y3598" t="s">
        <v>4481</v>
      </c>
      <c r="Z3598" t="s">
        <v>3051</v>
      </c>
      <c r="AA3598">
        <v>830995</v>
      </c>
      <c r="AB3598" s="198">
        <v>37048.875011574077</v>
      </c>
      <c r="AC3598" s="198">
        <v>37048.875011574077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10000</v>
      </c>
      <c r="G3599" s="202">
        <v>1340363</v>
      </c>
      <c r="H3599" s="198">
        <v>37047.393553240741</v>
      </c>
      <c r="I3599" t="s">
        <v>4400</v>
      </c>
      <c r="M3599" t="s">
        <v>3494</v>
      </c>
      <c r="N3599" t="s">
        <v>3840</v>
      </c>
      <c r="O3599" t="s">
        <v>2583</v>
      </c>
      <c r="Q3599" s="199">
        <v>10000</v>
      </c>
      <c r="S3599" t="s">
        <v>3495</v>
      </c>
      <c r="T3599" t="s">
        <v>3730</v>
      </c>
      <c r="U3599" s="201">
        <v>4.1050000000000004</v>
      </c>
      <c r="V3599" t="s">
        <v>4009</v>
      </c>
      <c r="W3599" t="s">
        <v>4523</v>
      </c>
      <c r="X3599" t="s">
        <v>4524</v>
      </c>
      <c r="Y3599" t="s">
        <v>4481</v>
      </c>
      <c r="Z3599" t="s">
        <v>3051</v>
      </c>
      <c r="AA3599">
        <v>830996</v>
      </c>
      <c r="AB3599" s="198">
        <v>37048.875011574077</v>
      </c>
      <c r="AC3599" s="198">
        <v>37048.875011574077</v>
      </c>
    </row>
    <row r="3600" spans="1:29" x14ac:dyDescent="0.2">
      <c r="A3600" s="44" t="str">
        <f t="shared" si="281"/>
        <v xml:space="preserve"> Natural Gas Physical</v>
      </c>
      <c r="B3600" s="44" t="str">
        <f t="shared" si="282"/>
        <v/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1340364</v>
      </c>
      <c r="H3600" s="198">
        <v>37047.393587962964</v>
      </c>
      <c r="I3600" t="s">
        <v>4264</v>
      </c>
      <c r="M3600" t="s">
        <v>3494</v>
      </c>
      <c r="N3600" t="s">
        <v>4506</v>
      </c>
      <c r="O3600" t="s">
        <v>2641</v>
      </c>
      <c r="Q3600" s="199">
        <v>5000</v>
      </c>
      <c r="S3600" t="s">
        <v>3495</v>
      </c>
      <c r="T3600" t="s">
        <v>3730</v>
      </c>
      <c r="U3600" s="201">
        <v>4.0724999999999998</v>
      </c>
      <c r="V3600" t="s">
        <v>96</v>
      </c>
      <c r="W3600" t="s">
        <v>4507</v>
      </c>
      <c r="X3600" t="s">
        <v>4508</v>
      </c>
      <c r="Y3600" t="s">
        <v>4481</v>
      </c>
      <c r="Z3600" t="s">
        <v>3051</v>
      </c>
      <c r="AA3600">
        <v>830997</v>
      </c>
      <c r="AB3600" s="198">
        <v>37048.875011574077</v>
      </c>
      <c r="AC3600" s="198">
        <v>37048.875011574077</v>
      </c>
    </row>
    <row r="3601" spans="1:29" x14ac:dyDescent="0.2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10000</v>
      </c>
      <c r="G3601" s="202">
        <v>1340366</v>
      </c>
      <c r="H3601" s="198">
        <v>37047.393657407411</v>
      </c>
      <c r="I3601" t="s">
        <v>3490</v>
      </c>
      <c r="M3601" t="s">
        <v>3494</v>
      </c>
      <c r="N3601" t="s">
        <v>3840</v>
      </c>
      <c r="O3601" t="s">
        <v>4680</v>
      </c>
      <c r="Q3601" s="199">
        <v>10000</v>
      </c>
      <c r="S3601" t="s">
        <v>3495</v>
      </c>
      <c r="T3601" t="s">
        <v>3730</v>
      </c>
      <c r="U3601" s="201">
        <v>3.97</v>
      </c>
      <c r="V3601" t="s">
        <v>4051</v>
      </c>
      <c r="W3601" t="s">
        <v>4163</v>
      </c>
      <c r="X3601" t="s">
        <v>4164</v>
      </c>
      <c r="Y3601" t="s">
        <v>4481</v>
      </c>
      <c r="Z3601" t="s">
        <v>3051</v>
      </c>
      <c r="AA3601">
        <v>830998</v>
      </c>
      <c r="AB3601" s="198">
        <v>37048.875011574077</v>
      </c>
      <c r="AC3601" s="198">
        <v>37048.875011574077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177</v>
      </c>
      <c r="G3602" s="202">
        <v>1340367</v>
      </c>
      <c r="H3602" s="198">
        <v>37047.393703703703</v>
      </c>
      <c r="I3602" t="s">
        <v>4249</v>
      </c>
      <c r="M3602" t="s">
        <v>3494</v>
      </c>
      <c r="N3602" t="s">
        <v>3840</v>
      </c>
      <c r="O3602" t="s">
        <v>2587</v>
      </c>
      <c r="P3602" s="199">
        <v>177</v>
      </c>
      <c r="S3602" t="s">
        <v>3495</v>
      </c>
      <c r="T3602" t="s">
        <v>3730</v>
      </c>
      <c r="U3602" s="201">
        <v>4.0250000000000004</v>
      </c>
      <c r="V3602" t="s">
        <v>2752</v>
      </c>
      <c r="W3602" t="s">
        <v>3171</v>
      </c>
      <c r="X3602" t="s">
        <v>3164</v>
      </c>
      <c r="Y3602" t="s">
        <v>4481</v>
      </c>
      <c r="Z3602" t="s">
        <v>3051</v>
      </c>
      <c r="AA3602">
        <v>830999</v>
      </c>
      <c r="AB3602" s="198">
        <v>37048.875011574077</v>
      </c>
      <c r="AC3602" s="198">
        <v>37048.875011574077</v>
      </c>
    </row>
    <row r="3603" spans="1:29" x14ac:dyDescent="0.2">
      <c r="A3603" s="44" t="str">
        <f t="shared" si="281"/>
        <v>US Natural Gas Financial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31</v>
      </c>
      <c r="F3603" s="213">
        <f t="shared" si="285"/>
        <v>310000</v>
      </c>
      <c r="G3603" s="202">
        <v>1340368</v>
      </c>
      <c r="H3603" s="198">
        <v>37047.393726851849</v>
      </c>
      <c r="I3603" t="s">
        <v>4264</v>
      </c>
      <c r="M3603" t="s">
        <v>3494</v>
      </c>
      <c r="N3603" t="s">
        <v>4277</v>
      </c>
      <c r="O3603" t="s">
        <v>4487</v>
      </c>
      <c r="P3603" s="199">
        <v>10000</v>
      </c>
      <c r="S3603" t="s">
        <v>3495</v>
      </c>
      <c r="T3603" t="s">
        <v>3730</v>
      </c>
      <c r="U3603" s="201">
        <v>4.0350000000000001</v>
      </c>
      <c r="V3603" t="s">
        <v>3697</v>
      </c>
      <c r="W3603" t="s">
        <v>2909</v>
      </c>
      <c r="X3603" t="s">
        <v>4278</v>
      </c>
      <c r="Y3603" t="s">
        <v>3748</v>
      </c>
      <c r="Z3603" t="s">
        <v>3051</v>
      </c>
      <c r="AA3603" t="s">
        <v>561</v>
      </c>
      <c r="AB3603" s="198">
        <v>37073.875</v>
      </c>
      <c r="AC3603" s="198">
        <v>37103.875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1340370</v>
      </c>
      <c r="H3604" s="198">
        <v>37047.393750000003</v>
      </c>
      <c r="I3604" t="s">
        <v>3702</v>
      </c>
      <c r="M3604" t="s">
        <v>3494</v>
      </c>
      <c r="N3604" t="s">
        <v>4488</v>
      </c>
      <c r="O3604" t="s">
        <v>3330</v>
      </c>
      <c r="Q3604" s="199">
        <v>10000</v>
      </c>
      <c r="S3604" t="s">
        <v>3495</v>
      </c>
      <c r="T3604" t="s">
        <v>3730</v>
      </c>
      <c r="U3604" s="201">
        <v>-0.78500000000000003</v>
      </c>
      <c r="V3604" t="s">
        <v>3871</v>
      </c>
      <c r="W3604" t="s">
        <v>4436</v>
      </c>
      <c r="X3604" t="s">
        <v>4437</v>
      </c>
      <c r="Y3604" t="s">
        <v>3748</v>
      </c>
      <c r="Z3604" t="s">
        <v>3051</v>
      </c>
      <c r="AA3604" t="s">
        <v>562</v>
      </c>
      <c r="AB3604" s="198">
        <v>37073.875011574077</v>
      </c>
      <c r="AC3604" s="198">
        <v>37103.875011574077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123</v>
      </c>
      <c r="F3605" s="213">
        <f t="shared" si="285"/>
        <v>615000</v>
      </c>
      <c r="G3605" s="202">
        <v>1340372</v>
      </c>
      <c r="H3605" s="198">
        <v>37047.393796296295</v>
      </c>
      <c r="I3605" t="s">
        <v>4521</v>
      </c>
      <c r="M3605" t="s">
        <v>3494</v>
      </c>
      <c r="N3605" t="s">
        <v>4277</v>
      </c>
      <c r="O3605" t="s">
        <v>3218</v>
      </c>
      <c r="Q3605" s="199">
        <v>5000</v>
      </c>
      <c r="S3605" t="s">
        <v>3495</v>
      </c>
      <c r="T3605" t="s">
        <v>3730</v>
      </c>
      <c r="U3605" s="201">
        <v>4.13</v>
      </c>
      <c r="V3605" t="s">
        <v>4366</v>
      </c>
      <c r="W3605" t="s">
        <v>2909</v>
      </c>
      <c r="X3605" t="s">
        <v>4278</v>
      </c>
      <c r="Y3605" t="s">
        <v>3748</v>
      </c>
      <c r="Z3605" t="s">
        <v>3051</v>
      </c>
      <c r="AA3605" t="s">
        <v>563</v>
      </c>
      <c r="AB3605" s="198">
        <v>37073</v>
      </c>
      <c r="AC3605" s="198">
        <v>37195</v>
      </c>
    </row>
    <row r="3606" spans="1:29" x14ac:dyDescent="0.2">
      <c r="A3606" s="44" t="str">
        <f t="shared" si="281"/>
        <v>US Natural Gas Financial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31</v>
      </c>
      <c r="F3606" s="213">
        <f t="shared" si="285"/>
        <v>310000</v>
      </c>
      <c r="G3606" s="202">
        <v>1340373</v>
      </c>
      <c r="H3606" s="198">
        <v>37047.393807870372</v>
      </c>
      <c r="I3606" t="s">
        <v>4484</v>
      </c>
      <c r="M3606" t="s">
        <v>3494</v>
      </c>
      <c r="N3606" t="s">
        <v>4277</v>
      </c>
      <c r="O3606" t="s">
        <v>4487</v>
      </c>
      <c r="P3606" s="199">
        <v>10000</v>
      </c>
      <c r="S3606" t="s">
        <v>3495</v>
      </c>
      <c r="T3606" t="s">
        <v>3730</v>
      </c>
      <c r="U3606" s="201">
        <v>4.0350000000000001</v>
      </c>
      <c r="V3606" t="s">
        <v>4225</v>
      </c>
      <c r="W3606" t="s">
        <v>2909</v>
      </c>
      <c r="X3606" t="s">
        <v>4278</v>
      </c>
      <c r="Y3606" t="s">
        <v>3748</v>
      </c>
      <c r="Z3606" t="s">
        <v>3051</v>
      </c>
      <c r="AA3606" t="s">
        <v>564</v>
      </c>
      <c r="AB3606" s="198">
        <v>37073.875</v>
      </c>
      <c r="AC3606" s="198">
        <v>37103.875</v>
      </c>
    </row>
    <row r="3607" spans="1:29" x14ac:dyDescent="0.2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31</v>
      </c>
      <c r="F3607" s="213">
        <f t="shared" si="285"/>
        <v>155000</v>
      </c>
      <c r="G3607" s="202">
        <v>1340374</v>
      </c>
      <c r="H3607" s="198">
        <v>37047.393807870372</v>
      </c>
      <c r="I3607" t="s">
        <v>3702</v>
      </c>
      <c r="M3607" t="s">
        <v>3494</v>
      </c>
      <c r="N3607" t="s">
        <v>4488</v>
      </c>
      <c r="O3607" t="s">
        <v>1787</v>
      </c>
      <c r="Q3607" s="199">
        <v>5000</v>
      </c>
      <c r="S3607" t="s">
        <v>3495</v>
      </c>
      <c r="T3607" t="s">
        <v>3730</v>
      </c>
      <c r="U3607" s="201">
        <v>-0.71</v>
      </c>
      <c r="V3607" t="s">
        <v>565</v>
      </c>
      <c r="W3607" t="s">
        <v>4436</v>
      </c>
      <c r="X3607" t="s">
        <v>4437</v>
      </c>
      <c r="Y3607" t="s">
        <v>3748</v>
      </c>
      <c r="Z3607" t="s">
        <v>3051</v>
      </c>
      <c r="AA3607" t="s">
        <v>566</v>
      </c>
      <c r="AB3607" s="198">
        <v>37104.875011574077</v>
      </c>
      <c r="AC3607" s="198">
        <v>37134.875011574077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25</v>
      </c>
      <c r="F3608" s="213">
        <f t="shared" si="285"/>
        <v>250000</v>
      </c>
      <c r="G3608" s="202">
        <v>1340376</v>
      </c>
      <c r="H3608" s="198">
        <v>37047.393900462965</v>
      </c>
      <c r="I3608" t="s">
        <v>4410</v>
      </c>
      <c r="M3608" t="s">
        <v>3494</v>
      </c>
      <c r="N3608" t="s">
        <v>4277</v>
      </c>
      <c r="O3608" t="s">
        <v>3991</v>
      </c>
      <c r="P3608" s="199">
        <v>10000</v>
      </c>
      <c r="S3608" t="s">
        <v>3495</v>
      </c>
      <c r="T3608" t="s">
        <v>3730</v>
      </c>
      <c r="U3608" s="201">
        <v>3.9449999999999998</v>
      </c>
      <c r="V3608" t="s">
        <v>4332</v>
      </c>
      <c r="W3608" t="s">
        <v>4527</v>
      </c>
      <c r="X3608" t="s">
        <v>4157</v>
      </c>
      <c r="Y3608" t="s">
        <v>3748</v>
      </c>
      <c r="Z3608" t="s">
        <v>3051</v>
      </c>
      <c r="AA3608" t="s">
        <v>567</v>
      </c>
      <c r="AB3608" s="198">
        <v>37048.875011574077</v>
      </c>
      <c r="AC3608" s="198">
        <v>37072.875011574077</v>
      </c>
    </row>
    <row r="3609" spans="1:29" x14ac:dyDescent="0.2">
      <c r="A3609" s="44" t="str">
        <f t="shared" si="281"/>
        <v>US Natural Gas Financial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31</v>
      </c>
      <c r="F3609" s="213">
        <f t="shared" si="285"/>
        <v>310000</v>
      </c>
      <c r="G3609" s="202">
        <v>1340377</v>
      </c>
      <c r="H3609" s="198">
        <v>37047.393946759257</v>
      </c>
      <c r="I3609" t="s">
        <v>3702</v>
      </c>
      <c r="M3609" t="s">
        <v>3494</v>
      </c>
      <c r="N3609" t="s">
        <v>4277</v>
      </c>
      <c r="O3609" t="s">
        <v>4487</v>
      </c>
      <c r="P3609" s="199">
        <v>10000</v>
      </c>
      <c r="S3609" t="s">
        <v>3495</v>
      </c>
      <c r="T3609" t="s">
        <v>3730</v>
      </c>
      <c r="U3609" s="201">
        <v>4.03</v>
      </c>
      <c r="V3609" t="s">
        <v>3928</v>
      </c>
      <c r="W3609" t="s">
        <v>2909</v>
      </c>
      <c r="X3609" t="s">
        <v>4278</v>
      </c>
      <c r="Y3609" t="s">
        <v>3748</v>
      </c>
      <c r="Z3609" t="s">
        <v>3051</v>
      </c>
      <c r="AA3609" t="s">
        <v>568</v>
      </c>
      <c r="AB3609" s="198">
        <v>37073.875</v>
      </c>
      <c r="AC3609" s="198">
        <v>37103.875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400</v>
      </c>
      <c r="G3610" s="202">
        <v>1340378</v>
      </c>
      <c r="H3610" s="198">
        <v>37047.393946759257</v>
      </c>
      <c r="I3610" t="s">
        <v>3633</v>
      </c>
      <c r="M3610" t="s">
        <v>3494</v>
      </c>
      <c r="N3610" t="s">
        <v>3840</v>
      </c>
      <c r="O3610" t="s">
        <v>2507</v>
      </c>
      <c r="Q3610" s="199">
        <v>400</v>
      </c>
      <c r="S3610" t="s">
        <v>3495</v>
      </c>
      <c r="T3610" t="s">
        <v>3730</v>
      </c>
      <c r="U3610" s="201">
        <v>4.25</v>
      </c>
      <c r="V3610" t="s">
        <v>2670</v>
      </c>
      <c r="W3610" t="s">
        <v>3217</v>
      </c>
      <c r="X3610" t="s">
        <v>3153</v>
      </c>
      <c r="Y3610" t="s">
        <v>4481</v>
      </c>
      <c r="Z3610" t="s">
        <v>3051</v>
      </c>
      <c r="AA3610">
        <v>831001</v>
      </c>
      <c r="AB3610" s="198">
        <v>37048.875011574077</v>
      </c>
      <c r="AC3610" s="198">
        <v>37048.875011574077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31</v>
      </c>
      <c r="F3611" s="213">
        <f t="shared" si="285"/>
        <v>310000</v>
      </c>
      <c r="G3611" s="202">
        <v>1340379</v>
      </c>
      <c r="H3611" s="198">
        <v>37047.39398148148</v>
      </c>
      <c r="I3611" t="s">
        <v>4484</v>
      </c>
      <c r="M3611" t="s">
        <v>3494</v>
      </c>
      <c r="N3611" t="s">
        <v>4277</v>
      </c>
      <c r="O3611" t="s">
        <v>4487</v>
      </c>
      <c r="P3611" s="199">
        <v>10000</v>
      </c>
      <c r="S3611" t="s">
        <v>3495</v>
      </c>
      <c r="T3611" t="s">
        <v>3730</v>
      </c>
      <c r="U3611" s="201">
        <v>4.03</v>
      </c>
      <c r="V3611" t="s">
        <v>4225</v>
      </c>
      <c r="W3611" t="s">
        <v>2909</v>
      </c>
      <c r="X3611" t="s">
        <v>4278</v>
      </c>
      <c r="Y3611" t="s">
        <v>3748</v>
      </c>
      <c r="Z3611" t="s">
        <v>3051</v>
      </c>
      <c r="AA3611" t="s">
        <v>569</v>
      </c>
      <c r="AB3611" s="198">
        <v>37073.875</v>
      </c>
      <c r="AC3611" s="198">
        <v>37103.875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5000</v>
      </c>
      <c r="G3612" s="202">
        <v>1340381</v>
      </c>
      <c r="H3612" s="198">
        <v>37047.39403935185</v>
      </c>
      <c r="I3612" t="s">
        <v>4501</v>
      </c>
      <c r="M3612" t="s">
        <v>3494</v>
      </c>
      <c r="N3612" t="s">
        <v>3840</v>
      </c>
      <c r="O3612" t="s">
        <v>2587</v>
      </c>
      <c r="P3612" s="199">
        <v>5000</v>
      </c>
      <c r="S3612" t="s">
        <v>3495</v>
      </c>
      <c r="T3612" t="s">
        <v>3730</v>
      </c>
      <c r="U3612" s="201">
        <v>4.0250000000000004</v>
      </c>
      <c r="V3612" t="s">
        <v>3657</v>
      </c>
      <c r="W3612" t="s">
        <v>3171</v>
      </c>
      <c r="X3612" t="s">
        <v>3164</v>
      </c>
      <c r="Y3612" t="s">
        <v>4481</v>
      </c>
      <c r="Z3612" t="s">
        <v>3051</v>
      </c>
      <c r="AA3612">
        <v>831003</v>
      </c>
      <c r="AB3612" s="198">
        <v>37048.875011574077</v>
      </c>
      <c r="AC3612" s="198">
        <v>37048.875011574077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20000</v>
      </c>
      <c r="G3613" s="202">
        <v>1340380</v>
      </c>
      <c r="H3613" s="198">
        <v>37047.39403935185</v>
      </c>
      <c r="I3613" t="s">
        <v>4496</v>
      </c>
      <c r="M3613" t="s">
        <v>3494</v>
      </c>
      <c r="N3613" t="s">
        <v>3840</v>
      </c>
      <c r="O3613" t="s">
        <v>2481</v>
      </c>
      <c r="P3613" s="199">
        <v>20000</v>
      </c>
      <c r="S3613" t="s">
        <v>3495</v>
      </c>
      <c r="T3613" t="s">
        <v>3730</v>
      </c>
      <c r="U3613" s="201">
        <v>4.0274999999999999</v>
      </c>
      <c r="V3613" t="s">
        <v>4500</v>
      </c>
      <c r="W3613" t="s">
        <v>4479</v>
      </c>
      <c r="X3613" t="s">
        <v>4480</v>
      </c>
      <c r="Y3613" t="s">
        <v>4481</v>
      </c>
      <c r="Z3613" t="s">
        <v>3051</v>
      </c>
      <c r="AA3613">
        <v>831002</v>
      </c>
      <c r="AB3613" s="198">
        <v>37048.875011574077</v>
      </c>
      <c r="AC3613" s="198">
        <v>37048.875011574077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123</v>
      </c>
      <c r="F3614" s="213">
        <f t="shared" si="285"/>
        <v>615000</v>
      </c>
      <c r="G3614" s="202">
        <v>1340382</v>
      </c>
      <c r="H3614" s="198">
        <v>37047.394074074073</v>
      </c>
      <c r="I3614" t="s">
        <v>4521</v>
      </c>
      <c r="M3614" t="s">
        <v>3494</v>
      </c>
      <c r="N3614" t="s">
        <v>4277</v>
      </c>
      <c r="O3614" t="s">
        <v>3218</v>
      </c>
      <c r="Q3614" s="199">
        <v>5000</v>
      </c>
      <c r="S3614" t="s">
        <v>3495</v>
      </c>
      <c r="T3614" t="s">
        <v>3730</v>
      </c>
      <c r="U3614" s="201">
        <v>4.13</v>
      </c>
      <c r="V3614" t="s">
        <v>4366</v>
      </c>
      <c r="W3614" t="s">
        <v>2909</v>
      </c>
      <c r="X3614" t="s">
        <v>4278</v>
      </c>
      <c r="Y3614" t="s">
        <v>3748</v>
      </c>
      <c r="Z3614" t="s">
        <v>3051</v>
      </c>
      <c r="AA3614" t="s">
        <v>570</v>
      </c>
      <c r="AB3614" s="198">
        <v>37073</v>
      </c>
      <c r="AC3614" s="198">
        <v>37195</v>
      </c>
    </row>
    <row r="3615" spans="1:29" x14ac:dyDescent="0.2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1340383</v>
      </c>
      <c r="H3615" s="198">
        <v>37047.394120370373</v>
      </c>
      <c r="I3615" t="s">
        <v>4484</v>
      </c>
      <c r="M3615" t="s">
        <v>3494</v>
      </c>
      <c r="N3615" t="s">
        <v>4277</v>
      </c>
      <c r="O3615" t="s">
        <v>4487</v>
      </c>
      <c r="P3615" s="199">
        <v>10000</v>
      </c>
      <c r="S3615" t="s">
        <v>3495</v>
      </c>
      <c r="T3615" t="s">
        <v>3730</v>
      </c>
      <c r="U3615" s="201">
        <v>4.0250000000000004</v>
      </c>
      <c r="V3615" t="s">
        <v>4225</v>
      </c>
      <c r="W3615" t="s">
        <v>2909</v>
      </c>
      <c r="X3615" t="s">
        <v>4278</v>
      </c>
      <c r="Y3615" t="s">
        <v>3748</v>
      </c>
      <c r="Z3615" t="s">
        <v>3051</v>
      </c>
      <c r="AA3615" t="s">
        <v>571</v>
      </c>
      <c r="AB3615" s="198">
        <v>37073.875</v>
      </c>
      <c r="AC3615" s="198">
        <v>37103.875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3653</v>
      </c>
      <c r="G3616" s="202">
        <v>1340385</v>
      </c>
      <c r="H3616" s="198">
        <v>37047.394155092596</v>
      </c>
      <c r="I3616" t="s">
        <v>4482</v>
      </c>
      <c r="M3616" t="s">
        <v>3494</v>
      </c>
      <c r="N3616" t="s">
        <v>3840</v>
      </c>
      <c r="O3616" t="s">
        <v>2481</v>
      </c>
      <c r="Q3616" s="199">
        <v>3653</v>
      </c>
      <c r="S3616" t="s">
        <v>3495</v>
      </c>
      <c r="T3616" t="s">
        <v>3730</v>
      </c>
      <c r="U3616" s="201">
        <v>4.0324999999999998</v>
      </c>
      <c r="V3616" t="s">
        <v>4483</v>
      </c>
      <c r="W3616" t="s">
        <v>4479</v>
      </c>
      <c r="X3616" t="s">
        <v>4480</v>
      </c>
      <c r="Y3616" t="s">
        <v>4481</v>
      </c>
      <c r="Z3616" t="s">
        <v>3051</v>
      </c>
      <c r="AA3616">
        <v>831004</v>
      </c>
      <c r="AB3616" s="198">
        <v>37048.875011574077</v>
      </c>
      <c r="AC3616" s="198">
        <v>37048.875011574077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6000</v>
      </c>
      <c r="G3617" s="202">
        <v>1340384</v>
      </c>
      <c r="H3617" s="198">
        <v>37047.394155092596</v>
      </c>
      <c r="I3617" t="s">
        <v>4249</v>
      </c>
      <c r="M3617" t="s">
        <v>3494</v>
      </c>
      <c r="N3617" t="s">
        <v>3840</v>
      </c>
      <c r="O3617" t="s">
        <v>4680</v>
      </c>
      <c r="P3617" s="199">
        <v>6000</v>
      </c>
      <c r="S3617" t="s">
        <v>3495</v>
      </c>
      <c r="T3617" t="s">
        <v>3730</v>
      </c>
      <c r="U3617" s="201">
        <v>3.9550000000000001</v>
      </c>
      <c r="V3617" t="s">
        <v>1783</v>
      </c>
      <c r="W3617" t="s">
        <v>4163</v>
      </c>
      <c r="X3617" t="s">
        <v>4164</v>
      </c>
      <c r="Y3617" t="s">
        <v>4481</v>
      </c>
      <c r="Z3617" t="s">
        <v>3051</v>
      </c>
      <c r="AA3617">
        <v>831005</v>
      </c>
      <c r="AB3617" s="198">
        <v>37048.875011574077</v>
      </c>
      <c r="AC3617" s="198">
        <v>37048.875011574077</v>
      </c>
    </row>
    <row r="3618" spans="1:29" x14ac:dyDescent="0.2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25</v>
      </c>
      <c r="F3618" s="213">
        <f t="shared" si="285"/>
        <v>25000</v>
      </c>
      <c r="G3618" s="202">
        <v>1340386</v>
      </c>
      <c r="H3618" s="198">
        <v>37047.394212962965</v>
      </c>
      <c r="I3618" t="s">
        <v>4528</v>
      </c>
      <c r="M3618" t="s">
        <v>3494</v>
      </c>
      <c r="N3618" t="s">
        <v>4277</v>
      </c>
      <c r="O3618" t="s">
        <v>572</v>
      </c>
      <c r="Q3618" s="199">
        <v>1000</v>
      </c>
      <c r="S3618" t="s">
        <v>3495</v>
      </c>
      <c r="T3618" t="s">
        <v>3730</v>
      </c>
      <c r="U3618" s="201">
        <v>3.9</v>
      </c>
      <c r="V3618" t="s">
        <v>4529</v>
      </c>
      <c r="W3618" t="s">
        <v>4406</v>
      </c>
      <c r="X3618" t="s">
        <v>4407</v>
      </c>
      <c r="Y3618" t="s">
        <v>3748</v>
      </c>
      <c r="Z3618" t="s">
        <v>3051</v>
      </c>
      <c r="AA3618" t="s">
        <v>573</v>
      </c>
      <c r="AB3618" s="198">
        <v>37048.875011574077</v>
      </c>
      <c r="AC3618" s="198">
        <v>37072.875011574077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1340387</v>
      </c>
      <c r="H3619" s="198">
        <v>37047.394224537034</v>
      </c>
      <c r="I3619" t="s">
        <v>4276</v>
      </c>
      <c r="M3619" t="s">
        <v>3494</v>
      </c>
      <c r="N3619" t="s">
        <v>4277</v>
      </c>
      <c r="O3619" t="s">
        <v>4487</v>
      </c>
      <c r="P3619" s="199">
        <v>10000</v>
      </c>
      <c r="S3619" t="s">
        <v>3495</v>
      </c>
      <c r="T3619" t="s">
        <v>3730</v>
      </c>
      <c r="U3619" s="201">
        <v>4.0250000000000004</v>
      </c>
      <c r="V3619" t="s">
        <v>4452</v>
      </c>
      <c r="W3619" t="s">
        <v>2909</v>
      </c>
      <c r="X3619" t="s">
        <v>4278</v>
      </c>
      <c r="Y3619" t="s">
        <v>3748</v>
      </c>
      <c r="Z3619" t="s">
        <v>3051</v>
      </c>
      <c r="AA3619" t="s">
        <v>574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18653</v>
      </c>
      <c r="G3620" s="202">
        <v>1340388</v>
      </c>
      <c r="H3620" s="198">
        <v>37047.394247685188</v>
      </c>
      <c r="I3620" t="s">
        <v>4482</v>
      </c>
      <c r="M3620" t="s">
        <v>3494</v>
      </c>
      <c r="N3620" t="s">
        <v>3840</v>
      </c>
      <c r="O3620" t="s">
        <v>2481</v>
      </c>
      <c r="P3620" s="199">
        <v>18653</v>
      </c>
      <c r="S3620" t="s">
        <v>3495</v>
      </c>
      <c r="T3620" t="s">
        <v>3730</v>
      </c>
      <c r="U3620" s="201">
        <v>4.0274999999999999</v>
      </c>
      <c r="V3620" t="s">
        <v>4511</v>
      </c>
      <c r="W3620" t="s">
        <v>4479</v>
      </c>
      <c r="X3620" t="s">
        <v>4480</v>
      </c>
      <c r="Y3620" t="s">
        <v>4481</v>
      </c>
      <c r="Z3620" t="s">
        <v>3051</v>
      </c>
      <c r="AA3620">
        <v>831006</v>
      </c>
      <c r="AB3620" s="198">
        <v>37048.875011574077</v>
      </c>
      <c r="AC3620" s="198">
        <v>37048.875011574077</v>
      </c>
    </row>
    <row r="3621" spans="1:29" x14ac:dyDescent="0.2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25</v>
      </c>
      <c r="F3621" s="213">
        <f t="shared" si="285"/>
        <v>125000</v>
      </c>
      <c r="G3621" s="202">
        <v>1340390</v>
      </c>
      <c r="H3621" s="198">
        <v>37047.394259259258</v>
      </c>
      <c r="I3621" t="s">
        <v>3645</v>
      </c>
      <c r="M3621" t="s">
        <v>3494</v>
      </c>
      <c r="N3621" t="s">
        <v>4277</v>
      </c>
      <c r="O3621" t="s">
        <v>3991</v>
      </c>
      <c r="Q3621" s="199">
        <v>5000</v>
      </c>
      <c r="S3621" t="s">
        <v>3495</v>
      </c>
      <c r="T3621" t="s">
        <v>3730</v>
      </c>
      <c r="U3621" s="201">
        <v>3.94</v>
      </c>
      <c r="V3621" t="s">
        <v>3099</v>
      </c>
      <c r="W3621" t="s">
        <v>4527</v>
      </c>
      <c r="X3621" t="s">
        <v>4157</v>
      </c>
      <c r="Y3621" t="s">
        <v>3748</v>
      </c>
      <c r="Z3621" t="s">
        <v>3051</v>
      </c>
      <c r="AA3621" t="s">
        <v>575</v>
      </c>
      <c r="AB3621" s="198">
        <v>37048.875011574077</v>
      </c>
      <c r="AC3621" s="198">
        <v>37072.875011574077</v>
      </c>
    </row>
    <row r="3622" spans="1:29" x14ac:dyDescent="0.2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25</v>
      </c>
      <c r="F3622" s="213">
        <f t="shared" si="285"/>
        <v>250000</v>
      </c>
      <c r="G3622" s="202">
        <v>1340393</v>
      </c>
      <c r="H3622" s="198">
        <v>37047.394305555557</v>
      </c>
      <c r="I3622" t="s">
        <v>3518</v>
      </c>
      <c r="M3622" t="s">
        <v>3494</v>
      </c>
      <c r="N3622" t="s">
        <v>4277</v>
      </c>
      <c r="O3622" t="s">
        <v>2517</v>
      </c>
      <c r="P3622" s="199">
        <v>10000</v>
      </c>
      <c r="S3622" t="s">
        <v>3495</v>
      </c>
      <c r="T3622" t="s">
        <v>3730</v>
      </c>
      <c r="U3622" s="201">
        <v>3.97</v>
      </c>
      <c r="V3622" t="s">
        <v>4090</v>
      </c>
      <c r="W3622" t="s">
        <v>4322</v>
      </c>
      <c r="X3622" t="s">
        <v>4634</v>
      </c>
      <c r="Y3622" t="s">
        <v>3748</v>
      </c>
      <c r="Z3622" t="s">
        <v>3051</v>
      </c>
      <c r="AA3622" t="s">
        <v>576</v>
      </c>
      <c r="AB3622" s="198">
        <v>37048.875011574077</v>
      </c>
      <c r="AC3622" s="198">
        <v>37072.875011574077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1340392</v>
      </c>
      <c r="H3623" s="198">
        <v>37047.394305555557</v>
      </c>
      <c r="I3623" t="s">
        <v>4518</v>
      </c>
      <c r="M3623" t="s">
        <v>3494</v>
      </c>
      <c r="N3623" t="s">
        <v>3840</v>
      </c>
      <c r="O3623" t="s">
        <v>2657</v>
      </c>
      <c r="Q3623" s="199">
        <v>10000</v>
      </c>
      <c r="S3623" t="s">
        <v>3495</v>
      </c>
      <c r="T3623" t="s">
        <v>3730</v>
      </c>
      <c r="U3623" s="201">
        <v>3.8250000000000002</v>
      </c>
      <c r="V3623" t="s">
        <v>3677</v>
      </c>
      <c r="W3623" t="s">
        <v>4368</v>
      </c>
      <c r="X3623" t="s">
        <v>3165</v>
      </c>
      <c r="Y3623" t="s">
        <v>4481</v>
      </c>
      <c r="Z3623" t="s">
        <v>3051</v>
      </c>
      <c r="AA3623">
        <v>831007</v>
      </c>
      <c r="AB3623" s="198">
        <v>37048.875011574077</v>
      </c>
      <c r="AC3623" s="198">
        <v>37048.875011574077</v>
      </c>
    </row>
    <row r="3624" spans="1:29" x14ac:dyDescent="0.2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25</v>
      </c>
      <c r="F3624" s="213">
        <f t="shared" si="285"/>
        <v>75000</v>
      </c>
      <c r="G3624" s="202">
        <v>1340394</v>
      </c>
      <c r="H3624" s="198">
        <v>37047.394328703704</v>
      </c>
      <c r="I3624" t="s">
        <v>3518</v>
      </c>
      <c r="M3624" t="s">
        <v>3494</v>
      </c>
      <c r="N3624" t="s">
        <v>4277</v>
      </c>
      <c r="O3624" t="s">
        <v>2728</v>
      </c>
      <c r="P3624" s="199">
        <v>3000</v>
      </c>
      <c r="S3624" t="s">
        <v>3495</v>
      </c>
      <c r="T3624" t="s">
        <v>3730</v>
      </c>
      <c r="U3624" s="201">
        <v>3.78</v>
      </c>
      <c r="V3624" t="s">
        <v>4420</v>
      </c>
      <c r="W3624" t="s">
        <v>3486</v>
      </c>
      <c r="X3624" t="s">
        <v>3487</v>
      </c>
      <c r="Y3624" t="s">
        <v>3748</v>
      </c>
      <c r="Z3624" t="s">
        <v>3051</v>
      </c>
      <c r="AA3624" t="s">
        <v>577</v>
      </c>
      <c r="AB3624" s="198">
        <v>37048.875011574077</v>
      </c>
      <c r="AC3624" s="198">
        <v>37072.875011574077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5000</v>
      </c>
      <c r="G3625" s="202">
        <v>1340396</v>
      </c>
      <c r="H3625" s="198">
        <v>37047.39439814815</v>
      </c>
      <c r="I3625" t="s">
        <v>3702</v>
      </c>
      <c r="M3625" t="s">
        <v>3494</v>
      </c>
      <c r="N3625" t="s">
        <v>3840</v>
      </c>
      <c r="O3625" t="s">
        <v>2685</v>
      </c>
      <c r="Q3625" s="199">
        <v>5000</v>
      </c>
      <c r="S3625" t="s">
        <v>3495</v>
      </c>
      <c r="T3625" t="s">
        <v>3730</v>
      </c>
      <c r="U3625" s="201">
        <v>3.915</v>
      </c>
      <c r="V3625" t="s">
        <v>3277</v>
      </c>
      <c r="W3625" t="s">
        <v>4035</v>
      </c>
      <c r="X3625" t="s">
        <v>4036</v>
      </c>
      <c r="Y3625" t="s">
        <v>4481</v>
      </c>
      <c r="Z3625" t="s">
        <v>3051</v>
      </c>
      <c r="AA3625">
        <v>831009</v>
      </c>
      <c r="AB3625" s="198">
        <v>37048.875011574077</v>
      </c>
      <c r="AC3625" s="198">
        <v>37048.875011574077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3600</v>
      </c>
      <c r="G3626" s="202">
        <v>1340397</v>
      </c>
      <c r="H3626" s="198">
        <v>37047.394421296296</v>
      </c>
      <c r="I3626" t="s">
        <v>4173</v>
      </c>
      <c r="M3626" t="s">
        <v>3494</v>
      </c>
      <c r="N3626" t="s">
        <v>3840</v>
      </c>
      <c r="O3626" t="s">
        <v>2469</v>
      </c>
      <c r="P3626" s="199">
        <v>3600</v>
      </c>
      <c r="S3626" t="s">
        <v>3495</v>
      </c>
      <c r="T3626" t="s">
        <v>3730</v>
      </c>
      <c r="U3626" s="201">
        <v>3.9275000000000002</v>
      </c>
      <c r="V3626" t="s">
        <v>4174</v>
      </c>
      <c r="W3626" t="s">
        <v>4512</v>
      </c>
      <c r="X3626" t="s">
        <v>4513</v>
      </c>
      <c r="Y3626" t="s">
        <v>4481</v>
      </c>
      <c r="Z3626" t="s">
        <v>3051</v>
      </c>
      <c r="AA3626">
        <v>831010</v>
      </c>
      <c r="AB3626" s="198">
        <v>37048.875011574077</v>
      </c>
      <c r="AC3626" s="198">
        <v>37048.875011574077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1340398</v>
      </c>
      <c r="H3627" s="198">
        <v>37047.394444444442</v>
      </c>
      <c r="I3627" t="s">
        <v>4449</v>
      </c>
      <c r="M3627" t="s">
        <v>3494</v>
      </c>
      <c r="N3627" t="s">
        <v>4277</v>
      </c>
      <c r="O3627" t="s">
        <v>4487</v>
      </c>
      <c r="P3627" s="199">
        <v>5000</v>
      </c>
      <c r="S3627" t="s">
        <v>3495</v>
      </c>
      <c r="T3627" t="s">
        <v>3730</v>
      </c>
      <c r="U3627" s="201">
        <v>4.0250000000000004</v>
      </c>
      <c r="V3627" t="s">
        <v>4459</v>
      </c>
      <c r="W3627" t="s">
        <v>2909</v>
      </c>
      <c r="X3627" t="s">
        <v>4278</v>
      </c>
      <c r="Y3627" t="s">
        <v>3748</v>
      </c>
      <c r="Z3627" t="s">
        <v>3051</v>
      </c>
      <c r="AA3627" t="s">
        <v>578</v>
      </c>
      <c r="AB3627" s="198">
        <v>37073.875</v>
      </c>
      <c r="AC3627" s="198">
        <v>37103.875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25</v>
      </c>
      <c r="F3628" s="213">
        <f t="shared" si="285"/>
        <v>178625</v>
      </c>
      <c r="G3628" s="202">
        <v>1340400</v>
      </c>
      <c r="H3628" s="198">
        <v>37047.394479166665</v>
      </c>
      <c r="I3628" t="s">
        <v>3702</v>
      </c>
      <c r="M3628" t="s">
        <v>3494</v>
      </c>
      <c r="N3628" t="s">
        <v>4277</v>
      </c>
      <c r="O3628" t="s">
        <v>3991</v>
      </c>
      <c r="Q3628" s="199">
        <v>7145</v>
      </c>
      <c r="S3628" t="s">
        <v>3495</v>
      </c>
      <c r="T3628" t="s">
        <v>3730</v>
      </c>
      <c r="U3628" s="201">
        <v>3.9449999999999998</v>
      </c>
      <c r="V3628" t="s">
        <v>4099</v>
      </c>
      <c r="W3628" t="s">
        <v>4527</v>
      </c>
      <c r="X3628" t="s">
        <v>4157</v>
      </c>
      <c r="Y3628" t="s">
        <v>3748</v>
      </c>
      <c r="Z3628" t="s">
        <v>3051</v>
      </c>
      <c r="AA3628" t="s">
        <v>579</v>
      </c>
      <c r="AB3628" s="198">
        <v>37048.875011574077</v>
      </c>
      <c r="AC3628" s="198">
        <v>37072.875011574077</v>
      </c>
    </row>
    <row r="3629" spans="1:29" x14ac:dyDescent="0.2">
      <c r="A3629" s="44" t="str">
        <f t="shared" si="281"/>
        <v xml:space="preserve"> Natural Gas Physical</v>
      </c>
      <c r="B3629" s="44" t="str">
        <f t="shared" si="282"/>
        <v/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10000</v>
      </c>
      <c r="G3629" s="202">
        <v>1340401</v>
      </c>
      <c r="H3629" s="198">
        <v>37047.394502314812</v>
      </c>
      <c r="I3629" t="s">
        <v>4431</v>
      </c>
      <c r="M3629" t="s">
        <v>3494</v>
      </c>
      <c r="N3629" t="s">
        <v>3176</v>
      </c>
      <c r="O3629" t="s">
        <v>4591</v>
      </c>
      <c r="P3629" s="199">
        <v>10000</v>
      </c>
      <c r="S3629" t="s">
        <v>3798</v>
      </c>
      <c r="T3629" t="s">
        <v>3177</v>
      </c>
      <c r="U3629" s="201">
        <v>4.8849999999999998</v>
      </c>
      <c r="V3629" t="s">
        <v>3806</v>
      </c>
      <c r="W3629" t="s">
        <v>3178</v>
      </c>
      <c r="X3629" t="s">
        <v>3179</v>
      </c>
      <c r="Y3629" t="s">
        <v>4481</v>
      </c>
      <c r="Z3629" t="s">
        <v>3052</v>
      </c>
      <c r="AA3629">
        <v>831011</v>
      </c>
      <c r="AB3629" s="198">
        <v>37047.875011574077</v>
      </c>
      <c r="AC3629" s="198">
        <v>37047.875011574077</v>
      </c>
    </row>
    <row r="3630" spans="1:29" x14ac:dyDescent="0.2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25</v>
      </c>
      <c r="F3630" s="213">
        <f t="shared" si="285"/>
        <v>71375</v>
      </c>
      <c r="G3630" s="202">
        <v>1340403</v>
      </c>
      <c r="H3630" s="198">
        <v>37047.394548611112</v>
      </c>
      <c r="I3630" t="s">
        <v>3518</v>
      </c>
      <c r="M3630" t="s">
        <v>3494</v>
      </c>
      <c r="N3630" t="s">
        <v>4277</v>
      </c>
      <c r="O3630" t="s">
        <v>3991</v>
      </c>
      <c r="Q3630" s="199">
        <v>2855</v>
      </c>
      <c r="S3630" t="s">
        <v>3495</v>
      </c>
      <c r="T3630" t="s">
        <v>3730</v>
      </c>
      <c r="U3630" s="201">
        <v>3.9449999999999998</v>
      </c>
      <c r="V3630" t="s">
        <v>4090</v>
      </c>
      <c r="W3630" t="s">
        <v>4527</v>
      </c>
      <c r="X3630" t="s">
        <v>4157</v>
      </c>
      <c r="Y3630" t="s">
        <v>3748</v>
      </c>
      <c r="Z3630" t="s">
        <v>3051</v>
      </c>
      <c r="AA3630" t="s">
        <v>580</v>
      </c>
      <c r="AB3630" s="198">
        <v>37048.875011574077</v>
      </c>
      <c r="AC3630" s="198">
        <v>37072.875011574077</v>
      </c>
    </row>
    <row r="3631" spans="1:29" x14ac:dyDescent="0.2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25</v>
      </c>
      <c r="F3631" s="213">
        <f t="shared" si="285"/>
        <v>125000</v>
      </c>
      <c r="G3631" s="202">
        <v>1340404</v>
      </c>
      <c r="H3631" s="198">
        <v>37047.394571759258</v>
      </c>
      <c r="I3631" t="s">
        <v>3645</v>
      </c>
      <c r="M3631" t="s">
        <v>3494</v>
      </c>
      <c r="N3631" t="s">
        <v>4277</v>
      </c>
      <c r="O3631" t="s">
        <v>4674</v>
      </c>
      <c r="P3631" s="199">
        <v>5000</v>
      </c>
      <c r="S3631" t="s">
        <v>3495</v>
      </c>
      <c r="T3631" t="s">
        <v>3730</v>
      </c>
      <c r="U3631" s="201">
        <v>3.9849999999999999</v>
      </c>
      <c r="V3631" t="s">
        <v>3099</v>
      </c>
      <c r="W3631" t="s">
        <v>4380</v>
      </c>
      <c r="X3631" t="s">
        <v>4381</v>
      </c>
      <c r="Y3631" t="s">
        <v>3748</v>
      </c>
      <c r="Z3631" t="s">
        <v>3051</v>
      </c>
      <c r="AA3631" t="s">
        <v>581</v>
      </c>
      <c r="AB3631" s="198">
        <v>37048.875011574077</v>
      </c>
      <c r="AC3631" s="198">
        <v>37072.875011574077</v>
      </c>
    </row>
    <row r="3632" spans="1:29" x14ac:dyDescent="0.2">
      <c r="A3632" s="44" t="str">
        <f t="shared" si="281"/>
        <v>US Natural Gas Financial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151</v>
      </c>
      <c r="F3632" s="213">
        <f t="shared" si="285"/>
        <v>755000</v>
      </c>
      <c r="G3632" s="202">
        <v>1340405</v>
      </c>
      <c r="H3632" s="198">
        <v>37047.394606481481</v>
      </c>
      <c r="I3632" t="s">
        <v>3606</v>
      </c>
      <c r="M3632" t="s">
        <v>3494</v>
      </c>
      <c r="N3632" t="s">
        <v>4277</v>
      </c>
      <c r="O3632" t="s">
        <v>4505</v>
      </c>
      <c r="Q3632" s="199">
        <v>5000</v>
      </c>
      <c r="S3632" t="s">
        <v>3495</v>
      </c>
      <c r="T3632" t="s">
        <v>3730</v>
      </c>
      <c r="U3632" s="201">
        <v>4.4550000000000001</v>
      </c>
      <c r="V3632" t="s">
        <v>3154</v>
      </c>
      <c r="W3632" t="s">
        <v>2909</v>
      </c>
      <c r="X3632" t="s">
        <v>4278</v>
      </c>
      <c r="Y3632" t="s">
        <v>3748</v>
      </c>
      <c r="Z3632" t="s">
        <v>3051</v>
      </c>
      <c r="AA3632" t="s">
        <v>582</v>
      </c>
      <c r="AB3632" s="198">
        <v>37196</v>
      </c>
      <c r="AC3632" s="198">
        <v>37346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4740</v>
      </c>
      <c r="G3633" s="202">
        <v>1340406</v>
      </c>
      <c r="H3633" s="198">
        <v>37047.394618055558</v>
      </c>
      <c r="I3633" t="s">
        <v>3625</v>
      </c>
      <c r="M3633" t="s">
        <v>3494</v>
      </c>
      <c r="N3633" t="s">
        <v>3840</v>
      </c>
      <c r="O3633" t="s">
        <v>2767</v>
      </c>
      <c r="Q3633" s="199">
        <v>4740</v>
      </c>
      <c r="S3633" t="s">
        <v>3495</v>
      </c>
      <c r="T3633" t="s">
        <v>3730</v>
      </c>
      <c r="U3633" s="201">
        <v>3.8450000000000002</v>
      </c>
      <c r="V3633" t="s">
        <v>3244</v>
      </c>
      <c r="W3633" t="s">
        <v>4368</v>
      </c>
      <c r="X3633" t="s">
        <v>3165</v>
      </c>
      <c r="Y3633" t="s">
        <v>4481</v>
      </c>
      <c r="Z3633" t="s">
        <v>3051</v>
      </c>
      <c r="AA3633">
        <v>831012</v>
      </c>
      <c r="AB3633" s="198">
        <v>37048.875011574077</v>
      </c>
      <c r="AC3633" s="198">
        <v>37048.875011574077</v>
      </c>
    </row>
    <row r="3634" spans="1:31" x14ac:dyDescent="0.2">
      <c r="A3634" s="44" t="str">
        <f t="shared" si="281"/>
        <v xml:space="preserve"> Natural Gas Physical</v>
      </c>
      <c r="B3634" s="44" t="str">
        <f t="shared" si="282"/>
        <v/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4000</v>
      </c>
      <c r="G3634" s="202">
        <v>1340407</v>
      </c>
      <c r="H3634" s="198">
        <v>37047.394687499997</v>
      </c>
      <c r="I3634" t="s">
        <v>4402</v>
      </c>
      <c r="M3634" t="s">
        <v>3494</v>
      </c>
      <c r="N3634" t="s">
        <v>3176</v>
      </c>
      <c r="O3634" t="s">
        <v>4591</v>
      </c>
      <c r="P3634" s="199">
        <v>4000</v>
      </c>
      <c r="S3634" t="s">
        <v>3798</v>
      </c>
      <c r="T3634" t="s">
        <v>3177</v>
      </c>
      <c r="U3634" s="201">
        <v>4.875</v>
      </c>
      <c r="V3634" t="s">
        <v>2845</v>
      </c>
      <c r="W3634" t="s">
        <v>3178</v>
      </c>
      <c r="X3634" t="s">
        <v>3179</v>
      </c>
      <c r="Y3634" t="s">
        <v>4481</v>
      </c>
      <c r="Z3634" t="s">
        <v>3052</v>
      </c>
      <c r="AA3634">
        <v>831014</v>
      </c>
      <c r="AB3634" s="198">
        <v>37047.875011574077</v>
      </c>
      <c r="AC3634" s="198">
        <v>37047.875011574077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1100</v>
      </c>
      <c r="G3635" s="202">
        <v>1340408</v>
      </c>
      <c r="H3635" s="198">
        <v>37047.39471064815</v>
      </c>
      <c r="I3635" t="s">
        <v>4528</v>
      </c>
      <c r="M3635" t="s">
        <v>3494</v>
      </c>
      <c r="N3635" t="s">
        <v>3840</v>
      </c>
      <c r="O3635" t="s">
        <v>4697</v>
      </c>
      <c r="Q3635" s="199">
        <v>1100</v>
      </c>
      <c r="S3635" t="s">
        <v>3495</v>
      </c>
      <c r="T3635" t="s">
        <v>3730</v>
      </c>
      <c r="U3635" s="201">
        <v>3.89</v>
      </c>
      <c r="V3635" t="s">
        <v>4529</v>
      </c>
      <c r="W3635" t="s">
        <v>4169</v>
      </c>
      <c r="X3635" t="s">
        <v>4170</v>
      </c>
      <c r="Y3635" t="s">
        <v>4481</v>
      </c>
      <c r="Z3635" t="s">
        <v>3051</v>
      </c>
      <c r="AA3635">
        <v>831015</v>
      </c>
      <c r="AB3635" s="198">
        <v>37048.875011574077</v>
      </c>
      <c r="AC3635" s="198">
        <v>37048.875011574077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25</v>
      </c>
      <c r="F3636" s="213">
        <f t="shared" si="285"/>
        <v>375000</v>
      </c>
      <c r="G3636" s="202">
        <v>1340409</v>
      </c>
      <c r="H3636" s="198">
        <v>37047.39472222222</v>
      </c>
      <c r="I3636" t="s">
        <v>4484</v>
      </c>
      <c r="M3636" t="s">
        <v>3494</v>
      </c>
      <c r="N3636" t="s">
        <v>4277</v>
      </c>
      <c r="O3636" t="s">
        <v>4674</v>
      </c>
      <c r="Q3636" s="199">
        <v>15000</v>
      </c>
      <c r="S3636" t="s">
        <v>3495</v>
      </c>
      <c r="T3636" t="s">
        <v>3730</v>
      </c>
      <c r="U3636" s="201">
        <v>3.9950000000000001</v>
      </c>
      <c r="V3636" t="s">
        <v>4049</v>
      </c>
      <c r="W3636" t="s">
        <v>4380</v>
      </c>
      <c r="X3636" t="s">
        <v>4381</v>
      </c>
      <c r="Y3636" t="s">
        <v>3748</v>
      </c>
      <c r="Z3636" t="s">
        <v>3051</v>
      </c>
      <c r="AA3636" t="s">
        <v>583</v>
      </c>
      <c r="AB3636" s="198">
        <v>37048.875011574077</v>
      </c>
      <c r="AC3636" s="198">
        <v>37072.875011574077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3000</v>
      </c>
      <c r="G3637" s="202">
        <v>1340410</v>
      </c>
      <c r="H3637" s="198">
        <v>37047.394814814812</v>
      </c>
      <c r="I3637" t="s">
        <v>4032</v>
      </c>
      <c r="M3637" t="s">
        <v>3494</v>
      </c>
      <c r="N3637" t="s">
        <v>3840</v>
      </c>
      <c r="O3637" t="s">
        <v>4679</v>
      </c>
      <c r="Q3637" s="199">
        <v>3000</v>
      </c>
      <c r="S3637" t="s">
        <v>3495</v>
      </c>
      <c r="T3637" t="s">
        <v>3730</v>
      </c>
      <c r="U3637" s="201">
        <v>4.09</v>
      </c>
      <c r="V3637" t="s">
        <v>584</v>
      </c>
      <c r="W3637" t="s">
        <v>4178</v>
      </c>
      <c r="X3637" t="s">
        <v>4179</v>
      </c>
      <c r="Y3637" t="s">
        <v>4481</v>
      </c>
      <c r="Z3637" t="s">
        <v>3051</v>
      </c>
      <c r="AA3637">
        <v>831016</v>
      </c>
      <c r="AB3637" s="198">
        <v>37048.875011574077</v>
      </c>
      <c r="AC3637" s="198">
        <v>37048.875011574077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10000</v>
      </c>
      <c r="G3638" s="202">
        <v>1340411</v>
      </c>
      <c r="H3638" s="198">
        <v>37047.394837962966</v>
      </c>
      <c r="I3638" t="s">
        <v>3606</v>
      </c>
      <c r="M3638" t="s">
        <v>3494</v>
      </c>
      <c r="N3638" t="s">
        <v>3840</v>
      </c>
      <c r="O3638" t="s">
        <v>2556</v>
      </c>
      <c r="Q3638" s="199">
        <v>10000</v>
      </c>
      <c r="S3638" t="s">
        <v>3495</v>
      </c>
      <c r="T3638" t="s">
        <v>3730</v>
      </c>
      <c r="U3638" s="201">
        <v>3.9</v>
      </c>
      <c r="V3638" t="s">
        <v>3491</v>
      </c>
      <c r="W3638" t="s">
        <v>4169</v>
      </c>
      <c r="X3638" t="s">
        <v>4170</v>
      </c>
      <c r="Y3638" t="s">
        <v>4481</v>
      </c>
      <c r="Z3638" t="s">
        <v>3051</v>
      </c>
      <c r="AA3638">
        <v>831017</v>
      </c>
      <c r="AB3638" s="198">
        <v>37048.875011574077</v>
      </c>
      <c r="AC3638" s="198">
        <v>37048.875011574077</v>
      </c>
    </row>
    <row r="3639" spans="1:31" x14ac:dyDescent="0.2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31</v>
      </c>
      <c r="F3639" s="213">
        <f t="shared" si="285"/>
        <v>155000</v>
      </c>
      <c r="G3639" s="202">
        <v>1340412</v>
      </c>
      <c r="H3639" s="198">
        <v>37047.394849537035</v>
      </c>
      <c r="I3639" t="s">
        <v>4252</v>
      </c>
      <c r="M3639" t="s">
        <v>3494</v>
      </c>
      <c r="N3639" t="s">
        <v>4277</v>
      </c>
      <c r="O3639" t="s">
        <v>4487</v>
      </c>
      <c r="P3639" s="199">
        <v>5000</v>
      </c>
      <c r="S3639" t="s">
        <v>3495</v>
      </c>
      <c r="T3639" t="s">
        <v>3730</v>
      </c>
      <c r="U3639" s="201">
        <v>4.03</v>
      </c>
      <c r="V3639" t="s">
        <v>585</v>
      </c>
      <c r="W3639" t="s">
        <v>2909</v>
      </c>
      <c r="X3639" t="s">
        <v>4278</v>
      </c>
      <c r="Y3639" t="s">
        <v>3748</v>
      </c>
      <c r="Z3639" t="s">
        <v>3051</v>
      </c>
      <c r="AA3639" t="s">
        <v>586</v>
      </c>
      <c r="AB3639" s="198">
        <v>37073.875</v>
      </c>
      <c r="AC3639" s="198">
        <v>37103.875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17000</v>
      </c>
      <c r="G3640" s="202">
        <v>1340413</v>
      </c>
      <c r="H3640" s="198">
        <v>37047.394861111112</v>
      </c>
      <c r="I3640" t="s">
        <v>3606</v>
      </c>
      <c r="M3640" t="s">
        <v>3494</v>
      </c>
      <c r="N3640" t="s">
        <v>3840</v>
      </c>
      <c r="O3640" t="s">
        <v>4679</v>
      </c>
      <c r="Q3640" s="199">
        <v>17000</v>
      </c>
      <c r="S3640" t="s">
        <v>3495</v>
      </c>
      <c r="T3640" t="s">
        <v>3730</v>
      </c>
      <c r="U3640" s="201">
        <v>4.09</v>
      </c>
      <c r="V3640" t="s">
        <v>587</v>
      </c>
      <c r="W3640" t="s">
        <v>4178</v>
      </c>
      <c r="X3640" t="s">
        <v>4179</v>
      </c>
      <c r="Y3640" t="s">
        <v>4481</v>
      </c>
      <c r="Z3640" t="s">
        <v>3051</v>
      </c>
      <c r="AA3640">
        <v>831018</v>
      </c>
      <c r="AB3640" s="198">
        <v>37048.875011574077</v>
      </c>
      <c r="AC3640" s="198">
        <v>37048.875011574077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5000</v>
      </c>
      <c r="G3641" s="202">
        <v>1340414</v>
      </c>
      <c r="H3641" s="198">
        <v>37047.394872685189</v>
      </c>
      <c r="I3641" t="s">
        <v>3625</v>
      </c>
      <c r="M3641" t="s">
        <v>3494</v>
      </c>
      <c r="N3641" t="s">
        <v>3840</v>
      </c>
      <c r="O3641" t="s">
        <v>2767</v>
      </c>
      <c r="Q3641" s="199">
        <v>5000</v>
      </c>
      <c r="S3641" t="s">
        <v>3495</v>
      </c>
      <c r="T3641" t="s">
        <v>3730</v>
      </c>
      <c r="U3641" s="201">
        <v>3.84</v>
      </c>
      <c r="V3641" t="s">
        <v>3244</v>
      </c>
      <c r="W3641" t="s">
        <v>4368</v>
      </c>
      <c r="X3641" t="s">
        <v>3165</v>
      </c>
      <c r="Y3641" t="s">
        <v>4481</v>
      </c>
      <c r="Z3641" t="s">
        <v>3051</v>
      </c>
      <c r="AA3641">
        <v>831019</v>
      </c>
      <c r="AB3641" s="198">
        <v>37048.875011574077</v>
      </c>
      <c r="AC3641" s="198">
        <v>37048.875011574077</v>
      </c>
    </row>
    <row r="3642" spans="1:31" x14ac:dyDescent="0.2">
      <c r="A3642" s="44" t="str">
        <f t="shared" si="281"/>
        <v>US Natural Gas Financial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31</v>
      </c>
      <c r="F3642" s="213">
        <f t="shared" si="285"/>
        <v>77500</v>
      </c>
      <c r="G3642" s="202">
        <v>1340417</v>
      </c>
      <c r="H3642" s="198">
        <v>37047.394884259258</v>
      </c>
      <c r="I3642" t="s">
        <v>4280</v>
      </c>
      <c r="M3642" t="s">
        <v>3494</v>
      </c>
      <c r="N3642" t="s">
        <v>4277</v>
      </c>
      <c r="O3642" t="s">
        <v>4487</v>
      </c>
      <c r="Q3642" s="199">
        <v>2500</v>
      </c>
      <c r="S3642" t="s">
        <v>3495</v>
      </c>
      <c r="T3642" t="s">
        <v>3730</v>
      </c>
      <c r="U3642" s="201">
        <v>4.0350000000000001</v>
      </c>
      <c r="V3642" t="s">
        <v>3246</v>
      </c>
      <c r="W3642" t="s">
        <v>2909</v>
      </c>
      <c r="X3642" t="s">
        <v>4278</v>
      </c>
      <c r="Y3642" t="s">
        <v>3748</v>
      </c>
      <c r="Z3642" t="s">
        <v>3051</v>
      </c>
      <c r="AA3642" t="s">
        <v>588</v>
      </c>
      <c r="AB3642" s="198">
        <v>37073.875</v>
      </c>
      <c r="AC3642" s="198">
        <v>37103.875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362</v>
      </c>
      <c r="G3643" s="202">
        <v>1340416</v>
      </c>
      <c r="H3643" s="198">
        <v>37047.394884259258</v>
      </c>
      <c r="I3643" t="s">
        <v>4272</v>
      </c>
      <c r="M3643" t="s">
        <v>3494</v>
      </c>
      <c r="N3643" t="s">
        <v>3840</v>
      </c>
      <c r="O3643" t="s">
        <v>2681</v>
      </c>
      <c r="P3643" s="199">
        <v>362</v>
      </c>
      <c r="S3643" t="s">
        <v>3495</v>
      </c>
      <c r="T3643" t="s">
        <v>3730</v>
      </c>
      <c r="U3643" s="201">
        <v>4.1399999999999997</v>
      </c>
      <c r="V3643" t="s">
        <v>3161</v>
      </c>
      <c r="W3643" t="s">
        <v>4178</v>
      </c>
      <c r="X3643" t="s">
        <v>3149</v>
      </c>
      <c r="Y3643" t="s">
        <v>4481</v>
      </c>
      <c r="Z3643" t="s">
        <v>3051</v>
      </c>
      <c r="AA3643">
        <v>831021</v>
      </c>
      <c r="AB3643" s="198">
        <v>37048.875011574077</v>
      </c>
      <c r="AC3643" s="198">
        <v>37048.875011574077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10000</v>
      </c>
      <c r="G3644" s="202">
        <v>1340415</v>
      </c>
      <c r="H3644" s="198">
        <v>37047.394884259258</v>
      </c>
      <c r="I3644" t="s">
        <v>3606</v>
      </c>
      <c r="M3644" t="s">
        <v>3494</v>
      </c>
      <c r="N3644" t="s">
        <v>3840</v>
      </c>
      <c r="O3644" t="s">
        <v>2556</v>
      </c>
      <c r="Q3644" s="199">
        <v>10000</v>
      </c>
      <c r="S3644" t="s">
        <v>3495</v>
      </c>
      <c r="T3644" t="s">
        <v>3730</v>
      </c>
      <c r="U3644" s="201">
        <v>3.9049999999999998</v>
      </c>
      <c r="V3644" t="s">
        <v>3491</v>
      </c>
      <c r="W3644" t="s">
        <v>4169</v>
      </c>
      <c r="X3644" t="s">
        <v>4170</v>
      </c>
      <c r="Y3644" t="s">
        <v>4481</v>
      </c>
      <c r="Z3644" t="s">
        <v>3051</v>
      </c>
      <c r="AA3644">
        <v>831020</v>
      </c>
      <c r="AB3644" s="198">
        <v>37048.875011574077</v>
      </c>
      <c r="AC3644" s="198">
        <v>37048.875011574077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2047</v>
      </c>
      <c r="G3645" s="202">
        <v>1340418</v>
      </c>
      <c r="H3645" s="198">
        <v>37047.394965277781</v>
      </c>
      <c r="I3645" t="s">
        <v>4272</v>
      </c>
      <c r="M3645" t="s">
        <v>3494</v>
      </c>
      <c r="N3645" t="s">
        <v>3840</v>
      </c>
      <c r="O3645" t="s">
        <v>2657</v>
      </c>
      <c r="P3645" s="199">
        <v>2047</v>
      </c>
      <c r="S3645" t="s">
        <v>3495</v>
      </c>
      <c r="T3645" t="s">
        <v>3730</v>
      </c>
      <c r="U3645" s="201">
        <v>3.8</v>
      </c>
      <c r="V3645" t="s">
        <v>4325</v>
      </c>
      <c r="W3645" t="s">
        <v>4368</v>
      </c>
      <c r="X3645" t="s">
        <v>3165</v>
      </c>
      <c r="Y3645" t="s">
        <v>4481</v>
      </c>
      <c r="Z3645" t="s">
        <v>3051</v>
      </c>
      <c r="AA3645">
        <v>831023</v>
      </c>
      <c r="AB3645" s="198">
        <v>37048.875011574077</v>
      </c>
      <c r="AC3645" s="198">
        <v>37048.875011574077</v>
      </c>
    </row>
    <row r="3646" spans="1:31" x14ac:dyDescent="0.2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62</v>
      </c>
      <c r="F3646" s="213">
        <f t="shared" si="285"/>
        <v>3100</v>
      </c>
      <c r="G3646" s="202">
        <v>1340419</v>
      </c>
      <c r="H3646" s="198">
        <v>37047.39502314815</v>
      </c>
      <c r="I3646" t="s">
        <v>3342</v>
      </c>
      <c r="M3646" t="s">
        <v>2818</v>
      </c>
      <c r="N3646" t="s">
        <v>3519</v>
      </c>
      <c r="O3646" t="s">
        <v>589</v>
      </c>
      <c r="Q3646" s="199">
        <v>50</v>
      </c>
      <c r="S3646" t="s">
        <v>3493</v>
      </c>
      <c r="T3646" t="s">
        <v>3730</v>
      </c>
      <c r="U3646" s="201">
        <v>69.25</v>
      </c>
      <c r="V3646" t="s">
        <v>2581</v>
      </c>
      <c r="W3646" t="s">
        <v>3538</v>
      </c>
      <c r="X3646" t="s">
        <v>3539</v>
      </c>
      <c r="Y3646" t="s">
        <v>4783</v>
      </c>
      <c r="Z3646" t="s">
        <v>3046</v>
      </c>
      <c r="AA3646">
        <v>632917.1</v>
      </c>
      <c r="AB3646" s="198">
        <v>37438.710416666669</v>
      </c>
      <c r="AC3646" s="198">
        <v>37499.710416666669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7000</v>
      </c>
      <c r="G3647" s="202">
        <v>1340420</v>
      </c>
      <c r="H3647" s="198">
        <v>37047.39502314815</v>
      </c>
      <c r="I3647" t="s">
        <v>4219</v>
      </c>
      <c r="M3647" t="s">
        <v>3494</v>
      </c>
      <c r="N3647" t="s">
        <v>3840</v>
      </c>
      <c r="O3647" t="s">
        <v>2515</v>
      </c>
      <c r="P3647" s="199">
        <v>7000</v>
      </c>
      <c r="S3647" t="s">
        <v>3495</v>
      </c>
      <c r="T3647" t="s">
        <v>3730</v>
      </c>
      <c r="U3647" s="201">
        <v>3.9350000000000001</v>
      </c>
      <c r="V3647" t="s">
        <v>4226</v>
      </c>
      <c r="W3647" t="s">
        <v>4163</v>
      </c>
      <c r="X3647" t="s">
        <v>4164</v>
      </c>
      <c r="Y3647" t="s">
        <v>4481</v>
      </c>
      <c r="Z3647" t="s">
        <v>3051</v>
      </c>
      <c r="AA3647">
        <v>831024</v>
      </c>
      <c r="AB3647" s="198">
        <v>37048.875011574077</v>
      </c>
      <c r="AC3647" s="198">
        <v>37048.875011574077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561</v>
      </c>
      <c r="G3648" s="202">
        <v>1340421</v>
      </c>
      <c r="H3648" s="198">
        <v>37047.39503472222</v>
      </c>
      <c r="I3648" t="s">
        <v>4249</v>
      </c>
      <c r="M3648" t="s">
        <v>3494</v>
      </c>
      <c r="N3648" t="s">
        <v>3840</v>
      </c>
      <c r="O3648" t="s">
        <v>2556</v>
      </c>
      <c r="P3648" s="199">
        <v>561</v>
      </c>
      <c r="S3648" t="s">
        <v>3495</v>
      </c>
      <c r="T3648" t="s">
        <v>3730</v>
      </c>
      <c r="U3648" s="201">
        <v>3.8849999999999998</v>
      </c>
      <c r="V3648" t="s">
        <v>4391</v>
      </c>
      <c r="W3648" t="s">
        <v>4169</v>
      </c>
      <c r="X3648" t="s">
        <v>4170</v>
      </c>
      <c r="Y3648" t="s">
        <v>4481</v>
      </c>
      <c r="Z3648" t="s">
        <v>3051</v>
      </c>
      <c r="AA3648">
        <v>831025</v>
      </c>
      <c r="AB3648" s="198">
        <v>37048.875011574077</v>
      </c>
      <c r="AC3648" s="198">
        <v>37048.875011574077</v>
      </c>
      <c r="AE3648" s="116">
        <f>IF(S3648="Gallon",F3648/42,F3648)</f>
        <v>561</v>
      </c>
    </row>
    <row r="3649" spans="1:31" x14ac:dyDescent="0.2">
      <c r="A3649" s="44" t="str">
        <f t="shared" si="281"/>
        <v>US Crude Financial</v>
      </c>
      <c r="B3649" s="44" t="str">
        <f t="shared" si="282"/>
        <v>US</v>
      </c>
      <c r="C3649" s="44" t="str">
        <f t="shared" si="283"/>
        <v>Crude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25000</v>
      </c>
      <c r="G3649" s="202">
        <v>1340423</v>
      </c>
      <c r="H3649" s="198">
        <v>37047.395046296297</v>
      </c>
      <c r="I3649" t="s">
        <v>4276</v>
      </c>
      <c r="M3649" t="s">
        <v>3599</v>
      </c>
      <c r="N3649" t="s">
        <v>3296</v>
      </c>
      <c r="O3649" t="s">
        <v>3297</v>
      </c>
      <c r="P3649" s="199">
        <v>25000</v>
      </c>
      <c r="S3649" t="s">
        <v>3496</v>
      </c>
      <c r="T3649" t="s">
        <v>3730</v>
      </c>
      <c r="U3649" s="201">
        <v>-0.34</v>
      </c>
      <c r="V3649" t="s">
        <v>3679</v>
      </c>
      <c r="W3649" t="s">
        <v>3271</v>
      </c>
      <c r="X3649" t="s">
        <v>3298</v>
      </c>
      <c r="Y3649" t="s">
        <v>3748</v>
      </c>
      <c r="Z3649" t="s">
        <v>3051</v>
      </c>
      <c r="AA3649" t="s">
        <v>590</v>
      </c>
      <c r="AB3649" s="198">
        <v>37073</v>
      </c>
      <c r="AC3649" s="198">
        <v>37103</v>
      </c>
    </row>
    <row r="3650" spans="1:31" x14ac:dyDescent="0.2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25</v>
      </c>
      <c r="F3650" s="213">
        <f t="shared" si="285"/>
        <v>250000</v>
      </c>
      <c r="G3650" s="202">
        <v>1340424</v>
      </c>
      <c r="H3650" s="198">
        <v>37047.395057870373</v>
      </c>
      <c r="I3650" t="s">
        <v>3606</v>
      </c>
      <c r="M3650" t="s">
        <v>3494</v>
      </c>
      <c r="N3650" t="s">
        <v>4277</v>
      </c>
      <c r="O3650" t="s">
        <v>3991</v>
      </c>
      <c r="P3650" s="199">
        <v>10000</v>
      </c>
      <c r="S3650" t="s">
        <v>3495</v>
      </c>
      <c r="T3650" t="s">
        <v>3730</v>
      </c>
      <c r="U3650" s="201">
        <v>3.9449999999999998</v>
      </c>
      <c r="V3650" t="s">
        <v>3281</v>
      </c>
      <c r="W3650" t="s">
        <v>4527</v>
      </c>
      <c r="X3650" t="s">
        <v>4157</v>
      </c>
      <c r="Y3650" t="s">
        <v>3748</v>
      </c>
      <c r="Z3650" t="s">
        <v>3051</v>
      </c>
      <c r="AA3650" t="s">
        <v>591</v>
      </c>
      <c r="AB3650" s="198">
        <v>37048.875011574077</v>
      </c>
      <c r="AC3650" s="198">
        <v>37072.875011574077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31</v>
      </c>
      <c r="F3651" s="213">
        <f t="shared" si="285"/>
        <v>15500</v>
      </c>
      <c r="G3651" s="202">
        <v>1340425</v>
      </c>
      <c r="H3651" s="198">
        <v>37047.39508101852</v>
      </c>
      <c r="I3651" t="s">
        <v>4032</v>
      </c>
      <c r="M3651" t="s">
        <v>3494</v>
      </c>
      <c r="N3651" t="s">
        <v>3840</v>
      </c>
      <c r="O3651" t="s">
        <v>592</v>
      </c>
      <c r="P3651" s="199">
        <v>500</v>
      </c>
      <c r="S3651" t="s">
        <v>3495</v>
      </c>
      <c r="T3651" t="s">
        <v>3730</v>
      </c>
      <c r="U3651" s="201">
        <v>4.1900000000000004</v>
      </c>
      <c r="V3651" t="s">
        <v>4033</v>
      </c>
      <c r="W3651" t="s">
        <v>4178</v>
      </c>
      <c r="X3651" t="s">
        <v>4179</v>
      </c>
      <c r="Y3651" t="s">
        <v>4481</v>
      </c>
      <c r="Z3651" t="s">
        <v>3051</v>
      </c>
      <c r="AA3651" t="s">
        <v>593</v>
      </c>
      <c r="AB3651" s="198">
        <v>37073.875011574077</v>
      </c>
      <c r="AC3651" s="198">
        <v>37103.875011574077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3877</v>
      </c>
      <c r="G3652" s="202">
        <v>1340427</v>
      </c>
      <c r="H3652" s="198">
        <v>37047.395104166666</v>
      </c>
      <c r="I3652" t="s">
        <v>3157</v>
      </c>
      <c r="M3652" t="s">
        <v>3494</v>
      </c>
      <c r="N3652" t="s">
        <v>3840</v>
      </c>
      <c r="O3652" t="s">
        <v>4697</v>
      </c>
      <c r="Q3652" s="199">
        <v>3877</v>
      </c>
      <c r="S3652" t="s">
        <v>3495</v>
      </c>
      <c r="T3652" t="s">
        <v>3730</v>
      </c>
      <c r="U3652" s="201">
        <v>3.89</v>
      </c>
      <c r="V3652" t="s">
        <v>3158</v>
      </c>
      <c r="W3652" t="s">
        <v>4169</v>
      </c>
      <c r="X3652" t="s">
        <v>4170</v>
      </c>
      <c r="Y3652" t="s">
        <v>4481</v>
      </c>
      <c r="Z3652" t="s">
        <v>3051</v>
      </c>
      <c r="AA3652">
        <v>831026</v>
      </c>
      <c r="AB3652" s="198">
        <v>37048.875011574077</v>
      </c>
      <c r="AC3652" s="198">
        <v>37048.875011574077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9632</v>
      </c>
      <c r="G3653" s="202">
        <v>1340428</v>
      </c>
      <c r="H3653" s="198">
        <v>37047.395127314812</v>
      </c>
      <c r="I3653" t="s">
        <v>3518</v>
      </c>
      <c r="M3653" t="s">
        <v>3494</v>
      </c>
      <c r="N3653" t="s">
        <v>3840</v>
      </c>
      <c r="O3653" t="s">
        <v>4679</v>
      </c>
      <c r="Q3653" s="199">
        <v>9632</v>
      </c>
      <c r="S3653" t="s">
        <v>3495</v>
      </c>
      <c r="T3653" t="s">
        <v>3730</v>
      </c>
      <c r="U3653" s="201">
        <v>4.0999999999999996</v>
      </c>
      <c r="V3653" t="s">
        <v>4440</v>
      </c>
      <c r="W3653" t="s">
        <v>4178</v>
      </c>
      <c r="X3653" t="s">
        <v>4179</v>
      </c>
      <c r="Y3653" t="s">
        <v>4481</v>
      </c>
      <c r="Z3653" t="s">
        <v>3051</v>
      </c>
      <c r="AA3653">
        <v>831027</v>
      </c>
      <c r="AB3653" s="198">
        <v>37048.875011574077</v>
      </c>
      <c r="AC3653" s="198">
        <v>37048.875011574077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</v>
      </c>
      <c r="G3654" s="202">
        <v>1340429</v>
      </c>
      <c r="H3654" s="198">
        <v>37047.395127314812</v>
      </c>
      <c r="I3654" t="s">
        <v>4285</v>
      </c>
      <c r="M3654" t="s">
        <v>3494</v>
      </c>
      <c r="N3654" t="s">
        <v>3840</v>
      </c>
      <c r="O3654" t="s">
        <v>4680</v>
      </c>
      <c r="Q3654" s="199">
        <v>5000</v>
      </c>
      <c r="S3654" t="s">
        <v>3495</v>
      </c>
      <c r="T3654" t="s">
        <v>3730</v>
      </c>
      <c r="U3654" s="201">
        <v>3.96</v>
      </c>
      <c r="V3654" t="s">
        <v>250</v>
      </c>
      <c r="W3654" t="s">
        <v>4163</v>
      </c>
      <c r="X3654" t="s">
        <v>4164</v>
      </c>
      <c r="Y3654" t="s">
        <v>4481</v>
      </c>
      <c r="Z3654" t="s">
        <v>3051</v>
      </c>
      <c r="AA3654">
        <v>831028</v>
      </c>
      <c r="AB3654" s="198">
        <v>37048.875011574077</v>
      </c>
      <c r="AC3654" s="198">
        <v>37048.875011574077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2320</v>
      </c>
      <c r="G3655" s="202">
        <v>1340433</v>
      </c>
      <c r="H3655" s="198">
        <v>37047.395208333335</v>
      </c>
      <c r="I3655" t="s">
        <v>4400</v>
      </c>
      <c r="M3655" t="s">
        <v>3494</v>
      </c>
      <c r="N3655" t="s">
        <v>3840</v>
      </c>
      <c r="O3655" t="s">
        <v>2469</v>
      </c>
      <c r="P3655" s="199">
        <v>2320</v>
      </c>
      <c r="S3655" t="s">
        <v>3495</v>
      </c>
      <c r="T3655" t="s">
        <v>3730</v>
      </c>
      <c r="U3655" s="201">
        <v>3.9275000000000002</v>
      </c>
      <c r="V3655" t="s">
        <v>4009</v>
      </c>
      <c r="W3655" t="s">
        <v>4512</v>
      </c>
      <c r="X3655" t="s">
        <v>4513</v>
      </c>
      <c r="Y3655" t="s">
        <v>4481</v>
      </c>
      <c r="Z3655" t="s">
        <v>3051</v>
      </c>
      <c r="AA3655">
        <v>831029</v>
      </c>
      <c r="AB3655" s="198">
        <v>37048.875011574077</v>
      </c>
      <c r="AC3655" s="198">
        <v>37048.875011574077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31</v>
      </c>
      <c r="F3656" s="213">
        <f t="shared" si="285"/>
        <v>155000</v>
      </c>
      <c r="G3656" s="202">
        <v>1340434</v>
      </c>
      <c r="H3656" s="198">
        <v>37047.395266203705</v>
      </c>
      <c r="I3656" t="s">
        <v>3606</v>
      </c>
      <c r="M3656" t="s">
        <v>3494</v>
      </c>
      <c r="N3656" t="s">
        <v>3873</v>
      </c>
      <c r="O3656" t="s">
        <v>3337</v>
      </c>
      <c r="P3656" s="199">
        <v>5000</v>
      </c>
      <c r="S3656" t="s">
        <v>3495</v>
      </c>
      <c r="T3656" t="s">
        <v>3730</v>
      </c>
      <c r="U3656" s="201">
        <v>0.48</v>
      </c>
      <c r="V3656" t="s">
        <v>4289</v>
      </c>
      <c r="W3656" t="s">
        <v>3217</v>
      </c>
      <c r="X3656" t="s">
        <v>3153</v>
      </c>
      <c r="Y3656" t="s">
        <v>4481</v>
      </c>
      <c r="Z3656" t="s">
        <v>3051</v>
      </c>
      <c r="AA3656" t="s">
        <v>594</v>
      </c>
      <c r="AB3656" s="198">
        <v>37073.875011574077</v>
      </c>
      <c r="AC3656" s="198">
        <v>37103.875011574077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1170</v>
      </c>
      <c r="G3657" s="202">
        <v>1340435</v>
      </c>
      <c r="H3657" s="198">
        <v>37047.395277777781</v>
      </c>
      <c r="I3657" t="s">
        <v>3466</v>
      </c>
      <c r="M3657" t="s">
        <v>3494</v>
      </c>
      <c r="N3657" t="s">
        <v>3840</v>
      </c>
      <c r="O3657" t="s">
        <v>2657</v>
      </c>
      <c r="P3657" s="199">
        <v>1170</v>
      </c>
      <c r="S3657" t="s">
        <v>3495</v>
      </c>
      <c r="T3657" t="s">
        <v>3730</v>
      </c>
      <c r="U3657" s="201">
        <v>3.7949999999999999</v>
      </c>
      <c r="V3657" t="s">
        <v>3484</v>
      </c>
      <c r="W3657" t="s">
        <v>4368</v>
      </c>
      <c r="X3657" t="s">
        <v>3165</v>
      </c>
      <c r="Y3657" t="s">
        <v>4481</v>
      </c>
      <c r="Z3657" t="s">
        <v>3051</v>
      </c>
      <c r="AA3657">
        <v>831030</v>
      </c>
      <c r="AB3657" s="198">
        <v>37048.875011574077</v>
      </c>
      <c r="AC3657" s="198">
        <v>37048.875011574077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25</v>
      </c>
      <c r="F3658" s="213">
        <f t="shared" si="285"/>
        <v>250000</v>
      </c>
      <c r="G3658" s="202">
        <v>1340436</v>
      </c>
      <c r="H3658" s="198">
        <v>37047.395324074074</v>
      </c>
      <c r="I3658" t="s">
        <v>4285</v>
      </c>
      <c r="M3658" t="s">
        <v>3494</v>
      </c>
      <c r="N3658" t="s">
        <v>4277</v>
      </c>
      <c r="O3658" t="s">
        <v>3991</v>
      </c>
      <c r="Q3658" s="199">
        <v>10000</v>
      </c>
      <c r="S3658" t="s">
        <v>3495</v>
      </c>
      <c r="T3658" t="s">
        <v>3730</v>
      </c>
      <c r="U3658" s="201">
        <v>3.95</v>
      </c>
      <c r="V3658" t="s">
        <v>3485</v>
      </c>
      <c r="W3658" t="s">
        <v>4527</v>
      </c>
      <c r="X3658" t="s">
        <v>4157</v>
      </c>
      <c r="Y3658" t="s">
        <v>3748</v>
      </c>
      <c r="Z3658" t="s">
        <v>3051</v>
      </c>
      <c r="AA3658" t="s">
        <v>595</v>
      </c>
      <c r="AB3658" s="198">
        <v>37048.875011574077</v>
      </c>
      <c r="AC3658" s="198">
        <v>37072.875011574077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1340437</v>
      </c>
      <c r="H3659" s="198">
        <v>37047.39534722222</v>
      </c>
      <c r="I3659" t="s">
        <v>3738</v>
      </c>
      <c r="M3659" t="s">
        <v>3499</v>
      </c>
      <c r="N3659" t="s">
        <v>3753</v>
      </c>
      <c r="O3659" t="s">
        <v>3754</v>
      </c>
      <c r="P3659" s="199">
        <v>4</v>
      </c>
      <c r="S3659" t="s">
        <v>3755</v>
      </c>
      <c r="T3659" t="s">
        <v>3730</v>
      </c>
      <c r="U3659" s="201">
        <v>7050</v>
      </c>
      <c r="V3659" t="s">
        <v>3741</v>
      </c>
      <c r="W3659" t="s">
        <v>3756</v>
      </c>
      <c r="X3659" t="s">
        <v>3732</v>
      </c>
      <c r="Y3659" t="s">
        <v>3733</v>
      </c>
      <c r="Z3659" t="s">
        <v>3734</v>
      </c>
      <c r="AA3659">
        <v>2169099</v>
      </c>
    </row>
    <row r="3660" spans="1:31" x14ac:dyDescent="0.2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151</v>
      </c>
      <c r="F3660" s="213">
        <f t="shared" si="290"/>
        <v>377500</v>
      </c>
      <c r="G3660" s="202">
        <v>1340439</v>
      </c>
      <c r="H3660" s="198">
        <v>37047.395358796297</v>
      </c>
      <c r="I3660" t="s">
        <v>4449</v>
      </c>
      <c r="M3660" t="s">
        <v>3494</v>
      </c>
      <c r="N3660" t="s">
        <v>4277</v>
      </c>
      <c r="O3660" t="s">
        <v>4505</v>
      </c>
      <c r="P3660" s="199">
        <v>2500</v>
      </c>
      <c r="S3660" t="s">
        <v>3495</v>
      </c>
      <c r="T3660" t="s">
        <v>3730</v>
      </c>
      <c r="U3660" s="201">
        <v>4.4400000000000004</v>
      </c>
      <c r="V3660" t="s">
        <v>3285</v>
      </c>
      <c r="W3660" t="s">
        <v>2909</v>
      </c>
      <c r="X3660" t="s">
        <v>4278</v>
      </c>
      <c r="Y3660" t="s">
        <v>3748</v>
      </c>
      <c r="Z3660" t="s">
        <v>3051</v>
      </c>
      <c r="AA3660" t="s">
        <v>596</v>
      </c>
      <c r="AB3660" s="198">
        <v>37196</v>
      </c>
      <c r="AC3660" s="198">
        <v>37346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31</v>
      </c>
      <c r="F3661" s="213">
        <f t="shared" si="290"/>
        <v>620000</v>
      </c>
      <c r="G3661" s="202">
        <v>1340438</v>
      </c>
      <c r="H3661" s="198">
        <v>37047.395358796297</v>
      </c>
      <c r="I3661" t="s">
        <v>4276</v>
      </c>
      <c r="M3661" t="s">
        <v>3494</v>
      </c>
      <c r="N3661" t="s">
        <v>4277</v>
      </c>
      <c r="O3661" t="s">
        <v>4487</v>
      </c>
      <c r="Q3661" s="199">
        <v>20000</v>
      </c>
      <c r="S3661" t="s">
        <v>3495</v>
      </c>
      <c r="T3661" t="s">
        <v>3730</v>
      </c>
      <c r="U3661" s="201">
        <v>4.0350000000000001</v>
      </c>
      <c r="V3661" t="s">
        <v>4450</v>
      </c>
      <c r="W3661" t="s">
        <v>2909</v>
      </c>
      <c r="X3661" t="s">
        <v>4278</v>
      </c>
      <c r="Y3661" t="s">
        <v>3748</v>
      </c>
      <c r="Z3661" t="s">
        <v>3051</v>
      </c>
      <c r="AA3661" t="s">
        <v>597</v>
      </c>
      <c r="AB3661" s="198">
        <v>37073.875</v>
      </c>
      <c r="AC3661" s="198">
        <v>37103.875</v>
      </c>
    </row>
    <row r="3662" spans="1:31" x14ac:dyDescent="0.2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30</v>
      </c>
      <c r="F3662" s="213">
        <f t="shared" si="290"/>
        <v>1500</v>
      </c>
      <c r="G3662" s="202">
        <v>1340440</v>
      </c>
      <c r="H3662" s="198">
        <v>37047.395381944443</v>
      </c>
      <c r="I3662" t="s">
        <v>4477</v>
      </c>
      <c r="M3662" t="s">
        <v>2818</v>
      </c>
      <c r="N3662" t="s">
        <v>4269</v>
      </c>
      <c r="O3662" t="s">
        <v>3977</v>
      </c>
      <c r="P3662" s="199">
        <v>50</v>
      </c>
      <c r="S3662" t="s">
        <v>3493</v>
      </c>
      <c r="T3662" t="s">
        <v>3730</v>
      </c>
      <c r="U3662" s="201">
        <v>46</v>
      </c>
      <c r="V3662" t="s">
        <v>3111</v>
      </c>
      <c r="W3662" t="s">
        <v>4514</v>
      </c>
      <c r="X3662" t="s">
        <v>4515</v>
      </c>
      <c r="Y3662" t="s">
        <v>4783</v>
      </c>
      <c r="Z3662" t="s">
        <v>3046</v>
      </c>
      <c r="AA3662">
        <v>632918.1</v>
      </c>
      <c r="AB3662" s="198">
        <v>37135.875011574077</v>
      </c>
      <c r="AC3662" s="198">
        <v>37164.875011574077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4080</v>
      </c>
      <c r="G3663" s="202">
        <v>1340441</v>
      </c>
      <c r="H3663" s="198">
        <v>37047.395428240743</v>
      </c>
      <c r="I3663" t="s">
        <v>4496</v>
      </c>
      <c r="M3663" t="s">
        <v>3494</v>
      </c>
      <c r="N3663" t="s">
        <v>3840</v>
      </c>
      <c r="O3663" t="s">
        <v>2469</v>
      </c>
      <c r="P3663" s="199">
        <v>4080</v>
      </c>
      <c r="S3663" t="s">
        <v>3495</v>
      </c>
      <c r="T3663" t="s">
        <v>3730</v>
      </c>
      <c r="U3663" s="201">
        <v>3.9275000000000002</v>
      </c>
      <c r="V3663" t="s">
        <v>4367</v>
      </c>
      <c r="W3663" t="s">
        <v>4512</v>
      </c>
      <c r="X3663" t="s">
        <v>4513</v>
      </c>
      <c r="Y3663" t="s">
        <v>4481</v>
      </c>
      <c r="Z3663" t="s">
        <v>3051</v>
      </c>
      <c r="AA3663">
        <v>831031</v>
      </c>
      <c r="AB3663" s="198">
        <v>37048.875011574077</v>
      </c>
      <c r="AC3663" s="198">
        <v>37048.875011574077</v>
      </c>
    </row>
    <row r="3664" spans="1:31" x14ac:dyDescent="0.2">
      <c r="A3664" s="44" t="str">
        <f t="shared" si="286"/>
        <v>US Natural Gas Financial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151</v>
      </c>
      <c r="F3664" s="213">
        <f t="shared" si="290"/>
        <v>755000</v>
      </c>
      <c r="G3664" s="202">
        <v>1340442</v>
      </c>
      <c r="H3664" s="198">
        <v>37047.395451388889</v>
      </c>
      <c r="I3664" t="s">
        <v>4496</v>
      </c>
      <c r="M3664" t="s">
        <v>3494</v>
      </c>
      <c r="N3664" t="s">
        <v>4277</v>
      </c>
      <c r="O3664" t="s">
        <v>4505</v>
      </c>
      <c r="Q3664" s="199">
        <v>5000</v>
      </c>
      <c r="S3664" t="s">
        <v>3495</v>
      </c>
      <c r="T3664" t="s">
        <v>3730</v>
      </c>
      <c r="U3664" s="201">
        <v>4.45</v>
      </c>
      <c r="V3664" t="s">
        <v>3640</v>
      </c>
      <c r="W3664" t="s">
        <v>2909</v>
      </c>
      <c r="X3664" t="s">
        <v>4278</v>
      </c>
      <c r="Y3664" t="s">
        <v>3748</v>
      </c>
      <c r="Z3664" t="s">
        <v>3051</v>
      </c>
      <c r="AA3664" t="s">
        <v>598</v>
      </c>
      <c r="AB3664" s="198">
        <v>37196</v>
      </c>
      <c r="AC3664" s="198">
        <v>37346</v>
      </c>
      <c r="AE3664" s="116">
        <f>IF(S3664="Gallon",F3664/42,F3664)</f>
        <v>755000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1340443</v>
      </c>
      <c r="H3665" s="198">
        <v>37047.395474537036</v>
      </c>
      <c r="I3665" t="s">
        <v>3606</v>
      </c>
      <c r="M3665" t="s">
        <v>3494</v>
      </c>
      <c r="N3665" t="s">
        <v>3840</v>
      </c>
      <c r="O3665" t="s">
        <v>2556</v>
      </c>
      <c r="Q3665" s="199">
        <v>10000</v>
      </c>
      <c r="S3665" t="s">
        <v>3495</v>
      </c>
      <c r="T3665" t="s">
        <v>3730</v>
      </c>
      <c r="U3665" s="201">
        <v>3.915</v>
      </c>
      <c r="V3665" t="s">
        <v>3491</v>
      </c>
      <c r="W3665" t="s">
        <v>4169</v>
      </c>
      <c r="X3665" t="s">
        <v>4170</v>
      </c>
      <c r="Y3665" t="s">
        <v>4481</v>
      </c>
      <c r="Z3665" t="s">
        <v>3051</v>
      </c>
      <c r="AA3665">
        <v>831032</v>
      </c>
      <c r="AB3665" s="198">
        <v>37048.875011574077</v>
      </c>
      <c r="AC3665" s="198">
        <v>37048.875011574077</v>
      </c>
    </row>
    <row r="3666" spans="1:29" x14ac:dyDescent="0.2">
      <c r="A3666" s="44" t="str">
        <f t="shared" si="286"/>
        <v>US Natural Gas Financial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31</v>
      </c>
      <c r="F3666" s="213">
        <f t="shared" si="290"/>
        <v>620000</v>
      </c>
      <c r="G3666" s="202">
        <v>1340444</v>
      </c>
      <c r="H3666" s="198">
        <v>37047.395509259259</v>
      </c>
      <c r="I3666" t="s">
        <v>3606</v>
      </c>
      <c r="M3666" t="s">
        <v>3494</v>
      </c>
      <c r="N3666" t="s">
        <v>4277</v>
      </c>
      <c r="O3666" t="s">
        <v>4487</v>
      </c>
      <c r="P3666" s="199">
        <v>20000</v>
      </c>
      <c r="S3666" t="s">
        <v>3495</v>
      </c>
      <c r="T3666" t="s">
        <v>3730</v>
      </c>
      <c r="U3666" s="201">
        <v>4.03</v>
      </c>
      <c r="V3666" t="s">
        <v>3154</v>
      </c>
      <c r="W3666" t="s">
        <v>2909</v>
      </c>
      <c r="X3666" t="s">
        <v>4278</v>
      </c>
      <c r="Y3666" t="s">
        <v>3748</v>
      </c>
      <c r="Z3666" t="s">
        <v>3051</v>
      </c>
      <c r="AA3666" t="s">
        <v>599</v>
      </c>
      <c r="AB3666" s="198">
        <v>37073.875</v>
      </c>
      <c r="AC3666" s="198">
        <v>37103.875</v>
      </c>
    </row>
    <row r="3667" spans="1:29" x14ac:dyDescent="0.2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31</v>
      </c>
      <c r="F3667" s="213">
        <f t="shared" si="290"/>
        <v>542500</v>
      </c>
      <c r="G3667" s="202">
        <v>1340447</v>
      </c>
      <c r="H3667" s="198">
        <v>37047.395624999997</v>
      </c>
      <c r="I3667" t="s">
        <v>4773</v>
      </c>
      <c r="M3667" t="s">
        <v>3494</v>
      </c>
      <c r="N3667" t="s">
        <v>4277</v>
      </c>
      <c r="O3667" t="s">
        <v>4487</v>
      </c>
      <c r="Q3667" s="199">
        <v>17500</v>
      </c>
      <c r="S3667" t="s">
        <v>3495</v>
      </c>
      <c r="T3667" t="s">
        <v>3730</v>
      </c>
      <c r="U3667" s="201">
        <v>4.0350000000000001</v>
      </c>
      <c r="V3667" t="s">
        <v>3658</v>
      </c>
      <c r="W3667" t="s">
        <v>2909</v>
      </c>
      <c r="X3667" t="s">
        <v>4278</v>
      </c>
      <c r="Y3667" t="s">
        <v>3748</v>
      </c>
      <c r="Z3667" t="s">
        <v>3051</v>
      </c>
      <c r="AA3667" t="s">
        <v>600</v>
      </c>
      <c r="AB3667" s="198">
        <v>37073.875</v>
      </c>
      <c r="AC3667" s="198">
        <v>37103.875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1340448</v>
      </c>
      <c r="H3668" s="198">
        <v>37047.395648148151</v>
      </c>
      <c r="I3668" t="s">
        <v>3466</v>
      </c>
      <c r="M3668" t="s">
        <v>3494</v>
      </c>
      <c r="N3668" t="s">
        <v>3840</v>
      </c>
      <c r="O3668" t="s">
        <v>2681</v>
      </c>
      <c r="Q3668" s="199">
        <v>5000</v>
      </c>
      <c r="S3668" t="s">
        <v>3495</v>
      </c>
      <c r="T3668" t="s">
        <v>3730</v>
      </c>
      <c r="U3668" s="201">
        <v>4.17</v>
      </c>
      <c r="V3668" t="s">
        <v>3467</v>
      </c>
      <c r="W3668" t="s">
        <v>4178</v>
      </c>
      <c r="X3668" t="s">
        <v>3149</v>
      </c>
      <c r="Y3668" t="s">
        <v>4481</v>
      </c>
      <c r="Z3668" t="s">
        <v>3051</v>
      </c>
      <c r="AA3668">
        <v>831033</v>
      </c>
      <c r="AB3668" s="198">
        <v>37048.875011574077</v>
      </c>
      <c r="AC3668" s="198">
        <v>37048.875011574077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</v>
      </c>
      <c r="G3669" s="202">
        <v>1340449</v>
      </c>
      <c r="H3669" s="198">
        <v>37047.39571759259</v>
      </c>
      <c r="I3669" t="s">
        <v>3466</v>
      </c>
      <c r="M3669" t="s">
        <v>3494</v>
      </c>
      <c r="N3669" t="s">
        <v>3840</v>
      </c>
      <c r="O3669" t="s">
        <v>4706</v>
      </c>
      <c r="P3669" s="199">
        <v>5000</v>
      </c>
      <c r="S3669" t="s">
        <v>3495</v>
      </c>
      <c r="T3669" t="s">
        <v>3730</v>
      </c>
      <c r="U3669" s="201">
        <v>3.83</v>
      </c>
      <c r="V3669" t="s">
        <v>3467</v>
      </c>
      <c r="W3669" t="s">
        <v>4169</v>
      </c>
      <c r="X3669" t="s">
        <v>3165</v>
      </c>
      <c r="Y3669" t="s">
        <v>4481</v>
      </c>
      <c r="Z3669" t="s">
        <v>3051</v>
      </c>
      <c r="AA3669">
        <v>831034</v>
      </c>
      <c r="AB3669" s="198">
        <v>37048.875011574077</v>
      </c>
      <c r="AC3669" s="198">
        <v>37048.875011574077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30</v>
      </c>
      <c r="F3670" s="213">
        <f t="shared" si="290"/>
        <v>300000</v>
      </c>
      <c r="G3670" s="202">
        <v>1340450</v>
      </c>
      <c r="H3670" s="198">
        <v>37047.395729166667</v>
      </c>
      <c r="I3670" t="s">
        <v>3645</v>
      </c>
      <c r="M3670" t="s">
        <v>3494</v>
      </c>
      <c r="N3670" t="s">
        <v>4277</v>
      </c>
      <c r="O3670" t="s">
        <v>3186</v>
      </c>
      <c r="P3670" s="199">
        <v>10000</v>
      </c>
      <c r="S3670" t="s">
        <v>3495</v>
      </c>
      <c r="T3670" t="s">
        <v>3730</v>
      </c>
      <c r="U3670" s="201">
        <v>4.1500000000000004</v>
      </c>
      <c r="V3670" t="s">
        <v>4494</v>
      </c>
      <c r="W3670" t="s">
        <v>2909</v>
      </c>
      <c r="X3670" t="s">
        <v>4278</v>
      </c>
      <c r="Y3670" t="s">
        <v>3748</v>
      </c>
      <c r="Z3670" t="s">
        <v>3051</v>
      </c>
      <c r="AA3670" t="s">
        <v>601</v>
      </c>
      <c r="AB3670" s="198">
        <v>37135.875</v>
      </c>
      <c r="AC3670" s="198">
        <v>37164.875</v>
      </c>
    </row>
    <row r="3671" spans="1:29" x14ac:dyDescent="0.2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155000</v>
      </c>
      <c r="G3671" s="202">
        <v>1340453</v>
      </c>
      <c r="H3671" s="198">
        <v>37047.395729166667</v>
      </c>
      <c r="I3671" t="s">
        <v>335</v>
      </c>
      <c r="M3671" t="s">
        <v>3494</v>
      </c>
      <c r="N3671" t="s">
        <v>3176</v>
      </c>
      <c r="O3671" t="s">
        <v>3899</v>
      </c>
      <c r="Q3671" s="199">
        <v>5000</v>
      </c>
      <c r="S3671" t="s">
        <v>3798</v>
      </c>
      <c r="T3671" t="s">
        <v>3177</v>
      </c>
      <c r="U3671" s="201">
        <v>5.18</v>
      </c>
      <c r="V3671" t="s">
        <v>336</v>
      </c>
      <c r="W3671" t="s">
        <v>4461</v>
      </c>
      <c r="X3671" t="s">
        <v>3179</v>
      </c>
      <c r="Y3671" t="s">
        <v>4481</v>
      </c>
      <c r="Z3671" t="s">
        <v>3052</v>
      </c>
      <c r="AA3671">
        <v>831036</v>
      </c>
      <c r="AB3671" s="198">
        <v>37073.875011574077</v>
      </c>
      <c r="AC3671" s="198">
        <v>37103.875011574077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</v>
      </c>
      <c r="G3672" s="202">
        <v>1340451</v>
      </c>
      <c r="H3672" s="198">
        <v>37047.395729166667</v>
      </c>
      <c r="I3672" t="s">
        <v>3606</v>
      </c>
      <c r="M3672" t="s">
        <v>3494</v>
      </c>
      <c r="N3672" t="s">
        <v>3840</v>
      </c>
      <c r="O3672" t="s">
        <v>2556</v>
      </c>
      <c r="Q3672" s="199">
        <v>10000</v>
      </c>
      <c r="S3672" t="s">
        <v>3495</v>
      </c>
      <c r="T3672" t="s">
        <v>3730</v>
      </c>
      <c r="U3672" s="201">
        <v>3.9249999999999998</v>
      </c>
      <c r="V3672" t="s">
        <v>3491</v>
      </c>
      <c r="W3672" t="s">
        <v>4169</v>
      </c>
      <c r="X3672" t="s">
        <v>4170</v>
      </c>
      <c r="Y3672" t="s">
        <v>4481</v>
      </c>
      <c r="Z3672" t="s">
        <v>3051</v>
      </c>
      <c r="AA3672">
        <v>831035</v>
      </c>
      <c r="AB3672" s="198">
        <v>37048.875011574077</v>
      </c>
      <c r="AC3672" s="198">
        <v>37048.875011574077</v>
      </c>
    </row>
    <row r="3673" spans="1:29" x14ac:dyDescent="0.2">
      <c r="A3673" s="44" t="str">
        <f t="shared" si="286"/>
        <v>US Natural Gas Financial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31</v>
      </c>
      <c r="F3673" s="213">
        <f t="shared" si="290"/>
        <v>310000</v>
      </c>
      <c r="G3673" s="202">
        <v>1340456</v>
      </c>
      <c r="H3673" s="198">
        <v>37047.395810185182</v>
      </c>
      <c r="I3673" t="s">
        <v>4264</v>
      </c>
      <c r="M3673" t="s">
        <v>3494</v>
      </c>
      <c r="N3673" t="s">
        <v>4277</v>
      </c>
      <c r="O3673" t="s">
        <v>4487</v>
      </c>
      <c r="P3673" s="199">
        <v>10000</v>
      </c>
      <c r="S3673" t="s">
        <v>3495</v>
      </c>
      <c r="T3673" t="s">
        <v>3730</v>
      </c>
      <c r="U3673" s="201">
        <v>4.03</v>
      </c>
      <c r="V3673" t="s">
        <v>3697</v>
      </c>
      <c r="W3673" t="s">
        <v>2909</v>
      </c>
      <c r="X3673" t="s">
        <v>4278</v>
      </c>
      <c r="Y3673" t="s">
        <v>3748</v>
      </c>
      <c r="Z3673" t="s">
        <v>3051</v>
      </c>
      <c r="AA3673" t="s">
        <v>602</v>
      </c>
      <c r="AB3673" s="198">
        <v>37073.875</v>
      </c>
      <c r="AC3673" s="198">
        <v>37103.875</v>
      </c>
    </row>
    <row r="3674" spans="1:29" x14ac:dyDescent="0.2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25</v>
      </c>
      <c r="F3674" s="213">
        <f t="shared" si="290"/>
        <v>25000</v>
      </c>
      <c r="G3674" s="202">
        <v>1340455</v>
      </c>
      <c r="H3674" s="198">
        <v>37047.395810185182</v>
      </c>
      <c r="I3674" t="s">
        <v>4528</v>
      </c>
      <c r="M3674" t="s">
        <v>3494</v>
      </c>
      <c r="N3674" t="s">
        <v>4277</v>
      </c>
      <c r="O3674" t="s">
        <v>572</v>
      </c>
      <c r="P3674" s="199">
        <v>1000</v>
      </c>
      <c r="S3674" t="s">
        <v>3495</v>
      </c>
      <c r="T3674" t="s">
        <v>3730</v>
      </c>
      <c r="U3674" s="201">
        <v>3.91</v>
      </c>
      <c r="V3674" t="s">
        <v>4529</v>
      </c>
      <c r="W3674" t="s">
        <v>4406</v>
      </c>
      <c r="X3674" t="s">
        <v>4407</v>
      </c>
      <c r="Y3674" t="s">
        <v>3748</v>
      </c>
      <c r="Z3674" t="s">
        <v>3051</v>
      </c>
      <c r="AA3674" t="s">
        <v>603</v>
      </c>
      <c r="AB3674" s="198">
        <v>37048.875011574077</v>
      </c>
      <c r="AC3674" s="198">
        <v>37072.875011574077</v>
      </c>
    </row>
    <row r="3675" spans="1:29" x14ac:dyDescent="0.2">
      <c r="A3675" s="44" t="str">
        <f t="shared" si="286"/>
        <v>US Crude Financial</v>
      </c>
      <c r="B3675" s="44" t="str">
        <f t="shared" si="287"/>
        <v>US</v>
      </c>
      <c r="C3675" s="44" t="str">
        <f t="shared" si="288"/>
        <v>Crude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50000</v>
      </c>
      <c r="G3675" s="202">
        <v>1340457</v>
      </c>
      <c r="H3675" s="198">
        <v>37047.395821759259</v>
      </c>
      <c r="I3675" t="s">
        <v>4773</v>
      </c>
      <c r="M3675" t="s">
        <v>3599</v>
      </c>
      <c r="N3675" t="s">
        <v>4774</v>
      </c>
      <c r="O3675" t="s">
        <v>3516</v>
      </c>
      <c r="Q3675" s="199">
        <v>50000</v>
      </c>
      <c r="S3675" t="s">
        <v>3500</v>
      </c>
      <c r="T3675" t="s">
        <v>3730</v>
      </c>
      <c r="U3675" s="201">
        <v>27.9</v>
      </c>
      <c r="V3675" t="s">
        <v>4471</v>
      </c>
      <c r="W3675" t="s">
        <v>4776</v>
      </c>
      <c r="X3675" t="s">
        <v>4777</v>
      </c>
      <c r="Y3675" t="s">
        <v>2830</v>
      </c>
      <c r="Z3675" t="s">
        <v>3051</v>
      </c>
      <c r="AA3675">
        <v>113690</v>
      </c>
      <c r="AB3675" s="198">
        <v>37073</v>
      </c>
      <c r="AC3675" s="198">
        <v>37103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10000</v>
      </c>
      <c r="G3676" s="202">
        <v>1340458</v>
      </c>
      <c r="H3676" s="198">
        <v>37047.395856481482</v>
      </c>
      <c r="I3676" t="s">
        <v>3606</v>
      </c>
      <c r="M3676" t="s">
        <v>3494</v>
      </c>
      <c r="N3676" t="s">
        <v>3840</v>
      </c>
      <c r="O3676" t="s">
        <v>2556</v>
      </c>
      <c r="Q3676" s="199">
        <v>10000</v>
      </c>
      <c r="S3676" t="s">
        <v>3495</v>
      </c>
      <c r="T3676" t="s">
        <v>3730</v>
      </c>
      <c r="U3676" s="201">
        <v>3.9249999999999998</v>
      </c>
      <c r="V3676" t="s">
        <v>3491</v>
      </c>
      <c r="W3676" t="s">
        <v>4169</v>
      </c>
      <c r="X3676" t="s">
        <v>4170</v>
      </c>
      <c r="Y3676" t="s">
        <v>4481</v>
      </c>
      <c r="Z3676" t="s">
        <v>3051</v>
      </c>
      <c r="AA3676">
        <v>831039</v>
      </c>
      <c r="AB3676" s="198">
        <v>37048.875011574077</v>
      </c>
      <c r="AC3676" s="198">
        <v>37048.875011574077</v>
      </c>
    </row>
    <row r="3677" spans="1:29" x14ac:dyDescent="0.2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13">
        <f t="shared" si="290"/>
        <v>620000</v>
      </c>
      <c r="G3677" s="202">
        <v>1340459</v>
      </c>
      <c r="H3677" s="198">
        <v>37047.395891203705</v>
      </c>
      <c r="I3677" t="s">
        <v>4773</v>
      </c>
      <c r="M3677" t="s">
        <v>3494</v>
      </c>
      <c r="N3677" t="s">
        <v>4277</v>
      </c>
      <c r="O3677" t="s">
        <v>4487</v>
      </c>
      <c r="Q3677" s="199">
        <v>20000</v>
      </c>
      <c r="S3677" t="s">
        <v>3495</v>
      </c>
      <c r="T3677" t="s">
        <v>3730</v>
      </c>
      <c r="U3677" s="201">
        <v>4.0350000000000001</v>
      </c>
      <c r="V3677" t="s">
        <v>3658</v>
      </c>
      <c r="W3677" t="s">
        <v>2909</v>
      </c>
      <c r="X3677" t="s">
        <v>4278</v>
      </c>
      <c r="Y3677" t="s">
        <v>3748</v>
      </c>
      <c r="Z3677" t="s">
        <v>3051</v>
      </c>
      <c r="AA3677" t="s">
        <v>604</v>
      </c>
      <c r="AB3677" s="198">
        <v>37073.875</v>
      </c>
      <c r="AC3677" s="198">
        <v>37103.875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5000</v>
      </c>
      <c r="G3678" s="202">
        <v>1340460</v>
      </c>
      <c r="H3678" s="198">
        <v>37047.395914351851</v>
      </c>
      <c r="I3678" t="s">
        <v>3533</v>
      </c>
      <c r="M3678" t="s">
        <v>3494</v>
      </c>
      <c r="N3678" t="s">
        <v>3840</v>
      </c>
      <c r="O3678" t="s">
        <v>2685</v>
      </c>
      <c r="P3678" s="199">
        <v>5000</v>
      </c>
      <c r="S3678" t="s">
        <v>3495</v>
      </c>
      <c r="T3678" t="s">
        <v>3730</v>
      </c>
      <c r="U3678" s="201">
        <v>3.9</v>
      </c>
      <c r="V3678" t="s">
        <v>480</v>
      </c>
      <c r="W3678" t="s">
        <v>4035</v>
      </c>
      <c r="X3678" t="s">
        <v>4036</v>
      </c>
      <c r="Y3678" t="s">
        <v>4481</v>
      </c>
      <c r="Z3678" t="s">
        <v>3051</v>
      </c>
      <c r="AA3678">
        <v>831042</v>
      </c>
      <c r="AB3678" s="198">
        <v>37048.875011574077</v>
      </c>
      <c r="AC3678" s="198">
        <v>37048.875011574077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25000</v>
      </c>
      <c r="G3679" s="202">
        <v>1340461</v>
      </c>
      <c r="H3679" s="198">
        <v>37047.39603009259</v>
      </c>
      <c r="I3679" t="s">
        <v>3606</v>
      </c>
      <c r="M3679" t="s">
        <v>3494</v>
      </c>
      <c r="N3679" t="s">
        <v>3840</v>
      </c>
      <c r="O3679" t="s">
        <v>4680</v>
      </c>
      <c r="Q3679" s="199">
        <v>25000</v>
      </c>
      <c r="S3679" t="s">
        <v>3495</v>
      </c>
      <c r="T3679" t="s">
        <v>3730</v>
      </c>
      <c r="U3679" s="201">
        <v>3.9550000000000001</v>
      </c>
      <c r="V3679" t="s">
        <v>3491</v>
      </c>
      <c r="W3679" t="s">
        <v>4163</v>
      </c>
      <c r="X3679" t="s">
        <v>4164</v>
      </c>
      <c r="Y3679" t="s">
        <v>4481</v>
      </c>
      <c r="Z3679" t="s">
        <v>3051</v>
      </c>
      <c r="AA3679">
        <v>831044</v>
      </c>
      <c r="AB3679" s="198">
        <v>37048.875011574077</v>
      </c>
      <c r="AC3679" s="198">
        <v>37048.875011574077</v>
      </c>
    </row>
    <row r="3680" spans="1:29" x14ac:dyDescent="0.2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2500</v>
      </c>
      <c r="G3680" s="202">
        <v>1340463</v>
      </c>
      <c r="H3680" s="198">
        <v>37047.39607638889</v>
      </c>
      <c r="I3680" t="s">
        <v>4435</v>
      </c>
      <c r="M3680" t="s">
        <v>3494</v>
      </c>
      <c r="N3680" t="s">
        <v>3176</v>
      </c>
      <c r="O3680" t="s">
        <v>4591</v>
      </c>
      <c r="Q3680" s="199">
        <v>2500</v>
      </c>
      <c r="S3680" t="s">
        <v>3798</v>
      </c>
      <c r="T3680" t="s">
        <v>3177</v>
      </c>
      <c r="U3680" s="201">
        <v>4.8949999999999996</v>
      </c>
      <c r="V3680" t="s">
        <v>4645</v>
      </c>
      <c r="W3680" t="s">
        <v>3178</v>
      </c>
      <c r="X3680" t="s">
        <v>3179</v>
      </c>
      <c r="Y3680" t="s">
        <v>4481</v>
      </c>
      <c r="Z3680" t="s">
        <v>3052</v>
      </c>
      <c r="AA3680">
        <v>831045</v>
      </c>
      <c r="AB3680" s="198">
        <v>37047.875011574077</v>
      </c>
      <c r="AC3680" s="198">
        <v>37047.875011574077</v>
      </c>
    </row>
    <row r="3681" spans="1:29" x14ac:dyDescent="0.2">
      <c r="A3681" s="44" t="str">
        <f t="shared" si="286"/>
        <v xml:space="preserve"> Natural Gas Physical</v>
      </c>
      <c r="B3681" s="44" t="str">
        <f t="shared" si="287"/>
        <v/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31</v>
      </c>
      <c r="F3681" s="213">
        <f t="shared" si="290"/>
        <v>155000</v>
      </c>
      <c r="G3681" s="202">
        <v>1340462</v>
      </c>
      <c r="H3681" s="198">
        <v>37047.39607638889</v>
      </c>
      <c r="I3681" t="s">
        <v>4519</v>
      </c>
      <c r="M3681" t="s">
        <v>3494</v>
      </c>
      <c r="N3681" t="s">
        <v>3176</v>
      </c>
      <c r="O3681" t="s">
        <v>3899</v>
      </c>
      <c r="P3681" s="199">
        <v>5000</v>
      </c>
      <c r="S3681" t="s">
        <v>3798</v>
      </c>
      <c r="T3681" t="s">
        <v>3177</v>
      </c>
      <c r="U3681" s="201">
        <v>5.15</v>
      </c>
      <c r="V3681" t="s">
        <v>362</v>
      </c>
      <c r="W3681" t="s">
        <v>4461</v>
      </c>
      <c r="X3681" t="s">
        <v>3179</v>
      </c>
      <c r="Y3681" t="s">
        <v>4481</v>
      </c>
      <c r="Z3681" t="s">
        <v>3052</v>
      </c>
      <c r="AA3681">
        <v>831046</v>
      </c>
      <c r="AB3681" s="198">
        <v>37073.875011574077</v>
      </c>
      <c r="AC3681" s="198">
        <v>37103.875011574077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25000</v>
      </c>
      <c r="G3682" s="202">
        <v>1340464</v>
      </c>
      <c r="H3682" s="198">
        <v>37047.396087962959</v>
      </c>
      <c r="I3682" t="s">
        <v>3606</v>
      </c>
      <c r="M3682" t="s">
        <v>3494</v>
      </c>
      <c r="N3682" t="s">
        <v>3840</v>
      </c>
      <c r="O3682" t="s">
        <v>4680</v>
      </c>
      <c r="Q3682" s="199">
        <v>25000</v>
      </c>
      <c r="S3682" t="s">
        <v>3495</v>
      </c>
      <c r="T3682" t="s">
        <v>3730</v>
      </c>
      <c r="U3682" s="201">
        <v>3.9649999999999999</v>
      </c>
      <c r="V3682" t="s">
        <v>3491</v>
      </c>
      <c r="W3682" t="s">
        <v>4163</v>
      </c>
      <c r="X3682" t="s">
        <v>4164</v>
      </c>
      <c r="Y3682" t="s">
        <v>4481</v>
      </c>
      <c r="Z3682" t="s">
        <v>3051</v>
      </c>
      <c r="AA3682">
        <v>831047</v>
      </c>
      <c r="AB3682" s="198">
        <v>37048.875011574077</v>
      </c>
      <c r="AC3682" s="198">
        <v>37048.875011574077</v>
      </c>
    </row>
    <row r="3683" spans="1:29" x14ac:dyDescent="0.2">
      <c r="A3683" s="44" t="str">
        <f t="shared" si="286"/>
        <v>US Power Physical</v>
      </c>
      <c r="B3683" s="44" t="str">
        <f t="shared" si="287"/>
        <v>US</v>
      </c>
      <c r="C3683" s="44" t="str">
        <f t="shared" si="288"/>
        <v>Power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24</v>
      </c>
      <c r="F3683" s="213">
        <f t="shared" si="290"/>
        <v>1200</v>
      </c>
      <c r="G3683" s="202">
        <v>1340466</v>
      </c>
      <c r="H3683" s="198">
        <v>37047.396111111113</v>
      </c>
      <c r="I3683" t="s">
        <v>3518</v>
      </c>
      <c r="M3683" t="s">
        <v>2818</v>
      </c>
      <c r="N3683" t="s">
        <v>3519</v>
      </c>
      <c r="O3683" t="s">
        <v>2451</v>
      </c>
      <c r="P3683" s="199">
        <v>50</v>
      </c>
      <c r="S3683" t="s">
        <v>3493</v>
      </c>
      <c r="T3683" t="s">
        <v>3730</v>
      </c>
      <c r="U3683" s="201">
        <v>56</v>
      </c>
      <c r="V3683" t="s">
        <v>2835</v>
      </c>
      <c r="W3683" t="s">
        <v>3527</v>
      </c>
      <c r="X3683" t="s">
        <v>4262</v>
      </c>
      <c r="Y3683" t="s">
        <v>4783</v>
      </c>
      <c r="Z3683" t="s">
        <v>3046</v>
      </c>
      <c r="AA3683">
        <v>632919.1</v>
      </c>
      <c r="AB3683" s="198">
        <v>37049.875011574077</v>
      </c>
      <c r="AC3683" s="198">
        <v>37072.875011574077</v>
      </c>
    </row>
    <row r="3684" spans="1:29" x14ac:dyDescent="0.2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31</v>
      </c>
      <c r="F3684" s="213">
        <f t="shared" si="290"/>
        <v>387500</v>
      </c>
      <c r="G3684" s="202">
        <v>1340467</v>
      </c>
      <c r="H3684" s="198">
        <v>37047.396168981482</v>
      </c>
      <c r="I3684" t="s">
        <v>4773</v>
      </c>
      <c r="M3684" t="s">
        <v>3494</v>
      </c>
      <c r="N3684" t="s">
        <v>4277</v>
      </c>
      <c r="O3684" t="s">
        <v>4487</v>
      </c>
      <c r="Q3684" s="199">
        <v>12500</v>
      </c>
      <c r="S3684" t="s">
        <v>3495</v>
      </c>
      <c r="T3684" t="s">
        <v>3730</v>
      </c>
      <c r="U3684" s="201">
        <v>4.04</v>
      </c>
      <c r="V3684" t="s">
        <v>3658</v>
      </c>
      <c r="W3684" t="s">
        <v>2909</v>
      </c>
      <c r="X3684" t="s">
        <v>4278</v>
      </c>
      <c r="Y3684" t="s">
        <v>3748</v>
      </c>
      <c r="Z3684" t="s">
        <v>3051</v>
      </c>
      <c r="AA3684" t="s">
        <v>605</v>
      </c>
      <c r="AB3684" s="198">
        <v>37073.875</v>
      </c>
      <c r="AC3684" s="198">
        <v>37103.875</v>
      </c>
    </row>
    <row r="3685" spans="1:29" x14ac:dyDescent="0.2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151</v>
      </c>
      <c r="F3685" s="213">
        <f t="shared" si="290"/>
        <v>755000</v>
      </c>
      <c r="G3685" s="202">
        <v>1340468</v>
      </c>
      <c r="H3685" s="198">
        <v>37047.396180555559</v>
      </c>
      <c r="I3685" t="s">
        <v>3606</v>
      </c>
      <c r="M3685" t="s">
        <v>3494</v>
      </c>
      <c r="N3685" t="s">
        <v>4277</v>
      </c>
      <c r="O3685" t="s">
        <v>4505</v>
      </c>
      <c r="Q3685" s="199">
        <v>5000</v>
      </c>
      <c r="S3685" t="s">
        <v>3495</v>
      </c>
      <c r="T3685" t="s">
        <v>3730</v>
      </c>
      <c r="U3685" s="201">
        <v>4.4550000000000001</v>
      </c>
      <c r="V3685" t="s">
        <v>3154</v>
      </c>
      <c r="W3685" t="s">
        <v>2909</v>
      </c>
      <c r="X3685" t="s">
        <v>4278</v>
      </c>
      <c r="Y3685" t="s">
        <v>3748</v>
      </c>
      <c r="Z3685" t="s">
        <v>3051</v>
      </c>
      <c r="AA3685" t="s">
        <v>606</v>
      </c>
      <c r="AB3685" s="198">
        <v>37196</v>
      </c>
      <c r="AC3685" s="198">
        <v>37346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25</v>
      </c>
      <c r="F3686" s="213">
        <f t="shared" si="290"/>
        <v>125000</v>
      </c>
      <c r="G3686" s="202">
        <v>1340470</v>
      </c>
      <c r="H3686" s="198">
        <v>37047.396238425928</v>
      </c>
      <c r="I3686" t="s">
        <v>4020</v>
      </c>
      <c r="M3686" t="s">
        <v>3494</v>
      </c>
      <c r="N3686" t="s">
        <v>3840</v>
      </c>
      <c r="O3686" t="s">
        <v>2654</v>
      </c>
      <c r="Q3686" s="199">
        <v>5000</v>
      </c>
      <c r="S3686" t="s">
        <v>3495</v>
      </c>
      <c r="T3686" t="s">
        <v>3730</v>
      </c>
      <c r="U3686" s="201">
        <v>3.91</v>
      </c>
      <c r="V3686" t="s">
        <v>4021</v>
      </c>
      <c r="W3686" t="s">
        <v>4169</v>
      </c>
      <c r="X3686" t="s">
        <v>4170</v>
      </c>
      <c r="Y3686" t="s">
        <v>4481</v>
      </c>
      <c r="Z3686" t="s">
        <v>3051</v>
      </c>
      <c r="AA3686">
        <v>831051</v>
      </c>
      <c r="AB3686" s="198">
        <v>37048.875011574077</v>
      </c>
      <c r="AC3686" s="198">
        <v>37072.875011574077</v>
      </c>
    </row>
    <row r="3687" spans="1:29" x14ac:dyDescent="0.2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31</v>
      </c>
      <c r="F3687" s="213">
        <f t="shared" si="290"/>
        <v>155000</v>
      </c>
      <c r="G3687" s="202">
        <v>1340473</v>
      </c>
      <c r="H3687" s="198">
        <v>37047.396261574075</v>
      </c>
      <c r="I3687" t="s">
        <v>3702</v>
      </c>
      <c r="M3687" t="s">
        <v>3494</v>
      </c>
      <c r="N3687" t="s">
        <v>4277</v>
      </c>
      <c r="O3687" t="s">
        <v>4487</v>
      </c>
      <c r="Q3687" s="199">
        <v>5000</v>
      </c>
      <c r="S3687" t="s">
        <v>3495</v>
      </c>
      <c r="T3687" t="s">
        <v>3730</v>
      </c>
      <c r="U3687" s="201">
        <v>4.04</v>
      </c>
      <c r="V3687" t="s">
        <v>3928</v>
      </c>
      <c r="W3687" t="s">
        <v>2909</v>
      </c>
      <c r="X3687" t="s">
        <v>4278</v>
      </c>
      <c r="Y3687" t="s">
        <v>3748</v>
      </c>
      <c r="Z3687" t="s">
        <v>3051</v>
      </c>
      <c r="AA3687" t="s">
        <v>607</v>
      </c>
      <c r="AB3687" s="198">
        <v>37073.875</v>
      </c>
      <c r="AC3687" s="198">
        <v>37103.875</v>
      </c>
    </row>
    <row r="3688" spans="1:29" x14ac:dyDescent="0.2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31</v>
      </c>
      <c r="F3688" s="213">
        <f t="shared" si="290"/>
        <v>77500</v>
      </c>
      <c r="G3688" s="202">
        <v>1340474</v>
      </c>
      <c r="H3688" s="198">
        <v>37047.396307870367</v>
      </c>
      <c r="I3688" t="s">
        <v>4252</v>
      </c>
      <c r="M3688" t="s">
        <v>3494</v>
      </c>
      <c r="N3688" t="s">
        <v>4277</v>
      </c>
      <c r="O3688" t="s">
        <v>4487</v>
      </c>
      <c r="Q3688" s="199">
        <v>2500</v>
      </c>
      <c r="S3688" t="s">
        <v>3495</v>
      </c>
      <c r="T3688" t="s">
        <v>3730</v>
      </c>
      <c r="U3688" s="201">
        <v>4.04</v>
      </c>
      <c r="V3688" t="s">
        <v>4106</v>
      </c>
      <c r="W3688" t="s">
        <v>2909</v>
      </c>
      <c r="X3688" t="s">
        <v>4278</v>
      </c>
      <c r="Y3688" t="s">
        <v>3748</v>
      </c>
      <c r="Z3688" t="s">
        <v>3051</v>
      </c>
      <c r="AA3688" t="s">
        <v>608</v>
      </c>
      <c r="AB3688" s="198">
        <v>37073.875</v>
      </c>
      <c r="AC3688" s="198">
        <v>37103.875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10000</v>
      </c>
      <c r="G3689" s="202">
        <v>1340475</v>
      </c>
      <c r="H3689" s="198">
        <v>37047.396412037036</v>
      </c>
      <c r="I3689" t="s">
        <v>4501</v>
      </c>
      <c r="M3689" t="s">
        <v>3494</v>
      </c>
      <c r="N3689" t="s">
        <v>3840</v>
      </c>
      <c r="O3689" t="s">
        <v>2481</v>
      </c>
      <c r="Q3689" s="199">
        <v>10000</v>
      </c>
      <c r="S3689" t="s">
        <v>3495</v>
      </c>
      <c r="T3689" t="s">
        <v>3730</v>
      </c>
      <c r="U3689" s="201">
        <v>4.0324999999999998</v>
      </c>
      <c r="V3689" t="s">
        <v>4349</v>
      </c>
      <c r="W3689" t="s">
        <v>4479</v>
      </c>
      <c r="X3689" t="s">
        <v>4480</v>
      </c>
      <c r="Y3689" t="s">
        <v>4481</v>
      </c>
      <c r="Z3689" t="s">
        <v>3051</v>
      </c>
      <c r="AA3689">
        <v>831052</v>
      </c>
      <c r="AB3689" s="198">
        <v>37048.875011574077</v>
      </c>
      <c r="AC3689" s="198">
        <v>37048.875011574077</v>
      </c>
    </row>
    <row r="3690" spans="1:29" x14ac:dyDescent="0.2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92</v>
      </c>
      <c r="F3690" s="213">
        <f t="shared" si="290"/>
        <v>2300000</v>
      </c>
      <c r="G3690" s="202">
        <v>1340477</v>
      </c>
      <c r="H3690" s="198">
        <v>37047.39644675926</v>
      </c>
      <c r="I3690" t="s">
        <v>3774</v>
      </c>
      <c r="M3690" t="s">
        <v>3494</v>
      </c>
      <c r="N3690" t="s">
        <v>3761</v>
      </c>
      <c r="O3690" t="s">
        <v>2290</v>
      </c>
      <c r="Q3690" s="199">
        <v>25000</v>
      </c>
      <c r="S3690" t="s">
        <v>3763</v>
      </c>
      <c r="T3690" t="s">
        <v>3764</v>
      </c>
      <c r="U3690" s="201">
        <v>24.1</v>
      </c>
      <c r="V3690" t="s">
        <v>2297</v>
      </c>
      <c r="W3690" t="s">
        <v>3765</v>
      </c>
      <c r="X3690" t="s">
        <v>3766</v>
      </c>
      <c r="Y3690" t="s">
        <v>3767</v>
      </c>
      <c r="Z3690" t="s">
        <v>3735</v>
      </c>
      <c r="AA3690">
        <v>106476</v>
      </c>
      <c r="AB3690" s="198">
        <v>37530</v>
      </c>
      <c r="AC3690" s="198">
        <v>37621</v>
      </c>
    </row>
    <row r="3691" spans="1:29" x14ac:dyDescent="0.2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1340478</v>
      </c>
      <c r="H3691" s="198">
        <v>37047.396469907406</v>
      </c>
      <c r="I3691" t="s">
        <v>4773</v>
      </c>
      <c r="M3691" t="s">
        <v>3599</v>
      </c>
      <c r="N3691" t="s">
        <v>4774</v>
      </c>
      <c r="O3691" t="s">
        <v>3516</v>
      </c>
      <c r="Q3691" s="199">
        <v>50000</v>
      </c>
      <c r="S3691" t="s">
        <v>3500</v>
      </c>
      <c r="T3691" t="s">
        <v>3730</v>
      </c>
      <c r="U3691" s="201">
        <v>27.92</v>
      </c>
      <c r="V3691" t="s">
        <v>4775</v>
      </c>
      <c r="W3691" t="s">
        <v>4776</v>
      </c>
      <c r="X3691" t="s">
        <v>4777</v>
      </c>
      <c r="Y3691" t="s">
        <v>2830</v>
      </c>
      <c r="Z3691" t="s">
        <v>3051</v>
      </c>
      <c r="AA3691">
        <v>113691</v>
      </c>
      <c r="AB3691" s="198">
        <v>37073</v>
      </c>
      <c r="AC3691" s="198">
        <v>37103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2649</v>
      </c>
      <c r="G3692" s="202">
        <v>1340480</v>
      </c>
      <c r="H3692" s="198">
        <v>37047.396481481483</v>
      </c>
      <c r="I3692" t="s">
        <v>4455</v>
      </c>
      <c r="M3692" t="s">
        <v>3494</v>
      </c>
      <c r="N3692" t="s">
        <v>3840</v>
      </c>
      <c r="O3692" t="s">
        <v>2767</v>
      </c>
      <c r="P3692" s="199">
        <v>2649</v>
      </c>
      <c r="S3692" t="s">
        <v>3495</v>
      </c>
      <c r="T3692" t="s">
        <v>3730</v>
      </c>
      <c r="U3692" s="201">
        <v>3.835</v>
      </c>
      <c r="V3692" t="s">
        <v>4593</v>
      </c>
      <c r="W3692" t="s">
        <v>4368</v>
      </c>
      <c r="X3692" t="s">
        <v>3165</v>
      </c>
      <c r="Y3692" t="s">
        <v>4481</v>
      </c>
      <c r="Z3692" t="s">
        <v>3051</v>
      </c>
      <c r="AA3692">
        <v>831054</v>
      </c>
      <c r="AB3692" s="198">
        <v>37048.875011574077</v>
      </c>
      <c r="AC3692" s="198">
        <v>37048.875011574077</v>
      </c>
    </row>
    <row r="3693" spans="1:29" x14ac:dyDescent="0.2">
      <c r="A3693" s="44" t="str">
        <f t="shared" si="286"/>
        <v>US Power Physical</v>
      </c>
      <c r="B3693" s="44" t="str">
        <f t="shared" si="287"/>
        <v>US</v>
      </c>
      <c r="C3693" s="44" t="str">
        <f t="shared" si="288"/>
        <v>Power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31</v>
      </c>
      <c r="F3693" s="213">
        <f t="shared" si="290"/>
        <v>1550</v>
      </c>
      <c r="G3693" s="202">
        <v>1340481</v>
      </c>
      <c r="H3693" s="198">
        <v>37047.396493055552</v>
      </c>
      <c r="I3693" t="s">
        <v>4284</v>
      </c>
      <c r="M3693" t="s">
        <v>2818</v>
      </c>
      <c r="N3693" t="s">
        <v>3519</v>
      </c>
      <c r="O3693" t="s">
        <v>3834</v>
      </c>
      <c r="Q3693" s="199">
        <v>50</v>
      </c>
      <c r="S3693" t="s">
        <v>3493</v>
      </c>
      <c r="T3693" t="s">
        <v>3730</v>
      </c>
      <c r="U3693" s="201">
        <v>85.5</v>
      </c>
      <c r="V3693" t="s">
        <v>4771</v>
      </c>
      <c r="W3693" t="s">
        <v>3538</v>
      </c>
      <c r="X3693" t="s">
        <v>3539</v>
      </c>
      <c r="Y3693" t="s">
        <v>4783</v>
      </c>
      <c r="Z3693" t="s">
        <v>3046</v>
      </c>
      <c r="AA3693">
        <v>632920.1</v>
      </c>
      <c r="AB3693" s="198">
        <v>37073.875011574077</v>
      </c>
      <c r="AC3693" s="198">
        <v>37103.875011574077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</v>
      </c>
      <c r="G3694" s="202">
        <v>1340483</v>
      </c>
      <c r="H3694" s="198">
        <v>37047.396493055552</v>
      </c>
      <c r="I3694" t="s">
        <v>4504</v>
      </c>
      <c r="M3694" t="s">
        <v>3494</v>
      </c>
      <c r="N3694" t="s">
        <v>3840</v>
      </c>
      <c r="O3694" t="s">
        <v>2505</v>
      </c>
      <c r="P3694" s="199">
        <v>5000</v>
      </c>
      <c r="S3694" t="s">
        <v>3495</v>
      </c>
      <c r="T3694" t="s">
        <v>3730</v>
      </c>
      <c r="U3694" s="201">
        <v>3.8824999999999998</v>
      </c>
      <c r="V3694" t="s">
        <v>4398</v>
      </c>
      <c r="W3694" t="s">
        <v>4348</v>
      </c>
      <c r="X3694" t="s">
        <v>4498</v>
      </c>
      <c r="Y3694" t="s">
        <v>4481</v>
      </c>
      <c r="Z3694" t="s">
        <v>3051</v>
      </c>
      <c r="AA3694">
        <v>831055</v>
      </c>
      <c r="AB3694" s="198">
        <v>37048.875011574077</v>
      </c>
      <c r="AC3694" s="198">
        <v>37048.875011574077</v>
      </c>
    </row>
    <row r="3695" spans="1:29" x14ac:dyDescent="0.2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365</v>
      </c>
      <c r="F3695" s="213">
        <f t="shared" si="290"/>
        <v>1825000</v>
      </c>
      <c r="G3695" s="202">
        <v>1340484</v>
      </c>
      <c r="H3695" s="198">
        <v>37047.396527777775</v>
      </c>
      <c r="I3695" t="s">
        <v>4484</v>
      </c>
      <c r="M3695" t="s">
        <v>3494</v>
      </c>
      <c r="N3695" t="s">
        <v>4277</v>
      </c>
      <c r="O3695" t="s">
        <v>4526</v>
      </c>
      <c r="Q3695" s="199">
        <v>5000</v>
      </c>
      <c r="S3695" t="s">
        <v>3495</v>
      </c>
      <c r="T3695" t="s">
        <v>3730</v>
      </c>
      <c r="U3695" s="201">
        <v>4.0949999999999998</v>
      </c>
      <c r="V3695" t="s">
        <v>4485</v>
      </c>
      <c r="W3695" t="s">
        <v>2909</v>
      </c>
      <c r="X3695" t="s">
        <v>4278</v>
      </c>
      <c r="Y3695" t="s">
        <v>3748</v>
      </c>
      <c r="Z3695" t="s">
        <v>3051</v>
      </c>
      <c r="AA3695" t="s">
        <v>609</v>
      </c>
      <c r="AB3695" s="198">
        <v>37257.875</v>
      </c>
      <c r="AC3695" s="198">
        <v>37621.875</v>
      </c>
    </row>
    <row r="3696" spans="1:29" x14ac:dyDescent="0.2">
      <c r="A3696" s="44" t="str">
        <f t="shared" si="286"/>
        <v xml:space="preserve"> Natural Gas Physical</v>
      </c>
      <c r="B3696" s="44" t="str">
        <f t="shared" si="287"/>
        <v/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</v>
      </c>
      <c r="G3696" s="202">
        <v>1340485</v>
      </c>
      <c r="H3696" s="198">
        <v>37047.396574074075</v>
      </c>
      <c r="I3696" t="s">
        <v>3606</v>
      </c>
      <c r="M3696" t="s">
        <v>3494</v>
      </c>
      <c r="N3696" t="s">
        <v>4506</v>
      </c>
      <c r="O3696" t="s">
        <v>2641</v>
      </c>
      <c r="Q3696" s="199">
        <v>5000</v>
      </c>
      <c r="S3696" t="s">
        <v>3495</v>
      </c>
      <c r="T3696" t="s">
        <v>3730</v>
      </c>
      <c r="U3696" s="201">
        <v>4.0724999999999998</v>
      </c>
      <c r="V3696" t="s">
        <v>4347</v>
      </c>
      <c r="W3696" t="s">
        <v>4507</v>
      </c>
      <c r="X3696" t="s">
        <v>4508</v>
      </c>
      <c r="Y3696" t="s">
        <v>4481</v>
      </c>
      <c r="Z3696" t="s">
        <v>3051</v>
      </c>
      <c r="AA3696">
        <v>831057</v>
      </c>
      <c r="AB3696" s="198">
        <v>37048.875011574077</v>
      </c>
      <c r="AC3696" s="198">
        <v>37048.875011574077</v>
      </c>
    </row>
    <row r="3697" spans="1:29" x14ac:dyDescent="0.2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</v>
      </c>
      <c r="G3697" s="202">
        <v>1340486</v>
      </c>
      <c r="H3697" s="198">
        <v>37047.396631944444</v>
      </c>
      <c r="I3697" t="s">
        <v>4280</v>
      </c>
      <c r="M3697" t="s">
        <v>3494</v>
      </c>
      <c r="N3697" t="s">
        <v>3840</v>
      </c>
      <c r="O3697" t="s">
        <v>2498</v>
      </c>
      <c r="Q3697" s="199">
        <v>5000</v>
      </c>
      <c r="S3697" t="s">
        <v>3495</v>
      </c>
      <c r="T3697" t="s">
        <v>3730</v>
      </c>
      <c r="U3697" s="201">
        <v>3.8374999999999999</v>
      </c>
      <c r="V3697" t="s">
        <v>4613</v>
      </c>
      <c r="W3697" t="s">
        <v>4348</v>
      </c>
      <c r="X3697" t="s">
        <v>4498</v>
      </c>
      <c r="Y3697" t="s">
        <v>4481</v>
      </c>
      <c r="Z3697" t="s">
        <v>3051</v>
      </c>
      <c r="AA3697">
        <v>831058</v>
      </c>
      <c r="AB3697" s="198">
        <v>37048.875011574077</v>
      </c>
      <c r="AC3697" s="198">
        <v>37048.875011574077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1340488</v>
      </c>
      <c r="H3698" s="198">
        <v>37047.396643518521</v>
      </c>
      <c r="I3698" t="s">
        <v>4249</v>
      </c>
      <c r="M3698" t="s">
        <v>3494</v>
      </c>
      <c r="N3698" t="s">
        <v>3840</v>
      </c>
      <c r="O3698" t="s">
        <v>2523</v>
      </c>
      <c r="Q3698" s="199">
        <v>10000</v>
      </c>
      <c r="S3698" t="s">
        <v>3495</v>
      </c>
      <c r="T3698" t="s">
        <v>3730</v>
      </c>
      <c r="U3698" s="201">
        <v>3.9249999999999998</v>
      </c>
      <c r="V3698" t="s">
        <v>3247</v>
      </c>
      <c r="W3698" t="s">
        <v>4512</v>
      </c>
      <c r="X3698" t="s">
        <v>4513</v>
      </c>
      <c r="Y3698" t="s">
        <v>4481</v>
      </c>
      <c r="Z3698" t="s">
        <v>3051</v>
      </c>
      <c r="AA3698">
        <v>831061</v>
      </c>
      <c r="AB3698" s="198">
        <v>37048.875011574077</v>
      </c>
      <c r="AC3698" s="198">
        <v>37048.875011574077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668</v>
      </c>
      <c r="G3699" s="202">
        <v>1340487</v>
      </c>
      <c r="H3699" s="198">
        <v>37047.396643518521</v>
      </c>
      <c r="I3699" t="s">
        <v>3529</v>
      </c>
      <c r="M3699" t="s">
        <v>3494</v>
      </c>
      <c r="N3699" t="s">
        <v>3840</v>
      </c>
      <c r="O3699" t="s">
        <v>4679</v>
      </c>
      <c r="Q3699" s="199">
        <v>668</v>
      </c>
      <c r="S3699" t="s">
        <v>3495</v>
      </c>
      <c r="T3699" t="s">
        <v>3730</v>
      </c>
      <c r="U3699" s="201">
        <v>4.0999999999999996</v>
      </c>
      <c r="V3699" t="s">
        <v>4434</v>
      </c>
      <c r="W3699" t="s">
        <v>4178</v>
      </c>
      <c r="X3699" t="s">
        <v>4179</v>
      </c>
      <c r="Y3699" t="s">
        <v>4481</v>
      </c>
      <c r="Z3699" t="s">
        <v>3051</v>
      </c>
      <c r="AA3699">
        <v>831060</v>
      </c>
      <c r="AB3699" s="198">
        <v>37048.875011574077</v>
      </c>
      <c r="AC3699" s="198">
        <v>37048.875011574077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5000</v>
      </c>
      <c r="G3700" s="202">
        <v>1340489</v>
      </c>
      <c r="H3700" s="198">
        <v>37047.396655092591</v>
      </c>
      <c r="I3700" t="s">
        <v>4159</v>
      </c>
      <c r="M3700" t="s">
        <v>3494</v>
      </c>
      <c r="N3700" t="s">
        <v>3840</v>
      </c>
      <c r="O3700" t="s">
        <v>2498</v>
      </c>
      <c r="P3700" s="199">
        <v>5000</v>
      </c>
      <c r="S3700" t="s">
        <v>3495</v>
      </c>
      <c r="T3700" t="s">
        <v>3730</v>
      </c>
      <c r="U3700" s="201">
        <v>3.835</v>
      </c>
      <c r="V3700" t="s">
        <v>4003</v>
      </c>
      <c r="W3700" t="s">
        <v>4348</v>
      </c>
      <c r="X3700" t="s">
        <v>4498</v>
      </c>
      <c r="Y3700" t="s">
        <v>4481</v>
      </c>
      <c r="Z3700" t="s">
        <v>3051</v>
      </c>
      <c r="AA3700">
        <v>831062</v>
      </c>
      <c r="AB3700" s="198">
        <v>37048.875011574077</v>
      </c>
      <c r="AC3700" s="198">
        <v>37048.875011574077</v>
      </c>
    </row>
    <row r="3701" spans="1:29" x14ac:dyDescent="0.2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1340490</v>
      </c>
      <c r="H3701" s="198">
        <v>37047.396678240744</v>
      </c>
      <c r="I3701" t="s">
        <v>3606</v>
      </c>
      <c r="M3701" t="s">
        <v>3494</v>
      </c>
      <c r="N3701" t="s">
        <v>4506</v>
      </c>
      <c r="O3701" t="s">
        <v>2641</v>
      </c>
      <c r="Q3701" s="199">
        <v>10000</v>
      </c>
      <c r="S3701" t="s">
        <v>3495</v>
      </c>
      <c r="T3701" t="s">
        <v>3730</v>
      </c>
      <c r="U3701" s="201">
        <v>4.0750000000000002</v>
      </c>
      <c r="V3701" t="s">
        <v>4347</v>
      </c>
      <c r="W3701" t="s">
        <v>4507</v>
      </c>
      <c r="X3701" t="s">
        <v>4508</v>
      </c>
      <c r="Y3701" t="s">
        <v>4481</v>
      </c>
      <c r="Z3701" t="s">
        <v>3051</v>
      </c>
      <c r="AA3701">
        <v>831063</v>
      </c>
      <c r="AB3701" s="198">
        <v>37048.875011574077</v>
      </c>
      <c r="AC3701" s="198">
        <v>37048.875011574077</v>
      </c>
    </row>
    <row r="3702" spans="1:29" x14ac:dyDescent="0.2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365</v>
      </c>
      <c r="F3702" s="213">
        <f t="shared" si="290"/>
        <v>1825000</v>
      </c>
      <c r="G3702" s="202">
        <v>1340491</v>
      </c>
      <c r="H3702" s="198">
        <v>37047.396736111114</v>
      </c>
      <c r="I3702" t="s">
        <v>3518</v>
      </c>
      <c r="M3702" t="s">
        <v>3494</v>
      </c>
      <c r="N3702" t="s">
        <v>4277</v>
      </c>
      <c r="O3702" t="s">
        <v>4526</v>
      </c>
      <c r="Q3702" s="199">
        <v>5000</v>
      </c>
      <c r="S3702" t="s">
        <v>3495</v>
      </c>
      <c r="T3702" t="s">
        <v>3730</v>
      </c>
      <c r="U3702" s="201">
        <v>4.0999999999999996</v>
      </c>
      <c r="V3702" t="s">
        <v>4392</v>
      </c>
      <c r="W3702" t="s">
        <v>2909</v>
      </c>
      <c r="X3702" t="s">
        <v>4278</v>
      </c>
      <c r="Y3702" t="s">
        <v>3748</v>
      </c>
      <c r="Z3702" t="s">
        <v>3051</v>
      </c>
      <c r="AA3702" t="s">
        <v>610</v>
      </c>
      <c r="AB3702" s="198">
        <v>37257.875</v>
      </c>
      <c r="AC3702" s="198">
        <v>37621.875</v>
      </c>
    </row>
    <row r="3703" spans="1:29" x14ac:dyDescent="0.2">
      <c r="A3703" s="44" t="str">
        <f t="shared" si="286"/>
        <v xml:space="preserve"> Natural Gas Physical</v>
      </c>
      <c r="B3703" s="44" t="str">
        <f t="shared" si="287"/>
        <v/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10000</v>
      </c>
      <c r="G3703" s="202">
        <v>1340492</v>
      </c>
      <c r="H3703" s="198">
        <v>37047.396747685183</v>
      </c>
      <c r="I3703" t="s">
        <v>4519</v>
      </c>
      <c r="M3703" t="s">
        <v>3494</v>
      </c>
      <c r="N3703" t="s">
        <v>3176</v>
      </c>
      <c r="O3703" t="s">
        <v>4591</v>
      </c>
      <c r="Q3703" s="199">
        <v>10000</v>
      </c>
      <c r="S3703" t="s">
        <v>3798</v>
      </c>
      <c r="T3703" t="s">
        <v>3177</v>
      </c>
      <c r="U3703" s="201">
        <v>4.9000000000000004</v>
      </c>
      <c r="V3703" t="s">
        <v>4186</v>
      </c>
      <c r="W3703" t="s">
        <v>3178</v>
      </c>
      <c r="X3703" t="s">
        <v>3179</v>
      </c>
      <c r="Y3703" t="s">
        <v>4481</v>
      </c>
      <c r="Z3703" t="s">
        <v>3052</v>
      </c>
      <c r="AA3703">
        <v>831064</v>
      </c>
      <c r="AB3703" s="198">
        <v>37047.875011574077</v>
      </c>
      <c r="AC3703" s="198">
        <v>37047.875011574077</v>
      </c>
    </row>
    <row r="3704" spans="1:29" x14ac:dyDescent="0.2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2300000</v>
      </c>
      <c r="G3704" s="202">
        <v>1340494</v>
      </c>
      <c r="H3704" s="198">
        <v>37047.39675925926</v>
      </c>
      <c r="I3704" t="s">
        <v>3635</v>
      </c>
      <c r="M3704" t="s">
        <v>3494</v>
      </c>
      <c r="N3704" t="s">
        <v>3761</v>
      </c>
      <c r="O3704" t="s">
        <v>2290</v>
      </c>
      <c r="Q3704" s="199">
        <v>25000</v>
      </c>
      <c r="S3704" t="s">
        <v>3763</v>
      </c>
      <c r="T3704" t="s">
        <v>3764</v>
      </c>
      <c r="U3704" s="201">
        <v>24.1</v>
      </c>
      <c r="V3704" t="s">
        <v>3253</v>
      </c>
      <c r="W3704" t="s">
        <v>3765</v>
      </c>
      <c r="X3704" t="s">
        <v>3766</v>
      </c>
      <c r="Y3704" t="s">
        <v>3767</v>
      </c>
      <c r="Z3704" t="s">
        <v>3735</v>
      </c>
      <c r="AA3704">
        <v>106477</v>
      </c>
      <c r="AB3704" s="198">
        <v>37530</v>
      </c>
      <c r="AC3704" s="198">
        <v>37621</v>
      </c>
    </row>
    <row r="3705" spans="1:29" x14ac:dyDescent="0.2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25</v>
      </c>
      <c r="F3705" s="213">
        <f t="shared" si="290"/>
        <v>125000</v>
      </c>
      <c r="G3705" s="202">
        <v>1340495</v>
      </c>
      <c r="H3705" s="198">
        <v>37047.396770833337</v>
      </c>
      <c r="I3705" t="s">
        <v>3700</v>
      </c>
      <c r="M3705" t="s">
        <v>3494</v>
      </c>
      <c r="N3705" t="s">
        <v>4277</v>
      </c>
      <c r="O3705" t="s">
        <v>4701</v>
      </c>
      <c r="P3705" s="199">
        <v>5000</v>
      </c>
      <c r="S3705" t="s">
        <v>3495</v>
      </c>
      <c r="T3705" t="s">
        <v>3730</v>
      </c>
      <c r="U3705" s="201">
        <v>3.085</v>
      </c>
      <c r="V3705" t="s">
        <v>4412</v>
      </c>
      <c r="W3705" t="s">
        <v>3171</v>
      </c>
      <c r="X3705" t="s">
        <v>4287</v>
      </c>
      <c r="Y3705" t="s">
        <v>3748</v>
      </c>
      <c r="Z3705" t="s">
        <v>3051</v>
      </c>
      <c r="AA3705" t="s">
        <v>611</v>
      </c>
      <c r="AB3705" s="198">
        <v>37048.875011574077</v>
      </c>
      <c r="AC3705" s="198">
        <v>37072.875011574077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</v>
      </c>
      <c r="G3706" s="202">
        <v>1340497</v>
      </c>
      <c r="H3706" s="198">
        <v>37047.396782407406</v>
      </c>
      <c r="I3706" t="s">
        <v>4159</v>
      </c>
      <c r="M3706" t="s">
        <v>3494</v>
      </c>
      <c r="N3706" t="s">
        <v>3840</v>
      </c>
      <c r="O3706" t="s">
        <v>2498</v>
      </c>
      <c r="P3706" s="199">
        <v>5000</v>
      </c>
      <c r="S3706" t="s">
        <v>3495</v>
      </c>
      <c r="T3706" t="s">
        <v>3730</v>
      </c>
      <c r="U3706" s="201">
        <v>3.8325</v>
      </c>
      <c r="V3706" t="s">
        <v>4003</v>
      </c>
      <c r="W3706" t="s">
        <v>4348</v>
      </c>
      <c r="X3706" t="s">
        <v>4498</v>
      </c>
      <c r="Y3706" t="s">
        <v>4481</v>
      </c>
      <c r="Z3706" t="s">
        <v>3051</v>
      </c>
      <c r="AA3706">
        <v>831065</v>
      </c>
      <c r="AB3706" s="198">
        <v>37048.875011574077</v>
      </c>
      <c r="AC3706" s="198">
        <v>37048.875011574077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2360</v>
      </c>
      <c r="G3707" s="202">
        <v>1340498</v>
      </c>
      <c r="H3707" s="198">
        <v>37047.396793981483</v>
      </c>
      <c r="I3707" t="s">
        <v>4502</v>
      </c>
      <c r="M3707" t="s">
        <v>3494</v>
      </c>
      <c r="N3707" t="s">
        <v>3840</v>
      </c>
      <c r="O3707" t="s">
        <v>86</v>
      </c>
      <c r="P3707" s="199">
        <v>2360</v>
      </c>
      <c r="S3707" t="s">
        <v>3495</v>
      </c>
      <c r="T3707" t="s">
        <v>3730</v>
      </c>
      <c r="U3707" s="201">
        <v>4</v>
      </c>
      <c r="V3707" t="s">
        <v>4352</v>
      </c>
      <c r="W3707" t="s">
        <v>4479</v>
      </c>
      <c r="X3707" t="s">
        <v>4480</v>
      </c>
      <c r="Y3707" t="s">
        <v>4481</v>
      </c>
      <c r="Z3707" t="s">
        <v>3051</v>
      </c>
      <c r="AA3707">
        <v>831066</v>
      </c>
      <c r="AB3707" s="198">
        <v>37048.875011574077</v>
      </c>
      <c r="AC3707" s="198">
        <v>37048.875011574077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1750</v>
      </c>
      <c r="G3708" s="202">
        <v>1340499</v>
      </c>
      <c r="H3708" s="198">
        <v>37047.396805555552</v>
      </c>
      <c r="I3708" t="s">
        <v>4405</v>
      </c>
      <c r="M3708" t="s">
        <v>3494</v>
      </c>
      <c r="N3708" t="s">
        <v>3840</v>
      </c>
      <c r="O3708" t="s">
        <v>2469</v>
      </c>
      <c r="Q3708" s="199">
        <v>1750</v>
      </c>
      <c r="S3708" t="s">
        <v>3495</v>
      </c>
      <c r="T3708" t="s">
        <v>3730</v>
      </c>
      <c r="U3708" s="201">
        <v>3.93</v>
      </c>
      <c r="V3708" t="s">
        <v>179</v>
      </c>
      <c r="W3708" t="s">
        <v>4512</v>
      </c>
      <c r="X3708" t="s">
        <v>4513</v>
      </c>
      <c r="Y3708" t="s">
        <v>4481</v>
      </c>
      <c r="Z3708" t="s">
        <v>3051</v>
      </c>
      <c r="AA3708">
        <v>831067</v>
      </c>
      <c r="AB3708" s="198">
        <v>37048.875011574077</v>
      </c>
      <c r="AC3708" s="198">
        <v>37048.875011574077</v>
      </c>
    </row>
    <row r="3709" spans="1:29" x14ac:dyDescent="0.2">
      <c r="A3709" s="44" t="str">
        <f t="shared" si="286"/>
        <v>US Crude Financial</v>
      </c>
      <c r="B3709" s="44" t="str">
        <f t="shared" si="287"/>
        <v>US</v>
      </c>
      <c r="C3709" s="44" t="str">
        <f t="shared" si="288"/>
        <v>Crude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50000</v>
      </c>
      <c r="G3709" s="202">
        <v>1340500</v>
      </c>
      <c r="H3709" s="198">
        <v>37047.396805555552</v>
      </c>
      <c r="I3709" t="s">
        <v>4773</v>
      </c>
      <c r="M3709" t="s">
        <v>3599</v>
      </c>
      <c r="N3709" t="s">
        <v>4774</v>
      </c>
      <c r="O3709" t="s">
        <v>3516</v>
      </c>
      <c r="Q3709" s="199">
        <v>50000</v>
      </c>
      <c r="S3709" t="s">
        <v>3500</v>
      </c>
      <c r="T3709" t="s">
        <v>3730</v>
      </c>
      <c r="U3709" s="201">
        <v>27.92</v>
      </c>
      <c r="V3709" t="s">
        <v>4775</v>
      </c>
      <c r="W3709" t="s">
        <v>4776</v>
      </c>
      <c r="X3709" t="s">
        <v>4777</v>
      </c>
      <c r="Y3709" t="s">
        <v>2830</v>
      </c>
      <c r="Z3709" t="s">
        <v>3051</v>
      </c>
      <c r="AA3709">
        <v>113693</v>
      </c>
      <c r="AB3709" s="198">
        <v>37073</v>
      </c>
      <c r="AC3709" s="198">
        <v>37103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31</v>
      </c>
      <c r="F3710" s="213">
        <f t="shared" si="290"/>
        <v>77500</v>
      </c>
      <c r="G3710" s="202">
        <v>1340501</v>
      </c>
      <c r="H3710" s="198">
        <v>37047.396863425929</v>
      </c>
      <c r="I3710" t="s">
        <v>4159</v>
      </c>
      <c r="M3710" t="s">
        <v>3494</v>
      </c>
      <c r="N3710" t="s">
        <v>4277</v>
      </c>
      <c r="O3710" t="s">
        <v>4487</v>
      </c>
      <c r="P3710" s="199">
        <v>2500</v>
      </c>
      <c r="S3710" t="s">
        <v>3495</v>
      </c>
      <c r="T3710" t="s">
        <v>3730</v>
      </c>
      <c r="U3710" s="201">
        <v>4.04</v>
      </c>
      <c r="V3710" t="s">
        <v>138</v>
      </c>
      <c r="W3710" t="s">
        <v>2909</v>
      </c>
      <c r="X3710" t="s">
        <v>4278</v>
      </c>
      <c r="Y3710" t="s">
        <v>3748</v>
      </c>
      <c r="Z3710" t="s">
        <v>3051</v>
      </c>
      <c r="AA3710" t="s">
        <v>612</v>
      </c>
      <c r="AB3710" s="198">
        <v>37073.875</v>
      </c>
      <c r="AC3710" s="198">
        <v>37103.875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2500</v>
      </c>
      <c r="G3711" s="202">
        <v>1340503</v>
      </c>
      <c r="H3711" s="198">
        <v>37047.396863425929</v>
      </c>
      <c r="I3711" t="s">
        <v>3168</v>
      </c>
      <c r="M3711" t="s">
        <v>3494</v>
      </c>
      <c r="N3711" t="s">
        <v>3840</v>
      </c>
      <c r="O3711" t="s">
        <v>4694</v>
      </c>
      <c r="Q3711" s="199">
        <v>2500</v>
      </c>
      <c r="S3711" t="s">
        <v>3495</v>
      </c>
      <c r="T3711" t="s">
        <v>3730</v>
      </c>
      <c r="U3711" s="201">
        <v>3.86</v>
      </c>
      <c r="V3711" t="s">
        <v>613</v>
      </c>
      <c r="W3711" t="s">
        <v>4368</v>
      </c>
      <c r="X3711" t="s">
        <v>3165</v>
      </c>
      <c r="Y3711" t="s">
        <v>4481</v>
      </c>
      <c r="Z3711" t="s">
        <v>3051</v>
      </c>
      <c r="AA3711">
        <v>831068</v>
      </c>
      <c r="AB3711" s="198">
        <v>37048.875011574077</v>
      </c>
      <c r="AC3711" s="198">
        <v>37048.875011574077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31</v>
      </c>
      <c r="F3712" s="213">
        <f t="shared" si="290"/>
        <v>155000</v>
      </c>
      <c r="G3712" s="202">
        <v>1340505</v>
      </c>
      <c r="H3712" s="198">
        <v>37047.396898148145</v>
      </c>
      <c r="I3712" t="s">
        <v>4264</v>
      </c>
      <c r="M3712" t="s">
        <v>3494</v>
      </c>
      <c r="N3712" t="s">
        <v>4277</v>
      </c>
      <c r="O3712" t="s">
        <v>4487</v>
      </c>
      <c r="P3712" s="199">
        <v>5000</v>
      </c>
      <c r="S3712" t="s">
        <v>3495</v>
      </c>
      <c r="T3712" t="s">
        <v>3730</v>
      </c>
      <c r="U3712" s="201">
        <v>4.04</v>
      </c>
      <c r="V3712" t="s">
        <v>3697</v>
      </c>
      <c r="W3712" t="s">
        <v>2909</v>
      </c>
      <c r="X3712" t="s">
        <v>4278</v>
      </c>
      <c r="Y3712" t="s">
        <v>3748</v>
      </c>
      <c r="Z3712" t="s">
        <v>3051</v>
      </c>
      <c r="AA3712" t="s">
        <v>614</v>
      </c>
      <c r="AB3712" s="198">
        <v>37073.875</v>
      </c>
      <c r="AC3712" s="198">
        <v>37103.875</v>
      </c>
    </row>
    <row r="3713" spans="1:29" x14ac:dyDescent="0.2">
      <c r="A3713" s="44" t="str">
        <f t="shared" si="286"/>
        <v>US Power Physical</v>
      </c>
      <c r="B3713" s="44" t="str">
        <f t="shared" si="287"/>
        <v>US</v>
      </c>
      <c r="C3713" s="44" t="str">
        <f t="shared" si="288"/>
        <v>Power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5</v>
      </c>
      <c r="F3713" s="213">
        <f t="shared" si="290"/>
        <v>250</v>
      </c>
      <c r="G3713" s="202">
        <v>1340504</v>
      </c>
      <c r="H3713" s="198">
        <v>37047.396898148145</v>
      </c>
      <c r="I3713" t="s">
        <v>3518</v>
      </c>
      <c r="M3713" t="s">
        <v>2818</v>
      </c>
      <c r="N3713" t="s">
        <v>3519</v>
      </c>
      <c r="O3713" t="s">
        <v>3845</v>
      </c>
      <c r="P3713" s="199">
        <v>50</v>
      </c>
      <c r="S3713" t="s">
        <v>3493</v>
      </c>
      <c r="T3713" t="s">
        <v>3730</v>
      </c>
      <c r="U3713" s="201">
        <v>38.75</v>
      </c>
      <c r="V3713" t="s">
        <v>2407</v>
      </c>
      <c r="W3713" t="s">
        <v>3523</v>
      </c>
      <c r="X3713" t="s">
        <v>3524</v>
      </c>
      <c r="Y3713" t="s">
        <v>4783</v>
      </c>
      <c r="Z3713" t="s">
        <v>3046</v>
      </c>
      <c r="AA3713">
        <v>632921.1</v>
      </c>
      <c r="AB3713" s="198">
        <v>37053.875011574077</v>
      </c>
      <c r="AC3713" s="198">
        <v>37057.875011574077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1340506</v>
      </c>
      <c r="H3714" s="198">
        <v>37047.396909722222</v>
      </c>
      <c r="I3714" t="s">
        <v>4400</v>
      </c>
      <c r="M3714" t="s">
        <v>3494</v>
      </c>
      <c r="N3714" t="s">
        <v>3840</v>
      </c>
      <c r="O3714" t="s">
        <v>2505</v>
      </c>
      <c r="Q3714" s="199">
        <v>5000</v>
      </c>
      <c r="S3714" t="s">
        <v>3495</v>
      </c>
      <c r="T3714" t="s">
        <v>3730</v>
      </c>
      <c r="U3714" s="201">
        <v>3.8849999999999998</v>
      </c>
      <c r="V3714" t="s">
        <v>4401</v>
      </c>
      <c r="W3714" t="s">
        <v>4348</v>
      </c>
      <c r="X3714" t="s">
        <v>4498</v>
      </c>
      <c r="Y3714" t="s">
        <v>4481</v>
      </c>
      <c r="Z3714" t="s">
        <v>3051</v>
      </c>
      <c r="AA3714">
        <v>831069</v>
      </c>
      <c r="AB3714" s="198">
        <v>37048.875011574077</v>
      </c>
      <c r="AC3714" s="198">
        <v>37048.875011574077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</v>
      </c>
      <c r="G3715" s="202">
        <v>1340507</v>
      </c>
      <c r="H3715" s="198">
        <v>37047.396921296298</v>
      </c>
      <c r="I3715" t="s">
        <v>4159</v>
      </c>
      <c r="M3715" t="s">
        <v>3494</v>
      </c>
      <c r="N3715" t="s">
        <v>3840</v>
      </c>
      <c r="O3715" t="s">
        <v>2498</v>
      </c>
      <c r="P3715" s="199">
        <v>5000</v>
      </c>
      <c r="S3715" t="s">
        <v>3495</v>
      </c>
      <c r="T3715" t="s">
        <v>3730</v>
      </c>
      <c r="U3715" s="201">
        <v>3.83</v>
      </c>
      <c r="V3715" t="s">
        <v>4003</v>
      </c>
      <c r="W3715" t="s">
        <v>4348</v>
      </c>
      <c r="X3715" t="s">
        <v>4498</v>
      </c>
      <c r="Y3715" t="s">
        <v>4481</v>
      </c>
      <c r="Z3715" t="s">
        <v>3051</v>
      </c>
      <c r="AA3715">
        <v>831070</v>
      </c>
      <c r="AB3715" s="198">
        <v>37048.875011574077</v>
      </c>
      <c r="AC3715" s="198">
        <v>37048.875011574077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1340508</v>
      </c>
      <c r="H3716" s="198">
        <v>37047.396967592591</v>
      </c>
      <c r="I3716" t="s">
        <v>4482</v>
      </c>
      <c r="M3716" t="s">
        <v>3494</v>
      </c>
      <c r="N3716" t="s">
        <v>3840</v>
      </c>
      <c r="O3716" t="s">
        <v>2472</v>
      </c>
      <c r="P3716" s="199">
        <v>5000</v>
      </c>
      <c r="S3716" t="s">
        <v>3495</v>
      </c>
      <c r="T3716" t="s">
        <v>3730</v>
      </c>
      <c r="U3716" s="201">
        <v>3.9249999999999998</v>
      </c>
      <c r="V3716" t="s">
        <v>4483</v>
      </c>
      <c r="W3716" t="s">
        <v>4512</v>
      </c>
      <c r="X3716" t="s">
        <v>4513</v>
      </c>
      <c r="Y3716" t="s">
        <v>4481</v>
      </c>
      <c r="Z3716" t="s">
        <v>3051</v>
      </c>
      <c r="AA3716">
        <v>831071</v>
      </c>
      <c r="AB3716" s="198">
        <v>37048.875011574077</v>
      </c>
      <c r="AC3716" s="198">
        <v>37048.875011574077</v>
      </c>
    </row>
    <row r="3717" spans="1:29" x14ac:dyDescent="0.2">
      <c r="A3717" s="44" t="str">
        <f t="shared" si="286"/>
        <v>US Natural Gas Financial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25</v>
      </c>
      <c r="F3717" s="213">
        <f t="shared" si="290"/>
        <v>125000</v>
      </c>
      <c r="G3717" s="202">
        <v>1340510</v>
      </c>
      <c r="H3717" s="198">
        <v>37047.397013888891</v>
      </c>
      <c r="I3717" t="s">
        <v>4272</v>
      </c>
      <c r="M3717" t="s">
        <v>3494</v>
      </c>
      <c r="N3717" t="s">
        <v>4277</v>
      </c>
      <c r="O3717" t="s">
        <v>2601</v>
      </c>
      <c r="P3717" s="199">
        <v>5000</v>
      </c>
      <c r="S3717" t="s">
        <v>3495</v>
      </c>
      <c r="T3717" t="s">
        <v>3730</v>
      </c>
      <c r="U3717" s="201">
        <v>2.82</v>
      </c>
      <c r="V3717" t="s">
        <v>4034</v>
      </c>
      <c r="W3717" t="s">
        <v>3183</v>
      </c>
      <c r="X3717" t="s">
        <v>2602</v>
      </c>
      <c r="Y3717" t="s">
        <v>3748</v>
      </c>
      <c r="Z3717" t="s">
        <v>3051</v>
      </c>
      <c r="AA3717" t="s">
        <v>615</v>
      </c>
      <c r="AB3717" s="198">
        <v>37048.875011574077</v>
      </c>
      <c r="AC3717" s="198">
        <v>37072.875011574077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90</v>
      </c>
      <c r="F3718" s="213">
        <f t="shared" si="290"/>
        <v>90000</v>
      </c>
      <c r="G3718" s="202">
        <v>1340509</v>
      </c>
      <c r="H3718" s="198">
        <v>37047.397013888891</v>
      </c>
      <c r="I3718" t="s">
        <v>4276</v>
      </c>
      <c r="M3718" t="s">
        <v>3494</v>
      </c>
      <c r="N3718" t="s">
        <v>4488</v>
      </c>
      <c r="O3718" t="s">
        <v>4426</v>
      </c>
      <c r="Q3718" s="199">
        <v>1000</v>
      </c>
      <c r="S3718" t="s">
        <v>3495</v>
      </c>
      <c r="T3718" t="s">
        <v>3730</v>
      </c>
      <c r="U3718" s="201">
        <v>1.65</v>
      </c>
      <c r="V3718" t="s">
        <v>4653</v>
      </c>
      <c r="W3718" t="s">
        <v>4385</v>
      </c>
      <c r="X3718" t="s">
        <v>4386</v>
      </c>
      <c r="Y3718" t="s">
        <v>3748</v>
      </c>
      <c r="Z3718" t="s">
        <v>3051</v>
      </c>
      <c r="AA3718" t="s">
        <v>616</v>
      </c>
      <c r="AB3718" s="198">
        <v>37257</v>
      </c>
      <c r="AC3718" s="198">
        <v>37346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25</v>
      </c>
      <c r="F3719" s="213">
        <f t="shared" si="290"/>
        <v>125000</v>
      </c>
      <c r="G3719" s="202">
        <v>1340513</v>
      </c>
      <c r="H3719" s="198">
        <v>37047.397060185183</v>
      </c>
      <c r="I3719" t="s">
        <v>4159</v>
      </c>
      <c r="M3719" t="s">
        <v>3494</v>
      </c>
      <c r="N3719" t="s">
        <v>4277</v>
      </c>
      <c r="O3719" t="s">
        <v>2679</v>
      </c>
      <c r="P3719" s="199">
        <v>5000</v>
      </c>
      <c r="S3719" t="s">
        <v>3495</v>
      </c>
      <c r="T3719" t="s">
        <v>3730</v>
      </c>
      <c r="U3719" s="201">
        <v>4.0049999999999999</v>
      </c>
      <c r="V3719" t="s">
        <v>4589</v>
      </c>
      <c r="W3719" t="s">
        <v>3169</v>
      </c>
      <c r="X3719" t="s">
        <v>3170</v>
      </c>
      <c r="Y3719" t="s">
        <v>3748</v>
      </c>
      <c r="Z3719" t="s">
        <v>3051</v>
      </c>
      <c r="AA3719" t="s">
        <v>617</v>
      </c>
      <c r="AB3719" s="198">
        <v>37048.875011574077</v>
      </c>
      <c r="AC3719" s="198">
        <v>37072.875011574077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3381</v>
      </c>
      <c r="G3720" s="202">
        <v>1340511</v>
      </c>
      <c r="H3720" s="198">
        <v>37047.397060185183</v>
      </c>
      <c r="I3720" t="s">
        <v>4501</v>
      </c>
      <c r="M3720" t="s">
        <v>3494</v>
      </c>
      <c r="N3720" t="s">
        <v>3840</v>
      </c>
      <c r="O3720" t="s">
        <v>2503</v>
      </c>
      <c r="Q3720" s="199">
        <v>3381</v>
      </c>
      <c r="S3720" t="s">
        <v>3495</v>
      </c>
      <c r="T3720" t="s">
        <v>3730</v>
      </c>
      <c r="U3720" s="201">
        <v>3.89</v>
      </c>
      <c r="V3720" t="s">
        <v>4349</v>
      </c>
      <c r="W3720" t="s">
        <v>4348</v>
      </c>
      <c r="X3720" t="s">
        <v>4498</v>
      </c>
      <c r="Y3720" t="s">
        <v>4481</v>
      </c>
      <c r="Z3720" t="s">
        <v>3051</v>
      </c>
      <c r="AA3720">
        <v>831072</v>
      </c>
      <c r="AB3720" s="198">
        <v>37048.875011574077</v>
      </c>
      <c r="AC3720" s="198">
        <v>37048.875011574077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5000</v>
      </c>
      <c r="G3721" s="202">
        <v>1340512</v>
      </c>
      <c r="H3721" s="198">
        <v>37047.397060185183</v>
      </c>
      <c r="I3721" t="s">
        <v>4280</v>
      </c>
      <c r="M3721" t="s">
        <v>3494</v>
      </c>
      <c r="N3721" t="s">
        <v>3840</v>
      </c>
      <c r="O3721" t="s">
        <v>2498</v>
      </c>
      <c r="Q3721" s="199">
        <v>5000</v>
      </c>
      <c r="S3721" t="s">
        <v>3495</v>
      </c>
      <c r="T3721" t="s">
        <v>3730</v>
      </c>
      <c r="U3721" s="201">
        <v>3.8325</v>
      </c>
      <c r="V3721" t="s">
        <v>4613</v>
      </c>
      <c r="W3721" t="s">
        <v>4348</v>
      </c>
      <c r="X3721" t="s">
        <v>4498</v>
      </c>
      <c r="Y3721" t="s">
        <v>4481</v>
      </c>
      <c r="Z3721" t="s">
        <v>3051</v>
      </c>
      <c r="AA3721">
        <v>831073</v>
      </c>
      <c r="AB3721" s="198">
        <v>37048.875011574077</v>
      </c>
      <c r="AC3721" s="198">
        <v>37048.875011574077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1402</v>
      </c>
      <c r="G3722" s="202">
        <v>1340515</v>
      </c>
      <c r="H3722" s="198">
        <v>37047.39707175926</v>
      </c>
      <c r="I3722" t="s">
        <v>3159</v>
      </c>
      <c r="M3722" t="s">
        <v>3494</v>
      </c>
      <c r="N3722" t="s">
        <v>3840</v>
      </c>
      <c r="O3722" t="s">
        <v>2503</v>
      </c>
      <c r="Q3722" s="199">
        <v>1402</v>
      </c>
      <c r="S3722" t="s">
        <v>3495</v>
      </c>
      <c r="T3722" t="s">
        <v>3730</v>
      </c>
      <c r="U3722" s="201">
        <v>3.89</v>
      </c>
      <c r="V3722" t="s">
        <v>4291</v>
      </c>
      <c r="W3722" t="s">
        <v>4348</v>
      </c>
      <c r="X3722" t="s">
        <v>4498</v>
      </c>
      <c r="Y3722" t="s">
        <v>4481</v>
      </c>
      <c r="Z3722" t="s">
        <v>3051</v>
      </c>
      <c r="AA3722">
        <v>831074</v>
      </c>
      <c r="AB3722" s="198">
        <v>37048.875011574077</v>
      </c>
      <c r="AC3722" s="198">
        <v>37048.875011574077</v>
      </c>
    </row>
    <row r="3723" spans="1:29" x14ac:dyDescent="0.2">
      <c r="A3723" s="44" t="str">
        <f t="shared" ref="A3723:A3786" si="291">B3723&amp;" "&amp;C3723&amp;" "&amp;D3723</f>
        <v xml:space="preserve"> Natural Gas Physical</v>
      </c>
      <c r="B3723" s="44" t="str">
        <f t="shared" ref="B3723:B3786" si="292">IF((LEFT(N3723,2)="US"),"US","")</f>
        <v/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5000</v>
      </c>
      <c r="G3723" s="202">
        <v>1340516</v>
      </c>
      <c r="H3723" s="198">
        <v>37047.397083333337</v>
      </c>
      <c r="I3723" t="s">
        <v>4173</v>
      </c>
      <c r="M3723" t="s">
        <v>3494</v>
      </c>
      <c r="N3723" t="s">
        <v>3176</v>
      </c>
      <c r="O3723" t="s">
        <v>78</v>
      </c>
      <c r="Q3723" s="199">
        <v>5000</v>
      </c>
      <c r="S3723" t="s">
        <v>3495</v>
      </c>
      <c r="T3723" t="s">
        <v>3730</v>
      </c>
      <c r="U3723" s="201">
        <v>3.27</v>
      </c>
      <c r="V3723" t="s">
        <v>3675</v>
      </c>
      <c r="W3723" t="s">
        <v>4451</v>
      </c>
      <c r="X3723" t="s">
        <v>3805</v>
      </c>
      <c r="Y3723" t="s">
        <v>4481</v>
      </c>
      <c r="Z3723" t="s">
        <v>3052</v>
      </c>
      <c r="AA3723">
        <v>831075</v>
      </c>
      <c r="AB3723" s="198">
        <v>37048.875011574077</v>
      </c>
      <c r="AC3723" s="198">
        <v>37048.875011574077</v>
      </c>
    </row>
    <row r="3724" spans="1:29" x14ac:dyDescent="0.2">
      <c r="A3724" s="44" t="str">
        <f t="shared" si="291"/>
        <v>US Crude Financial</v>
      </c>
      <c r="B3724" s="44" t="str">
        <f t="shared" si="292"/>
        <v>US</v>
      </c>
      <c r="C3724" s="44" t="str">
        <f t="shared" si="293"/>
        <v>Crude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1</v>
      </c>
      <c r="F3724" s="213">
        <f t="shared" si="295"/>
        <v>50000</v>
      </c>
      <c r="G3724" s="202">
        <v>1340517</v>
      </c>
      <c r="H3724" s="198">
        <v>37047.397083333337</v>
      </c>
      <c r="I3724" t="s">
        <v>4773</v>
      </c>
      <c r="M3724" t="s">
        <v>3599</v>
      </c>
      <c r="N3724" t="s">
        <v>4774</v>
      </c>
      <c r="O3724" t="s">
        <v>3516</v>
      </c>
      <c r="Q3724" s="199">
        <v>50000</v>
      </c>
      <c r="S3724" t="s">
        <v>3500</v>
      </c>
      <c r="T3724" t="s">
        <v>3730</v>
      </c>
      <c r="U3724" s="201">
        <v>27.94</v>
      </c>
      <c r="V3724" t="s">
        <v>4775</v>
      </c>
      <c r="W3724" t="s">
        <v>4776</v>
      </c>
      <c r="X3724" t="s">
        <v>4777</v>
      </c>
      <c r="Y3724" t="s">
        <v>2830</v>
      </c>
      <c r="Z3724" t="s">
        <v>3051</v>
      </c>
      <c r="AA3724">
        <v>113694</v>
      </c>
      <c r="AB3724" s="198">
        <v>37073</v>
      </c>
      <c r="AC3724" s="198">
        <v>37103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1340518</v>
      </c>
      <c r="H3725" s="198">
        <v>37047.397094907406</v>
      </c>
      <c r="I3725" t="s">
        <v>3606</v>
      </c>
      <c r="M3725" t="s">
        <v>3494</v>
      </c>
      <c r="N3725" t="s">
        <v>3840</v>
      </c>
      <c r="O3725" t="s">
        <v>2583</v>
      </c>
      <c r="Q3725" s="199">
        <v>10000</v>
      </c>
      <c r="S3725" t="s">
        <v>3495</v>
      </c>
      <c r="T3725" t="s">
        <v>3730</v>
      </c>
      <c r="U3725" s="201">
        <v>4.1050000000000004</v>
      </c>
      <c r="V3725" t="s">
        <v>4347</v>
      </c>
      <c r="W3725" t="s">
        <v>4523</v>
      </c>
      <c r="X3725" t="s">
        <v>4524</v>
      </c>
      <c r="Y3725" t="s">
        <v>4481</v>
      </c>
      <c r="Z3725" t="s">
        <v>3051</v>
      </c>
      <c r="AA3725">
        <v>831076</v>
      </c>
      <c r="AB3725" s="198">
        <v>37048.875011574077</v>
      </c>
      <c r="AC3725" s="198">
        <v>37048.875011574077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</v>
      </c>
      <c r="G3726" s="202">
        <v>1340519</v>
      </c>
      <c r="H3726" s="198">
        <v>37047.397129629629</v>
      </c>
      <c r="I3726" t="s">
        <v>4496</v>
      </c>
      <c r="M3726" t="s">
        <v>3494</v>
      </c>
      <c r="N3726" t="s">
        <v>3840</v>
      </c>
      <c r="O3726" t="s">
        <v>2499</v>
      </c>
      <c r="P3726" s="199">
        <v>5000</v>
      </c>
      <c r="S3726" t="s">
        <v>3495</v>
      </c>
      <c r="T3726" t="s">
        <v>3730</v>
      </c>
      <c r="U3726" s="201">
        <v>3.8849999999999998</v>
      </c>
      <c r="V3726" t="s">
        <v>4001</v>
      </c>
      <c r="W3726" t="s">
        <v>4348</v>
      </c>
      <c r="X3726" t="s">
        <v>4498</v>
      </c>
      <c r="Y3726" t="s">
        <v>4481</v>
      </c>
      <c r="Z3726" t="s">
        <v>3051</v>
      </c>
      <c r="AA3726">
        <v>831077</v>
      </c>
      <c r="AB3726" s="198">
        <v>37048.875011574077</v>
      </c>
      <c r="AC3726" s="198">
        <v>37048.875011574077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5000</v>
      </c>
      <c r="G3727" s="202">
        <v>1340520</v>
      </c>
      <c r="H3727" s="198">
        <v>37047.397141203706</v>
      </c>
      <c r="I3727" t="s">
        <v>4439</v>
      </c>
      <c r="M3727" t="s">
        <v>3494</v>
      </c>
      <c r="N3727" t="s">
        <v>3840</v>
      </c>
      <c r="O3727" t="s">
        <v>2505</v>
      </c>
      <c r="P3727" s="199">
        <v>5000</v>
      </c>
      <c r="S3727" t="s">
        <v>3495</v>
      </c>
      <c r="T3727" t="s">
        <v>3730</v>
      </c>
      <c r="U3727" s="201">
        <v>3.8824999999999998</v>
      </c>
      <c r="V3727" t="s">
        <v>162</v>
      </c>
      <c r="W3727" t="s">
        <v>4348</v>
      </c>
      <c r="X3727" t="s">
        <v>4498</v>
      </c>
      <c r="Y3727" t="s">
        <v>4481</v>
      </c>
      <c r="Z3727" t="s">
        <v>3051</v>
      </c>
      <c r="AA3727">
        <v>831078</v>
      </c>
      <c r="AB3727" s="198">
        <v>37048.875011574077</v>
      </c>
      <c r="AC3727" s="198">
        <v>37048.875011574077</v>
      </c>
    </row>
    <row r="3728" spans="1:29" x14ac:dyDescent="0.2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5000</v>
      </c>
      <c r="G3728" s="202">
        <v>1340521</v>
      </c>
      <c r="H3728" s="198">
        <v>37047.397210648145</v>
      </c>
      <c r="I3728" t="s">
        <v>4159</v>
      </c>
      <c r="M3728" t="s">
        <v>3494</v>
      </c>
      <c r="N3728" t="s">
        <v>3840</v>
      </c>
      <c r="O3728" t="s">
        <v>2498</v>
      </c>
      <c r="P3728" s="199">
        <v>5000</v>
      </c>
      <c r="S3728" t="s">
        <v>3495</v>
      </c>
      <c r="T3728" t="s">
        <v>3730</v>
      </c>
      <c r="U3728" s="201">
        <v>3.83</v>
      </c>
      <c r="V3728" t="s">
        <v>4003</v>
      </c>
      <c r="W3728" t="s">
        <v>4348</v>
      </c>
      <c r="X3728" t="s">
        <v>4498</v>
      </c>
      <c r="Y3728" t="s">
        <v>4481</v>
      </c>
      <c r="Z3728" t="s">
        <v>3051</v>
      </c>
      <c r="AA3728">
        <v>831080</v>
      </c>
      <c r="AB3728" s="198">
        <v>37048.875011574077</v>
      </c>
      <c r="AC3728" s="198">
        <v>37048.875011574077</v>
      </c>
    </row>
    <row r="3729" spans="1:29" x14ac:dyDescent="0.2">
      <c r="A3729" s="44" t="str">
        <f t="shared" si="291"/>
        <v>US Power Physical</v>
      </c>
      <c r="B3729" s="44" t="str">
        <f t="shared" si="292"/>
        <v>US</v>
      </c>
      <c r="C3729" s="44" t="str">
        <f t="shared" si="293"/>
        <v>Power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92</v>
      </c>
      <c r="F3729" s="213">
        <f t="shared" si="295"/>
        <v>4600</v>
      </c>
      <c r="G3729" s="202">
        <v>1340522</v>
      </c>
      <c r="H3729" s="198">
        <v>37047.397222222222</v>
      </c>
      <c r="I3729" t="s">
        <v>3492</v>
      </c>
      <c r="M3729" t="s">
        <v>2818</v>
      </c>
      <c r="N3729" t="s">
        <v>3519</v>
      </c>
      <c r="O3729" t="s">
        <v>185</v>
      </c>
      <c r="Q3729" s="199">
        <v>50</v>
      </c>
      <c r="S3729" t="s">
        <v>3493</v>
      </c>
      <c r="T3729" t="s">
        <v>3730</v>
      </c>
      <c r="U3729" s="201">
        <v>37.5</v>
      </c>
      <c r="V3729" t="s">
        <v>2446</v>
      </c>
      <c r="W3729" t="s">
        <v>3527</v>
      </c>
      <c r="X3729" t="s">
        <v>4275</v>
      </c>
      <c r="Y3729" t="s">
        <v>4783</v>
      </c>
      <c r="Z3729" t="s">
        <v>3046</v>
      </c>
      <c r="AA3729">
        <v>632922.1</v>
      </c>
      <c r="AB3729" s="198">
        <v>37165.594444444447</v>
      </c>
      <c r="AC3729" s="198">
        <v>37256.594444444447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25</v>
      </c>
      <c r="F3730" s="213">
        <f t="shared" si="295"/>
        <v>375000</v>
      </c>
      <c r="G3730" s="202">
        <v>1340523</v>
      </c>
      <c r="H3730" s="198">
        <v>37047.397233796299</v>
      </c>
      <c r="I3730" t="s">
        <v>4484</v>
      </c>
      <c r="M3730" t="s">
        <v>3494</v>
      </c>
      <c r="N3730" t="s">
        <v>4277</v>
      </c>
      <c r="O3730" t="s">
        <v>4674</v>
      </c>
      <c r="Q3730" s="199">
        <v>15000</v>
      </c>
      <c r="S3730" t="s">
        <v>3495</v>
      </c>
      <c r="T3730" t="s">
        <v>3730</v>
      </c>
      <c r="U3730" s="201">
        <v>4.01</v>
      </c>
      <c r="V3730" t="s">
        <v>4049</v>
      </c>
      <c r="W3730" t="s">
        <v>4380</v>
      </c>
      <c r="X3730" t="s">
        <v>4381</v>
      </c>
      <c r="Y3730" t="s">
        <v>3748</v>
      </c>
      <c r="Z3730" t="s">
        <v>3051</v>
      </c>
      <c r="AA3730" t="s">
        <v>618</v>
      </c>
      <c r="AB3730" s="198">
        <v>37048.875011574077</v>
      </c>
      <c r="AC3730" s="198">
        <v>37072.875011574077</v>
      </c>
    </row>
    <row r="3731" spans="1:29" x14ac:dyDescent="0.2">
      <c r="A3731" s="44" t="str">
        <f t="shared" si="291"/>
        <v xml:space="preserve"> LPG Financial</v>
      </c>
      <c r="B3731" s="44" t="str">
        <f t="shared" si="292"/>
        <v/>
      </c>
      <c r="C3731" s="44" t="str">
        <f t="shared" si="293"/>
        <v>LPG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31</v>
      </c>
      <c r="F3731" s="213">
        <f t="shared" si="295"/>
        <v>62000</v>
      </c>
      <c r="G3731" s="202">
        <v>1340524</v>
      </c>
      <c r="H3731" s="198">
        <v>37047.397245370368</v>
      </c>
      <c r="I3731" t="s">
        <v>619</v>
      </c>
      <c r="M3731" t="s">
        <v>3498</v>
      </c>
      <c r="N3731" t="s">
        <v>3205</v>
      </c>
      <c r="O3731" t="s">
        <v>3896</v>
      </c>
      <c r="P3731" s="199">
        <v>2000</v>
      </c>
      <c r="S3731" t="s">
        <v>3610</v>
      </c>
      <c r="T3731" t="s">
        <v>3730</v>
      </c>
      <c r="U3731" s="201">
        <v>265</v>
      </c>
      <c r="V3731" t="s">
        <v>620</v>
      </c>
      <c r="W3731" t="s">
        <v>3206</v>
      </c>
      <c r="X3731" t="s">
        <v>3207</v>
      </c>
      <c r="Y3731" t="s">
        <v>2830</v>
      </c>
      <c r="Z3731" t="s">
        <v>4120</v>
      </c>
      <c r="AA3731">
        <v>113695</v>
      </c>
      <c r="AB3731" s="198">
        <v>37073.875011574077</v>
      </c>
      <c r="AC3731" s="198">
        <v>37103.875011574077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25</v>
      </c>
      <c r="F3732" s="213">
        <f t="shared" si="295"/>
        <v>250000</v>
      </c>
      <c r="G3732" s="202">
        <v>1340525</v>
      </c>
      <c r="H3732" s="198">
        <v>37047.397268518522</v>
      </c>
      <c r="I3732" t="s">
        <v>4484</v>
      </c>
      <c r="M3732" t="s">
        <v>3494</v>
      </c>
      <c r="N3732" t="s">
        <v>4277</v>
      </c>
      <c r="O3732" t="s">
        <v>3991</v>
      </c>
      <c r="Q3732" s="199">
        <v>10000</v>
      </c>
      <c r="S3732" t="s">
        <v>3495</v>
      </c>
      <c r="T3732" t="s">
        <v>3730</v>
      </c>
      <c r="U3732" s="201">
        <v>3.97</v>
      </c>
      <c r="V3732" t="s">
        <v>3469</v>
      </c>
      <c r="W3732" t="s">
        <v>4527</v>
      </c>
      <c r="X3732" t="s">
        <v>4157</v>
      </c>
      <c r="Y3732" t="s">
        <v>3748</v>
      </c>
      <c r="Z3732" t="s">
        <v>3051</v>
      </c>
      <c r="AA3732" t="s">
        <v>621</v>
      </c>
      <c r="AB3732" s="198">
        <v>37048.875011574077</v>
      </c>
      <c r="AC3732" s="198">
        <v>37072.875011574077</v>
      </c>
    </row>
    <row r="3733" spans="1:29" x14ac:dyDescent="0.2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123</v>
      </c>
      <c r="F3733" s="213">
        <f t="shared" si="295"/>
        <v>615000</v>
      </c>
      <c r="G3733" s="202">
        <v>1340528</v>
      </c>
      <c r="H3733" s="198">
        <v>37047.397337962961</v>
      </c>
      <c r="I3733" t="s">
        <v>4543</v>
      </c>
      <c r="M3733" t="s">
        <v>3494</v>
      </c>
      <c r="N3733" t="s">
        <v>4277</v>
      </c>
      <c r="O3733" t="s">
        <v>3218</v>
      </c>
      <c r="P3733" s="199">
        <v>5000</v>
      </c>
      <c r="S3733" t="s">
        <v>3495</v>
      </c>
      <c r="T3733" t="s">
        <v>3730</v>
      </c>
      <c r="U3733" s="201">
        <v>4.125</v>
      </c>
      <c r="V3733" t="s">
        <v>622</v>
      </c>
      <c r="W3733" t="s">
        <v>2909</v>
      </c>
      <c r="X3733" t="s">
        <v>4278</v>
      </c>
      <c r="Y3733" t="s">
        <v>3748</v>
      </c>
      <c r="Z3733" t="s">
        <v>3051</v>
      </c>
      <c r="AA3733" t="s">
        <v>623</v>
      </c>
      <c r="AB3733" s="198">
        <v>37073</v>
      </c>
      <c r="AC3733" s="198">
        <v>37195</v>
      </c>
    </row>
    <row r="3734" spans="1:29" x14ac:dyDescent="0.2">
      <c r="A3734" s="44" t="str">
        <f t="shared" si="291"/>
        <v xml:space="preserve"> Natural Gas Physical</v>
      </c>
      <c r="B3734" s="44" t="str">
        <f t="shared" si="292"/>
        <v/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1340531</v>
      </c>
      <c r="H3734" s="198">
        <v>37047.39738425926</v>
      </c>
      <c r="I3734" t="s">
        <v>4431</v>
      </c>
      <c r="M3734" t="s">
        <v>3494</v>
      </c>
      <c r="N3734" t="s">
        <v>4506</v>
      </c>
      <c r="O3734" t="s">
        <v>2641</v>
      </c>
      <c r="Q3734" s="199">
        <v>10000</v>
      </c>
      <c r="S3734" t="s">
        <v>3495</v>
      </c>
      <c r="T3734" t="s">
        <v>3730</v>
      </c>
      <c r="U3734" s="201">
        <v>4.0824999999999996</v>
      </c>
      <c r="V3734" t="s">
        <v>3546</v>
      </c>
      <c r="W3734" t="s">
        <v>4507</v>
      </c>
      <c r="X3734" t="s">
        <v>4508</v>
      </c>
      <c r="Y3734" t="s">
        <v>4481</v>
      </c>
      <c r="Z3734" t="s">
        <v>3051</v>
      </c>
      <c r="AA3734">
        <v>831082</v>
      </c>
      <c r="AB3734" s="198">
        <v>37048.875011574077</v>
      </c>
      <c r="AC3734" s="198">
        <v>37048.875011574077</v>
      </c>
    </row>
    <row r="3735" spans="1:29" x14ac:dyDescent="0.2">
      <c r="A3735" s="44" t="str">
        <f t="shared" si="291"/>
        <v xml:space="preserve"> Natural Gas Physical</v>
      </c>
      <c r="B3735" s="44" t="str">
        <f t="shared" si="292"/>
        <v/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10000</v>
      </c>
      <c r="G3735" s="202">
        <v>1340533</v>
      </c>
      <c r="H3735" s="198">
        <v>37047.397430555553</v>
      </c>
      <c r="I3735" t="s">
        <v>4431</v>
      </c>
      <c r="M3735" t="s">
        <v>3494</v>
      </c>
      <c r="N3735" t="s">
        <v>4506</v>
      </c>
      <c r="O3735" t="s">
        <v>2641</v>
      </c>
      <c r="Q3735" s="199">
        <v>10000</v>
      </c>
      <c r="S3735" t="s">
        <v>3495</v>
      </c>
      <c r="T3735" t="s">
        <v>3730</v>
      </c>
      <c r="U3735" s="201">
        <v>4.085</v>
      </c>
      <c r="V3735" t="s">
        <v>3546</v>
      </c>
      <c r="W3735" t="s">
        <v>4507</v>
      </c>
      <c r="X3735" t="s">
        <v>4508</v>
      </c>
      <c r="Y3735" t="s">
        <v>4481</v>
      </c>
      <c r="Z3735" t="s">
        <v>3051</v>
      </c>
      <c r="AA3735">
        <v>831083</v>
      </c>
      <c r="AB3735" s="198">
        <v>37048.875011574077</v>
      </c>
      <c r="AC3735" s="198">
        <v>37048.875011574077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1738</v>
      </c>
      <c r="G3736" s="202">
        <v>1340534</v>
      </c>
      <c r="H3736" s="198">
        <v>37047.397430555553</v>
      </c>
      <c r="I3736" t="s">
        <v>3606</v>
      </c>
      <c r="M3736" t="s">
        <v>3494</v>
      </c>
      <c r="N3736" t="s">
        <v>3840</v>
      </c>
      <c r="O3736" t="s">
        <v>2681</v>
      </c>
      <c r="Q3736" s="199">
        <v>1738</v>
      </c>
      <c r="S3736" t="s">
        <v>3495</v>
      </c>
      <c r="T3736" t="s">
        <v>3730</v>
      </c>
      <c r="U3736" s="201">
        <v>4.1749999999999998</v>
      </c>
      <c r="V3736" t="s">
        <v>587</v>
      </c>
      <c r="W3736" t="s">
        <v>4178</v>
      </c>
      <c r="X3736" t="s">
        <v>3149</v>
      </c>
      <c r="Y3736" t="s">
        <v>4481</v>
      </c>
      <c r="Z3736" t="s">
        <v>3051</v>
      </c>
      <c r="AA3736">
        <v>831084</v>
      </c>
      <c r="AB3736" s="198">
        <v>37048.875011574077</v>
      </c>
      <c r="AC3736" s="198">
        <v>37048.875011574077</v>
      </c>
    </row>
    <row r="3737" spans="1:29" x14ac:dyDescent="0.2">
      <c r="A3737" s="44" t="str">
        <f t="shared" si="291"/>
        <v xml:space="preserve"> Natural Gas Physical</v>
      </c>
      <c r="B3737" s="44" t="str">
        <f t="shared" si="292"/>
        <v/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5000</v>
      </c>
      <c r="G3737" s="202">
        <v>1340536</v>
      </c>
      <c r="H3737" s="198">
        <v>37047.397488425922</v>
      </c>
      <c r="I3737" t="s">
        <v>3810</v>
      </c>
      <c r="M3737" t="s">
        <v>3494</v>
      </c>
      <c r="N3737" t="s">
        <v>3176</v>
      </c>
      <c r="O3737" t="s">
        <v>78</v>
      </c>
      <c r="Q3737" s="199">
        <v>5000</v>
      </c>
      <c r="S3737" t="s">
        <v>3495</v>
      </c>
      <c r="T3737" t="s">
        <v>3730</v>
      </c>
      <c r="U3737" s="201">
        <v>3.2949999999999999</v>
      </c>
      <c r="V3737" t="s">
        <v>3812</v>
      </c>
      <c r="W3737" t="s">
        <v>4451</v>
      </c>
      <c r="X3737" t="s">
        <v>3805</v>
      </c>
      <c r="Y3737" t="s">
        <v>4481</v>
      </c>
      <c r="Z3737" t="s">
        <v>3052</v>
      </c>
      <c r="AA3737">
        <v>831085</v>
      </c>
      <c r="AB3737" s="198">
        <v>37048.875011574077</v>
      </c>
      <c r="AC3737" s="198">
        <v>37048.875011574077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1340538</v>
      </c>
      <c r="H3738" s="198">
        <v>37047.397499999999</v>
      </c>
      <c r="I3738" t="s">
        <v>4159</v>
      </c>
      <c r="M3738" t="s">
        <v>3494</v>
      </c>
      <c r="N3738" t="s">
        <v>3840</v>
      </c>
      <c r="O3738" t="s">
        <v>2498</v>
      </c>
      <c r="P3738" s="199">
        <v>5000</v>
      </c>
      <c r="S3738" t="s">
        <v>3495</v>
      </c>
      <c r="T3738" t="s">
        <v>3730</v>
      </c>
      <c r="U3738" s="201">
        <v>3.8250000000000002</v>
      </c>
      <c r="V3738" t="s">
        <v>4003</v>
      </c>
      <c r="W3738" t="s">
        <v>4348</v>
      </c>
      <c r="X3738" t="s">
        <v>4498</v>
      </c>
      <c r="Y3738" t="s">
        <v>4481</v>
      </c>
      <c r="Z3738" t="s">
        <v>3051</v>
      </c>
      <c r="AA3738">
        <v>831086</v>
      </c>
      <c r="AB3738" s="198">
        <v>37048.875011574077</v>
      </c>
      <c r="AC3738" s="198">
        <v>37048.875011574077</v>
      </c>
    </row>
    <row r="3739" spans="1:29" x14ac:dyDescent="0.2">
      <c r="A3739" s="44" t="str">
        <f t="shared" si="291"/>
        <v>US Crude Financial</v>
      </c>
      <c r="B3739" s="44" t="str">
        <f t="shared" si="292"/>
        <v>US</v>
      </c>
      <c r="C3739" s="44" t="str">
        <f t="shared" si="293"/>
        <v>Crude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50000</v>
      </c>
      <c r="G3739" s="202">
        <v>1340537</v>
      </c>
      <c r="H3739" s="198">
        <v>37047.397499999999</v>
      </c>
      <c r="I3739" t="s">
        <v>4773</v>
      </c>
      <c r="M3739" t="s">
        <v>3599</v>
      </c>
      <c r="N3739" t="s">
        <v>4774</v>
      </c>
      <c r="O3739" t="s">
        <v>3516</v>
      </c>
      <c r="Q3739" s="199">
        <v>50000</v>
      </c>
      <c r="S3739" t="s">
        <v>3500</v>
      </c>
      <c r="T3739" t="s">
        <v>3730</v>
      </c>
      <c r="U3739" s="201">
        <v>27.98</v>
      </c>
      <c r="V3739" t="s">
        <v>3162</v>
      </c>
      <c r="W3739" t="s">
        <v>4776</v>
      </c>
      <c r="X3739" t="s">
        <v>4777</v>
      </c>
      <c r="Y3739" t="s">
        <v>2830</v>
      </c>
      <c r="Z3739" t="s">
        <v>3051</v>
      </c>
      <c r="AA3739">
        <v>113697</v>
      </c>
      <c r="AB3739" s="198">
        <v>37073</v>
      </c>
      <c r="AC3739" s="198">
        <v>37103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232500</v>
      </c>
      <c r="G3740" s="202">
        <v>1340541</v>
      </c>
      <c r="H3740" s="198">
        <v>37047.397569444445</v>
      </c>
      <c r="I3740" t="s">
        <v>4276</v>
      </c>
      <c r="M3740" t="s">
        <v>3494</v>
      </c>
      <c r="N3740" t="s">
        <v>4277</v>
      </c>
      <c r="O3740" t="s">
        <v>4487</v>
      </c>
      <c r="P3740" s="199">
        <v>7500</v>
      </c>
      <c r="S3740" t="s">
        <v>3495</v>
      </c>
      <c r="T3740" t="s">
        <v>3730</v>
      </c>
      <c r="U3740" s="201">
        <v>4.05</v>
      </c>
      <c r="V3740" t="s">
        <v>4334</v>
      </c>
      <c r="W3740" t="s">
        <v>2909</v>
      </c>
      <c r="X3740" t="s">
        <v>4278</v>
      </c>
      <c r="Y3740" t="s">
        <v>3748</v>
      </c>
      <c r="Z3740" t="s">
        <v>3051</v>
      </c>
      <c r="AA3740" t="s">
        <v>624</v>
      </c>
      <c r="AB3740" s="198">
        <v>37073.875</v>
      </c>
      <c r="AC3740" s="198">
        <v>37103.875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16000</v>
      </c>
      <c r="G3741" s="202">
        <v>1340542</v>
      </c>
      <c r="H3741" s="198">
        <v>37047.397569444445</v>
      </c>
      <c r="I3741" t="s">
        <v>4400</v>
      </c>
      <c r="M3741" t="s">
        <v>3494</v>
      </c>
      <c r="N3741" t="s">
        <v>3840</v>
      </c>
      <c r="O3741" t="s">
        <v>4680</v>
      </c>
      <c r="Q3741" s="199">
        <v>16000</v>
      </c>
      <c r="S3741" t="s">
        <v>3495</v>
      </c>
      <c r="T3741" t="s">
        <v>3730</v>
      </c>
      <c r="U3741" s="201">
        <v>3.98</v>
      </c>
      <c r="V3741" t="s">
        <v>4462</v>
      </c>
      <c r="W3741" t="s">
        <v>4163</v>
      </c>
      <c r="X3741" t="s">
        <v>4164</v>
      </c>
      <c r="Y3741" t="s">
        <v>4481</v>
      </c>
      <c r="Z3741" t="s">
        <v>3051</v>
      </c>
      <c r="AA3741">
        <v>831087</v>
      </c>
      <c r="AB3741" s="198">
        <v>37048.875011574077</v>
      </c>
      <c r="AC3741" s="198">
        <v>37048.875011574077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31</v>
      </c>
      <c r="F3742" s="213">
        <f t="shared" si="295"/>
        <v>232500</v>
      </c>
      <c r="G3742" s="202">
        <v>1340543</v>
      </c>
      <c r="H3742" s="198">
        <v>37047.397604166668</v>
      </c>
      <c r="I3742" t="s">
        <v>3606</v>
      </c>
      <c r="M3742" t="s">
        <v>3494</v>
      </c>
      <c r="N3742" t="s">
        <v>4277</v>
      </c>
      <c r="O3742" t="s">
        <v>4487</v>
      </c>
      <c r="P3742" s="199">
        <v>7500</v>
      </c>
      <c r="S3742" t="s">
        <v>3495</v>
      </c>
      <c r="T3742" t="s">
        <v>3730</v>
      </c>
      <c r="U3742" s="201">
        <v>4.0449999999999999</v>
      </c>
      <c r="V3742" t="s">
        <v>3154</v>
      </c>
      <c r="W3742" t="s">
        <v>2909</v>
      </c>
      <c r="X3742" t="s">
        <v>4278</v>
      </c>
      <c r="Y3742" t="s">
        <v>3748</v>
      </c>
      <c r="Z3742" t="s">
        <v>3051</v>
      </c>
      <c r="AA3742" t="s">
        <v>625</v>
      </c>
      <c r="AB3742" s="198">
        <v>37073.875</v>
      </c>
      <c r="AC3742" s="198">
        <v>37103.875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</v>
      </c>
      <c r="G3743" s="202">
        <v>1340544</v>
      </c>
      <c r="H3743" s="198">
        <v>37047.397615740738</v>
      </c>
      <c r="I3743" t="s">
        <v>4159</v>
      </c>
      <c r="M3743" t="s">
        <v>3494</v>
      </c>
      <c r="N3743" t="s">
        <v>3840</v>
      </c>
      <c r="O3743" t="s">
        <v>2498</v>
      </c>
      <c r="P3743" s="199">
        <v>5000</v>
      </c>
      <c r="S3743" t="s">
        <v>3495</v>
      </c>
      <c r="T3743" t="s">
        <v>3730</v>
      </c>
      <c r="U3743" s="201">
        <v>3.8224999999999998</v>
      </c>
      <c r="V3743" t="s">
        <v>4003</v>
      </c>
      <c r="W3743" t="s">
        <v>4348</v>
      </c>
      <c r="X3743" t="s">
        <v>4498</v>
      </c>
      <c r="Y3743" t="s">
        <v>4481</v>
      </c>
      <c r="Z3743" t="s">
        <v>3051</v>
      </c>
      <c r="AA3743">
        <v>831088</v>
      </c>
      <c r="AB3743" s="198">
        <v>37048.875011574077</v>
      </c>
      <c r="AC3743" s="198">
        <v>37048.875011574077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40000</v>
      </c>
      <c r="G3744" s="202">
        <v>1340545</v>
      </c>
      <c r="H3744" s="198">
        <v>37047.397638888891</v>
      </c>
      <c r="I3744" t="s">
        <v>4249</v>
      </c>
      <c r="M3744" t="s">
        <v>3494</v>
      </c>
      <c r="N3744" t="s">
        <v>3840</v>
      </c>
      <c r="O3744" t="s">
        <v>2481</v>
      </c>
      <c r="Q3744" s="199">
        <v>40000</v>
      </c>
      <c r="S3744" t="s">
        <v>3495</v>
      </c>
      <c r="T3744" t="s">
        <v>3730</v>
      </c>
      <c r="U3744" s="201">
        <v>4.0374999999999996</v>
      </c>
      <c r="V3744" t="s">
        <v>4503</v>
      </c>
      <c r="W3744" t="s">
        <v>4479</v>
      </c>
      <c r="X3744" t="s">
        <v>4480</v>
      </c>
      <c r="Y3744" t="s">
        <v>4481</v>
      </c>
      <c r="Z3744" t="s">
        <v>3051</v>
      </c>
      <c r="AA3744">
        <v>831089</v>
      </c>
      <c r="AB3744" s="198">
        <v>37048.875011574077</v>
      </c>
      <c r="AC3744" s="198">
        <v>37048.875011574077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123</v>
      </c>
      <c r="F3745" s="213">
        <f t="shared" si="295"/>
        <v>615000</v>
      </c>
      <c r="G3745" s="202">
        <v>1340546</v>
      </c>
      <c r="H3745" s="198">
        <v>37047.397650462961</v>
      </c>
      <c r="I3745" t="s">
        <v>4521</v>
      </c>
      <c r="M3745" t="s">
        <v>3494</v>
      </c>
      <c r="N3745" t="s">
        <v>4277</v>
      </c>
      <c r="O3745" t="s">
        <v>3218</v>
      </c>
      <c r="Q3745" s="199">
        <v>5000</v>
      </c>
      <c r="S3745" t="s">
        <v>3495</v>
      </c>
      <c r="T3745" t="s">
        <v>3730</v>
      </c>
      <c r="U3745" s="201">
        <v>4.1399999999999997</v>
      </c>
      <c r="V3745" t="s">
        <v>4232</v>
      </c>
      <c r="W3745" t="s">
        <v>2909</v>
      </c>
      <c r="X3745" t="s">
        <v>4278</v>
      </c>
      <c r="Y3745" t="s">
        <v>3748</v>
      </c>
      <c r="Z3745" t="s">
        <v>3051</v>
      </c>
      <c r="AA3745" t="s">
        <v>626</v>
      </c>
      <c r="AB3745" s="198">
        <v>37073</v>
      </c>
      <c r="AC3745" s="198">
        <v>37195</v>
      </c>
    </row>
    <row r="3746" spans="1:29" x14ac:dyDescent="0.2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31</v>
      </c>
      <c r="F3746" s="213">
        <f t="shared" si="295"/>
        <v>155000</v>
      </c>
      <c r="G3746" s="202">
        <v>1340550</v>
      </c>
      <c r="H3746" s="198">
        <v>37047.397719907407</v>
      </c>
      <c r="I3746" t="s">
        <v>4264</v>
      </c>
      <c r="M3746" t="s">
        <v>3494</v>
      </c>
      <c r="N3746" t="s">
        <v>4277</v>
      </c>
      <c r="O3746" t="s">
        <v>4487</v>
      </c>
      <c r="P3746" s="199">
        <v>5000</v>
      </c>
      <c r="S3746" t="s">
        <v>3495</v>
      </c>
      <c r="T3746" t="s">
        <v>3730</v>
      </c>
      <c r="U3746" s="201">
        <v>4.05</v>
      </c>
      <c r="V3746" t="s">
        <v>3697</v>
      </c>
      <c r="W3746" t="s">
        <v>2909</v>
      </c>
      <c r="X3746" t="s">
        <v>4278</v>
      </c>
      <c r="Y3746" t="s">
        <v>3748</v>
      </c>
      <c r="Z3746" t="s">
        <v>3051</v>
      </c>
      <c r="AA3746" t="s">
        <v>627</v>
      </c>
      <c r="AB3746" s="198">
        <v>37073.875</v>
      </c>
      <c r="AC3746" s="198">
        <v>37103.875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5000</v>
      </c>
      <c r="G3747" s="202">
        <v>1340551</v>
      </c>
      <c r="H3747" s="198">
        <v>37047.397731481484</v>
      </c>
      <c r="I3747" t="s">
        <v>4502</v>
      </c>
      <c r="M3747" t="s">
        <v>3494</v>
      </c>
      <c r="N3747" t="s">
        <v>3840</v>
      </c>
      <c r="O3747" t="s">
        <v>2498</v>
      </c>
      <c r="Q3747" s="199">
        <v>5000</v>
      </c>
      <c r="S3747" t="s">
        <v>3495</v>
      </c>
      <c r="T3747" t="s">
        <v>3730</v>
      </c>
      <c r="U3747" s="201">
        <v>3.8250000000000002</v>
      </c>
      <c r="V3747" t="s">
        <v>4182</v>
      </c>
      <c r="W3747" t="s">
        <v>4348</v>
      </c>
      <c r="X3747" t="s">
        <v>4498</v>
      </c>
      <c r="Y3747" t="s">
        <v>4481</v>
      </c>
      <c r="Z3747" t="s">
        <v>3051</v>
      </c>
      <c r="AA3747">
        <v>831090</v>
      </c>
      <c r="AB3747" s="198">
        <v>37048.875011574077</v>
      </c>
      <c r="AC3747" s="198">
        <v>37048.875011574077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31</v>
      </c>
      <c r="F3748" s="213">
        <f t="shared" si="295"/>
        <v>232500</v>
      </c>
      <c r="G3748" s="202">
        <v>1340553</v>
      </c>
      <c r="H3748" s="198">
        <v>37047.39775462963</v>
      </c>
      <c r="I3748" t="s">
        <v>3702</v>
      </c>
      <c r="M3748" t="s">
        <v>3494</v>
      </c>
      <c r="N3748" t="s">
        <v>4277</v>
      </c>
      <c r="O3748" t="s">
        <v>4487</v>
      </c>
      <c r="P3748" s="199">
        <v>7500</v>
      </c>
      <c r="S3748" t="s">
        <v>3495</v>
      </c>
      <c r="T3748" t="s">
        <v>3730</v>
      </c>
      <c r="U3748" s="201">
        <v>4.05</v>
      </c>
      <c r="V3748" t="s">
        <v>4279</v>
      </c>
      <c r="W3748" t="s">
        <v>2909</v>
      </c>
      <c r="X3748" t="s">
        <v>4278</v>
      </c>
      <c r="Y3748" t="s">
        <v>3748</v>
      </c>
      <c r="Z3748" t="s">
        <v>3051</v>
      </c>
      <c r="AA3748" t="s">
        <v>628</v>
      </c>
      <c r="AB3748" s="198">
        <v>37073.875</v>
      </c>
      <c r="AC3748" s="198">
        <v>37103.875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365</v>
      </c>
      <c r="F3749" s="213">
        <f t="shared" si="295"/>
        <v>1825000</v>
      </c>
      <c r="G3749" s="202">
        <v>1340552</v>
      </c>
      <c r="H3749" s="198">
        <v>37047.39775462963</v>
      </c>
      <c r="I3749" t="s">
        <v>4484</v>
      </c>
      <c r="M3749" t="s">
        <v>3494</v>
      </c>
      <c r="N3749" t="s">
        <v>4277</v>
      </c>
      <c r="O3749" t="s">
        <v>4526</v>
      </c>
      <c r="Q3749" s="199">
        <v>5000</v>
      </c>
      <c r="S3749" t="s">
        <v>3495</v>
      </c>
      <c r="T3749" t="s">
        <v>3730</v>
      </c>
      <c r="U3749" s="201">
        <v>4.1050000000000004</v>
      </c>
      <c r="V3749" t="s">
        <v>4485</v>
      </c>
      <c r="W3749" t="s">
        <v>2909</v>
      </c>
      <c r="X3749" t="s">
        <v>4278</v>
      </c>
      <c r="Y3749" t="s">
        <v>3748</v>
      </c>
      <c r="Z3749" t="s">
        <v>3051</v>
      </c>
      <c r="AA3749" t="s">
        <v>629</v>
      </c>
      <c r="AB3749" s="198">
        <v>37257.875</v>
      </c>
      <c r="AC3749" s="198">
        <v>37621.875</v>
      </c>
    </row>
    <row r="3750" spans="1:29" x14ac:dyDescent="0.2">
      <c r="A3750" s="44" t="str">
        <f t="shared" si="291"/>
        <v xml:space="preserve"> Oil Products Financial</v>
      </c>
      <c r="B3750" s="44" t="str">
        <f t="shared" si="292"/>
        <v/>
      </c>
      <c r="C3750" s="44" t="str">
        <f t="shared" si="293"/>
        <v>Oil Products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1340554</v>
      </c>
      <c r="H3750" s="198">
        <v>37047.397777777776</v>
      </c>
      <c r="I3750" t="s">
        <v>4233</v>
      </c>
      <c r="M3750" t="s">
        <v>3497</v>
      </c>
      <c r="N3750" t="s">
        <v>4234</v>
      </c>
      <c r="O3750" t="s">
        <v>4235</v>
      </c>
      <c r="Q3750" s="199">
        <v>5000</v>
      </c>
      <c r="S3750" t="s">
        <v>3501</v>
      </c>
      <c r="T3750" t="s">
        <v>3730</v>
      </c>
      <c r="U3750" s="201">
        <v>235.5</v>
      </c>
      <c r="V3750" t="s">
        <v>4236</v>
      </c>
      <c r="W3750" t="s">
        <v>4237</v>
      </c>
      <c r="X3750" t="s">
        <v>4238</v>
      </c>
      <c r="Y3750" t="s">
        <v>2830</v>
      </c>
      <c r="Z3750" t="s">
        <v>4120</v>
      </c>
      <c r="AA3750">
        <v>113698</v>
      </c>
      <c r="AB3750" s="198">
        <v>37043</v>
      </c>
      <c r="AC3750" s="198">
        <v>37072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</v>
      </c>
      <c r="G3751" s="202">
        <v>1340555</v>
      </c>
      <c r="H3751" s="198">
        <v>37047.397777777776</v>
      </c>
      <c r="I3751" t="s">
        <v>3518</v>
      </c>
      <c r="M3751" t="s">
        <v>3494</v>
      </c>
      <c r="N3751" t="s">
        <v>3840</v>
      </c>
      <c r="O3751" t="s">
        <v>2685</v>
      </c>
      <c r="Q3751" s="199">
        <v>5000</v>
      </c>
      <c r="S3751" t="s">
        <v>3495</v>
      </c>
      <c r="T3751" t="s">
        <v>3730</v>
      </c>
      <c r="U3751" s="201">
        <v>3.92</v>
      </c>
      <c r="V3751" t="s">
        <v>3902</v>
      </c>
      <c r="W3751" t="s">
        <v>4035</v>
      </c>
      <c r="X3751" t="s">
        <v>4036</v>
      </c>
      <c r="Y3751" t="s">
        <v>4481</v>
      </c>
      <c r="Z3751" t="s">
        <v>3051</v>
      </c>
      <c r="AA3751">
        <v>831091</v>
      </c>
      <c r="AB3751" s="198">
        <v>37048.875011574077</v>
      </c>
      <c r="AC3751" s="198">
        <v>37048.875011574077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5000</v>
      </c>
      <c r="G3752" s="202">
        <v>1340556</v>
      </c>
      <c r="H3752" s="198">
        <v>37047.397812499999</v>
      </c>
      <c r="I3752" t="s">
        <v>4496</v>
      </c>
      <c r="M3752" t="s">
        <v>3494</v>
      </c>
      <c r="N3752" t="s">
        <v>3840</v>
      </c>
      <c r="O3752" t="s">
        <v>2498</v>
      </c>
      <c r="Q3752" s="199">
        <v>5000</v>
      </c>
      <c r="S3752" t="s">
        <v>3495</v>
      </c>
      <c r="T3752" t="s">
        <v>3730</v>
      </c>
      <c r="U3752" s="201">
        <v>3.8275000000000001</v>
      </c>
      <c r="V3752" t="s">
        <v>4001</v>
      </c>
      <c r="W3752" t="s">
        <v>4348</v>
      </c>
      <c r="X3752" t="s">
        <v>4498</v>
      </c>
      <c r="Y3752" t="s">
        <v>4481</v>
      </c>
      <c r="Z3752" t="s">
        <v>3051</v>
      </c>
      <c r="AA3752">
        <v>831093</v>
      </c>
      <c r="AB3752" s="198">
        <v>37048.875011574077</v>
      </c>
      <c r="AC3752" s="198">
        <v>37048.875011574077</v>
      </c>
    </row>
    <row r="3753" spans="1:29" x14ac:dyDescent="0.2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10000</v>
      </c>
      <c r="G3753" s="202">
        <v>1340557</v>
      </c>
      <c r="H3753" s="198">
        <v>37047.397812499999</v>
      </c>
      <c r="I3753" t="s">
        <v>3606</v>
      </c>
      <c r="M3753" t="s">
        <v>3494</v>
      </c>
      <c r="N3753" t="s">
        <v>3840</v>
      </c>
      <c r="O3753" t="s">
        <v>2515</v>
      </c>
      <c r="Q3753" s="199">
        <v>10000</v>
      </c>
      <c r="S3753" t="s">
        <v>3495</v>
      </c>
      <c r="T3753" t="s">
        <v>3730</v>
      </c>
      <c r="U3753" s="201">
        <v>3.98</v>
      </c>
      <c r="V3753" t="s">
        <v>3491</v>
      </c>
      <c r="W3753" t="s">
        <v>4163</v>
      </c>
      <c r="X3753" t="s">
        <v>4164</v>
      </c>
      <c r="Y3753" t="s">
        <v>4481</v>
      </c>
      <c r="Z3753" t="s">
        <v>3051</v>
      </c>
      <c r="AA3753">
        <v>831094</v>
      </c>
      <c r="AB3753" s="198">
        <v>37048.875011574077</v>
      </c>
      <c r="AC3753" s="198">
        <v>37048.875011574077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5000</v>
      </c>
      <c r="G3754" s="202">
        <v>1340558</v>
      </c>
      <c r="H3754" s="198">
        <v>37047.397870370369</v>
      </c>
      <c r="I3754" t="s">
        <v>4496</v>
      </c>
      <c r="M3754" t="s">
        <v>3494</v>
      </c>
      <c r="N3754" t="s">
        <v>3840</v>
      </c>
      <c r="O3754" t="s">
        <v>2498</v>
      </c>
      <c r="Q3754" s="199">
        <v>5000</v>
      </c>
      <c r="S3754" t="s">
        <v>3495</v>
      </c>
      <c r="T3754" t="s">
        <v>3730</v>
      </c>
      <c r="U3754" s="201">
        <v>3.83</v>
      </c>
      <c r="V3754" t="s">
        <v>4001</v>
      </c>
      <c r="W3754" t="s">
        <v>4348</v>
      </c>
      <c r="X3754" t="s">
        <v>4498</v>
      </c>
      <c r="Y3754" t="s">
        <v>4481</v>
      </c>
      <c r="Z3754" t="s">
        <v>3051</v>
      </c>
      <c r="AA3754">
        <v>831095</v>
      </c>
      <c r="AB3754" s="198">
        <v>37048.875011574077</v>
      </c>
      <c r="AC3754" s="198">
        <v>37048.875011574077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25</v>
      </c>
      <c r="F3755" s="213">
        <f t="shared" si="295"/>
        <v>250000</v>
      </c>
      <c r="G3755" s="202">
        <v>1340559</v>
      </c>
      <c r="H3755" s="198">
        <v>37047.397905092592</v>
      </c>
      <c r="I3755" t="s">
        <v>3700</v>
      </c>
      <c r="M3755" t="s">
        <v>3494</v>
      </c>
      <c r="N3755" t="s">
        <v>4277</v>
      </c>
      <c r="O3755" t="s">
        <v>4658</v>
      </c>
      <c r="Q3755" s="199">
        <v>10000</v>
      </c>
      <c r="S3755" t="s">
        <v>3495</v>
      </c>
      <c r="T3755" t="s">
        <v>3730</v>
      </c>
      <c r="U3755" s="201">
        <v>3.9550000000000001</v>
      </c>
      <c r="V3755" t="s">
        <v>4412</v>
      </c>
      <c r="W3755" t="s">
        <v>3171</v>
      </c>
      <c r="X3755" t="s">
        <v>4287</v>
      </c>
      <c r="Y3755" t="s">
        <v>3748</v>
      </c>
      <c r="Z3755" t="s">
        <v>3051</v>
      </c>
      <c r="AA3755" t="s">
        <v>630</v>
      </c>
      <c r="AB3755" s="198">
        <v>37048.875011574077</v>
      </c>
      <c r="AC3755" s="198">
        <v>37072.875011574077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620000</v>
      </c>
      <c r="G3756" s="202">
        <v>1340560</v>
      </c>
      <c r="H3756" s="198">
        <v>37047.397939814815</v>
      </c>
      <c r="I3756" t="s">
        <v>4282</v>
      </c>
      <c r="M3756" t="s">
        <v>3494</v>
      </c>
      <c r="N3756" t="s">
        <v>4277</v>
      </c>
      <c r="O3756" t="s">
        <v>4487</v>
      </c>
      <c r="P3756" s="199">
        <v>20000</v>
      </c>
      <c r="S3756" t="s">
        <v>3495</v>
      </c>
      <c r="T3756" t="s">
        <v>3730</v>
      </c>
      <c r="U3756" s="201">
        <v>4.0449999999999999</v>
      </c>
      <c r="V3756" t="s">
        <v>4283</v>
      </c>
      <c r="W3756" t="s">
        <v>2909</v>
      </c>
      <c r="X3756" t="s">
        <v>4278</v>
      </c>
      <c r="Y3756" t="s">
        <v>3748</v>
      </c>
      <c r="Z3756" t="s">
        <v>3051</v>
      </c>
      <c r="AA3756" t="s">
        <v>631</v>
      </c>
      <c r="AB3756" s="198">
        <v>37073.875</v>
      </c>
      <c r="AC3756" s="198">
        <v>37103.875</v>
      </c>
    </row>
    <row r="3757" spans="1:29" x14ac:dyDescent="0.2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1340561</v>
      </c>
      <c r="H3757" s="198">
        <v>37047.397962962961</v>
      </c>
      <c r="I3757" t="s">
        <v>632</v>
      </c>
      <c r="M3757" t="s">
        <v>3494</v>
      </c>
      <c r="N3757" t="s">
        <v>3176</v>
      </c>
      <c r="O3757" t="s">
        <v>4591</v>
      </c>
      <c r="Q3757" s="199">
        <v>5000</v>
      </c>
      <c r="S3757" t="s">
        <v>3798</v>
      </c>
      <c r="T3757" t="s">
        <v>3177</v>
      </c>
      <c r="U3757" s="201">
        <v>4.91</v>
      </c>
      <c r="V3757" t="s">
        <v>633</v>
      </c>
      <c r="W3757" t="s">
        <v>3178</v>
      </c>
      <c r="X3757" t="s">
        <v>3179</v>
      </c>
      <c r="Y3757" t="s">
        <v>4481</v>
      </c>
      <c r="Z3757" t="s">
        <v>3052</v>
      </c>
      <c r="AA3757">
        <v>831096</v>
      </c>
      <c r="AB3757" s="198">
        <v>37047.875011574077</v>
      </c>
      <c r="AC3757" s="198">
        <v>37047.875011574077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5000</v>
      </c>
      <c r="G3758" s="202">
        <v>1340562</v>
      </c>
      <c r="H3758" s="198">
        <v>37047.397974537038</v>
      </c>
      <c r="I3758" t="s">
        <v>4518</v>
      </c>
      <c r="M3758" t="s">
        <v>3494</v>
      </c>
      <c r="N3758" t="s">
        <v>3840</v>
      </c>
      <c r="O3758" t="s">
        <v>2503</v>
      </c>
      <c r="P3758" s="199">
        <v>5000</v>
      </c>
      <c r="S3758" t="s">
        <v>3495</v>
      </c>
      <c r="T3758" t="s">
        <v>3730</v>
      </c>
      <c r="U3758" s="201">
        <v>3.8875000000000002</v>
      </c>
      <c r="V3758" t="s">
        <v>4585</v>
      </c>
      <c r="W3758" t="s">
        <v>4348</v>
      </c>
      <c r="X3758" t="s">
        <v>4498</v>
      </c>
      <c r="Y3758" t="s">
        <v>4481</v>
      </c>
      <c r="Z3758" t="s">
        <v>3051</v>
      </c>
      <c r="AA3758">
        <v>831097</v>
      </c>
      <c r="AB3758" s="198">
        <v>37048.875011574077</v>
      </c>
      <c r="AC3758" s="198">
        <v>37048.875011574077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13">
        <f t="shared" si="295"/>
        <v>10000</v>
      </c>
      <c r="G3759" s="202">
        <v>1340563</v>
      </c>
      <c r="H3759" s="198">
        <v>37047.397997685184</v>
      </c>
      <c r="I3759" t="s">
        <v>4280</v>
      </c>
      <c r="M3759" t="s">
        <v>3494</v>
      </c>
      <c r="N3759" t="s">
        <v>3840</v>
      </c>
      <c r="O3759" t="s">
        <v>2481</v>
      </c>
      <c r="Q3759" s="199">
        <v>10000</v>
      </c>
      <c r="S3759" t="s">
        <v>3495</v>
      </c>
      <c r="T3759" t="s">
        <v>3730</v>
      </c>
      <c r="U3759" s="201">
        <v>4.0475000000000003</v>
      </c>
      <c r="V3759" t="s">
        <v>4377</v>
      </c>
      <c r="W3759" t="s">
        <v>4479</v>
      </c>
      <c r="X3759" t="s">
        <v>4480</v>
      </c>
      <c r="Y3759" t="s">
        <v>4481</v>
      </c>
      <c r="Z3759" t="s">
        <v>3051</v>
      </c>
      <c r="AA3759">
        <v>831098</v>
      </c>
      <c r="AB3759" s="198">
        <v>37048.875011574077</v>
      </c>
      <c r="AC3759" s="198">
        <v>37048.875011574077</v>
      </c>
    </row>
    <row r="3760" spans="1:29" x14ac:dyDescent="0.2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10000</v>
      </c>
      <c r="G3760" s="202">
        <v>1340564</v>
      </c>
      <c r="H3760" s="198">
        <v>37047.398032407407</v>
      </c>
      <c r="I3760" t="s">
        <v>4431</v>
      </c>
      <c r="M3760" t="s">
        <v>3494</v>
      </c>
      <c r="N3760" t="s">
        <v>4506</v>
      </c>
      <c r="O3760" t="s">
        <v>2641</v>
      </c>
      <c r="P3760" s="199">
        <v>10000</v>
      </c>
      <c r="S3760" t="s">
        <v>3495</v>
      </c>
      <c r="T3760" t="s">
        <v>3730</v>
      </c>
      <c r="U3760" s="201">
        <v>4.0949999999999998</v>
      </c>
      <c r="V3760" t="s">
        <v>3546</v>
      </c>
      <c r="W3760" t="s">
        <v>4507</v>
      </c>
      <c r="X3760" t="s">
        <v>4508</v>
      </c>
      <c r="Y3760" t="s">
        <v>4481</v>
      </c>
      <c r="Z3760" t="s">
        <v>3051</v>
      </c>
      <c r="AA3760">
        <v>831099</v>
      </c>
      <c r="AB3760" s="198">
        <v>37048.875011574077</v>
      </c>
      <c r="AC3760" s="198">
        <v>37048.875011574077</v>
      </c>
    </row>
    <row r="3761" spans="1:31" x14ac:dyDescent="0.2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455</v>
      </c>
      <c r="G3761" s="202">
        <v>1340566</v>
      </c>
      <c r="H3761" s="198">
        <v>37047.398090277777</v>
      </c>
      <c r="I3761" t="s">
        <v>3606</v>
      </c>
      <c r="M3761" t="s">
        <v>3494</v>
      </c>
      <c r="N3761" t="s">
        <v>3840</v>
      </c>
      <c r="O3761" t="s">
        <v>2583</v>
      </c>
      <c r="Q3761" s="199">
        <v>455</v>
      </c>
      <c r="S3761" t="s">
        <v>3495</v>
      </c>
      <c r="T3761" t="s">
        <v>3730</v>
      </c>
      <c r="U3761" s="201">
        <v>4.1100000000000003</v>
      </c>
      <c r="V3761" t="s">
        <v>4347</v>
      </c>
      <c r="W3761" t="s">
        <v>4523</v>
      </c>
      <c r="X3761" t="s">
        <v>4524</v>
      </c>
      <c r="Y3761" t="s">
        <v>4481</v>
      </c>
      <c r="Z3761" t="s">
        <v>3051</v>
      </c>
      <c r="AA3761">
        <v>831100</v>
      </c>
      <c r="AB3761" s="198">
        <v>37048.875011574077</v>
      </c>
      <c r="AC3761" s="198">
        <v>37048.875011574077</v>
      </c>
    </row>
    <row r="3762" spans="1:31" x14ac:dyDescent="0.2">
      <c r="A3762" s="44" t="str">
        <f t="shared" si="291"/>
        <v>US Power Physical</v>
      </c>
      <c r="B3762" s="44" t="str">
        <f t="shared" si="292"/>
        <v>US</v>
      </c>
      <c r="C3762" s="44" t="str">
        <f t="shared" si="293"/>
        <v>Power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31</v>
      </c>
      <c r="F3762" s="213">
        <f t="shared" si="295"/>
        <v>1550</v>
      </c>
      <c r="G3762" s="202">
        <v>1340567</v>
      </c>
      <c r="H3762" s="198">
        <v>37047.398101851853</v>
      </c>
      <c r="I3762" t="s">
        <v>4284</v>
      </c>
      <c r="M3762" t="s">
        <v>2818</v>
      </c>
      <c r="N3762" t="s">
        <v>3519</v>
      </c>
      <c r="O3762" t="s">
        <v>3834</v>
      </c>
      <c r="Q3762" s="199">
        <v>50</v>
      </c>
      <c r="S3762" t="s">
        <v>3493</v>
      </c>
      <c r="T3762" t="s">
        <v>3730</v>
      </c>
      <c r="U3762" s="201">
        <v>86</v>
      </c>
      <c r="V3762" t="s">
        <v>2837</v>
      </c>
      <c r="W3762" t="s">
        <v>3538</v>
      </c>
      <c r="X3762" t="s">
        <v>3539</v>
      </c>
      <c r="Y3762" t="s">
        <v>4783</v>
      </c>
      <c r="Z3762" t="s">
        <v>3046</v>
      </c>
      <c r="AA3762">
        <v>632924.1</v>
      </c>
      <c r="AB3762" s="198">
        <v>37073.875011574077</v>
      </c>
      <c r="AC3762" s="198">
        <v>37103.875011574077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10</v>
      </c>
      <c r="G3763" s="202">
        <v>1340568</v>
      </c>
      <c r="H3763" s="198">
        <v>37047.398136574076</v>
      </c>
      <c r="I3763" t="s">
        <v>3743</v>
      </c>
      <c r="M3763" t="s">
        <v>3499</v>
      </c>
      <c r="N3763" t="s">
        <v>3753</v>
      </c>
      <c r="O3763" t="s">
        <v>3754</v>
      </c>
      <c r="P3763" s="199">
        <v>10</v>
      </c>
      <c r="S3763" t="s">
        <v>3755</v>
      </c>
      <c r="T3763" t="s">
        <v>3730</v>
      </c>
      <c r="U3763" s="201">
        <v>7035</v>
      </c>
      <c r="V3763" t="s">
        <v>3688</v>
      </c>
      <c r="W3763" t="s">
        <v>3756</v>
      </c>
      <c r="X3763" t="s">
        <v>3732</v>
      </c>
      <c r="Y3763" t="s">
        <v>3733</v>
      </c>
      <c r="Z3763" t="s">
        <v>3734</v>
      </c>
      <c r="AA3763">
        <v>2169106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8830</v>
      </c>
      <c r="G3764" s="202">
        <v>1340570</v>
      </c>
      <c r="H3764" s="198">
        <v>37047.3981712963</v>
      </c>
      <c r="I3764" t="s">
        <v>3166</v>
      </c>
      <c r="M3764" t="s">
        <v>3494</v>
      </c>
      <c r="N3764" t="s">
        <v>3840</v>
      </c>
      <c r="O3764" t="s">
        <v>2657</v>
      </c>
      <c r="P3764" s="199">
        <v>8830</v>
      </c>
      <c r="S3764" t="s">
        <v>3495</v>
      </c>
      <c r="T3764" t="s">
        <v>3730</v>
      </c>
      <c r="U3764" s="201">
        <v>3.835</v>
      </c>
      <c r="V3764" t="s">
        <v>3167</v>
      </c>
      <c r="W3764" t="s">
        <v>4368</v>
      </c>
      <c r="X3764" t="s">
        <v>3165</v>
      </c>
      <c r="Y3764" t="s">
        <v>4481</v>
      </c>
      <c r="Z3764" t="s">
        <v>3051</v>
      </c>
      <c r="AA3764">
        <v>831102</v>
      </c>
      <c r="AB3764" s="198">
        <v>37048.875011574077</v>
      </c>
      <c r="AC3764" s="198">
        <v>37048.875011574077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620000</v>
      </c>
      <c r="G3765" s="202">
        <v>1340571</v>
      </c>
      <c r="H3765" s="198">
        <v>37047.398194444446</v>
      </c>
      <c r="I3765" t="s">
        <v>4519</v>
      </c>
      <c r="M3765" t="s">
        <v>3494</v>
      </c>
      <c r="N3765" t="s">
        <v>4277</v>
      </c>
      <c r="O3765" t="s">
        <v>4487</v>
      </c>
      <c r="Q3765" s="199">
        <v>20000</v>
      </c>
      <c r="S3765" t="s">
        <v>3495</v>
      </c>
      <c r="T3765" t="s">
        <v>3730</v>
      </c>
      <c r="U3765" s="201">
        <v>4.05</v>
      </c>
      <c r="V3765" t="s">
        <v>4520</v>
      </c>
      <c r="W3765" t="s">
        <v>2909</v>
      </c>
      <c r="X3765" t="s">
        <v>4278</v>
      </c>
      <c r="Y3765" t="s">
        <v>3748</v>
      </c>
      <c r="Z3765" t="s">
        <v>3051</v>
      </c>
      <c r="AA3765" t="s">
        <v>634</v>
      </c>
      <c r="AB3765" s="198">
        <v>37073.875</v>
      </c>
      <c r="AC3765" s="198">
        <v>37103.875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5000</v>
      </c>
      <c r="G3766" s="202">
        <v>1340572</v>
      </c>
      <c r="H3766" s="198">
        <v>37047.398229166669</v>
      </c>
      <c r="I3766" t="s">
        <v>4521</v>
      </c>
      <c r="M3766" t="s">
        <v>3494</v>
      </c>
      <c r="N3766" t="s">
        <v>3840</v>
      </c>
      <c r="O3766" t="s">
        <v>2499</v>
      </c>
      <c r="Q3766" s="199">
        <v>5000</v>
      </c>
      <c r="S3766" t="s">
        <v>3495</v>
      </c>
      <c r="T3766" t="s">
        <v>3730</v>
      </c>
      <c r="U3766" s="201">
        <v>3.8875000000000002</v>
      </c>
      <c r="V3766" t="s">
        <v>3850</v>
      </c>
      <c r="W3766" t="s">
        <v>4348</v>
      </c>
      <c r="X3766" t="s">
        <v>4498</v>
      </c>
      <c r="Y3766" t="s">
        <v>4481</v>
      </c>
      <c r="Z3766" t="s">
        <v>3051</v>
      </c>
      <c r="AA3766">
        <v>831103</v>
      </c>
      <c r="AB3766" s="198">
        <v>37048.875011574077</v>
      </c>
      <c r="AC3766" s="198">
        <v>37048.875011574077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5000</v>
      </c>
      <c r="G3767" s="202">
        <v>1340573</v>
      </c>
      <c r="H3767" s="198">
        <v>37047.398240740738</v>
      </c>
      <c r="I3767" t="s">
        <v>3518</v>
      </c>
      <c r="M3767" t="s">
        <v>3494</v>
      </c>
      <c r="N3767" t="s">
        <v>3840</v>
      </c>
      <c r="O3767" t="s">
        <v>4686</v>
      </c>
      <c r="Q3767" s="199">
        <v>5000</v>
      </c>
      <c r="S3767" t="s">
        <v>3495</v>
      </c>
      <c r="T3767" t="s">
        <v>3730</v>
      </c>
      <c r="U3767" s="201">
        <v>3.9950000000000001</v>
      </c>
      <c r="V3767" t="s">
        <v>3512</v>
      </c>
      <c r="W3767" t="s">
        <v>4368</v>
      </c>
      <c r="X3767" t="s">
        <v>4429</v>
      </c>
      <c r="Y3767" t="s">
        <v>4481</v>
      </c>
      <c r="Z3767" t="s">
        <v>3051</v>
      </c>
      <c r="AA3767">
        <v>831104</v>
      </c>
      <c r="AB3767" s="198">
        <v>37048.875011574077</v>
      </c>
      <c r="AC3767" s="198">
        <v>37048.875011574077</v>
      </c>
    </row>
    <row r="3768" spans="1:31" x14ac:dyDescent="0.2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5000</v>
      </c>
      <c r="G3768" s="202">
        <v>1340576</v>
      </c>
      <c r="H3768" s="198">
        <v>37047.398275462961</v>
      </c>
      <c r="I3768" t="s">
        <v>3518</v>
      </c>
      <c r="M3768" t="s">
        <v>3494</v>
      </c>
      <c r="N3768" t="s">
        <v>3840</v>
      </c>
      <c r="O3768" t="s">
        <v>2503</v>
      </c>
      <c r="P3768" s="199">
        <v>5000</v>
      </c>
      <c r="S3768" t="s">
        <v>3495</v>
      </c>
      <c r="T3768" t="s">
        <v>3730</v>
      </c>
      <c r="U3768" s="201">
        <v>3.8849999999999998</v>
      </c>
      <c r="V3768" t="s">
        <v>4453</v>
      </c>
      <c r="W3768" t="s">
        <v>4348</v>
      </c>
      <c r="X3768" t="s">
        <v>4498</v>
      </c>
      <c r="Y3768" t="s">
        <v>4481</v>
      </c>
      <c r="Z3768" t="s">
        <v>3051</v>
      </c>
      <c r="AA3768">
        <v>831105</v>
      </c>
      <c r="AB3768" s="198">
        <v>37048.875011574077</v>
      </c>
      <c r="AC3768" s="198">
        <v>37048.875011574077</v>
      </c>
    </row>
    <row r="3769" spans="1:31" x14ac:dyDescent="0.2">
      <c r="A3769" s="44" t="str">
        <f t="shared" si="291"/>
        <v>US Natural Gas Financial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365</v>
      </c>
      <c r="F3769" s="213">
        <f t="shared" si="295"/>
        <v>1825000</v>
      </c>
      <c r="G3769" s="202">
        <v>1340577</v>
      </c>
      <c r="H3769" s="198">
        <v>37047.398310185185</v>
      </c>
      <c r="I3769" t="s">
        <v>4484</v>
      </c>
      <c r="M3769" t="s">
        <v>3494</v>
      </c>
      <c r="N3769" t="s">
        <v>4277</v>
      </c>
      <c r="O3769" t="s">
        <v>4526</v>
      </c>
      <c r="Q3769" s="199">
        <v>5000</v>
      </c>
      <c r="S3769" t="s">
        <v>3495</v>
      </c>
      <c r="T3769" t="s">
        <v>3730</v>
      </c>
      <c r="U3769" s="201">
        <v>4.1150000000000002</v>
      </c>
      <c r="V3769" t="s">
        <v>4485</v>
      </c>
      <c r="W3769" t="s">
        <v>2909</v>
      </c>
      <c r="X3769" t="s">
        <v>4278</v>
      </c>
      <c r="Y3769" t="s">
        <v>3748</v>
      </c>
      <c r="Z3769" t="s">
        <v>3051</v>
      </c>
      <c r="AA3769" t="s">
        <v>635</v>
      </c>
      <c r="AB3769" s="198">
        <v>37257.875</v>
      </c>
      <c r="AC3769" s="198">
        <v>37621.875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1340578</v>
      </c>
      <c r="H3770" s="198">
        <v>37047.398321759261</v>
      </c>
      <c r="I3770" t="s">
        <v>3168</v>
      </c>
      <c r="M3770" t="s">
        <v>3494</v>
      </c>
      <c r="N3770" t="s">
        <v>3840</v>
      </c>
      <c r="O3770" t="s">
        <v>4679</v>
      </c>
      <c r="Q3770" s="199">
        <v>10000</v>
      </c>
      <c r="S3770" t="s">
        <v>3495</v>
      </c>
      <c r="T3770" t="s">
        <v>3730</v>
      </c>
      <c r="U3770" s="201">
        <v>4.0999999999999996</v>
      </c>
      <c r="V3770" t="s">
        <v>613</v>
      </c>
      <c r="W3770" t="s">
        <v>4178</v>
      </c>
      <c r="X3770" t="s">
        <v>4179</v>
      </c>
      <c r="Y3770" t="s">
        <v>4481</v>
      </c>
      <c r="Z3770" t="s">
        <v>3051</v>
      </c>
      <c r="AA3770">
        <v>831106</v>
      </c>
      <c r="AB3770" s="198">
        <v>37048.875011574077</v>
      </c>
      <c r="AC3770" s="198">
        <v>37048.875011574077</v>
      </c>
    </row>
    <row r="3771" spans="1:31" x14ac:dyDescent="0.2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</v>
      </c>
      <c r="G3771" s="202">
        <v>1340579</v>
      </c>
      <c r="H3771" s="198">
        <v>37047.398333333331</v>
      </c>
      <c r="I3771" t="s">
        <v>4501</v>
      </c>
      <c r="M3771" t="s">
        <v>3494</v>
      </c>
      <c r="N3771" t="s">
        <v>3840</v>
      </c>
      <c r="O3771" t="s">
        <v>4680</v>
      </c>
      <c r="P3771" s="199">
        <v>5000</v>
      </c>
      <c r="S3771" t="s">
        <v>3495</v>
      </c>
      <c r="T3771" t="s">
        <v>3730</v>
      </c>
      <c r="U3771" s="201">
        <v>3.97</v>
      </c>
      <c r="V3771" t="s">
        <v>4349</v>
      </c>
      <c r="W3771" t="s">
        <v>4163</v>
      </c>
      <c r="X3771" t="s">
        <v>4164</v>
      </c>
      <c r="Y3771" t="s">
        <v>4481</v>
      </c>
      <c r="Z3771" t="s">
        <v>3051</v>
      </c>
      <c r="AA3771">
        <v>831107</v>
      </c>
      <c r="AB3771" s="198">
        <v>37048.875011574077</v>
      </c>
      <c r="AC3771" s="198">
        <v>37048.875011574077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232500</v>
      </c>
      <c r="G3772" s="202">
        <v>1340580</v>
      </c>
      <c r="H3772" s="198">
        <v>37047.398344907408</v>
      </c>
      <c r="I3772" t="s">
        <v>3702</v>
      </c>
      <c r="M3772" t="s">
        <v>3494</v>
      </c>
      <c r="N3772" t="s">
        <v>4277</v>
      </c>
      <c r="O3772" t="s">
        <v>4487</v>
      </c>
      <c r="Q3772" s="199">
        <v>7500</v>
      </c>
      <c r="S3772" t="s">
        <v>3495</v>
      </c>
      <c r="T3772" t="s">
        <v>3730</v>
      </c>
      <c r="U3772" s="201">
        <v>4.0549999999999997</v>
      </c>
      <c r="V3772" t="s">
        <v>4279</v>
      </c>
      <c r="W3772" t="s">
        <v>2909</v>
      </c>
      <c r="X3772" t="s">
        <v>4278</v>
      </c>
      <c r="Y3772" t="s">
        <v>3748</v>
      </c>
      <c r="Z3772" t="s">
        <v>3051</v>
      </c>
      <c r="AA3772" t="s">
        <v>636</v>
      </c>
      <c r="AB3772" s="198">
        <v>37073.875</v>
      </c>
      <c r="AC3772" s="198">
        <v>37103.875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5000</v>
      </c>
      <c r="G3773" s="202">
        <v>1340581</v>
      </c>
      <c r="H3773" s="198">
        <v>37047.398344907408</v>
      </c>
      <c r="I3773" t="s">
        <v>3518</v>
      </c>
      <c r="M3773" t="s">
        <v>3494</v>
      </c>
      <c r="N3773" t="s">
        <v>3840</v>
      </c>
      <c r="O3773" t="s">
        <v>2498</v>
      </c>
      <c r="Q3773" s="199">
        <v>5000</v>
      </c>
      <c r="S3773" t="s">
        <v>3495</v>
      </c>
      <c r="T3773" t="s">
        <v>3730</v>
      </c>
      <c r="U3773" s="201">
        <v>3.8325</v>
      </c>
      <c r="V3773" t="s">
        <v>4420</v>
      </c>
      <c r="W3773" t="s">
        <v>4348</v>
      </c>
      <c r="X3773" t="s">
        <v>4498</v>
      </c>
      <c r="Y3773" t="s">
        <v>4481</v>
      </c>
      <c r="Z3773" t="s">
        <v>3051</v>
      </c>
      <c r="AA3773">
        <v>831108</v>
      </c>
      <c r="AB3773" s="198">
        <v>37048.875011574077</v>
      </c>
      <c r="AC3773" s="198">
        <v>37048.875011574077</v>
      </c>
      <c r="AE3773" s="116">
        <f>IF(S3773="Gallon",F3773/42,F3773)</f>
        <v>5000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4351</v>
      </c>
      <c r="G3774" s="202">
        <v>1340582</v>
      </c>
      <c r="H3774" s="198">
        <v>37047.398368055554</v>
      </c>
      <c r="I3774" t="s">
        <v>4219</v>
      </c>
      <c r="M3774" t="s">
        <v>3494</v>
      </c>
      <c r="N3774" t="s">
        <v>3840</v>
      </c>
      <c r="O3774" t="s">
        <v>2767</v>
      </c>
      <c r="P3774" s="199">
        <v>4351</v>
      </c>
      <c r="S3774" t="s">
        <v>3495</v>
      </c>
      <c r="T3774" t="s">
        <v>3730</v>
      </c>
      <c r="U3774" s="201">
        <v>3.85</v>
      </c>
      <c r="V3774" t="s">
        <v>4226</v>
      </c>
      <c r="W3774" t="s">
        <v>4368</v>
      </c>
      <c r="X3774" t="s">
        <v>3165</v>
      </c>
      <c r="Y3774" t="s">
        <v>4481</v>
      </c>
      <c r="Z3774" t="s">
        <v>3051</v>
      </c>
      <c r="AA3774">
        <v>831109</v>
      </c>
      <c r="AB3774" s="198">
        <v>37048.875011574077</v>
      </c>
      <c r="AC3774" s="198">
        <v>37048.875011574077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31</v>
      </c>
      <c r="F3775" s="213">
        <f t="shared" si="295"/>
        <v>77500</v>
      </c>
      <c r="G3775" s="202">
        <v>1340583</v>
      </c>
      <c r="H3775" s="198">
        <v>37047.398379629631</v>
      </c>
      <c r="I3775" t="s">
        <v>3678</v>
      </c>
      <c r="M3775" t="s">
        <v>3494</v>
      </c>
      <c r="N3775" t="s">
        <v>4277</v>
      </c>
      <c r="O3775" t="s">
        <v>4487</v>
      </c>
      <c r="Q3775" s="199">
        <v>2500</v>
      </c>
      <c r="S3775" t="s">
        <v>3495</v>
      </c>
      <c r="T3775" t="s">
        <v>3730</v>
      </c>
      <c r="U3775" s="201">
        <v>4.0549999999999997</v>
      </c>
      <c r="V3775" t="s">
        <v>3699</v>
      </c>
      <c r="W3775" t="s">
        <v>2909</v>
      </c>
      <c r="X3775" t="s">
        <v>4278</v>
      </c>
      <c r="Y3775" t="s">
        <v>3748</v>
      </c>
      <c r="Z3775" t="s">
        <v>3051</v>
      </c>
      <c r="AA3775" t="s">
        <v>637</v>
      </c>
      <c r="AB3775" s="198">
        <v>37073.875</v>
      </c>
      <c r="AC3775" s="198">
        <v>37103.875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1786</v>
      </c>
      <c r="G3776" s="202">
        <v>1340584</v>
      </c>
      <c r="H3776" s="198">
        <v>37047.3984375</v>
      </c>
      <c r="I3776" t="s">
        <v>3166</v>
      </c>
      <c r="M3776" t="s">
        <v>3494</v>
      </c>
      <c r="N3776" t="s">
        <v>3840</v>
      </c>
      <c r="O3776" t="s">
        <v>2657</v>
      </c>
      <c r="P3776" s="199">
        <v>1786</v>
      </c>
      <c r="S3776" t="s">
        <v>3495</v>
      </c>
      <c r="T3776" t="s">
        <v>3730</v>
      </c>
      <c r="U3776" s="201">
        <v>3.8250000000000002</v>
      </c>
      <c r="V3776" t="s">
        <v>3167</v>
      </c>
      <c r="W3776" t="s">
        <v>4368</v>
      </c>
      <c r="X3776" t="s">
        <v>3165</v>
      </c>
      <c r="Y3776" t="s">
        <v>4481</v>
      </c>
      <c r="Z3776" t="s">
        <v>3051</v>
      </c>
      <c r="AA3776">
        <v>831110</v>
      </c>
      <c r="AB3776" s="198">
        <v>37048.875011574077</v>
      </c>
      <c r="AC3776" s="198">
        <v>37048.875011574077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1340585</v>
      </c>
      <c r="H3777" s="198">
        <v>37047.398449074077</v>
      </c>
      <c r="I3777" t="s">
        <v>4159</v>
      </c>
      <c r="M3777" t="s">
        <v>3494</v>
      </c>
      <c r="N3777" t="s">
        <v>3840</v>
      </c>
      <c r="O3777" t="s">
        <v>2499</v>
      </c>
      <c r="P3777" s="199">
        <v>5000</v>
      </c>
      <c r="S3777" t="s">
        <v>3495</v>
      </c>
      <c r="T3777" t="s">
        <v>3730</v>
      </c>
      <c r="U3777" s="201">
        <v>3.8849999999999998</v>
      </c>
      <c r="V3777" t="s">
        <v>4002</v>
      </c>
      <c r="W3777" t="s">
        <v>4348</v>
      </c>
      <c r="X3777" t="s">
        <v>4498</v>
      </c>
      <c r="Y3777" t="s">
        <v>4481</v>
      </c>
      <c r="Z3777" t="s">
        <v>3051</v>
      </c>
      <c r="AA3777">
        <v>831111</v>
      </c>
      <c r="AB3777" s="198">
        <v>37048.875011574077</v>
      </c>
      <c r="AC3777" s="198">
        <v>37048.875011574077</v>
      </c>
    </row>
    <row r="3778" spans="1:29" x14ac:dyDescent="0.2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31</v>
      </c>
      <c r="F3778" s="213">
        <f t="shared" si="295"/>
        <v>1550</v>
      </c>
      <c r="G3778" s="202">
        <v>1340589</v>
      </c>
      <c r="H3778" s="198">
        <v>37047.398495370369</v>
      </c>
      <c r="I3778" t="s">
        <v>4239</v>
      </c>
      <c r="J3778" t="s">
        <v>4228</v>
      </c>
      <c r="K3778" t="s">
        <v>4267</v>
      </c>
      <c r="M3778" t="s">
        <v>2818</v>
      </c>
      <c r="N3778" t="s">
        <v>3519</v>
      </c>
      <c r="O3778" t="s">
        <v>2439</v>
      </c>
      <c r="Q3778" s="199">
        <v>50</v>
      </c>
      <c r="S3778" t="s">
        <v>3493</v>
      </c>
      <c r="T3778" t="s">
        <v>3730</v>
      </c>
      <c r="U3778" s="201">
        <v>95</v>
      </c>
      <c r="V3778" t="s">
        <v>3118</v>
      </c>
      <c r="W3778" t="s">
        <v>3527</v>
      </c>
      <c r="X3778" t="s">
        <v>4275</v>
      </c>
      <c r="Y3778" t="s">
        <v>4783</v>
      </c>
      <c r="Z3778" t="s">
        <v>3046</v>
      </c>
      <c r="AA3778">
        <v>632925.1</v>
      </c>
      <c r="AB3778" s="198">
        <v>37073.875011574077</v>
      </c>
      <c r="AC3778" s="198">
        <v>37103.875011574077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25</v>
      </c>
      <c r="F3779" s="213">
        <f t="shared" si="295"/>
        <v>125000</v>
      </c>
      <c r="G3779" s="202">
        <v>1340590</v>
      </c>
      <c r="H3779" s="198">
        <v>37047.398506944446</v>
      </c>
      <c r="I3779" t="s">
        <v>4272</v>
      </c>
      <c r="M3779" t="s">
        <v>3494</v>
      </c>
      <c r="N3779" t="s">
        <v>4277</v>
      </c>
      <c r="O3779" t="s">
        <v>2601</v>
      </c>
      <c r="P3779" s="199">
        <v>5000</v>
      </c>
      <c r="S3779" t="s">
        <v>3495</v>
      </c>
      <c r="T3779" t="s">
        <v>3730</v>
      </c>
      <c r="U3779" s="201">
        <v>2.81</v>
      </c>
      <c r="V3779" t="s">
        <v>4034</v>
      </c>
      <c r="W3779" t="s">
        <v>3183</v>
      </c>
      <c r="X3779" t="s">
        <v>2602</v>
      </c>
      <c r="Y3779" t="s">
        <v>3748</v>
      </c>
      <c r="Z3779" t="s">
        <v>3051</v>
      </c>
      <c r="AA3779" t="s">
        <v>638</v>
      </c>
      <c r="AB3779" s="198">
        <v>37048.875011574077</v>
      </c>
      <c r="AC3779" s="198">
        <v>37072.875011574077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31</v>
      </c>
      <c r="F3780" s="213">
        <f t="shared" si="295"/>
        <v>1550</v>
      </c>
      <c r="G3780" s="202">
        <v>1340591</v>
      </c>
      <c r="H3780" s="198">
        <v>37047.398506944446</v>
      </c>
      <c r="I3780" t="s">
        <v>4239</v>
      </c>
      <c r="M3780" t="s">
        <v>2818</v>
      </c>
      <c r="N3780" t="s">
        <v>3519</v>
      </c>
      <c r="O3780" t="s">
        <v>3834</v>
      </c>
      <c r="P3780" s="199">
        <v>50</v>
      </c>
      <c r="S3780" t="s">
        <v>3493</v>
      </c>
      <c r="T3780" t="s">
        <v>3730</v>
      </c>
      <c r="U3780" s="201">
        <v>85.5</v>
      </c>
      <c r="V3780" t="s">
        <v>3661</v>
      </c>
      <c r="W3780" t="s">
        <v>3538</v>
      </c>
      <c r="X3780" t="s">
        <v>3539</v>
      </c>
      <c r="Y3780" t="s">
        <v>4783</v>
      </c>
      <c r="Z3780" t="s">
        <v>3046</v>
      </c>
      <c r="AA3780">
        <v>632926.1</v>
      </c>
      <c r="AB3780" s="198">
        <v>37073.875011574077</v>
      </c>
      <c r="AC3780" s="198">
        <v>37103.875011574077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237</v>
      </c>
      <c r="G3781" s="202">
        <v>1340593</v>
      </c>
      <c r="H3781" s="198">
        <v>37047.398530092592</v>
      </c>
      <c r="I3781" t="s">
        <v>4518</v>
      </c>
      <c r="M3781" t="s">
        <v>3494</v>
      </c>
      <c r="N3781" t="s">
        <v>3840</v>
      </c>
      <c r="O3781" t="s">
        <v>2503</v>
      </c>
      <c r="P3781" s="199">
        <v>237</v>
      </c>
      <c r="S3781" t="s">
        <v>3495</v>
      </c>
      <c r="T3781" t="s">
        <v>3730</v>
      </c>
      <c r="U3781" s="201">
        <v>3.8824999999999998</v>
      </c>
      <c r="V3781" t="s">
        <v>4585</v>
      </c>
      <c r="W3781" t="s">
        <v>4348</v>
      </c>
      <c r="X3781" t="s">
        <v>4498</v>
      </c>
      <c r="Y3781" t="s">
        <v>4481</v>
      </c>
      <c r="Z3781" t="s">
        <v>3051</v>
      </c>
      <c r="AA3781">
        <v>831112</v>
      </c>
      <c r="AB3781" s="198">
        <v>37048.875011574077</v>
      </c>
      <c r="AC3781" s="198">
        <v>37048.875011574077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248</v>
      </c>
      <c r="G3782" s="202">
        <v>1340595</v>
      </c>
      <c r="H3782" s="198">
        <v>37047.398599537039</v>
      </c>
      <c r="I3782" t="s">
        <v>4454</v>
      </c>
      <c r="M3782" t="s">
        <v>3494</v>
      </c>
      <c r="N3782" t="s">
        <v>3840</v>
      </c>
      <c r="O3782" t="s">
        <v>2785</v>
      </c>
      <c r="Q3782" s="199">
        <v>248</v>
      </c>
      <c r="S3782" t="s">
        <v>3495</v>
      </c>
      <c r="T3782" t="s">
        <v>3730</v>
      </c>
      <c r="U3782" s="201">
        <v>4.05</v>
      </c>
      <c r="V3782" t="s">
        <v>3803</v>
      </c>
      <c r="W3782" t="s">
        <v>4479</v>
      </c>
      <c r="X3782" t="s">
        <v>4480</v>
      </c>
      <c r="Y3782" t="s">
        <v>4481</v>
      </c>
      <c r="Z3782" t="s">
        <v>3051</v>
      </c>
      <c r="AA3782">
        <v>831113</v>
      </c>
      <c r="AB3782" s="198">
        <v>37048.875011574077</v>
      </c>
      <c r="AC3782" s="198">
        <v>37048.875011574077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310000</v>
      </c>
      <c r="G3783" s="202">
        <v>1340597</v>
      </c>
      <c r="H3783" s="198">
        <v>37047.398657407408</v>
      </c>
      <c r="I3783" t="s">
        <v>4484</v>
      </c>
      <c r="M3783" t="s">
        <v>3494</v>
      </c>
      <c r="N3783" t="s">
        <v>4277</v>
      </c>
      <c r="O3783" t="s">
        <v>4487</v>
      </c>
      <c r="Q3783" s="199">
        <v>10000</v>
      </c>
      <c r="S3783" t="s">
        <v>3495</v>
      </c>
      <c r="T3783" t="s">
        <v>3730</v>
      </c>
      <c r="U3783" s="201">
        <v>4.0549999999999997</v>
      </c>
      <c r="V3783" t="s">
        <v>4049</v>
      </c>
      <c r="W3783" t="s">
        <v>2909</v>
      </c>
      <c r="X3783" t="s">
        <v>4278</v>
      </c>
      <c r="Y3783" t="s">
        <v>3748</v>
      </c>
      <c r="Z3783" t="s">
        <v>3051</v>
      </c>
      <c r="AA3783" t="s">
        <v>639</v>
      </c>
      <c r="AB3783" s="198">
        <v>37073.875</v>
      </c>
      <c r="AC3783" s="198">
        <v>37103.875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365</v>
      </c>
      <c r="F3784" s="213">
        <f t="shared" si="295"/>
        <v>1825000</v>
      </c>
      <c r="G3784" s="202">
        <v>1340598</v>
      </c>
      <c r="H3784" s="198">
        <v>37047.398668981485</v>
      </c>
      <c r="I3784" t="s">
        <v>4477</v>
      </c>
      <c r="M3784" t="s">
        <v>3494</v>
      </c>
      <c r="N3784" t="s">
        <v>4277</v>
      </c>
      <c r="O3784" t="s">
        <v>4526</v>
      </c>
      <c r="P3784" s="199">
        <v>5000</v>
      </c>
      <c r="S3784" t="s">
        <v>3495</v>
      </c>
      <c r="T3784" t="s">
        <v>3730</v>
      </c>
      <c r="U3784" s="201">
        <v>4.1050000000000004</v>
      </c>
      <c r="V3784" t="s">
        <v>4177</v>
      </c>
      <c r="W3784" t="s">
        <v>2909</v>
      </c>
      <c r="X3784" t="s">
        <v>4278</v>
      </c>
      <c r="Y3784" t="s">
        <v>3748</v>
      </c>
      <c r="Z3784" t="s">
        <v>3051</v>
      </c>
      <c r="AA3784" t="s">
        <v>640</v>
      </c>
      <c r="AB3784" s="198">
        <v>37257.875</v>
      </c>
      <c r="AC3784" s="198">
        <v>37621.875</v>
      </c>
    </row>
    <row r="3785" spans="1:29" x14ac:dyDescent="0.2">
      <c r="A3785" s="44" t="str">
        <f t="shared" si="291"/>
        <v>US Power Financial</v>
      </c>
      <c r="B3785" s="44" t="str">
        <f t="shared" si="292"/>
        <v>US</v>
      </c>
      <c r="C3785" s="44" t="str">
        <f t="shared" si="293"/>
        <v>Power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13">
        <f t="shared" si="295"/>
        <v>1500</v>
      </c>
      <c r="G3785" s="202">
        <v>1340599</v>
      </c>
      <c r="H3785" s="198">
        <v>37047.398692129631</v>
      </c>
      <c r="I3785" t="s">
        <v>4239</v>
      </c>
      <c r="M3785" t="s">
        <v>2818</v>
      </c>
      <c r="N3785" t="s">
        <v>4780</v>
      </c>
      <c r="O3785" t="s">
        <v>3278</v>
      </c>
      <c r="Q3785" s="199">
        <v>50</v>
      </c>
      <c r="S3785" t="s">
        <v>3493</v>
      </c>
      <c r="T3785" t="s">
        <v>3730</v>
      </c>
      <c r="U3785" s="201">
        <v>54</v>
      </c>
      <c r="V3785" t="s">
        <v>3973</v>
      </c>
      <c r="W3785" t="s">
        <v>4263</v>
      </c>
      <c r="X3785" t="s">
        <v>3541</v>
      </c>
      <c r="Y3785" t="s">
        <v>4783</v>
      </c>
      <c r="Z3785" t="s">
        <v>3051</v>
      </c>
      <c r="AA3785">
        <v>632927.1</v>
      </c>
      <c r="AB3785" s="198">
        <v>37135.875011574077</v>
      </c>
      <c r="AC3785" s="198">
        <v>37164.875011574077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10</v>
      </c>
      <c r="G3786" s="202">
        <v>1340600</v>
      </c>
      <c r="H3786" s="198">
        <v>37047.398726851854</v>
      </c>
      <c r="I3786" t="s">
        <v>3743</v>
      </c>
      <c r="M3786" t="s">
        <v>3499</v>
      </c>
      <c r="N3786" t="s">
        <v>3753</v>
      </c>
      <c r="O3786" t="s">
        <v>3754</v>
      </c>
      <c r="P3786" s="199">
        <v>10</v>
      </c>
      <c r="S3786" t="s">
        <v>3755</v>
      </c>
      <c r="T3786" t="s">
        <v>3730</v>
      </c>
      <c r="U3786" s="201">
        <v>7025</v>
      </c>
      <c r="V3786" t="s">
        <v>3688</v>
      </c>
      <c r="W3786" t="s">
        <v>3756</v>
      </c>
      <c r="X3786" t="s">
        <v>3732</v>
      </c>
      <c r="Y3786" t="s">
        <v>3733</v>
      </c>
      <c r="Z3786" t="s">
        <v>3734</v>
      </c>
      <c r="AA3786">
        <v>2169110</v>
      </c>
    </row>
    <row r="3787" spans="1:29" x14ac:dyDescent="0.2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5000</v>
      </c>
      <c r="G3787" s="202">
        <v>1340601</v>
      </c>
      <c r="H3787" s="198">
        <v>37047.398726851854</v>
      </c>
      <c r="I3787" t="s">
        <v>3533</v>
      </c>
      <c r="M3787" t="s">
        <v>3494</v>
      </c>
      <c r="N3787" t="s">
        <v>3840</v>
      </c>
      <c r="O3787" t="s">
        <v>2685</v>
      </c>
      <c r="P3787" s="199">
        <v>5000</v>
      </c>
      <c r="S3787" t="s">
        <v>3495</v>
      </c>
      <c r="T3787" t="s">
        <v>3730</v>
      </c>
      <c r="U3787" s="201">
        <v>3.91</v>
      </c>
      <c r="V3787" t="s">
        <v>480</v>
      </c>
      <c r="W3787" t="s">
        <v>4035</v>
      </c>
      <c r="X3787" t="s">
        <v>4036</v>
      </c>
      <c r="Y3787" t="s">
        <v>4481</v>
      </c>
      <c r="Z3787" t="s">
        <v>3051</v>
      </c>
      <c r="AA3787">
        <v>831114</v>
      </c>
      <c r="AB3787" s="198">
        <v>37048.875011574077</v>
      </c>
      <c r="AC3787" s="198">
        <v>37048.875011574077</v>
      </c>
    </row>
    <row r="3788" spans="1:29" x14ac:dyDescent="0.2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1340602</v>
      </c>
      <c r="H3788" s="198">
        <v>37047.398738425924</v>
      </c>
      <c r="I3788" t="s">
        <v>4423</v>
      </c>
      <c r="M3788" t="s">
        <v>3494</v>
      </c>
      <c r="N3788" t="s">
        <v>3176</v>
      </c>
      <c r="O3788" t="s">
        <v>4591</v>
      </c>
      <c r="Q3788" s="199">
        <v>5000</v>
      </c>
      <c r="S3788" t="s">
        <v>3798</v>
      </c>
      <c r="T3788" t="s">
        <v>3177</v>
      </c>
      <c r="U3788" s="201">
        <v>4.9000000000000004</v>
      </c>
      <c r="V3788" t="s">
        <v>4101</v>
      </c>
      <c r="W3788" t="s">
        <v>3178</v>
      </c>
      <c r="X3788" t="s">
        <v>3179</v>
      </c>
      <c r="Y3788" t="s">
        <v>4481</v>
      </c>
      <c r="Z3788" t="s">
        <v>3052</v>
      </c>
      <c r="AA3788">
        <v>831115</v>
      </c>
      <c r="AB3788" s="198">
        <v>37047.875011574077</v>
      </c>
      <c r="AC3788" s="198">
        <v>37047.875011574077</v>
      </c>
    </row>
    <row r="3789" spans="1:29" x14ac:dyDescent="0.2">
      <c r="A3789" s="44" t="str">
        <f t="shared" si="296"/>
        <v>US Natural Gas Financial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25</v>
      </c>
      <c r="F3789" s="213">
        <f t="shared" si="300"/>
        <v>125000</v>
      </c>
      <c r="G3789" s="202">
        <v>1340603</v>
      </c>
      <c r="H3789" s="198">
        <v>37047.398761574077</v>
      </c>
      <c r="I3789" t="s">
        <v>4518</v>
      </c>
      <c r="M3789" t="s">
        <v>3494</v>
      </c>
      <c r="N3789" t="s">
        <v>4277</v>
      </c>
      <c r="O3789" t="s">
        <v>4658</v>
      </c>
      <c r="Q3789" s="199">
        <v>5000</v>
      </c>
      <c r="S3789" t="s">
        <v>3495</v>
      </c>
      <c r="T3789" t="s">
        <v>3730</v>
      </c>
      <c r="U3789" s="201">
        <v>3.9849999999999999</v>
      </c>
      <c r="V3789" t="s">
        <v>4413</v>
      </c>
      <c r="W3789" t="s">
        <v>3171</v>
      </c>
      <c r="X3789" t="s">
        <v>4287</v>
      </c>
      <c r="Y3789" t="s">
        <v>3748</v>
      </c>
      <c r="Z3789" t="s">
        <v>3051</v>
      </c>
      <c r="AA3789" t="s">
        <v>641</v>
      </c>
      <c r="AB3789" s="198">
        <v>37048.875011574077</v>
      </c>
      <c r="AC3789" s="198">
        <v>37072.875011574077</v>
      </c>
    </row>
    <row r="3790" spans="1:29" x14ac:dyDescent="0.2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31</v>
      </c>
      <c r="F3790" s="213">
        <f t="shared" si="300"/>
        <v>155000</v>
      </c>
      <c r="G3790" s="202">
        <v>1340604</v>
      </c>
      <c r="H3790" s="198">
        <v>37047.398784722223</v>
      </c>
      <c r="I3790" t="s">
        <v>4449</v>
      </c>
      <c r="M3790" t="s">
        <v>3494</v>
      </c>
      <c r="N3790" t="s">
        <v>4277</v>
      </c>
      <c r="O3790" t="s">
        <v>4487</v>
      </c>
      <c r="P3790" s="199">
        <v>5000</v>
      </c>
      <c r="S3790" t="s">
        <v>3495</v>
      </c>
      <c r="T3790" t="s">
        <v>3730</v>
      </c>
      <c r="U3790" s="201">
        <v>4.05</v>
      </c>
      <c r="V3790" t="s">
        <v>4459</v>
      </c>
      <c r="W3790" t="s">
        <v>2909</v>
      </c>
      <c r="X3790" t="s">
        <v>4278</v>
      </c>
      <c r="Y3790" t="s">
        <v>3748</v>
      </c>
      <c r="Z3790" t="s">
        <v>3051</v>
      </c>
      <c r="AA3790" t="s">
        <v>642</v>
      </c>
      <c r="AB3790" s="198">
        <v>37073.875</v>
      </c>
      <c r="AC3790" s="198">
        <v>37103.875</v>
      </c>
    </row>
    <row r="3791" spans="1:29" x14ac:dyDescent="0.2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31</v>
      </c>
      <c r="F3791" s="213">
        <f t="shared" si="300"/>
        <v>232500</v>
      </c>
      <c r="G3791" s="202">
        <v>1340605</v>
      </c>
      <c r="H3791" s="198">
        <v>37047.398865740739</v>
      </c>
      <c r="I3791" t="s">
        <v>4496</v>
      </c>
      <c r="M3791" t="s">
        <v>3494</v>
      </c>
      <c r="N3791" t="s">
        <v>4277</v>
      </c>
      <c r="O3791" t="s">
        <v>4487</v>
      </c>
      <c r="P3791" s="199">
        <v>7500</v>
      </c>
      <c r="S3791" t="s">
        <v>3495</v>
      </c>
      <c r="T3791" t="s">
        <v>3730</v>
      </c>
      <c r="U3791" s="201">
        <v>4.05</v>
      </c>
      <c r="V3791" t="s">
        <v>343</v>
      </c>
      <c r="W3791" t="s">
        <v>2909</v>
      </c>
      <c r="X3791" t="s">
        <v>4278</v>
      </c>
      <c r="Y3791" t="s">
        <v>3748</v>
      </c>
      <c r="Z3791" t="s">
        <v>3051</v>
      </c>
      <c r="AA3791" t="s">
        <v>643</v>
      </c>
      <c r="AB3791" s="198">
        <v>37073.875</v>
      </c>
      <c r="AC3791" s="198">
        <v>37103.875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2021</v>
      </c>
      <c r="G3792" s="202">
        <v>1340606</v>
      </c>
      <c r="H3792" s="198">
        <v>37047.398877314816</v>
      </c>
      <c r="I3792" t="s">
        <v>4521</v>
      </c>
      <c r="M3792" t="s">
        <v>3494</v>
      </c>
      <c r="N3792" t="s">
        <v>3840</v>
      </c>
      <c r="O3792" t="s">
        <v>2499</v>
      </c>
      <c r="Q3792" s="199">
        <v>2021</v>
      </c>
      <c r="S3792" t="s">
        <v>3495</v>
      </c>
      <c r="T3792" t="s">
        <v>3730</v>
      </c>
      <c r="U3792" s="201">
        <v>3.8875000000000002</v>
      </c>
      <c r="V3792" t="s">
        <v>3850</v>
      </c>
      <c r="W3792" t="s">
        <v>4348</v>
      </c>
      <c r="X3792" t="s">
        <v>4498</v>
      </c>
      <c r="Y3792" t="s">
        <v>4481</v>
      </c>
      <c r="Z3792" t="s">
        <v>3051</v>
      </c>
      <c r="AA3792">
        <v>831116</v>
      </c>
      <c r="AB3792" s="198">
        <v>37048.875011574077</v>
      </c>
      <c r="AC3792" s="198">
        <v>37048.875011574077</v>
      </c>
    </row>
    <row r="3793" spans="1:29" x14ac:dyDescent="0.2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50000</v>
      </c>
      <c r="G3793" s="202">
        <v>1340608</v>
      </c>
      <c r="H3793" s="198">
        <v>37047.398923611108</v>
      </c>
      <c r="I3793" t="s">
        <v>4276</v>
      </c>
      <c r="M3793" t="s">
        <v>3599</v>
      </c>
      <c r="N3793" t="s">
        <v>4774</v>
      </c>
      <c r="O3793" t="s">
        <v>3516</v>
      </c>
      <c r="P3793" s="199">
        <v>50000</v>
      </c>
      <c r="S3793" t="s">
        <v>3500</v>
      </c>
      <c r="T3793" t="s">
        <v>3730</v>
      </c>
      <c r="U3793" s="201">
        <v>27.94</v>
      </c>
      <c r="V3793" t="s">
        <v>4469</v>
      </c>
      <c r="W3793" t="s">
        <v>4776</v>
      </c>
      <c r="X3793" t="s">
        <v>4777</v>
      </c>
      <c r="Y3793" t="s">
        <v>2830</v>
      </c>
      <c r="Z3793" t="s">
        <v>3051</v>
      </c>
      <c r="AA3793">
        <v>113702</v>
      </c>
      <c r="AB3793" s="198">
        <v>37073</v>
      </c>
      <c r="AC3793" s="198">
        <v>37103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25</v>
      </c>
      <c r="F3794" s="213">
        <f t="shared" si="300"/>
        <v>37500</v>
      </c>
      <c r="G3794" s="202">
        <v>1340609</v>
      </c>
      <c r="H3794" s="198">
        <v>37047.398935185185</v>
      </c>
      <c r="I3794" t="s">
        <v>4400</v>
      </c>
      <c r="M3794" t="s">
        <v>3494</v>
      </c>
      <c r="N3794" t="s">
        <v>3840</v>
      </c>
      <c r="O3794" t="s">
        <v>2608</v>
      </c>
      <c r="Q3794" s="199">
        <v>1500</v>
      </c>
      <c r="S3794" t="s">
        <v>3495</v>
      </c>
      <c r="T3794" t="s">
        <v>3730</v>
      </c>
      <c r="U3794" s="201">
        <v>3.99</v>
      </c>
      <c r="V3794" t="s">
        <v>4462</v>
      </c>
      <c r="W3794" t="s">
        <v>4163</v>
      </c>
      <c r="X3794" t="s">
        <v>4164</v>
      </c>
      <c r="Y3794" t="s">
        <v>4481</v>
      </c>
      <c r="Z3794" t="s">
        <v>3051</v>
      </c>
      <c r="AA3794">
        <v>831117</v>
      </c>
      <c r="AB3794" s="198">
        <v>37048.875011574077</v>
      </c>
      <c r="AC3794" s="198">
        <v>37072.875011574077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365</v>
      </c>
      <c r="F3795" s="213">
        <f t="shared" si="300"/>
        <v>1825000</v>
      </c>
      <c r="G3795" s="202">
        <v>1340611</v>
      </c>
      <c r="H3795" s="198">
        <v>37047.398993055554</v>
      </c>
      <c r="I3795" t="s">
        <v>3518</v>
      </c>
      <c r="M3795" t="s">
        <v>3494</v>
      </c>
      <c r="N3795" t="s">
        <v>4277</v>
      </c>
      <c r="O3795" t="s">
        <v>4526</v>
      </c>
      <c r="Q3795" s="199">
        <v>5000</v>
      </c>
      <c r="S3795" t="s">
        <v>3495</v>
      </c>
      <c r="T3795" t="s">
        <v>3730</v>
      </c>
      <c r="U3795" s="201">
        <v>4.1150000000000002</v>
      </c>
      <c r="V3795" t="s">
        <v>370</v>
      </c>
      <c r="W3795" t="s">
        <v>2909</v>
      </c>
      <c r="X3795" t="s">
        <v>4278</v>
      </c>
      <c r="Y3795" t="s">
        <v>3748</v>
      </c>
      <c r="Z3795" t="s">
        <v>3051</v>
      </c>
      <c r="AA3795" t="s">
        <v>644</v>
      </c>
      <c r="AB3795" s="198">
        <v>37257.875</v>
      </c>
      <c r="AC3795" s="198">
        <v>37621.875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8250</v>
      </c>
      <c r="G3796" s="202">
        <v>1340612</v>
      </c>
      <c r="H3796" s="198">
        <v>37047.399027777778</v>
      </c>
      <c r="I3796" t="s">
        <v>4518</v>
      </c>
      <c r="M3796" t="s">
        <v>3494</v>
      </c>
      <c r="N3796" t="s">
        <v>3840</v>
      </c>
      <c r="O3796" t="s">
        <v>2469</v>
      </c>
      <c r="Q3796" s="199">
        <v>8250</v>
      </c>
      <c r="S3796" t="s">
        <v>3495</v>
      </c>
      <c r="T3796" t="s">
        <v>3730</v>
      </c>
      <c r="U3796" s="201">
        <v>3.9449999999999998</v>
      </c>
      <c r="V3796" t="s">
        <v>3677</v>
      </c>
      <c r="W3796" t="s">
        <v>4512</v>
      </c>
      <c r="X3796" t="s">
        <v>4513</v>
      </c>
      <c r="Y3796" t="s">
        <v>4481</v>
      </c>
      <c r="Z3796" t="s">
        <v>3051</v>
      </c>
      <c r="AA3796">
        <v>831118</v>
      </c>
      <c r="AB3796" s="198">
        <v>37048.875011574077</v>
      </c>
      <c r="AC3796" s="198">
        <v>37048.875011574077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4949</v>
      </c>
      <c r="G3797" s="202">
        <v>1340613</v>
      </c>
      <c r="H3797" s="198">
        <v>37047.399039351854</v>
      </c>
      <c r="I3797" t="s">
        <v>4496</v>
      </c>
      <c r="M3797" t="s">
        <v>3494</v>
      </c>
      <c r="N3797" t="s">
        <v>3840</v>
      </c>
      <c r="O3797" t="s">
        <v>4697</v>
      </c>
      <c r="Q3797" s="199">
        <v>4949</v>
      </c>
      <c r="S3797" t="s">
        <v>3495</v>
      </c>
      <c r="T3797" t="s">
        <v>3730</v>
      </c>
      <c r="U3797" s="201">
        <v>3.93</v>
      </c>
      <c r="V3797" t="s">
        <v>3682</v>
      </c>
      <c r="W3797" t="s">
        <v>4169</v>
      </c>
      <c r="X3797" t="s">
        <v>4170</v>
      </c>
      <c r="Y3797" t="s">
        <v>4481</v>
      </c>
      <c r="Z3797" t="s">
        <v>3051</v>
      </c>
      <c r="AA3797">
        <v>831119</v>
      </c>
      <c r="AB3797" s="198">
        <v>37048.875011574077</v>
      </c>
      <c r="AC3797" s="198">
        <v>37048.875011574077</v>
      </c>
    </row>
    <row r="3798" spans="1:29" x14ac:dyDescent="0.2">
      <c r="A3798" s="44" t="str">
        <f t="shared" si="296"/>
        <v>US Natural Gas Financial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31</v>
      </c>
      <c r="F3798" s="213">
        <f t="shared" si="300"/>
        <v>77500</v>
      </c>
      <c r="G3798" s="202">
        <v>1340614</v>
      </c>
      <c r="H3798" s="198">
        <v>37047.399062500001</v>
      </c>
      <c r="I3798" t="s">
        <v>4496</v>
      </c>
      <c r="M3798" t="s">
        <v>3494</v>
      </c>
      <c r="N3798" t="s">
        <v>4277</v>
      </c>
      <c r="O3798" t="s">
        <v>4487</v>
      </c>
      <c r="P3798" s="199">
        <v>2500</v>
      </c>
      <c r="S3798" t="s">
        <v>3495</v>
      </c>
      <c r="T3798" t="s">
        <v>3730</v>
      </c>
      <c r="U3798" s="201">
        <v>4.0549999999999997</v>
      </c>
      <c r="V3798" t="s">
        <v>343</v>
      </c>
      <c r="W3798" t="s">
        <v>2909</v>
      </c>
      <c r="X3798" t="s">
        <v>4278</v>
      </c>
      <c r="Y3798" t="s">
        <v>3748</v>
      </c>
      <c r="Z3798" t="s">
        <v>3051</v>
      </c>
      <c r="AA3798" t="s">
        <v>645</v>
      </c>
      <c r="AB3798" s="198">
        <v>37073.875</v>
      </c>
      <c r="AC3798" s="198">
        <v>37103.875</v>
      </c>
    </row>
    <row r="3799" spans="1:29" x14ac:dyDescent="0.2">
      <c r="A3799" s="44" t="str">
        <f t="shared" si="296"/>
        <v xml:space="preserve"> Natural Gas Physical</v>
      </c>
      <c r="B3799" s="44" t="str">
        <f t="shared" si="297"/>
        <v/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92</v>
      </c>
      <c r="F3799" s="213">
        <f t="shared" si="300"/>
        <v>2300000</v>
      </c>
      <c r="G3799" s="202">
        <v>1340615</v>
      </c>
      <c r="H3799" s="198">
        <v>37047.399108796293</v>
      </c>
      <c r="I3799" t="s">
        <v>2289</v>
      </c>
      <c r="M3799" t="s">
        <v>3494</v>
      </c>
      <c r="N3799" t="s">
        <v>3761</v>
      </c>
      <c r="O3799" t="s">
        <v>2290</v>
      </c>
      <c r="Q3799" s="199">
        <v>25000</v>
      </c>
      <c r="S3799" t="s">
        <v>3763</v>
      </c>
      <c r="T3799" t="s">
        <v>3764</v>
      </c>
      <c r="U3799" s="201">
        <v>24.1</v>
      </c>
      <c r="V3799" t="s">
        <v>2291</v>
      </c>
      <c r="W3799" t="s">
        <v>3765</v>
      </c>
      <c r="X3799" t="s">
        <v>3766</v>
      </c>
      <c r="Y3799" t="s">
        <v>3767</v>
      </c>
      <c r="Z3799" t="s">
        <v>3735</v>
      </c>
      <c r="AA3799">
        <v>106478</v>
      </c>
      <c r="AB3799" s="198">
        <v>37530</v>
      </c>
      <c r="AC3799" s="198">
        <v>37621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1318</v>
      </c>
      <c r="G3800" s="202">
        <v>1340616</v>
      </c>
      <c r="H3800" s="198">
        <v>37047.39912037037</v>
      </c>
      <c r="I3800" t="s">
        <v>4400</v>
      </c>
      <c r="M3800" t="s">
        <v>3494</v>
      </c>
      <c r="N3800" t="s">
        <v>3840</v>
      </c>
      <c r="O3800" t="s">
        <v>2505</v>
      </c>
      <c r="Q3800" s="199">
        <v>1318</v>
      </c>
      <c r="S3800" t="s">
        <v>3495</v>
      </c>
      <c r="T3800" t="s">
        <v>3730</v>
      </c>
      <c r="U3800" s="201">
        <v>3.8849999999999998</v>
      </c>
      <c r="V3800" t="s">
        <v>4401</v>
      </c>
      <c r="W3800" t="s">
        <v>4348</v>
      </c>
      <c r="X3800" t="s">
        <v>4498</v>
      </c>
      <c r="Y3800" t="s">
        <v>4481</v>
      </c>
      <c r="Z3800" t="s">
        <v>3051</v>
      </c>
      <c r="AA3800">
        <v>831120</v>
      </c>
      <c r="AB3800" s="198">
        <v>37048.875011574077</v>
      </c>
      <c r="AC3800" s="198">
        <v>37048.875011574077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1340617</v>
      </c>
      <c r="H3801" s="198">
        <v>37047.399155092593</v>
      </c>
      <c r="I3801" t="s">
        <v>4501</v>
      </c>
      <c r="M3801" t="s">
        <v>3494</v>
      </c>
      <c r="N3801" t="s">
        <v>3840</v>
      </c>
      <c r="O3801" t="s">
        <v>2481</v>
      </c>
      <c r="Q3801" s="199">
        <v>10000</v>
      </c>
      <c r="S3801" t="s">
        <v>3495</v>
      </c>
      <c r="T3801" t="s">
        <v>3730</v>
      </c>
      <c r="U3801" s="201">
        <v>4.0575000000000001</v>
      </c>
      <c r="V3801" t="s">
        <v>4349</v>
      </c>
      <c r="W3801" t="s">
        <v>4479</v>
      </c>
      <c r="X3801" t="s">
        <v>4480</v>
      </c>
      <c r="Y3801" t="s">
        <v>4481</v>
      </c>
      <c r="Z3801" t="s">
        <v>3051</v>
      </c>
      <c r="AA3801">
        <v>831122</v>
      </c>
      <c r="AB3801" s="198">
        <v>37048.875011574077</v>
      </c>
      <c r="AC3801" s="198">
        <v>37048.875011574077</v>
      </c>
    </row>
    <row r="3802" spans="1:29" x14ac:dyDescent="0.2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25</v>
      </c>
      <c r="F3802" s="213">
        <f t="shared" si="300"/>
        <v>125000</v>
      </c>
      <c r="G3802" s="202">
        <v>1340618</v>
      </c>
      <c r="H3802" s="198">
        <v>37047.399189814816</v>
      </c>
      <c r="I3802" t="s">
        <v>4239</v>
      </c>
      <c r="M3802" t="s">
        <v>3494</v>
      </c>
      <c r="N3802" t="s">
        <v>4277</v>
      </c>
      <c r="O3802" t="s">
        <v>4701</v>
      </c>
      <c r="P3802" s="199">
        <v>5000</v>
      </c>
      <c r="S3802" t="s">
        <v>3495</v>
      </c>
      <c r="T3802" t="s">
        <v>3730</v>
      </c>
      <c r="U3802" s="201">
        <v>3.0950000000000002</v>
      </c>
      <c r="V3802" t="s">
        <v>2735</v>
      </c>
      <c r="W3802" t="s">
        <v>3171</v>
      </c>
      <c r="X3802" t="s">
        <v>4287</v>
      </c>
      <c r="Y3802" t="s">
        <v>3748</v>
      </c>
      <c r="Z3802" t="s">
        <v>3051</v>
      </c>
      <c r="AA3802" t="s">
        <v>646</v>
      </c>
      <c r="AB3802" s="198">
        <v>37048.875011574077</v>
      </c>
      <c r="AC3802" s="198">
        <v>37072.875011574077</v>
      </c>
    </row>
    <row r="3803" spans="1:29" x14ac:dyDescent="0.2">
      <c r="A3803" s="44" t="str">
        <f t="shared" si="296"/>
        <v>US Power Physical</v>
      </c>
      <c r="B3803" s="44" t="str">
        <f t="shared" si="297"/>
        <v>US</v>
      </c>
      <c r="C3803" s="44" t="str">
        <f t="shared" si="298"/>
        <v>Power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2</v>
      </c>
      <c r="F3803" s="213">
        <f t="shared" si="300"/>
        <v>100</v>
      </c>
      <c r="G3803" s="202">
        <v>1340619</v>
      </c>
      <c r="H3803" s="198">
        <v>37047.399236111109</v>
      </c>
      <c r="I3803" t="s">
        <v>4246</v>
      </c>
      <c r="M3803" t="s">
        <v>2818</v>
      </c>
      <c r="N3803" t="s">
        <v>3519</v>
      </c>
      <c r="O3803" t="s">
        <v>2570</v>
      </c>
      <c r="P3803" s="199">
        <v>50</v>
      </c>
      <c r="S3803" t="s">
        <v>3493</v>
      </c>
      <c r="T3803" t="s">
        <v>3730</v>
      </c>
      <c r="U3803" s="201">
        <v>23.5</v>
      </c>
      <c r="V3803" t="s">
        <v>4166</v>
      </c>
      <c r="W3803" t="s">
        <v>3523</v>
      </c>
      <c r="X3803" t="s">
        <v>3524</v>
      </c>
      <c r="Y3803" t="s">
        <v>4783</v>
      </c>
      <c r="Z3803" t="s">
        <v>3046</v>
      </c>
      <c r="AA3803">
        <v>632928.1</v>
      </c>
      <c r="AB3803" s="198">
        <v>37049.875011574077</v>
      </c>
      <c r="AC3803" s="198">
        <v>37050.875011574077</v>
      </c>
    </row>
    <row r="3804" spans="1:29" x14ac:dyDescent="0.2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25</v>
      </c>
      <c r="F3804" s="213">
        <f t="shared" si="300"/>
        <v>250000</v>
      </c>
      <c r="G3804" s="202">
        <v>1340620</v>
      </c>
      <c r="H3804" s="198">
        <v>37047.399236111109</v>
      </c>
      <c r="I3804" t="s">
        <v>3466</v>
      </c>
      <c r="M3804" t="s">
        <v>3494</v>
      </c>
      <c r="N3804" t="s">
        <v>3840</v>
      </c>
      <c r="O3804" t="s">
        <v>456</v>
      </c>
      <c r="P3804" s="199">
        <v>10000</v>
      </c>
      <c r="S3804" t="s">
        <v>3495</v>
      </c>
      <c r="T3804" t="s">
        <v>3730</v>
      </c>
      <c r="U3804" s="201">
        <v>3.98</v>
      </c>
      <c r="V3804" t="s">
        <v>3484</v>
      </c>
      <c r="W3804" t="s">
        <v>4163</v>
      </c>
      <c r="X3804" t="s">
        <v>4164</v>
      </c>
      <c r="Y3804" t="s">
        <v>4481</v>
      </c>
      <c r="Z3804" t="s">
        <v>3051</v>
      </c>
      <c r="AA3804">
        <v>831127</v>
      </c>
      <c r="AB3804" s="198">
        <v>37048.875011574077</v>
      </c>
      <c r="AC3804" s="198">
        <v>37072.875011574077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5051</v>
      </c>
      <c r="G3805" s="202">
        <v>1340621</v>
      </c>
      <c r="H3805" s="198">
        <v>37047.399236111109</v>
      </c>
      <c r="I3805" t="s">
        <v>3606</v>
      </c>
      <c r="M3805" t="s">
        <v>3494</v>
      </c>
      <c r="N3805" t="s">
        <v>3840</v>
      </c>
      <c r="O3805" t="s">
        <v>4697</v>
      </c>
      <c r="Q3805" s="199">
        <v>5051</v>
      </c>
      <c r="S3805" t="s">
        <v>3495</v>
      </c>
      <c r="T3805" t="s">
        <v>3730</v>
      </c>
      <c r="U3805" s="201">
        <v>3.93</v>
      </c>
      <c r="V3805" t="s">
        <v>3491</v>
      </c>
      <c r="W3805" t="s">
        <v>4169</v>
      </c>
      <c r="X3805" t="s">
        <v>4170</v>
      </c>
      <c r="Y3805" t="s">
        <v>4481</v>
      </c>
      <c r="Z3805" t="s">
        <v>3051</v>
      </c>
      <c r="AA3805">
        <v>831123</v>
      </c>
      <c r="AB3805" s="198">
        <v>37048.875011574077</v>
      </c>
      <c r="AC3805" s="198">
        <v>37048.875011574077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5000</v>
      </c>
      <c r="G3806" s="202">
        <v>1340624</v>
      </c>
      <c r="H3806" s="198">
        <v>37047.399293981478</v>
      </c>
      <c r="I3806" t="s">
        <v>3518</v>
      </c>
      <c r="M3806" t="s">
        <v>3494</v>
      </c>
      <c r="N3806" t="s">
        <v>3840</v>
      </c>
      <c r="O3806" t="s">
        <v>2503</v>
      </c>
      <c r="P3806" s="199">
        <v>5000</v>
      </c>
      <c r="S3806" t="s">
        <v>3495</v>
      </c>
      <c r="T3806" t="s">
        <v>3730</v>
      </c>
      <c r="U3806" s="201">
        <v>3.8824999999999998</v>
      </c>
      <c r="V3806" t="s">
        <v>4453</v>
      </c>
      <c r="W3806" t="s">
        <v>4348</v>
      </c>
      <c r="X3806" t="s">
        <v>4498</v>
      </c>
      <c r="Y3806" t="s">
        <v>4481</v>
      </c>
      <c r="Z3806" t="s">
        <v>3051</v>
      </c>
      <c r="AA3806">
        <v>831125</v>
      </c>
      <c r="AB3806" s="198">
        <v>37048.875011574077</v>
      </c>
      <c r="AC3806" s="198">
        <v>37048.875011574077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5000</v>
      </c>
      <c r="G3807" s="202">
        <v>1340623</v>
      </c>
      <c r="H3807" s="198">
        <v>37047.399293981478</v>
      </c>
      <c r="I3807" t="s">
        <v>3518</v>
      </c>
      <c r="M3807" t="s">
        <v>3494</v>
      </c>
      <c r="N3807" t="s">
        <v>3840</v>
      </c>
      <c r="O3807" t="s">
        <v>2498</v>
      </c>
      <c r="Q3807" s="199">
        <v>5000</v>
      </c>
      <c r="S3807" t="s">
        <v>3495</v>
      </c>
      <c r="T3807" t="s">
        <v>3730</v>
      </c>
      <c r="U3807" s="201">
        <v>3.8325</v>
      </c>
      <c r="V3807" t="s">
        <v>4420</v>
      </c>
      <c r="W3807" t="s">
        <v>4348</v>
      </c>
      <c r="X3807" t="s">
        <v>4498</v>
      </c>
      <c r="Y3807" t="s">
        <v>4481</v>
      </c>
      <c r="Z3807" t="s">
        <v>3051</v>
      </c>
      <c r="AA3807">
        <v>831124</v>
      </c>
      <c r="AB3807" s="198">
        <v>37048.875011574077</v>
      </c>
      <c r="AC3807" s="198">
        <v>37048.875011574077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1340626</v>
      </c>
      <c r="H3808" s="198">
        <v>37047.399317129632</v>
      </c>
      <c r="I3808" t="s">
        <v>3552</v>
      </c>
      <c r="M3808" t="s">
        <v>3494</v>
      </c>
      <c r="N3808" t="s">
        <v>3840</v>
      </c>
      <c r="O3808" t="s">
        <v>2657</v>
      </c>
      <c r="Q3808" s="199">
        <v>10000</v>
      </c>
      <c r="S3808" t="s">
        <v>3495</v>
      </c>
      <c r="T3808" t="s">
        <v>3730</v>
      </c>
      <c r="U3808" s="201">
        <v>3.835</v>
      </c>
      <c r="V3808" t="s">
        <v>3553</v>
      </c>
      <c r="W3808" t="s">
        <v>4368</v>
      </c>
      <c r="X3808" t="s">
        <v>3165</v>
      </c>
      <c r="Y3808" t="s">
        <v>4481</v>
      </c>
      <c r="Z3808" t="s">
        <v>3051</v>
      </c>
      <c r="AA3808">
        <v>831126</v>
      </c>
      <c r="AB3808" s="198">
        <v>37048.875011574077</v>
      </c>
      <c r="AC3808" s="198">
        <v>37048.875011574077</v>
      </c>
    </row>
    <row r="3809" spans="1:29" x14ac:dyDescent="0.2">
      <c r="A3809" s="44" t="str">
        <f t="shared" si="296"/>
        <v>US Natural Gas Financial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31</v>
      </c>
      <c r="F3809" s="213">
        <f t="shared" si="300"/>
        <v>310000</v>
      </c>
      <c r="G3809" s="202">
        <v>1340627</v>
      </c>
      <c r="H3809" s="198">
        <v>37047.399386574078</v>
      </c>
      <c r="I3809" t="s">
        <v>3702</v>
      </c>
      <c r="M3809" t="s">
        <v>3494</v>
      </c>
      <c r="N3809" t="s">
        <v>4277</v>
      </c>
      <c r="O3809" t="s">
        <v>4487</v>
      </c>
      <c r="P3809" s="199">
        <v>10000</v>
      </c>
      <c r="S3809" t="s">
        <v>3495</v>
      </c>
      <c r="T3809" t="s">
        <v>3730</v>
      </c>
      <c r="U3809" s="201">
        <v>4.05</v>
      </c>
      <c r="V3809" t="s">
        <v>4099</v>
      </c>
      <c r="W3809" t="s">
        <v>2909</v>
      </c>
      <c r="X3809" t="s">
        <v>4278</v>
      </c>
      <c r="Y3809" t="s">
        <v>3748</v>
      </c>
      <c r="Z3809" t="s">
        <v>3051</v>
      </c>
      <c r="AA3809" t="s">
        <v>647</v>
      </c>
      <c r="AB3809" s="198">
        <v>37073.875</v>
      </c>
      <c r="AC3809" s="198">
        <v>37103.875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5000</v>
      </c>
      <c r="G3810" s="202">
        <v>1340629</v>
      </c>
      <c r="H3810" s="198">
        <v>37047.399444444447</v>
      </c>
      <c r="I3810" t="s">
        <v>4249</v>
      </c>
      <c r="M3810" t="s">
        <v>3494</v>
      </c>
      <c r="N3810" t="s">
        <v>3840</v>
      </c>
      <c r="O3810" t="s">
        <v>2503</v>
      </c>
      <c r="Q3810" s="199">
        <v>5000</v>
      </c>
      <c r="S3810" t="s">
        <v>3495</v>
      </c>
      <c r="T3810" t="s">
        <v>3730</v>
      </c>
      <c r="U3810" s="201">
        <v>3.8849999999999998</v>
      </c>
      <c r="V3810" t="s">
        <v>4180</v>
      </c>
      <c r="W3810" t="s">
        <v>4348</v>
      </c>
      <c r="X3810" t="s">
        <v>4498</v>
      </c>
      <c r="Y3810" t="s">
        <v>4481</v>
      </c>
      <c r="Z3810" t="s">
        <v>3051</v>
      </c>
      <c r="AA3810">
        <v>831129</v>
      </c>
      <c r="AB3810" s="198">
        <v>37048.875011574077</v>
      </c>
      <c r="AC3810" s="198">
        <v>37048.875011574077</v>
      </c>
    </row>
    <row r="3811" spans="1:29" x14ac:dyDescent="0.2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</v>
      </c>
      <c r="G3811" s="202">
        <v>1340630</v>
      </c>
      <c r="H3811" s="198">
        <v>37047.399537037039</v>
      </c>
      <c r="I3811" t="s">
        <v>4249</v>
      </c>
      <c r="M3811" t="s">
        <v>3494</v>
      </c>
      <c r="N3811" t="s">
        <v>3840</v>
      </c>
      <c r="O3811" t="s">
        <v>2503</v>
      </c>
      <c r="Q3811" s="199">
        <v>5000</v>
      </c>
      <c r="S3811" t="s">
        <v>3495</v>
      </c>
      <c r="T3811" t="s">
        <v>3730</v>
      </c>
      <c r="U3811" s="201">
        <v>3.8875000000000002</v>
      </c>
      <c r="V3811" t="s">
        <v>4180</v>
      </c>
      <c r="W3811" t="s">
        <v>4348</v>
      </c>
      <c r="X3811" t="s">
        <v>4498</v>
      </c>
      <c r="Y3811" t="s">
        <v>4481</v>
      </c>
      <c r="Z3811" t="s">
        <v>3051</v>
      </c>
      <c r="AA3811">
        <v>831130</v>
      </c>
      <c r="AB3811" s="198">
        <v>37048.875011574077</v>
      </c>
      <c r="AC3811" s="198">
        <v>37048.875011574077</v>
      </c>
    </row>
    <row r="3812" spans="1:29" x14ac:dyDescent="0.2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365</v>
      </c>
      <c r="F3812" s="213">
        <f t="shared" si="300"/>
        <v>1825000</v>
      </c>
      <c r="G3812" s="202">
        <v>1340632</v>
      </c>
      <c r="H3812" s="198">
        <v>37047.399652777778</v>
      </c>
      <c r="I3812" t="s">
        <v>4477</v>
      </c>
      <c r="M3812" t="s">
        <v>3494</v>
      </c>
      <c r="N3812" t="s">
        <v>4277</v>
      </c>
      <c r="O3812" t="s">
        <v>4526</v>
      </c>
      <c r="P3812" s="199">
        <v>5000</v>
      </c>
      <c r="S3812" t="s">
        <v>3495</v>
      </c>
      <c r="T3812" t="s">
        <v>3730</v>
      </c>
      <c r="U3812" s="201">
        <v>4.1050000000000004</v>
      </c>
      <c r="V3812" t="s">
        <v>4177</v>
      </c>
      <c r="W3812" t="s">
        <v>2909</v>
      </c>
      <c r="X3812" t="s">
        <v>4278</v>
      </c>
      <c r="Y3812" t="s">
        <v>3748</v>
      </c>
      <c r="Z3812" t="s">
        <v>3051</v>
      </c>
      <c r="AA3812" t="s">
        <v>648</v>
      </c>
      <c r="AB3812" s="198">
        <v>37257.875</v>
      </c>
      <c r="AC3812" s="198">
        <v>37621.875</v>
      </c>
    </row>
    <row r="3813" spans="1:29" x14ac:dyDescent="0.2">
      <c r="A3813" s="44" t="str">
        <f t="shared" si="296"/>
        <v>US Natural Gas Physical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1870</v>
      </c>
      <c r="G3813" s="202">
        <v>1340633</v>
      </c>
      <c r="H3813" s="198">
        <v>37047.399664351855</v>
      </c>
      <c r="I3813" t="s">
        <v>3157</v>
      </c>
      <c r="M3813" t="s">
        <v>3494</v>
      </c>
      <c r="N3813" t="s">
        <v>3840</v>
      </c>
      <c r="O3813" t="s">
        <v>4694</v>
      </c>
      <c r="Q3813" s="199">
        <v>1870</v>
      </c>
      <c r="S3813" t="s">
        <v>3495</v>
      </c>
      <c r="T3813" t="s">
        <v>3730</v>
      </c>
      <c r="U3813" s="201">
        <v>3.8650000000000002</v>
      </c>
      <c r="V3813" t="s">
        <v>4433</v>
      </c>
      <c r="W3813" t="s">
        <v>4368</v>
      </c>
      <c r="X3813" t="s">
        <v>3165</v>
      </c>
      <c r="Y3813" t="s">
        <v>4481</v>
      </c>
      <c r="Z3813" t="s">
        <v>3051</v>
      </c>
      <c r="AA3813">
        <v>831131</v>
      </c>
      <c r="AB3813" s="198">
        <v>37048.875011574077</v>
      </c>
      <c r="AC3813" s="198">
        <v>37048.875011574077</v>
      </c>
    </row>
    <row r="3814" spans="1:29" x14ac:dyDescent="0.2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31</v>
      </c>
      <c r="F3814" s="213">
        <f t="shared" si="300"/>
        <v>155000</v>
      </c>
      <c r="G3814" s="202">
        <v>1340634</v>
      </c>
      <c r="H3814" s="198">
        <v>37047.399675925924</v>
      </c>
      <c r="I3814" t="s">
        <v>4431</v>
      </c>
      <c r="M3814" t="s">
        <v>3494</v>
      </c>
      <c r="N3814" t="s">
        <v>3176</v>
      </c>
      <c r="O3814" t="s">
        <v>3899</v>
      </c>
      <c r="Q3814" s="199">
        <v>5000</v>
      </c>
      <c r="S3814" t="s">
        <v>3798</v>
      </c>
      <c r="T3814" t="s">
        <v>3177</v>
      </c>
      <c r="U3814" s="201">
        <v>5.2249999999999996</v>
      </c>
      <c r="V3814" t="s">
        <v>3806</v>
      </c>
      <c r="W3814" t="s">
        <v>4461</v>
      </c>
      <c r="X3814" t="s">
        <v>3179</v>
      </c>
      <c r="Y3814" t="s">
        <v>4481</v>
      </c>
      <c r="Z3814" t="s">
        <v>3052</v>
      </c>
      <c r="AA3814">
        <v>831132</v>
      </c>
      <c r="AB3814" s="198">
        <v>37073.875011574077</v>
      </c>
      <c r="AC3814" s="198">
        <v>37103.875011574077</v>
      </c>
    </row>
    <row r="3815" spans="1:29" x14ac:dyDescent="0.2">
      <c r="A3815" s="44" t="str">
        <f t="shared" si="296"/>
        <v>US Power Physical</v>
      </c>
      <c r="B3815" s="44" t="str">
        <f t="shared" si="297"/>
        <v>US</v>
      </c>
      <c r="C3815" s="44" t="str">
        <f t="shared" si="298"/>
        <v>Power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30</v>
      </c>
      <c r="F3815" s="213">
        <f t="shared" si="300"/>
        <v>1500</v>
      </c>
      <c r="G3815" s="202">
        <v>1340635</v>
      </c>
      <c r="H3815" s="198">
        <v>37047.399699074071</v>
      </c>
      <c r="I3815" t="s">
        <v>4272</v>
      </c>
      <c r="M3815" t="s">
        <v>2818</v>
      </c>
      <c r="N3815" t="s">
        <v>3519</v>
      </c>
      <c r="O3815" t="s">
        <v>4273</v>
      </c>
      <c r="Q3815" s="199">
        <v>50</v>
      </c>
      <c r="S3815" t="s">
        <v>3493</v>
      </c>
      <c r="T3815" t="s">
        <v>3730</v>
      </c>
      <c r="U3815" s="201">
        <v>43.5</v>
      </c>
      <c r="V3815" t="s">
        <v>559</v>
      </c>
      <c r="W3815" t="s">
        <v>3527</v>
      </c>
      <c r="X3815" t="s">
        <v>4275</v>
      </c>
      <c r="Y3815" t="s">
        <v>4783</v>
      </c>
      <c r="Z3815" t="s">
        <v>3046</v>
      </c>
      <c r="AA3815">
        <v>632930.1</v>
      </c>
      <c r="AB3815" s="198">
        <v>37135.594444444447</v>
      </c>
      <c r="AC3815" s="198">
        <v>37164.594444444447</v>
      </c>
    </row>
    <row r="3816" spans="1:29" x14ac:dyDescent="0.2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1340636</v>
      </c>
      <c r="H3816" s="198">
        <v>37047.399733796294</v>
      </c>
      <c r="I3816" t="s">
        <v>3518</v>
      </c>
      <c r="M3816" t="s">
        <v>3494</v>
      </c>
      <c r="N3816" t="s">
        <v>4277</v>
      </c>
      <c r="O3816" t="s">
        <v>4487</v>
      </c>
      <c r="Q3816" s="199">
        <v>10000</v>
      </c>
      <c r="S3816" t="s">
        <v>3495</v>
      </c>
      <c r="T3816" t="s">
        <v>3730</v>
      </c>
      <c r="U3816" s="201">
        <v>4.0549999999999997</v>
      </c>
      <c r="V3816" t="s">
        <v>3691</v>
      </c>
      <c r="W3816" t="s">
        <v>2909</v>
      </c>
      <c r="X3816" t="s">
        <v>4278</v>
      </c>
      <c r="Y3816" t="s">
        <v>3748</v>
      </c>
      <c r="Z3816" t="s">
        <v>3051</v>
      </c>
      <c r="AA3816" t="s">
        <v>649</v>
      </c>
      <c r="AB3816" s="198">
        <v>37073.875</v>
      </c>
      <c r="AC3816" s="198">
        <v>37103.875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4293</v>
      </c>
      <c r="G3817" s="202">
        <v>1340637</v>
      </c>
      <c r="H3817" s="198">
        <v>37047.399791666663</v>
      </c>
      <c r="I3817" t="s">
        <v>3518</v>
      </c>
      <c r="M3817" t="s">
        <v>3494</v>
      </c>
      <c r="N3817" t="s">
        <v>3840</v>
      </c>
      <c r="O3817" t="s">
        <v>2681</v>
      </c>
      <c r="P3817" s="199">
        <v>4293</v>
      </c>
      <c r="S3817" t="s">
        <v>3495</v>
      </c>
      <c r="T3817" t="s">
        <v>3730</v>
      </c>
      <c r="U3817" s="201">
        <v>4.1449999999999996</v>
      </c>
      <c r="V3817" t="s">
        <v>4440</v>
      </c>
      <c r="W3817" t="s">
        <v>4178</v>
      </c>
      <c r="X3817" t="s">
        <v>3149</v>
      </c>
      <c r="Y3817" t="s">
        <v>4481</v>
      </c>
      <c r="Z3817" t="s">
        <v>3051</v>
      </c>
      <c r="AA3817">
        <v>831133</v>
      </c>
      <c r="AB3817" s="198">
        <v>37048.875011574077</v>
      </c>
      <c r="AC3817" s="198">
        <v>37048.875011574077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3295</v>
      </c>
      <c r="G3818" s="202">
        <v>1340638</v>
      </c>
      <c r="H3818" s="198">
        <v>37047.399814814817</v>
      </c>
      <c r="I3818" t="s">
        <v>4504</v>
      </c>
      <c r="M3818" t="s">
        <v>3494</v>
      </c>
      <c r="N3818" t="s">
        <v>3840</v>
      </c>
      <c r="O3818" t="s">
        <v>2610</v>
      </c>
      <c r="Q3818" s="199">
        <v>3295</v>
      </c>
      <c r="S3818" t="s">
        <v>3495</v>
      </c>
      <c r="T3818" t="s">
        <v>3730</v>
      </c>
      <c r="U3818" s="201">
        <v>3.8574999999999999</v>
      </c>
      <c r="V3818" t="s">
        <v>3257</v>
      </c>
      <c r="W3818" t="s">
        <v>4512</v>
      </c>
      <c r="X3818" t="s">
        <v>4513</v>
      </c>
      <c r="Y3818" t="s">
        <v>4481</v>
      </c>
      <c r="Z3818" t="s">
        <v>3051</v>
      </c>
      <c r="AA3818">
        <v>831134</v>
      </c>
      <c r="AB3818" s="198">
        <v>37048.875011574077</v>
      </c>
      <c r="AC3818" s="198">
        <v>37048.875011574077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1340639</v>
      </c>
      <c r="H3819" s="198">
        <v>37047.399837962963</v>
      </c>
      <c r="I3819" t="s">
        <v>4249</v>
      </c>
      <c r="M3819" t="s">
        <v>3494</v>
      </c>
      <c r="N3819" t="s">
        <v>3840</v>
      </c>
      <c r="O3819" t="s">
        <v>2503</v>
      </c>
      <c r="Q3819" s="199">
        <v>5000</v>
      </c>
      <c r="S3819" t="s">
        <v>3495</v>
      </c>
      <c r="T3819" t="s">
        <v>3730</v>
      </c>
      <c r="U3819" s="201">
        <v>3.8925000000000001</v>
      </c>
      <c r="V3819" t="s">
        <v>4180</v>
      </c>
      <c r="W3819" t="s">
        <v>4348</v>
      </c>
      <c r="X3819" t="s">
        <v>4498</v>
      </c>
      <c r="Y3819" t="s">
        <v>4481</v>
      </c>
      <c r="Z3819" t="s">
        <v>3051</v>
      </c>
      <c r="AA3819">
        <v>831135</v>
      </c>
      <c r="AB3819" s="198">
        <v>37048.875011574077</v>
      </c>
      <c r="AC3819" s="198">
        <v>37048.875011574077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31</v>
      </c>
      <c r="F3820" s="213">
        <f t="shared" si="300"/>
        <v>155000</v>
      </c>
      <c r="G3820" s="202">
        <v>1340640</v>
      </c>
      <c r="H3820" s="198">
        <v>37047.39984953704</v>
      </c>
      <c r="I3820" t="s">
        <v>4280</v>
      </c>
      <c r="M3820" t="s">
        <v>3494</v>
      </c>
      <c r="N3820" t="s">
        <v>4277</v>
      </c>
      <c r="O3820" t="s">
        <v>4487</v>
      </c>
      <c r="Q3820" s="199">
        <v>5000</v>
      </c>
      <c r="S3820" t="s">
        <v>3495</v>
      </c>
      <c r="T3820" t="s">
        <v>3730</v>
      </c>
      <c r="U3820" s="201">
        <v>4.0549999999999997</v>
      </c>
      <c r="V3820" t="s">
        <v>4114</v>
      </c>
      <c r="W3820" t="s">
        <v>2909</v>
      </c>
      <c r="X3820" t="s">
        <v>4278</v>
      </c>
      <c r="Y3820" t="s">
        <v>3748</v>
      </c>
      <c r="Z3820" t="s">
        <v>3051</v>
      </c>
      <c r="AA3820" t="s">
        <v>650</v>
      </c>
      <c r="AB3820" s="198">
        <v>37073.875</v>
      </c>
      <c r="AC3820" s="198">
        <v>37103.875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4931</v>
      </c>
      <c r="G3821" s="202">
        <v>1340642</v>
      </c>
      <c r="H3821" s="198">
        <v>37047.399884259263</v>
      </c>
      <c r="I3821" t="s">
        <v>3606</v>
      </c>
      <c r="M3821" t="s">
        <v>3494</v>
      </c>
      <c r="N3821" t="s">
        <v>3840</v>
      </c>
      <c r="O3821" t="s">
        <v>2505</v>
      </c>
      <c r="P3821" s="199">
        <v>4931</v>
      </c>
      <c r="S3821" t="s">
        <v>3495</v>
      </c>
      <c r="T3821" t="s">
        <v>3730</v>
      </c>
      <c r="U3821" s="201">
        <v>3.8774999999999999</v>
      </c>
      <c r="V3821" t="s">
        <v>3621</v>
      </c>
      <c r="W3821" t="s">
        <v>4348</v>
      </c>
      <c r="X3821" t="s">
        <v>4498</v>
      </c>
      <c r="Y3821" t="s">
        <v>4481</v>
      </c>
      <c r="Z3821" t="s">
        <v>3051</v>
      </c>
      <c r="AA3821">
        <v>831136</v>
      </c>
      <c r="AB3821" s="198">
        <v>37048.875011574077</v>
      </c>
      <c r="AC3821" s="198">
        <v>37048.875011574077</v>
      </c>
    </row>
    <row r="3822" spans="1:29" x14ac:dyDescent="0.2">
      <c r="A3822" s="44" t="str">
        <f t="shared" si="296"/>
        <v xml:space="preserve"> LPG Financial</v>
      </c>
      <c r="B3822" s="44" t="str">
        <f t="shared" si="297"/>
        <v/>
      </c>
      <c r="C3822" s="44" t="str">
        <f t="shared" si="298"/>
        <v>LPG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62000</v>
      </c>
      <c r="G3822" s="202">
        <v>1340644</v>
      </c>
      <c r="H3822" s="198">
        <v>37047.399930555555</v>
      </c>
      <c r="I3822" t="s">
        <v>3385</v>
      </c>
      <c r="M3822" t="s">
        <v>3498</v>
      </c>
      <c r="N3822" t="s">
        <v>4649</v>
      </c>
      <c r="O3822" t="s">
        <v>651</v>
      </c>
      <c r="P3822" s="199">
        <v>2000</v>
      </c>
      <c r="S3822" t="s">
        <v>3610</v>
      </c>
      <c r="T3822" t="s">
        <v>3730</v>
      </c>
      <c r="U3822" s="201">
        <v>263</v>
      </c>
      <c r="V3822" t="s">
        <v>3386</v>
      </c>
      <c r="W3822" t="s">
        <v>3206</v>
      </c>
      <c r="X3822" t="s">
        <v>3207</v>
      </c>
      <c r="Y3822" t="s">
        <v>2830</v>
      </c>
      <c r="Z3822" t="s">
        <v>4120</v>
      </c>
      <c r="AA3822">
        <v>113704</v>
      </c>
      <c r="AB3822" s="198">
        <v>37073.875011574077</v>
      </c>
      <c r="AC3822" s="198">
        <v>37103.875011574077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5000</v>
      </c>
      <c r="G3823" s="202">
        <v>1340648</v>
      </c>
      <c r="H3823" s="198">
        <v>37047.4</v>
      </c>
      <c r="I3823" t="s">
        <v>4482</v>
      </c>
      <c r="M3823" t="s">
        <v>3494</v>
      </c>
      <c r="N3823" t="s">
        <v>3840</v>
      </c>
      <c r="O3823" t="s">
        <v>2498</v>
      </c>
      <c r="Q3823" s="199">
        <v>5000</v>
      </c>
      <c r="S3823" t="s">
        <v>3495</v>
      </c>
      <c r="T3823" t="s">
        <v>3730</v>
      </c>
      <c r="U3823" s="201">
        <v>3.835</v>
      </c>
      <c r="V3823" t="s">
        <v>4511</v>
      </c>
      <c r="W3823" t="s">
        <v>4348</v>
      </c>
      <c r="X3823" t="s">
        <v>4498</v>
      </c>
      <c r="Y3823" t="s">
        <v>4481</v>
      </c>
      <c r="Z3823" t="s">
        <v>3051</v>
      </c>
      <c r="AA3823">
        <v>831138</v>
      </c>
      <c r="AB3823" s="198">
        <v>37048.875011574077</v>
      </c>
      <c r="AC3823" s="198">
        <v>37048.875011574077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5000</v>
      </c>
      <c r="G3824" s="202">
        <v>1340647</v>
      </c>
      <c r="H3824" s="198">
        <v>37047.4</v>
      </c>
      <c r="I3824" t="s">
        <v>4284</v>
      </c>
      <c r="M3824" t="s">
        <v>3494</v>
      </c>
      <c r="N3824" t="s">
        <v>3840</v>
      </c>
      <c r="O3824" t="s">
        <v>4706</v>
      </c>
      <c r="P3824" s="199">
        <v>5000</v>
      </c>
      <c r="S3824" t="s">
        <v>3495</v>
      </c>
      <c r="T3824" t="s">
        <v>3730</v>
      </c>
      <c r="U3824" s="201">
        <v>3.8450000000000002</v>
      </c>
      <c r="V3824" t="s">
        <v>4108</v>
      </c>
      <c r="W3824" t="s">
        <v>4169</v>
      </c>
      <c r="X3824" t="s">
        <v>3165</v>
      </c>
      <c r="Y3824" t="s">
        <v>4481</v>
      </c>
      <c r="Z3824" t="s">
        <v>3051</v>
      </c>
      <c r="AA3824">
        <v>831137</v>
      </c>
      <c r="AB3824" s="198">
        <v>37048.875011574077</v>
      </c>
      <c r="AC3824" s="198">
        <v>37048.875011574077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3500</v>
      </c>
      <c r="G3825" s="202">
        <v>1340652</v>
      </c>
      <c r="H3825" s="198">
        <v>37047.400023148148</v>
      </c>
      <c r="I3825" t="s">
        <v>3150</v>
      </c>
      <c r="M3825" t="s">
        <v>3494</v>
      </c>
      <c r="N3825" t="s">
        <v>3840</v>
      </c>
      <c r="O3825" t="s">
        <v>2515</v>
      </c>
      <c r="Q3825" s="199">
        <v>3500</v>
      </c>
      <c r="S3825" t="s">
        <v>3495</v>
      </c>
      <c r="T3825" t="s">
        <v>3730</v>
      </c>
      <c r="U3825" s="201">
        <v>3.98</v>
      </c>
      <c r="V3825" t="s">
        <v>4378</v>
      </c>
      <c r="W3825" t="s">
        <v>4163</v>
      </c>
      <c r="X3825" t="s">
        <v>4164</v>
      </c>
      <c r="Y3825" t="s">
        <v>4481</v>
      </c>
      <c r="Z3825" t="s">
        <v>3051</v>
      </c>
      <c r="AA3825">
        <v>831139</v>
      </c>
      <c r="AB3825" s="198">
        <v>37048.875011574077</v>
      </c>
      <c r="AC3825" s="198">
        <v>37048.875011574077</v>
      </c>
    </row>
    <row r="3826" spans="1:31" x14ac:dyDescent="0.2">
      <c r="A3826" s="44" t="str">
        <f t="shared" si="296"/>
        <v>US Power Physical</v>
      </c>
      <c r="B3826" s="44" t="str">
        <f t="shared" si="297"/>
        <v>US</v>
      </c>
      <c r="C3826" s="44" t="str">
        <f t="shared" si="298"/>
        <v>Power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31</v>
      </c>
      <c r="F3826" s="213">
        <f t="shared" si="300"/>
        <v>1550</v>
      </c>
      <c r="G3826" s="202">
        <v>1340654</v>
      </c>
      <c r="H3826" s="198">
        <v>37047.400057870371</v>
      </c>
      <c r="I3826" t="s">
        <v>4282</v>
      </c>
      <c r="M3826" t="s">
        <v>2818</v>
      </c>
      <c r="N3826" t="s">
        <v>3519</v>
      </c>
      <c r="O3826" t="s">
        <v>3997</v>
      </c>
      <c r="Q3826" s="199">
        <v>50</v>
      </c>
      <c r="S3826" t="s">
        <v>3493</v>
      </c>
      <c r="T3826" t="s">
        <v>3730</v>
      </c>
      <c r="U3826" s="201">
        <v>40.5</v>
      </c>
      <c r="V3826" t="s">
        <v>4138</v>
      </c>
      <c r="W3826" t="s">
        <v>3966</v>
      </c>
      <c r="X3826" t="s">
        <v>4258</v>
      </c>
      <c r="Y3826" t="s">
        <v>4783</v>
      </c>
      <c r="Z3826" t="s">
        <v>3046</v>
      </c>
      <c r="AA3826">
        <v>632932.1</v>
      </c>
      <c r="AB3826" s="198">
        <v>37377.591666666667</v>
      </c>
      <c r="AC3826" s="198">
        <v>37407.591666666667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5000</v>
      </c>
      <c r="G3827" s="202">
        <v>1340653</v>
      </c>
      <c r="H3827" s="198">
        <v>37047.400057870371</v>
      </c>
      <c r="I3827" t="s">
        <v>4280</v>
      </c>
      <c r="M3827" t="s">
        <v>3494</v>
      </c>
      <c r="N3827" t="s">
        <v>3840</v>
      </c>
      <c r="O3827" t="s">
        <v>2499</v>
      </c>
      <c r="P3827" s="199">
        <v>5000</v>
      </c>
      <c r="S3827" t="s">
        <v>3495</v>
      </c>
      <c r="T3827" t="s">
        <v>3730</v>
      </c>
      <c r="U3827" s="201">
        <v>3.8824999999999998</v>
      </c>
      <c r="V3827" t="s">
        <v>4613</v>
      </c>
      <c r="W3827" t="s">
        <v>4348</v>
      </c>
      <c r="X3827" t="s">
        <v>4498</v>
      </c>
      <c r="Y3827" t="s">
        <v>4481</v>
      </c>
      <c r="Z3827" t="s">
        <v>3051</v>
      </c>
      <c r="AA3827">
        <v>831140</v>
      </c>
      <c r="AB3827" s="198">
        <v>37048.875011574077</v>
      </c>
      <c r="AC3827" s="198">
        <v>37048.875011574077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13408</v>
      </c>
      <c r="G3828" s="202">
        <v>1340655</v>
      </c>
      <c r="H3828" s="198">
        <v>37047.400069444448</v>
      </c>
      <c r="I3828" t="s">
        <v>3472</v>
      </c>
      <c r="M3828" t="s">
        <v>3494</v>
      </c>
      <c r="N3828" t="s">
        <v>3840</v>
      </c>
      <c r="O3828" t="s">
        <v>4680</v>
      </c>
      <c r="P3828" s="199">
        <v>13408</v>
      </c>
      <c r="S3828" t="s">
        <v>3495</v>
      </c>
      <c r="T3828" t="s">
        <v>3730</v>
      </c>
      <c r="U3828" s="201">
        <v>3.9750000000000001</v>
      </c>
      <c r="V3828" t="s">
        <v>3670</v>
      </c>
      <c r="W3828" t="s">
        <v>4163</v>
      </c>
      <c r="X3828" t="s">
        <v>4164</v>
      </c>
      <c r="Y3828" t="s">
        <v>4481</v>
      </c>
      <c r="Z3828" t="s">
        <v>3051</v>
      </c>
      <c r="AA3828">
        <v>831141</v>
      </c>
      <c r="AB3828" s="198">
        <v>37048.875011574077</v>
      </c>
      <c r="AC3828" s="198">
        <v>37048.875011574077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365</v>
      </c>
      <c r="F3829" s="213">
        <f t="shared" si="300"/>
        <v>1825000</v>
      </c>
      <c r="G3829" s="202">
        <v>1340656</v>
      </c>
      <c r="H3829" s="198">
        <v>37047.400081018517</v>
      </c>
      <c r="I3829" t="s">
        <v>3637</v>
      </c>
      <c r="M3829" t="s">
        <v>3494</v>
      </c>
      <c r="N3829" t="s">
        <v>4277</v>
      </c>
      <c r="O3829" t="s">
        <v>4526</v>
      </c>
      <c r="Q3829" s="199">
        <v>5000</v>
      </c>
      <c r="S3829" t="s">
        <v>3495</v>
      </c>
      <c r="T3829" t="s">
        <v>3730</v>
      </c>
      <c r="U3829" s="201">
        <v>4.1150000000000002</v>
      </c>
      <c r="V3829" t="s">
        <v>652</v>
      </c>
      <c r="W3829" t="s">
        <v>2909</v>
      </c>
      <c r="X3829" t="s">
        <v>4278</v>
      </c>
      <c r="Y3829" t="s">
        <v>3748</v>
      </c>
      <c r="Z3829" t="s">
        <v>3051</v>
      </c>
      <c r="AA3829" t="s">
        <v>653</v>
      </c>
      <c r="AB3829" s="198">
        <v>37257.875</v>
      </c>
      <c r="AC3829" s="198">
        <v>37621.875</v>
      </c>
    </row>
    <row r="3830" spans="1:31" x14ac:dyDescent="0.2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620000</v>
      </c>
      <c r="G3830" s="202">
        <v>1340657</v>
      </c>
      <c r="H3830" s="198">
        <v>37047.400092592594</v>
      </c>
      <c r="I3830" t="s">
        <v>4519</v>
      </c>
      <c r="M3830" t="s">
        <v>3494</v>
      </c>
      <c r="N3830" t="s">
        <v>4277</v>
      </c>
      <c r="O3830" t="s">
        <v>4487</v>
      </c>
      <c r="P3830" s="199">
        <v>20000</v>
      </c>
      <c r="S3830" t="s">
        <v>3495</v>
      </c>
      <c r="T3830" t="s">
        <v>3730</v>
      </c>
      <c r="U3830" s="201">
        <v>4.05</v>
      </c>
      <c r="V3830" t="s">
        <v>4520</v>
      </c>
      <c r="W3830" t="s">
        <v>2909</v>
      </c>
      <c r="X3830" t="s">
        <v>4278</v>
      </c>
      <c r="Y3830" t="s">
        <v>3748</v>
      </c>
      <c r="Z3830" t="s">
        <v>3051</v>
      </c>
      <c r="AA3830" t="s">
        <v>654</v>
      </c>
      <c r="AB3830" s="198">
        <v>37073.875</v>
      </c>
      <c r="AC3830" s="198">
        <v>37103.875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31347</v>
      </c>
      <c r="G3831" s="202">
        <v>1340658</v>
      </c>
      <c r="H3831" s="198">
        <v>37047.40011574074</v>
      </c>
      <c r="I3831" t="s">
        <v>4249</v>
      </c>
      <c r="M3831" t="s">
        <v>3494</v>
      </c>
      <c r="N3831" t="s">
        <v>3840</v>
      </c>
      <c r="O3831" t="s">
        <v>2481</v>
      </c>
      <c r="P3831" s="199">
        <v>31347</v>
      </c>
      <c r="S3831" t="s">
        <v>3495</v>
      </c>
      <c r="T3831" t="s">
        <v>3730</v>
      </c>
      <c r="U3831" s="201">
        <v>4.0724999999999998</v>
      </c>
      <c r="V3831" t="s">
        <v>4503</v>
      </c>
      <c r="W3831" t="s">
        <v>4479</v>
      </c>
      <c r="X3831" t="s">
        <v>4480</v>
      </c>
      <c r="Y3831" t="s">
        <v>4481</v>
      </c>
      <c r="Z3831" t="s">
        <v>3051</v>
      </c>
      <c r="AA3831">
        <v>831142</v>
      </c>
      <c r="AB3831" s="198">
        <v>37048.875011574077</v>
      </c>
      <c r="AC3831" s="198">
        <v>37048.875011574077</v>
      </c>
    </row>
    <row r="3832" spans="1:31" x14ac:dyDescent="0.2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1340659</v>
      </c>
      <c r="H3832" s="198">
        <v>37047.400138888886</v>
      </c>
      <c r="I3832" t="s">
        <v>4257</v>
      </c>
      <c r="M3832" t="s">
        <v>3494</v>
      </c>
      <c r="N3832" t="s">
        <v>4488</v>
      </c>
      <c r="O3832" t="s">
        <v>381</v>
      </c>
      <c r="Q3832" s="199">
        <v>5000</v>
      </c>
      <c r="S3832" t="s">
        <v>3495</v>
      </c>
      <c r="T3832" t="s">
        <v>3730</v>
      </c>
      <c r="U3832" s="201">
        <v>0.45250000000000001</v>
      </c>
      <c r="V3832" t="s">
        <v>3394</v>
      </c>
      <c r="W3832" t="s">
        <v>4489</v>
      </c>
      <c r="X3832" t="s">
        <v>4490</v>
      </c>
      <c r="Y3832" t="s">
        <v>3748</v>
      </c>
      <c r="Z3832" t="s">
        <v>3051</v>
      </c>
      <c r="AA3832" t="s">
        <v>655</v>
      </c>
      <c r="AB3832" s="198">
        <v>37104.875011574077</v>
      </c>
      <c r="AC3832" s="198">
        <v>37134.875011574077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10000</v>
      </c>
      <c r="G3833" s="202">
        <v>1340661</v>
      </c>
      <c r="H3833" s="198">
        <v>37047.400185185186</v>
      </c>
      <c r="I3833" t="s">
        <v>3606</v>
      </c>
      <c r="M3833" t="s">
        <v>3494</v>
      </c>
      <c r="N3833" t="s">
        <v>3840</v>
      </c>
      <c r="O3833" t="s">
        <v>2469</v>
      </c>
      <c r="P3833" s="199">
        <v>10000</v>
      </c>
      <c r="S3833" t="s">
        <v>3495</v>
      </c>
      <c r="T3833" t="s">
        <v>3730</v>
      </c>
      <c r="U3833" s="201">
        <v>3.9449999999999998</v>
      </c>
      <c r="V3833" t="s">
        <v>3482</v>
      </c>
      <c r="W3833" t="s">
        <v>4512</v>
      </c>
      <c r="X3833" t="s">
        <v>4513</v>
      </c>
      <c r="Y3833" t="s">
        <v>4481</v>
      </c>
      <c r="Z3833" t="s">
        <v>3051</v>
      </c>
      <c r="AA3833">
        <v>831143</v>
      </c>
      <c r="AB3833" s="198">
        <v>37048.875011574077</v>
      </c>
      <c r="AC3833" s="198">
        <v>37048.875011574077</v>
      </c>
    </row>
    <row r="3834" spans="1:31" x14ac:dyDescent="0.2">
      <c r="A3834" s="44" t="str">
        <f t="shared" si="296"/>
        <v xml:space="preserve"> LPG Financial</v>
      </c>
      <c r="B3834" s="44" t="str">
        <f t="shared" si="297"/>
        <v/>
      </c>
      <c r="C3834" s="44" t="str">
        <f t="shared" si="298"/>
        <v>LPG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31</v>
      </c>
      <c r="F3834" s="213">
        <f t="shared" si="300"/>
        <v>62000</v>
      </c>
      <c r="G3834" s="202">
        <v>1340662</v>
      </c>
      <c r="H3834" s="198">
        <v>37047.400196759256</v>
      </c>
      <c r="I3834" t="s">
        <v>3385</v>
      </c>
      <c r="M3834" t="s">
        <v>3498</v>
      </c>
      <c r="N3834" t="s">
        <v>3205</v>
      </c>
      <c r="O3834" t="s">
        <v>3896</v>
      </c>
      <c r="Q3834" s="199">
        <v>2000</v>
      </c>
      <c r="S3834" t="s">
        <v>3610</v>
      </c>
      <c r="T3834" t="s">
        <v>3730</v>
      </c>
      <c r="U3834" s="201">
        <v>262</v>
      </c>
      <c r="V3834" t="s">
        <v>3386</v>
      </c>
      <c r="W3834" t="s">
        <v>3206</v>
      </c>
      <c r="X3834" t="s">
        <v>3207</v>
      </c>
      <c r="Y3834" t="s">
        <v>2830</v>
      </c>
      <c r="Z3834" t="s">
        <v>4120</v>
      </c>
      <c r="AA3834">
        <v>113705</v>
      </c>
      <c r="AB3834" s="198">
        <v>37073.875011574077</v>
      </c>
      <c r="AC3834" s="198">
        <v>37103.875011574077</v>
      </c>
    </row>
    <row r="3835" spans="1:31" x14ac:dyDescent="0.2">
      <c r="A3835" s="44" t="str">
        <f t="shared" si="296"/>
        <v>US Natural Gas Physical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5000</v>
      </c>
      <c r="G3835" s="202">
        <v>1340663</v>
      </c>
      <c r="H3835" s="198">
        <v>37047.400196759256</v>
      </c>
      <c r="I3835" t="s">
        <v>4159</v>
      </c>
      <c r="M3835" t="s">
        <v>3494</v>
      </c>
      <c r="N3835" t="s">
        <v>3840</v>
      </c>
      <c r="O3835" t="s">
        <v>2498</v>
      </c>
      <c r="P3835" s="199">
        <v>5000</v>
      </c>
      <c r="S3835" t="s">
        <v>3495</v>
      </c>
      <c r="T3835" t="s">
        <v>3730</v>
      </c>
      <c r="U3835" s="201">
        <v>3.8325</v>
      </c>
      <c r="V3835" t="s">
        <v>4003</v>
      </c>
      <c r="W3835" t="s">
        <v>4348</v>
      </c>
      <c r="X3835" t="s">
        <v>4498</v>
      </c>
      <c r="Y3835" t="s">
        <v>4481</v>
      </c>
      <c r="Z3835" t="s">
        <v>3051</v>
      </c>
      <c r="AA3835">
        <v>831144</v>
      </c>
      <c r="AB3835" s="198">
        <v>37048.875011574077</v>
      </c>
      <c r="AC3835" s="198">
        <v>37048.875011574077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2300</v>
      </c>
      <c r="G3836" s="202">
        <v>1340664</v>
      </c>
      <c r="H3836" s="198">
        <v>37047.400231481479</v>
      </c>
      <c r="I3836" t="s">
        <v>3678</v>
      </c>
      <c r="M3836" t="s">
        <v>3494</v>
      </c>
      <c r="N3836" t="s">
        <v>3840</v>
      </c>
      <c r="O3836" t="s">
        <v>2472</v>
      </c>
      <c r="P3836" s="199">
        <v>2300</v>
      </c>
      <c r="S3836" t="s">
        <v>3495</v>
      </c>
      <c r="T3836" t="s">
        <v>3730</v>
      </c>
      <c r="U3836" s="201">
        <v>3.9325000000000001</v>
      </c>
      <c r="V3836" t="s">
        <v>4048</v>
      </c>
      <c r="W3836" t="s">
        <v>4512</v>
      </c>
      <c r="X3836" t="s">
        <v>4513</v>
      </c>
      <c r="Y3836" t="s">
        <v>4481</v>
      </c>
      <c r="Z3836" t="s">
        <v>3051</v>
      </c>
      <c r="AA3836">
        <v>831145</v>
      </c>
      <c r="AB3836" s="198">
        <v>37048.875011574077</v>
      </c>
      <c r="AC3836" s="198">
        <v>37048.875011574077</v>
      </c>
    </row>
    <row r="3837" spans="1:31" x14ac:dyDescent="0.2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25</v>
      </c>
      <c r="F3837" s="213">
        <f t="shared" si="300"/>
        <v>250000</v>
      </c>
      <c r="G3837" s="202">
        <v>1340665</v>
      </c>
      <c r="H3837" s="198">
        <v>37047.400254629632</v>
      </c>
      <c r="I3837" t="s">
        <v>3606</v>
      </c>
      <c r="M3837" t="s">
        <v>3494</v>
      </c>
      <c r="N3837" t="s">
        <v>4277</v>
      </c>
      <c r="O3837" t="s">
        <v>3991</v>
      </c>
      <c r="P3837" s="199">
        <v>10000</v>
      </c>
      <c r="S3837" t="s">
        <v>3495</v>
      </c>
      <c r="T3837" t="s">
        <v>3730</v>
      </c>
      <c r="U3837" s="201">
        <v>3.9750000000000001</v>
      </c>
      <c r="V3837" t="s">
        <v>3281</v>
      </c>
      <c r="W3837" t="s">
        <v>4527</v>
      </c>
      <c r="X3837" t="s">
        <v>4157</v>
      </c>
      <c r="Y3837" t="s">
        <v>3748</v>
      </c>
      <c r="Z3837" t="s">
        <v>3051</v>
      </c>
      <c r="AA3837" t="s">
        <v>656</v>
      </c>
      <c r="AB3837" s="198">
        <v>37048.875011574077</v>
      </c>
      <c r="AC3837" s="198">
        <v>37072.875011574077</v>
      </c>
      <c r="AE3837" s="116">
        <f>IF(S3837="Gallon",F3837/42,F3837)</f>
        <v>250000</v>
      </c>
    </row>
    <row r="3838" spans="1:31" x14ac:dyDescent="0.2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10000</v>
      </c>
      <c r="G3838" s="202">
        <v>1340667</v>
      </c>
      <c r="H3838" s="198">
        <v>37047.400300925925</v>
      </c>
      <c r="I3838" t="s">
        <v>4504</v>
      </c>
      <c r="M3838" t="s">
        <v>3494</v>
      </c>
      <c r="N3838" t="s">
        <v>3840</v>
      </c>
      <c r="O3838" t="s">
        <v>2472</v>
      </c>
      <c r="Q3838" s="199">
        <v>10000</v>
      </c>
      <c r="S3838" t="s">
        <v>3495</v>
      </c>
      <c r="T3838" t="s">
        <v>3730</v>
      </c>
      <c r="U3838" s="201">
        <v>3.9375</v>
      </c>
      <c r="V3838" t="s">
        <v>3257</v>
      </c>
      <c r="W3838" t="s">
        <v>4512</v>
      </c>
      <c r="X3838" t="s">
        <v>4513</v>
      </c>
      <c r="Y3838" t="s">
        <v>4481</v>
      </c>
      <c r="Z3838" t="s">
        <v>3051</v>
      </c>
      <c r="AA3838">
        <v>831147</v>
      </c>
      <c r="AB3838" s="198">
        <v>37048.875011574077</v>
      </c>
      <c r="AC3838" s="198">
        <v>37048.875011574077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1852</v>
      </c>
      <c r="G3839" s="202">
        <v>1340668</v>
      </c>
      <c r="H3839" s="198">
        <v>37047.400312500002</v>
      </c>
      <c r="I3839" t="s">
        <v>4518</v>
      </c>
      <c r="M3839" t="s">
        <v>3494</v>
      </c>
      <c r="N3839" t="s">
        <v>3840</v>
      </c>
      <c r="O3839" t="s">
        <v>2499</v>
      </c>
      <c r="P3839" s="199">
        <v>1852</v>
      </c>
      <c r="S3839" t="s">
        <v>3495</v>
      </c>
      <c r="T3839" t="s">
        <v>3730</v>
      </c>
      <c r="U3839" s="201">
        <v>3.88</v>
      </c>
      <c r="V3839" t="s">
        <v>4585</v>
      </c>
      <c r="W3839" t="s">
        <v>4348</v>
      </c>
      <c r="X3839" t="s">
        <v>4498</v>
      </c>
      <c r="Y3839" t="s">
        <v>4481</v>
      </c>
      <c r="Z3839" t="s">
        <v>3051</v>
      </c>
      <c r="AA3839">
        <v>831148</v>
      </c>
      <c r="AB3839" s="198">
        <v>37048.875011574077</v>
      </c>
      <c r="AC3839" s="198">
        <v>37048.875011574077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</v>
      </c>
      <c r="G3840" s="202">
        <v>1340669</v>
      </c>
      <c r="H3840" s="198">
        <v>37047.400358796294</v>
      </c>
      <c r="I3840" t="s">
        <v>4280</v>
      </c>
      <c r="M3840" t="s">
        <v>3494</v>
      </c>
      <c r="N3840" t="s">
        <v>3840</v>
      </c>
      <c r="O3840" t="s">
        <v>2481</v>
      </c>
      <c r="P3840" s="199">
        <v>5000</v>
      </c>
      <c r="S3840" t="s">
        <v>3495</v>
      </c>
      <c r="T3840" t="s">
        <v>3730</v>
      </c>
      <c r="U3840" s="201">
        <v>4.0674999999999999</v>
      </c>
      <c r="V3840" t="s">
        <v>4377</v>
      </c>
      <c r="W3840" t="s">
        <v>4479</v>
      </c>
      <c r="X3840" t="s">
        <v>4480</v>
      </c>
      <c r="Y3840" t="s">
        <v>4481</v>
      </c>
      <c r="Z3840" t="s">
        <v>3051</v>
      </c>
      <c r="AA3840">
        <v>831149</v>
      </c>
      <c r="AB3840" s="198">
        <v>37048.875011574077</v>
      </c>
      <c r="AC3840" s="198">
        <v>37048.875011574077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1340670</v>
      </c>
      <c r="H3841" s="198">
        <v>37047.400381944448</v>
      </c>
      <c r="I3841" t="s">
        <v>3702</v>
      </c>
      <c r="M3841" t="s">
        <v>3494</v>
      </c>
      <c r="N3841" t="s">
        <v>3840</v>
      </c>
      <c r="O3841" t="s">
        <v>2523</v>
      </c>
      <c r="P3841" s="199">
        <v>5000</v>
      </c>
      <c r="S3841" t="s">
        <v>3495</v>
      </c>
      <c r="T3841" t="s">
        <v>3730</v>
      </c>
      <c r="U3841" s="201">
        <v>3.94</v>
      </c>
      <c r="V3841" t="s">
        <v>4387</v>
      </c>
      <c r="W3841" t="s">
        <v>4512</v>
      </c>
      <c r="X3841" t="s">
        <v>4513</v>
      </c>
      <c r="Y3841" t="s">
        <v>4481</v>
      </c>
      <c r="Z3841" t="s">
        <v>3051</v>
      </c>
      <c r="AA3841">
        <v>831150</v>
      </c>
      <c r="AB3841" s="198">
        <v>37048.875011574077</v>
      </c>
      <c r="AC3841" s="198">
        <v>37048.875011574077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45000</v>
      </c>
      <c r="G3842" s="202">
        <v>1340671</v>
      </c>
      <c r="H3842" s="198">
        <v>37047.400405092594</v>
      </c>
      <c r="I3842" t="s">
        <v>4249</v>
      </c>
      <c r="M3842" t="s">
        <v>3494</v>
      </c>
      <c r="N3842" t="s">
        <v>3840</v>
      </c>
      <c r="O3842" t="s">
        <v>2481</v>
      </c>
      <c r="P3842" s="199">
        <v>45000</v>
      </c>
      <c r="S3842" t="s">
        <v>3495</v>
      </c>
      <c r="T3842" t="s">
        <v>3730</v>
      </c>
      <c r="U3842" s="201">
        <v>4.0674999999999999</v>
      </c>
      <c r="V3842" t="s">
        <v>4503</v>
      </c>
      <c r="W3842" t="s">
        <v>4479</v>
      </c>
      <c r="X3842" t="s">
        <v>4480</v>
      </c>
      <c r="Y3842" t="s">
        <v>4481</v>
      </c>
      <c r="Z3842" t="s">
        <v>3051</v>
      </c>
      <c r="AA3842">
        <v>831151</v>
      </c>
      <c r="AB3842" s="198">
        <v>37048.875011574077</v>
      </c>
      <c r="AC3842" s="198">
        <v>37048.875011574077</v>
      </c>
    </row>
    <row r="3843" spans="1:29" x14ac:dyDescent="0.2">
      <c r="A3843" s="44" t="str">
        <f t="shared" si="296"/>
        <v>US Crude Financial</v>
      </c>
      <c r="B3843" s="44" t="str">
        <f t="shared" si="297"/>
        <v>US</v>
      </c>
      <c r="C3843" s="44" t="str">
        <f t="shared" si="298"/>
        <v>Crude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50000</v>
      </c>
      <c r="G3843" s="202">
        <v>1340675</v>
      </c>
      <c r="H3843" s="198">
        <v>37047.40047453704</v>
      </c>
      <c r="I3843" t="s">
        <v>4276</v>
      </c>
      <c r="M3843" t="s">
        <v>3599</v>
      </c>
      <c r="N3843" t="s">
        <v>4774</v>
      </c>
      <c r="O3843" t="s">
        <v>3516</v>
      </c>
      <c r="Q3843" s="199">
        <v>50000</v>
      </c>
      <c r="S3843" t="s">
        <v>3500</v>
      </c>
      <c r="T3843" t="s">
        <v>3730</v>
      </c>
      <c r="U3843" s="201">
        <v>27.98</v>
      </c>
      <c r="V3843" t="s">
        <v>4469</v>
      </c>
      <c r="W3843" t="s">
        <v>4776</v>
      </c>
      <c r="X3843" t="s">
        <v>4777</v>
      </c>
      <c r="Y3843" t="s">
        <v>2830</v>
      </c>
      <c r="Z3843" t="s">
        <v>3051</v>
      </c>
      <c r="AA3843">
        <v>113706</v>
      </c>
      <c r="AB3843" s="198">
        <v>37073</v>
      </c>
      <c r="AC3843" s="198">
        <v>37103</v>
      </c>
    </row>
    <row r="3844" spans="1:29" x14ac:dyDescent="0.2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31</v>
      </c>
      <c r="F3844" s="213">
        <f t="shared" si="300"/>
        <v>77500</v>
      </c>
      <c r="G3844" s="202">
        <v>1340676</v>
      </c>
      <c r="H3844" s="198">
        <v>37047.400520833333</v>
      </c>
      <c r="I3844" t="s">
        <v>4159</v>
      </c>
      <c r="M3844" t="s">
        <v>3494</v>
      </c>
      <c r="N3844" t="s">
        <v>4277</v>
      </c>
      <c r="O3844" t="s">
        <v>4487</v>
      </c>
      <c r="P3844" s="199">
        <v>2500</v>
      </c>
      <c r="S3844" t="s">
        <v>3495</v>
      </c>
      <c r="T3844" t="s">
        <v>3730</v>
      </c>
      <c r="U3844" s="201">
        <v>4.0449999999999999</v>
      </c>
      <c r="V3844" t="s">
        <v>138</v>
      </c>
      <c r="W3844" t="s">
        <v>2909</v>
      </c>
      <c r="X3844" t="s">
        <v>4278</v>
      </c>
      <c r="Y3844" t="s">
        <v>3748</v>
      </c>
      <c r="Z3844" t="s">
        <v>3051</v>
      </c>
      <c r="AA3844" t="s">
        <v>657</v>
      </c>
      <c r="AB3844" s="198">
        <v>37073.875</v>
      </c>
      <c r="AC3844" s="198">
        <v>37103.875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5000</v>
      </c>
      <c r="G3845" s="202">
        <v>1340677</v>
      </c>
      <c r="H3845" s="198">
        <v>37047.400543981479</v>
      </c>
      <c r="I3845" t="s">
        <v>4159</v>
      </c>
      <c r="M3845" t="s">
        <v>3494</v>
      </c>
      <c r="N3845" t="s">
        <v>3840</v>
      </c>
      <c r="O3845" t="s">
        <v>2498</v>
      </c>
      <c r="P3845" s="199">
        <v>5000</v>
      </c>
      <c r="S3845" t="s">
        <v>3495</v>
      </c>
      <c r="T3845" t="s">
        <v>3730</v>
      </c>
      <c r="U3845" s="201">
        <v>3.8275000000000001</v>
      </c>
      <c r="V3845" t="s">
        <v>4003</v>
      </c>
      <c r="W3845" t="s">
        <v>4348</v>
      </c>
      <c r="X3845" t="s">
        <v>4498</v>
      </c>
      <c r="Y3845" t="s">
        <v>4481</v>
      </c>
      <c r="Z3845" t="s">
        <v>3051</v>
      </c>
      <c r="AA3845">
        <v>831153</v>
      </c>
      <c r="AB3845" s="198">
        <v>37048.875011574077</v>
      </c>
      <c r="AC3845" s="198">
        <v>37048.875011574077</v>
      </c>
    </row>
    <row r="3846" spans="1:29" x14ac:dyDescent="0.2">
      <c r="A3846" s="44" t="str">
        <f t="shared" si="296"/>
        <v xml:space="preserve"> Natural Gas Physical</v>
      </c>
      <c r="B3846" s="44" t="str">
        <f t="shared" si="297"/>
        <v/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10000</v>
      </c>
      <c r="G3846" s="202">
        <v>1340678</v>
      </c>
      <c r="H3846" s="198">
        <v>37047.400555555556</v>
      </c>
      <c r="I3846" t="s">
        <v>4431</v>
      </c>
      <c r="M3846" t="s">
        <v>3494</v>
      </c>
      <c r="N3846" t="s">
        <v>4506</v>
      </c>
      <c r="O3846" t="s">
        <v>2641</v>
      </c>
      <c r="P3846" s="199">
        <v>10000</v>
      </c>
      <c r="S3846" t="s">
        <v>3495</v>
      </c>
      <c r="T3846" t="s">
        <v>3730</v>
      </c>
      <c r="U3846" s="201">
        <v>4.0999999999999996</v>
      </c>
      <c r="V3846" t="s">
        <v>3546</v>
      </c>
      <c r="W3846" t="s">
        <v>4507</v>
      </c>
      <c r="X3846" t="s">
        <v>4508</v>
      </c>
      <c r="Y3846" t="s">
        <v>4481</v>
      </c>
      <c r="Z3846" t="s">
        <v>3051</v>
      </c>
      <c r="AA3846">
        <v>831152</v>
      </c>
      <c r="AB3846" s="198">
        <v>37048.875011574077</v>
      </c>
      <c r="AC3846" s="198">
        <v>37048.875011574077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1340680</v>
      </c>
      <c r="H3847" s="198">
        <v>37047.400601851848</v>
      </c>
      <c r="I3847" t="s">
        <v>4502</v>
      </c>
      <c r="M3847" t="s">
        <v>3494</v>
      </c>
      <c r="N3847" t="s">
        <v>3840</v>
      </c>
      <c r="O3847" t="s">
        <v>2505</v>
      </c>
      <c r="Q3847" s="199">
        <v>5000</v>
      </c>
      <c r="S3847" t="s">
        <v>3495</v>
      </c>
      <c r="T3847" t="s">
        <v>3730</v>
      </c>
      <c r="U3847" s="201">
        <v>3.88</v>
      </c>
      <c r="V3847" t="s">
        <v>4151</v>
      </c>
      <c r="W3847" t="s">
        <v>4348</v>
      </c>
      <c r="X3847" t="s">
        <v>4498</v>
      </c>
      <c r="Y3847" t="s">
        <v>4481</v>
      </c>
      <c r="Z3847" t="s">
        <v>3051</v>
      </c>
      <c r="AA3847">
        <v>831155</v>
      </c>
      <c r="AB3847" s="198">
        <v>37048.875011574077</v>
      </c>
      <c r="AC3847" s="198">
        <v>37048.875011574077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1760</v>
      </c>
      <c r="G3848" s="202">
        <v>1340679</v>
      </c>
      <c r="H3848" s="198">
        <v>37047.400601851848</v>
      </c>
      <c r="I3848" t="s">
        <v>4276</v>
      </c>
      <c r="M3848" t="s">
        <v>3494</v>
      </c>
      <c r="N3848" t="s">
        <v>3840</v>
      </c>
      <c r="O3848" t="s">
        <v>2524</v>
      </c>
      <c r="P3848" s="199">
        <v>1760</v>
      </c>
      <c r="S3848" t="s">
        <v>3495</v>
      </c>
      <c r="T3848" t="s">
        <v>3730</v>
      </c>
      <c r="U3848" s="201">
        <v>4.25</v>
      </c>
      <c r="V3848" t="s">
        <v>4345</v>
      </c>
      <c r="W3848" t="s">
        <v>3217</v>
      </c>
      <c r="X3848" t="s">
        <v>3153</v>
      </c>
      <c r="Y3848" t="s">
        <v>4481</v>
      </c>
      <c r="Z3848" t="s">
        <v>3051</v>
      </c>
      <c r="AA3848">
        <v>831154</v>
      </c>
      <c r="AB3848" s="198">
        <v>37048.875011574077</v>
      </c>
      <c r="AC3848" s="198">
        <v>37048.875011574077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1340682</v>
      </c>
      <c r="H3849" s="198">
        <v>37047.400613425925</v>
      </c>
      <c r="I3849" t="s">
        <v>4126</v>
      </c>
      <c r="M3849" t="s">
        <v>3499</v>
      </c>
      <c r="N3849" t="s">
        <v>3727</v>
      </c>
      <c r="O3849" t="s">
        <v>3728</v>
      </c>
      <c r="P3849" s="199">
        <v>20</v>
      </c>
      <c r="S3849" t="s">
        <v>3729</v>
      </c>
      <c r="T3849" t="s">
        <v>3730</v>
      </c>
      <c r="U3849" s="201">
        <v>1675</v>
      </c>
      <c r="V3849" t="s">
        <v>4127</v>
      </c>
      <c r="W3849" t="s">
        <v>3736</v>
      </c>
      <c r="X3849" t="s">
        <v>3732</v>
      </c>
      <c r="Y3849" t="s">
        <v>3733</v>
      </c>
      <c r="Z3849" t="s">
        <v>3734</v>
      </c>
      <c r="AA3849">
        <v>2169112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10000</v>
      </c>
      <c r="G3850" s="202">
        <v>1340684</v>
      </c>
      <c r="H3850" s="198">
        <v>37047.400648148148</v>
      </c>
      <c r="I3850" t="s">
        <v>4400</v>
      </c>
      <c r="M3850" t="s">
        <v>3494</v>
      </c>
      <c r="N3850" t="s">
        <v>3840</v>
      </c>
      <c r="O3850" t="s">
        <v>2523</v>
      </c>
      <c r="P3850" s="199">
        <v>10000</v>
      </c>
      <c r="S3850" t="s">
        <v>3495</v>
      </c>
      <c r="T3850" t="s">
        <v>3730</v>
      </c>
      <c r="U3850" s="201">
        <v>3.9224999999999999</v>
      </c>
      <c r="V3850" t="s">
        <v>504</v>
      </c>
      <c r="W3850" t="s">
        <v>4512</v>
      </c>
      <c r="X3850" t="s">
        <v>4513</v>
      </c>
      <c r="Y3850" t="s">
        <v>4481</v>
      </c>
      <c r="Z3850" t="s">
        <v>3051</v>
      </c>
      <c r="AA3850">
        <v>831157</v>
      </c>
      <c r="AB3850" s="198">
        <v>37048.875011574077</v>
      </c>
      <c r="AC3850" s="198">
        <v>37048.875011574077</v>
      </c>
    </row>
    <row r="3851" spans="1:29" x14ac:dyDescent="0.2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3910</v>
      </c>
      <c r="G3851" s="202">
        <v>1340685</v>
      </c>
      <c r="H3851" s="198">
        <v>37047.400659722225</v>
      </c>
      <c r="I3851" t="s">
        <v>4175</v>
      </c>
      <c r="M3851" t="s">
        <v>3494</v>
      </c>
      <c r="N3851" t="s">
        <v>3840</v>
      </c>
      <c r="O3851" t="s">
        <v>2498</v>
      </c>
      <c r="P3851" s="199">
        <v>3910</v>
      </c>
      <c r="S3851" t="s">
        <v>3495</v>
      </c>
      <c r="T3851" t="s">
        <v>3730</v>
      </c>
      <c r="U3851" s="201">
        <v>3.8250000000000002</v>
      </c>
      <c r="V3851" t="s">
        <v>4531</v>
      </c>
      <c r="W3851" t="s">
        <v>4348</v>
      </c>
      <c r="X3851" t="s">
        <v>4498</v>
      </c>
      <c r="Y3851" t="s">
        <v>4481</v>
      </c>
      <c r="Z3851" t="s">
        <v>3051</v>
      </c>
      <c r="AA3851">
        <v>831156</v>
      </c>
      <c r="AB3851" s="198">
        <v>37048.875011574077</v>
      </c>
      <c r="AC3851" s="198">
        <v>37048.875011574077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1340686</v>
      </c>
      <c r="H3852" s="198">
        <v>37047.400659722225</v>
      </c>
      <c r="I3852" t="s">
        <v>4496</v>
      </c>
      <c r="M3852" t="s">
        <v>3494</v>
      </c>
      <c r="N3852" t="s">
        <v>3840</v>
      </c>
      <c r="O3852" t="s">
        <v>2469</v>
      </c>
      <c r="P3852" s="199">
        <v>10000</v>
      </c>
      <c r="S3852" t="s">
        <v>3495</v>
      </c>
      <c r="T3852" t="s">
        <v>3730</v>
      </c>
      <c r="U3852" s="201">
        <v>3.9424999999999999</v>
      </c>
      <c r="V3852" t="s">
        <v>4367</v>
      </c>
      <c r="W3852" t="s">
        <v>4512</v>
      </c>
      <c r="X3852" t="s">
        <v>4513</v>
      </c>
      <c r="Y3852" t="s">
        <v>4481</v>
      </c>
      <c r="Z3852" t="s">
        <v>3051</v>
      </c>
      <c r="AA3852">
        <v>831158</v>
      </c>
      <c r="AB3852" s="198">
        <v>37048.875011574077</v>
      </c>
      <c r="AC3852" s="198">
        <v>37048.875011574077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5000</v>
      </c>
      <c r="G3853" s="202">
        <v>1340687</v>
      </c>
      <c r="H3853" s="198">
        <v>37047.400706018518</v>
      </c>
      <c r="I3853" t="s">
        <v>3518</v>
      </c>
      <c r="M3853" t="s">
        <v>3494</v>
      </c>
      <c r="N3853" t="s">
        <v>3840</v>
      </c>
      <c r="O3853" t="s">
        <v>2503</v>
      </c>
      <c r="P3853" s="199">
        <v>5000</v>
      </c>
      <c r="S3853" t="s">
        <v>3495</v>
      </c>
      <c r="T3853" t="s">
        <v>3730</v>
      </c>
      <c r="U3853" s="201">
        <v>3.895</v>
      </c>
      <c r="V3853" t="s">
        <v>4453</v>
      </c>
      <c r="W3853" t="s">
        <v>4348</v>
      </c>
      <c r="X3853" t="s">
        <v>4498</v>
      </c>
      <c r="Y3853" t="s">
        <v>4481</v>
      </c>
      <c r="Z3853" t="s">
        <v>3051</v>
      </c>
      <c r="AA3853">
        <v>831160</v>
      </c>
      <c r="AB3853" s="198">
        <v>37048.875011574077</v>
      </c>
      <c r="AC3853" s="198">
        <v>37048.875011574077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</v>
      </c>
      <c r="G3854" s="202">
        <v>1340688</v>
      </c>
      <c r="H3854" s="198">
        <v>37047.400729166664</v>
      </c>
      <c r="I3854" t="s">
        <v>4496</v>
      </c>
      <c r="M3854" t="s">
        <v>3494</v>
      </c>
      <c r="N3854" t="s">
        <v>3840</v>
      </c>
      <c r="O3854" t="s">
        <v>2499</v>
      </c>
      <c r="P3854" s="199">
        <v>5000</v>
      </c>
      <c r="S3854" t="s">
        <v>3495</v>
      </c>
      <c r="T3854" t="s">
        <v>3730</v>
      </c>
      <c r="U3854" s="201">
        <v>3.8774999999999999</v>
      </c>
      <c r="V3854" t="s">
        <v>4001</v>
      </c>
      <c r="W3854" t="s">
        <v>4348</v>
      </c>
      <c r="X3854" t="s">
        <v>4498</v>
      </c>
      <c r="Y3854" t="s">
        <v>4481</v>
      </c>
      <c r="Z3854" t="s">
        <v>3051</v>
      </c>
      <c r="AA3854">
        <v>831161</v>
      </c>
      <c r="AB3854" s="198">
        <v>37048.875011574077</v>
      </c>
      <c r="AC3854" s="198">
        <v>37048.875011574077</v>
      </c>
    </row>
    <row r="3855" spans="1:29" x14ac:dyDescent="0.2">
      <c r="A3855" s="44" t="str">
        <f t="shared" si="301"/>
        <v>US Natural Gas Physical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</v>
      </c>
      <c r="G3855" s="202">
        <v>1340689</v>
      </c>
      <c r="H3855" s="198">
        <v>37047.400740740741</v>
      </c>
      <c r="I3855" t="s">
        <v>3518</v>
      </c>
      <c r="M3855" t="s">
        <v>3494</v>
      </c>
      <c r="N3855" t="s">
        <v>3840</v>
      </c>
      <c r="O3855" t="s">
        <v>2498</v>
      </c>
      <c r="Q3855" s="199">
        <v>5000</v>
      </c>
      <c r="S3855" t="s">
        <v>3495</v>
      </c>
      <c r="T3855" t="s">
        <v>3730</v>
      </c>
      <c r="U3855" s="201">
        <v>3.8275000000000001</v>
      </c>
      <c r="V3855" t="s">
        <v>4420</v>
      </c>
      <c r="W3855" t="s">
        <v>4348</v>
      </c>
      <c r="X3855" t="s">
        <v>4498</v>
      </c>
      <c r="Y3855" t="s">
        <v>4481</v>
      </c>
      <c r="Z3855" t="s">
        <v>3051</v>
      </c>
      <c r="AA3855">
        <v>831163</v>
      </c>
      <c r="AB3855" s="198">
        <v>37048.875011574077</v>
      </c>
      <c r="AC3855" s="198">
        <v>37048.875011574077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10000</v>
      </c>
      <c r="G3856" s="202">
        <v>1340690</v>
      </c>
      <c r="H3856" s="198">
        <v>37047.400775462964</v>
      </c>
      <c r="I3856" t="s">
        <v>3606</v>
      </c>
      <c r="M3856" t="s">
        <v>3494</v>
      </c>
      <c r="N3856" t="s">
        <v>3840</v>
      </c>
      <c r="O3856" t="s">
        <v>4694</v>
      </c>
      <c r="P3856" s="199">
        <v>10000</v>
      </c>
      <c r="S3856" t="s">
        <v>3495</v>
      </c>
      <c r="T3856" t="s">
        <v>3730</v>
      </c>
      <c r="U3856" s="201">
        <v>3.85</v>
      </c>
      <c r="V3856" t="s">
        <v>2768</v>
      </c>
      <c r="W3856" t="s">
        <v>4368</v>
      </c>
      <c r="X3856" t="s">
        <v>3165</v>
      </c>
      <c r="Y3856" t="s">
        <v>4481</v>
      </c>
      <c r="Z3856" t="s">
        <v>3051</v>
      </c>
      <c r="AA3856">
        <v>831164</v>
      </c>
      <c r="AB3856" s="198">
        <v>37048.875011574077</v>
      </c>
      <c r="AC3856" s="198">
        <v>37048.875011574077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</v>
      </c>
      <c r="G3857" s="202">
        <v>1340692</v>
      </c>
      <c r="H3857" s="198">
        <v>37047.40079861111</v>
      </c>
      <c r="I3857" t="s">
        <v>4272</v>
      </c>
      <c r="M3857" t="s">
        <v>3494</v>
      </c>
      <c r="N3857" t="s">
        <v>3840</v>
      </c>
      <c r="O3857" t="s">
        <v>2505</v>
      </c>
      <c r="Q3857" s="199">
        <v>5000</v>
      </c>
      <c r="S3857" t="s">
        <v>3495</v>
      </c>
      <c r="T3857" t="s">
        <v>3730</v>
      </c>
      <c r="U3857" s="201">
        <v>3.8824999999999998</v>
      </c>
      <c r="V3857" t="s">
        <v>4510</v>
      </c>
      <c r="W3857" t="s">
        <v>4348</v>
      </c>
      <c r="X3857" t="s">
        <v>4498</v>
      </c>
      <c r="Y3857" t="s">
        <v>4481</v>
      </c>
      <c r="Z3857" t="s">
        <v>3051</v>
      </c>
      <c r="AA3857">
        <v>831165</v>
      </c>
      <c r="AB3857" s="198">
        <v>37048.875011574077</v>
      </c>
      <c r="AC3857" s="198">
        <v>37048.875011574077</v>
      </c>
    </row>
    <row r="3858" spans="1:31" x14ac:dyDescent="0.2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123</v>
      </c>
      <c r="F3858" s="213">
        <f t="shared" si="305"/>
        <v>615000</v>
      </c>
      <c r="G3858" s="202">
        <v>1340693</v>
      </c>
      <c r="H3858" s="198">
        <v>37047.400810185187</v>
      </c>
      <c r="I3858" t="s">
        <v>4496</v>
      </c>
      <c r="M3858" t="s">
        <v>3494</v>
      </c>
      <c r="N3858" t="s">
        <v>4277</v>
      </c>
      <c r="O3858" t="s">
        <v>3218</v>
      </c>
      <c r="Q3858" s="199">
        <v>5000</v>
      </c>
      <c r="S3858" t="s">
        <v>3495</v>
      </c>
      <c r="T3858" t="s">
        <v>3730</v>
      </c>
      <c r="U3858" s="201">
        <v>4.1449999999999996</v>
      </c>
      <c r="V3858" t="s">
        <v>3640</v>
      </c>
      <c r="W3858" t="s">
        <v>2909</v>
      </c>
      <c r="X3858" t="s">
        <v>4278</v>
      </c>
      <c r="Y3858" t="s">
        <v>3748</v>
      </c>
      <c r="Z3858" t="s">
        <v>3051</v>
      </c>
      <c r="AA3858" t="s">
        <v>658</v>
      </c>
      <c r="AB3858" s="198">
        <v>37073</v>
      </c>
      <c r="AC3858" s="198">
        <v>37195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1340695</v>
      </c>
      <c r="H3859" s="198">
        <v>37047.400833333333</v>
      </c>
      <c r="I3859" t="s">
        <v>4272</v>
      </c>
      <c r="M3859" t="s">
        <v>3494</v>
      </c>
      <c r="N3859" t="s">
        <v>3840</v>
      </c>
      <c r="O3859" t="s">
        <v>2505</v>
      </c>
      <c r="Q3859" s="199">
        <v>5000</v>
      </c>
      <c r="S3859" t="s">
        <v>3495</v>
      </c>
      <c r="T3859" t="s">
        <v>3730</v>
      </c>
      <c r="U3859" s="201">
        <v>3.8849999999999998</v>
      </c>
      <c r="V3859" t="s">
        <v>4510</v>
      </c>
      <c r="W3859" t="s">
        <v>4348</v>
      </c>
      <c r="X3859" t="s">
        <v>4498</v>
      </c>
      <c r="Y3859" t="s">
        <v>4481</v>
      </c>
      <c r="Z3859" t="s">
        <v>3051</v>
      </c>
      <c r="AA3859">
        <v>831166</v>
      </c>
      <c r="AB3859" s="198">
        <v>37048.875011574077</v>
      </c>
      <c r="AC3859" s="198">
        <v>37048.875011574077</v>
      </c>
    </row>
    <row r="3860" spans="1:31" x14ac:dyDescent="0.2">
      <c r="A3860" s="44" t="str">
        <f t="shared" si="301"/>
        <v>US Natural Gas Physical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10000</v>
      </c>
      <c r="G3860" s="202">
        <v>1340696</v>
      </c>
      <c r="H3860" s="198">
        <v>37047.400833333333</v>
      </c>
      <c r="I3860" t="s">
        <v>3606</v>
      </c>
      <c r="M3860" t="s">
        <v>3494</v>
      </c>
      <c r="N3860" t="s">
        <v>3840</v>
      </c>
      <c r="O3860" t="s">
        <v>4694</v>
      </c>
      <c r="P3860" s="199">
        <v>10000</v>
      </c>
      <c r="S3860" t="s">
        <v>3495</v>
      </c>
      <c r="T3860" t="s">
        <v>3730</v>
      </c>
      <c r="U3860" s="201">
        <v>3.8450000000000002</v>
      </c>
      <c r="V3860" t="s">
        <v>2768</v>
      </c>
      <c r="W3860" t="s">
        <v>4368</v>
      </c>
      <c r="X3860" t="s">
        <v>3165</v>
      </c>
      <c r="Y3860" t="s">
        <v>4481</v>
      </c>
      <c r="Z3860" t="s">
        <v>3051</v>
      </c>
      <c r="AA3860">
        <v>831167</v>
      </c>
      <c r="AB3860" s="198">
        <v>37048.875011574077</v>
      </c>
      <c r="AC3860" s="198">
        <v>37048.875011574077</v>
      </c>
    </row>
    <row r="3861" spans="1:31" x14ac:dyDescent="0.2">
      <c r="A3861" s="44" t="str">
        <f t="shared" si="301"/>
        <v xml:space="preserve"> Metals Financial</v>
      </c>
      <c r="B3861" s="44" t="str">
        <f t="shared" si="302"/>
        <v/>
      </c>
      <c r="C3861" s="44" t="str">
        <f t="shared" si="303"/>
        <v>Metals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10</v>
      </c>
      <c r="G3861" s="202">
        <v>1340697</v>
      </c>
      <c r="H3861" s="198">
        <v>37047.400868055556</v>
      </c>
      <c r="I3861" t="s">
        <v>3700</v>
      </c>
      <c r="M3861" t="s">
        <v>3499</v>
      </c>
      <c r="N3861" t="s">
        <v>3789</v>
      </c>
      <c r="O3861" t="s">
        <v>3790</v>
      </c>
      <c r="P3861" s="199">
        <v>10</v>
      </c>
      <c r="S3861" t="s">
        <v>3729</v>
      </c>
      <c r="T3861" t="s">
        <v>3730</v>
      </c>
      <c r="U3861" s="201">
        <v>928</v>
      </c>
      <c r="V3861" t="s">
        <v>3940</v>
      </c>
      <c r="W3861" t="s">
        <v>3756</v>
      </c>
      <c r="X3861" t="s">
        <v>3732</v>
      </c>
      <c r="Y3861" t="s">
        <v>3733</v>
      </c>
      <c r="Z3861" t="s">
        <v>3734</v>
      </c>
      <c r="AA3861">
        <v>2169114</v>
      </c>
    </row>
    <row r="3862" spans="1:31" x14ac:dyDescent="0.2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10</v>
      </c>
      <c r="G3862" s="202">
        <v>1340699</v>
      </c>
      <c r="H3862" s="198">
        <v>37047.400949074072</v>
      </c>
      <c r="I3862" t="s">
        <v>3793</v>
      </c>
      <c r="M3862" t="s">
        <v>3499</v>
      </c>
      <c r="N3862" t="s">
        <v>3739</v>
      </c>
      <c r="O3862" t="s">
        <v>3740</v>
      </c>
      <c r="P3862" s="199">
        <v>10</v>
      </c>
      <c r="S3862" t="s">
        <v>3729</v>
      </c>
      <c r="T3862" t="s">
        <v>3730</v>
      </c>
      <c r="U3862" s="201">
        <v>1509</v>
      </c>
      <c r="V3862" t="s">
        <v>3210</v>
      </c>
      <c r="W3862" t="s">
        <v>3736</v>
      </c>
      <c r="X3862" t="s">
        <v>3732</v>
      </c>
      <c r="Y3862" t="s">
        <v>3733</v>
      </c>
      <c r="Z3862" t="s">
        <v>3734</v>
      </c>
      <c r="AA3862">
        <v>2169116</v>
      </c>
    </row>
    <row r="3863" spans="1:31" x14ac:dyDescent="0.2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100</v>
      </c>
      <c r="G3863" s="202">
        <v>1340700</v>
      </c>
      <c r="H3863" s="198">
        <v>37047.400972222225</v>
      </c>
      <c r="I3863" t="s">
        <v>4171</v>
      </c>
      <c r="M3863" t="s">
        <v>3494</v>
      </c>
      <c r="N3863" t="s">
        <v>3840</v>
      </c>
      <c r="O3863" t="s">
        <v>2681</v>
      </c>
      <c r="Q3863" s="199">
        <v>100</v>
      </c>
      <c r="S3863" t="s">
        <v>3495</v>
      </c>
      <c r="T3863" t="s">
        <v>3730</v>
      </c>
      <c r="U3863" s="201">
        <v>4.17</v>
      </c>
      <c r="V3863" t="s">
        <v>4172</v>
      </c>
      <c r="W3863" t="s">
        <v>4178</v>
      </c>
      <c r="X3863" t="s">
        <v>3149</v>
      </c>
      <c r="Y3863" t="s">
        <v>4481</v>
      </c>
      <c r="Z3863" t="s">
        <v>3051</v>
      </c>
      <c r="AA3863">
        <v>831168</v>
      </c>
      <c r="AB3863" s="198">
        <v>37048.875011574077</v>
      </c>
      <c r="AC3863" s="198">
        <v>37048.875011574077</v>
      </c>
    </row>
    <row r="3864" spans="1:31" x14ac:dyDescent="0.2">
      <c r="A3864" s="44" t="str">
        <f t="shared" si="301"/>
        <v>US Natural Gas Physical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1000</v>
      </c>
      <c r="G3864" s="202">
        <v>1340701</v>
      </c>
      <c r="H3864" s="198">
        <v>37047.400995370372</v>
      </c>
      <c r="I3864" t="s">
        <v>4482</v>
      </c>
      <c r="M3864" t="s">
        <v>3494</v>
      </c>
      <c r="N3864" t="s">
        <v>3840</v>
      </c>
      <c r="O3864" t="s">
        <v>2498</v>
      </c>
      <c r="P3864" s="199">
        <v>1000</v>
      </c>
      <c r="S3864" t="s">
        <v>3495</v>
      </c>
      <c r="T3864" t="s">
        <v>3730</v>
      </c>
      <c r="U3864" s="201">
        <v>3.8250000000000002</v>
      </c>
      <c r="V3864" t="s">
        <v>4511</v>
      </c>
      <c r="W3864" t="s">
        <v>4348</v>
      </c>
      <c r="X3864" t="s">
        <v>4498</v>
      </c>
      <c r="Y3864" t="s">
        <v>4481</v>
      </c>
      <c r="Z3864" t="s">
        <v>3051</v>
      </c>
      <c r="AA3864">
        <v>831169</v>
      </c>
      <c r="AB3864" s="198">
        <v>37048.875011574077</v>
      </c>
      <c r="AC3864" s="198">
        <v>37048.875011574077</v>
      </c>
    </row>
    <row r="3865" spans="1:31" x14ac:dyDescent="0.2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10000</v>
      </c>
      <c r="G3865" s="202">
        <v>1340703</v>
      </c>
      <c r="H3865" s="198">
        <v>37047.401018518518</v>
      </c>
      <c r="I3865" t="s">
        <v>3910</v>
      </c>
      <c r="M3865" t="s">
        <v>3494</v>
      </c>
      <c r="N3865" t="s">
        <v>3176</v>
      </c>
      <c r="O3865" t="s">
        <v>4591</v>
      </c>
      <c r="P3865" s="199">
        <v>10000</v>
      </c>
      <c r="S3865" t="s">
        <v>3798</v>
      </c>
      <c r="T3865" t="s">
        <v>3177</v>
      </c>
      <c r="U3865" s="201">
        <v>4.8949999999999996</v>
      </c>
      <c r="V3865" t="s">
        <v>3911</v>
      </c>
      <c r="W3865" t="s">
        <v>3178</v>
      </c>
      <c r="X3865" t="s">
        <v>3179</v>
      </c>
      <c r="Y3865" t="s">
        <v>4481</v>
      </c>
      <c r="Z3865" t="s">
        <v>3052</v>
      </c>
      <c r="AA3865">
        <v>831170</v>
      </c>
      <c r="AB3865" s="198">
        <v>37047.875011574077</v>
      </c>
      <c r="AC3865" s="198">
        <v>37047.875011574077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10000</v>
      </c>
      <c r="G3866" s="202">
        <v>1340704</v>
      </c>
      <c r="H3866" s="198">
        <v>37047.401041666664</v>
      </c>
      <c r="I3866" t="s">
        <v>3606</v>
      </c>
      <c r="M3866" t="s">
        <v>3494</v>
      </c>
      <c r="N3866" t="s">
        <v>3840</v>
      </c>
      <c r="O3866" t="s">
        <v>2472</v>
      </c>
      <c r="Q3866" s="199">
        <v>10000</v>
      </c>
      <c r="S3866" t="s">
        <v>3495</v>
      </c>
      <c r="T3866" t="s">
        <v>3730</v>
      </c>
      <c r="U3866" s="201">
        <v>3.9325000000000001</v>
      </c>
      <c r="V3866" t="s">
        <v>3482</v>
      </c>
      <c r="W3866" t="s">
        <v>4512</v>
      </c>
      <c r="X3866" t="s">
        <v>4513</v>
      </c>
      <c r="Y3866" t="s">
        <v>4481</v>
      </c>
      <c r="Z3866" t="s">
        <v>3051</v>
      </c>
      <c r="AA3866">
        <v>831171</v>
      </c>
      <c r="AB3866" s="198">
        <v>37048.875011574077</v>
      </c>
      <c r="AC3866" s="198">
        <v>37048.875011574077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5000</v>
      </c>
      <c r="G3867" s="202">
        <v>1340705</v>
      </c>
      <c r="H3867" s="198">
        <v>37047.401064814818</v>
      </c>
      <c r="I3867" t="s">
        <v>3518</v>
      </c>
      <c r="M3867" t="s">
        <v>3494</v>
      </c>
      <c r="N3867" t="s">
        <v>3840</v>
      </c>
      <c r="O3867" t="s">
        <v>2503</v>
      </c>
      <c r="P3867" s="199">
        <v>5000</v>
      </c>
      <c r="S3867" t="s">
        <v>3495</v>
      </c>
      <c r="T3867" t="s">
        <v>3730</v>
      </c>
      <c r="U3867" s="201">
        <v>3.8925000000000001</v>
      </c>
      <c r="V3867" t="s">
        <v>4453</v>
      </c>
      <c r="W3867" t="s">
        <v>4348</v>
      </c>
      <c r="X3867" t="s">
        <v>4498</v>
      </c>
      <c r="Y3867" t="s">
        <v>4481</v>
      </c>
      <c r="Z3867" t="s">
        <v>3051</v>
      </c>
      <c r="AA3867">
        <v>831172</v>
      </c>
      <c r="AB3867" s="198">
        <v>37048.875011574077</v>
      </c>
      <c r="AC3867" s="198">
        <v>37048.875011574077</v>
      </c>
    </row>
    <row r="3868" spans="1:31" x14ac:dyDescent="0.2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</v>
      </c>
      <c r="G3868" s="202">
        <v>1340706</v>
      </c>
      <c r="H3868" s="198">
        <v>37047.401122685187</v>
      </c>
      <c r="I3868" t="s">
        <v>3518</v>
      </c>
      <c r="M3868" t="s">
        <v>3494</v>
      </c>
      <c r="N3868" t="s">
        <v>3840</v>
      </c>
      <c r="O3868" t="s">
        <v>2498</v>
      </c>
      <c r="Q3868" s="199">
        <v>5000</v>
      </c>
      <c r="S3868" t="s">
        <v>3495</v>
      </c>
      <c r="T3868" t="s">
        <v>3730</v>
      </c>
      <c r="U3868" s="201">
        <v>3.83</v>
      </c>
      <c r="V3868" t="s">
        <v>4420</v>
      </c>
      <c r="W3868" t="s">
        <v>4348</v>
      </c>
      <c r="X3868" t="s">
        <v>4498</v>
      </c>
      <c r="Y3868" t="s">
        <v>4481</v>
      </c>
      <c r="Z3868" t="s">
        <v>3051</v>
      </c>
      <c r="AA3868">
        <v>831173</v>
      </c>
      <c r="AB3868" s="198">
        <v>37048.875011574077</v>
      </c>
      <c r="AC3868" s="198">
        <v>37048.875011574077</v>
      </c>
      <c r="AE3868" s="116">
        <f>IF(S3868="Gallon",F3868/42,F3868)</f>
        <v>5000</v>
      </c>
    </row>
    <row r="3869" spans="1:31" x14ac:dyDescent="0.2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25</v>
      </c>
      <c r="F3869" s="213">
        <f t="shared" si="305"/>
        <v>125000</v>
      </c>
      <c r="G3869" s="202">
        <v>1340708</v>
      </c>
      <c r="H3869" s="198">
        <v>37047.401203703703</v>
      </c>
      <c r="I3869" t="s">
        <v>4543</v>
      </c>
      <c r="M3869" t="s">
        <v>3494</v>
      </c>
      <c r="N3869" t="s">
        <v>3840</v>
      </c>
      <c r="O3869" t="s">
        <v>229</v>
      </c>
      <c r="P3869" s="199">
        <v>5000</v>
      </c>
      <c r="S3869" t="s">
        <v>3495</v>
      </c>
      <c r="T3869" t="s">
        <v>3730</v>
      </c>
      <c r="U3869" s="201">
        <v>3.77</v>
      </c>
      <c r="V3869" t="s">
        <v>2795</v>
      </c>
      <c r="W3869" t="s">
        <v>4348</v>
      </c>
      <c r="X3869" t="s">
        <v>4498</v>
      </c>
      <c r="Y3869" t="s">
        <v>4481</v>
      </c>
      <c r="Z3869" t="s">
        <v>3051</v>
      </c>
      <c r="AA3869">
        <v>831175</v>
      </c>
      <c r="AB3869" s="198">
        <v>37048.875011574077</v>
      </c>
      <c r="AC3869" s="198">
        <v>37072.875011574077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1183</v>
      </c>
      <c r="G3870" s="202">
        <v>1340707</v>
      </c>
      <c r="H3870" s="198">
        <v>37047.401203703703</v>
      </c>
      <c r="I3870" t="s">
        <v>4249</v>
      </c>
      <c r="M3870" t="s">
        <v>3494</v>
      </c>
      <c r="N3870" t="s">
        <v>3840</v>
      </c>
      <c r="O3870" t="s">
        <v>2499</v>
      </c>
      <c r="Q3870" s="199">
        <v>1183</v>
      </c>
      <c r="S3870" t="s">
        <v>3495</v>
      </c>
      <c r="T3870" t="s">
        <v>3730</v>
      </c>
      <c r="U3870" s="201">
        <v>3.88</v>
      </c>
      <c r="V3870" t="s">
        <v>4470</v>
      </c>
      <c r="W3870" t="s">
        <v>4348</v>
      </c>
      <c r="X3870" t="s">
        <v>4498</v>
      </c>
      <c r="Y3870" t="s">
        <v>4481</v>
      </c>
      <c r="Z3870" t="s">
        <v>3051</v>
      </c>
      <c r="AA3870">
        <v>831174</v>
      </c>
      <c r="AB3870" s="198">
        <v>37048.875011574077</v>
      </c>
      <c r="AC3870" s="198">
        <v>37048.875011574077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31</v>
      </c>
      <c r="F3871" s="213">
        <f t="shared" si="305"/>
        <v>542500</v>
      </c>
      <c r="G3871" s="202">
        <v>1340709</v>
      </c>
      <c r="H3871" s="198">
        <v>37047.401238425926</v>
      </c>
      <c r="I3871" t="s">
        <v>4282</v>
      </c>
      <c r="M3871" t="s">
        <v>3494</v>
      </c>
      <c r="N3871" t="s">
        <v>4277</v>
      </c>
      <c r="O3871" t="s">
        <v>4487</v>
      </c>
      <c r="P3871" s="199">
        <v>17500</v>
      </c>
      <c r="S3871" t="s">
        <v>3495</v>
      </c>
      <c r="T3871" t="s">
        <v>3730</v>
      </c>
      <c r="U3871" s="201">
        <v>4.05</v>
      </c>
      <c r="V3871" t="s">
        <v>4283</v>
      </c>
      <c r="W3871" t="s">
        <v>2909</v>
      </c>
      <c r="X3871" t="s">
        <v>4278</v>
      </c>
      <c r="Y3871" t="s">
        <v>3748</v>
      </c>
      <c r="Z3871" t="s">
        <v>3051</v>
      </c>
      <c r="AA3871" t="s">
        <v>659</v>
      </c>
      <c r="AB3871" s="198">
        <v>37073.875</v>
      </c>
      <c r="AC3871" s="198">
        <v>37103.875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5000</v>
      </c>
      <c r="G3872" s="202">
        <v>1340710</v>
      </c>
      <c r="H3872" s="198">
        <v>37047.401273148149</v>
      </c>
      <c r="I3872" t="s">
        <v>3702</v>
      </c>
      <c r="M3872" t="s">
        <v>3494</v>
      </c>
      <c r="N3872" t="s">
        <v>3840</v>
      </c>
      <c r="O3872" t="s">
        <v>4704</v>
      </c>
      <c r="P3872" s="199">
        <v>5000</v>
      </c>
      <c r="S3872" t="s">
        <v>3495</v>
      </c>
      <c r="T3872" t="s">
        <v>3730</v>
      </c>
      <c r="U3872" s="201">
        <v>3.875</v>
      </c>
      <c r="V3872" t="s">
        <v>4530</v>
      </c>
      <c r="W3872" t="s">
        <v>4169</v>
      </c>
      <c r="X3872" t="s">
        <v>3165</v>
      </c>
      <c r="Y3872" t="s">
        <v>4481</v>
      </c>
      <c r="Z3872" t="s">
        <v>3051</v>
      </c>
      <c r="AA3872">
        <v>831176</v>
      </c>
      <c r="AB3872" s="198">
        <v>37048.875011574077</v>
      </c>
      <c r="AC3872" s="198">
        <v>37048.875011574077</v>
      </c>
    </row>
    <row r="3873" spans="1:29" x14ac:dyDescent="0.2">
      <c r="A3873" s="44" t="str">
        <f t="shared" si="301"/>
        <v>US Crude Physical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93000</v>
      </c>
      <c r="G3873" s="202">
        <v>1340711</v>
      </c>
      <c r="H3873" s="198">
        <v>37047.401342592595</v>
      </c>
      <c r="I3873" t="s">
        <v>4276</v>
      </c>
      <c r="M3873" t="s">
        <v>3599</v>
      </c>
      <c r="N3873" t="s">
        <v>3270</v>
      </c>
      <c r="O3873" t="s">
        <v>4583</v>
      </c>
      <c r="Q3873" s="199">
        <v>3000</v>
      </c>
      <c r="S3873" t="s">
        <v>3632</v>
      </c>
      <c r="T3873" t="s">
        <v>3730</v>
      </c>
      <c r="U3873" s="201">
        <v>2.83</v>
      </c>
      <c r="V3873" t="s">
        <v>4469</v>
      </c>
      <c r="W3873" t="s">
        <v>3271</v>
      </c>
      <c r="X3873" t="s">
        <v>3272</v>
      </c>
      <c r="Y3873" t="s">
        <v>3748</v>
      </c>
      <c r="Z3873" t="s">
        <v>3273</v>
      </c>
      <c r="AA3873" t="s">
        <v>660</v>
      </c>
      <c r="AB3873" s="198">
        <v>37073.875011574077</v>
      </c>
      <c r="AC3873" s="198">
        <v>37103.875011574077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5000</v>
      </c>
      <c r="G3874" s="202">
        <v>1340712</v>
      </c>
      <c r="H3874" s="198">
        <v>37047.401365740741</v>
      </c>
      <c r="I3874" t="s">
        <v>3150</v>
      </c>
      <c r="M3874" t="s">
        <v>3494</v>
      </c>
      <c r="N3874" t="s">
        <v>3840</v>
      </c>
      <c r="O3874" t="s">
        <v>2503</v>
      </c>
      <c r="Q3874" s="199">
        <v>5000</v>
      </c>
      <c r="S3874" t="s">
        <v>3495</v>
      </c>
      <c r="T3874" t="s">
        <v>3730</v>
      </c>
      <c r="U3874" s="201">
        <v>3.895</v>
      </c>
      <c r="V3874" t="s">
        <v>3687</v>
      </c>
      <c r="W3874" t="s">
        <v>4348</v>
      </c>
      <c r="X3874" t="s">
        <v>4498</v>
      </c>
      <c r="Y3874" t="s">
        <v>4481</v>
      </c>
      <c r="Z3874" t="s">
        <v>3051</v>
      </c>
      <c r="AA3874">
        <v>831177</v>
      </c>
      <c r="AB3874" s="198">
        <v>37048.875011574077</v>
      </c>
      <c r="AC3874" s="198">
        <v>37048.875011574077</v>
      </c>
    </row>
    <row r="3875" spans="1:29" x14ac:dyDescent="0.2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20000</v>
      </c>
      <c r="G3875" s="202">
        <v>1340713</v>
      </c>
      <c r="H3875" s="198">
        <v>37047.401377314818</v>
      </c>
      <c r="I3875" t="s">
        <v>4272</v>
      </c>
      <c r="M3875" t="s">
        <v>3494</v>
      </c>
      <c r="N3875" t="s">
        <v>3840</v>
      </c>
      <c r="O3875" t="s">
        <v>2481</v>
      </c>
      <c r="Q3875" s="199">
        <v>20000</v>
      </c>
      <c r="S3875" t="s">
        <v>3495</v>
      </c>
      <c r="T3875" t="s">
        <v>3730</v>
      </c>
      <c r="U3875" s="201">
        <v>4.0724999999999998</v>
      </c>
      <c r="V3875" t="s">
        <v>3243</v>
      </c>
      <c r="W3875" t="s">
        <v>4479</v>
      </c>
      <c r="X3875" t="s">
        <v>4480</v>
      </c>
      <c r="Y3875" t="s">
        <v>4481</v>
      </c>
      <c r="Z3875" t="s">
        <v>3051</v>
      </c>
      <c r="AA3875">
        <v>831178</v>
      </c>
      <c r="AB3875" s="198">
        <v>37048.875011574077</v>
      </c>
      <c r="AC3875" s="198">
        <v>37048.875011574077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</v>
      </c>
      <c r="G3876" s="202">
        <v>1340714</v>
      </c>
      <c r="H3876" s="198">
        <v>37047.401400462964</v>
      </c>
      <c r="I3876" t="s">
        <v>3700</v>
      </c>
      <c r="M3876" t="s">
        <v>3499</v>
      </c>
      <c r="N3876" t="s">
        <v>3739</v>
      </c>
      <c r="O3876" t="s">
        <v>3740</v>
      </c>
      <c r="Q3876" s="199">
        <v>5</v>
      </c>
      <c r="S3876" t="s">
        <v>3729</v>
      </c>
      <c r="T3876" t="s">
        <v>3730</v>
      </c>
      <c r="U3876" s="201">
        <v>1509</v>
      </c>
      <c r="V3876" t="s">
        <v>3742</v>
      </c>
      <c r="W3876" t="s">
        <v>3736</v>
      </c>
      <c r="X3876" t="s">
        <v>3732</v>
      </c>
      <c r="Y3876" t="s">
        <v>3733</v>
      </c>
      <c r="Z3876" t="s">
        <v>3734</v>
      </c>
      <c r="AA3876">
        <v>2169118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3000</v>
      </c>
      <c r="G3877" s="202">
        <v>1340715</v>
      </c>
      <c r="H3877" s="198">
        <v>37047.401504629626</v>
      </c>
      <c r="I3877" t="s">
        <v>4159</v>
      </c>
      <c r="M3877" t="s">
        <v>3494</v>
      </c>
      <c r="N3877" t="s">
        <v>3840</v>
      </c>
      <c r="O3877" t="s">
        <v>2549</v>
      </c>
      <c r="P3877" s="199">
        <v>3000</v>
      </c>
      <c r="S3877" t="s">
        <v>3495</v>
      </c>
      <c r="T3877" t="s">
        <v>3730</v>
      </c>
      <c r="U3877" s="201">
        <v>4.0650000000000004</v>
      </c>
      <c r="V3877" t="s">
        <v>3141</v>
      </c>
      <c r="W3877" t="s">
        <v>4479</v>
      </c>
      <c r="X3877" t="s">
        <v>4480</v>
      </c>
      <c r="Y3877" t="s">
        <v>4481</v>
      </c>
      <c r="Z3877" t="s">
        <v>3051</v>
      </c>
      <c r="AA3877">
        <v>831179</v>
      </c>
      <c r="AB3877" s="198">
        <v>37048.875011574077</v>
      </c>
      <c r="AC3877" s="198">
        <v>37048.875011574077</v>
      </c>
    </row>
    <row r="3878" spans="1:29" x14ac:dyDescent="0.2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5000</v>
      </c>
      <c r="G3878" s="202">
        <v>1340716</v>
      </c>
      <c r="H3878" s="198">
        <v>37047.40152777778</v>
      </c>
      <c r="I3878" t="s">
        <v>4280</v>
      </c>
      <c r="M3878" t="s">
        <v>3494</v>
      </c>
      <c r="N3878" t="s">
        <v>3840</v>
      </c>
      <c r="O3878" t="s">
        <v>2505</v>
      </c>
      <c r="P3878" s="199">
        <v>5000</v>
      </c>
      <c r="S3878" t="s">
        <v>3495</v>
      </c>
      <c r="T3878" t="s">
        <v>3730</v>
      </c>
      <c r="U3878" s="201">
        <v>3.8824999999999998</v>
      </c>
      <c r="V3878" t="s">
        <v>3266</v>
      </c>
      <c r="W3878" t="s">
        <v>4348</v>
      </c>
      <c r="X3878" t="s">
        <v>4498</v>
      </c>
      <c r="Y3878" t="s">
        <v>4481</v>
      </c>
      <c r="Z3878" t="s">
        <v>3051</v>
      </c>
      <c r="AA3878">
        <v>831180</v>
      </c>
      <c r="AB3878" s="198">
        <v>37048.875011574077</v>
      </c>
      <c r="AC3878" s="198">
        <v>37048.875011574077</v>
      </c>
    </row>
    <row r="3879" spans="1:29" x14ac:dyDescent="0.2">
      <c r="A3879" s="44" t="str">
        <f t="shared" si="301"/>
        <v>US Natural Gas Physical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1340717</v>
      </c>
      <c r="H3879" s="198">
        <v>37047.401562500003</v>
      </c>
      <c r="I3879" t="s">
        <v>3678</v>
      </c>
      <c r="M3879" t="s">
        <v>3494</v>
      </c>
      <c r="N3879" t="s">
        <v>3840</v>
      </c>
      <c r="O3879" t="s">
        <v>4706</v>
      </c>
      <c r="Q3879" s="199">
        <v>5000</v>
      </c>
      <c r="S3879" t="s">
        <v>3495</v>
      </c>
      <c r="T3879" t="s">
        <v>3730</v>
      </c>
      <c r="U3879" s="201">
        <v>3.85</v>
      </c>
      <c r="V3879" t="s">
        <v>4048</v>
      </c>
      <c r="W3879" t="s">
        <v>4169</v>
      </c>
      <c r="X3879" t="s">
        <v>3165</v>
      </c>
      <c r="Y3879" t="s">
        <v>4481</v>
      </c>
      <c r="Z3879" t="s">
        <v>3051</v>
      </c>
      <c r="AA3879">
        <v>831181</v>
      </c>
      <c r="AB3879" s="198">
        <v>37048.875011574077</v>
      </c>
      <c r="AC3879" s="198">
        <v>37048.875011574077</v>
      </c>
    </row>
    <row r="3880" spans="1:29" x14ac:dyDescent="0.2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123</v>
      </c>
      <c r="F3880" s="213">
        <f t="shared" si="305"/>
        <v>615000</v>
      </c>
      <c r="G3880" s="202">
        <v>1340718</v>
      </c>
      <c r="H3880" s="198">
        <v>37047.401574074072</v>
      </c>
      <c r="I3880" t="s">
        <v>4521</v>
      </c>
      <c r="M3880" t="s">
        <v>3494</v>
      </c>
      <c r="N3880" t="s">
        <v>4277</v>
      </c>
      <c r="O3880" t="s">
        <v>3218</v>
      </c>
      <c r="P3880" s="199">
        <v>5000</v>
      </c>
      <c r="S3880" t="s">
        <v>3495</v>
      </c>
      <c r="T3880" t="s">
        <v>3730</v>
      </c>
      <c r="U3880" s="201">
        <v>4.1399999999999997</v>
      </c>
      <c r="V3880" t="s">
        <v>4366</v>
      </c>
      <c r="W3880" t="s">
        <v>2909</v>
      </c>
      <c r="X3880" t="s">
        <v>4278</v>
      </c>
      <c r="Y3880" t="s">
        <v>3748</v>
      </c>
      <c r="Z3880" t="s">
        <v>3051</v>
      </c>
      <c r="AA3880" t="s">
        <v>661</v>
      </c>
      <c r="AB3880" s="198">
        <v>37073</v>
      </c>
      <c r="AC3880" s="198">
        <v>37195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10000</v>
      </c>
      <c r="G3881" s="202">
        <v>1340719</v>
      </c>
      <c r="H3881" s="198">
        <v>37047.401585648149</v>
      </c>
      <c r="I3881" t="s">
        <v>3678</v>
      </c>
      <c r="M3881" t="s">
        <v>3494</v>
      </c>
      <c r="N3881" t="s">
        <v>3840</v>
      </c>
      <c r="O3881" t="s">
        <v>4680</v>
      </c>
      <c r="P3881" s="199">
        <v>10000</v>
      </c>
      <c r="S3881" t="s">
        <v>3495</v>
      </c>
      <c r="T3881" t="s">
        <v>3730</v>
      </c>
      <c r="U3881" s="201">
        <v>3.97</v>
      </c>
      <c r="V3881" t="s">
        <v>3108</v>
      </c>
      <c r="W3881" t="s">
        <v>4163</v>
      </c>
      <c r="X3881" t="s">
        <v>4164</v>
      </c>
      <c r="Y3881" t="s">
        <v>4481</v>
      </c>
      <c r="Z3881" t="s">
        <v>3051</v>
      </c>
      <c r="AA3881">
        <v>831182</v>
      </c>
      <c r="AB3881" s="198">
        <v>37048.875011574077</v>
      </c>
      <c r="AC3881" s="198">
        <v>37048.875011574077</v>
      </c>
    </row>
    <row r="3882" spans="1:29" x14ac:dyDescent="0.2">
      <c r="A3882" s="44" t="str">
        <f t="shared" si="301"/>
        <v>US Natural Gas Physical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Physical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25000</v>
      </c>
      <c r="G3882" s="202">
        <v>1340720</v>
      </c>
      <c r="H3882" s="198">
        <v>37047.401643518519</v>
      </c>
      <c r="I3882" t="s">
        <v>3490</v>
      </c>
      <c r="M3882" t="s">
        <v>3494</v>
      </c>
      <c r="N3882" t="s">
        <v>3840</v>
      </c>
      <c r="O3882" t="s">
        <v>4680</v>
      </c>
      <c r="Q3882" s="199">
        <v>25000</v>
      </c>
      <c r="S3882" t="s">
        <v>3495</v>
      </c>
      <c r="T3882" t="s">
        <v>3730</v>
      </c>
      <c r="U3882" s="201">
        <v>3.9849999999999999</v>
      </c>
      <c r="V3882" t="s">
        <v>4051</v>
      </c>
      <c r="W3882" t="s">
        <v>4163</v>
      </c>
      <c r="X3882" t="s">
        <v>4164</v>
      </c>
      <c r="Y3882" t="s">
        <v>4481</v>
      </c>
      <c r="Z3882" t="s">
        <v>3051</v>
      </c>
      <c r="AA3882">
        <v>831183</v>
      </c>
      <c r="AB3882" s="198">
        <v>37048.875011574077</v>
      </c>
      <c r="AC3882" s="198">
        <v>37048.875011574077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31</v>
      </c>
      <c r="F3883" s="213">
        <f t="shared" si="305"/>
        <v>620000</v>
      </c>
      <c r="G3883" s="202">
        <v>1340721</v>
      </c>
      <c r="H3883" s="198">
        <v>37047.401666666665</v>
      </c>
      <c r="I3883" t="s">
        <v>4276</v>
      </c>
      <c r="M3883" t="s">
        <v>3494</v>
      </c>
      <c r="N3883" t="s">
        <v>4277</v>
      </c>
      <c r="O3883" t="s">
        <v>4487</v>
      </c>
      <c r="Q3883" s="199">
        <v>20000</v>
      </c>
      <c r="S3883" t="s">
        <v>3495</v>
      </c>
      <c r="T3883" t="s">
        <v>3730</v>
      </c>
      <c r="U3883" s="201">
        <v>4.0549999999999997</v>
      </c>
      <c r="V3883" t="s">
        <v>4345</v>
      </c>
      <c r="W3883" t="s">
        <v>2909</v>
      </c>
      <c r="X3883" t="s">
        <v>4278</v>
      </c>
      <c r="Y3883" t="s">
        <v>3748</v>
      </c>
      <c r="Z3883" t="s">
        <v>3051</v>
      </c>
      <c r="AA3883" t="s">
        <v>662</v>
      </c>
      <c r="AB3883" s="198">
        <v>37073.875</v>
      </c>
      <c r="AC3883" s="198">
        <v>37103.875</v>
      </c>
    </row>
    <row r="3884" spans="1:29" x14ac:dyDescent="0.2">
      <c r="A3884" s="44" t="str">
        <f t="shared" si="301"/>
        <v>US Gas Pipeline Capacity Financial</v>
      </c>
      <c r="B3884" s="44" t="str">
        <f t="shared" si="302"/>
        <v>US</v>
      </c>
      <c r="C3884" s="44" t="str">
        <f t="shared" si="303"/>
        <v>Gas Pipeline Capacity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1340723</v>
      </c>
      <c r="H3884" s="198">
        <v>37047.401712962965</v>
      </c>
      <c r="I3884" t="s">
        <v>4249</v>
      </c>
      <c r="M3884" t="s">
        <v>4537</v>
      </c>
      <c r="N3884" t="s">
        <v>4441</v>
      </c>
      <c r="O3884" t="s">
        <v>663</v>
      </c>
      <c r="Q3884" s="199">
        <v>10000</v>
      </c>
      <c r="S3884" t="s">
        <v>3495</v>
      </c>
      <c r="T3884" t="s">
        <v>3730</v>
      </c>
      <c r="U3884" s="201">
        <v>0.16500000000000001</v>
      </c>
      <c r="V3884" t="s">
        <v>4102</v>
      </c>
      <c r="W3884" t="s">
        <v>1774</v>
      </c>
      <c r="X3884" t="s">
        <v>4442</v>
      </c>
      <c r="Y3884" t="s">
        <v>4443</v>
      </c>
      <c r="Z3884" t="s">
        <v>4444</v>
      </c>
      <c r="AA3884">
        <v>41176</v>
      </c>
      <c r="AB3884" s="198">
        <v>37048.875011574077</v>
      </c>
      <c r="AC3884" s="198">
        <v>37048.875011574077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1340724</v>
      </c>
      <c r="H3885" s="198">
        <v>37047.401736111111</v>
      </c>
      <c r="I3885" t="s">
        <v>4249</v>
      </c>
      <c r="M3885" t="s">
        <v>3494</v>
      </c>
      <c r="N3885" t="s">
        <v>3840</v>
      </c>
      <c r="O3885" t="s">
        <v>2498</v>
      </c>
      <c r="Q3885" s="199">
        <v>5000</v>
      </c>
      <c r="S3885" t="s">
        <v>3495</v>
      </c>
      <c r="T3885" t="s">
        <v>3730</v>
      </c>
      <c r="U3885" s="201">
        <v>3.8325</v>
      </c>
      <c r="V3885" t="s">
        <v>4478</v>
      </c>
      <c r="W3885" t="s">
        <v>4348</v>
      </c>
      <c r="X3885" t="s">
        <v>4498</v>
      </c>
      <c r="Y3885" t="s">
        <v>4481</v>
      </c>
      <c r="Z3885" t="s">
        <v>3051</v>
      </c>
      <c r="AA3885">
        <v>831184</v>
      </c>
      <c r="AB3885" s="198">
        <v>37048.875011574077</v>
      </c>
      <c r="AC3885" s="198">
        <v>37048.875011574077</v>
      </c>
    </row>
    <row r="3886" spans="1:29" x14ac:dyDescent="0.2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1</v>
      </c>
      <c r="F3886" s="213">
        <f t="shared" si="305"/>
        <v>658</v>
      </c>
      <c r="G3886" s="202">
        <v>1340725</v>
      </c>
      <c r="H3886" s="198">
        <v>37047.401736111111</v>
      </c>
      <c r="I3886" t="s">
        <v>4272</v>
      </c>
      <c r="M3886" t="s">
        <v>3494</v>
      </c>
      <c r="N3886" t="s">
        <v>3840</v>
      </c>
      <c r="O3886" t="s">
        <v>4694</v>
      </c>
      <c r="P3886" s="199">
        <v>658</v>
      </c>
      <c r="S3886" t="s">
        <v>3495</v>
      </c>
      <c r="T3886" t="s">
        <v>3730</v>
      </c>
      <c r="U3886" s="201">
        <v>3.8450000000000002</v>
      </c>
      <c r="V3886" t="s">
        <v>4325</v>
      </c>
      <c r="W3886" t="s">
        <v>4368</v>
      </c>
      <c r="X3886" t="s">
        <v>3165</v>
      </c>
      <c r="Y3886" t="s">
        <v>4481</v>
      </c>
      <c r="Z3886" t="s">
        <v>3051</v>
      </c>
      <c r="AA3886">
        <v>831185</v>
      </c>
      <c r="AB3886" s="198">
        <v>37048.875011574077</v>
      </c>
      <c r="AC3886" s="198">
        <v>37048.875011574077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123</v>
      </c>
      <c r="F3887" s="213">
        <f t="shared" si="305"/>
        <v>615000</v>
      </c>
      <c r="G3887" s="202">
        <v>1340726</v>
      </c>
      <c r="H3887" s="198">
        <v>37047.401759259257</v>
      </c>
      <c r="I3887" t="s">
        <v>4521</v>
      </c>
      <c r="M3887" t="s">
        <v>3494</v>
      </c>
      <c r="N3887" t="s">
        <v>4277</v>
      </c>
      <c r="O3887" t="s">
        <v>3218</v>
      </c>
      <c r="P3887" s="199">
        <v>5000</v>
      </c>
      <c r="S3887" t="s">
        <v>3495</v>
      </c>
      <c r="T3887" t="s">
        <v>3730</v>
      </c>
      <c r="U3887" s="201">
        <v>4.1399999999999997</v>
      </c>
      <c r="V3887" t="s">
        <v>4366</v>
      </c>
      <c r="W3887" t="s">
        <v>2909</v>
      </c>
      <c r="X3887" t="s">
        <v>4278</v>
      </c>
      <c r="Y3887" t="s">
        <v>3748</v>
      </c>
      <c r="Z3887" t="s">
        <v>3051</v>
      </c>
      <c r="AA3887" t="s">
        <v>664</v>
      </c>
      <c r="AB3887" s="198">
        <v>37073</v>
      </c>
      <c r="AC3887" s="198">
        <v>37195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1340727</v>
      </c>
      <c r="H3888" s="198">
        <v>37047.401782407411</v>
      </c>
      <c r="I3888" t="s">
        <v>4482</v>
      </c>
      <c r="M3888" t="s">
        <v>3494</v>
      </c>
      <c r="N3888" t="s">
        <v>3840</v>
      </c>
      <c r="O3888" t="s">
        <v>2481</v>
      </c>
      <c r="Q3888" s="199">
        <v>10000</v>
      </c>
      <c r="S3888" t="s">
        <v>3495</v>
      </c>
      <c r="T3888" t="s">
        <v>3730</v>
      </c>
      <c r="U3888" s="201">
        <v>4.0724999999999998</v>
      </c>
      <c r="V3888" t="s">
        <v>4511</v>
      </c>
      <c r="W3888" t="s">
        <v>4479</v>
      </c>
      <c r="X3888" t="s">
        <v>4480</v>
      </c>
      <c r="Y3888" t="s">
        <v>4481</v>
      </c>
      <c r="Z3888" t="s">
        <v>3051</v>
      </c>
      <c r="AA3888">
        <v>831186</v>
      </c>
      <c r="AB3888" s="198">
        <v>37048.875011574077</v>
      </c>
      <c r="AC3888" s="198">
        <v>37048.875011574077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5000</v>
      </c>
      <c r="G3889" s="202">
        <v>1340728</v>
      </c>
      <c r="H3889" s="198">
        <v>37047.401805555557</v>
      </c>
      <c r="I3889" t="s">
        <v>3518</v>
      </c>
      <c r="M3889" t="s">
        <v>3494</v>
      </c>
      <c r="N3889" t="s">
        <v>3840</v>
      </c>
      <c r="O3889" t="s">
        <v>2503</v>
      </c>
      <c r="P3889" s="199">
        <v>5000</v>
      </c>
      <c r="S3889" t="s">
        <v>3495</v>
      </c>
      <c r="T3889" t="s">
        <v>3730</v>
      </c>
      <c r="U3889" s="201">
        <v>3.8925000000000001</v>
      </c>
      <c r="V3889" t="s">
        <v>4453</v>
      </c>
      <c r="W3889" t="s">
        <v>4348</v>
      </c>
      <c r="X3889" t="s">
        <v>4498</v>
      </c>
      <c r="Y3889" t="s">
        <v>4481</v>
      </c>
      <c r="Z3889" t="s">
        <v>3051</v>
      </c>
      <c r="AA3889">
        <v>831187</v>
      </c>
      <c r="AB3889" s="198">
        <v>37048.875011574077</v>
      </c>
      <c r="AC3889" s="198">
        <v>37048.875011574077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4985</v>
      </c>
      <c r="G3890" s="202">
        <v>1340730</v>
      </c>
      <c r="H3890" s="198">
        <v>37047.401828703703</v>
      </c>
      <c r="I3890" t="s">
        <v>3702</v>
      </c>
      <c r="M3890" t="s">
        <v>3494</v>
      </c>
      <c r="N3890" t="s">
        <v>3840</v>
      </c>
      <c r="O3890" t="s">
        <v>4706</v>
      </c>
      <c r="Q3890" s="199">
        <v>4985</v>
      </c>
      <c r="S3890" t="s">
        <v>3495</v>
      </c>
      <c r="T3890" t="s">
        <v>3730</v>
      </c>
      <c r="U3890" s="201">
        <v>3.88</v>
      </c>
      <c r="V3890" t="s">
        <v>4530</v>
      </c>
      <c r="W3890" t="s">
        <v>4169</v>
      </c>
      <c r="X3890" t="s">
        <v>3165</v>
      </c>
      <c r="Y3890" t="s">
        <v>4481</v>
      </c>
      <c r="Z3890" t="s">
        <v>3051</v>
      </c>
      <c r="AA3890">
        <v>831188</v>
      </c>
      <c r="AB3890" s="198">
        <v>37048.875011574077</v>
      </c>
      <c r="AC3890" s="198">
        <v>37048.875011574077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5000</v>
      </c>
      <c r="G3891" s="202">
        <v>1340732</v>
      </c>
      <c r="H3891" s="198">
        <v>37047.40184027778</v>
      </c>
      <c r="I3891" t="s">
        <v>3518</v>
      </c>
      <c r="M3891" t="s">
        <v>3494</v>
      </c>
      <c r="N3891" t="s">
        <v>3840</v>
      </c>
      <c r="O3891" t="s">
        <v>2498</v>
      </c>
      <c r="Q3891" s="199">
        <v>5000</v>
      </c>
      <c r="S3891" t="s">
        <v>3495</v>
      </c>
      <c r="T3891" t="s">
        <v>3730</v>
      </c>
      <c r="U3891" s="201">
        <v>3.835</v>
      </c>
      <c r="V3891" t="s">
        <v>4420</v>
      </c>
      <c r="W3891" t="s">
        <v>4348</v>
      </c>
      <c r="X3891" t="s">
        <v>4498</v>
      </c>
      <c r="Y3891" t="s">
        <v>4481</v>
      </c>
      <c r="Z3891" t="s">
        <v>3051</v>
      </c>
      <c r="AA3891">
        <v>831189</v>
      </c>
      <c r="AB3891" s="198">
        <v>37048.875011574077</v>
      </c>
      <c r="AC3891" s="198">
        <v>37048.875011574077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1340733</v>
      </c>
      <c r="H3892" s="198">
        <v>37047.40185185185</v>
      </c>
      <c r="I3892" t="s">
        <v>4543</v>
      </c>
      <c r="M3892" t="s">
        <v>3494</v>
      </c>
      <c r="N3892" t="s">
        <v>3840</v>
      </c>
      <c r="O3892" t="s">
        <v>2469</v>
      </c>
      <c r="P3892" s="199">
        <v>10000</v>
      </c>
      <c r="S3892" t="s">
        <v>3495</v>
      </c>
      <c r="T3892" t="s">
        <v>3730</v>
      </c>
      <c r="U3892" s="201">
        <v>3.94</v>
      </c>
      <c r="V3892" t="s">
        <v>4525</v>
      </c>
      <c r="W3892" t="s">
        <v>4512</v>
      </c>
      <c r="X3892" t="s">
        <v>4513</v>
      </c>
      <c r="Y3892" t="s">
        <v>4481</v>
      </c>
      <c r="Z3892" t="s">
        <v>3051</v>
      </c>
      <c r="AA3892">
        <v>831190</v>
      </c>
      <c r="AB3892" s="198">
        <v>37048.875011574077</v>
      </c>
      <c r="AC3892" s="198">
        <v>37048.875011574077</v>
      </c>
    </row>
    <row r="3893" spans="1:29" x14ac:dyDescent="0.2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3868</v>
      </c>
      <c r="G3893" s="202">
        <v>1340735</v>
      </c>
      <c r="H3893" s="198">
        <v>37047.401909722219</v>
      </c>
      <c r="I3893" t="s">
        <v>4323</v>
      </c>
      <c r="M3893" t="s">
        <v>3494</v>
      </c>
      <c r="N3893" t="s">
        <v>3176</v>
      </c>
      <c r="O3893" t="s">
        <v>78</v>
      </c>
      <c r="Q3893" s="199">
        <v>3868</v>
      </c>
      <c r="S3893" t="s">
        <v>3495</v>
      </c>
      <c r="T3893" t="s">
        <v>3730</v>
      </c>
      <c r="U3893" s="201">
        <v>3.31</v>
      </c>
      <c r="V3893" t="s">
        <v>4100</v>
      </c>
      <c r="W3893" t="s">
        <v>4451</v>
      </c>
      <c r="X3893" t="s">
        <v>3805</v>
      </c>
      <c r="Y3893" t="s">
        <v>4481</v>
      </c>
      <c r="Z3893" t="s">
        <v>3052</v>
      </c>
      <c r="AA3893">
        <v>831191</v>
      </c>
      <c r="AB3893" s="198">
        <v>37048.875011574077</v>
      </c>
      <c r="AC3893" s="198">
        <v>37048.875011574077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3000</v>
      </c>
      <c r="G3894" s="202">
        <v>1340736</v>
      </c>
      <c r="H3894" s="198">
        <v>37047.401944444442</v>
      </c>
      <c r="I3894" t="s">
        <v>4249</v>
      </c>
      <c r="M3894" t="s">
        <v>3494</v>
      </c>
      <c r="N3894" t="s">
        <v>3840</v>
      </c>
      <c r="O3894" t="s">
        <v>2498</v>
      </c>
      <c r="Q3894" s="199">
        <v>3000</v>
      </c>
      <c r="S3894" t="s">
        <v>3495</v>
      </c>
      <c r="T3894" t="s">
        <v>3730</v>
      </c>
      <c r="U3894" s="201">
        <v>3.8374999999999999</v>
      </c>
      <c r="V3894" t="s">
        <v>4478</v>
      </c>
      <c r="W3894" t="s">
        <v>4348</v>
      </c>
      <c r="X3894" t="s">
        <v>4498</v>
      </c>
      <c r="Y3894" t="s">
        <v>4481</v>
      </c>
      <c r="Z3894" t="s">
        <v>3051</v>
      </c>
      <c r="AA3894">
        <v>831192</v>
      </c>
      <c r="AB3894" s="198">
        <v>37048.875011574077</v>
      </c>
      <c r="AC3894" s="198">
        <v>37048.875011574077</v>
      </c>
    </row>
    <row r="3895" spans="1:29" x14ac:dyDescent="0.2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25</v>
      </c>
      <c r="F3895" s="213">
        <f t="shared" si="305"/>
        <v>250000</v>
      </c>
      <c r="G3895" s="202">
        <v>1340737</v>
      </c>
      <c r="H3895" s="198">
        <v>37047.401990740742</v>
      </c>
      <c r="I3895" t="s">
        <v>3606</v>
      </c>
      <c r="M3895" t="s">
        <v>3494</v>
      </c>
      <c r="N3895" t="s">
        <v>4277</v>
      </c>
      <c r="O3895" t="s">
        <v>3991</v>
      </c>
      <c r="P3895" s="199">
        <v>10000</v>
      </c>
      <c r="S3895" t="s">
        <v>3495</v>
      </c>
      <c r="T3895" t="s">
        <v>3730</v>
      </c>
      <c r="U3895" s="201">
        <v>3.9750000000000001</v>
      </c>
      <c r="V3895" t="s">
        <v>3281</v>
      </c>
      <c r="W3895" t="s">
        <v>4527</v>
      </c>
      <c r="X3895" t="s">
        <v>4157</v>
      </c>
      <c r="Y3895" t="s">
        <v>3748</v>
      </c>
      <c r="Z3895" t="s">
        <v>3051</v>
      </c>
      <c r="AA3895" t="s">
        <v>665</v>
      </c>
      <c r="AB3895" s="198">
        <v>37048.875011574077</v>
      </c>
      <c r="AC3895" s="198">
        <v>37072.875011574077</v>
      </c>
    </row>
    <row r="3896" spans="1:29" x14ac:dyDescent="0.2">
      <c r="A3896" s="44" t="str">
        <f t="shared" si="301"/>
        <v xml:space="preserve"> Natural Gas Physical</v>
      </c>
      <c r="B3896" s="44" t="str">
        <f t="shared" si="302"/>
        <v/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10000</v>
      </c>
      <c r="G3896" s="202">
        <v>1340738</v>
      </c>
      <c r="H3896" s="198">
        <v>37047.402002314811</v>
      </c>
      <c r="I3896" t="s">
        <v>4491</v>
      </c>
      <c r="M3896" t="s">
        <v>3494</v>
      </c>
      <c r="N3896" t="s">
        <v>4506</v>
      </c>
      <c r="O3896" t="s">
        <v>2641</v>
      </c>
      <c r="Q3896" s="199">
        <v>10000</v>
      </c>
      <c r="S3896" t="s">
        <v>3495</v>
      </c>
      <c r="T3896" t="s">
        <v>3730</v>
      </c>
      <c r="U3896" s="201">
        <v>4.0949999999999998</v>
      </c>
      <c r="V3896" t="s">
        <v>2839</v>
      </c>
      <c r="W3896" t="s">
        <v>4507</v>
      </c>
      <c r="X3896" t="s">
        <v>4508</v>
      </c>
      <c r="Y3896" t="s">
        <v>4481</v>
      </c>
      <c r="Z3896" t="s">
        <v>3051</v>
      </c>
      <c r="AA3896">
        <v>831193</v>
      </c>
      <c r="AB3896" s="198">
        <v>37048.875011574077</v>
      </c>
      <c r="AC3896" s="198">
        <v>37048.875011574077</v>
      </c>
    </row>
    <row r="3897" spans="1:29" x14ac:dyDescent="0.2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2</v>
      </c>
      <c r="G3897" s="202">
        <v>1340739</v>
      </c>
      <c r="H3897" s="198">
        <v>37047.402013888888</v>
      </c>
      <c r="I3897" t="s">
        <v>3743</v>
      </c>
      <c r="M3897" t="s">
        <v>3499</v>
      </c>
      <c r="N3897" t="s">
        <v>3753</v>
      </c>
      <c r="O3897" t="s">
        <v>3754</v>
      </c>
      <c r="Q3897" s="199">
        <v>2</v>
      </c>
      <c r="S3897" t="s">
        <v>3755</v>
      </c>
      <c r="T3897" t="s">
        <v>3730</v>
      </c>
      <c r="U3897" s="201">
        <v>7020</v>
      </c>
      <c r="V3897" t="s">
        <v>3698</v>
      </c>
      <c r="W3897" t="s">
        <v>3756</v>
      </c>
      <c r="X3897" t="s">
        <v>3732</v>
      </c>
      <c r="Y3897" t="s">
        <v>3733</v>
      </c>
      <c r="Z3897" t="s">
        <v>3734</v>
      </c>
      <c r="AA3897">
        <v>2169122</v>
      </c>
    </row>
    <row r="3898" spans="1:29" x14ac:dyDescent="0.2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20</v>
      </c>
      <c r="G3898" s="202">
        <v>1340740</v>
      </c>
      <c r="H3898" s="198">
        <v>37047.402025462965</v>
      </c>
      <c r="I3898" t="s">
        <v>3793</v>
      </c>
      <c r="M3898" t="s">
        <v>3499</v>
      </c>
      <c r="N3898" t="s">
        <v>3739</v>
      </c>
      <c r="O3898" t="s">
        <v>3740</v>
      </c>
      <c r="P3898" s="199">
        <v>20</v>
      </c>
      <c r="S3898" t="s">
        <v>3729</v>
      </c>
      <c r="T3898" t="s">
        <v>3730</v>
      </c>
      <c r="U3898" s="201">
        <v>1509</v>
      </c>
      <c r="V3898" t="s">
        <v>3210</v>
      </c>
      <c r="W3898" t="s">
        <v>3736</v>
      </c>
      <c r="X3898" t="s">
        <v>3732</v>
      </c>
      <c r="Y3898" t="s">
        <v>3733</v>
      </c>
      <c r="Z3898" t="s">
        <v>3734</v>
      </c>
      <c r="AA3898">
        <v>2169124</v>
      </c>
    </row>
    <row r="3899" spans="1:29" x14ac:dyDescent="0.2">
      <c r="A3899" s="44" t="str">
        <f t="shared" si="301"/>
        <v>US Power Physical</v>
      </c>
      <c r="B3899" s="44" t="str">
        <f t="shared" si="302"/>
        <v>US</v>
      </c>
      <c r="C3899" s="44" t="str">
        <f t="shared" si="303"/>
        <v>Power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24</v>
      </c>
      <c r="F3899" s="213">
        <f t="shared" si="305"/>
        <v>1200</v>
      </c>
      <c r="G3899" s="202">
        <v>1340741</v>
      </c>
      <c r="H3899" s="198">
        <v>37047.402048611111</v>
      </c>
      <c r="I3899" t="s">
        <v>3532</v>
      </c>
      <c r="M3899" t="s">
        <v>2818</v>
      </c>
      <c r="N3899" t="s">
        <v>3519</v>
      </c>
      <c r="O3899" t="s">
        <v>2445</v>
      </c>
      <c r="Q3899" s="199">
        <v>50</v>
      </c>
      <c r="S3899" t="s">
        <v>3493</v>
      </c>
      <c r="T3899" t="s">
        <v>3730</v>
      </c>
      <c r="U3899" s="201">
        <v>45</v>
      </c>
      <c r="V3899" t="s">
        <v>2840</v>
      </c>
      <c r="W3899" t="s">
        <v>3534</v>
      </c>
      <c r="X3899" t="s">
        <v>3535</v>
      </c>
      <c r="Y3899" t="s">
        <v>4783</v>
      </c>
      <c r="Z3899" t="s">
        <v>3046</v>
      </c>
      <c r="AA3899">
        <v>632934.1</v>
      </c>
      <c r="AB3899" s="198">
        <v>37049.875011574077</v>
      </c>
      <c r="AC3899" s="198">
        <v>37072.875011574077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9342</v>
      </c>
      <c r="G3900" s="202">
        <v>1340743</v>
      </c>
      <c r="H3900" s="198">
        <v>37047.402071759258</v>
      </c>
      <c r="I3900" t="s">
        <v>4284</v>
      </c>
      <c r="M3900" t="s">
        <v>3494</v>
      </c>
      <c r="N3900" t="s">
        <v>3840</v>
      </c>
      <c r="O3900" t="s">
        <v>4694</v>
      </c>
      <c r="P3900" s="199">
        <v>9342</v>
      </c>
      <c r="S3900" t="s">
        <v>3495</v>
      </c>
      <c r="T3900" t="s">
        <v>3730</v>
      </c>
      <c r="U3900" s="201">
        <v>3.8450000000000002</v>
      </c>
      <c r="V3900" t="s">
        <v>4108</v>
      </c>
      <c r="W3900" t="s">
        <v>4368</v>
      </c>
      <c r="X3900" t="s">
        <v>3165</v>
      </c>
      <c r="Y3900" t="s">
        <v>4481</v>
      </c>
      <c r="Z3900" t="s">
        <v>3051</v>
      </c>
      <c r="AA3900">
        <v>831194</v>
      </c>
      <c r="AB3900" s="198">
        <v>37048.875011574077</v>
      </c>
      <c r="AC3900" s="198">
        <v>37048.875011574077</v>
      </c>
    </row>
    <row r="3901" spans="1:29" x14ac:dyDescent="0.2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6500</v>
      </c>
      <c r="G3901" s="202">
        <v>1340744</v>
      </c>
      <c r="H3901" s="198">
        <v>37047.402094907404</v>
      </c>
      <c r="I3901" t="s">
        <v>4276</v>
      </c>
      <c r="M3901" t="s">
        <v>3494</v>
      </c>
      <c r="N3901" t="s">
        <v>3840</v>
      </c>
      <c r="O3901" t="s">
        <v>2515</v>
      </c>
      <c r="Q3901" s="199">
        <v>6500</v>
      </c>
      <c r="S3901" t="s">
        <v>3495</v>
      </c>
      <c r="T3901" t="s">
        <v>3730</v>
      </c>
      <c r="U3901" s="201">
        <v>3.99</v>
      </c>
      <c r="V3901" t="s">
        <v>4345</v>
      </c>
      <c r="W3901" t="s">
        <v>4163</v>
      </c>
      <c r="X3901" t="s">
        <v>4164</v>
      </c>
      <c r="Y3901" t="s">
        <v>4481</v>
      </c>
      <c r="Z3901" t="s">
        <v>3051</v>
      </c>
      <c r="AA3901">
        <v>831196</v>
      </c>
      <c r="AB3901" s="198">
        <v>37048.875011574077</v>
      </c>
      <c r="AC3901" s="198">
        <v>37048.875011574077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10000</v>
      </c>
      <c r="G3902" s="202">
        <v>1340745</v>
      </c>
      <c r="H3902" s="198">
        <v>37047.402141203704</v>
      </c>
      <c r="I3902" t="s">
        <v>4496</v>
      </c>
      <c r="M3902" t="s">
        <v>3494</v>
      </c>
      <c r="N3902" t="s">
        <v>3840</v>
      </c>
      <c r="O3902" t="s">
        <v>2515</v>
      </c>
      <c r="P3902" s="199">
        <v>10000</v>
      </c>
      <c r="S3902" t="s">
        <v>3495</v>
      </c>
      <c r="T3902" t="s">
        <v>3730</v>
      </c>
      <c r="U3902" s="201">
        <v>3.95</v>
      </c>
      <c r="V3902" t="s">
        <v>3682</v>
      </c>
      <c r="W3902" t="s">
        <v>4163</v>
      </c>
      <c r="X3902" t="s">
        <v>4164</v>
      </c>
      <c r="Y3902" t="s">
        <v>4481</v>
      </c>
      <c r="Z3902" t="s">
        <v>3051</v>
      </c>
      <c r="AA3902">
        <v>831197</v>
      </c>
      <c r="AB3902" s="198">
        <v>37048.875011574077</v>
      </c>
      <c r="AC3902" s="198">
        <v>37048.875011574077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25</v>
      </c>
      <c r="F3903" s="213">
        <f t="shared" si="305"/>
        <v>250000</v>
      </c>
      <c r="G3903" s="202">
        <v>1340746</v>
      </c>
      <c r="H3903" s="198">
        <v>37047.40215277778</v>
      </c>
      <c r="I3903" t="s">
        <v>4405</v>
      </c>
      <c r="M3903" t="s">
        <v>3494</v>
      </c>
      <c r="N3903" t="s">
        <v>4277</v>
      </c>
      <c r="O3903" t="s">
        <v>3991</v>
      </c>
      <c r="P3903" s="199">
        <v>10000</v>
      </c>
      <c r="S3903" t="s">
        <v>3495</v>
      </c>
      <c r="T3903" t="s">
        <v>3730</v>
      </c>
      <c r="U3903" s="201">
        <v>3.97</v>
      </c>
      <c r="V3903" t="s">
        <v>3907</v>
      </c>
      <c r="W3903" t="s">
        <v>4527</v>
      </c>
      <c r="X3903" t="s">
        <v>4157</v>
      </c>
      <c r="Y3903" t="s">
        <v>3748</v>
      </c>
      <c r="Z3903" t="s">
        <v>3051</v>
      </c>
      <c r="AA3903" t="s">
        <v>666</v>
      </c>
      <c r="AB3903" s="198">
        <v>37048.875011574077</v>
      </c>
      <c r="AC3903" s="198">
        <v>37072.875011574077</v>
      </c>
    </row>
    <row r="3904" spans="1:29" x14ac:dyDescent="0.2">
      <c r="A3904" s="44" t="str">
        <f t="shared" si="301"/>
        <v>US Natural Gas Physical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Physical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5000</v>
      </c>
      <c r="G3904" s="202">
        <v>1340748</v>
      </c>
      <c r="H3904" s="198">
        <v>37047.402199074073</v>
      </c>
      <c r="I3904" t="s">
        <v>4502</v>
      </c>
      <c r="M3904" t="s">
        <v>3494</v>
      </c>
      <c r="N3904" t="s">
        <v>3840</v>
      </c>
      <c r="O3904" t="s">
        <v>2499</v>
      </c>
      <c r="Q3904" s="199">
        <v>5000</v>
      </c>
      <c r="S3904" t="s">
        <v>3495</v>
      </c>
      <c r="T3904" t="s">
        <v>3730</v>
      </c>
      <c r="U3904" s="201">
        <v>3.88</v>
      </c>
      <c r="V3904" t="s">
        <v>4151</v>
      </c>
      <c r="W3904" t="s">
        <v>4348</v>
      </c>
      <c r="X3904" t="s">
        <v>4498</v>
      </c>
      <c r="Y3904" t="s">
        <v>4481</v>
      </c>
      <c r="Z3904" t="s">
        <v>3051</v>
      </c>
      <c r="AA3904">
        <v>831199</v>
      </c>
      <c r="AB3904" s="198">
        <v>37048.875011574077</v>
      </c>
      <c r="AC3904" s="198">
        <v>37048.875011574077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300</v>
      </c>
      <c r="G3905" s="202">
        <v>1340750</v>
      </c>
      <c r="H3905" s="198">
        <v>37047.402280092596</v>
      </c>
      <c r="I3905" t="s">
        <v>3157</v>
      </c>
      <c r="M3905" t="s">
        <v>3494</v>
      </c>
      <c r="N3905" t="s">
        <v>3840</v>
      </c>
      <c r="O3905" t="s">
        <v>2611</v>
      </c>
      <c r="P3905" s="199">
        <v>300</v>
      </c>
      <c r="S3905" t="s">
        <v>3495</v>
      </c>
      <c r="T3905" t="s">
        <v>3730</v>
      </c>
      <c r="U3905" s="201">
        <v>3.87</v>
      </c>
      <c r="V3905" t="s">
        <v>4084</v>
      </c>
      <c r="W3905" t="s">
        <v>4348</v>
      </c>
      <c r="X3905" t="s">
        <v>4498</v>
      </c>
      <c r="Y3905" t="s">
        <v>4481</v>
      </c>
      <c r="Z3905" t="s">
        <v>3051</v>
      </c>
      <c r="AA3905">
        <v>831201</v>
      </c>
      <c r="AB3905" s="198">
        <v>37048.875011574077</v>
      </c>
      <c r="AC3905" s="198">
        <v>37048.875011574077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5000</v>
      </c>
      <c r="G3906" s="202">
        <v>1340751</v>
      </c>
      <c r="H3906" s="198">
        <v>37047.402291666665</v>
      </c>
      <c r="I3906" t="s">
        <v>4249</v>
      </c>
      <c r="M3906" t="s">
        <v>3494</v>
      </c>
      <c r="N3906" t="s">
        <v>3840</v>
      </c>
      <c r="O3906" t="s">
        <v>2503</v>
      </c>
      <c r="P3906" s="199">
        <v>5000</v>
      </c>
      <c r="S3906" t="s">
        <v>3495</v>
      </c>
      <c r="T3906" t="s">
        <v>3730</v>
      </c>
      <c r="U3906" s="201">
        <v>3.89</v>
      </c>
      <c r="V3906" t="s">
        <v>4470</v>
      </c>
      <c r="W3906" t="s">
        <v>4348</v>
      </c>
      <c r="X3906" t="s">
        <v>4498</v>
      </c>
      <c r="Y3906" t="s">
        <v>4481</v>
      </c>
      <c r="Z3906" t="s">
        <v>3051</v>
      </c>
      <c r="AA3906">
        <v>831202</v>
      </c>
      <c r="AB3906" s="198">
        <v>37048.875011574077</v>
      </c>
      <c r="AC3906" s="198">
        <v>37048.875011574077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1340752</v>
      </c>
      <c r="H3907" s="198">
        <v>37047.402337962965</v>
      </c>
      <c r="I3907" t="s">
        <v>4543</v>
      </c>
      <c r="M3907" t="s">
        <v>3494</v>
      </c>
      <c r="N3907" t="s">
        <v>3840</v>
      </c>
      <c r="O3907" t="s">
        <v>2469</v>
      </c>
      <c r="P3907" s="199">
        <v>5000</v>
      </c>
      <c r="S3907" t="s">
        <v>3495</v>
      </c>
      <c r="T3907" t="s">
        <v>3730</v>
      </c>
      <c r="U3907" s="201">
        <v>3.9350000000000001</v>
      </c>
      <c r="V3907" t="s">
        <v>4525</v>
      </c>
      <c r="W3907" t="s">
        <v>4512</v>
      </c>
      <c r="X3907" t="s">
        <v>4513</v>
      </c>
      <c r="Y3907" t="s">
        <v>4481</v>
      </c>
      <c r="Z3907" t="s">
        <v>3051</v>
      </c>
      <c r="AA3907">
        <v>831203</v>
      </c>
      <c r="AB3907" s="198">
        <v>37048.875011574077</v>
      </c>
      <c r="AC3907" s="198">
        <v>37048.875011574077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25</v>
      </c>
      <c r="F3908" s="213">
        <f t="shared" si="305"/>
        <v>125000</v>
      </c>
      <c r="G3908" s="202">
        <v>1340753</v>
      </c>
      <c r="H3908" s="198">
        <v>37047.402337962965</v>
      </c>
      <c r="I3908" t="s">
        <v>4219</v>
      </c>
      <c r="M3908" t="s">
        <v>3494</v>
      </c>
      <c r="N3908" t="s">
        <v>3840</v>
      </c>
      <c r="O3908" t="s">
        <v>2654</v>
      </c>
      <c r="P3908" s="199">
        <v>5000</v>
      </c>
      <c r="S3908" t="s">
        <v>3495</v>
      </c>
      <c r="T3908" t="s">
        <v>3730</v>
      </c>
      <c r="U3908" s="201">
        <v>3.9049999999999998</v>
      </c>
      <c r="V3908" t="s">
        <v>4226</v>
      </c>
      <c r="W3908" t="s">
        <v>4169</v>
      </c>
      <c r="X3908" t="s">
        <v>4170</v>
      </c>
      <c r="Y3908" t="s">
        <v>4481</v>
      </c>
      <c r="Z3908" t="s">
        <v>3051</v>
      </c>
      <c r="AA3908">
        <v>831207</v>
      </c>
      <c r="AB3908" s="198">
        <v>37048.875011574077</v>
      </c>
      <c r="AC3908" s="198">
        <v>37072.875011574077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56</v>
      </c>
      <c r="G3909" s="202">
        <v>1340755</v>
      </c>
      <c r="H3909" s="198">
        <v>37047.402361111112</v>
      </c>
      <c r="I3909" t="s">
        <v>4159</v>
      </c>
      <c r="M3909" t="s">
        <v>3494</v>
      </c>
      <c r="N3909" t="s">
        <v>3840</v>
      </c>
      <c r="O3909" t="s">
        <v>2499</v>
      </c>
      <c r="P3909" s="199">
        <v>56</v>
      </c>
      <c r="S3909" t="s">
        <v>3495</v>
      </c>
      <c r="T3909" t="s">
        <v>3730</v>
      </c>
      <c r="U3909" s="201">
        <v>3.8774999999999999</v>
      </c>
      <c r="V3909" t="s">
        <v>4002</v>
      </c>
      <c r="W3909" t="s">
        <v>4348</v>
      </c>
      <c r="X3909" t="s">
        <v>4498</v>
      </c>
      <c r="Y3909" t="s">
        <v>4481</v>
      </c>
      <c r="Z3909" t="s">
        <v>3051</v>
      </c>
      <c r="AA3909">
        <v>831204</v>
      </c>
      <c r="AB3909" s="198">
        <v>37048.875011574077</v>
      </c>
      <c r="AC3909" s="198">
        <v>37048.875011574077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10000</v>
      </c>
      <c r="G3910" s="202">
        <v>1340756</v>
      </c>
      <c r="H3910" s="198">
        <v>37047.402372685188</v>
      </c>
      <c r="I3910" t="s">
        <v>4504</v>
      </c>
      <c r="M3910" t="s">
        <v>3494</v>
      </c>
      <c r="N3910" t="s">
        <v>3840</v>
      </c>
      <c r="O3910" t="s">
        <v>2472</v>
      </c>
      <c r="Q3910" s="199">
        <v>10000</v>
      </c>
      <c r="S3910" t="s">
        <v>3495</v>
      </c>
      <c r="T3910" t="s">
        <v>3730</v>
      </c>
      <c r="U3910" s="201">
        <v>3.94</v>
      </c>
      <c r="V3910" t="s">
        <v>3257</v>
      </c>
      <c r="W3910" t="s">
        <v>4512</v>
      </c>
      <c r="X3910" t="s">
        <v>4513</v>
      </c>
      <c r="Y3910" t="s">
        <v>4481</v>
      </c>
      <c r="Z3910" t="s">
        <v>3051</v>
      </c>
      <c r="AA3910">
        <v>831205</v>
      </c>
      <c r="AB3910" s="198">
        <v>37048.875011574077</v>
      </c>
      <c r="AC3910" s="198">
        <v>37048.875011574077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1340757</v>
      </c>
      <c r="H3911" s="198">
        <v>37047.402395833335</v>
      </c>
      <c r="I3911" t="s">
        <v>4496</v>
      </c>
      <c r="M3911" t="s">
        <v>3494</v>
      </c>
      <c r="N3911" t="s">
        <v>3840</v>
      </c>
      <c r="O3911" t="s">
        <v>2505</v>
      </c>
      <c r="P3911" s="199">
        <v>5000</v>
      </c>
      <c r="S3911" t="s">
        <v>3495</v>
      </c>
      <c r="T3911" t="s">
        <v>3730</v>
      </c>
      <c r="U3911" s="201">
        <v>3.88</v>
      </c>
      <c r="V3911" t="s">
        <v>4001</v>
      </c>
      <c r="W3911" t="s">
        <v>4348</v>
      </c>
      <c r="X3911" t="s">
        <v>4498</v>
      </c>
      <c r="Y3911" t="s">
        <v>4481</v>
      </c>
      <c r="Z3911" t="s">
        <v>3051</v>
      </c>
      <c r="AA3911">
        <v>831206</v>
      </c>
      <c r="AB3911" s="198">
        <v>37048.875011574077</v>
      </c>
      <c r="AC3911" s="198">
        <v>37048.875011574077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2487</v>
      </c>
      <c r="G3912" s="202">
        <v>1340758</v>
      </c>
      <c r="H3912" s="198">
        <v>37047.402488425927</v>
      </c>
      <c r="I3912" t="s">
        <v>4518</v>
      </c>
      <c r="M3912" t="s">
        <v>3494</v>
      </c>
      <c r="N3912" t="s">
        <v>3840</v>
      </c>
      <c r="O3912" t="s">
        <v>2469</v>
      </c>
      <c r="Q3912" s="199">
        <v>2487</v>
      </c>
      <c r="S3912" t="s">
        <v>3495</v>
      </c>
      <c r="T3912" t="s">
        <v>3730</v>
      </c>
      <c r="U3912" s="201">
        <v>3.94</v>
      </c>
      <c r="V3912" t="s">
        <v>3677</v>
      </c>
      <c r="W3912" t="s">
        <v>4512</v>
      </c>
      <c r="X3912" t="s">
        <v>4513</v>
      </c>
      <c r="Y3912" t="s">
        <v>4481</v>
      </c>
      <c r="Z3912" t="s">
        <v>3051</v>
      </c>
      <c r="AA3912">
        <v>831208</v>
      </c>
      <c r="AB3912" s="198">
        <v>37048.875011574077</v>
      </c>
      <c r="AC3912" s="198">
        <v>37048.875011574077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620000</v>
      </c>
      <c r="G3913" s="202">
        <v>1340760</v>
      </c>
      <c r="H3913" s="198">
        <v>37047.402499999997</v>
      </c>
      <c r="I3913" t="s">
        <v>3147</v>
      </c>
      <c r="M3913" t="s">
        <v>3494</v>
      </c>
      <c r="N3913" t="s">
        <v>4277</v>
      </c>
      <c r="O3913" t="s">
        <v>3263</v>
      </c>
      <c r="Q3913" s="199">
        <v>20000</v>
      </c>
      <c r="S3913" t="s">
        <v>3495</v>
      </c>
      <c r="T3913" t="s">
        <v>3730</v>
      </c>
      <c r="U3913" s="201">
        <v>4.05</v>
      </c>
      <c r="V3913" t="s">
        <v>4717</v>
      </c>
      <c r="W3913" t="s">
        <v>2909</v>
      </c>
      <c r="X3913" t="s">
        <v>4278</v>
      </c>
      <c r="Y3913" t="s">
        <v>3748</v>
      </c>
      <c r="Z3913" t="s">
        <v>3051</v>
      </c>
      <c r="AA3913" t="s">
        <v>667</v>
      </c>
      <c r="AB3913" s="198">
        <v>37073.915972222225</v>
      </c>
      <c r="AC3913" s="198">
        <v>37103.915972222225</v>
      </c>
    </row>
    <row r="3914" spans="1:29" x14ac:dyDescent="0.2">
      <c r="A3914" s="44" t="str">
        <f t="shared" si="301"/>
        <v>US Natural Gas Physical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1937</v>
      </c>
      <c r="G3914" s="202">
        <v>1340759</v>
      </c>
      <c r="H3914" s="198">
        <v>37047.402499999997</v>
      </c>
      <c r="I3914" t="s">
        <v>4276</v>
      </c>
      <c r="M3914" t="s">
        <v>3494</v>
      </c>
      <c r="N3914" t="s">
        <v>3840</v>
      </c>
      <c r="O3914" t="s">
        <v>4724</v>
      </c>
      <c r="P3914" s="199">
        <v>1937</v>
      </c>
      <c r="S3914" t="s">
        <v>3495</v>
      </c>
      <c r="T3914" t="s">
        <v>3730</v>
      </c>
      <c r="U3914" s="201">
        <v>4.25</v>
      </c>
      <c r="V3914" t="s">
        <v>4345</v>
      </c>
      <c r="W3914" t="s">
        <v>3217</v>
      </c>
      <c r="X3914" t="s">
        <v>3153</v>
      </c>
      <c r="Y3914" t="s">
        <v>4481</v>
      </c>
      <c r="Z3914" t="s">
        <v>3051</v>
      </c>
      <c r="AA3914">
        <v>831209</v>
      </c>
      <c r="AB3914" s="198">
        <v>37048.875011574077</v>
      </c>
      <c r="AC3914" s="198">
        <v>37048.875011574077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1340761</v>
      </c>
      <c r="H3915" s="198">
        <v>37047.402511574073</v>
      </c>
      <c r="I3915" t="s">
        <v>3606</v>
      </c>
      <c r="M3915" t="s">
        <v>3494</v>
      </c>
      <c r="N3915" t="s">
        <v>3840</v>
      </c>
      <c r="O3915" t="s">
        <v>4694</v>
      </c>
      <c r="P3915" s="199">
        <v>10000</v>
      </c>
      <c r="S3915" t="s">
        <v>3495</v>
      </c>
      <c r="T3915" t="s">
        <v>3730</v>
      </c>
      <c r="U3915" s="201">
        <v>3.84</v>
      </c>
      <c r="V3915" t="s">
        <v>2768</v>
      </c>
      <c r="W3915" t="s">
        <v>4368</v>
      </c>
      <c r="X3915" t="s">
        <v>3165</v>
      </c>
      <c r="Y3915" t="s">
        <v>4481</v>
      </c>
      <c r="Z3915" t="s">
        <v>3051</v>
      </c>
      <c r="AA3915">
        <v>831210</v>
      </c>
      <c r="AB3915" s="198">
        <v>37048.875011574077</v>
      </c>
      <c r="AC3915" s="198">
        <v>37048.875011574077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1035</v>
      </c>
      <c r="G3916" s="202">
        <v>1340763</v>
      </c>
      <c r="H3916" s="198">
        <v>37047.402581018519</v>
      </c>
      <c r="I3916" t="s">
        <v>4543</v>
      </c>
      <c r="M3916" t="s">
        <v>3494</v>
      </c>
      <c r="N3916" t="s">
        <v>3840</v>
      </c>
      <c r="O3916" t="s">
        <v>2472</v>
      </c>
      <c r="P3916" s="199">
        <v>1035</v>
      </c>
      <c r="S3916" t="s">
        <v>3495</v>
      </c>
      <c r="T3916" t="s">
        <v>3730</v>
      </c>
      <c r="U3916" s="201">
        <v>3.9375</v>
      </c>
      <c r="V3916" t="s">
        <v>3627</v>
      </c>
      <c r="W3916" t="s">
        <v>4512</v>
      </c>
      <c r="X3916" t="s">
        <v>4513</v>
      </c>
      <c r="Y3916" t="s">
        <v>4481</v>
      </c>
      <c r="Z3916" t="s">
        <v>3051</v>
      </c>
      <c r="AA3916">
        <v>831211</v>
      </c>
      <c r="AB3916" s="198">
        <v>37048.875011574077</v>
      </c>
      <c r="AC3916" s="198">
        <v>37048.875011574077</v>
      </c>
    </row>
    <row r="3917" spans="1:29" x14ac:dyDescent="0.2">
      <c r="A3917" s="44" t="str">
        <f t="shared" si="306"/>
        <v>US Natural Gas Financial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31</v>
      </c>
      <c r="F3917" s="213">
        <f t="shared" si="310"/>
        <v>620000</v>
      </c>
      <c r="G3917" s="202">
        <v>1340764</v>
      </c>
      <c r="H3917" s="198">
        <v>37047.402592592596</v>
      </c>
      <c r="I3917" t="s">
        <v>3606</v>
      </c>
      <c r="M3917" t="s">
        <v>3494</v>
      </c>
      <c r="N3917" t="s">
        <v>4277</v>
      </c>
      <c r="O3917" t="s">
        <v>4487</v>
      </c>
      <c r="P3917" s="199">
        <v>20000</v>
      </c>
      <c r="S3917" t="s">
        <v>3495</v>
      </c>
      <c r="T3917" t="s">
        <v>3730</v>
      </c>
      <c r="U3917" s="201">
        <v>4.05</v>
      </c>
      <c r="V3917" t="s">
        <v>3154</v>
      </c>
      <c r="W3917" t="s">
        <v>2909</v>
      </c>
      <c r="X3917" t="s">
        <v>4278</v>
      </c>
      <c r="Y3917" t="s">
        <v>3748</v>
      </c>
      <c r="Z3917" t="s">
        <v>3051</v>
      </c>
      <c r="AA3917" t="s">
        <v>668</v>
      </c>
      <c r="AB3917" s="198">
        <v>37073.875</v>
      </c>
      <c r="AC3917" s="198">
        <v>37103.875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20000</v>
      </c>
      <c r="G3918" s="202">
        <v>1340765</v>
      </c>
      <c r="H3918" s="198">
        <v>37047.402592592596</v>
      </c>
      <c r="I3918" t="s">
        <v>4249</v>
      </c>
      <c r="M3918" t="s">
        <v>3494</v>
      </c>
      <c r="N3918" t="s">
        <v>3840</v>
      </c>
      <c r="O3918" t="s">
        <v>2481</v>
      </c>
      <c r="P3918" s="199">
        <v>20000</v>
      </c>
      <c r="S3918" t="s">
        <v>3495</v>
      </c>
      <c r="T3918" t="s">
        <v>3730</v>
      </c>
      <c r="U3918" s="201">
        <v>4.0724999999999998</v>
      </c>
      <c r="V3918" t="s">
        <v>4478</v>
      </c>
      <c r="W3918" t="s">
        <v>4479</v>
      </c>
      <c r="X3918" t="s">
        <v>4480</v>
      </c>
      <c r="Y3918" t="s">
        <v>4481</v>
      </c>
      <c r="Z3918" t="s">
        <v>3051</v>
      </c>
      <c r="AA3918">
        <v>831212</v>
      </c>
      <c r="AB3918" s="198">
        <v>37048.875011574077</v>
      </c>
      <c r="AC3918" s="198">
        <v>37048.875011574077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1340767</v>
      </c>
      <c r="H3919" s="198">
        <v>37047.402650462966</v>
      </c>
      <c r="I3919" t="s">
        <v>3625</v>
      </c>
      <c r="M3919" t="s">
        <v>3494</v>
      </c>
      <c r="N3919" t="s">
        <v>3840</v>
      </c>
      <c r="O3919" t="s">
        <v>2767</v>
      </c>
      <c r="Q3919" s="199">
        <v>5000</v>
      </c>
      <c r="S3919" t="s">
        <v>3495</v>
      </c>
      <c r="T3919" t="s">
        <v>3730</v>
      </c>
      <c r="U3919" s="201">
        <v>3.855</v>
      </c>
      <c r="V3919" t="s">
        <v>3244</v>
      </c>
      <c r="W3919" t="s">
        <v>4368</v>
      </c>
      <c r="X3919" t="s">
        <v>3165</v>
      </c>
      <c r="Y3919" t="s">
        <v>4481</v>
      </c>
      <c r="Z3919" t="s">
        <v>3051</v>
      </c>
      <c r="AA3919">
        <v>831214</v>
      </c>
      <c r="AB3919" s="198">
        <v>37048.875011574077</v>
      </c>
      <c r="AC3919" s="198">
        <v>37048.875011574077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5000</v>
      </c>
      <c r="G3920" s="202">
        <v>1340768</v>
      </c>
      <c r="H3920" s="198">
        <v>37047.402673611112</v>
      </c>
      <c r="I3920" t="s">
        <v>4272</v>
      </c>
      <c r="M3920" t="s">
        <v>3494</v>
      </c>
      <c r="N3920" t="s">
        <v>3840</v>
      </c>
      <c r="O3920" t="s">
        <v>2505</v>
      </c>
      <c r="Q3920" s="199">
        <v>5000</v>
      </c>
      <c r="S3920" t="s">
        <v>3495</v>
      </c>
      <c r="T3920" t="s">
        <v>3730</v>
      </c>
      <c r="U3920" s="201">
        <v>3.88</v>
      </c>
      <c r="V3920" t="s">
        <v>4510</v>
      </c>
      <c r="W3920" t="s">
        <v>4348</v>
      </c>
      <c r="X3920" t="s">
        <v>4498</v>
      </c>
      <c r="Y3920" t="s">
        <v>4481</v>
      </c>
      <c r="Z3920" t="s">
        <v>3051</v>
      </c>
      <c r="AA3920">
        <v>831215</v>
      </c>
      <c r="AB3920" s="198">
        <v>37048.875011574077</v>
      </c>
      <c r="AC3920" s="198">
        <v>37048.875011574077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365</v>
      </c>
      <c r="F3921" s="213">
        <f t="shared" si="310"/>
        <v>1825000</v>
      </c>
      <c r="G3921" s="202">
        <v>1340769</v>
      </c>
      <c r="H3921" s="198">
        <v>37047.402708333335</v>
      </c>
      <c r="I3921" t="s">
        <v>4276</v>
      </c>
      <c r="M3921" t="s">
        <v>3494</v>
      </c>
      <c r="N3921" t="s">
        <v>4277</v>
      </c>
      <c r="O3921" t="s">
        <v>4526</v>
      </c>
      <c r="P3921" s="199">
        <v>5000</v>
      </c>
      <c r="S3921" t="s">
        <v>3495</v>
      </c>
      <c r="T3921" t="s">
        <v>3730</v>
      </c>
      <c r="U3921" s="201">
        <v>4.1050000000000004</v>
      </c>
      <c r="V3921" t="s">
        <v>4361</v>
      </c>
      <c r="W3921" t="s">
        <v>2909</v>
      </c>
      <c r="X3921" t="s">
        <v>4278</v>
      </c>
      <c r="Y3921" t="s">
        <v>3748</v>
      </c>
      <c r="Z3921" t="s">
        <v>3051</v>
      </c>
      <c r="AA3921" t="s">
        <v>669</v>
      </c>
      <c r="AB3921" s="198">
        <v>37257.875</v>
      </c>
      <c r="AC3921" s="198">
        <v>37621.875</v>
      </c>
      <c r="AE3921" s="116">
        <f>IF(S3921="Gallon",F3921/42,F3921)</f>
        <v>1825000</v>
      </c>
    </row>
    <row r="3922" spans="1:31" x14ac:dyDescent="0.2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5000</v>
      </c>
      <c r="G3922" s="202">
        <v>1340770</v>
      </c>
      <c r="H3922" s="198">
        <v>37047.40284722222</v>
      </c>
      <c r="I3922" t="s">
        <v>4020</v>
      </c>
      <c r="M3922" t="s">
        <v>3494</v>
      </c>
      <c r="N3922" t="s">
        <v>3840</v>
      </c>
      <c r="O3922" t="s">
        <v>4697</v>
      </c>
      <c r="P3922" s="199">
        <v>5000</v>
      </c>
      <c r="S3922" t="s">
        <v>3495</v>
      </c>
      <c r="T3922" t="s">
        <v>3730</v>
      </c>
      <c r="U3922" s="201">
        <v>3.9249999999999998</v>
      </c>
      <c r="V3922" t="s">
        <v>4021</v>
      </c>
      <c r="W3922" t="s">
        <v>4169</v>
      </c>
      <c r="X3922" t="s">
        <v>4170</v>
      </c>
      <c r="Y3922" t="s">
        <v>4481</v>
      </c>
      <c r="Z3922" t="s">
        <v>3051</v>
      </c>
      <c r="AA3922">
        <v>831216</v>
      </c>
      <c r="AB3922" s="198">
        <v>37048.875011574077</v>
      </c>
      <c r="AC3922" s="198">
        <v>37048.875011574077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10000</v>
      </c>
      <c r="G3923" s="202">
        <v>1340772</v>
      </c>
      <c r="H3923" s="198">
        <v>37047.402905092589</v>
      </c>
      <c r="I3923" t="s">
        <v>4439</v>
      </c>
      <c r="M3923" t="s">
        <v>3494</v>
      </c>
      <c r="N3923" t="s">
        <v>3840</v>
      </c>
      <c r="O3923" t="s">
        <v>4686</v>
      </c>
      <c r="P3923" s="199">
        <v>10000</v>
      </c>
      <c r="S3923" t="s">
        <v>3495</v>
      </c>
      <c r="T3923" t="s">
        <v>3730</v>
      </c>
      <c r="U3923" s="201">
        <v>3.98</v>
      </c>
      <c r="V3923" t="s">
        <v>3510</v>
      </c>
      <c r="W3923" t="s">
        <v>4368</v>
      </c>
      <c r="X3923" t="s">
        <v>4429</v>
      </c>
      <c r="Y3923" t="s">
        <v>4481</v>
      </c>
      <c r="Z3923" t="s">
        <v>3051</v>
      </c>
      <c r="AA3923">
        <v>831217</v>
      </c>
      <c r="AB3923" s="198">
        <v>37048.875011574077</v>
      </c>
      <c r="AC3923" s="198">
        <v>37048.875011574077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10000</v>
      </c>
      <c r="G3924" s="202">
        <v>1340773</v>
      </c>
      <c r="H3924" s="198">
        <v>37047.402905092589</v>
      </c>
      <c r="I3924" t="s">
        <v>3606</v>
      </c>
      <c r="M3924" t="s">
        <v>3494</v>
      </c>
      <c r="N3924" t="s">
        <v>3840</v>
      </c>
      <c r="O3924" t="s">
        <v>2556</v>
      </c>
      <c r="Q3924" s="199">
        <v>10000</v>
      </c>
      <c r="S3924" t="s">
        <v>3495</v>
      </c>
      <c r="T3924" t="s">
        <v>3730</v>
      </c>
      <c r="U3924" s="201">
        <v>3.96</v>
      </c>
      <c r="V3924" t="s">
        <v>3491</v>
      </c>
      <c r="W3924" t="s">
        <v>4169</v>
      </c>
      <c r="X3924" t="s">
        <v>4170</v>
      </c>
      <c r="Y3924" t="s">
        <v>4481</v>
      </c>
      <c r="Z3924" t="s">
        <v>3051</v>
      </c>
      <c r="AA3924">
        <v>831218</v>
      </c>
      <c r="AB3924" s="198">
        <v>37048.875011574077</v>
      </c>
      <c r="AC3924" s="198">
        <v>37048.875011574077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1340771</v>
      </c>
      <c r="H3925" s="198">
        <v>37047.402905092589</v>
      </c>
      <c r="I3925" t="s">
        <v>4276</v>
      </c>
      <c r="M3925" t="s">
        <v>3599</v>
      </c>
      <c r="N3925" t="s">
        <v>4774</v>
      </c>
      <c r="O3925" t="s">
        <v>3516</v>
      </c>
      <c r="Q3925" s="199">
        <v>50000</v>
      </c>
      <c r="S3925" t="s">
        <v>3500</v>
      </c>
      <c r="T3925" t="s">
        <v>3730</v>
      </c>
      <c r="U3925" s="201">
        <v>28.04</v>
      </c>
      <c r="V3925" t="s">
        <v>4469</v>
      </c>
      <c r="W3925" t="s">
        <v>4776</v>
      </c>
      <c r="X3925" t="s">
        <v>4777</v>
      </c>
      <c r="Y3925" t="s">
        <v>2830</v>
      </c>
      <c r="Z3925" t="s">
        <v>3051</v>
      </c>
      <c r="AA3925">
        <v>113711</v>
      </c>
      <c r="AB3925" s="198">
        <v>37073</v>
      </c>
      <c r="AC3925" s="198">
        <v>37103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151</v>
      </c>
      <c r="F3926" s="213">
        <f t="shared" si="310"/>
        <v>755000</v>
      </c>
      <c r="G3926" s="202">
        <v>1340774</v>
      </c>
      <c r="H3926" s="198">
        <v>37047.402974537035</v>
      </c>
      <c r="I3926" t="s">
        <v>4276</v>
      </c>
      <c r="M3926" t="s">
        <v>3494</v>
      </c>
      <c r="N3926" t="s">
        <v>4277</v>
      </c>
      <c r="O3926" t="s">
        <v>4505</v>
      </c>
      <c r="P3926" s="199">
        <v>5000</v>
      </c>
      <c r="S3926" t="s">
        <v>3495</v>
      </c>
      <c r="T3926" t="s">
        <v>3730</v>
      </c>
      <c r="U3926" s="201">
        <v>4.46</v>
      </c>
      <c r="V3926" t="s">
        <v>4460</v>
      </c>
      <c r="W3926" t="s">
        <v>2909</v>
      </c>
      <c r="X3926" t="s">
        <v>4278</v>
      </c>
      <c r="Y3926" t="s">
        <v>3748</v>
      </c>
      <c r="Z3926" t="s">
        <v>3051</v>
      </c>
      <c r="AA3926" t="s">
        <v>670</v>
      </c>
      <c r="AB3926" s="198">
        <v>37196</v>
      </c>
      <c r="AC3926" s="198">
        <v>37346</v>
      </c>
    </row>
    <row r="3927" spans="1:31" x14ac:dyDescent="0.2">
      <c r="A3927" s="44" t="str">
        <f t="shared" si="306"/>
        <v>US Crude Financial</v>
      </c>
      <c r="B3927" s="44" t="str">
        <f t="shared" si="307"/>
        <v>US</v>
      </c>
      <c r="C3927" s="44" t="str">
        <f t="shared" si="308"/>
        <v>Crude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25000</v>
      </c>
      <c r="G3927" s="202">
        <v>1340775</v>
      </c>
      <c r="H3927" s="198">
        <v>37047.402986111112</v>
      </c>
      <c r="I3927" t="s">
        <v>4276</v>
      </c>
      <c r="M3927" t="s">
        <v>3599</v>
      </c>
      <c r="N3927" t="s">
        <v>3296</v>
      </c>
      <c r="O3927" t="s">
        <v>3297</v>
      </c>
      <c r="Q3927" s="199">
        <v>25000</v>
      </c>
      <c r="S3927" t="s">
        <v>3496</v>
      </c>
      <c r="T3927" t="s">
        <v>3730</v>
      </c>
      <c r="U3927" s="201">
        <v>-0.33</v>
      </c>
      <c r="V3927" t="s">
        <v>4469</v>
      </c>
      <c r="W3927" t="s">
        <v>3271</v>
      </c>
      <c r="X3927" t="s">
        <v>3298</v>
      </c>
      <c r="Y3927" t="s">
        <v>3748</v>
      </c>
      <c r="Z3927" t="s">
        <v>3051</v>
      </c>
      <c r="AA3927" t="s">
        <v>671</v>
      </c>
      <c r="AB3927" s="198">
        <v>37073</v>
      </c>
      <c r="AC3927" s="198">
        <v>37103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1340777</v>
      </c>
      <c r="H3928" s="198">
        <v>37047.403067129628</v>
      </c>
      <c r="I3928" t="s">
        <v>4276</v>
      </c>
      <c r="M3928" t="s">
        <v>3494</v>
      </c>
      <c r="N3928" t="s">
        <v>4277</v>
      </c>
      <c r="O3928" t="s">
        <v>4487</v>
      </c>
      <c r="P3928" s="199">
        <v>20000</v>
      </c>
      <c r="S3928" t="s">
        <v>3495</v>
      </c>
      <c r="T3928" t="s">
        <v>3730</v>
      </c>
      <c r="U3928" s="201">
        <v>4.0449999999999999</v>
      </c>
      <c r="V3928" t="s">
        <v>4452</v>
      </c>
      <c r="W3928" t="s">
        <v>2909</v>
      </c>
      <c r="X3928" t="s">
        <v>4278</v>
      </c>
      <c r="Y3928" t="s">
        <v>3748</v>
      </c>
      <c r="Z3928" t="s">
        <v>3051</v>
      </c>
      <c r="AA3928" t="s">
        <v>672</v>
      </c>
      <c r="AB3928" s="198">
        <v>37073.875</v>
      </c>
      <c r="AC3928" s="198">
        <v>37103.875</v>
      </c>
    </row>
    <row r="3929" spans="1:31" x14ac:dyDescent="0.2">
      <c r="A3929" s="44" t="str">
        <f t="shared" si="306"/>
        <v>US Crude Financial</v>
      </c>
      <c r="B3929" s="44" t="str">
        <f t="shared" si="307"/>
        <v>US</v>
      </c>
      <c r="C3929" s="44" t="str">
        <f t="shared" si="308"/>
        <v>Crude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25000</v>
      </c>
      <c r="G3929" s="202">
        <v>1340776</v>
      </c>
      <c r="H3929" s="198">
        <v>37047.403067129628</v>
      </c>
      <c r="I3929" t="s">
        <v>4276</v>
      </c>
      <c r="M3929" t="s">
        <v>3599</v>
      </c>
      <c r="N3929" t="s">
        <v>3296</v>
      </c>
      <c r="O3929" t="s">
        <v>3297</v>
      </c>
      <c r="Q3929" s="199">
        <v>25000</v>
      </c>
      <c r="S3929" t="s">
        <v>3496</v>
      </c>
      <c r="T3929" t="s">
        <v>3730</v>
      </c>
      <c r="U3929" s="201">
        <v>-0.32</v>
      </c>
      <c r="V3929" t="s">
        <v>3679</v>
      </c>
      <c r="W3929" t="s">
        <v>3271</v>
      </c>
      <c r="X3929" t="s">
        <v>3298</v>
      </c>
      <c r="Y3929" t="s">
        <v>3748</v>
      </c>
      <c r="Z3929" t="s">
        <v>3051</v>
      </c>
      <c r="AA3929" t="s">
        <v>673</v>
      </c>
      <c r="AB3929" s="198">
        <v>37073</v>
      </c>
      <c r="AC3929" s="198">
        <v>37103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1340778</v>
      </c>
      <c r="H3930" s="198">
        <v>37047.403101851851</v>
      </c>
      <c r="I3930" t="s">
        <v>4276</v>
      </c>
      <c r="M3930" t="s">
        <v>3599</v>
      </c>
      <c r="N3930" t="s">
        <v>4774</v>
      </c>
      <c r="O3930" t="s">
        <v>3516</v>
      </c>
      <c r="Q3930" s="199">
        <v>50000</v>
      </c>
      <c r="S3930" t="s">
        <v>3500</v>
      </c>
      <c r="T3930" t="s">
        <v>3730</v>
      </c>
      <c r="U3930" s="201">
        <v>28.06</v>
      </c>
      <c r="V3930" t="s">
        <v>3631</v>
      </c>
      <c r="W3930" t="s">
        <v>4776</v>
      </c>
      <c r="X3930" t="s">
        <v>4777</v>
      </c>
      <c r="Y3930" t="s">
        <v>2830</v>
      </c>
      <c r="Z3930" t="s">
        <v>3051</v>
      </c>
      <c r="AA3930">
        <v>113712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Natural Gas Physical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10000</v>
      </c>
      <c r="G3931" s="202">
        <v>1340779</v>
      </c>
      <c r="H3931" s="198">
        <v>37047.403124999997</v>
      </c>
      <c r="I3931" t="s">
        <v>3678</v>
      </c>
      <c r="M3931" t="s">
        <v>3494</v>
      </c>
      <c r="N3931" t="s">
        <v>3840</v>
      </c>
      <c r="O3931" t="s">
        <v>2556</v>
      </c>
      <c r="P3931" s="199">
        <v>10000</v>
      </c>
      <c r="S3931" t="s">
        <v>3495</v>
      </c>
      <c r="T3931" t="s">
        <v>3730</v>
      </c>
      <c r="U3931" s="201">
        <v>3.9449999999999998</v>
      </c>
      <c r="V3931" t="s">
        <v>4048</v>
      </c>
      <c r="W3931" t="s">
        <v>4169</v>
      </c>
      <c r="X3931" t="s">
        <v>4170</v>
      </c>
      <c r="Y3931" t="s">
        <v>4481</v>
      </c>
      <c r="Z3931" t="s">
        <v>3051</v>
      </c>
      <c r="AA3931">
        <v>831219</v>
      </c>
      <c r="AB3931" s="198">
        <v>37048.875011574077</v>
      </c>
      <c r="AC3931" s="198">
        <v>37048.875011574077</v>
      </c>
    </row>
    <row r="3932" spans="1:31" x14ac:dyDescent="0.2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1340780</v>
      </c>
      <c r="H3932" s="198">
        <v>37047.403124999997</v>
      </c>
      <c r="I3932" t="s">
        <v>3678</v>
      </c>
      <c r="M3932" t="s">
        <v>3494</v>
      </c>
      <c r="N3932" t="s">
        <v>3840</v>
      </c>
      <c r="O3932" t="s">
        <v>2767</v>
      </c>
      <c r="Q3932" s="199">
        <v>10000</v>
      </c>
      <c r="S3932" t="s">
        <v>3495</v>
      </c>
      <c r="T3932" t="s">
        <v>3730</v>
      </c>
      <c r="U3932" s="201">
        <v>3.8450000000000002</v>
      </c>
      <c r="V3932" t="s">
        <v>3108</v>
      </c>
      <c r="W3932" t="s">
        <v>4368</v>
      </c>
      <c r="X3932" t="s">
        <v>3165</v>
      </c>
      <c r="Y3932" t="s">
        <v>4481</v>
      </c>
      <c r="Z3932" t="s">
        <v>3051</v>
      </c>
      <c r="AA3932">
        <v>831220</v>
      </c>
      <c r="AB3932" s="198">
        <v>37048.875011574077</v>
      </c>
      <c r="AC3932" s="198">
        <v>37048.875011574077</v>
      </c>
    </row>
    <row r="3933" spans="1:31" x14ac:dyDescent="0.2">
      <c r="A3933" s="44" t="str">
        <f t="shared" si="306"/>
        <v>US Natural Gas Physical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10000</v>
      </c>
      <c r="G3933" s="202">
        <v>1340781</v>
      </c>
      <c r="H3933" s="198">
        <v>37047.403136574074</v>
      </c>
      <c r="I3933" t="s">
        <v>3606</v>
      </c>
      <c r="M3933" t="s">
        <v>3494</v>
      </c>
      <c r="N3933" t="s">
        <v>3840</v>
      </c>
      <c r="O3933" t="s">
        <v>2556</v>
      </c>
      <c r="Q3933" s="199">
        <v>10000</v>
      </c>
      <c r="S3933" t="s">
        <v>3495</v>
      </c>
      <c r="T3933" t="s">
        <v>3730</v>
      </c>
      <c r="U3933" s="201">
        <v>3.9649999999999999</v>
      </c>
      <c r="V3933" t="s">
        <v>3491</v>
      </c>
      <c r="W3933" t="s">
        <v>4169</v>
      </c>
      <c r="X3933" t="s">
        <v>4170</v>
      </c>
      <c r="Y3933" t="s">
        <v>4481</v>
      </c>
      <c r="Z3933" t="s">
        <v>3051</v>
      </c>
      <c r="AA3933">
        <v>831221</v>
      </c>
      <c r="AB3933" s="198">
        <v>37048.875011574077</v>
      </c>
      <c r="AC3933" s="198">
        <v>37048.875011574077</v>
      </c>
    </row>
    <row r="3934" spans="1:31" x14ac:dyDescent="0.2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13">
        <f t="shared" si="310"/>
        <v>620000</v>
      </c>
      <c r="G3934" s="202">
        <v>1340783</v>
      </c>
      <c r="H3934" s="198">
        <v>37047.40315972222</v>
      </c>
      <c r="I3934" t="s">
        <v>4423</v>
      </c>
      <c r="M3934" t="s">
        <v>3494</v>
      </c>
      <c r="N3934" t="s">
        <v>4277</v>
      </c>
      <c r="O3934" t="s">
        <v>4487</v>
      </c>
      <c r="P3934" s="199">
        <v>20000</v>
      </c>
      <c r="S3934" t="s">
        <v>3495</v>
      </c>
      <c r="T3934" t="s">
        <v>3730</v>
      </c>
      <c r="U3934" s="201">
        <v>4.04</v>
      </c>
      <c r="V3934" t="s">
        <v>4082</v>
      </c>
      <c r="W3934" t="s">
        <v>2909</v>
      </c>
      <c r="X3934" t="s">
        <v>4278</v>
      </c>
      <c r="Y3934" t="s">
        <v>3748</v>
      </c>
      <c r="Z3934" t="s">
        <v>3051</v>
      </c>
      <c r="AA3934" t="s">
        <v>674</v>
      </c>
      <c r="AB3934" s="198">
        <v>37073.875</v>
      </c>
      <c r="AC3934" s="198">
        <v>37103.875</v>
      </c>
    </row>
    <row r="3935" spans="1:31" x14ac:dyDescent="0.2">
      <c r="A3935" s="44" t="str">
        <f t="shared" si="306"/>
        <v xml:space="preserve"> Natural Gas Physical</v>
      </c>
      <c r="B3935" s="44" t="str">
        <f t="shared" si="307"/>
        <v/>
      </c>
      <c r="C3935" s="44" t="str">
        <f t="shared" si="308"/>
        <v>Natural Gas</v>
      </c>
      <c r="D3935" s="44" t="str">
        <f t="shared" si="309"/>
        <v>Physical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155000</v>
      </c>
      <c r="G3935" s="202">
        <v>1340782</v>
      </c>
      <c r="H3935" s="198">
        <v>37047.40315972222</v>
      </c>
      <c r="I3935" t="s">
        <v>3325</v>
      </c>
      <c r="M3935" t="s">
        <v>3494</v>
      </c>
      <c r="N3935" t="s">
        <v>3176</v>
      </c>
      <c r="O3935" t="s">
        <v>3899</v>
      </c>
      <c r="P3935" s="199">
        <v>5000</v>
      </c>
      <c r="S3935" t="s">
        <v>3798</v>
      </c>
      <c r="T3935" t="s">
        <v>3177</v>
      </c>
      <c r="U3935" s="201">
        <v>5.19</v>
      </c>
      <c r="V3935" t="s">
        <v>3914</v>
      </c>
      <c r="W3935" t="s">
        <v>4461</v>
      </c>
      <c r="X3935" t="s">
        <v>3179</v>
      </c>
      <c r="Y3935" t="s">
        <v>4481</v>
      </c>
      <c r="Z3935" t="s">
        <v>3052</v>
      </c>
      <c r="AA3935">
        <v>831222</v>
      </c>
      <c r="AB3935" s="198">
        <v>37073.875011574077</v>
      </c>
      <c r="AC3935" s="198">
        <v>37103.875011574077</v>
      </c>
    </row>
    <row r="3936" spans="1:31" x14ac:dyDescent="0.2">
      <c r="A3936" s="44" t="str">
        <f t="shared" si="306"/>
        <v>US Natural Gas Physical</v>
      </c>
      <c r="B3936" s="44" t="str">
        <f t="shared" si="307"/>
        <v>US</v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</v>
      </c>
      <c r="G3936" s="202">
        <v>1340784</v>
      </c>
      <c r="H3936" s="198">
        <v>37047.403171296297</v>
      </c>
      <c r="I3936" t="s">
        <v>3157</v>
      </c>
      <c r="M3936" t="s">
        <v>3494</v>
      </c>
      <c r="N3936" t="s">
        <v>3840</v>
      </c>
      <c r="O3936" t="s">
        <v>4679</v>
      </c>
      <c r="Q3936" s="199">
        <v>5000</v>
      </c>
      <c r="S3936" t="s">
        <v>3495</v>
      </c>
      <c r="T3936" t="s">
        <v>3730</v>
      </c>
      <c r="U3936" s="201">
        <v>4.0949999999999998</v>
      </c>
      <c r="V3936" t="s">
        <v>3849</v>
      </c>
      <c r="W3936" t="s">
        <v>4178</v>
      </c>
      <c r="X3936" t="s">
        <v>4179</v>
      </c>
      <c r="Y3936" t="s">
        <v>4481</v>
      </c>
      <c r="Z3936" t="s">
        <v>3051</v>
      </c>
      <c r="AA3936">
        <v>831223</v>
      </c>
      <c r="AB3936" s="198">
        <v>37048.875011574077</v>
      </c>
      <c r="AC3936" s="198">
        <v>37048.875011574077</v>
      </c>
    </row>
    <row r="3937" spans="1:31" x14ac:dyDescent="0.2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151</v>
      </c>
      <c r="F3937" s="213">
        <f t="shared" si="310"/>
        <v>377500</v>
      </c>
      <c r="G3937" s="202">
        <v>1340785</v>
      </c>
      <c r="H3937" s="198">
        <v>37047.403182870374</v>
      </c>
      <c r="I3937" t="s">
        <v>4199</v>
      </c>
      <c r="M3937" t="s">
        <v>3494</v>
      </c>
      <c r="N3937" t="s">
        <v>4277</v>
      </c>
      <c r="O3937" t="s">
        <v>4505</v>
      </c>
      <c r="P3937" s="199">
        <v>2500</v>
      </c>
      <c r="S3937" t="s">
        <v>3495</v>
      </c>
      <c r="T3937" t="s">
        <v>3730</v>
      </c>
      <c r="U3937" s="201">
        <v>4.4550000000000001</v>
      </c>
      <c r="V3937" t="s">
        <v>4200</v>
      </c>
      <c r="W3937" t="s">
        <v>2909</v>
      </c>
      <c r="X3937" t="s">
        <v>4278</v>
      </c>
      <c r="Y3937" t="s">
        <v>3748</v>
      </c>
      <c r="Z3937" t="s">
        <v>3051</v>
      </c>
      <c r="AA3937" t="s">
        <v>675</v>
      </c>
      <c r="AB3937" s="198">
        <v>37196</v>
      </c>
      <c r="AC3937" s="198">
        <v>37346</v>
      </c>
    </row>
    <row r="3938" spans="1:31" x14ac:dyDescent="0.2">
      <c r="A3938" s="44" t="str">
        <f t="shared" si="306"/>
        <v>US Natural Gas Physical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30000</v>
      </c>
      <c r="G3938" s="202">
        <v>1340786</v>
      </c>
      <c r="H3938" s="198">
        <v>37047.403194444443</v>
      </c>
      <c r="I3938" t="s">
        <v>4249</v>
      </c>
      <c r="M3938" t="s">
        <v>3494</v>
      </c>
      <c r="N3938" t="s">
        <v>3840</v>
      </c>
      <c r="O3938" t="s">
        <v>2481</v>
      </c>
      <c r="P3938" s="199">
        <v>30000</v>
      </c>
      <c r="S3938" t="s">
        <v>3495</v>
      </c>
      <c r="T3938" t="s">
        <v>3730</v>
      </c>
      <c r="U3938" s="201">
        <v>4.0724999999999998</v>
      </c>
      <c r="V3938" t="s">
        <v>4503</v>
      </c>
      <c r="W3938" t="s">
        <v>4479</v>
      </c>
      <c r="X3938" t="s">
        <v>4480</v>
      </c>
      <c r="Y3938" t="s">
        <v>4481</v>
      </c>
      <c r="Z3938" t="s">
        <v>3051</v>
      </c>
      <c r="AA3938">
        <v>831224</v>
      </c>
      <c r="AB3938" s="198">
        <v>37048.875011574077</v>
      </c>
      <c r="AC3938" s="198">
        <v>37048.875011574077</v>
      </c>
    </row>
    <row r="3939" spans="1:31" x14ac:dyDescent="0.2">
      <c r="A3939" s="44" t="str">
        <f t="shared" si="306"/>
        <v xml:space="preserve"> LPG Financial</v>
      </c>
      <c r="B3939" s="44" t="str">
        <f t="shared" si="307"/>
        <v/>
      </c>
      <c r="C3939" s="44" t="str">
        <f t="shared" si="308"/>
        <v>LPG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62000</v>
      </c>
      <c r="G3939" s="202">
        <v>1340788</v>
      </c>
      <c r="H3939" s="198">
        <v>37047.403217592589</v>
      </c>
      <c r="I3939" t="s">
        <v>3385</v>
      </c>
      <c r="M3939" t="s">
        <v>3498</v>
      </c>
      <c r="N3939" t="s">
        <v>3205</v>
      </c>
      <c r="O3939" t="s">
        <v>3896</v>
      </c>
      <c r="Q3939" s="199">
        <v>2000</v>
      </c>
      <c r="S3939" t="s">
        <v>3610</v>
      </c>
      <c r="T3939" t="s">
        <v>3730</v>
      </c>
      <c r="U3939" s="201">
        <v>265</v>
      </c>
      <c r="V3939" t="s">
        <v>3386</v>
      </c>
      <c r="W3939" t="s">
        <v>3206</v>
      </c>
      <c r="X3939" t="s">
        <v>3207</v>
      </c>
      <c r="Y3939" t="s">
        <v>2830</v>
      </c>
      <c r="Z3939" t="s">
        <v>4120</v>
      </c>
      <c r="AA3939">
        <v>113713</v>
      </c>
      <c r="AB3939" s="198">
        <v>37073.875011574077</v>
      </c>
      <c r="AC3939" s="198">
        <v>37103.875011574077</v>
      </c>
    </row>
    <row r="3940" spans="1:31" x14ac:dyDescent="0.2">
      <c r="A3940" s="44" t="str">
        <f t="shared" si="306"/>
        <v>US Natural Gas Physical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10000</v>
      </c>
      <c r="G3940" s="202">
        <v>1340789</v>
      </c>
      <c r="H3940" s="198">
        <v>37047.403229166666</v>
      </c>
      <c r="I3940" t="s">
        <v>3529</v>
      </c>
      <c r="M3940" t="s">
        <v>3494</v>
      </c>
      <c r="N3940" t="s">
        <v>3840</v>
      </c>
      <c r="O3940" t="s">
        <v>4680</v>
      </c>
      <c r="P3940" s="199">
        <v>10000</v>
      </c>
      <c r="S3940" t="s">
        <v>3495</v>
      </c>
      <c r="T3940" t="s">
        <v>3730</v>
      </c>
      <c r="U3940" s="201">
        <v>3.98</v>
      </c>
      <c r="V3940" t="s">
        <v>4434</v>
      </c>
      <c r="W3940" t="s">
        <v>4163</v>
      </c>
      <c r="X3940" t="s">
        <v>4164</v>
      </c>
      <c r="Y3940" t="s">
        <v>4481</v>
      </c>
      <c r="Z3940" t="s">
        <v>3051</v>
      </c>
      <c r="AA3940">
        <v>831225</v>
      </c>
      <c r="AB3940" s="198">
        <v>37048.875011574077</v>
      </c>
      <c r="AC3940" s="198">
        <v>37048.875011574077</v>
      </c>
    </row>
    <row r="3941" spans="1:31" x14ac:dyDescent="0.2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123</v>
      </c>
      <c r="F3941" s="213">
        <f t="shared" si="310"/>
        <v>307500</v>
      </c>
      <c r="G3941" s="202">
        <v>1340791</v>
      </c>
      <c r="H3941" s="198">
        <v>37047.403263888889</v>
      </c>
      <c r="I3941" t="s">
        <v>4543</v>
      </c>
      <c r="M3941" t="s">
        <v>3494</v>
      </c>
      <c r="N3941" t="s">
        <v>4277</v>
      </c>
      <c r="O3941" t="s">
        <v>3218</v>
      </c>
      <c r="P3941" s="199">
        <v>2500</v>
      </c>
      <c r="S3941" t="s">
        <v>3495</v>
      </c>
      <c r="T3941" t="s">
        <v>3730</v>
      </c>
      <c r="U3941" s="201">
        <v>4.13</v>
      </c>
      <c r="V3941" t="s">
        <v>3624</v>
      </c>
      <c r="W3941" t="s">
        <v>2909</v>
      </c>
      <c r="X3941" t="s">
        <v>4278</v>
      </c>
      <c r="Y3941" t="s">
        <v>3748</v>
      </c>
      <c r="Z3941" t="s">
        <v>3051</v>
      </c>
      <c r="AA3941" t="s">
        <v>676</v>
      </c>
      <c r="AB3941" s="198">
        <v>37073</v>
      </c>
      <c r="AC3941" s="198">
        <v>37195</v>
      </c>
    </row>
    <row r="3942" spans="1:31" x14ac:dyDescent="0.2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13">
        <f t="shared" si="310"/>
        <v>493</v>
      </c>
      <c r="G3942" s="202">
        <v>1340792</v>
      </c>
      <c r="H3942" s="198">
        <v>37047.403275462966</v>
      </c>
      <c r="I3942" t="s">
        <v>4219</v>
      </c>
      <c r="M3942" t="s">
        <v>3494</v>
      </c>
      <c r="N3942" t="s">
        <v>3840</v>
      </c>
      <c r="O3942" t="s">
        <v>2767</v>
      </c>
      <c r="P3942" s="199">
        <v>493</v>
      </c>
      <c r="S3942" t="s">
        <v>3495</v>
      </c>
      <c r="T3942" t="s">
        <v>3730</v>
      </c>
      <c r="U3942" s="201">
        <v>3.835</v>
      </c>
      <c r="V3942" t="s">
        <v>4226</v>
      </c>
      <c r="W3942" t="s">
        <v>4368</v>
      </c>
      <c r="X3942" t="s">
        <v>3165</v>
      </c>
      <c r="Y3942" t="s">
        <v>4481</v>
      </c>
      <c r="Z3942" t="s">
        <v>3051</v>
      </c>
      <c r="AA3942">
        <v>831227</v>
      </c>
      <c r="AB3942" s="198">
        <v>37048.875011574077</v>
      </c>
      <c r="AC3942" s="198">
        <v>37048.875011574077</v>
      </c>
    </row>
    <row r="3943" spans="1:31" x14ac:dyDescent="0.2">
      <c r="A3943" s="44" t="str">
        <f t="shared" si="306"/>
        <v>US Natural Gas Physical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1340793</v>
      </c>
      <c r="H3943" s="198">
        <v>37047.403287037036</v>
      </c>
      <c r="I3943" t="s">
        <v>4482</v>
      </c>
      <c r="M3943" t="s">
        <v>3494</v>
      </c>
      <c r="N3943" t="s">
        <v>3840</v>
      </c>
      <c r="O3943" t="s">
        <v>2472</v>
      </c>
      <c r="P3943" s="199">
        <v>5000</v>
      </c>
      <c r="S3943" t="s">
        <v>3495</v>
      </c>
      <c r="T3943" t="s">
        <v>3730</v>
      </c>
      <c r="U3943" s="201">
        <v>3.9350000000000001</v>
      </c>
      <c r="V3943" t="s">
        <v>4483</v>
      </c>
      <c r="W3943" t="s">
        <v>4512</v>
      </c>
      <c r="X3943" t="s">
        <v>4513</v>
      </c>
      <c r="Y3943" t="s">
        <v>4481</v>
      </c>
      <c r="Z3943" t="s">
        <v>3051</v>
      </c>
      <c r="AA3943">
        <v>831228</v>
      </c>
      <c r="AB3943" s="198">
        <v>37048.875011574077</v>
      </c>
      <c r="AC3943" s="198">
        <v>37048.875011574077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</v>
      </c>
      <c r="G3944" s="202">
        <v>1340794</v>
      </c>
      <c r="H3944" s="198">
        <v>37047.403287037036</v>
      </c>
      <c r="I3944" t="s">
        <v>3157</v>
      </c>
      <c r="M3944" t="s">
        <v>3494</v>
      </c>
      <c r="N3944" t="s">
        <v>3840</v>
      </c>
      <c r="O3944" t="s">
        <v>4697</v>
      </c>
      <c r="P3944" s="199">
        <v>5000</v>
      </c>
      <c r="S3944" t="s">
        <v>3495</v>
      </c>
      <c r="T3944" t="s">
        <v>3730</v>
      </c>
      <c r="U3944" s="201">
        <v>3.9249999999999998</v>
      </c>
      <c r="V3944" t="s">
        <v>3849</v>
      </c>
      <c r="W3944" t="s">
        <v>4169</v>
      </c>
      <c r="X3944" t="s">
        <v>4170</v>
      </c>
      <c r="Y3944" t="s">
        <v>4481</v>
      </c>
      <c r="Z3944" t="s">
        <v>3051</v>
      </c>
      <c r="AA3944">
        <v>831229</v>
      </c>
      <c r="AB3944" s="198">
        <v>37048.875011574077</v>
      </c>
      <c r="AC3944" s="198">
        <v>37048.875011574077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2736</v>
      </c>
      <c r="G3945" s="202">
        <v>1340795</v>
      </c>
      <c r="H3945" s="198">
        <v>37047.403344907405</v>
      </c>
      <c r="I3945" t="s">
        <v>3606</v>
      </c>
      <c r="M3945" t="s">
        <v>3494</v>
      </c>
      <c r="N3945" t="s">
        <v>3840</v>
      </c>
      <c r="O3945" t="s">
        <v>2473</v>
      </c>
      <c r="P3945" s="199">
        <v>2736</v>
      </c>
      <c r="S3945" t="s">
        <v>3495</v>
      </c>
      <c r="T3945" t="s">
        <v>3730</v>
      </c>
      <c r="U3945" s="201">
        <v>3.895</v>
      </c>
      <c r="V3945" t="s">
        <v>3482</v>
      </c>
      <c r="W3945" t="s">
        <v>4512</v>
      </c>
      <c r="X3945" t="s">
        <v>4513</v>
      </c>
      <c r="Y3945" t="s">
        <v>4481</v>
      </c>
      <c r="Z3945" t="s">
        <v>3051</v>
      </c>
      <c r="AA3945">
        <v>831231</v>
      </c>
      <c r="AB3945" s="198">
        <v>37048.875011574077</v>
      </c>
      <c r="AC3945" s="198">
        <v>37048.875011574077</v>
      </c>
    </row>
    <row r="3946" spans="1:31" x14ac:dyDescent="0.2">
      <c r="A3946" s="44" t="str">
        <f t="shared" si="306"/>
        <v>US Natural Gas Physical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5000</v>
      </c>
      <c r="G3946" s="202">
        <v>1340796</v>
      </c>
      <c r="H3946" s="198">
        <v>37047.403356481482</v>
      </c>
      <c r="I3946" t="s">
        <v>4518</v>
      </c>
      <c r="M3946" t="s">
        <v>3494</v>
      </c>
      <c r="N3946" t="s">
        <v>3840</v>
      </c>
      <c r="O3946" t="s">
        <v>2498</v>
      </c>
      <c r="P3946" s="199">
        <v>5000</v>
      </c>
      <c r="S3946" t="s">
        <v>3495</v>
      </c>
      <c r="T3946" t="s">
        <v>3730</v>
      </c>
      <c r="U3946" s="201">
        <v>3.83</v>
      </c>
      <c r="V3946" t="s">
        <v>4598</v>
      </c>
      <c r="W3946" t="s">
        <v>4348</v>
      </c>
      <c r="X3946" t="s">
        <v>4498</v>
      </c>
      <c r="Y3946" t="s">
        <v>4481</v>
      </c>
      <c r="Z3946" t="s">
        <v>3051</v>
      </c>
      <c r="AA3946">
        <v>831232</v>
      </c>
      <c r="AB3946" s="198">
        <v>37048.875011574077</v>
      </c>
      <c r="AC3946" s="198">
        <v>37048.875011574077</v>
      </c>
      <c r="AE3946" s="116">
        <f>IF(S3946="Gallon",F3946/42,F3946)</f>
        <v>5000</v>
      </c>
    </row>
    <row r="3947" spans="1:31" x14ac:dyDescent="0.2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</v>
      </c>
      <c r="G3947" s="202">
        <v>1340798</v>
      </c>
      <c r="H3947" s="198">
        <v>37047.403379629628</v>
      </c>
      <c r="I3947" t="s">
        <v>4496</v>
      </c>
      <c r="M3947" t="s">
        <v>3494</v>
      </c>
      <c r="N3947" t="s">
        <v>3840</v>
      </c>
      <c r="O3947" t="s">
        <v>4679</v>
      </c>
      <c r="Q3947" s="199">
        <v>5000</v>
      </c>
      <c r="S3947" t="s">
        <v>3495</v>
      </c>
      <c r="T3947" t="s">
        <v>3730</v>
      </c>
      <c r="U3947" s="201">
        <v>4.0949999999999998</v>
      </c>
      <c r="V3947" t="s">
        <v>3909</v>
      </c>
      <c r="W3947" t="s">
        <v>4178</v>
      </c>
      <c r="X3947" t="s">
        <v>4179</v>
      </c>
      <c r="Y3947" t="s">
        <v>4481</v>
      </c>
      <c r="Z3947" t="s">
        <v>3051</v>
      </c>
      <c r="AA3947">
        <v>831233</v>
      </c>
      <c r="AB3947" s="198">
        <v>37048.875011574077</v>
      </c>
      <c r="AC3947" s="198">
        <v>37048.875011574077</v>
      </c>
    </row>
    <row r="3948" spans="1:31" x14ac:dyDescent="0.2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1340799</v>
      </c>
      <c r="H3948" s="198">
        <v>37047.403391203705</v>
      </c>
      <c r="I3948" t="s">
        <v>3606</v>
      </c>
      <c r="M3948" t="s">
        <v>3494</v>
      </c>
      <c r="N3948" t="s">
        <v>3840</v>
      </c>
      <c r="O3948" t="s">
        <v>2473</v>
      </c>
      <c r="P3948" s="199">
        <v>5000</v>
      </c>
      <c r="S3948" t="s">
        <v>3495</v>
      </c>
      <c r="T3948" t="s">
        <v>3730</v>
      </c>
      <c r="U3948" s="201">
        <v>3.89</v>
      </c>
      <c r="V3948" t="s">
        <v>3482</v>
      </c>
      <c r="W3948" t="s">
        <v>4512</v>
      </c>
      <c r="X3948" t="s">
        <v>4513</v>
      </c>
      <c r="Y3948" t="s">
        <v>4481</v>
      </c>
      <c r="Z3948" t="s">
        <v>3051</v>
      </c>
      <c r="AA3948">
        <v>831234</v>
      </c>
      <c r="AB3948" s="198">
        <v>37048.875011574077</v>
      </c>
      <c r="AC3948" s="198">
        <v>37048.875011574077</v>
      </c>
    </row>
    <row r="3949" spans="1:31" x14ac:dyDescent="0.2">
      <c r="A3949" s="44" t="str">
        <f t="shared" si="306"/>
        <v>US Natural Gas Physical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5000</v>
      </c>
      <c r="G3949" s="202">
        <v>1340800</v>
      </c>
      <c r="H3949" s="198">
        <v>37047.403425925928</v>
      </c>
      <c r="I3949" t="s">
        <v>4496</v>
      </c>
      <c r="M3949" t="s">
        <v>3494</v>
      </c>
      <c r="N3949" t="s">
        <v>3840</v>
      </c>
      <c r="O3949" t="s">
        <v>2505</v>
      </c>
      <c r="P3949" s="199">
        <v>5000</v>
      </c>
      <c r="S3949" t="s">
        <v>3495</v>
      </c>
      <c r="T3949" t="s">
        <v>3730</v>
      </c>
      <c r="U3949" s="201">
        <v>3.8774999999999999</v>
      </c>
      <c r="V3949" t="s">
        <v>4001</v>
      </c>
      <c r="W3949" t="s">
        <v>4348</v>
      </c>
      <c r="X3949" t="s">
        <v>4498</v>
      </c>
      <c r="Y3949" t="s">
        <v>4481</v>
      </c>
      <c r="Z3949" t="s">
        <v>3051</v>
      </c>
      <c r="AA3949">
        <v>831235</v>
      </c>
      <c r="AB3949" s="198">
        <v>37048.875011574077</v>
      </c>
      <c r="AC3949" s="198">
        <v>37048.875011574077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7513</v>
      </c>
      <c r="G3950" s="202">
        <v>1340801</v>
      </c>
      <c r="H3950" s="198">
        <v>37047.403449074074</v>
      </c>
      <c r="I3950" t="s">
        <v>4284</v>
      </c>
      <c r="M3950" t="s">
        <v>3494</v>
      </c>
      <c r="N3950" t="s">
        <v>3840</v>
      </c>
      <c r="O3950" t="s">
        <v>2469</v>
      </c>
      <c r="Q3950" s="199">
        <v>7513</v>
      </c>
      <c r="S3950" t="s">
        <v>3495</v>
      </c>
      <c r="T3950" t="s">
        <v>3730</v>
      </c>
      <c r="U3950" s="201">
        <v>3.94</v>
      </c>
      <c r="V3950" t="s">
        <v>3549</v>
      </c>
      <c r="W3950" t="s">
        <v>4512</v>
      </c>
      <c r="X3950" t="s">
        <v>4513</v>
      </c>
      <c r="Y3950" t="s">
        <v>4481</v>
      </c>
      <c r="Z3950" t="s">
        <v>3051</v>
      </c>
      <c r="AA3950">
        <v>831236</v>
      </c>
      <c r="AB3950" s="198">
        <v>37048.875011574077</v>
      </c>
      <c r="AC3950" s="198">
        <v>37048.875011574077</v>
      </c>
    </row>
    <row r="3951" spans="1:31" x14ac:dyDescent="0.2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151</v>
      </c>
      <c r="F3951" s="213">
        <f t="shared" si="310"/>
        <v>755000</v>
      </c>
      <c r="G3951" s="202">
        <v>1340802</v>
      </c>
      <c r="H3951" s="198">
        <v>37047.403460648151</v>
      </c>
      <c r="I3951" t="s">
        <v>4239</v>
      </c>
      <c r="M3951" t="s">
        <v>3494</v>
      </c>
      <c r="N3951" t="s">
        <v>4277</v>
      </c>
      <c r="O3951" t="s">
        <v>4505</v>
      </c>
      <c r="Q3951" s="199">
        <v>5000</v>
      </c>
      <c r="S3951" t="s">
        <v>3495</v>
      </c>
      <c r="T3951" t="s">
        <v>3730</v>
      </c>
      <c r="U3951" s="201">
        <v>4.46</v>
      </c>
      <c r="V3951" t="s">
        <v>4136</v>
      </c>
      <c r="W3951" t="s">
        <v>2909</v>
      </c>
      <c r="X3951" t="s">
        <v>4278</v>
      </c>
      <c r="Y3951" t="s">
        <v>3748</v>
      </c>
      <c r="Z3951" t="s">
        <v>3051</v>
      </c>
      <c r="AA3951" t="s">
        <v>677</v>
      </c>
      <c r="AB3951" s="198">
        <v>37196</v>
      </c>
      <c r="AC3951" s="198">
        <v>37346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5000</v>
      </c>
      <c r="G3952" s="202">
        <v>1340803</v>
      </c>
      <c r="H3952" s="198">
        <v>37047.403495370374</v>
      </c>
      <c r="I3952" t="s">
        <v>3518</v>
      </c>
      <c r="M3952" t="s">
        <v>3494</v>
      </c>
      <c r="N3952" t="s">
        <v>3840</v>
      </c>
      <c r="O3952" t="s">
        <v>2503</v>
      </c>
      <c r="P3952" s="199">
        <v>5000</v>
      </c>
      <c r="S3952" t="s">
        <v>3495</v>
      </c>
      <c r="T3952" t="s">
        <v>3730</v>
      </c>
      <c r="U3952" s="201">
        <v>3.8849999999999998</v>
      </c>
      <c r="V3952" t="s">
        <v>4453</v>
      </c>
      <c r="W3952" t="s">
        <v>4348</v>
      </c>
      <c r="X3952" t="s">
        <v>4498</v>
      </c>
      <c r="Y3952" t="s">
        <v>4481</v>
      </c>
      <c r="Z3952" t="s">
        <v>3051</v>
      </c>
      <c r="AA3952">
        <v>831237</v>
      </c>
      <c r="AB3952" s="198">
        <v>37048.875011574077</v>
      </c>
      <c r="AC3952" s="198">
        <v>37048.875011574077</v>
      </c>
    </row>
    <row r="3953" spans="1:29" x14ac:dyDescent="0.2">
      <c r="A3953" s="44" t="str">
        <f t="shared" si="306"/>
        <v xml:space="preserve"> Natural Gas Physical</v>
      </c>
      <c r="B3953" s="44" t="str">
        <f t="shared" si="307"/>
        <v/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92</v>
      </c>
      <c r="F3953" s="213">
        <f t="shared" si="310"/>
        <v>2300000</v>
      </c>
      <c r="G3953" s="202">
        <v>1340804</v>
      </c>
      <c r="H3953" s="198">
        <v>37047.40351851852</v>
      </c>
      <c r="I3953" t="s">
        <v>3700</v>
      </c>
      <c r="M3953" t="s">
        <v>3494</v>
      </c>
      <c r="N3953" t="s">
        <v>3761</v>
      </c>
      <c r="O3953" t="s">
        <v>2290</v>
      </c>
      <c r="P3953" s="199">
        <v>25000</v>
      </c>
      <c r="S3953" t="s">
        <v>3763</v>
      </c>
      <c r="T3953" t="s">
        <v>3764</v>
      </c>
      <c r="U3953" s="201">
        <v>24.1</v>
      </c>
      <c r="V3953" t="s">
        <v>678</v>
      </c>
      <c r="W3953" t="s">
        <v>3765</v>
      </c>
      <c r="X3953" t="s">
        <v>3766</v>
      </c>
      <c r="Y3953" t="s">
        <v>3767</v>
      </c>
      <c r="Z3953" t="s">
        <v>3735</v>
      </c>
      <c r="AA3953">
        <v>106480</v>
      </c>
      <c r="AB3953" s="198">
        <v>37530</v>
      </c>
      <c r="AC3953" s="198">
        <v>37621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10</v>
      </c>
      <c r="G3954" s="202">
        <v>1340806</v>
      </c>
      <c r="H3954" s="198">
        <v>37047.403541666667</v>
      </c>
      <c r="I3954" t="s">
        <v>3784</v>
      </c>
      <c r="M3954" t="s">
        <v>3499</v>
      </c>
      <c r="N3954" t="s">
        <v>3744</v>
      </c>
      <c r="O3954" t="s">
        <v>3745</v>
      </c>
      <c r="Q3954" s="199">
        <v>10</v>
      </c>
      <c r="S3954" t="s">
        <v>3746</v>
      </c>
      <c r="T3954" t="s">
        <v>3730</v>
      </c>
      <c r="U3954" s="201">
        <v>1248</v>
      </c>
      <c r="V3954" t="s">
        <v>3644</v>
      </c>
      <c r="W3954" t="s">
        <v>3747</v>
      </c>
      <c r="X3954" t="s">
        <v>3732</v>
      </c>
      <c r="Y3954" t="s">
        <v>3733</v>
      </c>
      <c r="Z3954" t="s">
        <v>3734</v>
      </c>
      <c r="AA3954">
        <v>2169126</v>
      </c>
    </row>
    <row r="3955" spans="1:29" x14ac:dyDescent="0.2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5000</v>
      </c>
      <c r="G3955" s="202">
        <v>1340805</v>
      </c>
      <c r="H3955" s="198">
        <v>37047.403541666667</v>
      </c>
      <c r="I3955" t="s">
        <v>3518</v>
      </c>
      <c r="M3955" t="s">
        <v>3494</v>
      </c>
      <c r="N3955" t="s">
        <v>3840</v>
      </c>
      <c r="O3955" t="s">
        <v>2498</v>
      </c>
      <c r="Q3955" s="199">
        <v>5000</v>
      </c>
      <c r="S3955" t="s">
        <v>3495</v>
      </c>
      <c r="T3955" t="s">
        <v>3730</v>
      </c>
      <c r="U3955" s="201">
        <v>3.83</v>
      </c>
      <c r="V3955" t="s">
        <v>4420</v>
      </c>
      <c r="W3955" t="s">
        <v>4348</v>
      </c>
      <c r="X3955" t="s">
        <v>4498</v>
      </c>
      <c r="Y3955" t="s">
        <v>4481</v>
      </c>
      <c r="Z3955" t="s">
        <v>3051</v>
      </c>
      <c r="AA3955">
        <v>831238</v>
      </c>
      <c r="AB3955" s="198">
        <v>37048.875011574077</v>
      </c>
      <c r="AC3955" s="198">
        <v>37048.875011574077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</v>
      </c>
      <c r="G3956" s="202">
        <v>1340807</v>
      </c>
      <c r="H3956" s="198">
        <v>37047.403553240743</v>
      </c>
      <c r="I3956" t="s">
        <v>3472</v>
      </c>
      <c r="M3956" t="s">
        <v>3494</v>
      </c>
      <c r="N3956" t="s">
        <v>3840</v>
      </c>
      <c r="O3956" t="s">
        <v>4697</v>
      </c>
      <c r="P3956" s="199">
        <v>5000</v>
      </c>
      <c r="S3956" t="s">
        <v>3495</v>
      </c>
      <c r="T3956" t="s">
        <v>3730</v>
      </c>
      <c r="U3956" s="201">
        <v>3.92</v>
      </c>
      <c r="V3956" t="s">
        <v>3670</v>
      </c>
      <c r="W3956" t="s">
        <v>4169</v>
      </c>
      <c r="X3956" t="s">
        <v>4170</v>
      </c>
      <c r="Y3956" t="s">
        <v>4481</v>
      </c>
      <c r="Z3956" t="s">
        <v>3051</v>
      </c>
      <c r="AA3956">
        <v>831239</v>
      </c>
      <c r="AB3956" s="198">
        <v>37048.875011574077</v>
      </c>
      <c r="AC3956" s="198">
        <v>37048.875011574077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2391</v>
      </c>
      <c r="G3957" s="202">
        <v>1340808</v>
      </c>
      <c r="H3957" s="198">
        <v>37047.403645833336</v>
      </c>
      <c r="I3957" t="s">
        <v>4219</v>
      </c>
      <c r="M3957" t="s">
        <v>3494</v>
      </c>
      <c r="N3957" t="s">
        <v>3840</v>
      </c>
      <c r="O3957" t="s">
        <v>2469</v>
      </c>
      <c r="P3957" s="199">
        <v>2391</v>
      </c>
      <c r="S3957" t="s">
        <v>3495</v>
      </c>
      <c r="T3957" t="s">
        <v>3730</v>
      </c>
      <c r="U3957" s="201">
        <v>3.9375</v>
      </c>
      <c r="V3957" t="s">
        <v>4226</v>
      </c>
      <c r="W3957" t="s">
        <v>4512</v>
      </c>
      <c r="X3957" t="s">
        <v>4513</v>
      </c>
      <c r="Y3957" t="s">
        <v>4481</v>
      </c>
      <c r="Z3957" t="s">
        <v>3051</v>
      </c>
      <c r="AA3957">
        <v>831240</v>
      </c>
      <c r="AB3957" s="198">
        <v>37048.875011574077</v>
      </c>
      <c r="AC3957" s="198">
        <v>37048.875011574077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1340809</v>
      </c>
      <c r="H3958" s="198">
        <v>37047.403657407405</v>
      </c>
      <c r="I3958" t="s">
        <v>3472</v>
      </c>
      <c r="M3958" t="s">
        <v>3494</v>
      </c>
      <c r="N3958" t="s">
        <v>3840</v>
      </c>
      <c r="O3958" t="s">
        <v>4697</v>
      </c>
      <c r="P3958" s="199">
        <v>5000</v>
      </c>
      <c r="S3958" t="s">
        <v>3495</v>
      </c>
      <c r="T3958" t="s">
        <v>3730</v>
      </c>
      <c r="U3958" s="201">
        <v>3.915</v>
      </c>
      <c r="V3958" t="s">
        <v>3670</v>
      </c>
      <c r="W3958" t="s">
        <v>4169</v>
      </c>
      <c r="X3958" t="s">
        <v>4170</v>
      </c>
      <c r="Y3958" t="s">
        <v>4481</v>
      </c>
      <c r="Z3958" t="s">
        <v>3051</v>
      </c>
      <c r="AA3958">
        <v>831241</v>
      </c>
      <c r="AB3958" s="198">
        <v>37048.875011574077</v>
      </c>
      <c r="AC3958" s="198">
        <v>37048.875011574077</v>
      </c>
    </row>
    <row r="3959" spans="1:29" x14ac:dyDescent="0.2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31</v>
      </c>
      <c r="F3959" s="213">
        <f t="shared" si="310"/>
        <v>620000</v>
      </c>
      <c r="G3959" s="202">
        <v>1340810</v>
      </c>
      <c r="H3959" s="198">
        <v>37047.403715277775</v>
      </c>
      <c r="I3959" t="s">
        <v>3606</v>
      </c>
      <c r="M3959" t="s">
        <v>3494</v>
      </c>
      <c r="N3959" t="s">
        <v>4277</v>
      </c>
      <c r="O3959" t="s">
        <v>4487</v>
      </c>
      <c r="P3959" s="199">
        <v>20000</v>
      </c>
      <c r="S3959" t="s">
        <v>3495</v>
      </c>
      <c r="T3959" t="s">
        <v>3730</v>
      </c>
      <c r="U3959" s="201">
        <v>4.0350000000000001</v>
      </c>
      <c r="V3959" t="s">
        <v>3154</v>
      </c>
      <c r="W3959" t="s">
        <v>2909</v>
      </c>
      <c r="X3959" t="s">
        <v>4278</v>
      </c>
      <c r="Y3959" t="s">
        <v>3748</v>
      </c>
      <c r="Z3959" t="s">
        <v>3051</v>
      </c>
      <c r="AA3959" t="s">
        <v>679</v>
      </c>
      <c r="AB3959" s="198">
        <v>37073.875</v>
      </c>
      <c r="AC3959" s="198">
        <v>37103.875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25</v>
      </c>
      <c r="F3960" s="213">
        <f t="shared" si="310"/>
        <v>250000</v>
      </c>
      <c r="G3960" s="202">
        <v>1340811</v>
      </c>
      <c r="H3960" s="198">
        <v>37047.403773148151</v>
      </c>
      <c r="I3960" t="s">
        <v>3606</v>
      </c>
      <c r="M3960" t="s">
        <v>3494</v>
      </c>
      <c r="N3960" t="s">
        <v>4277</v>
      </c>
      <c r="O3960" t="s">
        <v>3991</v>
      </c>
      <c r="P3960" s="199">
        <v>10000</v>
      </c>
      <c r="S3960" t="s">
        <v>3495</v>
      </c>
      <c r="T3960" t="s">
        <v>3730</v>
      </c>
      <c r="U3960" s="201">
        <v>3.96</v>
      </c>
      <c r="V3960" t="s">
        <v>3281</v>
      </c>
      <c r="W3960" t="s">
        <v>4527</v>
      </c>
      <c r="X3960" t="s">
        <v>4157</v>
      </c>
      <c r="Y3960" t="s">
        <v>3748</v>
      </c>
      <c r="Z3960" t="s">
        <v>3051</v>
      </c>
      <c r="AA3960" t="s">
        <v>680</v>
      </c>
      <c r="AB3960" s="198">
        <v>37048.875011574077</v>
      </c>
      <c r="AC3960" s="198">
        <v>37072.875011574077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5000</v>
      </c>
      <c r="G3961" s="202">
        <v>1340812</v>
      </c>
      <c r="H3961" s="198">
        <v>37047.403807870367</v>
      </c>
      <c r="I3961" t="s">
        <v>4249</v>
      </c>
      <c r="M3961" t="s">
        <v>3494</v>
      </c>
      <c r="N3961" t="s">
        <v>3840</v>
      </c>
      <c r="O3961" t="s">
        <v>2503</v>
      </c>
      <c r="P3961" s="199">
        <v>5000</v>
      </c>
      <c r="S3961" t="s">
        <v>3495</v>
      </c>
      <c r="T3961" t="s">
        <v>3730</v>
      </c>
      <c r="U3961" s="201">
        <v>3.88</v>
      </c>
      <c r="V3961" t="s">
        <v>4470</v>
      </c>
      <c r="W3961" t="s">
        <v>4348</v>
      </c>
      <c r="X3961" t="s">
        <v>4498</v>
      </c>
      <c r="Y3961" t="s">
        <v>4481</v>
      </c>
      <c r="Z3961" t="s">
        <v>3051</v>
      </c>
      <c r="AA3961">
        <v>831242</v>
      </c>
      <c r="AB3961" s="198">
        <v>37048.875011574077</v>
      </c>
      <c r="AC3961" s="198">
        <v>37048.875011574077</v>
      </c>
    </row>
    <row r="3962" spans="1:29" x14ac:dyDescent="0.2">
      <c r="A3962" s="44" t="str">
        <f t="shared" si="306"/>
        <v>US Natural Gas Physical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25000</v>
      </c>
      <c r="G3962" s="202">
        <v>1340813</v>
      </c>
      <c r="H3962" s="198">
        <v>37047.403819444444</v>
      </c>
      <c r="I3962" t="s">
        <v>4496</v>
      </c>
      <c r="M3962" t="s">
        <v>3494</v>
      </c>
      <c r="N3962" t="s">
        <v>3840</v>
      </c>
      <c r="O3962" t="s">
        <v>4680</v>
      </c>
      <c r="P3962" s="199">
        <v>25000</v>
      </c>
      <c r="S3962" t="s">
        <v>3495</v>
      </c>
      <c r="T3962" t="s">
        <v>3730</v>
      </c>
      <c r="U3962" s="201">
        <v>3.9750000000000001</v>
      </c>
      <c r="V3962" t="s">
        <v>3682</v>
      </c>
      <c r="W3962" t="s">
        <v>4163</v>
      </c>
      <c r="X3962" t="s">
        <v>4164</v>
      </c>
      <c r="Y3962" t="s">
        <v>4481</v>
      </c>
      <c r="Z3962" t="s">
        <v>3051</v>
      </c>
      <c r="AA3962">
        <v>831243</v>
      </c>
      <c r="AB3962" s="198">
        <v>37048.875011574077</v>
      </c>
      <c r="AC3962" s="198">
        <v>37048.875011574077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155000</v>
      </c>
      <c r="G3963" s="202">
        <v>1340814</v>
      </c>
      <c r="H3963" s="198">
        <v>37047.403865740744</v>
      </c>
      <c r="I3963" t="s">
        <v>4496</v>
      </c>
      <c r="M3963" t="s">
        <v>3494</v>
      </c>
      <c r="N3963" t="s">
        <v>4277</v>
      </c>
      <c r="O3963" t="s">
        <v>4487</v>
      </c>
      <c r="P3963" s="199">
        <v>5000</v>
      </c>
      <c r="S3963" t="s">
        <v>3495</v>
      </c>
      <c r="T3963" t="s">
        <v>3730</v>
      </c>
      <c r="U3963" s="201">
        <v>4.03</v>
      </c>
      <c r="V3963" t="s">
        <v>343</v>
      </c>
      <c r="W3963" t="s">
        <v>2909</v>
      </c>
      <c r="X3963" t="s">
        <v>4278</v>
      </c>
      <c r="Y3963" t="s">
        <v>3748</v>
      </c>
      <c r="Z3963" t="s">
        <v>3051</v>
      </c>
      <c r="AA3963" t="s">
        <v>681</v>
      </c>
      <c r="AB3963" s="198">
        <v>37073.875</v>
      </c>
      <c r="AC3963" s="198">
        <v>37103.875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151</v>
      </c>
      <c r="F3964" s="213">
        <f t="shared" si="310"/>
        <v>755000</v>
      </c>
      <c r="G3964" s="202">
        <v>1340816</v>
      </c>
      <c r="H3964" s="198">
        <v>37047.40388888889</v>
      </c>
      <c r="I3964" t="s">
        <v>4276</v>
      </c>
      <c r="M3964" t="s">
        <v>3494</v>
      </c>
      <c r="N3964" t="s">
        <v>4277</v>
      </c>
      <c r="O3964" t="s">
        <v>4505</v>
      </c>
      <c r="P3964" s="199">
        <v>5000</v>
      </c>
      <c r="S3964" t="s">
        <v>3495</v>
      </c>
      <c r="T3964" t="s">
        <v>3730</v>
      </c>
      <c r="U3964" s="201">
        <v>4.45</v>
      </c>
      <c r="V3964" t="s">
        <v>4334</v>
      </c>
      <c r="W3964" t="s">
        <v>2909</v>
      </c>
      <c r="X3964" t="s">
        <v>4278</v>
      </c>
      <c r="Y3964" t="s">
        <v>3748</v>
      </c>
      <c r="Z3964" t="s">
        <v>3051</v>
      </c>
      <c r="AA3964" t="s">
        <v>682</v>
      </c>
      <c r="AB3964" s="198">
        <v>37196</v>
      </c>
      <c r="AC3964" s="198">
        <v>37346</v>
      </c>
    </row>
    <row r="3965" spans="1:29" x14ac:dyDescent="0.2">
      <c r="A3965" s="44" t="str">
        <f t="shared" si="306"/>
        <v>US Power Physical</v>
      </c>
      <c r="B3965" s="44" t="str">
        <f t="shared" si="307"/>
        <v>US</v>
      </c>
      <c r="C3965" s="44" t="str">
        <f t="shared" si="308"/>
        <v>Power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31</v>
      </c>
      <c r="F3965" s="213">
        <f t="shared" si="310"/>
        <v>775</v>
      </c>
      <c r="G3965" s="202">
        <v>1340815</v>
      </c>
      <c r="H3965" s="198">
        <v>37047.40388888889</v>
      </c>
      <c r="I3965" t="s">
        <v>3540</v>
      </c>
      <c r="M3965" t="s">
        <v>2818</v>
      </c>
      <c r="N3965" t="s">
        <v>3458</v>
      </c>
      <c r="O3965" t="s">
        <v>3241</v>
      </c>
      <c r="P3965" s="199">
        <v>25</v>
      </c>
      <c r="S3965" t="s">
        <v>3493</v>
      </c>
      <c r="T3965" t="s">
        <v>3730</v>
      </c>
      <c r="U3965" s="201">
        <v>219</v>
      </c>
      <c r="V3965" t="s">
        <v>3399</v>
      </c>
      <c r="W3965" t="s">
        <v>4411</v>
      </c>
      <c r="X3965" t="s">
        <v>3459</v>
      </c>
      <c r="Y3965" t="s">
        <v>4783</v>
      </c>
      <c r="Z3965" t="s">
        <v>3046</v>
      </c>
      <c r="AA3965">
        <v>632935.1</v>
      </c>
      <c r="AB3965" s="198">
        <v>37073.875011574077</v>
      </c>
      <c r="AC3965" s="198">
        <v>37103.875011574077</v>
      </c>
    </row>
    <row r="3966" spans="1:29" x14ac:dyDescent="0.2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25000</v>
      </c>
      <c r="G3966" s="202">
        <v>1340818</v>
      </c>
      <c r="H3966" s="198">
        <v>37047.40388888889</v>
      </c>
      <c r="I3966" t="s">
        <v>4496</v>
      </c>
      <c r="M3966" t="s">
        <v>3494</v>
      </c>
      <c r="N3966" t="s">
        <v>3840</v>
      </c>
      <c r="O3966" t="s">
        <v>4680</v>
      </c>
      <c r="P3966" s="199">
        <v>25000</v>
      </c>
      <c r="S3966" t="s">
        <v>3495</v>
      </c>
      <c r="T3966" t="s">
        <v>3730</v>
      </c>
      <c r="U3966" s="201">
        <v>3.9649999999999999</v>
      </c>
      <c r="V3966" t="s">
        <v>3682</v>
      </c>
      <c r="W3966" t="s">
        <v>4163</v>
      </c>
      <c r="X3966" t="s">
        <v>4164</v>
      </c>
      <c r="Y3966" t="s">
        <v>4481</v>
      </c>
      <c r="Z3966" t="s">
        <v>3051</v>
      </c>
      <c r="AA3966">
        <v>831245</v>
      </c>
      <c r="AB3966" s="198">
        <v>37048.875011574077</v>
      </c>
      <c r="AC3966" s="198">
        <v>37048.875011574077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5000</v>
      </c>
      <c r="G3967" s="202">
        <v>1340817</v>
      </c>
      <c r="H3967" s="198">
        <v>37047.40388888889</v>
      </c>
      <c r="I3967" t="s">
        <v>3625</v>
      </c>
      <c r="M3967" t="s">
        <v>3494</v>
      </c>
      <c r="N3967" t="s">
        <v>3840</v>
      </c>
      <c r="O3967" t="s">
        <v>2481</v>
      </c>
      <c r="P3967" s="199">
        <v>5000</v>
      </c>
      <c r="S3967" t="s">
        <v>3495</v>
      </c>
      <c r="T3967" t="s">
        <v>3730</v>
      </c>
      <c r="U3967" s="201">
        <v>4.0525000000000002</v>
      </c>
      <c r="V3967" t="s">
        <v>3244</v>
      </c>
      <c r="W3967" t="s">
        <v>4479</v>
      </c>
      <c r="X3967" t="s">
        <v>4480</v>
      </c>
      <c r="Y3967" t="s">
        <v>4481</v>
      </c>
      <c r="Z3967" t="s">
        <v>3051</v>
      </c>
      <c r="AA3967">
        <v>831244</v>
      </c>
      <c r="AB3967" s="198">
        <v>37048.875011574077</v>
      </c>
      <c r="AC3967" s="198">
        <v>37048.875011574077</v>
      </c>
    </row>
    <row r="3968" spans="1:29" x14ac:dyDescent="0.2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10000</v>
      </c>
      <c r="G3968" s="202">
        <v>1340821</v>
      </c>
      <c r="H3968" s="198">
        <v>37047.403923611113</v>
      </c>
      <c r="I3968" t="s">
        <v>3325</v>
      </c>
      <c r="M3968" t="s">
        <v>3494</v>
      </c>
      <c r="N3968" t="s">
        <v>3176</v>
      </c>
      <c r="O3968" t="s">
        <v>4591</v>
      </c>
      <c r="P3968" s="199">
        <v>10000</v>
      </c>
      <c r="S3968" t="s">
        <v>3798</v>
      </c>
      <c r="T3968" t="s">
        <v>3177</v>
      </c>
      <c r="U3968" s="201">
        <v>4.8849999999999998</v>
      </c>
      <c r="V3968" t="s">
        <v>3353</v>
      </c>
      <c r="W3968" t="s">
        <v>3178</v>
      </c>
      <c r="X3968" t="s">
        <v>3179</v>
      </c>
      <c r="Y3968" t="s">
        <v>4481</v>
      </c>
      <c r="Z3968" t="s">
        <v>3052</v>
      </c>
      <c r="AA3968">
        <v>831246</v>
      </c>
      <c r="AB3968" s="198">
        <v>37047.875011574077</v>
      </c>
      <c r="AC3968" s="198">
        <v>37047.875011574077</v>
      </c>
    </row>
    <row r="3969" spans="1:29" x14ac:dyDescent="0.2">
      <c r="A3969" s="44" t="str">
        <f t="shared" si="306"/>
        <v>US Natural Gas Physical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10000</v>
      </c>
      <c r="G3969" s="202">
        <v>1340822</v>
      </c>
      <c r="H3969" s="198">
        <v>37047.403946759259</v>
      </c>
      <c r="I3969" t="s">
        <v>3518</v>
      </c>
      <c r="M3969" t="s">
        <v>3494</v>
      </c>
      <c r="N3969" t="s">
        <v>3840</v>
      </c>
      <c r="O3969" t="s">
        <v>2556</v>
      </c>
      <c r="Q3969" s="199">
        <v>10000</v>
      </c>
      <c r="S3969" t="s">
        <v>3495</v>
      </c>
      <c r="T3969" t="s">
        <v>3730</v>
      </c>
      <c r="U3969" s="201">
        <v>3.9550000000000001</v>
      </c>
      <c r="V3969" t="s">
        <v>3804</v>
      </c>
      <c r="W3969" t="s">
        <v>4169</v>
      </c>
      <c r="X3969" t="s">
        <v>4170</v>
      </c>
      <c r="Y3969" t="s">
        <v>4481</v>
      </c>
      <c r="Z3969" t="s">
        <v>3051</v>
      </c>
      <c r="AA3969">
        <v>831247</v>
      </c>
      <c r="AB3969" s="198">
        <v>37048.875011574077</v>
      </c>
      <c r="AC3969" s="198">
        <v>37048.875011574077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</v>
      </c>
      <c r="G3970" s="202">
        <v>1340823</v>
      </c>
      <c r="H3970" s="198">
        <v>37047.404062499998</v>
      </c>
      <c r="I3970" t="s">
        <v>3912</v>
      </c>
      <c r="M3970" t="s">
        <v>3499</v>
      </c>
      <c r="N3970" t="s">
        <v>3739</v>
      </c>
      <c r="O3970" t="s">
        <v>4339</v>
      </c>
      <c r="P3970" s="199">
        <v>1</v>
      </c>
      <c r="S3970" t="s">
        <v>3729</v>
      </c>
      <c r="T3970" t="s">
        <v>3730</v>
      </c>
      <c r="U3970" s="201">
        <v>1488.5</v>
      </c>
      <c r="V3970" t="s">
        <v>683</v>
      </c>
      <c r="W3970" t="s">
        <v>3736</v>
      </c>
      <c r="X3970" t="s">
        <v>3732</v>
      </c>
      <c r="Y3970" t="s">
        <v>3733</v>
      </c>
      <c r="Z3970" t="s">
        <v>3734</v>
      </c>
      <c r="AA3970">
        <v>2169128</v>
      </c>
      <c r="AB3970" s="198">
        <v>37062</v>
      </c>
      <c r="AC3970" s="198">
        <v>37062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10000</v>
      </c>
      <c r="G3971" s="202">
        <v>1340824</v>
      </c>
      <c r="H3971" s="198">
        <v>37047.404062499998</v>
      </c>
      <c r="I3971" t="s">
        <v>4280</v>
      </c>
      <c r="M3971" t="s">
        <v>3494</v>
      </c>
      <c r="N3971" t="s">
        <v>3840</v>
      </c>
      <c r="O3971" t="s">
        <v>2481</v>
      </c>
      <c r="P3971" s="199">
        <v>10000</v>
      </c>
      <c r="S3971" t="s">
        <v>3495</v>
      </c>
      <c r="T3971" t="s">
        <v>3730</v>
      </c>
      <c r="U3971" s="201">
        <v>4.0374999999999996</v>
      </c>
      <c r="V3971" t="s">
        <v>4377</v>
      </c>
      <c r="W3971" t="s">
        <v>4479</v>
      </c>
      <c r="X3971" t="s">
        <v>4480</v>
      </c>
      <c r="Y3971" t="s">
        <v>4481</v>
      </c>
      <c r="Z3971" t="s">
        <v>3051</v>
      </c>
      <c r="AA3971">
        <v>831248</v>
      </c>
      <c r="AB3971" s="198">
        <v>37048.875011574077</v>
      </c>
      <c r="AC3971" s="198">
        <v>37048.875011574077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5000</v>
      </c>
      <c r="G3972" s="202">
        <v>1340826</v>
      </c>
      <c r="H3972" s="198">
        <v>37047.404074074075</v>
      </c>
      <c r="I3972" t="s">
        <v>3533</v>
      </c>
      <c r="M3972" t="s">
        <v>3494</v>
      </c>
      <c r="N3972" t="s">
        <v>3840</v>
      </c>
      <c r="O3972" t="s">
        <v>2524</v>
      </c>
      <c r="Q3972" s="199">
        <v>5000</v>
      </c>
      <c r="S3972" t="s">
        <v>3495</v>
      </c>
      <c r="T3972" t="s">
        <v>3730</v>
      </c>
      <c r="U3972" s="201">
        <v>4.28</v>
      </c>
      <c r="V3972" t="s">
        <v>4115</v>
      </c>
      <c r="W3972" t="s">
        <v>3217</v>
      </c>
      <c r="X3972" t="s">
        <v>3153</v>
      </c>
      <c r="Y3972" t="s">
        <v>4481</v>
      </c>
      <c r="Z3972" t="s">
        <v>3051</v>
      </c>
      <c r="AA3972">
        <v>831249</v>
      </c>
      <c r="AB3972" s="198">
        <v>37048.875011574077</v>
      </c>
      <c r="AC3972" s="198">
        <v>37048.875011574077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</v>
      </c>
      <c r="G3973" s="202">
        <v>1340827</v>
      </c>
      <c r="H3973" s="198">
        <v>37047.404108796298</v>
      </c>
      <c r="I3973" t="s">
        <v>3606</v>
      </c>
      <c r="M3973" t="s">
        <v>3494</v>
      </c>
      <c r="N3973" t="s">
        <v>3840</v>
      </c>
      <c r="O3973" t="s">
        <v>2473</v>
      </c>
      <c r="P3973" s="199">
        <v>5000</v>
      </c>
      <c r="S3973" t="s">
        <v>3495</v>
      </c>
      <c r="T3973" t="s">
        <v>3730</v>
      </c>
      <c r="U3973" s="201">
        <v>3.86</v>
      </c>
      <c r="V3973" t="s">
        <v>3482</v>
      </c>
      <c r="W3973" t="s">
        <v>4512</v>
      </c>
      <c r="X3973" t="s">
        <v>4513</v>
      </c>
      <c r="Y3973" t="s">
        <v>4481</v>
      </c>
      <c r="Z3973" t="s">
        <v>3051</v>
      </c>
      <c r="AA3973">
        <v>831250</v>
      </c>
      <c r="AB3973" s="198">
        <v>37048.875011574077</v>
      </c>
      <c r="AC3973" s="198">
        <v>37048.875011574077</v>
      </c>
    </row>
    <row r="3974" spans="1:29" x14ac:dyDescent="0.2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25</v>
      </c>
      <c r="F3974" s="213">
        <f t="shared" si="310"/>
        <v>375000</v>
      </c>
      <c r="G3974" s="202">
        <v>1340829</v>
      </c>
      <c r="H3974" s="198">
        <v>37047.404131944444</v>
      </c>
      <c r="I3974" t="s">
        <v>4484</v>
      </c>
      <c r="M3974" t="s">
        <v>3494</v>
      </c>
      <c r="N3974" t="s">
        <v>4277</v>
      </c>
      <c r="O3974" t="s">
        <v>4674</v>
      </c>
      <c r="P3974" s="199">
        <v>15000</v>
      </c>
      <c r="S3974" t="s">
        <v>3495</v>
      </c>
      <c r="T3974" t="s">
        <v>3730</v>
      </c>
      <c r="U3974" s="201">
        <v>4.01</v>
      </c>
      <c r="V3974" t="s">
        <v>4049</v>
      </c>
      <c r="W3974" t="s">
        <v>4380</v>
      </c>
      <c r="X3974" t="s">
        <v>4381</v>
      </c>
      <c r="Y3974" t="s">
        <v>3748</v>
      </c>
      <c r="Z3974" t="s">
        <v>3051</v>
      </c>
      <c r="AA3974" t="s">
        <v>684</v>
      </c>
      <c r="AB3974" s="198">
        <v>37048.875011574077</v>
      </c>
      <c r="AC3974" s="198">
        <v>37072.875011574077</v>
      </c>
    </row>
    <row r="3975" spans="1:29" x14ac:dyDescent="0.2">
      <c r="A3975" s="44" t="str">
        <f t="shared" si="306"/>
        <v>US Natural Gas Physical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1</v>
      </c>
      <c r="F3975" s="213">
        <f t="shared" si="310"/>
        <v>5000</v>
      </c>
      <c r="G3975" s="202">
        <v>1340830</v>
      </c>
      <c r="H3975" s="198">
        <v>37047.404143518521</v>
      </c>
      <c r="I3975" t="s">
        <v>3606</v>
      </c>
      <c r="M3975" t="s">
        <v>3494</v>
      </c>
      <c r="N3975" t="s">
        <v>3840</v>
      </c>
      <c r="O3975" t="s">
        <v>2473</v>
      </c>
      <c r="P3975" s="199">
        <v>5000</v>
      </c>
      <c r="S3975" t="s">
        <v>3495</v>
      </c>
      <c r="T3975" t="s">
        <v>3730</v>
      </c>
      <c r="U3975" s="201">
        <v>3.855</v>
      </c>
      <c r="V3975" t="s">
        <v>3482</v>
      </c>
      <c r="W3975" t="s">
        <v>4512</v>
      </c>
      <c r="X3975" t="s">
        <v>4513</v>
      </c>
      <c r="Y3975" t="s">
        <v>4481</v>
      </c>
      <c r="Z3975" t="s">
        <v>3051</v>
      </c>
      <c r="AA3975">
        <v>831251</v>
      </c>
      <c r="AB3975" s="198">
        <v>37048.875011574077</v>
      </c>
      <c r="AC3975" s="198">
        <v>37048.875011574077</v>
      </c>
    </row>
    <row r="3976" spans="1:29" x14ac:dyDescent="0.2">
      <c r="A3976" s="44" t="str">
        <f t="shared" si="306"/>
        <v>US Power Physical</v>
      </c>
      <c r="B3976" s="44" t="str">
        <f t="shared" si="307"/>
        <v>US</v>
      </c>
      <c r="C3976" s="44" t="str">
        <f t="shared" si="308"/>
        <v>Power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2</v>
      </c>
      <c r="F3976" s="213">
        <f t="shared" si="310"/>
        <v>100</v>
      </c>
      <c r="G3976" s="202">
        <v>1340831</v>
      </c>
      <c r="H3976" s="198">
        <v>37047.404166666667</v>
      </c>
      <c r="I3976" t="s">
        <v>4246</v>
      </c>
      <c r="M3976" t="s">
        <v>2818</v>
      </c>
      <c r="N3976" t="s">
        <v>3519</v>
      </c>
      <c r="O3976" t="s">
        <v>2570</v>
      </c>
      <c r="P3976" s="199">
        <v>50</v>
      </c>
      <c r="S3976" t="s">
        <v>3493</v>
      </c>
      <c r="T3976" t="s">
        <v>3730</v>
      </c>
      <c r="U3976" s="201">
        <v>23.5</v>
      </c>
      <c r="V3976" t="s">
        <v>4166</v>
      </c>
      <c r="W3976" t="s">
        <v>3523</v>
      </c>
      <c r="X3976" t="s">
        <v>3524</v>
      </c>
      <c r="Y3976" t="s">
        <v>4783</v>
      </c>
      <c r="Z3976" t="s">
        <v>3046</v>
      </c>
      <c r="AA3976">
        <v>632936.1</v>
      </c>
      <c r="AB3976" s="198">
        <v>37049.875011574077</v>
      </c>
      <c r="AC3976" s="198">
        <v>37050.875011574077</v>
      </c>
    </row>
    <row r="3977" spans="1:29" x14ac:dyDescent="0.2">
      <c r="A3977" s="44" t="str">
        <f t="shared" si="306"/>
        <v xml:space="preserve"> Natural Gas Physical</v>
      </c>
      <c r="B3977" s="44" t="str">
        <f t="shared" si="307"/>
        <v/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10000</v>
      </c>
      <c r="G3977" s="202">
        <v>1340833</v>
      </c>
      <c r="H3977" s="198">
        <v>37047.404189814813</v>
      </c>
      <c r="I3977" t="s">
        <v>4491</v>
      </c>
      <c r="M3977" t="s">
        <v>3494</v>
      </c>
      <c r="N3977" t="s">
        <v>4506</v>
      </c>
      <c r="O3977" t="s">
        <v>2641</v>
      </c>
      <c r="P3977" s="199">
        <v>10000</v>
      </c>
      <c r="S3977" t="s">
        <v>3495</v>
      </c>
      <c r="T3977" t="s">
        <v>3730</v>
      </c>
      <c r="U3977" s="201">
        <v>4.0925000000000002</v>
      </c>
      <c r="V3977" t="s">
        <v>2839</v>
      </c>
      <c r="W3977" t="s">
        <v>4507</v>
      </c>
      <c r="X3977" t="s">
        <v>4508</v>
      </c>
      <c r="Y3977" t="s">
        <v>4481</v>
      </c>
      <c r="Z3977" t="s">
        <v>3051</v>
      </c>
      <c r="AA3977">
        <v>831254</v>
      </c>
      <c r="AB3977" s="198">
        <v>37048.875011574077</v>
      </c>
      <c r="AC3977" s="198">
        <v>37048.875011574077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65</v>
      </c>
      <c r="G3978" s="202">
        <v>1340832</v>
      </c>
      <c r="H3978" s="198">
        <v>37047.404189814813</v>
      </c>
      <c r="I3978" t="s">
        <v>4496</v>
      </c>
      <c r="M3978" t="s">
        <v>3494</v>
      </c>
      <c r="N3978" t="s">
        <v>3840</v>
      </c>
      <c r="O3978" t="s">
        <v>4680</v>
      </c>
      <c r="P3978" s="199">
        <v>65</v>
      </c>
      <c r="S3978" t="s">
        <v>3495</v>
      </c>
      <c r="T3978" t="s">
        <v>3730</v>
      </c>
      <c r="U3978" s="201">
        <v>3.9449999999999998</v>
      </c>
      <c r="V3978" t="s">
        <v>3682</v>
      </c>
      <c r="W3978" t="s">
        <v>4163</v>
      </c>
      <c r="X3978" t="s">
        <v>4164</v>
      </c>
      <c r="Y3978" t="s">
        <v>4481</v>
      </c>
      <c r="Z3978" t="s">
        <v>3051</v>
      </c>
      <c r="AA3978">
        <v>831253</v>
      </c>
      <c r="AB3978" s="198">
        <v>37048.875011574077</v>
      </c>
      <c r="AC3978" s="198">
        <v>37048.875011574077</v>
      </c>
    </row>
    <row r="3979" spans="1:29" x14ac:dyDescent="0.2">
      <c r="A3979" s="44" t="str">
        <f t="shared" ref="A3979:A4042" si="311">B3979&amp;" "&amp;C3979&amp;" "&amp;D3979</f>
        <v>US Natural Gas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1800</v>
      </c>
      <c r="G3979" s="202">
        <v>1340836</v>
      </c>
      <c r="H3979" s="198">
        <v>37047.404236111113</v>
      </c>
      <c r="I3979" t="s">
        <v>3150</v>
      </c>
      <c r="M3979" t="s">
        <v>3494</v>
      </c>
      <c r="N3979" t="s">
        <v>3840</v>
      </c>
      <c r="O3979" t="s">
        <v>2503</v>
      </c>
      <c r="Q3979" s="199">
        <v>1800</v>
      </c>
      <c r="S3979" t="s">
        <v>3495</v>
      </c>
      <c r="T3979" t="s">
        <v>3730</v>
      </c>
      <c r="U3979" s="201">
        <v>3.88</v>
      </c>
      <c r="V3979" t="s">
        <v>3687</v>
      </c>
      <c r="W3979" t="s">
        <v>4348</v>
      </c>
      <c r="X3979" t="s">
        <v>4498</v>
      </c>
      <c r="Y3979" t="s">
        <v>4481</v>
      </c>
      <c r="Z3979" t="s">
        <v>3051</v>
      </c>
      <c r="AA3979">
        <v>831256</v>
      </c>
      <c r="AB3979" s="198">
        <v>37048.875011574077</v>
      </c>
      <c r="AC3979" s="198">
        <v>37048.875011574077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10000</v>
      </c>
      <c r="G3980" s="202">
        <v>1340835</v>
      </c>
      <c r="H3980" s="198">
        <v>37047.404236111113</v>
      </c>
      <c r="I3980" t="s">
        <v>3678</v>
      </c>
      <c r="M3980" t="s">
        <v>3494</v>
      </c>
      <c r="N3980" t="s">
        <v>3840</v>
      </c>
      <c r="O3980" t="s">
        <v>2556</v>
      </c>
      <c r="P3980" s="199">
        <v>10000</v>
      </c>
      <c r="S3980" t="s">
        <v>3495</v>
      </c>
      <c r="T3980" t="s">
        <v>3730</v>
      </c>
      <c r="U3980" s="201">
        <v>3.9449999999999998</v>
      </c>
      <c r="V3980" t="s">
        <v>3108</v>
      </c>
      <c r="W3980" t="s">
        <v>4169</v>
      </c>
      <c r="X3980" t="s">
        <v>4170</v>
      </c>
      <c r="Y3980" t="s">
        <v>4481</v>
      </c>
      <c r="Z3980" t="s">
        <v>3051</v>
      </c>
      <c r="AA3980">
        <v>831255</v>
      </c>
      <c r="AB3980" s="198">
        <v>37048.875011574077</v>
      </c>
      <c r="AC3980" s="198">
        <v>37048.875011574077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2609</v>
      </c>
      <c r="G3981" s="202">
        <v>1340837</v>
      </c>
      <c r="H3981" s="198">
        <v>37047.404247685183</v>
      </c>
      <c r="I3981" t="s">
        <v>4496</v>
      </c>
      <c r="M3981" t="s">
        <v>3494</v>
      </c>
      <c r="N3981" t="s">
        <v>3840</v>
      </c>
      <c r="O3981" t="s">
        <v>2469</v>
      </c>
      <c r="P3981" s="199">
        <v>2609</v>
      </c>
      <c r="S3981" t="s">
        <v>3495</v>
      </c>
      <c r="T3981" t="s">
        <v>3730</v>
      </c>
      <c r="U3981" s="201">
        <v>3.9325000000000001</v>
      </c>
      <c r="V3981" t="s">
        <v>4367</v>
      </c>
      <c r="W3981" t="s">
        <v>4512</v>
      </c>
      <c r="X3981" t="s">
        <v>4513</v>
      </c>
      <c r="Y3981" t="s">
        <v>4481</v>
      </c>
      <c r="Z3981" t="s">
        <v>3051</v>
      </c>
      <c r="AA3981">
        <v>831257</v>
      </c>
      <c r="AB3981" s="198">
        <v>37048.875011574077</v>
      </c>
      <c r="AC3981" s="198">
        <v>37048.875011574077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123</v>
      </c>
      <c r="F3982" s="213">
        <f t="shared" si="315"/>
        <v>615000</v>
      </c>
      <c r="G3982" s="202">
        <v>1340838</v>
      </c>
      <c r="H3982" s="198">
        <v>37047.404270833336</v>
      </c>
      <c r="I3982" t="s">
        <v>4625</v>
      </c>
      <c r="M3982" t="s">
        <v>3494</v>
      </c>
      <c r="N3982" t="s">
        <v>4277</v>
      </c>
      <c r="O3982" t="s">
        <v>3218</v>
      </c>
      <c r="Q3982" s="199">
        <v>5000</v>
      </c>
      <c r="S3982" t="s">
        <v>3495</v>
      </c>
      <c r="T3982" t="s">
        <v>3730</v>
      </c>
      <c r="U3982" s="201">
        <v>4.13</v>
      </c>
      <c r="V3982" t="s">
        <v>685</v>
      </c>
      <c r="W3982" t="s">
        <v>2909</v>
      </c>
      <c r="X3982" t="s">
        <v>4278</v>
      </c>
      <c r="Y3982" t="s">
        <v>3748</v>
      </c>
      <c r="Z3982" t="s">
        <v>3051</v>
      </c>
      <c r="AA3982" t="s">
        <v>686</v>
      </c>
      <c r="AB3982" s="198">
        <v>37073</v>
      </c>
      <c r="AC3982" s="198">
        <v>37195</v>
      </c>
    </row>
    <row r="3983" spans="1:29" x14ac:dyDescent="0.2">
      <c r="A3983" s="44" t="str">
        <f t="shared" si="311"/>
        <v>US Natural Gas Physical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5000</v>
      </c>
      <c r="G3983" s="202">
        <v>1340840</v>
      </c>
      <c r="H3983" s="198">
        <v>37047.404398148145</v>
      </c>
      <c r="I3983" t="s">
        <v>4249</v>
      </c>
      <c r="M3983" t="s">
        <v>3494</v>
      </c>
      <c r="N3983" t="s">
        <v>3840</v>
      </c>
      <c r="O3983" t="s">
        <v>2503</v>
      </c>
      <c r="P3983" s="199">
        <v>5000</v>
      </c>
      <c r="S3983" t="s">
        <v>3495</v>
      </c>
      <c r="T3983" t="s">
        <v>3730</v>
      </c>
      <c r="U3983" s="201">
        <v>3.875</v>
      </c>
      <c r="V3983" t="s">
        <v>4470</v>
      </c>
      <c r="W3983" t="s">
        <v>4348</v>
      </c>
      <c r="X3983" t="s">
        <v>4498</v>
      </c>
      <c r="Y3983" t="s">
        <v>4481</v>
      </c>
      <c r="Z3983" t="s">
        <v>3051</v>
      </c>
      <c r="AA3983">
        <v>831258</v>
      </c>
      <c r="AB3983" s="198">
        <v>37048.875011574077</v>
      </c>
      <c r="AC3983" s="198">
        <v>37048.875011574077</v>
      </c>
    </row>
    <row r="3984" spans="1:29" x14ac:dyDescent="0.2">
      <c r="A3984" s="44" t="str">
        <f t="shared" si="311"/>
        <v>US Natural Gas Physical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</v>
      </c>
      <c r="G3984" s="202">
        <v>1340841</v>
      </c>
      <c r="H3984" s="198">
        <v>37047.404398148145</v>
      </c>
      <c r="I3984" t="s">
        <v>4543</v>
      </c>
      <c r="M3984" t="s">
        <v>3494</v>
      </c>
      <c r="N3984" t="s">
        <v>3840</v>
      </c>
      <c r="O3984" t="s">
        <v>4694</v>
      </c>
      <c r="Q3984" s="199">
        <v>5000</v>
      </c>
      <c r="S3984" t="s">
        <v>3495</v>
      </c>
      <c r="T3984" t="s">
        <v>3730</v>
      </c>
      <c r="U3984" s="201">
        <v>3.82</v>
      </c>
      <c r="V3984" t="s">
        <v>4612</v>
      </c>
      <c r="W3984" t="s">
        <v>4368</v>
      </c>
      <c r="X3984" t="s">
        <v>3165</v>
      </c>
      <c r="Y3984" t="s">
        <v>4481</v>
      </c>
      <c r="Z3984" t="s">
        <v>3051</v>
      </c>
      <c r="AA3984">
        <v>831259</v>
      </c>
      <c r="AB3984" s="198">
        <v>37048.875011574077</v>
      </c>
      <c r="AC3984" s="198">
        <v>37048.875011574077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25</v>
      </c>
      <c r="F3985" s="213">
        <f t="shared" si="315"/>
        <v>250000</v>
      </c>
      <c r="G3985" s="202">
        <v>1340842</v>
      </c>
      <c r="H3985" s="198">
        <v>37047.404421296298</v>
      </c>
      <c r="I3985" t="s">
        <v>4285</v>
      </c>
      <c r="M3985" t="s">
        <v>3494</v>
      </c>
      <c r="N3985" t="s">
        <v>4277</v>
      </c>
      <c r="O3985" t="s">
        <v>3991</v>
      </c>
      <c r="P3985" s="199">
        <v>10000</v>
      </c>
      <c r="S3985" t="s">
        <v>3495</v>
      </c>
      <c r="T3985" t="s">
        <v>3730</v>
      </c>
      <c r="U3985" s="201">
        <v>3.9350000000000001</v>
      </c>
      <c r="V3985" t="s">
        <v>3485</v>
      </c>
      <c r="W3985" t="s">
        <v>4527</v>
      </c>
      <c r="X3985" t="s">
        <v>4157</v>
      </c>
      <c r="Y3985" t="s">
        <v>3748</v>
      </c>
      <c r="Z3985" t="s">
        <v>3051</v>
      </c>
      <c r="AA3985" t="s">
        <v>687</v>
      </c>
      <c r="AB3985" s="198">
        <v>37048.875011574077</v>
      </c>
      <c r="AC3985" s="198">
        <v>37072.875011574077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10000</v>
      </c>
      <c r="G3986" s="202">
        <v>1340843</v>
      </c>
      <c r="H3986" s="198">
        <v>37047.404456018521</v>
      </c>
      <c r="I3986" t="s">
        <v>3606</v>
      </c>
      <c r="M3986" t="s">
        <v>3494</v>
      </c>
      <c r="N3986" t="s">
        <v>3840</v>
      </c>
      <c r="O3986" t="s">
        <v>2515</v>
      </c>
      <c r="Q3986" s="199">
        <v>10000</v>
      </c>
      <c r="S3986" t="s">
        <v>3495</v>
      </c>
      <c r="T3986" t="s">
        <v>3730</v>
      </c>
      <c r="U3986" s="201">
        <v>3.96</v>
      </c>
      <c r="V3986" t="s">
        <v>3491</v>
      </c>
      <c r="W3986" t="s">
        <v>4163</v>
      </c>
      <c r="X3986" t="s">
        <v>4164</v>
      </c>
      <c r="Y3986" t="s">
        <v>4481</v>
      </c>
      <c r="Z3986" t="s">
        <v>3051</v>
      </c>
      <c r="AA3986">
        <v>831260</v>
      </c>
      <c r="AB3986" s="198">
        <v>37048.875011574077</v>
      </c>
      <c r="AC3986" s="198">
        <v>37048.875011574077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365</v>
      </c>
      <c r="F3987" s="213">
        <f t="shared" si="315"/>
        <v>1825000</v>
      </c>
      <c r="G3987" s="202">
        <v>1340845</v>
      </c>
      <c r="H3987" s="198">
        <v>37047.404490740744</v>
      </c>
      <c r="I3987" t="s">
        <v>3702</v>
      </c>
      <c r="M3987" t="s">
        <v>3494</v>
      </c>
      <c r="N3987" t="s">
        <v>4277</v>
      </c>
      <c r="O3987" t="s">
        <v>4526</v>
      </c>
      <c r="P3987" s="199">
        <v>5000</v>
      </c>
      <c r="S3987" t="s">
        <v>3495</v>
      </c>
      <c r="T3987" t="s">
        <v>3730</v>
      </c>
      <c r="U3987" s="201">
        <v>4.085</v>
      </c>
      <c r="V3987" t="s">
        <v>4279</v>
      </c>
      <c r="W3987" t="s">
        <v>2909</v>
      </c>
      <c r="X3987" t="s">
        <v>4278</v>
      </c>
      <c r="Y3987" t="s">
        <v>3748</v>
      </c>
      <c r="Z3987" t="s">
        <v>3051</v>
      </c>
      <c r="AA3987" t="s">
        <v>688</v>
      </c>
      <c r="AB3987" s="198">
        <v>37257.875</v>
      </c>
      <c r="AC3987" s="198">
        <v>37621.875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10000</v>
      </c>
      <c r="G3988" s="202">
        <v>1340844</v>
      </c>
      <c r="H3988" s="198">
        <v>37047.404490740744</v>
      </c>
      <c r="I3988" t="s">
        <v>3606</v>
      </c>
      <c r="M3988" t="s">
        <v>3494</v>
      </c>
      <c r="N3988" t="s">
        <v>3840</v>
      </c>
      <c r="O3988" t="s">
        <v>2515</v>
      </c>
      <c r="Q3988" s="199">
        <v>10000</v>
      </c>
      <c r="S3988" t="s">
        <v>3495</v>
      </c>
      <c r="T3988" t="s">
        <v>3730</v>
      </c>
      <c r="U3988" s="201">
        <v>3.97</v>
      </c>
      <c r="V3988" t="s">
        <v>3491</v>
      </c>
      <c r="W3988" t="s">
        <v>4163</v>
      </c>
      <c r="X3988" t="s">
        <v>4164</v>
      </c>
      <c r="Y3988" t="s">
        <v>4481</v>
      </c>
      <c r="Z3988" t="s">
        <v>3051</v>
      </c>
      <c r="AA3988">
        <v>831261</v>
      </c>
      <c r="AB3988" s="198">
        <v>37048.875011574077</v>
      </c>
      <c r="AC3988" s="198">
        <v>37048.875011574077</v>
      </c>
    </row>
    <row r="3989" spans="1:29" x14ac:dyDescent="0.2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2835</v>
      </c>
      <c r="G3989" s="202">
        <v>1340846</v>
      </c>
      <c r="H3989" s="198">
        <v>37047.404513888891</v>
      </c>
      <c r="I3989" t="s">
        <v>4280</v>
      </c>
      <c r="M3989" t="s">
        <v>3494</v>
      </c>
      <c r="N3989" t="s">
        <v>3840</v>
      </c>
      <c r="O3989" t="s">
        <v>2499</v>
      </c>
      <c r="P3989" s="199">
        <v>2835</v>
      </c>
      <c r="S3989" t="s">
        <v>3495</v>
      </c>
      <c r="T3989" t="s">
        <v>3730</v>
      </c>
      <c r="U3989" s="201">
        <v>3.87</v>
      </c>
      <c r="V3989" t="s">
        <v>4613</v>
      </c>
      <c r="W3989" t="s">
        <v>4348</v>
      </c>
      <c r="X3989" t="s">
        <v>4498</v>
      </c>
      <c r="Y3989" t="s">
        <v>4481</v>
      </c>
      <c r="Z3989" t="s">
        <v>3051</v>
      </c>
      <c r="AA3989">
        <v>831262</v>
      </c>
      <c r="AB3989" s="198">
        <v>37048.875011574077</v>
      </c>
      <c r="AC3989" s="198">
        <v>37048.875011574077</v>
      </c>
    </row>
    <row r="3990" spans="1:29" x14ac:dyDescent="0.2">
      <c r="A3990" s="44" t="str">
        <f t="shared" si="311"/>
        <v>US Natural Gas Physical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10000</v>
      </c>
      <c r="G3990" s="202">
        <v>1340847</v>
      </c>
      <c r="H3990" s="198">
        <v>37047.40452546296</v>
      </c>
      <c r="I3990" t="s">
        <v>3606</v>
      </c>
      <c r="M3990" t="s">
        <v>3494</v>
      </c>
      <c r="N3990" t="s">
        <v>3840</v>
      </c>
      <c r="O3990" t="s">
        <v>2515</v>
      </c>
      <c r="Q3990" s="199">
        <v>10000</v>
      </c>
      <c r="S3990" t="s">
        <v>3495</v>
      </c>
      <c r="T3990" t="s">
        <v>3730</v>
      </c>
      <c r="U3990" s="201">
        <v>3.98</v>
      </c>
      <c r="V3990" t="s">
        <v>3491</v>
      </c>
      <c r="W3990" t="s">
        <v>4163</v>
      </c>
      <c r="X3990" t="s">
        <v>4164</v>
      </c>
      <c r="Y3990" t="s">
        <v>4481</v>
      </c>
      <c r="Z3990" t="s">
        <v>3051</v>
      </c>
      <c r="AA3990">
        <v>831263</v>
      </c>
      <c r="AB3990" s="198">
        <v>37048.875011574077</v>
      </c>
      <c r="AC3990" s="198">
        <v>37048.875011574077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50000</v>
      </c>
      <c r="G3991" s="202">
        <v>1340848</v>
      </c>
      <c r="H3991" s="198">
        <v>37047.404583333337</v>
      </c>
      <c r="I3991" t="s">
        <v>4249</v>
      </c>
      <c r="M3991" t="s">
        <v>3494</v>
      </c>
      <c r="N3991" t="s">
        <v>3840</v>
      </c>
      <c r="O3991" t="s">
        <v>2481</v>
      </c>
      <c r="Q3991" s="199">
        <v>50000</v>
      </c>
      <c r="S3991" t="s">
        <v>3495</v>
      </c>
      <c r="T3991" t="s">
        <v>3730</v>
      </c>
      <c r="U3991" s="201">
        <v>4.0175000000000001</v>
      </c>
      <c r="V3991" t="s">
        <v>4503</v>
      </c>
      <c r="W3991" t="s">
        <v>4479</v>
      </c>
      <c r="X3991" t="s">
        <v>4480</v>
      </c>
      <c r="Y3991" t="s">
        <v>4481</v>
      </c>
      <c r="Z3991" t="s">
        <v>3051</v>
      </c>
      <c r="AA3991">
        <v>831264</v>
      </c>
      <c r="AB3991" s="198">
        <v>37048.875011574077</v>
      </c>
      <c r="AC3991" s="198">
        <v>37048.875011574077</v>
      </c>
    </row>
    <row r="3992" spans="1:29" x14ac:dyDescent="0.2">
      <c r="A3992" s="44" t="str">
        <f t="shared" si="311"/>
        <v>US Natural Gas Physical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1340849</v>
      </c>
      <c r="H3992" s="198">
        <v>37047.404606481483</v>
      </c>
      <c r="I3992" t="s">
        <v>3472</v>
      </c>
      <c r="M3992" t="s">
        <v>3494</v>
      </c>
      <c r="N3992" t="s">
        <v>3840</v>
      </c>
      <c r="O3992" t="s">
        <v>4680</v>
      </c>
      <c r="Q3992" s="199">
        <v>10000</v>
      </c>
      <c r="S3992" t="s">
        <v>3495</v>
      </c>
      <c r="T3992" t="s">
        <v>3730</v>
      </c>
      <c r="U3992" s="201">
        <v>3.96</v>
      </c>
      <c r="V3992" t="s">
        <v>4532</v>
      </c>
      <c r="W3992" t="s">
        <v>4163</v>
      </c>
      <c r="X3992" t="s">
        <v>4164</v>
      </c>
      <c r="Y3992" t="s">
        <v>4481</v>
      </c>
      <c r="Z3992" t="s">
        <v>3051</v>
      </c>
      <c r="AA3992">
        <v>831265</v>
      </c>
      <c r="AB3992" s="198">
        <v>37048.875011574077</v>
      </c>
      <c r="AC3992" s="198">
        <v>37048.875011574077</v>
      </c>
    </row>
    <row r="3993" spans="1:29" x14ac:dyDescent="0.2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25</v>
      </c>
      <c r="F3993" s="213">
        <f t="shared" si="315"/>
        <v>250000</v>
      </c>
      <c r="G3993" s="202">
        <v>1340851</v>
      </c>
      <c r="H3993" s="198">
        <v>37047.404641203706</v>
      </c>
      <c r="I3993" t="s">
        <v>4285</v>
      </c>
      <c r="M3993" t="s">
        <v>3494</v>
      </c>
      <c r="N3993" t="s">
        <v>4277</v>
      </c>
      <c r="O3993" t="s">
        <v>4660</v>
      </c>
      <c r="Q3993" s="199">
        <v>10000</v>
      </c>
      <c r="S3993" t="s">
        <v>3495</v>
      </c>
      <c r="T3993" t="s">
        <v>3730</v>
      </c>
      <c r="U3993" s="201">
        <v>3.7549999999999999</v>
      </c>
      <c r="V3993" t="s">
        <v>3485</v>
      </c>
      <c r="W3993" t="s">
        <v>3486</v>
      </c>
      <c r="X3993" t="s">
        <v>3487</v>
      </c>
      <c r="Y3993" t="s">
        <v>3748</v>
      </c>
      <c r="Z3993" t="s">
        <v>3051</v>
      </c>
      <c r="AA3993" t="s">
        <v>689</v>
      </c>
      <c r="AB3993" s="198">
        <v>37048.875011574077</v>
      </c>
      <c r="AC3993" s="198">
        <v>37072.875011574077</v>
      </c>
    </row>
    <row r="3994" spans="1:29" x14ac:dyDescent="0.2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15000</v>
      </c>
      <c r="G3994" s="202">
        <v>1340850</v>
      </c>
      <c r="H3994" s="198">
        <v>37047.404641203706</v>
      </c>
      <c r="I3994" t="s">
        <v>4285</v>
      </c>
      <c r="M3994" t="s">
        <v>3494</v>
      </c>
      <c r="N3994" t="s">
        <v>3840</v>
      </c>
      <c r="O3994" t="s">
        <v>4680</v>
      </c>
      <c r="Q3994" s="199">
        <v>15000</v>
      </c>
      <c r="S3994" t="s">
        <v>3495</v>
      </c>
      <c r="T3994" t="s">
        <v>3730</v>
      </c>
      <c r="U3994" s="201">
        <v>3.96</v>
      </c>
      <c r="V3994" t="s">
        <v>250</v>
      </c>
      <c r="W3994" t="s">
        <v>4163</v>
      </c>
      <c r="X3994" t="s">
        <v>4164</v>
      </c>
      <c r="Y3994" t="s">
        <v>4481</v>
      </c>
      <c r="Z3994" t="s">
        <v>3051</v>
      </c>
      <c r="AA3994">
        <v>831266</v>
      </c>
      <c r="AB3994" s="198">
        <v>37048.875011574077</v>
      </c>
      <c r="AC3994" s="198">
        <v>37048.875011574077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123</v>
      </c>
      <c r="F3995" s="213">
        <f t="shared" si="315"/>
        <v>615000</v>
      </c>
      <c r="G3995" s="202">
        <v>1340852</v>
      </c>
      <c r="H3995" s="198">
        <v>37047.404664351852</v>
      </c>
      <c r="I3995" t="s">
        <v>4276</v>
      </c>
      <c r="M3995" t="s">
        <v>3494</v>
      </c>
      <c r="N3995" t="s">
        <v>4277</v>
      </c>
      <c r="O3995" t="s">
        <v>3218</v>
      </c>
      <c r="P3995" s="199">
        <v>5000</v>
      </c>
      <c r="S3995" t="s">
        <v>3495</v>
      </c>
      <c r="T3995" t="s">
        <v>3730</v>
      </c>
      <c r="U3995" s="201">
        <v>4.12</v>
      </c>
      <c r="V3995" t="s">
        <v>4361</v>
      </c>
      <c r="W3995" t="s">
        <v>2909</v>
      </c>
      <c r="X3995" t="s">
        <v>4278</v>
      </c>
      <c r="Y3995" t="s">
        <v>3748</v>
      </c>
      <c r="Z3995" t="s">
        <v>3051</v>
      </c>
      <c r="AA3995" t="s">
        <v>690</v>
      </c>
      <c r="AB3995" s="198">
        <v>37073</v>
      </c>
      <c r="AC3995" s="198">
        <v>37195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31</v>
      </c>
      <c r="F3996" s="213">
        <f t="shared" si="315"/>
        <v>155000</v>
      </c>
      <c r="G3996" s="202">
        <v>1340853</v>
      </c>
      <c r="H3996" s="198">
        <v>37047.404710648145</v>
      </c>
      <c r="I3996" t="s">
        <v>4423</v>
      </c>
      <c r="M3996" t="s">
        <v>3494</v>
      </c>
      <c r="N3996" t="s">
        <v>3176</v>
      </c>
      <c r="O3996" t="s">
        <v>3899</v>
      </c>
      <c r="Q3996" s="199">
        <v>5000</v>
      </c>
      <c r="S3996" t="s">
        <v>3798</v>
      </c>
      <c r="T3996" t="s">
        <v>3177</v>
      </c>
      <c r="U3996" s="201">
        <v>5.18</v>
      </c>
      <c r="V3996" t="s">
        <v>4101</v>
      </c>
      <c r="W3996" t="s">
        <v>4461</v>
      </c>
      <c r="X3996" t="s">
        <v>3179</v>
      </c>
      <c r="Y3996" t="s">
        <v>4481</v>
      </c>
      <c r="Z3996" t="s">
        <v>3052</v>
      </c>
      <c r="AA3996">
        <v>831267</v>
      </c>
      <c r="AB3996" s="198">
        <v>37073.875011574077</v>
      </c>
      <c r="AC3996" s="198">
        <v>37103.875011574077</v>
      </c>
    </row>
    <row r="3997" spans="1:29" x14ac:dyDescent="0.2">
      <c r="A3997" s="44" t="str">
        <f t="shared" si="311"/>
        <v>US Natural Gas Physical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6854</v>
      </c>
      <c r="G3997" s="202">
        <v>1340854</v>
      </c>
      <c r="H3997" s="198">
        <v>37047.404733796298</v>
      </c>
      <c r="I3997" t="s">
        <v>4502</v>
      </c>
      <c r="M3997" t="s">
        <v>3494</v>
      </c>
      <c r="N3997" t="s">
        <v>3840</v>
      </c>
      <c r="O3997" t="s">
        <v>2481</v>
      </c>
      <c r="Q3997" s="199">
        <v>6854</v>
      </c>
      <c r="S3997" t="s">
        <v>3495</v>
      </c>
      <c r="T3997" t="s">
        <v>3730</v>
      </c>
      <c r="U3997" s="201">
        <v>4.0225</v>
      </c>
      <c r="V3997" t="s">
        <v>4352</v>
      </c>
      <c r="W3997" t="s">
        <v>4479</v>
      </c>
      <c r="X3997" t="s">
        <v>4480</v>
      </c>
      <c r="Y3997" t="s">
        <v>4481</v>
      </c>
      <c r="Z3997" t="s">
        <v>3051</v>
      </c>
      <c r="AA3997">
        <v>831268</v>
      </c>
      <c r="AB3997" s="198">
        <v>37048.875011574077</v>
      </c>
      <c r="AC3997" s="198">
        <v>37048.875011574077</v>
      </c>
    </row>
    <row r="3998" spans="1:29" x14ac:dyDescent="0.2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620000</v>
      </c>
      <c r="G3998" s="202">
        <v>1340855</v>
      </c>
      <c r="H3998" s="198">
        <v>37047.404803240737</v>
      </c>
      <c r="I3998" t="s">
        <v>4423</v>
      </c>
      <c r="M3998" t="s">
        <v>3494</v>
      </c>
      <c r="N3998" t="s">
        <v>4277</v>
      </c>
      <c r="O3998" t="s">
        <v>4487</v>
      </c>
      <c r="P3998" s="199">
        <v>20000</v>
      </c>
      <c r="S3998" t="s">
        <v>3495</v>
      </c>
      <c r="T3998" t="s">
        <v>3730</v>
      </c>
      <c r="U3998" s="201">
        <v>4.0250000000000004</v>
      </c>
      <c r="V3998" t="s">
        <v>4082</v>
      </c>
      <c r="W3998" t="s">
        <v>2909</v>
      </c>
      <c r="X3998" t="s">
        <v>4278</v>
      </c>
      <c r="Y3998" t="s">
        <v>3748</v>
      </c>
      <c r="Z3998" t="s">
        <v>3051</v>
      </c>
      <c r="AA3998" t="s">
        <v>691</v>
      </c>
      <c r="AB3998" s="198">
        <v>37073.875</v>
      </c>
      <c r="AC3998" s="198">
        <v>37103.875</v>
      </c>
    </row>
    <row r="3999" spans="1:29" x14ac:dyDescent="0.2">
      <c r="A3999" s="44" t="str">
        <f t="shared" si="311"/>
        <v>US Natural Gas Physical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10000</v>
      </c>
      <c r="G3999" s="202">
        <v>1340856</v>
      </c>
      <c r="H3999" s="198">
        <v>37047.404803240737</v>
      </c>
      <c r="I3999" t="s">
        <v>3606</v>
      </c>
      <c r="M3999" t="s">
        <v>3494</v>
      </c>
      <c r="N3999" t="s">
        <v>3840</v>
      </c>
      <c r="O3999" t="s">
        <v>2767</v>
      </c>
      <c r="Q3999" s="199">
        <v>10000</v>
      </c>
      <c r="S3999" t="s">
        <v>3495</v>
      </c>
      <c r="T3999" t="s">
        <v>3730</v>
      </c>
      <c r="U3999" s="201">
        <v>3.8250000000000002</v>
      </c>
      <c r="V3999" t="s">
        <v>2768</v>
      </c>
      <c r="W3999" t="s">
        <v>4368</v>
      </c>
      <c r="X3999" t="s">
        <v>3165</v>
      </c>
      <c r="Y3999" t="s">
        <v>4481</v>
      </c>
      <c r="Z3999" t="s">
        <v>3051</v>
      </c>
      <c r="AA3999">
        <v>831269</v>
      </c>
      <c r="AB3999" s="198">
        <v>37048.875011574077</v>
      </c>
      <c r="AC3999" s="198">
        <v>37048.875011574077</v>
      </c>
    </row>
    <row r="4000" spans="1:29" x14ac:dyDescent="0.2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4004</v>
      </c>
      <c r="G4000" s="202">
        <v>1340857</v>
      </c>
      <c r="H4000" s="198">
        <v>37047.404826388891</v>
      </c>
      <c r="I4000" t="s">
        <v>4400</v>
      </c>
      <c r="M4000" t="s">
        <v>3494</v>
      </c>
      <c r="N4000" t="s">
        <v>3840</v>
      </c>
      <c r="O4000" t="s">
        <v>4694</v>
      </c>
      <c r="Q4000" s="199">
        <v>4004</v>
      </c>
      <c r="S4000" t="s">
        <v>3495</v>
      </c>
      <c r="T4000" t="s">
        <v>3730</v>
      </c>
      <c r="U4000" s="201">
        <v>3.8250000000000002</v>
      </c>
      <c r="V4000" t="s">
        <v>4462</v>
      </c>
      <c r="W4000" t="s">
        <v>4368</v>
      </c>
      <c r="X4000" t="s">
        <v>3165</v>
      </c>
      <c r="Y4000" t="s">
        <v>4481</v>
      </c>
      <c r="Z4000" t="s">
        <v>3051</v>
      </c>
      <c r="AA4000">
        <v>831270</v>
      </c>
      <c r="AB4000" s="198">
        <v>37048.875011574077</v>
      </c>
      <c r="AC4000" s="198">
        <v>37048.875011574077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25</v>
      </c>
      <c r="F4001" s="213">
        <f t="shared" si="315"/>
        <v>375000</v>
      </c>
      <c r="G4001" s="202">
        <v>1340858</v>
      </c>
      <c r="H4001" s="198">
        <v>37047.40483796296</v>
      </c>
      <c r="I4001" t="s">
        <v>4484</v>
      </c>
      <c r="M4001" t="s">
        <v>3494</v>
      </c>
      <c r="N4001" t="s">
        <v>4277</v>
      </c>
      <c r="O4001" t="s">
        <v>4674</v>
      </c>
      <c r="Q4001" s="199">
        <v>15000</v>
      </c>
      <c r="S4001" t="s">
        <v>3495</v>
      </c>
      <c r="T4001" t="s">
        <v>3730</v>
      </c>
      <c r="U4001" s="201">
        <v>3.9950000000000001</v>
      </c>
      <c r="V4001" t="s">
        <v>4049</v>
      </c>
      <c r="W4001" t="s">
        <v>4380</v>
      </c>
      <c r="X4001" t="s">
        <v>4381</v>
      </c>
      <c r="Y4001" t="s">
        <v>3748</v>
      </c>
      <c r="Z4001" t="s">
        <v>3051</v>
      </c>
      <c r="AA4001" t="s">
        <v>692</v>
      </c>
      <c r="AB4001" s="198">
        <v>37048.875011574077</v>
      </c>
      <c r="AC4001" s="198">
        <v>37072.875011574077</v>
      </c>
    </row>
    <row r="4002" spans="1:29" x14ac:dyDescent="0.2">
      <c r="A4002" s="44" t="str">
        <f t="shared" si="311"/>
        <v>US Natural Gas Physical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Physical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3000</v>
      </c>
      <c r="G4002" s="202">
        <v>1340860</v>
      </c>
      <c r="H4002" s="198">
        <v>37047.404861111114</v>
      </c>
      <c r="I4002" t="s">
        <v>4482</v>
      </c>
      <c r="M4002" t="s">
        <v>3494</v>
      </c>
      <c r="N4002" t="s">
        <v>3840</v>
      </c>
      <c r="O4002" t="s">
        <v>2498</v>
      </c>
      <c r="Q4002" s="199">
        <v>3000</v>
      </c>
      <c r="S4002" t="s">
        <v>3495</v>
      </c>
      <c r="T4002" t="s">
        <v>3730</v>
      </c>
      <c r="U4002" s="201">
        <v>3.8250000000000002</v>
      </c>
      <c r="V4002" t="s">
        <v>4511</v>
      </c>
      <c r="W4002" t="s">
        <v>4348</v>
      </c>
      <c r="X4002" t="s">
        <v>4498</v>
      </c>
      <c r="Y4002" t="s">
        <v>4481</v>
      </c>
      <c r="Z4002" t="s">
        <v>3051</v>
      </c>
      <c r="AA4002">
        <v>831272</v>
      </c>
      <c r="AB4002" s="198">
        <v>37048.875011574077</v>
      </c>
      <c r="AC4002" s="198">
        <v>37048.875011574077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10000</v>
      </c>
      <c r="G4003" s="202">
        <v>1340859</v>
      </c>
      <c r="H4003" s="198">
        <v>37047.404861111114</v>
      </c>
      <c r="I4003" t="s">
        <v>3606</v>
      </c>
      <c r="M4003" t="s">
        <v>3494</v>
      </c>
      <c r="N4003" t="s">
        <v>3840</v>
      </c>
      <c r="O4003" t="s">
        <v>2767</v>
      </c>
      <c r="Q4003" s="199">
        <v>10000</v>
      </c>
      <c r="S4003" t="s">
        <v>3495</v>
      </c>
      <c r="T4003" t="s">
        <v>3730</v>
      </c>
      <c r="U4003" s="201">
        <v>3.83</v>
      </c>
      <c r="V4003" t="s">
        <v>2768</v>
      </c>
      <c r="W4003" t="s">
        <v>4368</v>
      </c>
      <c r="X4003" t="s">
        <v>3165</v>
      </c>
      <c r="Y4003" t="s">
        <v>4481</v>
      </c>
      <c r="Z4003" t="s">
        <v>3051</v>
      </c>
      <c r="AA4003">
        <v>831271</v>
      </c>
      <c r="AB4003" s="198">
        <v>37048.875011574077</v>
      </c>
      <c r="AC4003" s="198">
        <v>37048.875011574077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1340862</v>
      </c>
      <c r="H4004" s="198">
        <v>37047.404861111114</v>
      </c>
      <c r="I4004" t="s">
        <v>4276</v>
      </c>
      <c r="M4004" t="s">
        <v>3599</v>
      </c>
      <c r="N4004" t="s">
        <v>4774</v>
      </c>
      <c r="O4004" t="s">
        <v>3516</v>
      </c>
      <c r="P4004" s="199">
        <v>50000</v>
      </c>
      <c r="S4004" t="s">
        <v>3500</v>
      </c>
      <c r="T4004" t="s">
        <v>3730</v>
      </c>
      <c r="U4004" s="201">
        <v>28.06</v>
      </c>
      <c r="V4004" t="s">
        <v>4469</v>
      </c>
      <c r="W4004" t="s">
        <v>4776</v>
      </c>
      <c r="X4004" t="s">
        <v>4777</v>
      </c>
      <c r="Y4004" t="s">
        <v>2830</v>
      </c>
      <c r="Z4004" t="s">
        <v>3051</v>
      </c>
      <c r="AA4004">
        <v>113717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1340861</v>
      </c>
      <c r="H4005" s="198">
        <v>37047.404861111114</v>
      </c>
      <c r="I4005" t="s">
        <v>3606</v>
      </c>
      <c r="M4005" t="s">
        <v>3494</v>
      </c>
      <c r="N4005" t="s">
        <v>3840</v>
      </c>
      <c r="O4005" t="s">
        <v>2469</v>
      </c>
      <c r="P4005" s="199">
        <v>10000</v>
      </c>
      <c r="S4005" t="s">
        <v>3495</v>
      </c>
      <c r="T4005" t="s">
        <v>3730</v>
      </c>
      <c r="U4005" s="201">
        <v>3.9249999999999998</v>
      </c>
      <c r="V4005" t="s">
        <v>3482</v>
      </c>
      <c r="W4005" t="s">
        <v>4512</v>
      </c>
      <c r="X4005" t="s">
        <v>4513</v>
      </c>
      <c r="Y4005" t="s">
        <v>4481</v>
      </c>
      <c r="Z4005" t="s">
        <v>3051</v>
      </c>
      <c r="AA4005">
        <v>831273</v>
      </c>
      <c r="AB4005" s="198">
        <v>37048.875011574077</v>
      </c>
      <c r="AC4005" s="198">
        <v>37048.875011574077</v>
      </c>
    </row>
    <row r="4006" spans="1:29" x14ac:dyDescent="0.2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31</v>
      </c>
      <c r="F4006" s="213">
        <f t="shared" si="315"/>
        <v>775</v>
      </c>
      <c r="G4006" s="202">
        <v>1340863</v>
      </c>
      <c r="H4006" s="198">
        <v>37047.404872685183</v>
      </c>
      <c r="I4006" t="s">
        <v>4477</v>
      </c>
      <c r="M4006" t="s">
        <v>2818</v>
      </c>
      <c r="N4006" t="s">
        <v>3458</v>
      </c>
      <c r="O4006" t="s">
        <v>4360</v>
      </c>
      <c r="P4006" s="199">
        <v>25</v>
      </c>
      <c r="S4006" t="s">
        <v>3493</v>
      </c>
      <c r="T4006" t="s">
        <v>3730</v>
      </c>
      <c r="U4006" s="201">
        <v>255</v>
      </c>
      <c r="V4006" t="s">
        <v>3235</v>
      </c>
      <c r="W4006" t="s">
        <v>4411</v>
      </c>
      <c r="X4006" t="s">
        <v>3459</v>
      </c>
      <c r="Y4006" t="s">
        <v>4783</v>
      </c>
      <c r="Z4006" t="s">
        <v>3046</v>
      </c>
      <c r="AA4006">
        <v>632937.1</v>
      </c>
      <c r="AB4006" s="198">
        <v>37104.875011574077</v>
      </c>
      <c r="AC4006" s="198">
        <v>37134.875011574077</v>
      </c>
    </row>
    <row r="4007" spans="1:29" x14ac:dyDescent="0.2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10000</v>
      </c>
      <c r="G4007" s="202">
        <v>1340864</v>
      </c>
      <c r="H4007" s="198">
        <v>37047.404895833337</v>
      </c>
      <c r="I4007" t="s">
        <v>3606</v>
      </c>
      <c r="M4007" t="s">
        <v>3494</v>
      </c>
      <c r="N4007" t="s">
        <v>3840</v>
      </c>
      <c r="O4007" t="s">
        <v>2469</v>
      </c>
      <c r="P4007" s="199">
        <v>10000</v>
      </c>
      <c r="S4007" t="s">
        <v>3495</v>
      </c>
      <c r="T4007" t="s">
        <v>3730</v>
      </c>
      <c r="U4007" s="201">
        <v>3.9224999999999999</v>
      </c>
      <c r="V4007" t="s">
        <v>3482</v>
      </c>
      <c r="W4007" t="s">
        <v>4512</v>
      </c>
      <c r="X4007" t="s">
        <v>4513</v>
      </c>
      <c r="Y4007" t="s">
        <v>4481</v>
      </c>
      <c r="Z4007" t="s">
        <v>3051</v>
      </c>
      <c r="AA4007">
        <v>831274</v>
      </c>
      <c r="AB4007" s="198">
        <v>37048.875011574077</v>
      </c>
      <c r="AC4007" s="198">
        <v>37048.875011574077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31</v>
      </c>
      <c r="F4008" s="213">
        <f t="shared" si="315"/>
        <v>620000</v>
      </c>
      <c r="G4008" s="202">
        <v>1340865</v>
      </c>
      <c r="H4008" s="198">
        <v>37047.404907407406</v>
      </c>
      <c r="I4008" t="s">
        <v>4276</v>
      </c>
      <c r="M4008" t="s">
        <v>3494</v>
      </c>
      <c r="N4008" t="s">
        <v>4277</v>
      </c>
      <c r="O4008" t="s">
        <v>4487</v>
      </c>
      <c r="Q4008" s="199">
        <v>20000</v>
      </c>
      <c r="S4008" t="s">
        <v>3495</v>
      </c>
      <c r="T4008" t="s">
        <v>3730</v>
      </c>
      <c r="U4008" s="201">
        <v>4.03</v>
      </c>
      <c r="V4008" t="s">
        <v>4062</v>
      </c>
      <c r="W4008" t="s">
        <v>2909</v>
      </c>
      <c r="X4008" t="s">
        <v>4278</v>
      </c>
      <c r="Y4008" t="s">
        <v>3748</v>
      </c>
      <c r="Z4008" t="s">
        <v>3051</v>
      </c>
      <c r="AA4008" t="s">
        <v>693</v>
      </c>
      <c r="AB4008" s="198">
        <v>37073.875</v>
      </c>
      <c r="AC4008" s="198">
        <v>37103.875</v>
      </c>
    </row>
    <row r="4009" spans="1:29" x14ac:dyDescent="0.2">
      <c r="A4009" s="44" t="str">
        <f t="shared" si="311"/>
        <v>US Natural Gas Physical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10000</v>
      </c>
      <c r="G4009" s="202">
        <v>1340866</v>
      </c>
      <c r="H4009" s="198">
        <v>37047.404930555553</v>
      </c>
      <c r="I4009" t="s">
        <v>3606</v>
      </c>
      <c r="M4009" t="s">
        <v>3494</v>
      </c>
      <c r="N4009" t="s">
        <v>3840</v>
      </c>
      <c r="O4009" t="s">
        <v>2469</v>
      </c>
      <c r="P4009" s="199">
        <v>10000</v>
      </c>
      <c r="S4009" t="s">
        <v>3495</v>
      </c>
      <c r="T4009" t="s">
        <v>3730</v>
      </c>
      <c r="U4009" s="201">
        <v>3.92</v>
      </c>
      <c r="V4009" t="s">
        <v>3482</v>
      </c>
      <c r="W4009" t="s">
        <v>4512</v>
      </c>
      <c r="X4009" t="s">
        <v>4513</v>
      </c>
      <c r="Y4009" t="s">
        <v>4481</v>
      </c>
      <c r="Z4009" t="s">
        <v>3051</v>
      </c>
      <c r="AA4009">
        <v>831275</v>
      </c>
      <c r="AB4009" s="198">
        <v>37048.875011574077</v>
      </c>
      <c r="AC4009" s="198">
        <v>37048.875011574077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310000</v>
      </c>
      <c r="G4010" s="202">
        <v>1340868</v>
      </c>
      <c r="H4010" s="198">
        <v>37047.404999999999</v>
      </c>
      <c r="I4010" t="s">
        <v>4496</v>
      </c>
      <c r="M4010" t="s">
        <v>3494</v>
      </c>
      <c r="N4010" t="s">
        <v>4277</v>
      </c>
      <c r="O4010" t="s">
        <v>4487</v>
      </c>
      <c r="Q4010" s="199">
        <v>10000</v>
      </c>
      <c r="S4010" t="s">
        <v>3495</v>
      </c>
      <c r="T4010" t="s">
        <v>3730</v>
      </c>
      <c r="U4010" s="201">
        <v>4.03</v>
      </c>
      <c r="V4010" t="s">
        <v>4297</v>
      </c>
      <c r="W4010" t="s">
        <v>2909</v>
      </c>
      <c r="X4010" t="s">
        <v>4278</v>
      </c>
      <c r="Y4010" t="s">
        <v>3748</v>
      </c>
      <c r="Z4010" t="s">
        <v>3051</v>
      </c>
      <c r="AA4010" t="s">
        <v>694</v>
      </c>
      <c r="AB4010" s="198">
        <v>37073.875</v>
      </c>
      <c r="AC4010" s="198">
        <v>37103.875</v>
      </c>
    </row>
    <row r="4011" spans="1:29" x14ac:dyDescent="0.2">
      <c r="A4011" s="44" t="str">
        <f t="shared" si="311"/>
        <v>US Natural Gas Physical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25</v>
      </c>
      <c r="F4011" s="213">
        <f t="shared" si="315"/>
        <v>125000</v>
      </c>
      <c r="G4011" s="202">
        <v>1340869</v>
      </c>
      <c r="H4011" s="198">
        <v>37047.405011574076</v>
      </c>
      <c r="I4011" t="s">
        <v>4518</v>
      </c>
      <c r="M4011" t="s">
        <v>3494</v>
      </c>
      <c r="N4011" t="s">
        <v>3840</v>
      </c>
      <c r="O4011" t="s">
        <v>4699</v>
      </c>
      <c r="Q4011" s="199">
        <v>5000</v>
      </c>
      <c r="S4011" t="s">
        <v>3495</v>
      </c>
      <c r="T4011" t="s">
        <v>3730</v>
      </c>
      <c r="U4011" s="201">
        <v>4.085</v>
      </c>
      <c r="V4011" t="s">
        <v>4223</v>
      </c>
      <c r="W4011" t="s">
        <v>4178</v>
      </c>
      <c r="X4011" t="s">
        <v>4179</v>
      </c>
      <c r="Y4011" t="s">
        <v>4481</v>
      </c>
      <c r="Z4011" t="s">
        <v>3051</v>
      </c>
      <c r="AA4011">
        <v>831277</v>
      </c>
      <c r="AB4011" s="198">
        <v>37048.875011574077</v>
      </c>
      <c r="AC4011" s="198">
        <v>37072.875011574077</v>
      </c>
    </row>
    <row r="4012" spans="1:29" x14ac:dyDescent="0.2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31</v>
      </c>
      <c r="F4012" s="213">
        <f t="shared" si="315"/>
        <v>310000</v>
      </c>
      <c r="G4012" s="202">
        <v>1340871</v>
      </c>
      <c r="H4012" s="198">
        <v>37047.405034722222</v>
      </c>
      <c r="I4012" t="s">
        <v>4521</v>
      </c>
      <c r="M4012" t="s">
        <v>3494</v>
      </c>
      <c r="N4012" t="s">
        <v>4277</v>
      </c>
      <c r="O4012" t="s">
        <v>4487</v>
      </c>
      <c r="Q4012" s="199">
        <v>10000</v>
      </c>
      <c r="S4012" t="s">
        <v>3495</v>
      </c>
      <c r="T4012" t="s">
        <v>3730</v>
      </c>
      <c r="U4012" s="201">
        <v>4.03</v>
      </c>
      <c r="V4012" t="s">
        <v>4522</v>
      </c>
      <c r="W4012" t="s">
        <v>2909</v>
      </c>
      <c r="X4012" t="s">
        <v>4278</v>
      </c>
      <c r="Y4012" t="s">
        <v>3748</v>
      </c>
      <c r="Z4012" t="s">
        <v>3051</v>
      </c>
      <c r="AA4012" t="s">
        <v>695</v>
      </c>
      <c r="AB4012" s="198">
        <v>37073.875</v>
      </c>
      <c r="AC4012" s="198">
        <v>37103.875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1340872</v>
      </c>
      <c r="H4013" s="198">
        <v>37047.405057870368</v>
      </c>
      <c r="I4013" t="s">
        <v>4219</v>
      </c>
      <c r="M4013" t="s">
        <v>3494</v>
      </c>
      <c r="N4013" t="s">
        <v>3840</v>
      </c>
      <c r="O4013" t="s">
        <v>2472</v>
      </c>
      <c r="P4013" s="199">
        <v>5000</v>
      </c>
      <c r="S4013" t="s">
        <v>3495</v>
      </c>
      <c r="T4013" t="s">
        <v>3730</v>
      </c>
      <c r="U4013" s="201">
        <v>3.9125000000000001</v>
      </c>
      <c r="V4013" t="s">
        <v>4226</v>
      </c>
      <c r="W4013" t="s">
        <v>4512</v>
      </c>
      <c r="X4013" t="s">
        <v>4513</v>
      </c>
      <c r="Y4013" t="s">
        <v>4481</v>
      </c>
      <c r="Z4013" t="s">
        <v>3051</v>
      </c>
      <c r="AA4013">
        <v>831276</v>
      </c>
      <c r="AB4013" s="198">
        <v>37048.875011574077</v>
      </c>
      <c r="AC4013" s="198">
        <v>37048.875011574077</v>
      </c>
    </row>
    <row r="4014" spans="1:29" x14ac:dyDescent="0.2">
      <c r="A4014" s="44" t="str">
        <f t="shared" si="311"/>
        <v>US Power Physical</v>
      </c>
      <c r="B4014" s="44" t="str">
        <f t="shared" si="312"/>
        <v>US</v>
      </c>
      <c r="C4014" s="44" t="str">
        <f t="shared" si="313"/>
        <v>Power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59</v>
      </c>
      <c r="F4014" s="213">
        <f t="shared" si="315"/>
        <v>2950</v>
      </c>
      <c r="G4014" s="202">
        <v>1340875</v>
      </c>
      <c r="H4014" s="198">
        <v>37047.405092592591</v>
      </c>
      <c r="I4014" t="s">
        <v>3533</v>
      </c>
      <c r="M4014" t="s">
        <v>2818</v>
      </c>
      <c r="N4014" t="s">
        <v>4269</v>
      </c>
      <c r="O4014" t="s">
        <v>4344</v>
      </c>
      <c r="P4014" s="199">
        <v>50</v>
      </c>
      <c r="S4014" t="s">
        <v>3493</v>
      </c>
      <c r="T4014" t="s">
        <v>3730</v>
      </c>
      <c r="U4014" s="201">
        <v>38</v>
      </c>
      <c r="V4014" t="s">
        <v>3652</v>
      </c>
      <c r="W4014" t="s">
        <v>4514</v>
      </c>
      <c r="X4014" t="s">
        <v>4515</v>
      </c>
      <c r="Y4014" t="s">
        <v>4783</v>
      </c>
      <c r="Z4014" t="s">
        <v>3046</v>
      </c>
      <c r="AA4014">
        <v>632938.1</v>
      </c>
      <c r="AB4014" s="198">
        <v>37257</v>
      </c>
      <c r="AC4014" s="198">
        <v>37315</v>
      </c>
    </row>
    <row r="4015" spans="1:29" x14ac:dyDescent="0.2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1340876</v>
      </c>
      <c r="H4015" s="198">
        <v>37047.405104166668</v>
      </c>
      <c r="I4015" t="s">
        <v>3625</v>
      </c>
      <c r="M4015" t="s">
        <v>3494</v>
      </c>
      <c r="N4015" t="s">
        <v>3840</v>
      </c>
      <c r="O4015" t="s">
        <v>2657</v>
      </c>
      <c r="Q4015" s="199">
        <v>10000</v>
      </c>
      <c r="S4015" t="s">
        <v>3495</v>
      </c>
      <c r="T4015" t="s">
        <v>3730</v>
      </c>
      <c r="U4015" s="201">
        <v>3.81</v>
      </c>
      <c r="V4015" t="s">
        <v>696</v>
      </c>
      <c r="W4015" t="s">
        <v>4368</v>
      </c>
      <c r="X4015" t="s">
        <v>3165</v>
      </c>
      <c r="Y4015" t="s">
        <v>4481</v>
      </c>
      <c r="Z4015" t="s">
        <v>3051</v>
      </c>
      <c r="AA4015">
        <v>831279</v>
      </c>
      <c r="AB4015" s="198">
        <v>37048.875011574077</v>
      </c>
      <c r="AC4015" s="198">
        <v>37048.875011574077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25</v>
      </c>
      <c r="F4016" s="213">
        <f t="shared" si="315"/>
        <v>500000</v>
      </c>
      <c r="G4016" s="202">
        <v>1340877</v>
      </c>
      <c r="H4016" s="198">
        <v>37047.405138888891</v>
      </c>
      <c r="I4016" t="s">
        <v>3606</v>
      </c>
      <c r="M4016" t="s">
        <v>3494</v>
      </c>
      <c r="N4016" t="s">
        <v>4488</v>
      </c>
      <c r="O4016" t="s">
        <v>697</v>
      </c>
      <c r="P4016" s="199">
        <v>20000</v>
      </c>
      <c r="S4016" t="s">
        <v>3495</v>
      </c>
      <c r="T4016" t="s">
        <v>3730</v>
      </c>
      <c r="U4016" s="201">
        <v>0.34</v>
      </c>
      <c r="V4016" t="s">
        <v>4289</v>
      </c>
      <c r="W4016" t="s">
        <v>3217</v>
      </c>
      <c r="X4016" t="s">
        <v>4197</v>
      </c>
      <c r="Y4016" t="s">
        <v>3748</v>
      </c>
      <c r="Z4016" t="s">
        <v>3051</v>
      </c>
      <c r="AA4016" t="s">
        <v>698</v>
      </c>
      <c r="AB4016" s="198">
        <v>37048.875011574077</v>
      </c>
      <c r="AC4016" s="198">
        <v>37072.875011574077</v>
      </c>
    </row>
    <row r="4017" spans="1:29" x14ac:dyDescent="0.2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10000</v>
      </c>
      <c r="G4017" s="202">
        <v>1340879</v>
      </c>
      <c r="H4017" s="198">
        <v>37047.405150462961</v>
      </c>
      <c r="I4017" t="s">
        <v>4491</v>
      </c>
      <c r="M4017" t="s">
        <v>3494</v>
      </c>
      <c r="N4017" t="s">
        <v>4506</v>
      </c>
      <c r="O4017" t="s">
        <v>2641</v>
      </c>
      <c r="Q4017" s="199">
        <v>10000</v>
      </c>
      <c r="S4017" t="s">
        <v>3495</v>
      </c>
      <c r="T4017" t="s">
        <v>3730</v>
      </c>
      <c r="U4017" s="201">
        <v>4.0750000000000002</v>
      </c>
      <c r="V4017" t="s">
        <v>2839</v>
      </c>
      <c r="W4017" t="s">
        <v>4507</v>
      </c>
      <c r="X4017" t="s">
        <v>4508</v>
      </c>
      <c r="Y4017" t="s">
        <v>4481</v>
      </c>
      <c r="Z4017" t="s">
        <v>3051</v>
      </c>
      <c r="AA4017">
        <v>831280</v>
      </c>
      <c r="AB4017" s="198">
        <v>37048.875011574077</v>
      </c>
      <c r="AC4017" s="198">
        <v>37048.875011574077</v>
      </c>
    </row>
    <row r="4018" spans="1:29" x14ac:dyDescent="0.2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5400</v>
      </c>
      <c r="G4018" s="202">
        <v>1340878</v>
      </c>
      <c r="H4018" s="198">
        <v>37047.405150462961</v>
      </c>
      <c r="I4018" t="s">
        <v>3184</v>
      </c>
      <c r="M4018" t="s">
        <v>3494</v>
      </c>
      <c r="N4018" t="s">
        <v>3840</v>
      </c>
      <c r="O4018" t="s">
        <v>2767</v>
      </c>
      <c r="Q4018" s="199">
        <v>5400</v>
      </c>
      <c r="S4018" t="s">
        <v>3495</v>
      </c>
      <c r="T4018" t="s">
        <v>3730</v>
      </c>
      <c r="U4018" s="201">
        <v>3.83</v>
      </c>
      <c r="V4018" t="s">
        <v>4065</v>
      </c>
      <c r="W4018" t="s">
        <v>4368</v>
      </c>
      <c r="X4018" t="s">
        <v>3165</v>
      </c>
      <c r="Y4018" t="s">
        <v>4481</v>
      </c>
      <c r="Z4018" t="s">
        <v>3051</v>
      </c>
      <c r="AA4018">
        <v>831281</v>
      </c>
      <c r="AB4018" s="198">
        <v>37048.875011574077</v>
      </c>
      <c r="AC4018" s="198">
        <v>37048.875011574077</v>
      </c>
    </row>
    <row r="4019" spans="1:29" x14ac:dyDescent="0.2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365</v>
      </c>
      <c r="F4019" s="213">
        <f t="shared" si="315"/>
        <v>1825000</v>
      </c>
      <c r="G4019" s="202">
        <v>1340880</v>
      </c>
      <c r="H4019" s="198">
        <v>37047.405173611114</v>
      </c>
      <c r="I4019" t="s">
        <v>4484</v>
      </c>
      <c r="M4019" t="s">
        <v>3494</v>
      </c>
      <c r="N4019" t="s">
        <v>4277</v>
      </c>
      <c r="O4019" t="s">
        <v>4526</v>
      </c>
      <c r="Q4019" s="199">
        <v>5000</v>
      </c>
      <c r="S4019" t="s">
        <v>3495</v>
      </c>
      <c r="T4019" t="s">
        <v>3730</v>
      </c>
      <c r="U4019" s="201">
        <v>4.0999999999999996</v>
      </c>
      <c r="V4019" t="s">
        <v>4485</v>
      </c>
      <c r="W4019" t="s">
        <v>2909</v>
      </c>
      <c r="X4019" t="s">
        <v>4278</v>
      </c>
      <c r="Y4019" t="s">
        <v>3748</v>
      </c>
      <c r="Z4019" t="s">
        <v>3051</v>
      </c>
      <c r="AA4019" t="s">
        <v>699</v>
      </c>
      <c r="AB4019" s="198">
        <v>37257.875</v>
      </c>
      <c r="AC4019" s="198">
        <v>37621.875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620000</v>
      </c>
      <c r="G4020" s="202">
        <v>1340881</v>
      </c>
      <c r="H4020" s="198">
        <v>37047.40519675926</v>
      </c>
      <c r="I4020" t="s">
        <v>4484</v>
      </c>
      <c r="M4020" t="s">
        <v>3494</v>
      </c>
      <c r="N4020" t="s">
        <v>4277</v>
      </c>
      <c r="O4020" t="s">
        <v>4487</v>
      </c>
      <c r="P4020" s="199">
        <v>20000</v>
      </c>
      <c r="S4020" t="s">
        <v>3495</v>
      </c>
      <c r="T4020" t="s">
        <v>3730</v>
      </c>
      <c r="U4020" s="201">
        <v>4.03</v>
      </c>
      <c r="V4020" t="s">
        <v>4493</v>
      </c>
      <c r="W4020" t="s">
        <v>2909</v>
      </c>
      <c r="X4020" t="s">
        <v>4278</v>
      </c>
      <c r="Y4020" t="s">
        <v>3748</v>
      </c>
      <c r="Z4020" t="s">
        <v>3051</v>
      </c>
      <c r="AA4020" t="s">
        <v>700</v>
      </c>
      <c r="AB4020" s="198">
        <v>37073.875</v>
      </c>
      <c r="AC4020" s="198">
        <v>37103.875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20000</v>
      </c>
      <c r="G4021" s="202">
        <v>1340882</v>
      </c>
      <c r="H4021" s="198">
        <v>37047.40519675926</v>
      </c>
      <c r="I4021" t="s">
        <v>3490</v>
      </c>
      <c r="M4021" t="s">
        <v>3494</v>
      </c>
      <c r="N4021" t="s">
        <v>3840</v>
      </c>
      <c r="O4021" t="s">
        <v>4680</v>
      </c>
      <c r="P4021" s="199">
        <v>20000</v>
      </c>
      <c r="S4021" t="s">
        <v>3495</v>
      </c>
      <c r="T4021" t="s">
        <v>3730</v>
      </c>
      <c r="U4021" s="201">
        <v>3.96</v>
      </c>
      <c r="V4021" t="s">
        <v>4051</v>
      </c>
      <c r="W4021" t="s">
        <v>4163</v>
      </c>
      <c r="X4021" t="s">
        <v>4164</v>
      </c>
      <c r="Y4021" t="s">
        <v>4481</v>
      </c>
      <c r="Z4021" t="s">
        <v>3051</v>
      </c>
      <c r="AA4021">
        <v>831283</v>
      </c>
      <c r="AB4021" s="198">
        <v>37048.875011574077</v>
      </c>
      <c r="AC4021" s="198">
        <v>37048.875011574077</v>
      </c>
    </row>
    <row r="4022" spans="1:29" x14ac:dyDescent="0.2">
      <c r="A4022" s="44" t="str">
        <f t="shared" si="311"/>
        <v xml:space="preserve"> Natural Gas Physical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10000</v>
      </c>
      <c r="G4022" s="202">
        <v>1340883</v>
      </c>
      <c r="H4022" s="198">
        <v>37047.40519675926</v>
      </c>
      <c r="I4022" t="s">
        <v>4402</v>
      </c>
      <c r="M4022" t="s">
        <v>3494</v>
      </c>
      <c r="N4022" t="s">
        <v>3176</v>
      </c>
      <c r="O4022" t="s">
        <v>4591</v>
      </c>
      <c r="P4022" s="199">
        <v>10000</v>
      </c>
      <c r="S4022" t="s">
        <v>3798</v>
      </c>
      <c r="T4022" t="s">
        <v>3177</v>
      </c>
      <c r="U4022" s="201">
        <v>4.875</v>
      </c>
      <c r="V4022" t="s">
        <v>2845</v>
      </c>
      <c r="W4022" t="s">
        <v>3178</v>
      </c>
      <c r="X4022" t="s">
        <v>3179</v>
      </c>
      <c r="Y4022" t="s">
        <v>4481</v>
      </c>
      <c r="Z4022" t="s">
        <v>3052</v>
      </c>
      <c r="AA4022">
        <v>831282</v>
      </c>
      <c r="AB4022" s="198">
        <v>37047.875011574077</v>
      </c>
      <c r="AC4022" s="198">
        <v>37047.875011574077</v>
      </c>
    </row>
    <row r="4023" spans="1:29" x14ac:dyDescent="0.2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5000</v>
      </c>
      <c r="G4023" s="202">
        <v>1340884</v>
      </c>
      <c r="H4023" s="198">
        <v>37047.405243055553</v>
      </c>
      <c r="I4023" t="s">
        <v>3518</v>
      </c>
      <c r="M4023" t="s">
        <v>3494</v>
      </c>
      <c r="N4023" t="s">
        <v>3840</v>
      </c>
      <c r="O4023" t="s">
        <v>2503</v>
      </c>
      <c r="P4023" s="199">
        <v>5000</v>
      </c>
      <c r="S4023" t="s">
        <v>3495</v>
      </c>
      <c r="T4023" t="s">
        <v>3730</v>
      </c>
      <c r="U4023" s="201">
        <v>3.8725000000000001</v>
      </c>
      <c r="V4023" t="s">
        <v>4453</v>
      </c>
      <c r="W4023" t="s">
        <v>4348</v>
      </c>
      <c r="X4023" t="s">
        <v>4498</v>
      </c>
      <c r="Y4023" t="s">
        <v>4481</v>
      </c>
      <c r="Z4023" t="s">
        <v>3051</v>
      </c>
      <c r="AA4023">
        <v>831284</v>
      </c>
      <c r="AB4023" s="198">
        <v>37048.875011574077</v>
      </c>
      <c r="AC4023" s="198">
        <v>37048.875011574077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25</v>
      </c>
      <c r="F4024" s="213">
        <f t="shared" si="315"/>
        <v>28625</v>
      </c>
      <c r="G4024" s="202">
        <v>1340885</v>
      </c>
      <c r="H4024" s="198">
        <v>37047.405266203707</v>
      </c>
      <c r="I4024" t="s">
        <v>3518</v>
      </c>
      <c r="M4024" t="s">
        <v>3494</v>
      </c>
      <c r="N4024" t="s">
        <v>4277</v>
      </c>
      <c r="O4024" t="s">
        <v>3991</v>
      </c>
      <c r="Q4024" s="199">
        <v>1145</v>
      </c>
      <c r="S4024" t="s">
        <v>3495</v>
      </c>
      <c r="T4024" t="s">
        <v>3730</v>
      </c>
      <c r="U4024" s="201">
        <v>3.94</v>
      </c>
      <c r="V4024" t="s">
        <v>4090</v>
      </c>
      <c r="W4024" t="s">
        <v>4527</v>
      </c>
      <c r="X4024" t="s">
        <v>4157</v>
      </c>
      <c r="Y4024" t="s">
        <v>3748</v>
      </c>
      <c r="Z4024" t="s">
        <v>3051</v>
      </c>
      <c r="AA4024" t="s">
        <v>701</v>
      </c>
      <c r="AB4024" s="198">
        <v>37048.875011574077</v>
      </c>
      <c r="AC4024" s="198">
        <v>37072.875011574077</v>
      </c>
    </row>
    <row r="4025" spans="1:29" x14ac:dyDescent="0.2">
      <c r="A4025" s="44" t="str">
        <f t="shared" si="311"/>
        <v>US Natural Gas Physical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5000</v>
      </c>
      <c r="G4025" s="202">
        <v>1340887</v>
      </c>
      <c r="H4025" s="198">
        <v>37047.405300925922</v>
      </c>
      <c r="I4025" t="s">
        <v>3518</v>
      </c>
      <c r="M4025" t="s">
        <v>3494</v>
      </c>
      <c r="N4025" t="s">
        <v>3840</v>
      </c>
      <c r="O4025" t="s">
        <v>2498</v>
      </c>
      <c r="Q4025" s="199">
        <v>5000</v>
      </c>
      <c r="S4025" t="s">
        <v>3495</v>
      </c>
      <c r="T4025" t="s">
        <v>3730</v>
      </c>
      <c r="U4025" s="201">
        <v>3.8250000000000002</v>
      </c>
      <c r="V4025" t="s">
        <v>4420</v>
      </c>
      <c r="W4025" t="s">
        <v>4348</v>
      </c>
      <c r="X4025" t="s">
        <v>4498</v>
      </c>
      <c r="Y4025" t="s">
        <v>4481</v>
      </c>
      <c r="Z4025" t="s">
        <v>3051</v>
      </c>
      <c r="AA4025">
        <v>831285</v>
      </c>
      <c r="AB4025" s="198">
        <v>37048.875011574077</v>
      </c>
      <c r="AC4025" s="198">
        <v>37048.875011574077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31</v>
      </c>
      <c r="F4026" s="213">
        <f t="shared" si="315"/>
        <v>620000</v>
      </c>
      <c r="G4026" s="202">
        <v>1340890</v>
      </c>
      <c r="H4026" s="198">
        <v>37047.405347222222</v>
      </c>
      <c r="I4026" t="s">
        <v>4276</v>
      </c>
      <c r="M4026" t="s">
        <v>3494</v>
      </c>
      <c r="N4026" t="s">
        <v>4277</v>
      </c>
      <c r="O4026" t="s">
        <v>4487</v>
      </c>
      <c r="P4026" s="199">
        <v>20000</v>
      </c>
      <c r="S4026" t="s">
        <v>3495</v>
      </c>
      <c r="T4026" t="s">
        <v>3730</v>
      </c>
      <c r="U4026" s="201">
        <v>4.0250000000000004</v>
      </c>
      <c r="V4026" t="s">
        <v>4361</v>
      </c>
      <c r="W4026" t="s">
        <v>2909</v>
      </c>
      <c r="X4026" t="s">
        <v>4278</v>
      </c>
      <c r="Y4026" t="s">
        <v>3748</v>
      </c>
      <c r="Z4026" t="s">
        <v>3051</v>
      </c>
      <c r="AA4026" t="s">
        <v>702</v>
      </c>
      <c r="AB4026" s="198">
        <v>37073.875</v>
      </c>
      <c r="AC4026" s="198">
        <v>37103.875</v>
      </c>
    </row>
    <row r="4027" spans="1:29" x14ac:dyDescent="0.2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10000</v>
      </c>
      <c r="G4027" s="202">
        <v>1340889</v>
      </c>
      <c r="H4027" s="198">
        <v>37047.405347222222</v>
      </c>
      <c r="I4027" t="s">
        <v>4543</v>
      </c>
      <c r="M4027" t="s">
        <v>3494</v>
      </c>
      <c r="N4027" t="s">
        <v>3840</v>
      </c>
      <c r="O4027" t="s">
        <v>2556</v>
      </c>
      <c r="P4027" s="199">
        <v>10000</v>
      </c>
      <c r="S4027" t="s">
        <v>3495</v>
      </c>
      <c r="T4027" t="s">
        <v>3730</v>
      </c>
      <c r="U4027" s="201">
        <v>3.95</v>
      </c>
      <c r="V4027" t="s">
        <v>4525</v>
      </c>
      <c r="W4027" t="s">
        <v>4169</v>
      </c>
      <c r="X4027" t="s">
        <v>4170</v>
      </c>
      <c r="Y4027" t="s">
        <v>4481</v>
      </c>
      <c r="Z4027" t="s">
        <v>3051</v>
      </c>
      <c r="AA4027">
        <v>831286</v>
      </c>
      <c r="AB4027" s="198">
        <v>37048.875011574077</v>
      </c>
      <c r="AC4027" s="198">
        <v>37048.875011574077</v>
      </c>
    </row>
    <row r="4028" spans="1:29" x14ac:dyDescent="0.2">
      <c r="A4028" s="44" t="str">
        <f t="shared" si="311"/>
        <v>US Power Physical</v>
      </c>
      <c r="B4028" s="44" t="str">
        <f t="shared" si="312"/>
        <v>US</v>
      </c>
      <c r="C4028" s="44" t="str">
        <f t="shared" si="313"/>
        <v>Power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2</v>
      </c>
      <c r="F4028" s="213">
        <f t="shared" si="315"/>
        <v>100</v>
      </c>
      <c r="G4028" s="202">
        <v>1340888</v>
      </c>
      <c r="H4028" s="198">
        <v>37047.405347222222</v>
      </c>
      <c r="I4028" t="s">
        <v>3540</v>
      </c>
      <c r="M4028" t="s">
        <v>2818</v>
      </c>
      <c r="N4028" t="s">
        <v>3519</v>
      </c>
      <c r="O4028" t="s">
        <v>2570</v>
      </c>
      <c r="Q4028" s="199">
        <v>50</v>
      </c>
      <c r="S4028" t="s">
        <v>3493</v>
      </c>
      <c r="T4028" t="s">
        <v>3730</v>
      </c>
      <c r="U4028" s="201">
        <v>23.75</v>
      </c>
      <c r="V4028" t="s">
        <v>4256</v>
      </c>
      <c r="W4028" t="s">
        <v>3523</v>
      </c>
      <c r="X4028" t="s">
        <v>3524</v>
      </c>
      <c r="Y4028" t="s">
        <v>4783</v>
      </c>
      <c r="Z4028" t="s">
        <v>3046</v>
      </c>
      <c r="AA4028">
        <v>632939.1</v>
      </c>
      <c r="AB4028" s="198">
        <v>37049.875011574077</v>
      </c>
      <c r="AC4028" s="198">
        <v>37050.875011574077</v>
      </c>
    </row>
    <row r="4029" spans="1:29" x14ac:dyDescent="0.2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8709</v>
      </c>
      <c r="G4029" s="202">
        <v>1340891</v>
      </c>
      <c r="H4029" s="198">
        <v>37047.405428240738</v>
      </c>
      <c r="I4029" t="s">
        <v>4496</v>
      </c>
      <c r="M4029" t="s">
        <v>3494</v>
      </c>
      <c r="N4029" t="s">
        <v>3840</v>
      </c>
      <c r="O4029" t="s">
        <v>4679</v>
      </c>
      <c r="Q4029" s="199">
        <v>8709</v>
      </c>
      <c r="S4029" t="s">
        <v>3495</v>
      </c>
      <c r="T4029" t="s">
        <v>3730</v>
      </c>
      <c r="U4029" s="201">
        <v>4.09</v>
      </c>
      <c r="V4029" t="s">
        <v>3909</v>
      </c>
      <c r="W4029" t="s">
        <v>4178</v>
      </c>
      <c r="X4029" t="s">
        <v>4179</v>
      </c>
      <c r="Y4029" t="s">
        <v>4481</v>
      </c>
      <c r="Z4029" t="s">
        <v>3051</v>
      </c>
      <c r="AA4029">
        <v>831287</v>
      </c>
      <c r="AB4029" s="198">
        <v>37048.875011574077</v>
      </c>
      <c r="AC4029" s="198">
        <v>37048.875011574077</v>
      </c>
    </row>
    <row r="4030" spans="1:29" x14ac:dyDescent="0.2">
      <c r="A4030" s="44" t="str">
        <f t="shared" si="311"/>
        <v>US Natural Gas Physical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25</v>
      </c>
      <c r="F4030" s="213">
        <f t="shared" si="315"/>
        <v>125000</v>
      </c>
      <c r="G4030" s="202">
        <v>1340892</v>
      </c>
      <c r="H4030" s="198">
        <v>37047.405428240738</v>
      </c>
      <c r="I4030" t="s">
        <v>4518</v>
      </c>
      <c r="M4030" t="s">
        <v>3494</v>
      </c>
      <c r="N4030" t="s">
        <v>3840</v>
      </c>
      <c r="O4030" t="s">
        <v>4699</v>
      </c>
      <c r="Q4030" s="199">
        <v>5000</v>
      </c>
      <c r="S4030" t="s">
        <v>3495</v>
      </c>
      <c r="T4030" t="s">
        <v>3730</v>
      </c>
      <c r="U4030" s="201">
        <v>4.09</v>
      </c>
      <c r="V4030" t="s">
        <v>4223</v>
      </c>
      <c r="W4030" t="s">
        <v>4178</v>
      </c>
      <c r="X4030" t="s">
        <v>4179</v>
      </c>
      <c r="Y4030" t="s">
        <v>4481</v>
      </c>
      <c r="Z4030" t="s">
        <v>3051</v>
      </c>
      <c r="AA4030">
        <v>831289</v>
      </c>
      <c r="AB4030" s="198">
        <v>37048.875011574077</v>
      </c>
      <c r="AC4030" s="198">
        <v>37072.875011574077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365</v>
      </c>
      <c r="F4031" s="213">
        <f t="shared" si="315"/>
        <v>1825000</v>
      </c>
      <c r="G4031" s="202">
        <v>1340894</v>
      </c>
      <c r="H4031" s="198">
        <v>37047.405439814815</v>
      </c>
      <c r="I4031" t="s">
        <v>4276</v>
      </c>
      <c r="M4031" t="s">
        <v>3494</v>
      </c>
      <c r="N4031" t="s">
        <v>4277</v>
      </c>
      <c r="O4031" t="s">
        <v>4526</v>
      </c>
      <c r="P4031" s="199">
        <v>5000</v>
      </c>
      <c r="S4031" t="s">
        <v>3495</v>
      </c>
      <c r="T4031" t="s">
        <v>3730</v>
      </c>
      <c r="U4031" s="201">
        <v>4.085</v>
      </c>
      <c r="V4031" t="s">
        <v>4452</v>
      </c>
      <c r="W4031" t="s">
        <v>2909</v>
      </c>
      <c r="X4031" t="s">
        <v>4278</v>
      </c>
      <c r="Y4031" t="s">
        <v>3748</v>
      </c>
      <c r="Z4031" t="s">
        <v>3051</v>
      </c>
      <c r="AA4031" t="s">
        <v>703</v>
      </c>
      <c r="AB4031" s="198">
        <v>37257.875</v>
      </c>
      <c r="AC4031" s="198">
        <v>37621.875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31</v>
      </c>
      <c r="F4032" s="213">
        <f t="shared" si="315"/>
        <v>155000</v>
      </c>
      <c r="G4032" s="202">
        <v>1340896</v>
      </c>
      <c r="H4032" s="198">
        <v>37047.405601851853</v>
      </c>
      <c r="I4032" t="s">
        <v>4423</v>
      </c>
      <c r="M4032" t="s">
        <v>3494</v>
      </c>
      <c r="N4032" t="s">
        <v>3176</v>
      </c>
      <c r="O4032" t="s">
        <v>3899</v>
      </c>
      <c r="Q4032" s="199">
        <v>5000</v>
      </c>
      <c r="S4032" t="s">
        <v>3798</v>
      </c>
      <c r="T4032" t="s">
        <v>3177</v>
      </c>
      <c r="U4032" s="201">
        <v>5.18</v>
      </c>
      <c r="V4032" t="s">
        <v>4101</v>
      </c>
      <c r="W4032" t="s">
        <v>4461</v>
      </c>
      <c r="X4032" t="s">
        <v>3179</v>
      </c>
      <c r="Y4032" t="s">
        <v>4481</v>
      </c>
      <c r="Z4032" t="s">
        <v>3052</v>
      </c>
      <c r="AA4032">
        <v>831290</v>
      </c>
      <c r="AB4032" s="198">
        <v>37073.875011574077</v>
      </c>
      <c r="AC4032" s="198">
        <v>37103.875011574077</v>
      </c>
    </row>
    <row r="4033" spans="1:29" x14ac:dyDescent="0.2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10000</v>
      </c>
      <c r="G4033" s="202">
        <v>1340899</v>
      </c>
      <c r="H4033" s="198">
        <v>37047.405659722222</v>
      </c>
      <c r="I4033" t="s">
        <v>3606</v>
      </c>
      <c r="M4033" t="s">
        <v>3494</v>
      </c>
      <c r="N4033" t="s">
        <v>3840</v>
      </c>
      <c r="O4033" t="s">
        <v>2469</v>
      </c>
      <c r="P4033" s="199">
        <v>10000</v>
      </c>
      <c r="S4033" t="s">
        <v>3495</v>
      </c>
      <c r="T4033" t="s">
        <v>3730</v>
      </c>
      <c r="U4033" s="201">
        <v>3.9</v>
      </c>
      <c r="V4033" t="s">
        <v>3482</v>
      </c>
      <c r="W4033" t="s">
        <v>4512</v>
      </c>
      <c r="X4033" t="s">
        <v>4513</v>
      </c>
      <c r="Y4033" t="s">
        <v>4481</v>
      </c>
      <c r="Z4033" t="s">
        <v>3051</v>
      </c>
      <c r="AA4033">
        <v>831291</v>
      </c>
      <c r="AB4033" s="198">
        <v>37048.875011574077</v>
      </c>
      <c r="AC4033" s="198">
        <v>37048.875011574077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31</v>
      </c>
      <c r="F4034" s="213">
        <f t="shared" si="315"/>
        <v>620000</v>
      </c>
      <c r="G4034" s="202">
        <v>1340900</v>
      </c>
      <c r="H4034" s="198">
        <v>37047.405682870369</v>
      </c>
      <c r="I4034" t="s">
        <v>4276</v>
      </c>
      <c r="M4034" t="s">
        <v>3494</v>
      </c>
      <c r="N4034" t="s">
        <v>4277</v>
      </c>
      <c r="O4034" t="s">
        <v>4487</v>
      </c>
      <c r="P4034" s="199">
        <v>20000</v>
      </c>
      <c r="S4034" t="s">
        <v>3495</v>
      </c>
      <c r="T4034" t="s">
        <v>3730</v>
      </c>
      <c r="U4034" s="201">
        <v>4.0250000000000004</v>
      </c>
      <c r="V4034" t="s">
        <v>4345</v>
      </c>
      <c r="W4034" t="s">
        <v>2909</v>
      </c>
      <c r="X4034" t="s">
        <v>4278</v>
      </c>
      <c r="Y4034" t="s">
        <v>3748</v>
      </c>
      <c r="Z4034" t="s">
        <v>3051</v>
      </c>
      <c r="AA4034" t="s">
        <v>704</v>
      </c>
      <c r="AB4034" s="198">
        <v>37073.875</v>
      </c>
      <c r="AC4034" s="198">
        <v>37103.875</v>
      </c>
    </row>
    <row r="4035" spans="1:29" x14ac:dyDescent="0.2">
      <c r="A4035" s="44" t="str">
        <f t="shared" si="311"/>
        <v>US Natural Gas Physical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10000</v>
      </c>
      <c r="G4035" s="202">
        <v>1340901</v>
      </c>
      <c r="H4035" s="198">
        <v>37047.405706018515</v>
      </c>
      <c r="I4035" t="s">
        <v>3606</v>
      </c>
      <c r="M4035" t="s">
        <v>3494</v>
      </c>
      <c r="N4035" t="s">
        <v>3840</v>
      </c>
      <c r="O4035" t="s">
        <v>2469</v>
      </c>
      <c r="P4035" s="199">
        <v>10000</v>
      </c>
      <c r="S4035" t="s">
        <v>3495</v>
      </c>
      <c r="T4035" t="s">
        <v>3730</v>
      </c>
      <c r="U4035" s="201">
        <v>3.8975</v>
      </c>
      <c r="V4035" t="s">
        <v>3482</v>
      </c>
      <c r="W4035" t="s">
        <v>4512</v>
      </c>
      <c r="X4035" t="s">
        <v>4513</v>
      </c>
      <c r="Y4035" t="s">
        <v>4481</v>
      </c>
      <c r="Z4035" t="s">
        <v>3051</v>
      </c>
      <c r="AA4035">
        <v>831292</v>
      </c>
      <c r="AB4035" s="198">
        <v>37048.875011574077</v>
      </c>
      <c r="AC4035" s="198">
        <v>37048.875011574077</v>
      </c>
    </row>
    <row r="4036" spans="1:29" x14ac:dyDescent="0.2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50000</v>
      </c>
      <c r="G4036" s="202">
        <v>1340902</v>
      </c>
      <c r="H4036" s="198">
        <v>37047.405706018515</v>
      </c>
      <c r="I4036" t="s">
        <v>3700</v>
      </c>
      <c r="M4036" t="s">
        <v>3599</v>
      </c>
      <c r="N4036" t="s">
        <v>4774</v>
      </c>
      <c r="O4036" t="s">
        <v>4335</v>
      </c>
      <c r="P4036" s="199">
        <v>50000</v>
      </c>
      <c r="S4036" t="s">
        <v>3500</v>
      </c>
      <c r="T4036" t="s">
        <v>3730</v>
      </c>
      <c r="U4036" s="201">
        <v>28.04</v>
      </c>
      <c r="V4036" t="s">
        <v>3954</v>
      </c>
      <c r="W4036" t="s">
        <v>4776</v>
      </c>
      <c r="X4036" t="s">
        <v>4181</v>
      </c>
      <c r="Y4036" t="s">
        <v>2830</v>
      </c>
      <c r="Z4036" t="s">
        <v>3051</v>
      </c>
      <c r="AA4036">
        <v>113718</v>
      </c>
      <c r="AB4036" s="198">
        <v>37073</v>
      </c>
      <c r="AC4036" s="198">
        <v>37103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123</v>
      </c>
      <c r="F4037" s="213">
        <f t="shared" si="315"/>
        <v>615000</v>
      </c>
      <c r="G4037" s="202">
        <v>1340904</v>
      </c>
      <c r="H4037" s="198">
        <v>37047.405717592592</v>
      </c>
      <c r="I4037" t="s">
        <v>4171</v>
      </c>
      <c r="M4037" t="s">
        <v>3494</v>
      </c>
      <c r="N4037" t="s">
        <v>4277</v>
      </c>
      <c r="O4037" t="s">
        <v>3218</v>
      </c>
      <c r="P4037" s="199">
        <v>5000</v>
      </c>
      <c r="S4037" t="s">
        <v>3495</v>
      </c>
      <c r="T4037" t="s">
        <v>3730</v>
      </c>
      <c r="U4037" s="201">
        <v>4.1050000000000004</v>
      </c>
      <c r="V4037" t="s">
        <v>4448</v>
      </c>
      <c r="W4037" t="s">
        <v>2909</v>
      </c>
      <c r="X4037" t="s">
        <v>4278</v>
      </c>
      <c r="Y4037" t="s">
        <v>3748</v>
      </c>
      <c r="Z4037" t="s">
        <v>3051</v>
      </c>
      <c r="AA4037" t="s">
        <v>705</v>
      </c>
      <c r="AB4037" s="198">
        <v>37073</v>
      </c>
      <c r="AC4037" s="198">
        <v>37195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1340903</v>
      </c>
      <c r="H4038" s="198">
        <v>37047.405717592592</v>
      </c>
      <c r="I4038" t="s">
        <v>4477</v>
      </c>
      <c r="M4038" t="s">
        <v>2818</v>
      </c>
      <c r="N4038" t="s">
        <v>4269</v>
      </c>
      <c r="O4038" t="s">
        <v>4642</v>
      </c>
      <c r="P4038" s="199">
        <v>50</v>
      </c>
      <c r="S4038" t="s">
        <v>3493</v>
      </c>
      <c r="T4038" t="s">
        <v>3730</v>
      </c>
      <c r="U4038" s="201">
        <v>41.5</v>
      </c>
      <c r="V4038" t="s">
        <v>3998</v>
      </c>
      <c r="W4038" t="s">
        <v>4270</v>
      </c>
      <c r="X4038" t="s">
        <v>4474</v>
      </c>
      <c r="Y4038" t="s">
        <v>4783</v>
      </c>
      <c r="Z4038" t="s">
        <v>3046</v>
      </c>
      <c r="AA4038">
        <v>632948.1</v>
      </c>
      <c r="AB4038" s="198">
        <v>37053.875011574077</v>
      </c>
      <c r="AC4038" s="198">
        <v>37057.875011574077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31</v>
      </c>
      <c r="F4039" s="213">
        <f t="shared" si="315"/>
        <v>155000</v>
      </c>
      <c r="G4039" s="202">
        <v>1340906</v>
      </c>
      <c r="H4039" s="198">
        <v>37047.405729166669</v>
      </c>
      <c r="I4039" t="s">
        <v>4280</v>
      </c>
      <c r="M4039" t="s">
        <v>3494</v>
      </c>
      <c r="N4039" t="s">
        <v>4277</v>
      </c>
      <c r="O4039" t="s">
        <v>4487</v>
      </c>
      <c r="P4039" s="199">
        <v>5000</v>
      </c>
      <c r="S4039" t="s">
        <v>3495</v>
      </c>
      <c r="T4039" t="s">
        <v>3730</v>
      </c>
      <c r="U4039" s="201">
        <v>4.0199999999999996</v>
      </c>
      <c r="V4039" t="s">
        <v>4281</v>
      </c>
      <c r="W4039" t="s">
        <v>2909</v>
      </c>
      <c r="X4039" t="s">
        <v>4278</v>
      </c>
      <c r="Y4039" t="s">
        <v>3748</v>
      </c>
      <c r="Z4039" t="s">
        <v>3051</v>
      </c>
      <c r="AA4039" t="s">
        <v>706</v>
      </c>
      <c r="AB4039" s="198">
        <v>37073.875</v>
      </c>
      <c r="AC4039" s="198">
        <v>37103.875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31</v>
      </c>
      <c r="F4040" s="213">
        <f t="shared" si="315"/>
        <v>310000</v>
      </c>
      <c r="G4040" s="202">
        <v>1340907</v>
      </c>
      <c r="H4040" s="198">
        <v>37047.405775462961</v>
      </c>
      <c r="I4040" t="s">
        <v>4543</v>
      </c>
      <c r="M4040" t="s">
        <v>3494</v>
      </c>
      <c r="N4040" t="s">
        <v>4277</v>
      </c>
      <c r="O4040" t="s">
        <v>4487</v>
      </c>
      <c r="P4040" s="199">
        <v>10000</v>
      </c>
      <c r="S4040" t="s">
        <v>3495</v>
      </c>
      <c r="T4040" t="s">
        <v>3730</v>
      </c>
      <c r="U4040" s="201">
        <v>4.0199999999999996</v>
      </c>
      <c r="V4040" t="s">
        <v>3624</v>
      </c>
      <c r="W4040" t="s">
        <v>2909</v>
      </c>
      <c r="X4040" t="s">
        <v>4278</v>
      </c>
      <c r="Y4040" t="s">
        <v>3748</v>
      </c>
      <c r="Z4040" t="s">
        <v>3051</v>
      </c>
      <c r="AA4040" t="s">
        <v>707</v>
      </c>
      <c r="AB4040" s="198">
        <v>37073.875</v>
      </c>
      <c r="AC4040" s="198">
        <v>37103.875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25</v>
      </c>
      <c r="F4041" s="213">
        <f t="shared" si="315"/>
        <v>250000</v>
      </c>
      <c r="G4041" s="202">
        <v>1340908</v>
      </c>
      <c r="H4041" s="198">
        <v>37047.405775462961</v>
      </c>
      <c r="I4041" t="s">
        <v>4410</v>
      </c>
      <c r="M4041" t="s">
        <v>3494</v>
      </c>
      <c r="N4041" t="s">
        <v>4277</v>
      </c>
      <c r="O4041" t="s">
        <v>3991</v>
      </c>
      <c r="P4041" s="199">
        <v>10000</v>
      </c>
      <c r="S4041" t="s">
        <v>3495</v>
      </c>
      <c r="T4041" t="s">
        <v>3730</v>
      </c>
      <c r="U4041" s="201">
        <v>3.9350000000000001</v>
      </c>
      <c r="V4041" t="s">
        <v>4332</v>
      </c>
      <c r="W4041" t="s">
        <v>4527</v>
      </c>
      <c r="X4041" t="s">
        <v>4157</v>
      </c>
      <c r="Y4041" t="s">
        <v>3748</v>
      </c>
      <c r="Z4041" t="s">
        <v>3051</v>
      </c>
      <c r="AA4041" t="s">
        <v>708</v>
      </c>
      <c r="AB4041" s="198">
        <v>37048.875011574077</v>
      </c>
      <c r="AC4041" s="198">
        <v>37072.875011574077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31</v>
      </c>
      <c r="F4042" s="213">
        <f t="shared" si="315"/>
        <v>155000</v>
      </c>
      <c r="G4042" s="202">
        <v>1340909</v>
      </c>
      <c r="H4042" s="198">
        <v>37047.405810185184</v>
      </c>
      <c r="I4042" t="s">
        <v>4276</v>
      </c>
      <c r="M4042" t="s">
        <v>3494</v>
      </c>
      <c r="N4042" t="s">
        <v>4277</v>
      </c>
      <c r="O4042" t="s">
        <v>4487</v>
      </c>
      <c r="P4042" s="199">
        <v>5000</v>
      </c>
      <c r="S4042" t="s">
        <v>3495</v>
      </c>
      <c r="T4042" t="s">
        <v>3730</v>
      </c>
      <c r="U4042" s="201">
        <v>4.0199999999999996</v>
      </c>
      <c r="V4042" t="s">
        <v>709</v>
      </c>
      <c r="W4042" t="s">
        <v>2909</v>
      </c>
      <c r="X4042" t="s">
        <v>4278</v>
      </c>
      <c r="Y4042" t="s">
        <v>3748</v>
      </c>
      <c r="Z4042" t="s">
        <v>3051</v>
      </c>
      <c r="AA4042" t="s">
        <v>710</v>
      </c>
      <c r="AB4042" s="198">
        <v>37073.875</v>
      </c>
      <c r="AC4042" s="198">
        <v>37103.875</v>
      </c>
    </row>
    <row r="4043" spans="1:29" x14ac:dyDescent="0.2">
      <c r="A4043" s="44" t="str">
        <f t="shared" ref="A4043:A4106" si="316">B4043&amp;" "&amp;C4043&amp;" "&amp;D4043</f>
        <v>US Natural Gas Physical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10000</v>
      </c>
      <c r="G4043" s="202">
        <v>1340911</v>
      </c>
      <c r="H4043" s="198">
        <v>37047.405833333331</v>
      </c>
      <c r="I4043" t="s">
        <v>4249</v>
      </c>
      <c r="M4043" t="s">
        <v>3494</v>
      </c>
      <c r="N4043" t="s">
        <v>3840</v>
      </c>
      <c r="O4043" t="s">
        <v>2472</v>
      </c>
      <c r="P4043" s="199">
        <v>10000</v>
      </c>
      <c r="S4043" t="s">
        <v>3495</v>
      </c>
      <c r="T4043" t="s">
        <v>3730</v>
      </c>
      <c r="U4043" s="201">
        <v>3.9024999999999999</v>
      </c>
      <c r="V4043" t="s">
        <v>4478</v>
      </c>
      <c r="W4043" t="s">
        <v>4512</v>
      </c>
      <c r="X4043" t="s">
        <v>4513</v>
      </c>
      <c r="Y4043" t="s">
        <v>4481</v>
      </c>
      <c r="Z4043" t="s">
        <v>3051</v>
      </c>
      <c r="AA4043">
        <v>831293</v>
      </c>
      <c r="AB4043" s="198">
        <v>37048.875011574077</v>
      </c>
      <c r="AC4043" s="198">
        <v>37048.875011574077</v>
      </c>
    </row>
    <row r="4044" spans="1:29" x14ac:dyDescent="0.2">
      <c r="A4044" s="44" t="str">
        <f t="shared" si="316"/>
        <v>US Natural Gas Financial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151</v>
      </c>
      <c r="F4044" s="213">
        <f t="shared" si="320"/>
        <v>755000</v>
      </c>
      <c r="G4044" s="202">
        <v>1340912</v>
      </c>
      <c r="H4044" s="198">
        <v>37047.405856481484</v>
      </c>
      <c r="I4044" t="s">
        <v>3700</v>
      </c>
      <c r="M4044" t="s">
        <v>3494</v>
      </c>
      <c r="N4044" t="s">
        <v>4277</v>
      </c>
      <c r="O4044" t="s">
        <v>4505</v>
      </c>
      <c r="P4044" s="199">
        <v>5000</v>
      </c>
      <c r="S4044" t="s">
        <v>3495</v>
      </c>
      <c r="T4044" t="s">
        <v>3730</v>
      </c>
      <c r="U4044" s="201">
        <v>4.43</v>
      </c>
      <c r="V4044" t="s">
        <v>4221</v>
      </c>
      <c r="W4044" t="s">
        <v>2909</v>
      </c>
      <c r="X4044" t="s">
        <v>4278</v>
      </c>
      <c r="Y4044" t="s">
        <v>3748</v>
      </c>
      <c r="Z4044" t="s">
        <v>3051</v>
      </c>
      <c r="AA4044" t="s">
        <v>711</v>
      </c>
      <c r="AB4044" s="198">
        <v>37196</v>
      </c>
      <c r="AC4044" s="198">
        <v>37346</v>
      </c>
    </row>
    <row r="4045" spans="1:29" x14ac:dyDescent="0.2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25000</v>
      </c>
      <c r="G4045" s="202">
        <v>1340913</v>
      </c>
      <c r="H4045" s="198">
        <v>37047.405856481484</v>
      </c>
      <c r="I4045" t="s">
        <v>4393</v>
      </c>
      <c r="M4045" t="s">
        <v>3494</v>
      </c>
      <c r="N4045" t="s">
        <v>3840</v>
      </c>
      <c r="O4045" t="s">
        <v>4680</v>
      </c>
      <c r="P4045" s="199">
        <v>25000</v>
      </c>
      <c r="S4045" t="s">
        <v>3495</v>
      </c>
      <c r="T4045" t="s">
        <v>3730</v>
      </c>
      <c r="U4045" s="201">
        <v>3.95</v>
      </c>
      <c r="V4045" t="s">
        <v>3504</v>
      </c>
      <c r="W4045" t="s">
        <v>4163</v>
      </c>
      <c r="X4045" t="s">
        <v>4164</v>
      </c>
      <c r="Y4045" t="s">
        <v>4481</v>
      </c>
      <c r="Z4045" t="s">
        <v>3051</v>
      </c>
      <c r="AA4045">
        <v>831294</v>
      </c>
      <c r="AB4045" s="198">
        <v>37048.875011574077</v>
      </c>
      <c r="AC4045" s="198">
        <v>37048.875011574077</v>
      </c>
    </row>
    <row r="4046" spans="1:29" x14ac:dyDescent="0.2">
      <c r="A4046" s="44" t="str">
        <f t="shared" si="316"/>
        <v xml:space="preserve"> Natural Gas Physical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10000</v>
      </c>
      <c r="G4046" s="202">
        <v>1340914</v>
      </c>
      <c r="H4046" s="198">
        <v>37047.405891203707</v>
      </c>
      <c r="I4046" t="s">
        <v>4431</v>
      </c>
      <c r="M4046" t="s">
        <v>3494</v>
      </c>
      <c r="N4046" t="s">
        <v>3176</v>
      </c>
      <c r="O4046" t="s">
        <v>4591</v>
      </c>
      <c r="P4046" s="199">
        <v>10000</v>
      </c>
      <c r="S4046" t="s">
        <v>3798</v>
      </c>
      <c r="T4046" t="s">
        <v>3177</v>
      </c>
      <c r="U4046" s="201">
        <v>4.8650000000000002</v>
      </c>
      <c r="V4046" t="s">
        <v>3806</v>
      </c>
      <c r="W4046" t="s">
        <v>3178</v>
      </c>
      <c r="X4046" t="s">
        <v>3179</v>
      </c>
      <c r="Y4046" t="s">
        <v>4481</v>
      </c>
      <c r="Z4046" t="s">
        <v>3052</v>
      </c>
      <c r="AA4046">
        <v>831295</v>
      </c>
      <c r="AB4046" s="198">
        <v>37047.875011574077</v>
      </c>
      <c r="AC4046" s="198">
        <v>37047.875011574077</v>
      </c>
    </row>
    <row r="4047" spans="1:29" x14ac:dyDescent="0.2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1340915</v>
      </c>
      <c r="H4047" s="198">
        <v>37047.405914351853</v>
      </c>
      <c r="I4047" t="s">
        <v>4249</v>
      </c>
      <c r="M4047" t="s">
        <v>3494</v>
      </c>
      <c r="N4047" t="s">
        <v>3840</v>
      </c>
      <c r="O4047" t="s">
        <v>2503</v>
      </c>
      <c r="P4047" s="199">
        <v>5000</v>
      </c>
      <c r="S4047" t="s">
        <v>3495</v>
      </c>
      <c r="T4047" t="s">
        <v>3730</v>
      </c>
      <c r="U4047" s="201">
        <v>3.87</v>
      </c>
      <c r="V4047" t="s">
        <v>4470</v>
      </c>
      <c r="W4047" t="s">
        <v>4348</v>
      </c>
      <c r="X4047" t="s">
        <v>4498</v>
      </c>
      <c r="Y4047" t="s">
        <v>4481</v>
      </c>
      <c r="Z4047" t="s">
        <v>3051</v>
      </c>
      <c r="AA4047">
        <v>831296</v>
      </c>
      <c r="AB4047" s="198">
        <v>37048.875011574077</v>
      </c>
      <c r="AC4047" s="198">
        <v>37048.875011574077</v>
      </c>
    </row>
    <row r="4048" spans="1:29" x14ac:dyDescent="0.2">
      <c r="A4048" s="44" t="str">
        <f t="shared" si="316"/>
        <v>US Natural Gas Physical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Physical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</v>
      </c>
      <c r="G4048" s="202">
        <v>1340917</v>
      </c>
      <c r="H4048" s="198">
        <v>37047.4059375</v>
      </c>
      <c r="I4048" t="s">
        <v>3665</v>
      </c>
      <c r="M4048" t="s">
        <v>3494</v>
      </c>
      <c r="N4048" t="s">
        <v>3840</v>
      </c>
      <c r="O4048" t="s">
        <v>2681</v>
      </c>
      <c r="P4048" s="199">
        <v>5000</v>
      </c>
      <c r="S4048" t="s">
        <v>3495</v>
      </c>
      <c r="T4048" t="s">
        <v>3730</v>
      </c>
      <c r="U4048" s="201">
        <v>4.1399999999999997</v>
      </c>
      <c r="V4048" t="s">
        <v>3666</v>
      </c>
      <c r="W4048" t="s">
        <v>4178</v>
      </c>
      <c r="X4048" t="s">
        <v>3149</v>
      </c>
      <c r="Y4048" t="s">
        <v>4481</v>
      </c>
      <c r="Z4048" t="s">
        <v>3051</v>
      </c>
      <c r="AA4048">
        <v>831297</v>
      </c>
      <c r="AB4048" s="198">
        <v>37048.875011574077</v>
      </c>
      <c r="AC4048" s="198">
        <v>37048.875011574077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10000</v>
      </c>
      <c r="G4049" s="202">
        <v>1340918</v>
      </c>
      <c r="H4049" s="198">
        <v>37047.405949074076</v>
      </c>
      <c r="I4049" t="s">
        <v>3678</v>
      </c>
      <c r="M4049" t="s">
        <v>3494</v>
      </c>
      <c r="N4049" t="s">
        <v>3840</v>
      </c>
      <c r="O4049" t="s">
        <v>2556</v>
      </c>
      <c r="P4049" s="199">
        <v>10000</v>
      </c>
      <c r="S4049" t="s">
        <v>3495</v>
      </c>
      <c r="T4049" t="s">
        <v>3730</v>
      </c>
      <c r="U4049" s="201">
        <v>3.93</v>
      </c>
      <c r="V4049" t="s">
        <v>3108</v>
      </c>
      <c r="W4049" t="s">
        <v>4169</v>
      </c>
      <c r="X4049" t="s">
        <v>4170</v>
      </c>
      <c r="Y4049" t="s">
        <v>4481</v>
      </c>
      <c r="Z4049" t="s">
        <v>3051</v>
      </c>
      <c r="AA4049">
        <v>831298</v>
      </c>
      <c r="AB4049" s="198">
        <v>37048.875011574077</v>
      </c>
      <c r="AC4049" s="198">
        <v>37048.875011574077</v>
      </c>
    </row>
    <row r="4050" spans="1:29" x14ac:dyDescent="0.2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10000</v>
      </c>
      <c r="G4050" s="202">
        <v>1340919</v>
      </c>
      <c r="H4050" s="198">
        <v>37047.405972222223</v>
      </c>
      <c r="I4050" t="s">
        <v>4584</v>
      </c>
      <c r="M4050" t="s">
        <v>3494</v>
      </c>
      <c r="N4050" t="s">
        <v>3176</v>
      </c>
      <c r="O4050" t="s">
        <v>4591</v>
      </c>
      <c r="P4050" s="199">
        <v>10000</v>
      </c>
      <c r="S4050" t="s">
        <v>3798</v>
      </c>
      <c r="T4050" t="s">
        <v>3177</v>
      </c>
      <c r="U4050" s="201">
        <v>4.8600000000000003</v>
      </c>
      <c r="V4050" t="s">
        <v>712</v>
      </c>
      <c r="W4050" t="s">
        <v>3178</v>
      </c>
      <c r="X4050" t="s">
        <v>3179</v>
      </c>
      <c r="Y4050" t="s">
        <v>4481</v>
      </c>
      <c r="Z4050" t="s">
        <v>3052</v>
      </c>
      <c r="AA4050">
        <v>831299</v>
      </c>
      <c r="AB4050" s="198">
        <v>37047.875011574077</v>
      </c>
      <c r="AC4050" s="198">
        <v>37047.875011574077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1340920</v>
      </c>
      <c r="H4051" s="198">
        <v>37047.405972222223</v>
      </c>
      <c r="I4051" t="s">
        <v>4282</v>
      </c>
      <c r="M4051" t="s">
        <v>3494</v>
      </c>
      <c r="N4051" t="s">
        <v>3840</v>
      </c>
      <c r="O4051" t="s">
        <v>2473</v>
      </c>
      <c r="P4051" s="199">
        <v>5000</v>
      </c>
      <c r="S4051" t="s">
        <v>3495</v>
      </c>
      <c r="T4051" t="s">
        <v>3730</v>
      </c>
      <c r="U4051" s="201">
        <v>3.8250000000000002</v>
      </c>
      <c r="V4051" t="s">
        <v>4089</v>
      </c>
      <c r="W4051" t="s">
        <v>4512</v>
      </c>
      <c r="X4051" t="s">
        <v>4513</v>
      </c>
      <c r="Y4051" t="s">
        <v>4481</v>
      </c>
      <c r="Z4051" t="s">
        <v>3051</v>
      </c>
      <c r="AA4051">
        <v>831300</v>
      </c>
      <c r="AB4051" s="198">
        <v>37048.875011574077</v>
      </c>
      <c r="AC4051" s="198">
        <v>37048.875011574077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620000</v>
      </c>
      <c r="G4052" s="202">
        <v>1340922</v>
      </c>
      <c r="H4052" s="198">
        <v>37047.406006944446</v>
      </c>
      <c r="I4052" t="s">
        <v>4276</v>
      </c>
      <c r="M4052" t="s">
        <v>3494</v>
      </c>
      <c r="N4052" t="s">
        <v>4277</v>
      </c>
      <c r="O4052" t="s">
        <v>4487</v>
      </c>
      <c r="P4052" s="199">
        <v>20000</v>
      </c>
      <c r="S4052" t="s">
        <v>3495</v>
      </c>
      <c r="T4052" t="s">
        <v>3730</v>
      </c>
      <c r="U4052" s="201">
        <v>4.0149999999999997</v>
      </c>
      <c r="V4052" t="s">
        <v>4450</v>
      </c>
      <c r="W4052" t="s">
        <v>2909</v>
      </c>
      <c r="X4052" t="s">
        <v>4278</v>
      </c>
      <c r="Y4052" t="s">
        <v>3748</v>
      </c>
      <c r="Z4052" t="s">
        <v>3051</v>
      </c>
      <c r="AA4052" t="s">
        <v>713</v>
      </c>
      <c r="AB4052" s="198">
        <v>37073.875</v>
      </c>
      <c r="AC4052" s="198">
        <v>37103.875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2000</v>
      </c>
      <c r="G4053" s="202">
        <v>1340923</v>
      </c>
      <c r="H4053" s="198">
        <v>37047.406006944446</v>
      </c>
      <c r="I4053" t="s">
        <v>4482</v>
      </c>
      <c r="M4053" t="s">
        <v>3494</v>
      </c>
      <c r="N4053" t="s">
        <v>3840</v>
      </c>
      <c r="O4053" t="s">
        <v>2481</v>
      </c>
      <c r="P4053" s="199">
        <v>2000</v>
      </c>
      <c r="S4053" t="s">
        <v>3495</v>
      </c>
      <c r="T4053" t="s">
        <v>3730</v>
      </c>
      <c r="U4053" s="201">
        <v>3.9975000000000001</v>
      </c>
      <c r="V4053" t="s">
        <v>4511</v>
      </c>
      <c r="W4053" t="s">
        <v>4479</v>
      </c>
      <c r="X4053" t="s">
        <v>4480</v>
      </c>
      <c r="Y4053" t="s">
        <v>4481</v>
      </c>
      <c r="Z4053" t="s">
        <v>3051</v>
      </c>
      <c r="AA4053">
        <v>831301</v>
      </c>
      <c r="AB4053" s="198">
        <v>37048.875011574077</v>
      </c>
      <c r="AC4053" s="198">
        <v>37048.875011574077</v>
      </c>
    </row>
    <row r="4054" spans="1:29" x14ac:dyDescent="0.2">
      <c r="A4054" s="44" t="str">
        <f t="shared" si="316"/>
        <v>US Natural Gas Physical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4177</v>
      </c>
      <c r="G4054" s="202">
        <v>1340925</v>
      </c>
      <c r="H4054" s="198">
        <v>37047.406018518515</v>
      </c>
      <c r="I4054" t="s">
        <v>4445</v>
      </c>
      <c r="M4054" t="s">
        <v>3494</v>
      </c>
      <c r="N4054" t="s">
        <v>3840</v>
      </c>
      <c r="O4054" t="s">
        <v>63</v>
      </c>
      <c r="Q4054" s="199">
        <v>4177</v>
      </c>
      <c r="S4054" t="s">
        <v>3495</v>
      </c>
      <c r="T4054" t="s">
        <v>3730</v>
      </c>
      <c r="U4054" s="201">
        <v>3.9775</v>
      </c>
      <c r="V4054" t="s">
        <v>4446</v>
      </c>
      <c r="W4054" t="s">
        <v>4479</v>
      </c>
      <c r="X4054" t="s">
        <v>4480</v>
      </c>
      <c r="Y4054" t="s">
        <v>4481</v>
      </c>
      <c r="Z4054" t="s">
        <v>3051</v>
      </c>
      <c r="AA4054">
        <v>831303</v>
      </c>
      <c r="AB4054" s="198">
        <v>37048.875011574077</v>
      </c>
      <c r="AC4054" s="198">
        <v>37048.875011574077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1340924</v>
      </c>
      <c r="H4055" s="198">
        <v>37047.406018518515</v>
      </c>
      <c r="I4055" t="s">
        <v>3472</v>
      </c>
      <c r="M4055" t="s">
        <v>3494</v>
      </c>
      <c r="N4055" t="s">
        <v>3840</v>
      </c>
      <c r="O4055" t="s">
        <v>4694</v>
      </c>
      <c r="Q4055" s="199">
        <v>10000</v>
      </c>
      <c r="S4055" t="s">
        <v>3495</v>
      </c>
      <c r="T4055" t="s">
        <v>3730</v>
      </c>
      <c r="U4055" s="201">
        <v>3.82</v>
      </c>
      <c r="V4055" t="s">
        <v>3670</v>
      </c>
      <c r="W4055" t="s">
        <v>4368</v>
      </c>
      <c r="X4055" t="s">
        <v>3165</v>
      </c>
      <c r="Y4055" t="s">
        <v>4481</v>
      </c>
      <c r="Z4055" t="s">
        <v>3051</v>
      </c>
      <c r="AA4055">
        <v>831302</v>
      </c>
      <c r="AB4055" s="198">
        <v>37048.875011574077</v>
      </c>
      <c r="AC4055" s="198">
        <v>37048.875011574077</v>
      </c>
    </row>
    <row r="4056" spans="1:29" x14ac:dyDescent="0.2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59</v>
      </c>
      <c r="F4056" s="213">
        <f t="shared" si="320"/>
        <v>2950</v>
      </c>
      <c r="G4056" s="202">
        <v>1340926</v>
      </c>
      <c r="H4056" s="198">
        <v>37047.406041666669</v>
      </c>
      <c r="I4056" t="s">
        <v>3540</v>
      </c>
      <c r="M4056" t="s">
        <v>2818</v>
      </c>
      <c r="N4056" t="s">
        <v>3519</v>
      </c>
      <c r="O4056" t="s">
        <v>3974</v>
      </c>
      <c r="P4056" s="199">
        <v>50</v>
      </c>
      <c r="S4056" t="s">
        <v>3493</v>
      </c>
      <c r="T4056" t="s">
        <v>3730</v>
      </c>
      <c r="U4056" s="201">
        <v>42</v>
      </c>
      <c r="V4056" t="s">
        <v>3137</v>
      </c>
      <c r="W4056" t="s">
        <v>3966</v>
      </c>
      <c r="X4056" t="s">
        <v>4258</v>
      </c>
      <c r="Y4056" t="s">
        <v>4783</v>
      </c>
      <c r="Z4056" t="s">
        <v>3046</v>
      </c>
      <c r="AA4056">
        <v>632949.1</v>
      </c>
      <c r="AB4056" s="198">
        <v>37257.591666666667</v>
      </c>
      <c r="AC4056" s="198">
        <v>37315.591666666667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2000</v>
      </c>
      <c r="G4057" s="202">
        <v>1340927</v>
      </c>
      <c r="H4057" s="198">
        <v>37047.406041666669</v>
      </c>
      <c r="I4057" t="s">
        <v>3665</v>
      </c>
      <c r="M4057" t="s">
        <v>3494</v>
      </c>
      <c r="N4057" t="s">
        <v>3840</v>
      </c>
      <c r="O4057" t="s">
        <v>2681</v>
      </c>
      <c r="P4057" s="199">
        <v>2000</v>
      </c>
      <c r="S4057" t="s">
        <v>3495</v>
      </c>
      <c r="T4057" t="s">
        <v>3730</v>
      </c>
      <c r="U4057" s="201">
        <v>4.13</v>
      </c>
      <c r="V4057" t="s">
        <v>3666</v>
      </c>
      <c r="W4057" t="s">
        <v>4178</v>
      </c>
      <c r="X4057" t="s">
        <v>3149</v>
      </c>
      <c r="Y4057" t="s">
        <v>4481</v>
      </c>
      <c r="Z4057" t="s">
        <v>3051</v>
      </c>
      <c r="AA4057">
        <v>831304</v>
      </c>
      <c r="AB4057" s="198">
        <v>37048.875011574077</v>
      </c>
      <c r="AC4057" s="198">
        <v>37048.875011574077</v>
      </c>
    </row>
    <row r="4058" spans="1:29" x14ac:dyDescent="0.2">
      <c r="A4058" s="44" t="str">
        <f t="shared" si="316"/>
        <v>US Natural Gas Financial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25</v>
      </c>
      <c r="F4058" s="213">
        <f t="shared" si="320"/>
        <v>112500</v>
      </c>
      <c r="G4058" s="202">
        <v>1340929</v>
      </c>
      <c r="H4058" s="198">
        <v>37047.406064814815</v>
      </c>
      <c r="I4058" t="s">
        <v>3466</v>
      </c>
      <c r="M4058" t="s">
        <v>3494</v>
      </c>
      <c r="N4058" t="s">
        <v>4277</v>
      </c>
      <c r="O4058" t="s">
        <v>4667</v>
      </c>
      <c r="P4058" s="199">
        <v>4500</v>
      </c>
      <c r="S4058" t="s">
        <v>3495</v>
      </c>
      <c r="T4058" t="s">
        <v>3730</v>
      </c>
      <c r="U4058" s="201">
        <v>4.08</v>
      </c>
      <c r="V4058" t="s">
        <v>4046</v>
      </c>
      <c r="W4058" t="s">
        <v>3169</v>
      </c>
      <c r="X4058" t="s">
        <v>3170</v>
      </c>
      <c r="Y4058" t="s">
        <v>3748</v>
      </c>
      <c r="Z4058" t="s">
        <v>3051</v>
      </c>
      <c r="AA4058" t="s">
        <v>714</v>
      </c>
      <c r="AB4058" s="198">
        <v>37048.875011574077</v>
      </c>
      <c r="AC4058" s="198">
        <v>37072.875011574077</v>
      </c>
    </row>
    <row r="4059" spans="1:29" x14ac:dyDescent="0.2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2700</v>
      </c>
      <c r="G4059" s="202">
        <v>1340931</v>
      </c>
      <c r="H4059" s="198">
        <v>37047.406087962961</v>
      </c>
      <c r="I4059" t="s">
        <v>4403</v>
      </c>
      <c r="M4059" t="s">
        <v>3494</v>
      </c>
      <c r="N4059" t="s">
        <v>3840</v>
      </c>
      <c r="O4059" t="s">
        <v>2767</v>
      </c>
      <c r="P4059" s="199">
        <v>2700</v>
      </c>
      <c r="S4059" t="s">
        <v>3495</v>
      </c>
      <c r="T4059" t="s">
        <v>3730</v>
      </c>
      <c r="U4059" s="201">
        <v>3.8050000000000002</v>
      </c>
      <c r="V4059" t="s">
        <v>3816</v>
      </c>
      <c r="W4059" t="s">
        <v>4368</v>
      </c>
      <c r="X4059" t="s">
        <v>3165</v>
      </c>
      <c r="Y4059" t="s">
        <v>4481</v>
      </c>
      <c r="Z4059" t="s">
        <v>3051</v>
      </c>
      <c r="AA4059">
        <v>831306</v>
      </c>
      <c r="AB4059" s="198">
        <v>37048.875011574077</v>
      </c>
      <c r="AC4059" s="198">
        <v>37048.875011574077</v>
      </c>
    </row>
    <row r="4060" spans="1:29" x14ac:dyDescent="0.2">
      <c r="A4060" s="44" t="str">
        <f t="shared" si="316"/>
        <v xml:space="preserve"> Natural Gas Physical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10000</v>
      </c>
      <c r="G4060" s="202">
        <v>1340932</v>
      </c>
      <c r="H4060" s="198">
        <v>37047.406111111108</v>
      </c>
      <c r="I4060" t="s">
        <v>3910</v>
      </c>
      <c r="M4060" t="s">
        <v>3494</v>
      </c>
      <c r="N4060" t="s">
        <v>3176</v>
      </c>
      <c r="O4060" t="s">
        <v>4591</v>
      </c>
      <c r="P4060" s="199">
        <v>10000</v>
      </c>
      <c r="S4060" t="s">
        <v>3798</v>
      </c>
      <c r="T4060" t="s">
        <v>3177</v>
      </c>
      <c r="U4060" s="201">
        <v>4.8550000000000004</v>
      </c>
      <c r="V4060" t="s">
        <v>3911</v>
      </c>
      <c r="W4060" t="s">
        <v>3178</v>
      </c>
      <c r="X4060" t="s">
        <v>3179</v>
      </c>
      <c r="Y4060" t="s">
        <v>4481</v>
      </c>
      <c r="Z4060" t="s">
        <v>3052</v>
      </c>
      <c r="AA4060">
        <v>831307</v>
      </c>
      <c r="AB4060" s="198">
        <v>37047.875011574077</v>
      </c>
      <c r="AC4060" s="198">
        <v>37047.875011574077</v>
      </c>
    </row>
    <row r="4061" spans="1:29" x14ac:dyDescent="0.2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18000</v>
      </c>
      <c r="G4061" s="202">
        <v>1340934</v>
      </c>
      <c r="H4061" s="198">
        <v>37047.406145833331</v>
      </c>
      <c r="I4061" t="s">
        <v>4482</v>
      </c>
      <c r="M4061" t="s">
        <v>3494</v>
      </c>
      <c r="N4061" t="s">
        <v>3840</v>
      </c>
      <c r="O4061" t="s">
        <v>2481</v>
      </c>
      <c r="P4061" s="199">
        <v>18000</v>
      </c>
      <c r="S4061" t="s">
        <v>3495</v>
      </c>
      <c r="T4061" t="s">
        <v>3730</v>
      </c>
      <c r="U4061" s="201">
        <v>3.9975000000000001</v>
      </c>
      <c r="V4061" t="s">
        <v>4511</v>
      </c>
      <c r="W4061" t="s">
        <v>4479</v>
      </c>
      <c r="X4061" t="s">
        <v>4480</v>
      </c>
      <c r="Y4061" t="s">
        <v>4481</v>
      </c>
      <c r="Z4061" t="s">
        <v>3051</v>
      </c>
      <c r="AA4061">
        <v>831309</v>
      </c>
      <c r="AB4061" s="198">
        <v>37048.875011574077</v>
      </c>
      <c r="AC4061" s="198">
        <v>37048.875011574077</v>
      </c>
    </row>
    <row r="4062" spans="1:29" x14ac:dyDescent="0.2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439</v>
      </c>
      <c r="G4062" s="202">
        <v>1340933</v>
      </c>
      <c r="H4062" s="198">
        <v>37047.406145833331</v>
      </c>
      <c r="I4062" t="s">
        <v>4282</v>
      </c>
      <c r="M4062" t="s">
        <v>3494</v>
      </c>
      <c r="N4062" t="s">
        <v>3840</v>
      </c>
      <c r="O4062" t="s">
        <v>2473</v>
      </c>
      <c r="P4062" s="199">
        <v>439</v>
      </c>
      <c r="S4062" t="s">
        <v>3495</v>
      </c>
      <c r="T4062" t="s">
        <v>3730</v>
      </c>
      <c r="U4062" s="201">
        <v>3.8149999999999999</v>
      </c>
      <c r="V4062" t="s">
        <v>4089</v>
      </c>
      <c r="W4062" t="s">
        <v>4512</v>
      </c>
      <c r="X4062" t="s">
        <v>4513</v>
      </c>
      <c r="Y4062" t="s">
        <v>4481</v>
      </c>
      <c r="Z4062" t="s">
        <v>3051</v>
      </c>
      <c r="AA4062">
        <v>831308</v>
      </c>
      <c r="AB4062" s="198">
        <v>37048.875011574077</v>
      </c>
      <c r="AC4062" s="198">
        <v>37048.875011574077</v>
      </c>
    </row>
    <row r="4063" spans="1:29" x14ac:dyDescent="0.2">
      <c r="A4063" s="44" t="str">
        <f t="shared" si="316"/>
        <v xml:space="preserve"> Natural Gas Physical</v>
      </c>
      <c r="B4063" s="44" t="str">
        <f t="shared" si="317"/>
        <v/>
      </c>
      <c r="C4063" s="44" t="str">
        <f t="shared" si="318"/>
        <v>Natural Gas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1340937</v>
      </c>
      <c r="H4063" s="198">
        <v>37047.406168981484</v>
      </c>
      <c r="I4063" t="s">
        <v>4423</v>
      </c>
      <c r="M4063" t="s">
        <v>3494</v>
      </c>
      <c r="N4063" t="s">
        <v>3176</v>
      </c>
      <c r="O4063" t="s">
        <v>3899</v>
      </c>
      <c r="Q4063" s="199">
        <v>5000</v>
      </c>
      <c r="S4063" t="s">
        <v>3798</v>
      </c>
      <c r="T4063" t="s">
        <v>3177</v>
      </c>
      <c r="U4063" s="201">
        <v>5.18</v>
      </c>
      <c r="V4063" t="s">
        <v>4101</v>
      </c>
      <c r="W4063" t="s">
        <v>4461</v>
      </c>
      <c r="X4063" t="s">
        <v>3179</v>
      </c>
      <c r="Y4063" t="s">
        <v>4481</v>
      </c>
      <c r="Z4063" t="s">
        <v>3052</v>
      </c>
      <c r="AA4063">
        <v>831310</v>
      </c>
      <c r="AB4063" s="198">
        <v>37073.875011574077</v>
      </c>
      <c r="AC4063" s="198">
        <v>37103.875011574077</v>
      </c>
    </row>
    <row r="4064" spans="1:29" x14ac:dyDescent="0.2">
      <c r="A4064" s="44" t="str">
        <f t="shared" si="316"/>
        <v>US Natural Gas Physical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10000</v>
      </c>
      <c r="G4064" s="202">
        <v>1340938</v>
      </c>
      <c r="H4064" s="198">
        <v>37047.406192129631</v>
      </c>
      <c r="I4064" t="s">
        <v>4496</v>
      </c>
      <c r="M4064" t="s">
        <v>3494</v>
      </c>
      <c r="N4064" t="s">
        <v>3840</v>
      </c>
      <c r="O4064" t="s">
        <v>2472</v>
      </c>
      <c r="P4064" s="199">
        <v>10000</v>
      </c>
      <c r="S4064" t="s">
        <v>3495</v>
      </c>
      <c r="T4064" t="s">
        <v>3730</v>
      </c>
      <c r="U4064" s="201">
        <v>3.9</v>
      </c>
      <c r="V4064" t="s">
        <v>4367</v>
      </c>
      <c r="W4064" t="s">
        <v>4512</v>
      </c>
      <c r="X4064" t="s">
        <v>4513</v>
      </c>
      <c r="Y4064" t="s">
        <v>4481</v>
      </c>
      <c r="Z4064" t="s">
        <v>3051</v>
      </c>
      <c r="AA4064">
        <v>831312</v>
      </c>
      <c r="AB4064" s="198">
        <v>37048.875011574077</v>
      </c>
      <c r="AC4064" s="198">
        <v>37048.875011574077</v>
      </c>
    </row>
    <row r="4065" spans="1:29" x14ac:dyDescent="0.2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1600</v>
      </c>
      <c r="G4065" s="202">
        <v>1340939</v>
      </c>
      <c r="H4065" s="198">
        <v>37047.406192129631</v>
      </c>
      <c r="I4065" t="s">
        <v>4284</v>
      </c>
      <c r="M4065" t="s">
        <v>3494</v>
      </c>
      <c r="N4065" t="s">
        <v>3840</v>
      </c>
      <c r="O4065" t="s">
        <v>2469</v>
      </c>
      <c r="Q4065" s="199">
        <v>1600</v>
      </c>
      <c r="S4065" t="s">
        <v>3495</v>
      </c>
      <c r="T4065" t="s">
        <v>3730</v>
      </c>
      <c r="U4065" s="201">
        <v>3.89</v>
      </c>
      <c r="V4065" t="s">
        <v>3549</v>
      </c>
      <c r="W4065" t="s">
        <v>4512</v>
      </c>
      <c r="X4065" t="s">
        <v>4513</v>
      </c>
      <c r="Y4065" t="s">
        <v>4481</v>
      </c>
      <c r="Z4065" t="s">
        <v>3051</v>
      </c>
      <c r="AA4065">
        <v>831311</v>
      </c>
      <c r="AB4065" s="198">
        <v>37048.875011574077</v>
      </c>
      <c r="AC4065" s="198">
        <v>37048.875011574077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1340941</v>
      </c>
      <c r="H4066" s="198">
        <v>37047.406238425923</v>
      </c>
      <c r="I4066" t="s">
        <v>3678</v>
      </c>
      <c r="M4066" t="s">
        <v>3494</v>
      </c>
      <c r="N4066" t="s">
        <v>3840</v>
      </c>
      <c r="O4066" t="s">
        <v>4706</v>
      </c>
      <c r="Q4066" s="199">
        <v>5000</v>
      </c>
      <c r="S4066" t="s">
        <v>3495</v>
      </c>
      <c r="T4066" t="s">
        <v>3730</v>
      </c>
      <c r="U4066" s="201">
        <v>3.81</v>
      </c>
      <c r="V4066" t="s">
        <v>3108</v>
      </c>
      <c r="W4066" t="s">
        <v>4169</v>
      </c>
      <c r="X4066" t="s">
        <v>3165</v>
      </c>
      <c r="Y4066" t="s">
        <v>4481</v>
      </c>
      <c r="Z4066" t="s">
        <v>3051</v>
      </c>
      <c r="AA4066">
        <v>831313</v>
      </c>
      <c r="AB4066" s="198">
        <v>37048.875011574077</v>
      </c>
      <c r="AC4066" s="198">
        <v>37048.875011574077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1340945</v>
      </c>
      <c r="H4067" s="198">
        <v>37047.406261574077</v>
      </c>
      <c r="I4067" t="s">
        <v>4284</v>
      </c>
      <c r="M4067" t="s">
        <v>3494</v>
      </c>
      <c r="N4067" t="s">
        <v>3840</v>
      </c>
      <c r="O4067" t="s">
        <v>4704</v>
      </c>
      <c r="P4067" s="199">
        <v>5000</v>
      </c>
      <c r="S4067" t="s">
        <v>3495</v>
      </c>
      <c r="T4067" t="s">
        <v>3730</v>
      </c>
      <c r="U4067" s="201">
        <v>3.84</v>
      </c>
      <c r="V4067" t="s">
        <v>4108</v>
      </c>
      <c r="W4067" t="s">
        <v>4169</v>
      </c>
      <c r="X4067" t="s">
        <v>3165</v>
      </c>
      <c r="Y4067" t="s">
        <v>4481</v>
      </c>
      <c r="Z4067" t="s">
        <v>3051</v>
      </c>
      <c r="AA4067">
        <v>831314</v>
      </c>
      <c r="AB4067" s="198">
        <v>37048.875011574077</v>
      </c>
      <c r="AC4067" s="198">
        <v>37048.875011574077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365</v>
      </c>
      <c r="F4068" s="213">
        <f t="shared" si="320"/>
        <v>1825000</v>
      </c>
      <c r="G4068" s="202">
        <v>1340946</v>
      </c>
      <c r="H4068" s="198">
        <v>37047.4062962963</v>
      </c>
      <c r="I4068" t="s">
        <v>4484</v>
      </c>
      <c r="M4068" t="s">
        <v>3494</v>
      </c>
      <c r="N4068" t="s">
        <v>4277</v>
      </c>
      <c r="O4068" t="s">
        <v>4526</v>
      </c>
      <c r="P4068" s="199">
        <v>5000</v>
      </c>
      <c r="S4068" t="s">
        <v>3495</v>
      </c>
      <c r="T4068" t="s">
        <v>3730</v>
      </c>
      <c r="U4068" s="201">
        <v>4.08</v>
      </c>
      <c r="V4068" t="s">
        <v>4485</v>
      </c>
      <c r="W4068" t="s">
        <v>2909</v>
      </c>
      <c r="X4068" t="s">
        <v>4278</v>
      </c>
      <c r="Y4068" t="s">
        <v>3748</v>
      </c>
      <c r="Z4068" t="s">
        <v>3051</v>
      </c>
      <c r="AA4068" t="s">
        <v>715</v>
      </c>
      <c r="AB4068" s="198">
        <v>37257.875</v>
      </c>
      <c r="AC4068" s="198">
        <v>37621.875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151</v>
      </c>
      <c r="F4069" s="213">
        <f t="shared" si="320"/>
        <v>755000</v>
      </c>
      <c r="G4069" s="202">
        <v>1340947</v>
      </c>
      <c r="H4069" s="198">
        <v>37047.406307870369</v>
      </c>
      <c r="I4069" t="s">
        <v>4477</v>
      </c>
      <c r="M4069" t="s">
        <v>3494</v>
      </c>
      <c r="N4069" t="s">
        <v>4277</v>
      </c>
      <c r="O4069" t="s">
        <v>4505</v>
      </c>
      <c r="P4069" s="199">
        <v>5000</v>
      </c>
      <c r="S4069" t="s">
        <v>3495</v>
      </c>
      <c r="T4069" t="s">
        <v>3730</v>
      </c>
      <c r="U4069" s="201">
        <v>4.4249999999999998</v>
      </c>
      <c r="V4069" t="s">
        <v>317</v>
      </c>
      <c r="W4069" t="s">
        <v>2909</v>
      </c>
      <c r="X4069" t="s">
        <v>4278</v>
      </c>
      <c r="Y4069" t="s">
        <v>3748</v>
      </c>
      <c r="Z4069" t="s">
        <v>3051</v>
      </c>
      <c r="AA4069" t="s">
        <v>716</v>
      </c>
      <c r="AB4069" s="198">
        <v>37196</v>
      </c>
      <c r="AC4069" s="198">
        <v>37346</v>
      </c>
    </row>
    <row r="4070" spans="1:29" x14ac:dyDescent="0.2">
      <c r="A4070" s="44" t="str">
        <f t="shared" si="316"/>
        <v>US Natural Gas Physical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700</v>
      </c>
      <c r="G4070" s="202">
        <v>1340948</v>
      </c>
      <c r="H4070" s="198">
        <v>37047.406331018516</v>
      </c>
      <c r="I4070" t="s">
        <v>3606</v>
      </c>
      <c r="M4070" t="s">
        <v>3494</v>
      </c>
      <c r="N4070" t="s">
        <v>3840</v>
      </c>
      <c r="O4070" t="s">
        <v>86</v>
      </c>
      <c r="Q4070" s="199">
        <v>700</v>
      </c>
      <c r="S4070" t="s">
        <v>3495</v>
      </c>
      <c r="T4070" t="s">
        <v>3730</v>
      </c>
      <c r="U4070" s="201">
        <v>3.9925000000000002</v>
      </c>
      <c r="V4070" t="s">
        <v>4347</v>
      </c>
      <c r="W4070" t="s">
        <v>4479</v>
      </c>
      <c r="X4070" t="s">
        <v>4480</v>
      </c>
      <c r="Y4070" t="s">
        <v>4481</v>
      </c>
      <c r="Z4070" t="s">
        <v>3051</v>
      </c>
      <c r="AA4070">
        <v>831315</v>
      </c>
      <c r="AB4070" s="198">
        <v>37048.875011574077</v>
      </c>
      <c r="AC4070" s="198">
        <v>37048.875011574077</v>
      </c>
    </row>
    <row r="4071" spans="1:29" x14ac:dyDescent="0.2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31</v>
      </c>
      <c r="F4071" s="213">
        <f t="shared" si="320"/>
        <v>155000</v>
      </c>
      <c r="G4071" s="202">
        <v>1340949</v>
      </c>
      <c r="H4071" s="198">
        <v>37047.406342592592</v>
      </c>
      <c r="I4071" t="s">
        <v>3645</v>
      </c>
      <c r="M4071" t="s">
        <v>3494</v>
      </c>
      <c r="N4071" t="s">
        <v>4277</v>
      </c>
      <c r="O4071" t="s">
        <v>4487</v>
      </c>
      <c r="Q4071" s="199">
        <v>5000</v>
      </c>
      <c r="S4071" t="s">
        <v>3495</v>
      </c>
      <c r="T4071" t="s">
        <v>3730</v>
      </c>
      <c r="U4071" s="201">
        <v>4.0149999999999997</v>
      </c>
      <c r="V4071" t="s">
        <v>4494</v>
      </c>
      <c r="W4071" t="s">
        <v>2909</v>
      </c>
      <c r="X4071" t="s">
        <v>4278</v>
      </c>
      <c r="Y4071" t="s">
        <v>3748</v>
      </c>
      <c r="Z4071" t="s">
        <v>3051</v>
      </c>
      <c r="AA4071" t="s">
        <v>717</v>
      </c>
      <c r="AB4071" s="198">
        <v>37073.875</v>
      </c>
      <c r="AC4071" s="198">
        <v>37103.875</v>
      </c>
    </row>
    <row r="4072" spans="1:29" x14ac:dyDescent="0.2">
      <c r="A4072" s="44" t="str">
        <f t="shared" si="316"/>
        <v>US Natural Gas Physical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4561</v>
      </c>
      <c r="G4072" s="202">
        <v>1340950</v>
      </c>
      <c r="H4072" s="198">
        <v>37047.406377314815</v>
      </c>
      <c r="I4072" t="s">
        <v>3606</v>
      </c>
      <c r="M4072" t="s">
        <v>3494</v>
      </c>
      <c r="N4072" t="s">
        <v>3840</v>
      </c>
      <c r="O4072" t="s">
        <v>2473</v>
      </c>
      <c r="P4072" s="199">
        <v>4561</v>
      </c>
      <c r="S4072" t="s">
        <v>3495</v>
      </c>
      <c r="T4072" t="s">
        <v>3730</v>
      </c>
      <c r="U4072" s="201">
        <v>3.81</v>
      </c>
      <c r="V4072" t="s">
        <v>3482</v>
      </c>
      <c r="W4072" t="s">
        <v>4512</v>
      </c>
      <c r="X4072" t="s">
        <v>4513</v>
      </c>
      <c r="Y4072" t="s">
        <v>4481</v>
      </c>
      <c r="Z4072" t="s">
        <v>3051</v>
      </c>
      <c r="AA4072">
        <v>831317</v>
      </c>
      <c r="AB4072" s="198">
        <v>37048.875011574077</v>
      </c>
      <c r="AC4072" s="198">
        <v>37048.875011574077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31</v>
      </c>
      <c r="F4073" s="213">
        <f t="shared" si="320"/>
        <v>77500</v>
      </c>
      <c r="G4073" s="202">
        <v>1340951</v>
      </c>
      <c r="H4073" s="198">
        <v>37047.406388888892</v>
      </c>
      <c r="I4073" t="s">
        <v>4280</v>
      </c>
      <c r="M4073" t="s">
        <v>3494</v>
      </c>
      <c r="N4073" t="s">
        <v>4277</v>
      </c>
      <c r="O4073" t="s">
        <v>4487</v>
      </c>
      <c r="Q4073" s="199">
        <v>2500</v>
      </c>
      <c r="S4073" t="s">
        <v>3495</v>
      </c>
      <c r="T4073" t="s">
        <v>3730</v>
      </c>
      <c r="U4073" s="201">
        <v>4.0149999999999997</v>
      </c>
      <c r="V4073" t="s">
        <v>4281</v>
      </c>
      <c r="W4073" t="s">
        <v>2909</v>
      </c>
      <c r="X4073" t="s">
        <v>4278</v>
      </c>
      <c r="Y4073" t="s">
        <v>3748</v>
      </c>
      <c r="Z4073" t="s">
        <v>3051</v>
      </c>
      <c r="AA4073" t="s">
        <v>718</v>
      </c>
      <c r="AB4073" s="198">
        <v>37073.875</v>
      </c>
      <c r="AC4073" s="198">
        <v>37103.875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4000</v>
      </c>
      <c r="G4074" s="202">
        <v>1340952</v>
      </c>
      <c r="H4074" s="198">
        <v>37047.406412037039</v>
      </c>
      <c r="I4074" t="s">
        <v>4445</v>
      </c>
      <c r="M4074" t="s">
        <v>3494</v>
      </c>
      <c r="N4074" t="s">
        <v>3840</v>
      </c>
      <c r="O4074" t="s">
        <v>2583</v>
      </c>
      <c r="P4074" s="199">
        <v>4000</v>
      </c>
      <c r="S4074" t="s">
        <v>3495</v>
      </c>
      <c r="T4074" t="s">
        <v>3730</v>
      </c>
      <c r="U4074" s="201">
        <v>4.09</v>
      </c>
      <c r="V4074" t="s">
        <v>4446</v>
      </c>
      <c r="W4074" t="s">
        <v>4523</v>
      </c>
      <c r="X4074" t="s">
        <v>4524</v>
      </c>
      <c r="Y4074" t="s">
        <v>4481</v>
      </c>
      <c r="Z4074" t="s">
        <v>3051</v>
      </c>
      <c r="AA4074">
        <v>831320</v>
      </c>
      <c r="AB4074" s="198">
        <v>37048.875011574077</v>
      </c>
      <c r="AC4074" s="198">
        <v>37048.875011574077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77500</v>
      </c>
      <c r="G4075" s="202">
        <v>1340956</v>
      </c>
      <c r="H4075" s="198">
        <v>37047.406423611108</v>
      </c>
      <c r="I4075" t="s">
        <v>4272</v>
      </c>
      <c r="M4075" t="s">
        <v>3494</v>
      </c>
      <c r="N4075" t="s">
        <v>4277</v>
      </c>
      <c r="O4075" t="s">
        <v>4487</v>
      </c>
      <c r="Q4075" s="199">
        <v>2500</v>
      </c>
      <c r="S4075" t="s">
        <v>3495</v>
      </c>
      <c r="T4075" t="s">
        <v>3730</v>
      </c>
      <c r="U4075" s="201">
        <v>4.0149999999999997</v>
      </c>
      <c r="V4075" t="s">
        <v>3258</v>
      </c>
      <c r="W4075" t="s">
        <v>2909</v>
      </c>
      <c r="X4075" t="s">
        <v>4278</v>
      </c>
      <c r="Y4075" t="s">
        <v>3748</v>
      </c>
      <c r="Z4075" t="s">
        <v>3051</v>
      </c>
      <c r="AA4075" t="s">
        <v>719</v>
      </c>
      <c r="AB4075" s="198">
        <v>37073.875</v>
      </c>
      <c r="AC4075" s="198">
        <v>37103.875</v>
      </c>
    </row>
    <row r="4076" spans="1:29" x14ac:dyDescent="0.2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1</v>
      </c>
      <c r="F4076" s="213">
        <f t="shared" si="320"/>
        <v>5000</v>
      </c>
      <c r="G4076" s="202">
        <v>1340954</v>
      </c>
      <c r="H4076" s="198">
        <v>37047.406423611108</v>
      </c>
      <c r="I4076" t="s">
        <v>3345</v>
      </c>
      <c r="M4076" t="s">
        <v>3494</v>
      </c>
      <c r="N4076" t="s">
        <v>3176</v>
      </c>
      <c r="O4076" t="s">
        <v>151</v>
      </c>
      <c r="P4076" s="199">
        <v>5000</v>
      </c>
      <c r="S4076" t="s">
        <v>3798</v>
      </c>
      <c r="T4076" t="s">
        <v>3177</v>
      </c>
      <c r="U4076" s="201">
        <v>4.8899999999999997</v>
      </c>
      <c r="V4076" t="s">
        <v>3346</v>
      </c>
      <c r="W4076" t="s">
        <v>3178</v>
      </c>
      <c r="X4076" t="s">
        <v>3179</v>
      </c>
      <c r="Y4076" t="s">
        <v>4481</v>
      </c>
      <c r="Z4076" t="s">
        <v>3052</v>
      </c>
      <c r="AA4076">
        <v>831319</v>
      </c>
      <c r="AB4076" s="198">
        <v>37048.875011574077</v>
      </c>
      <c r="AC4076" s="198">
        <v>37048.875011574077</v>
      </c>
    </row>
    <row r="4077" spans="1:29" x14ac:dyDescent="0.2">
      <c r="A4077" s="44" t="str">
        <f t="shared" si="316"/>
        <v>US Natural Gas Physical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6000</v>
      </c>
      <c r="G4077" s="202">
        <v>1340953</v>
      </c>
      <c r="H4077" s="198">
        <v>37047.406423611108</v>
      </c>
      <c r="I4077" t="s">
        <v>4400</v>
      </c>
      <c r="M4077" t="s">
        <v>3494</v>
      </c>
      <c r="N4077" t="s">
        <v>3840</v>
      </c>
      <c r="O4077" t="s">
        <v>2583</v>
      </c>
      <c r="P4077" s="199">
        <v>6000</v>
      </c>
      <c r="S4077" t="s">
        <v>3495</v>
      </c>
      <c r="T4077" t="s">
        <v>3730</v>
      </c>
      <c r="U4077" s="201">
        <v>4.09</v>
      </c>
      <c r="V4077" t="s">
        <v>4009</v>
      </c>
      <c r="W4077" t="s">
        <v>4523</v>
      </c>
      <c r="X4077" t="s">
        <v>4524</v>
      </c>
      <c r="Y4077" t="s">
        <v>4481</v>
      </c>
      <c r="Z4077" t="s">
        <v>3051</v>
      </c>
      <c r="AA4077">
        <v>831318</v>
      </c>
      <c r="AB4077" s="198">
        <v>37048.875011574077</v>
      </c>
      <c r="AC4077" s="198">
        <v>37048.875011574077</v>
      </c>
    </row>
    <row r="4078" spans="1:29" x14ac:dyDescent="0.2">
      <c r="A4078" s="44" t="str">
        <f t="shared" si="316"/>
        <v>US Natural Gas Physical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5000</v>
      </c>
      <c r="G4078" s="202">
        <v>1340955</v>
      </c>
      <c r="H4078" s="198">
        <v>37047.406423611108</v>
      </c>
      <c r="I4078" t="s">
        <v>4284</v>
      </c>
      <c r="M4078" t="s">
        <v>3494</v>
      </c>
      <c r="N4078" t="s">
        <v>3840</v>
      </c>
      <c r="O4078" t="s">
        <v>4704</v>
      </c>
      <c r="P4078" s="199">
        <v>5000</v>
      </c>
      <c r="S4078" t="s">
        <v>3495</v>
      </c>
      <c r="T4078" t="s">
        <v>3730</v>
      </c>
      <c r="U4078" s="201">
        <v>3.8</v>
      </c>
      <c r="V4078" t="s">
        <v>4108</v>
      </c>
      <c r="W4078" t="s">
        <v>4169</v>
      </c>
      <c r="X4078" t="s">
        <v>3165</v>
      </c>
      <c r="Y4078" t="s">
        <v>4481</v>
      </c>
      <c r="Z4078" t="s">
        <v>3051</v>
      </c>
      <c r="AA4078">
        <v>831322</v>
      </c>
      <c r="AB4078" s="198">
        <v>37048.875011574077</v>
      </c>
      <c r="AC4078" s="198">
        <v>37048.875011574077</v>
      </c>
    </row>
    <row r="4079" spans="1:29" x14ac:dyDescent="0.2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</v>
      </c>
      <c r="G4079" s="202">
        <v>1340957</v>
      </c>
      <c r="H4079" s="198">
        <v>37047.406423611108</v>
      </c>
      <c r="I4079" t="s">
        <v>3606</v>
      </c>
      <c r="M4079" t="s">
        <v>3494</v>
      </c>
      <c r="N4079" t="s">
        <v>3840</v>
      </c>
      <c r="O4079" t="s">
        <v>2473</v>
      </c>
      <c r="P4079" s="199">
        <v>5000</v>
      </c>
      <c r="S4079" t="s">
        <v>3495</v>
      </c>
      <c r="T4079" t="s">
        <v>3730</v>
      </c>
      <c r="U4079" s="201">
        <v>3.8050000000000002</v>
      </c>
      <c r="V4079" t="s">
        <v>3482</v>
      </c>
      <c r="W4079" t="s">
        <v>4512</v>
      </c>
      <c r="X4079" t="s">
        <v>4513</v>
      </c>
      <c r="Y4079" t="s">
        <v>4481</v>
      </c>
      <c r="Z4079" t="s">
        <v>3051</v>
      </c>
      <c r="AA4079">
        <v>831321</v>
      </c>
      <c r="AB4079" s="198">
        <v>37048.875011574077</v>
      </c>
      <c r="AC4079" s="198">
        <v>37048.875011574077</v>
      </c>
    </row>
    <row r="4080" spans="1:29" x14ac:dyDescent="0.2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300000</v>
      </c>
      <c r="G4080" s="202">
        <v>1340959</v>
      </c>
      <c r="H4080" s="198">
        <v>37047.406469907408</v>
      </c>
      <c r="I4080" t="s">
        <v>4276</v>
      </c>
      <c r="M4080" t="s">
        <v>3494</v>
      </c>
      <c r="N4080" t="s">
        <v>4277</v>
      </c>
      <c r="O4080" t="s">
        <v>3186</v>
      </c>
      <c r="Q4080" s="199">
        <v>10000</v>
      </c>
      <c r="S4080" t="s">
        <v>3495</v>
      </c>
      <c r="T4080" t="s">
        <v>3730</v>
      </c>
      <c r="U4080" s="201">
        <v>4.1349999999999998</v>
      </c>
      <c r="V4080" t="s">
        <v>4452</v>
      </c>
      <c r="W4080" t="s">
        <v>2909</v>
      </c>
      <c r="X4080" t="s">
        <v>4278</v>
      </c>
      <c r="Y4080" t="s">
        <v>3748</v>
      </c>
      <c r="Z4080" t="s">
        <v>3051</v>
      </c>
      <c r="AA4080" t="s">
        <v>720</v>
      </c>
      <c r="AB4080" s="198">
        <v>37135.875</v>
      </c>
      <c r="AC4080" s="198">
        <v>37164.875</v>
      </c>
    </row>
    <row r="4081" spans="1:29" x14ac:dyDescent="0.2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31</v>
      </c>
      <c r="F4081" s="213">
        <f t="shared" si="320"/>
        <v>465000</v>
      </c>
      <c r="G4081" s="202">
        <v>1340962</v>
      </c>
      <c r="H4081" s="198">
        <v>37047.406504629631</v>
      </c>
      <c r="I4081" t="s">
        <v>4423</v>
      </c>
      <c r="M4081" t="s">
        <v>3494</v>
      </c>
      <c r="N4081" t="s">
        <v>4277</v>
      </c>
      <c r="O4081" t="s">
        <v>4487</v>
      </c>
      <c r="P4081" s="199">
        <v>15000</v>
      </c>
      <c r="S4081" t="s">
        <v>3495</v>
      </c>
      <c r="T4081" t="s">
        <v>3730</v>
      </c>
      <c r="U4081" s="201">
        <v>4.01</v>
      </c>
      <c r="V4081" t="s">
        <v>4082</v>
      </c>
      <c r="W4081" t="s">
        <v>2909</v>
      </c>
      <c r="X4081" t="s">
        <v>4278</v>
      </c>
      <c r="Y4081" t="s">
        <v>3748</v>
      </c>
      <c r="Z4081" t="s">
        <v>3051</v>
      </c>
      <c r="AA4081" t="s">
        <v>721</v>
      </c>
      <c r="AB4081" s="198">
        <v>37073.875</v>
      </c>
      <c r="AC4081" s="198">
        <v>37103.875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10000</v>
      </c>
      <c r="G4082" s="202">
        <v>1340963</v>
      </c>
      <c r="H4082" s="198">
        <v>37047.406550925924</v>
      </c>
      <c r="I4082" t="s">
        <v>3472</v>
      </c>
      <c r="M4082" t="s">
        <v>3494</v>
      </c>
      <c r="N4082" t="s">
        <v>3840</v>
      </c>
      <c r="O4082" t="s">
        <v>4694</v>
      </c>
      <c r="Q4082" s="199">
        <v>10000</v>
      </c>
      <c r="S4082" t="s">
        <v>3495</v>
      </c>
      <c r="T4082" t="s">
        <v>3730</v>
      </c>
      <c r="U4082" s="201">
        <v>3.8050000000000002</v>
      </c>
      <c r="V4082" t="s">
        <v>3670</v>
      </c>
      <c r="W4082" t="s">
        <v>4368</v>
      </c>
      <c r="X4082" t="s">
        <v>3165</v>
      </c>
      <c r="Y4082" t="s">
        <v>4481</v>
      </c>
      <c r="Z4082" t="s">
        <v>3051</v>
      </c>
      <c r="AA4082">
        <v>831323</v>
      </c>
      <c r="AB4082" s="198">
        <v>37048.875011574077</v>
      </c>
      <c r="AC4082" s="198">
        <v>37048.875011574077</v>
      </c>
    </row>
    <row r="4083" spans="1:29" x14ac:dyDescent="0.2">
      <c r="A4083" s="44" t="str">
        <f t="shared" si="316"/>
        <v>US Power Physical</v>
      </c>
      <c r="B4083" s="44" t="str">
        <f t="shared" si="317"/>
        <v>US</v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2</v>
      </c>
      <c r="F4083" s="213">
        <f t="shared" si="320"/>
        <v>100</v>
      </c>
      <c r="G4083" s="202">
        <v>1340964</v>
      </c>
      <c r="H4083" s="198">
        <v>37047.406574074077</v>
      </c>
      <c r="I4083" t="s">
        <v>4770</v>
      </c>
      <c r="M4083" t="s">
        <v>2818</v>
      </c>
      <c r="N4083" t="s">
        <v>3519</v>
      </c>
      <c r="O4083" t="s">
        <v>722</v>
      </c>
      <c r="Q4083" s="199">
        <v>50</v>
      </c>
      <c r="S4083" t="s">
        <v>3493</v>
      </c>
      <c r="T4083" t="s">
        <v>3730</v>
      </c>
      <c r="U4083" s="201">
        <v>24.25</v>
      </c>
      <c r="V4083" t="s">
        <v>3212</v>
      </c>
      <c r="W4083" t="s">
        <v>3530</v>
      </c>
      <c r="X4083" t="s">
        <v>3520</v>
      </c>
      <c r="Y4083" t="s">
        <v>4783</v>
      </c>
      <c r="Z4083" t="s">
        <v>3046</v>
      </c>
      <c r="AA4083">
        <v>632950.1</v>
      </c>
      <c r="AB4083" s="198">
        <v>37049.875011574077</v>
      </c>
      <c r="AC4083" s="198">
        <v>37050.875011574077</v>
      </c>
    </row>
    <row r="4084" spans="1:29" x14ac:dyDescent="0.2">
      <c r="A4084" s="44" t="str">
        <f t="shared" si="316"/>
        <v xml:space="preserve"> Natural Gas Physical</v>
      </c>
      <c r="B4084" s="44" t="str">
        <f t="shared" si="317"/>
        <v/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1000</v>
      </c>
      <c r="G4084" s="202">
        <v>1340966</v>
      </c>
      <c r="H4084" s="198">
        <v>37047.406585648147</v>
      </c>
      <c r="I4084" t="s">
        <v>4435</v>
      </c>
      <c r="M4084" t="s">
        <v>3494</v>
      </c>
      <c r="N4084" t="s">
        <v>3176</v>
      </c>
      <c r="O4084" t="s">
        <v>4591</v>
      </c>
      <c r="Q4084" s="199">
        <v>1000</v>
      </c>
      <c r="S4084" t="s">
        <v>3798</v>
      </c>
      <c r="T4084" t="s">
        <v>3177</v>
      </c>
      <c r="U4084" s="201">
        <v>4.8600000000000003</v>
      </c>
      <c r="V4084" t="s">
        <v>4645</v>
      </c>
      <c r="W4084" t="s">
        <v>3178</v>
      </c>
      <c r="X4084" t="s">
        <v>3179</v>
      </c>
      <c r="Y4084" t="s">
        <v>4481</v>
      </c>
      <c r="Z4084" t="s">
        <v>3052</v>
      </c>
      <c r="AA4084">
        <v>831324</v>
      </c>
      <c r="AB4084" s="198">
        <v>37047.875011574077</v>
      </c>
      <c r="AC4084" s="198">
        <v>37047.875011574077</v>
      </c>
    </row>
    <row r="4085" spans="1:29" x14ac:dyDescent="0.2">
      <c r="A4085" s="44" t="str">
        <f t="shared" si="316"/>
        <v>US Natural Gas Physical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</v>
      </c>
      <c r="G4085" s="202">
        <v>1340967</v>
      </c>
      <c r="H4085" s="198">
        <v>37047.406585648147</v>
      </c>
      <c r="I4085" t="s">
        <v>4272</v>
      </c>
      <c r="M4085" t="s">
        <v>3494</v>
      </c>
      <c r="N4085" t="s">
        <v>3840</v>
      </c>
      <c r="O4085" t="s">
        <v>4686</v>
      </c>
      <c r="Q4085" s="199">
        <v>5000</v>
      </c>
      <c r="S4085" t="s">
        <v>3495</v>
      </c>
      <c r="T4085" t="s">
        <v>3730</v>
      </c>
      <c r="U4085" s="201">
        <v>3.93</v>
      </c>
      <c r="V4085" t="s">
        <v>4325</v>
      </c>
      <c r="W4085" t="s">
        <v>4368</v>
      </c>
      <c r="X4085" t="s">
        <v>4429</v>
      </c>
      <c r="Y4085" t="s">
        <v>4481</v>
      </c>
      <c r="Z4085" t="s">
        <v>3051</v>
      </c>
      <c r="AA4085">
        <v>831325</v>
      </c>
      <c r="AB4085" s="198">
        <v>37048.875011574077</v>
      </c>
      <c r="AC4085" s="198">
        <v>37048.875011574077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123</v>
      </c>
      <c r="F4086" s="213">
        <f t="shared" si="320"/>
        <v>615000</v>
      </c>
      <c r="G4086" s="202">
        <v>1340968</v>
      </c>
      <c r="H4086" s="198">
        <v>37047.406597222223</v>
      </c>
      <c r="I4086" t="s">
        <v>4521</v>
      </c>
      <c r="M4086" t="s">
        <v>3494</v>
      </c>
      <c r="N4086" t="s">
        <v>4277</v>
      </c>
      <c r="O4086" t="s">
        <v>3218</v>
      </c>
      <c r="Q4086" s="199">
        <v>5000</v>
      </c>
      <c r="S4086" t="s">
        <v>3495</v>
      </c>
      <c r="T4086" t="s">
        <v>3730</v>
      </c>
      <c r="U4086" s="201">
        <v>4.1150000000000002</v>
      </c>
      <c r="V4086" t="s">
        <v>4366</v>
      </c>
      <c r="W4086" t="s">
        <v>2909</v>
      </c>
      <c r="X4086" t="s">
        <v>4278</v>
      </c>
      <c r="Y4086" t="s">
        <v>3748</v>
      </c>
      <c r="Z4086" t="s">
        <v>3051</v>
      </c>
      <c r="AA4086" t="s">
        <v>723</v>
      </c>
      <c r="AB4086" s="198">
        <v>37073</v>
      </c>
      <c r="AC4086" s="198">
        <v>37195</v>
      </c>
    </row>
    <row r="4087" spans="1:29" x14ac:dyDescent="0.2">
      <c r="A4087" s="44" t="str">
        <f t="shared" si="316"/>
        <v xml:space="preserve"> Natural Gas Physical</v>
      </c>
      <c r="B4087" s="44" t="str">
        <f t="shared" si="317"/>
        <v/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9000</v>
      </c>
      <c r="G4087" s="202">
        <v>1340969</v>
      </c>
      <c r="H4087" s="198">
        <v>37047.406597222223</v>
      </c>
      <c r="I4087" t="s">
        <v>4501</v>
      </c>
      <c r="M4087" t="s">
        <v>3494</v>
      </c>
      <c r="N4087" t="s">
        <v>3176</v>
      </c>
      <c r="O4087" t="s">
        <v>4591</v>
      </c>
      <c r="Q4087" s="199">
        <v>9000</v>
      </c>
      <c r="S4087" t="s">
        <v>3798</v>
      </c>
      <c r="T4087" t="s">
        <v>3177</v>
      </c>
      <c r="U4087" s="201">
        <v>4.8600000000000003</v>
      </c>
      <c r="V4087" t="s">
        <v>4356</v>
      </c>
      <c r="W4087" t="s">
        <v>3178</v>
      </c>
      <c r="X4087" t="s">
        <v>3179</v>
      </c>
      <c r="Y4087" t="s">
        <v>4481</v>
      </c>
      <c r="Z4087" t="s">
        <v>3052</v>
      </c>
      <c r="AA4087">
        <v>831326</v>
      </c>
      <c r="AB4087" s="198">
        <v>37047.875011574077</v>
      </c>
      <c r="AC4087" s="198">
        <v>37047.875011574077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10000</v>
      </c>
      <c r="G4088" s="202">
        <v>1340970</v>
      </c>
      <c r="H4088" s="198">
        <v>37047.406597222223</v>
      </c>
      <c r="I4088" t="s">
        <v>4491</v>
      </c>
      <c r="M4088" t="s">
        <v>3494</v>
      </c>
      <c r="N4088" t="s">
        <v>4506</v>
      </c>
      <c r="O4088" t="s">
        <v>2641</v>
      </c>
      <c r="Q4088" s="199">
        <v>10000</v>
      </c>
      <c r="S4088" t="s">
        <v>3495</v>
      </c>
      <c r="T4088" t="s">
        <v>3730</v>
      </c>
      <c r="U4088" s="201">
        <v>4.0650000000000004</v>
      </c>
      <c r="V4088" t="s">
        <v>2839</v>
      </c>
      <c r="W4088" t="s">
        <v>4507</v>
      </c>
      <c r="X4088" t="s">
        <v>4508</v>
      </c>
      <c r="Y4088" t="s">
        <v>4481</v>
      </c>
      <c r="Z4088" t="s">
        <v>3051</v>
      </c>
      <c r="AA4088">
        <v>831327</v>
      </c>
      <c r="AB4088" s="198">
        <v>37048.875011574077</v>
      </c>
      <c r="AC4088" s="198">
        <v>37048.875011574077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31</v>
      </c>
      <c r="F4089" s="213">
        <f t="shared" si="320"/>
        <v>620000</v>
      </c>
      <c r="G4089" s="202">
        <v>1340971</v>
      </c>
      <c r="H4089" s="198">
        <v>37047.40662037037</v>
      </c>
      <c r="I4089" t="s">
        <v>4239</v>
      </c>
      <c r="M4089" t="s">
        <v>3494</v>
      </c>
      <c r="N4089" t="s">
        <v>4277</v>
      </c>
      <c r="O4089" t="s">
        <v>4487</v>
      </c>
      <c r="Q4089" s="199">
        <v>20000</v>
      </c>
      <c r="S4089" t="s">
        <v>3495</v>
      </c>
      <c r="T4089" t="s">
        <v>3730</v>
      </c>
      <c r="U4089" s="201">
        <v>4.0149999999999997</v>
      </c>
      <c r="V4089" t="s">
        <v>4136</v>
      </c>
      <c r="W4089" t="s">
        <v>2909</v>
      </c>
      <c r="X4089" t="s">
        <v>4278</v>
      </c>
      <c r="Y4089" t="s">
        <v>3748</v>
      </c>
      <c r="Z4089" t="s">
        <v>3051</v>
      </c>
      <c r="AA4089" t="s">
        <v>724</v>
      </c>
      <c r="AB4089" s="198">
        <v>37073.875</v>
      </c>
      <c r="AC4089" s="198">
        <v>37103.875</v>
      </c>
    </row>
    <row r="4090" spans="1:29" x14ac:dyDescent="0.2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</v>
      </c>
      <c r="G4090" s="202">
        <v>1340972</v>
      </c>
      <c r="H4090" s="198">
        <v>37047.406655092593</v>
      </c>
      <c r="I4090" t="s">
        <v>4482</v>
      </c>
      <c r="M4090" t="s">
        <v>3494</v>
      </c>
      <c r="N4090" t="s">
        <v>3840</v>
      </c>
      <c r="O4090" t="s">
        <v>2472</v>
      </c>
      <c r="Q4090" s="199">
        <v>5000</v>
      </c>
      <c r="S4090" t="s">
        <v>3495</v>
      </c>
      <c r="T4090" t="s">
        <v>3730</v>
      </c>
      <c r="U4090" s="201">
        <v>3.88</v>
      </c>
      <c r="V4090" t="s">
        <v>4483</v>
      </c>
      <c r="W4090" t="s">
        <v>4512</v>
      </c>
      <c r="X4090" t="s">
        <v>4513</v>
      </c>
      <c r="Y4090" t="s">
        <v>4481</v>
      </c>
      <c r="Z4090" t="s">
        <v>3051</v>
      </c>
      <c r="AA4090">
        <v>831328</v>
      </c>
      <c r="AB4090" s="198">
        <v>37048.875011574077</v>
      </c>
      <c r="AC4090" s="198">
        <v>37048.875011574077</v>
      </c>
    </row>
    <row r="4091" spans="1:29" x14ac:dyDescent="0.2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31</v>
      </c>
      <c r="F4091" s="213">
        <f t="shared" si="320"/>
        <v>77500</v>
      </c>
      <c r="G4091" s="202">
        <v>1340974</v>
      </c>
      <c r="H4091" s="198">
        <v>37047.406701388885</v>
      </c>
      <c r="I4091" t="s">
        <v>4496</v>
      </c>
      <c r="M4091" t="s">
        <v>3494</v>
      </c>
      <c r="N4091" t="s">
        <v>4277</v>
      </c>
      <c r="O4091" t="s">
        <v>4487</v>
      </c>
      <c r="Q4091" s="199">
        <v>2500</v>
      </c>
      <c r="S4091" t="s">
        <v>3495</v>
      </c>
      <c r="T4091" t="s">
        <v>3730</v>
      </c>
      <c r="U4091" s="201">
        <v>4.0199999999999996</v>
      </c>
      <c r="V4091" t="s">
        <v>3628</v>
      </c>
      <c r="W4091" t="s">
        <v>2909</v>
      </c>
      <c r="X4091" t="s">
        <v>4278</v>
      </c>
      <c r="Y4091" t="s">
        <v>3748</v>
      </c>
      <c r="Z4091" t="s">
        <v>3051</v>
      </c>
      <c r="AA4091" t="s">
        <v>725</v>
      </c>
      <c r="AB4091" s="198">
        <v>37073.875</v>
      </c>
      <c r="AC4091" s="198">
        <v>37103.875</v>
      </c>
    </row>
    <row r="4092" spans="1:29" x14ac:dyDescent="0.2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1340973</v>
      </c>
      <c r="H4092" s="198">
        <v>37047.406701388885</v>
      </c>
      <c r="I4092" t="s">
        <v>3910</v>
      </c>
      <c r="M4092" t="s">
        <v>3494</v>
      </c>
      <c r="N4092" t="s">
        <v>3176</v>
      </c>
      <c r="O4092" t="s">
        <v>4591</v>
      </c>
      <c r="P4092" s="199">
        <v>10000</v>
      </c>
      <c r="S4092" t="s">
        <v>3798</v>
      </c>
      <c r="T4092" t="s">
        <v>3177</v>
      </c>
      <c r="U4092" s="201">
        <v>4.8550000000000004</v>
      </c>
      <c r="V4092" t="s">
        <v>3911</v>
      </c>
      <c r="W4092" t="s">
        <v>3178</v>
      </c>
      <c r="X4092" t="s">
        <v>3179</v>
      </c>
      <c r="Y4092" t="s">
        <v>4481</v>
      </c>
      <c r="Z4092" t="s">
        <v>3052</v>
      </c>
      <c r="AA4092">
        <v>831329</v>
      </c>
      <c r="AB4092" s="198">
        <v>37047.875011574077</v>
      </c>
      <c r="AC4092" s="198">
        <v>37047.875011574077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25</v>
      </c>
      <c r="F4093" s="213">
        <f t="shared" si="320"/>
        <v>250000</v>
      </c>
      <c r="G4093" s="202">
        <v>1340976</v>
      </c>
      <c r="H4093" s="198">
        <v>37047.406712962962</v>
      </c>
      <c r="I4093" t="s">
        <v>4410</v>
      </c>
      <c r="M4093" t="s">
        <v>3494</v>
      </c>
      <c r="N4093" t="s">
        <v>4277</v>
      </c>
      <c r="O4093" t="s">
        <v>3991</v>
      </c>
      <c r="Q4093" s="199">
        <v>10000</v>
      </c>
      <c r="S4093" t="s">
        <v>3495</v>
      </c>
      <c r="T4093" t="s">
        <v>3730</v>
      </c>
      <c r="U4093" s="201">
        <v>3.9249999999999998</v>
      </c>
      <c r="V4093" t="s">
        <v>4332</v>
      </c>
      <c r="W4093" t="s">
        <v>4527</v>
      </c>
      <c r="X4093" t="s">
        <v>4157</v>
      </c>
      <c r="Y4093" t="s">
        <v>3748</v>
      </c>
      <c r="Z4093" t="s">
        <v>3051</v>
      </c>
      <c r="AA4093" t="s">
        <v>726</v>
      </c>
      <c r="AB4093" s="198">
        <v>37048.875011574077</v>
      </c>
      <c r="AC4093" s="198">
        <v>37072.875011574077</v>
      </c>
    </row>
    <row r="4094" spans="1:29" x14ac:dyDescent="0.2">
      <c r="A4094" s="44" t="str">
        <f t="shared" si="316"/>
        <v>US Power Physical</v>
      </c>
      <c r="B4094" s="44" t="str">
        <f t="shared" si="317"/>
        <v>US</v>
      </c>
      <c r="C4094" s="44" t="str">
        <f t="shared" si="318"/>
        <v>Power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5</v>
      </c>
      <c r="F4094" s="213">
        <f t="shared" si="320"/>
        <v>250</v>
      </c>
      <c r="G4094" s="202">
        <v>1340975</v>
      </c>
      <c r="H4094" s="198">
        <v>37047.406712962962</v>
      </c>
      <c r="I4094" t="s">
        <v>4257</v>
      </c>
      <c r="M4094" t="s">
        <v>2818</v>
      </c>
      <c r="N4094" t="s">
        <v>3519</v>
      </c>
      <c r="O4094" t="s">
        <v>4707</v>
      </c>
      <c r="P4094" s="199">
        <v>50</v>
      </c>
      <c r="S4094" t="s">
        <v>3493</v>
      </c>
      <c r="T4094" t="s">
        <v>3730</v>
      </c>
      <c r="U4094" s="201">
        <v>46.5</v>
      </c>
      <c r="V4094" t="s">
        <v>3963</v>
      </c>
      <c r="W4094" t="s">
        <v>3444</v>
      </c>
      <c r="X4094" t="s">
        <v>3526</v>
      </c>
      <c r="Y4094" t="s">
        <v>4783</v>
      </c>
      <c r="Z4094" t="s">
        <v>3046</v>
      </c>
      <c r="AA4094">
        <v>632952.1</v>
      </c>
      <c r="AB4094" s="198">
        <v>37060.875</v>
      </c>
      <c r="AC4094" s="198">
        <v>37064.875</v>
      </c>
    </row>
    <row r="4095" spans="1:29" x14ac:dyDescent="0.2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5845</v>
      </c>
      <c r="G4095" s="202">
        <v>1340978</v>
      </c>
      <c r="H4095" s="198">
        <v>37047.406724537039</v>
      </c>
      <c r="I4095" t="s">
        <v>3472</v>
      </c>
      <c r="M4095" t="s">
        <v>3494</v>
      </c>
      <c r="N4095" t="s">
        <v>3840</v>
      </c>
      <c r="O4095" t="s">
        <v>4680</v>
      </c>
      <c r="Q4095" s="199">
        <v>5845</v>
      </c>
      <c r="S4095" t="s">
        <v>3495</v>
      </c>
      <c r="T4095" t="s">
        <v>3730</v>
      </c>
      <c r="U4095" s="201">
        <v>3.93</v>
      </c>
      <c r="V4095" t="s">
        <v>4532</v>
      </c>
      <c r="W4095" t="s">
        <v>4163</v>
      </c>
      <c r="X4095" t="s">
        <v>4164</v>
      </c>
      <c r="Y4095" t="s">
        <v>4481</v>
      </c>
      <c r="Z4095" t="s">
        <v>3051</v>
      </c>
      <c r="AA4095">
        <v>831330</v>
      </c>
      <c r="AB4095" s="198">
        <v>37048.875011574077</v>
      </c>
      <c r="AC4095" s="198">
        <v>37048.875011574077</v>
      </c>
    </row>
    <row r="4096" spans="1:29" x14ac:dyDescent="0.2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31</v>
      </c>
      <c r="F4096" s="213">
        <f t="shared" si="320"/>
        <v>155000</v>
      </c>
      <c r="G4096" s="202">
        <v>1340979</v>
      </c>
      <c r="H4096" s="198">
        <v>37047.406770833331</v>
      </c>
      <c r="I4096" t="s">
        <v>3645</v>
      </c>
      <c r="M4096" t="s">
        <v>3494</v>
      </c>
      <c r="N4096" t="s">
        <v>4488</v>
      </c>
      <c r="O4096" t="s">
        <v>3398</v>
      </c>
      <c r="P4096" s="199">
        <v>5000</v>
      </c>
      <c r="S4096" t="s">
        <v>3495</v>
      </c>
      <c r="T4096" t="s">
        <v>3730</v>
      </c>
      <c r="U4096" s="201">
        <v>0.24249999999999999</v>
      </c>
      <c r="V4096" t="s">
        <v>3292</v>
      </c>
      <c r="W4096" t="s">
        <v>4489</v>
      </c>
      <c r="X4096" t="s">
        <v>4490</v>
      </c>
      <c r="Y4096" t="s">
        <v>3748</v>
      </c>
      <c r="Z4096" t="s">
        <v>3051</v>
      </c>
      <c r="AA4096" t="s">
        <v>727</v>
      </c>
      <c r="AB4096" s="198">
        <v>37165</v>
      </c>
      <c r="AC4096" s="198">
        <v>37195</v>
      </c>
    </row>
    <row r="4097" spans="1:29" x14ac:dyDescent="0.2">
      <c r="A4097" s="44" t="str">
        <f t="shared" si="316"/>
        <v xml:space="preserve"> Natural Gas Physical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Physical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1000</v>
      </c>
      <c r="G4097" s="202">
        <v>1340981</v>
      </c>
      <c r="H4097" s="198">
        <v>37047.406805555554</v>
      </c>
      <c r="I4097" t="s">
        <v>4501</v>
      </c>
      <c r="M4097" t="s">
        <v>3494</v>
      </c>
      <c r="N4097" t="s">
        <v>3176</v>
      </c>
      <c r="O4097" t="s">
        <v>4591</v>
      </c>
      <c r="Q4097" s="199">
        <v>1000</v>
      </c>
      <c r="S4097" t="s">
        <v>3798</v>
      </c>
      <c r="T4097" t="s">
        <v>3177</v>
      </c>
      <c r="U4097" s="201">
        <v>4.8600000000000003</v>
      </c>
      <c r="V4097" t="s">
        <v>4356</v>
      </c>
      <c r="W4097" t="s">
        <v>3178</v>
      </c>
      <c r="X4097" t="s">
        <v>3179</v>
      </c>
      <c r="Y4097" t="s">
        <v>4481</v>
      </c>
      <c r="Z4097" t="s">
        <v>3052</v>
      </c>
      <c r="AA4097">
        <v>831331</v>
      </c>
      <c r="AB4097" s="198">
        <v>37047.875011574077</v>
      </c>
      <c r="AC4097" s="198">
        <v>37047.875011574077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123</v>
      </c>
      <c r="F4098" s="213">
        <f t="shared" si="320"/>
        <v>615000</v>
      </c>
      <c r="G4098" s="202">
        <v>1340984</v>
      </c>
      <c r="H4098" s="198">
        <v>37047.406828703701</v>
      </c>
      <c r="I4098" t="s">
        <v>4521</v>
      </c>
      <c r="M4098" t="s">
        <v>3494</v>
      </c>
      <c r="N4098" t="s">
        <v>4277</v>
      </c>
      <c r="O4098" t="s">
        <v>3218</v>
      </c>
      <c r="Q4098" s="199">
        <v>5000</v>
      </c>
      <c r="S4098" t="s">
        <v>3495</v>
      </c>
      <c r="T4098" t="s">
        <v>3730</v>
      </c>
      <c r="U4098" s="201">
        <v>4.1150000000000002</v>
      </c>
      <c r="V4098" t="s">
        <v>4366</v>
      </c>
      <c r="W4098" t="s">
        <v>2909</v>
      </c>
      <c r="X4098" t="s">
        <v>4278</v>
      </c>
      <c r="Y4098" t="s">
        <v>3748</v>
      </c>
      <c r="Z4098" t="s">
        <v>3051</v>
      </c>
      <c r="AA4098" t="s">
        <v>728</v>
      </c>
      <c r="AB4098" s="198">
        <v>37073</v>
      </c>
      <c r="AC4098" s="198">
        <v>37195</v>
      </c>
    </row>
    <row r="4099" spans="1:29" x14ac:dyDescent="0.2">
      <c r="A4099" s="44" t="str">
        <f t="shared" si="316"/>
        <v>US Natural Gas Physical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19155</v>
      </c>
      <c r="G4099" s="202">
        <v>1340983</v>
      </c>
      <c r="H4099" s="198">
        <v>37047.406828703701</v>
      </c>
      <c r="I4099" t="s">
        <v>4393</v>
      </c>
      <c r="M4099" t="s">
        <v>3494</v>
      </c>
      <c r="N4099" t="s">
        <v>3840</v>
      </c>
      <c r="O4099" t="s">
        <v>4680</v>
      </c>
      <c r="Q4099" s="199">
        <v>19155</v>
      </c>
      <c r="S4099" t="s">
        <v>3495</v>
      </c>
      <c r="T4099" t="s">
        <v>3730</v>
      </c>
      <c r="U4099" s="201">
        <v>3.93</v>
      </c>
      <c r="V4099" t="s">
        <v>3504</v>
      </c>
      <c r="W4099" t="s">
        <v>4163</v>
      </c>
      <c r="X4099" t="s">
        <v>4164</v>
      </c>
      <c r="Y4099" t="s">
        <v>4481</v>
      </c>
      <c r="Z4099" t="s">
        <v>3051</v>
      </c>
      <c r="AA4099">
        <v>831333</v>
      </c>
      <c r="AB4099" s="198">
        <v>37048.875011574077</v>
      </c>
      <c r="AC4099" s="198">
        <v>37048.875011574077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31</v>
      </c>
      <c r="F4100" s="213">
        <f t="shared" si="320"/>
        <v>620000</v>
      </c>
      <c r="G4100" s="202">
        <v>1340986</v>
      </c>
      <c r="H4100" s="198">
        <v>37047.406840277778</v>
      </c>
      <c r="I4100" t="s">
        <v>3518</v>
      </c>
      <c r="M4100" t="s">
        <v>3494</v>
      </c>
      <c r="N4100" t="s">
        <v>4277</v>
      </c>
      <c r="O4100" t="s">
        <v>4487</v>
      </c>
      <c r="P4100" s="199">
        <v>20000</v>
      </c>
      <c r="S4100" t="s">
        <v>3495</v>
      </c>
      <c r="T4100" t="s">
        <v>3730</v>
      </c>
      <c r="U4100" s="201">
        <v>4.01</v>
      </c>
      <c r="V4100" t="s">
        <v>370</v>
      </c>
      <c r="W4100" t="s">
        <v>2909</v>
      </c>
      <c r="X4100" t="s">
        <v>4278</v>
      </c>
      <c r="Y4100" t="s">
        <v>3748</v>
      </c>
      <c r="Z4100" t="s">
        <v>3051</v>
      </c>
      <c r="AA4100" t="s">
        <v>729</v>
      </c>
      <c r="AB4100" s="198">
        <v>37073.875</v>
      </c>
      <c r="AC4100" s="198">
        <v>37103.875</v>
      </c>
    </row>
    <row r="4101" spans="1:29" x14ac:dyDescent="0.2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59</v>
      </c>
      <c r="F4101" s="213">
        <f t="shared" si="320"/>
        <v>2950</v>
      </c>
      <c r="G4101" s="202">
        <v>1340985</v>
      </c>
      <c r="H4101" s="198">
        <v>37047.406840277778</v>
      </c>
      <c r="I4101" t="s">
        <v>4284</v>
      </c>
      <c r="M4101" t="s">
        <v>2818</v>
      </c>
      <c r="N4101" t="s">
        <v>3519</v>
      </c>
      <c r="O4101" t="s">
        <v>4149</v>
      </c>
      <c r="P4101" s="199">
        <v>50</v>
      </c>
      <c r="S4101" t="s">
        <v>3493</v>
      </c>
      <c r="T4101" t="s">
        <v>3730</v>
      </c>
      <c r="U4101" s="201">
        <v>38</v>
      </c>
      <c r="V4101" t="s">
        <v>2837</v>
      </c>
      <c r="W4101" t="s">
        <v>3538</v>
      </c>
      <c r="X4101" t="s">
        <v>3539</v>
      </c>
      <c r="Y4101" t="s">
        <v>4783</v>
      </c>
      <c r="Z4101" t="s">
        <v>3046</v>
      </c>
      <c r="AA4101">
        <v>632954.1</v>
      </c>
      <c r="AB4101" s="198">
        <v>37257.71597222222</v>
      </c>
      <c r="AC4101" s="198">
        <v>37315.71597222222</v>
      </c>
    </row>
    <row r="4102" spans="1:29" x14ac:dyDescent="0.2">
      <c r="A4102" s="44" t="str">
        <f t="shared" si="316"/>
        <v>US Natural Gas Physical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5000</v>
      </c>
      <c r="G4102" s="202">
        <v>1340987</v>
      </c>
      <c r="H4102" s="198">
        <v>37047.406851851854</v>
      </c>
      <c r="I4102" t="s">
        <v>4282</v>
      </c>
      <c r="M4102" t="s">
        <v>3494</v>
      </c>
      <c r="N4102" t="s">
        <v>3840</v>
      </c>
      <c r="O4102" t="s">
        <v>2524</v>
      </c>
      <c r="P4102" s="199">
        <v>5000</v>
      </c>
      <c r="S4102" t="s">
        <v>3495</v>
      </c>
      <c r="T4102" t="s">
        <v>3730</v>
      </c>
      <c r="U4102" s="201">
        <v>4.24</v>
      </c>
      <c r="V4102" t="s">
        <v>4089</v>
      </c>
      <c r="W4102" t="s">
        <v>3217</v>
      </c>
      <c r="X4102" t="s">
        <v>3153</v>
      </c>
      <c r="Y4102" t="s">
        <v>4481</v>
      </c>
      <c r="Z4102" t="s">
        <v>3051</v>
      </c>
      <c r="AA4102">
        <v>831334</v>
      </c>
      <c r="AB4102" s="198">
        <v>37048.875011574077</v>
      </c>
      <c r="AC4102" s="198">
        <v>37048.875011574077</v>
      </c>
    </row>
    <row r="4103" spans="1:29" x14ac:dyDescent="0.2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5000</v>
      </c>
      <c r="G4103" s="202">
        <v>1340990</v>
      </c>
      <c r="H4103" s="198">
        <v>37047.406898148147</v>
      </c>
      <c r="I4103" t="s">
        <v>4482</v>
      </c>
      <c r="M4103" t="s">
        <v>3494</v>
      </c>
      <c r="N4103" t="s">
        <v>3840</v>
      </c>
      <c r="O4103" t="s">
        <v>2469</v>
      </c>
      <c r="Q4103" s="199">
        <v>5000</v>
      </c>
      <c r="S4103" t="s">
        <v>3495</v>
      </c>
      <c r="T4103" t="s">
        <v>3730</v>
      </c>
      <c r="U4103" s="201">
        <v>3.8675000000000002</v>
      </c>
      <c r="V4103" t="s">
        <v>4483</v>
      </c>
      <c r="W4103" t="s">
        <v>4512</v>
      </c>
      <c r="X4103" t="s">
        <v>4513</v>
      </c>
      <c r="Y4103" t="s">
        <v>4481</v>
      </c>
      <c r="Z4103" t="s">
        <v>3051</v>
      </c>
      <c r="AA4103">
        <v>831335</v>
      </c>
      <c r="AB4103" s="198">
        <v>37048.875011574077</v>
      </c>
      <c r="AC4103" s="198">
        <v>37048.875011574077</v>
      </c>
    </row>
    <row r="4104" spans="1:29" x14ac:dyDescent="0.2">
      <c r="A4104" s="44" t="str">
        <f t="shared" si="316"/>
        <v>US Natural Gas Physical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Physical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25</v>
      </c>
      <c r="G4104" s="202">
        <v>1340991</v>
      </c>
      <c r="H4104" s="198">
        <v>37047.406921296293</v>
      </c>
      <c r="I4104" t="s">
        <v>3606</v>
      </c>
      <c r="M4104" t="s">
        <v>3494</v>
      </c>
      <c r="N4104" t="s">
        <v>3840</v>
      </c>
      <c r="O4104" t="s">
        <v>2583</v>
      </c>
      <c r="Q4104" s="199">
        <v>25</v>
      </c>
      <c r="S4104" t="s">
        <v>3495</v>
      </c>
      <c r="T4104" t="s">
        <v>3730</v>
      </c>
      <c r="U4104" s="201">
        <v>4.08</v>
      </c>
      <c r="V4104" t="s">
        <v>4347</v>
      </c>
      <c r="W4104" t="s">
        <v>4523</v>
      </c>
      <c r="X4104" t="s">
        <v>4524</v>
      </c>
      <c r="Y4104" t="s">
        <v>4481</v>
      </c>
      <c r="Z4104" t="s">
        <v>3051</v>
      </c>
      <c r="AA4104">
        <v>831336</v>
      </c>
      <c r="AB4104" s="198">
        <v>37048.875011574077</v>
      </c>
      <c r="AC4104" s="198">
        <v>37048.875011574077</v>
      </c>
    </row>
    <row r="4105" spans="1:29" x14ac:dyDescent="0.2">
      <c r="A4105" s="44" t="str">
        <f t="shared" si="316"/>
        <v>US Natural Gas Physical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5439</v>
      </c>
      <c r="G4105" s="202">
        <v>1340993</v>
      </c>
      <c r="H4105" s="198">
        <v>37047.406990740739</v>
      </c>
      <c r="I4105" t="s">
        <v>4282</v>
      </c>
      <c r="M4105" t="s">
        <v>3494</v>
      </c>
      <c r="N4105" t="s">
        <v>3840</v>
      </c>
      <c r="O4105" t="s">
        <v>2473</v>
      </c>
      <c r="Q4105" s="199">
        <v>5439</v>
      </c>
      <c r="S4105" t="s">
        <v>3495</v>
      </c>
      <c r="T4105" t="s">
        <v>3730</v>
      </c>
      <c r="U4105" s="201">
        <v>3.79</v>
      </c>
      <c r="V4105" t="s">
        <v>4089</v>
      </c>
      <c r="W4105" t="s">
        <v>4512</v>
      </c>
      <c r="X4105" t="s">
        <v>4513</v>
      </c>
      <c r="Y4105" t="s">
        <v>4481</v>
      </c>
      <c r="Z4105" t="s">
        <v>3051</v>
      </c>
      <c r="AA4105">
        <v>831337</v>
      </c>
      <c r="AB4105" s="198">
        <v>37048.875011574077</v>
      </c>
      <c r="AC4105" s="198">
        <v>37048.875011574077</v>
      </c>
    </row>
    <row r="4106" spans="1:29" x14ac:dyDescent="0.2">
      <c r="A4106" s="44" t="str">
        <f t="shared" si="316"/>
        <v xml:space="preserve"> Natural Gas Physical</v>
      </c>
      <c r="B4106" s="44" t="str">
        <f t="shared" si="317"/>
        <v/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10000</v>
      </c>
      <c r="G4106" s="202">
        <v>1340994</v>
      </c>
      <c r="H4106" s="198">
        <v>37047.407037037039</v>
      </c>
      <c r="I4106" t="s">
        <v>3820</v>
      </c>
      <c r="M4106" t="s">
        <v>3494</v>
      </c>
      <c r="N4106" t="s">
        <v>3176</v>
      </c>
      <c r="O4106" t="s">
        <v>4591</v>
      </c>
      <c r="P4106" s="199">
        <v>10000</v>
      </c>
      <c r="S4106" t="s">
        <v>3798</v>
      </c>
      <c r="T4106" t="s">
        <v>3177</v>
      </c>
      <c r="U4106" s="201">
        <v>4.8499999999999996</v>
      </c>
      <c r="V4106" t="s">
        <v>4095</v>
      </c>
      <c r="W4106" t="s">
        <v>3178</v>
      </c>
      <c r="X4106" t="s">
        <v>3179</v>
      </c>
      <c r="Y4106" t="s">
        <v>4481</v>
      </c>
      <c r="Z4106" t="s">
        <v>3052</v>
      </c>
      <c r="AA4106">
        <v>831338</v>
      </c>
      <c r="AB4106" s="198">
        <v>37047.875011574077</v>
      </c>
      <c r="AC4106" s="198">
        <v>37047.875011574077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25</v>
      </c>
      <c r="F4107" s="213">
        <f t="shared" ref="F4107:F4170" si="325">E4107*SUM(P4107:Q4107)</f>
        <v>250000</v>
      </c>
      <c r="G4107" s="202">
        <v>1340996</v>
      </c>
      <c r="H4107" s="198">
        <v>37047.407106481478</v>
      </c>
      <c r="I4107" t="s">
        <v>4410</v>
      </c>
      <c r="M4107" t="s">
        <v>3494</v>
      </c>
      <c r="N4107" t="s">
        <v>4277</v>
      </c>
      <c r="O4107" t="s">
        <v>3991</v>
      </c>
      <c r="P4107" s="199">
        <v>10000</v>
      </c>
      <c r="S4107" t="s">
        <v>3495</v>
      </c>
      <c r="T4107" t="s">
        <v>3730</v>
      </c>
      <c r="U4107" s="201">
        <v>3.9249999999999998</v>
      </c>
      <c r="V4107" t="s">
        <v>4332</v>
      </c>
      <c r="W4107" t="s">
        <v>4527</v>
      </c>
      <c r="X4107" t="s">
        <v>4157</v>
      </c>
      <c r="Y4107" t="s">
        <v>3748</v>
      </c>
      <c r="Z4107" t="s">
        <v>3051</v>
      </c>
      <c r="AA4107" t="s">
        <v>730</v>
      </c>
      <c r="AB4107" s="198">
        <v>37048.875011574077</v>
      </c>
      <c r="AC4107" s="198">
        <v>37072.875011574077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5000</v>
      </c>
      <c r="G4108" s="202">
        <v>1340997</v>
      </c>
      <c r="H4108" s="198">
        <v>37047.407129629632</v>
      </c>
      <c r="I4108" t="s">
        <v>4496</v>
      </c>
      <c r="M4108" t="s">
        <v>3494</v>
      </c>
      <c r="N4108" t="s">
        <v>3840</v>
      </c>
      <c r="O4108" t="s">
        <v>2481</v>
      </c>
      <c r="P4108" s="199">
        <v>5000</v>
      </c>
      <c r="S4108" t="s">
        <v>3495</v>
      </c>
      <c r="T4108" t="s">
        <v>3730</v>
      </c>
      <c r="U4108" s="201">
        <v>3.9975000000000001</v>
      </c>
      <c r="V4108" t="s">
        <v>4500</v>
      </c>
      <c r="W4108" t="s">
        <v>4479</v>
      </c>
      <c r="X4108" t="s">
        <v>4480</v>
      </c>
      <c r="Y4108" t="s">
        <v>4481</v>
      </c>
      <c r="Z4108" t="s">
        <v>3051</v>
      </c>
      <c r="AA4108">
        <v>831339</v>
      </c>
      <c r="AB4108" s="198">
        <v>37048.875011574077</v>
      </c>
      <c r="AC4108" s="198">
        <v>37048.875011574077</v>
      </c>
    </row>
    <row r="4109" spans="1:29" x14ac:dyDescent="0.2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31</v>
      </c>
      <c r="F4109" s="213">
        <f t="shared" si="325"/>
        <v>620000</v>
      </c>
      <c r="G4109" s="202">
        <v>1340998</v>
      </c>
      <c r="H4109" s="198">
        <v>37047.407141203701</v>
      </c>
      <c r="I4109" t="s">
        <v>3700</v>
      </c>
      <c r="M4109" t="s">
        <v>3494</v>
      </c>
      <c r="N4109" t="s">
        <v>4277</v>
      </c>
      <c r="O4109" t="s">
        <v>4487</v>
      </c>
      <c r="P4109" s="199">
        <v>20000</v>
      </c>
      <c r="S4109" t="s">
        <v>3495</v>
      </c>
      <c r="T4109" t="s">
        <v>3730</v>
      </c>
      <c r="U4109" s="201">
        <v>4.01</v>
      </c>
      <c r="V4109" t="s">
        <v>3265</v>
      </c>
      <c r="W4109" t="s">
        <v>2909</v>
      </c>
      <c r="X4109" t="s">
        <v>4278</v>
      </c>
      <c r="Y4109" t="s">
        <v>3748</v>
      </c>
      <c r="Z4109" t="s">
        <v>3051</v>
      </c>
      <c r="AA4109" t="s">
        <v>731</v>
      </c>
      <c r="AB4109" s="198">
        <v>37073.875</v>
      </c>
      <c r="AC4109" s="198">
        <v>37103.875</v>
      </c>
    </row>
    <row r="4110" spans="1:29" x14ac:dyDescent="0.2">
      <c r="A4110" s="44" t="str">
        <f t="shared" si="321"/>
        <v>US Natural Gas Physical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1903</v>
      </c>
      <c r="G4110" s="202">
        <v>1340999</v>
      </c>
      <c r="H4110" s="198">
        <v>37047.407233796293</v>
      </c>
      <c r="I4110" t="s">
        <v>3606</v>
      </c>
      <c r="M4110" t="s">
        <v>3494</v>
      </c>
      <c r="N4110" t="s">
        <v>3840</v>
      </c>
      <c r="O4110" t="s">
        <v>2481</v>
      </c>
      <c r="P4110" s="199">
        <v>1903</v>
      </c>
      <c r="S4110" t="s">
        <v>3495</v>
      </c>
      <c r="T4110" t="s">
        <v>3730</v>
      </c>
      <c r="U4110" s="201">
        <v>3.9975000000000001</v>
      </c>
      <c r="V4110" t="s">
        <v>4347</v>
      </c>
      <c r="W4110" t="s">
        <v>4479</v>
      </c>
      <c r="X4110" t="s">
        <v>4480</v>
      </c>
      <c r="Y4110" t="s">
        <v>4481</v>
      </c>
      <c r="Z4110" t="s">
        <v>3051</v>
      </c>
      <c r="AA4110">
        <v>831340</v>
      </c>
      <c r="AB4110" s="198">
        <v>37048.875011574077</v>
      </c>
      <c r="AC4110" s="198">
        <v>37048.875011574077</v>
      </c>
    </row>
    <row r="4111" spans="1:29" x14ac:dyDescent="0.2">
      <c r="A4111" s="44" t="str">
        <f t="shared" si="321"/>
        <v>US Natural Gas Physical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5000</v>
      </c>
      <c r="G4111" s="202">
        <v>1341000</v>
      </c>
      <c r="H4111" s="198">
        <v>37047.407233796293</v>
      </c>
      <c r="I4111" t="s">
        <v>4543</v>
      </c>
      <c r="M4111" t="s">
        <v>3494</v>
      </c>
      <c r="N4111" t="s">
        <v>3840</v>
      </c>
      <c r="O4111" t="s">
        <v>2681</v>
      </c>
      <c r="Q4111" s="199">
        <v>5000</v>
      </c>
      <c r="S4111" t="s">
        <v>3495</v>
      </c>
      <c r="T4111" t="s">
        <v>3730</v>
      </c>
      <c r="U4111" s="201">
        <v>4.1349999999999998</v>
      </c>
      <c r="V4111" t="s">
        <v>4162</v>
      </c>
      <c r="W4111" t="s">
        <v>4178</v>
      </c>
      <c r="X4111" t="s">
        <v>3149</v>
      </c>
      <c r="Y4111" t="s">
        <v>4481</v>
      </c>
      <c r="Z4111" t="s">
        <v>3051</v>
      </c>
      <c r="AA4111">
        <v>831341</v>
      </c>
      <c r="AB4111" s="198">
        <v>37048.875011574077</v>
      </c>
      <c r="AC4111" s="198">
        <v>37048.875011574077</v>
      </c>
    </row>
    <row r="4112" spans="1:29" x14ac:dyDescent="0.2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1</v>
      </c>
      <c r="F4112" s="213">
        <f t="shared" si="325"/>
        <v>10000</v>
      </c>
      <c r="G4112" s="202">
        <v>1341001</v>
      </c>
      <c r="H4112" s="198">
        <v>37047.40724537037</v>
      </c>
      <c r="I4112" t="s">
        <v>4543</v>
      </c>
      <c r="M4112" t="s">
        <v>3494</v>
      </c>
      <c r="N4112" t="s">
        <v>3840</v>
      </c>
      <c r="O4112" t="s">
        <v>4686</v>
      </c>
      <c r="P4112" s="199">
        <v>10000</v>
      </c>
      <c r="S4112" t="s">
        <v>3495</v>
      </c>
      <c r="T4112" t="s">
        <v>3730</v>
      </c>
      <c r="U4112" s="201">
        <v>3.9325000000000001</v>
      </c>
      <c r="V4112" t="s">
        <v>4525</v>
      </c>
      <c r="W4112" t="s">
        <v>4368</v>
      </c>
      <c r="X4112" t="s">
        <v>4429</v>
      </c>
      <c r="Y4112" t="s">
        <v>4481</v>
      </c>
      <c r="Z4112" t="s">
        <v>3051</v>
      </c>
      <c r="AA4112">
        <v>831342</v>
      </c>
      <c r="AB4112" s="198">
        <v>37048.875011574077</v>
      </c>
      <c r="AC4112" s="198">
        <v>37048.875011574077</v>
      </c>
    </row>
    <row r="4113" spans="1:29" x14ac:dyDescent="0.2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50000</v>
      </c>
      <c r="G4113" s="202">
        <v>1341005</v>
      </c>
      <c r="H4113" s="198">
        <v>37047.40730324074</v>
      </c>
      <c r="I4113" t="s">
        <v>3643</v>
      </c>
      <c r="M4113" t="s">
        <v>3599</v>
      </c>
      <c r="N4113" t="s">
        <v>4774</v>
      </c>
      <c r="O4113" t="s">
        <v>3516</v>
      </c>
      <c r="P4113" s="199">
        <v>50000</v>
      </c>
      <c r="S4113" t="s">
        <v>3500</v>
      </c>
      <c r="T4113" t="s">
        <v>3730</v>
      </c>
      <c r="U4113" s="201">
        <v>27.98</v>
      </c>
      <c r="V4113" t="s">
        <v>4767</v>
      </c>
      <c r="W4113" t="s">
        <v>4776</v>
      </c>
      <c r="X4113" t="s">
        <v>4777</v>
      </c>
      <c r="Y4113" t="s">
        <v>2830</v>
      </c>
      <c r="Z4113" t="s">
        <v>3051</v>
      </c>
      <c r="AA4113">
        <v>113721</v>
      </c>
      <c r="AB4113" s="198">
        <v>37073</v>
      </c>
      <c r="AC4113" s="198">
        <v>37103</v>
      </c>
    </row>
    <row r="4114" spans="1:29" x14ac:dyDescent="0.2">
      <c r="A4114" s="44" t="str">
        <f t="shared" si="321"/>
        <v xml:space="preserve"> Natural Gas Physical</v>
      </c>
      <c r="B4114" s="44" t="str">
        <f t="shared" si="322"/>
        <v/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25</v>
      </c>
      <c r="F4114" s="213">
        <f t="shared" si="325"/>
        <v>125000</v>
      </c>
      <c r="G4114" s="202">
        <v>1341006</v>
      </c>
      <c r="H4114" s="198">
        <v>37047.407314814816</v>
      </c>
      <c r="I4114" t="s">
        <v>4396</v>
      </c>
      <c r="M4114" t="s">
        <v>3494</v>
      </c>
      <c r="N4114" t="s">
        <v>3176</v>
      </c>
      <c r="O4114" t="s">
        <v>177</v>
      </c>
      <c r="P4114" s="199">
        <v>5000</v>
      </c>
      <c r="S4114" t="s">
        <v>3798</v>
      </c>
      <c r="T4114" t="s">
        <v>3177</v>
      </c>
      <c r="U4114" s="201">
        <v>5</v>
      </c>
      <c r="V4114" t="s">
        <v>4414</v>
      </c>
      <c r="W4114" t="s">
        <v>4461</v>
      </c>
      <c r="X4114" t="s">
        <v>3179</v>
      </c>
      <c r="Y4114" t="s">
        <v>4481</v>
      </c>
      <c r="Z4114" t="s">
        <v>3052</v>
      </c>
      <c r="AA4114">
        <v>831343</v>
      </c>
      <c r="AB4114" s="198">
        <v>37048.875011574077</v>
      </c>
      <c r="AC4114" s="198">
        <v>37072.875011574077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43146</v>
      </c>
      <c r="G4115" s="202">
        <v>1341007</v>
      </c>
      <c r="H4115" s="198">
        <v>37047.407337962963</v>
      </c>
      <c r="I4115" t="s">
        <v>4496</v>
      </c>
      <c r="M4115" t="s">
        <v>3494</v>
      </c>
      <c r="N4115" t="s">
        <v>3840</v>
      </c>
      <c r="O4115" t="s">
        <v>2481</v>
      </c>
      <c r="Q4115" s="199">
        <v>43146</v>
      </c>
      <c r="S4115" t="s">
        <v>3495</v>
      </c>
      <c r="T4115" t="s">
        <v>3730</v>
      </c>
      <c r="U4115" s="201">
        <v>3.9975000000000001</v>
      </c>
      <c r="V4115" t="s">
        <v>4500</v>
      </c>
      <c r="W4115" t="s">
        <v>4479</v>
      </c>
      <c r="X4115" t="s">
        <v>4480</v>
      </c>
      <c r="Y4115" t="s">
        <v>4481</v>
      </c>
      <c r="Z4115" t="s">
        <v>3051</v>
      </c>
      <c r="AA4115">
        <v>831344</v>
      </c>
      <c r="AB4115" s="198">
        <v>37048.875011574077</v>
      </c>
      <c r="AC4115" s="198">
        <v>37048.875011574077</v>
      </c>
    </row>
    <row r="4116" spans="1:29" x14ac:dyDescent="0.2">
      <c r="A4116" s="44" t="str">
        <f t="shared" si="321"/>
        <v xml:space="preserve"> Natural Gas Physical</v>
      </c>
      <c r="B4116" s="44" t="str">
        <f t="shared" si="322"/>
        <v/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10000</v>
      </c>
      <c r="G4116" s="202">
        <v>1341008</v>
      </c>
      <c r="H4116" s="198">
        <v>37047.407349537039</v>
      </c>
      <c r="I4116" t="s">
        <v>4519</v>
      </c>
      <c r="M4116" t="s">
        <v>3494</v>
      </c>
      <c r="N4116" t="s">
        <v>3176</v>
      </c>
      <c r="O4116" t="s">
        <v>4591</v>
      </c>
      <c r="P4116" s="199">
        <v>10000</v>
      </c>
      <c r="S4116" t="s">
        <v>3798</v>
      </c>
      <c r="T4116" t="s">
        <v>3177</v>
      </c>
      <c r="U4116" s="201">
        <v>4.84</v>
      </c>
      <c r="V4116" t="s">
        <v>4186</v>
      </c>
      <c r="W4116" t="s">
        <v>3178</v>
      </c>
      <c r="X4116" t="s">
        <v>3179</v>
      </c>
      <c r="Y4116" t="s">
        <v>4481</v>
      </c>
      <c r="Z4116" t="s">
        <v>3052</v>
      </c>
      <c r="AA4116">
        <v>831345</v>
      </c>
      <c r="AB4116" s="198">
        <v>37047.875011574077</v>
      </c>
      <c r="AC4116" s="198">
        <v>37047.875011574077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6969</v>
      </c>
      <c r="G4117" s="202">
        <v>1341009</v>
      </c>
      <c r="H4117" s="198">
        <v>37047.407372685186</v>
      </c>
      <c r="I4117" t="s">
        <v>4543</v>
      </c>
      <c r="M4117" t="s">
        <v>3494</v>
      </c>
      <c r="N4117" t="s">
        <v>3840</v>
      </c>
      <c r="O4117" t="s">
        <v>2472</v>
      </c>
      <c r="Q4117" s="199">
        <v>6969</v>
      </c>
      <c r="S4117" t="s">
        <v>3495</v>
      </c>
      <c r="T4117" t="s">
        <v>3730</v>
      </c>
      <c r="U4117" s="201">
        <v>3.8725000000000001</v>
      </c>
      <c r="V4117" t="s">
        <v>3627</v>
      </c>
      <c r="W4117" t="s">
        <v>4512</v>
      </c>
      <c r="X4117" t="s">
        <v>4513</v>
      </c>
      <c r="Y4117" t="s">
        <v>4481</v>
      </c>
      <c r="Z4117" t="s">
        <v>3051</v>
      </c>
      <c r="AA4117">
        <v>831346</v>
      </c>
      <c r="AB4117" s="198">
        <v>37048.875011574077</v>
      </c>
      <c r="AC4117" s="198">
        <v>37048.875011574077</v>
      </c>
    </row>
    <row r="4118" spans="1:29" x14ac:dyDescent="0.2">
      <c r="A4118" s="44" t="str">
        <f t="shared" si="321"/>
        <v>US Natural Gas Physical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Physical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3700</v>
      </c>
      <c r="G4118" s="202">
        <v>1341010</v>
      </c>
      <c r="H4118" s="198">
        <v>37047.407407407409</v>
      </c>
      <c r="I4118" t="s">
        <v>4219</v>
      </c>
      <c r="M4118" t="s">
        <v>3494</v>
      </c>
      <c r="N4118" t="s">
        <v>3840</v>
      </c>
      <c r="O4118" t="s">
        <v>4697</v>
      </c>
      <c r="P4118" s="199">
        <v>3700</v>
      </c>
      <c r="S4118" t="s">
        <v>3495</v>
      </c>
      <c r="T4118" t="s">
        <v>3730</v>
      </c>
      <c r="U4118" s="201">
        <v>3.86</v>
      </c>
      <c r="V4118" t="s">
        <v>4226</v>
      </c>
      <c r="W4118" t="s">
        <v>4169</v>
      </c>
      <c r="X4118" t="s">
        <v>4170</v>
      </c>
      <c r="Y4118" t="s">
        <v>4481</v>
      </c>
      <c r="Z4118" t="s">
        <v>3051</v>
      </c>
      <c r="AA4118">
        <v>831347</v>
      </c>
      <c r="AB4118" s="198">
        <v>37048.875011574077</v>
      </c>
      <c r="AC4118" s="198">
        <v>37048.875011574077</v>
      </c>
    </row>
    <row r="4119" spans="1:29" x14ac:dyDescent="0.2">
      <c r="A4119" s="44" t="str">
        <f t="shared" si="321"/>
        <v xml:space="preserve"> Natural Gas Physical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5000</v>
      </c>
      <c r="G4119" s="202">
        <v>1341011</v>
      </c>
      <c r="H4119" s="198">
        <v>37047.407430555555</v>
      </c>
      <c r="I4119" t="s">
        <v>4501</v>
      </c>
      <c r="M4119" t="s">
        <v>3494</v>
      </c>
      <c r="N4119" t="s">
        <v>3176</v>
      </c>
      <c r="O4119" t="s">
        <v>151</v>
      </c>
      <c r="P4119" s="199">
        <v>5000</v>
      </c>
      <c r="S4119" t="s">
        <v>3798</v>
      </c>
      <c r="T4119" t="s">
        <v>3177</v>
      </c>
      <c r="U4119" s="201">
        <v>4.87</v>
      </c>
      <c r="V4119" t="s">
        <v>4356</v>
      </c>
      <c r="W4119" t="s">
        <v>3178</v>
      </c>
      <c r="X4119" t="s">
        <v>3179</v>
      </c>
      <c r="Y4119" t="s">
        <v>4481</v>
      </c>
      <c r="Z4119" t="s">
        <v>3052</v>
      </c>
      <c r="AA4119">
        <v>831349</v>
      </c>
      <c r="AB4119" s="198">
        <v>37048.875011574077</v>
      </c>
      <c r="AC4119" s="198">
        <v>37048.875011574077</v>
      </c>
    </row>
    <row r="4120" spans="1:29" x14ac:dyDescent="0.2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10000</v>
      </c>
      <c r="G4120" s="202">
        <v>1341013</v>
      </c>
      <c r="H4120" s="198">
        <v>37047.407523148147</v>
      </c>
      <c r="I4120" t="s">
        <v>4491</v>
      </c>
      <c r="M4120" t="s">
        <v>3494</v>
      </c>
      <c r="N4120" t="s">
        <v>4506</v>
      </c>
      <c r="O4120" t="s">
        <v>2641</v>
      </c>
      <c r="Q4120" s="199">
        <v>10000</v>
      </c>
      <c r="S4120" t="s">
        <v>3495</v>
      </c>
      <c r="T4120" t="s">
        <v>3730</v>
      </c>
      <c r="U4120" s="201">
        <v>4.0599999999999996</v>
      </c>
      <c r="V4120" t="s">
        <v>2839</v>
      </c>
      <c r="W4120" t="s">
        <v>4507</v>
      </c>
      <c r="X4120" t="s">
        <v>4508</v>
      </c>
      <c r="Y4120" t="s">
        <v>4481</v>
      </c>
      <c r="Z4120" t="s">
        <v>3051</v>
      </c>
      <c r="AA4120">
        <v>831351</v>
      </c>
      <c r="AB4120" s="198">
        <v>37048.875011574077</v>
      </c>
      <c r="AC4120" s="198">
        <v>37048.875011574077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25</v>
      </c>
      <c r="F4121" s="213">
        <f t="shared" si="325"/>
        <v>125000</v>
      </c>
      <c r="G4121" s="202">
        <v>1341016</v>
      </c>
      <c r="H4121" s="198">
        <v>37047.407557870371</v>
      </c>
      <c r="I4121" t="s">
        <v>4020</v>
      </c>
      <c r="M4121" t="s">
        <v>3494</v>
      </c>
      <c r="N4121" t="s">
        <v>3840</v>
      </c>
      <c r="O4121" t="s">
        <v>2654</v>
      </c>
      <c r="Q4121" s="199">
        <v>5000</v>
      </c>
      <c r="S4121" t="s">
        <v>3495</v>
      </c>
      <c r="T4121" t="s">
        <v>3730</v>
      </c>
      <c r="U4121" s="201">
        <v>3.88</v>
      </c>
      <c r="V4121" t="s">
        <v>4021</v>
      </c>
      <c r="W4121" t="s">
        <v>4169</v>
      </c>
      <c r="X4121" t="s">
        <v>4170</v>
      </c>
      <c r="Y4121" t="s">
        <v>4481</v>
      </c>
      <c r="Z4121" t="s">
        <v>3051</v>
      </c>
      <c r="AA4121">
        <v>831353</v>
      </c>
      <c r="AB4121" s="198">
        <v>37048.875011574077</v>
      </c>
      <c r="AC4121" s="198">
        <v>37072.875011574077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620000</v>
      </c>
      <c r="G4122" s="202">
        <v>1341018</v>
      </c>
      <c r="H4122" s="198">
        <v>37047.407592592594</v>
      </c>
      <c r="I4122" t="s">
        <v>4484</v>
      </c>
      <c r="M4122" t="s">
        <v>3494</v>
      </c>
      <c r="N4122" t="s">
        <v>4277</v>
      </c>
      <c r="O4122" t="s">
        <v>4487</v>
      </c>
      <c r="P4122" s="199">
        <v>20000</v>
      </c>
      <c r="S4122" t="s">
        <v>3495</v>
      </c>
      <c r="T4122" t="s">
        <v>3730</v>
      </c>
      <c r="U4122" s="201">
        <v>4.01</v>
      </c>
      <c r="V4122" t="s">
        <v>4049</v>
      </c>
      <c r="W4122" t="s">
        <v>2909</v>
      </c>
      <c r="X4122" t="s">
        <v>4278</v>
      </c>
      <c r="Y4122" t="s">
        <v>3748</v>
      </c>
      <c r="Z4122" t="s">
        <v>3051</v>
      </c>
      <c r="AA4122" t="s">
        <v>732</v>
      </c>
      <c r="AB4122" s="198">
        <v>37073.875</v>
      </c>
      <c r="AC4122" s="198">
        <v>37103.875</v>
      </c>
    </row>
    <row r="4123" spans="1:29" x14ac:dyDescent="0.2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10000</v>
      </c>
      <c r="G4123" s="202">
        <v>1341019</v>
      </c>
      <c r="H4123" s="198">
        <v>37047.407592592594</v>
      </c>
      <c r="I4123" t="s">
        <v>4280</v>
      </c>
      <c r="M4123" t="s">
        <v>3494</v>
      </c>
      <c r="N4123" t="s">
        <v>3840</v>
      </c>
      <c r="O4123" t="s">
        <v>2481</v>
      </c>
      <c r="Q4123" s="199">
        <v>10000</v>
      </c>
      <c r="S4123" t="s">
        <v>3495</v>
      </c>
      <c r="T4123" t="s">
        <v>3730</v>
      </c>
      <c r="U4123" s="201">
        <v>4.0075000000000003</v>
      </c>
      <c r="V4123" t="s">
        <v>4377</v>
      </c>
      <c r="W4123" t="s">
        <v>4479</v>
      </c>
      <c r="X4123" t="s">
        <v>4480</v>
      </c>
      <c r="Y4123" t="s">
        <v>4481</v>
      </c>
      <c r="Z4123" t="s">
        <v>3051</v>
      </c>
      <c r="AA4123">
        <v>831352</v>
      </c>
      <c r="AB4123" s="198">
        <v>37048.875011574077</v>
      </c>
      <c r="AC4123" s="198">
        <v>37048.875011574077</v>
      </c>
    </row>
    <row r="4124" spans="1:29" x14ac:dyDescent="0.2">
      <c r="A4124" s="44" t="str">
        <f t="shared" si="321"/>
        <v>US Power Physical</v>
      </c>
      <c r="B4124" s="44" t="str">
        <f t="shared" si="322"/>
        <v>US</v>
      </c>
      <c r="C4124" s="44" t="str">
        <f t="shared" si="323"/>
        <v>Power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62</v>
      </c>
      <c r="F4124" s="213">
        <f t="shared" si="325"/>
        <v>3100</v>
      </c>
      <c r="G4124" s="202">
        <v>1341021</v>
      </c>
      <c r="H4124" s="198">
        <v>37047.40766203704</v>
      </c>
      <c r="I4124" t="s">
        <v>4543</v>
      </c>
      <c r="M4124" t="s">
        <v>2818</v>
      </c>
      <c r="N4124" t="s">
        <v>3519</v>
      </c>
      <c r="O4124" t="s">
        <v>1776</v>
      </c>
      <c r="P4124" s="199">
        <v>50</v>
      </c>
      <c r="S4124" t="s">
        <v>3493</v>
      </c>
      <c r="T4124" t="s">
        <v>3730</v>
      </c>
      <c r="U4124" s="201">
        <v>70.5</v>
      </c>
      <c r="V4124" t="s">
        <v>4271</v>
      </c>
      <c r="W4124" t="s">
        <v>3538</v>
      </c>
      <c r="X4124" t="s">
        <v>3539</v>
      </c>
      <c r="Y4124" t="s">
        <v>4783</v>
      </c>
      <c r="Z4124" t="s">
        <v>3046</v>
      </c>
      <c r="AA4124">
        <v>632955.1</v>
      </c>
      <c r="AB4124" s="198">
        <v>37438.71597222222</v>
      </c>
      <c r="AC4124" s="198">
        <v>37499.71597222222</v>
      </c>
    </row>
    <row r="4125" spans="1:29" x14ac:dyDescent="0.2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2200</v>
      </c>
      <c r="G4125" s="202">
        <v>1341020</v>
      </c>
      <c r="H4125" s="198">
        <v>37047.40766203704</v>
      </c>
      <c r="I4125" t="s">
        <v>4543</v>
      </c>
      <c r="M4125" t="s">
        <v>3494</v>
      </c>
      <c r="N4125" t="s">
        <v>3840</v>
      </c>
      <c r="O4125" t="s">
        <v>2472</v>
      </c>
      <c r="Q4125" s="199">
        <v>2200</v>
      </c>
      <c r="S4125" t="s">
        <v>3495</v>
      </c>
      <c r="T4125" t="s">
        <v>3730</v>
      </c>
      <c r="U4125" s="201">
        <v>3.875</v>
      </c>
      <c r="V4125" t="s">
        <v>3627</v>
      </c>
      <c r="W4125" t="s">
        <v>4512</v>
      </c>
      <c r="X4125" t="s">
        <v>4513</v>
      </c>
      <c r="Y4125" t="s">
        <v>4481</v>
      </c>
      <c r="Z4125" t="s">
        <v>3051</v>
      </c>
      <c r="AA4125">
        <v>831354</v>
      </c>
      <c r="AB4125" s="198">
        <v>37048.875011574077</v>
      </c>
      <c r="AC4125" s="198">
        <v>37048.875011574077</v>
      </c>
    </row>
    <row r="4126" spans="1:29" x14ac:dyDescent="0.2">
      <c r="A4126" s="44" t="str">
        <f t="shared" si="321"/>
        <v xml:space="preserve"> Natural Gas Physical</v>
      </c>
      <c r="B4126" s="44" t="str">
        <f t="shared" si="322"/>
        <v/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10000</v>
      </c>
      <c r="G4126" s="202">
        <v>1341022</v>
      </c>
      <c r="H4126" s="198">
        <v>37047.407708333332</v>
      </c>
      <c r="I4126" t="s">
        <v>4491</v>
      </c>
      <c r="M4126" t="s">
        <v>3494</v>
      </c>
      <c r="N4126" t="s">
        <v>4506</v>
      </c>
      <c r="O4126" t="s">
        <v>2641</v>
      </c>
      <c r="Q4126" s="199">
        <v>10000</v>
      </c>
      <c r="S4126" t="s">
        <v>3495</v>
      </c>
      <c r="T4126" t="s">
        <v>3730</v>
      </c>
      <c r="U4126" s="201">
        <v>4.0625</v>
      </c>
      <c r="V4126" t="s">
        <v>2839</v>
      </c>
      <c r="W4126" t="s">
        <v>4507</v>
      </c>
      <c r="X4126" t="s">
        <v>4508</v>
      </c>
      <c r="Y4126" t="s">
        <v>4481</v>
      </c>
      <c r="Z4126" t="s">
        <v>3051</v>
      </c>
      <c r="AA4126">
        <v>831356</v>
      </c>
      <c r="AB4126" s="198">
        <v>37048.875011574077</v>
      </c>
      <c r="AC4126" s="198">
        <v>37048.875011574077</v>
      </c>
    </row>
    <row r="4127" spans="1:29" x14ac:dyDescent="0.2">
      <c r="A4127" s="44" t="str">
        <f t="shared" si="321"/>
        <v xml:space="preserve"> Natural Gas Physical</v>
      </c>
      <c r="B4127" s="44" t="str">
        <f t="shared" si="322"/>
        <v/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10000</v>
      </c>
      <c r="G4127" s="202">
        <v>1341025</v>
      </c>
      <c r="H4127" s="198">
        <v>37047.407754629632</v>
      </c>
      <c r="I4127" t="s">
        <v>4491</v>
      </c>
      <c r="M4127" t="s">
        <v>3494</v>
      </c>
      <c r="N4127" t="s">
        <v>4506</v>
      </c>
      <c r="O4127" t="s">
        <v>2641</v>
      </c>
      <c r="Q4127" s="199">
        <v>10000</v>
      </c>
      <c r="S4127" t="s">
        <v>3495</v>
      </c>
      <c r="T4127" t="s">
        <v>3730</v>
      </c>
      <c r="U4127" s="201">
        <v>4.0650000000000004</v>
      </c>
      <c r="V4127" t="s">
        <v>2839</v>
      </c>
      <c r="W4127" t="s">
        <v>4507</v>
      </c>
      <c r="X4127" t="s">
        <v>4508</v>
      </c>
      <c r="Y4127" t="s">
        <v>4481</v>
      </c>
      <c r="Z4127" t="s">
        <v>3051</v>
      </c>
      <c r="AA4127">
        <v>831358</v>
      </c>
      <c r="AB4127" s="198">
        <v>37048.875011574077</v>
      </c>
      <c r="AC4127" s="198">
        <v>37048.875011574077</v>
      </c>
    </row>
    <row r="4128" spans="1:29" x14ac:dyDescent="0.2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5000</v>
      </c>
      <c r="G4128" s="202">
        <v>1341024</v>
      </c>
      <c r="H4128" s="198">
        <v>37047.407754629632</v>
      </c>
      <c r="I4128" t="s">
        <v>4400</v>
      </c>
      <c r="M4128" t="s">
        <v>3494</v>
      </c>
      <c r="N4128" t="s">
        <v>3840</v>
      </c>
      <c r="O4128" t="s">
        <v>2507</v>
      </c>
      <c r="P4128" s="199">
        <v>5000</v>
      </c>
      <c r="S4128" t="s">
        <v>3495</v>
      </c>
      <c r="T4128" t="s">
        <v>3730</v>
      </c>
      <c r="U4128" s="201">
        <v>4.1900000000000004</v>
      </c>
      <c r="V4128" t="s">
        <v>4462</v>
      </c>
      <c r="W4128" t="s">
        <v>3217</v>
      </c>
      <c r="X4128" t="s">
        <v>3153</v>
      </c>
      <c r="Y4128" t="s">
        <v>4481</v>
      </c>
      <c r="Z4128" t="s">
        <v>3051</v>
      </c>
      <c r="AA4128">
        <v>831357</v>
      </c>
      <c r="AB4128" s="198">
        <v>37048.875011574077</v>
      </c>
      <c r="AC4128" s="198">
        <v>37048.875011574077</v>
      </c>
    </row>
    <row r="4129" spans="1:29" x14ac:dyDescent="0.2">
      <c r="A4129" s="44" t="str">
        <f t="shared" si="321"/>
        <v>US Natural Gas Physical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25000</v>
      </c>
      <c r="G4129" s="202">
        <v>1341026</v>
      </c>
      <c r="H4129" s="198">
        <v>37047.407824074071</v>
      </c>
      <c r="I4129" t="s">
        <v>4276</v>
      </c>
      <c r="M4129" t="s">
        <v>3494</v>
      </c>
      <c r="N4129" t="s">
        <v>3840</v>
      </c>
      <c r="O4129" t="s">
        <v>4680</v>
      </c>
      <c r="Q4129" s="199">
        <v>25000</v>
      </c>
      <c r="S4129" t="s">
        <v>3495</v>
      </c>
      <c r="T4129" t="s">
        <v>3730</v>
      </c>
      <c r="U4129" s="201">
        <v>3.93</v>
      </c>
      <c r="V4129" t="s">
        <v>3648</v>
      </c>
      <c r="W4129" t="s">
        <v>4163</v>
      </c>
      <c r="X4129" t="s">
        <v>4164</v>
      </c>
      <c r="Y4129" t="s">
        <v>4481</v>
      </c>
      <c r="Z4129" t="s">
        <v>3051</v>
      </c>
      <c r="AA4129">
        <v>831359</v>
      </c>
      <c r="AB4129" s="198">
        <v>37048.875011574077</v>
      </c>
      <c r="AC4129" s="198">
        <v>37048.875011574077</v>
      </c>
    </row>
    <row r="4130" spans="1:29" x14ac:dyDescent="0.2">
      <c r="A4130" s="44" t="str">
        <f t="shared" si="321"/>
        <v xml:space="preserve"> Natural Gas Physical</v>
      </c>
      <c r="B4130" s="44" t="str">
        <f t="shared" si="322"/>
        <v/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10000</v>
      </c>
      <c r="G4130" s="202">
        <v>1341027</v>
      </c>
      <c r="H4130" s="198">
        <v>37047.407847222225</v>
      </c>
      <c r="I4130" t="s">
        <v>4239</v>
      </c>
      <c r="M4130" t="s">
        <v>3494</v>
      </c>
      <c r="N4130" t="s">
        <v>3176</v>
      </c>
      <c r="O4130" t="s">
        <v>4591</v>
      </c>
      <c r="P4130" s="199">
        <v>10000</v>
      </c>
      <c r="S4130" t="s">
        <v>3798</v>
      </c>
      <c r="T4130" t="s">
        <v>3177</v>
      </c>
      <c r="U4130" s="201">
        <v>4.83</v>
      </c>
      <c r="V4130" t="s">
        <v>4195</v>
      </c>
      <c r="W4130" t="s">
        <v>3178</v>
      </c>
      <c r="X4130" t="s">
        <v>3179</v>
      </c>
      <c r="Y4130" t="s">
        <v>4481</v>
      </c>
      <c r="Z4130" t="s">
        <v>3052</v>
      </c>
      <c r="AA4130">
        <v>831360</v>
      </c>
      <c r="AB4130" s="198">
        <v>37047.875011574077</v>
      </c>
      <c r="AC4130" s="198">
        <v>37047.875011574077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620</v>
      </c>
      <c r="G4131" s="202">
        <v>1341030</v>
      </c>
      <c r="H4131" s="198">
        <v>37047.407916666663</v>
      </c>
      <c r="I4131" t="s">
        <v>4375</v>
      </c>
      <c r="M4131" t="s">
        <v>3494</v>
      </c>
      <c r="N4131" t="s">
        <v>4466</v>
      </c>
      <c r="O4131" t="s">
        <v>4092</v>
      </c>
      <c r="Q4131" s="199">
        <v>20</v>
      </c>
      <c r="S4131" t="s">
        <v>4416</v>
      </c>
      <c r="T4131" t="s">
        <v>3730</v>
      </c>
      <c r="U4131" s="201">
        <v>0.1275</v>
      </c>
      <c r="V4131" t="s">
        <v>4669</v>
      </c>
      <c r="W4131" t="s">
        <v>4417</v>
      </c>
      <c r="X4131" t="s">
        <v>4418</v>
      </c>
      <c r="Y4131" t="s">
        <v>3748</v>
      </c>
      <c r="Z4131" t="s">
        <v>3051</v>
      </c>
      <c r="AA4131" t="s">
        <v>733</v>
      </c>
      <c r="AB4131" s="198">
        <v>37073</v>
      </c>
      <c r="AC4131" s="198">
        <v>37103</v>
      </c>
    </row>
    <row r="4132" spans="1:29" x14ac:dyDescent="0.2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25</v>
      </c>
      <c r="F4132" s="213">
        <f t="shared" si="325"/>
        <v>125000</v>
      </c>
      <c r="G4132" s="202">
        <v>1341033</v>
      </c>
      <c r="H4132" s="198">
        <v>37047.407939814817</v>
      </c>
      <c r="I4132" t="s">
        <v>4284</v>
      </c>
      <c r="M4132" t="s">
        <v>3494</v>
      </c>
      <c r="N4132" t="s">
        <v>3840</v>
      </c>
      <c r="O4132" t="s">
        <v>2608</v>
      </c>
      <c r="P4132" s="199">
        <v>5000</v>
      </c>
      <c r="S4132" t="s">
        <v>3495</v>
      </c>
      <c r="T4132" t="s">
        <v>3730</v>
      </c>
      <c r="U4132" s="201">
        <v>3.91</v>
      </c>
      <c r="V4132" t="s">
        <v>4108</v>
      </c>
      <c r="W4132" t="s">
        <v>4163</v>
      </c>
      <c r="X4132" t="s">
        <v>4164</v>
      </c>
      <c r="Y4132" t="s">
        <v>4481</v>
      </c>
      <c r="Z4132" t="s">
        <v>3051</v>
      </c>
      <c r="AA4132">
        <v>831365</v>
      </c>
      <c r="AB4132" s="198">
        <v>37048.875011574077</v>
      </c>
      <c r="AC4132" s="198">
        <v>37072.875011574077</v>
      </c>
    </row>
    <row r="4133" spans="1:29" x14ac:dyDescent="0.2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200</v>
      </c>
      <c r="G4133" s="202">
        <v>1341035</v>
      </c>
      <c r="H4133" s="198">
        <v>37047.407951388886</v>
      </c>
      <c r="I4133" t="s">
        <v>4219</v>
      </c>
      <c r="M4133" t="s">
        <v>3494</v>
      </c>
      <c r="N4133" t="s">
        <v>3840</v>
      </c>
      <c r="O4133" t="s">
        <v>2556</v>
      </c>
      <c r="P4133" s="199">
        <v>200</v>
      </c>
      <c r="S4133" t="s">
        <v>3495</v>
      </c>
      <c r="T4133" t="s">
        <v>3730</v>
      </c>
      <c r="U4133" s="201">
        <v>3.89</v>
      </c>
      <c r="V4133" t="s">
        <v>4226</v>
      </c>
      <c r="W4133" t="s">
        <v>4169</v>
      </c>
      <c r="X4133" t="s">
        <v>4170</v>
      </c>
      <c r="Y4133" t="s">
        <v>4481</v>
      </c>
      <c r="Z4133" t="s">
        <v>3051</v>
      </c>
      <c r="AA4133">
        <v>831363</v>
      </c>
      <c r="AB4133" s="198">
        <v>37048.875011574077</v>
      </c>
      <c r="AC4133" s="198">
        <v>37048.875011574077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1000</v>
      </c>
      <c r="G4134" s="202">
        <v>1341037</v>
      </c>
      <c r="H4134" s="198">
        <v>37047.407962962963</v>
      </c>
      <c r="I4134" t="s">
        <v>4518</v>
      </c>
      <c r="M4134" t="s">
        <v>3494</v>
      </c>
      <c r="N4134" t="s">
        <v>3840</v>
      </c>
      <c r="O4134" t="s">
        <v>2505</v>
      </c>
      <c r="P4134" s="199">
        <v>1000</v>
      </c>
      <c r="S4134" t="s">
        <v>3495</v>
      </c>
      <c r="T4134" t="s">
        <v>3730</v>
      </c>
      <c r="U4134" s="201">
        <v>3.855</v>
      </c>
      <c r="V4134" t="s">
        <v>4598</v>
      </c>
      <c r="W4134" t="s">
        <v>4348</v>
      </c>
      <c r="X4134" t="s">
        <v>4498</v>
      </c>
      <c r="Y4134" t="s">
        <v>4481</v>
      </c>
      <c r="Z4134" t="s">
        <v>3051</v>
      </c>
      <c r="AA4134">
        <v>831364</v>
      </c>
      <c r="AB4134" s="198">
        <v>37048.875011574077</v>
      </c>
      <c r="AC4134" s="198">
        <v>37048.875011574077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3031</v>
      </c>
      <c r="G4135" s="202">
        <v>1341039</v>
      </c>
      <c r="H4135" s="198">
        <v>37047.408009259256</v>
      </c>
      <c r="I4135" t="s">
        <v>4502</v>
      </c>
      <c r="M4135" t="s">
        <v>3494</v>
      </c>
      <c r="N4135" t="s">
        <v>3840</v>
      </c>
      <c r="O4135" t="s">
        <v>2503</v>
      </c>
      <c r="Q4135" s="199">
        <v>3031</v>
      </c>
      <c r="S4135" t="s">
        <v>3495</v>
      </c>
      <c r="T4135" t="s">
        <v>3730</v>
      </c>
      <c r="U4135" s="201">
        <v>3.8675000000000002</v>
      </c>
      <c r="V4135" t="s">
        <v>4151</v>
      </c>
      <c r="W4135" t="s">
        <v>4348</v>
      </c>
      <c r="X4135" t="s">
        <v>4498</v>
      </c>
      <c r="Y4135" t="s">
        <v>4481</v>
      </c>
      <c r="Z4135" t="s">
        <v>3051</v>
      </c>
      <c r="AA4135">
        <v>831366</v>
      </c>
      <c r="AB4135" s="198">
        <v>37048.875011574077</v>
      </c>
      <c r="AC4135" s="198">
        <v>37048.875011574077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20000</v>
      </c>
      <c r="G4136" s="202">
        <v>1341038</v>
      </c>
      <c r="H4136" s="198">
        <v>37047.408009259256</v>
      </c>
      <c r="I4136" t="s">
        <v>4496</v>
      </c>
      <c r="M4136" t="s">
        <v>3494</v>
      </c>
      <c r="N4136" t="s">
        <v>3840</v>
      </c>
      <c r="O4136" t="s">
        <v>4679</v>
      </c>
      <c r="Q4136" s="199">
        <v>20000</v>
      </c>
      <c r="S4136" t="s">
        <v>3495</v>
      </c>
      <c r="T4136" t="s">
        <v>3730</v>
      </c>
      <c r="U4136" s="201">
        <v>4.0549999999999997</v>
      </c>
      <c r="V4136" t="s">
        <v>3909</v>
      </c>
      <c r="W4136" t="s">
        <v>4178</v>
      </c>
      <c r="X4136" t="s">
        <v>4179</v>
      </c>
      <c r="Y4136" t="s">
        <v>4481</v>
      </c>
      <c r="Z4136" t="s">
        <v>3051</v>
      </c>
      <c r="AA4136">
        <v>831367</v>
      </c>
      <c r="AB4136" s="198">
        <v>37048.875011574077</v>
      </c>
      <c r="AC4136" s="198">
        <v>37048.875011574077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5845</v>
      </c>
      <c r="G4137" s="202">
        <v>1341040</v>
      </c>
      <c r="H4137" s="198">
        <v>37047.408043981479</v>
      </c>
      <c r="I4137" t="s">
        <v>4393</v>
      </c>
      <c r="M4137" t="s">
        <v>3494</v>
      </c>
      <c r="N4137" t="s">
        <v>3840</v>
      </c>
      <c r="O4137" t="s">
        <v>4680</v>
      </c>
      <c r="Q4137" s="199">
        <v>5845</v>
      </c>
      <c r="S4137" t="s">
        <v>3495</v>
      </c>
      <c r="T4137" t="s">
        <v>3730</v>
      </c>
      <c r="U4137" s="201">
        <v>3.94</v>
      </c>
      <c r="V4137" t="s">
        <v>3504</v>
      </c>
      <c r="W4137" t="s">
        <v>4163</v>
      </c>
      <c r="X4137" t="s">
        <v>4164</v>
      </c>
      <c r="Y4137" t="s">
        <v>4481</v>
      </c>
      <c r="Z4137" t="s">
        <v>3051</v>
      </c>
      <c r="AA4137">
        <v>831368</v>
      </c>
      <c r="AB4137" s="198">
        <v>37048.875011574077</v>
      </c>
      <c r="AC4137" s="198">
        <v>37048.875011574077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20000</v>
      </c>
      <c r="G4138" s="202">
        <v>1341043</v>
      </c>
      <c r="H4138" s="198">
        <v>37047.408067129632</v>
      </c>
      <c r="I4138" t="s">
        <v>3157</v>
      </c>
      <c r="M4138" t="s">
        <v>3494</v>
      </c>
      <c r="N4138" t="s">
        <v>3840</v>
      </c>
      <c r="O4138" t="s">
        <v>4679</v>
      </c>
      <c r="Q4138" s="199">
        <v>20000</v>
      </c>
      <c r="S4138" t="s">
        <v>3495</v>
      </c>
      <c r="T4138" t="s">
        <v>3730</v>
      </c>
      <c r="U4138" s="201">
        <v>4.0650000000000004</v>
      </c>
      <c r="V4138" t="s">
        <v>3849</v>
      </c>
      <c r="W4138" t="s">
        <v>4178</v>
      </c>
      <c r="X4138" t="s">
        <v>4179</v>
      </c>
      <c r="Y4138" t="s">
        <v>4481</v>
      </c>
      <c r="Z4138" t="s">
        <v>3051</v>
      </c>
      <c r="AA4138">
        <v>831369</v>
      </c>
      <c r="AB4138" s="198">
        <v>37048.875011574077</v>
      </c>
      <c r="AC4138" s="198">
        <v>37048.875011574077</v>
      </c>
    </row>
    <row r="4139" spans="1:29" x14ac:dyDescent="0.2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20000</v>
      </c>
      <c r="G4139" s="202">
        <v>1341046</v>
      </c>
      <c r="H4139" s="198">
        <v>37047.408078703702</v>
      </c>
      <c r="I4139" t="s">
        <v>4482</v>
      </c>
      <c r="M4139" t="s">
        <v>3494</v>
      </c>
      <c r="N4139" t="s">
        <v>3840</v>
      </c>
      <c r="O4139" t="s">
        <v>2481</v>
      </c>
      <c r="Q4139" s="199">
        <v>20000</v>
      </c>
      <c r="S4139" t="s">
        <v>3495</v>
      </c>
      <c r="T4139" t="s">
        <v>3730</v>
      </c>
      <c r="U4139" s="201">
        <v>4.0175000000000001</v>
      </c>
      <c r="V4139" t="s">
        <v>4511</v>
      </c>
      <c r="W4139" t="s">
        <v>4479</v>
      </c>
      <c r="X4139" t="s">
        <v>4480</v>
      </c>
      <c r="Y4139" t="s">
        <v>4481</v>
      </c>
      <c r="Z4139" t="s">
        <v>3051</v>
      </c>
      <c r="AA4139">
        <v>831370</v>
      </c>
      <c r="AB4139" s="198">
        <v>37048.875011574077</v>
      </c>
      <c r="AC4139" s="198">
        <v>37048.875011574077</v>
      </c>
    </row>
    <row r="4140" spans="1:29" x14ac:dyDescent="0.2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10000</v>
      </c>
      <c r="G4140" s="202">
        <v>1341047</v>
      </c>
      <c r="H4140" s="198">
        <v>37047.408090277779</v>
      </c>
      <c r="I4140" t="s">
        <v>4449</v>
      </c>
      <c r="M4140" t="s">
        <v>3494</v>
      </c>
      <c r="N4140" t="s">
        <v>4506</v>
      </c>
      <c r="O4140" t="s">
        <v>2641</v>
      </c>
      <c r="P4140" s="199">
        <v>10000</v>
      </c>
      <c r="S4140" t="s">
        <v>3495</v>
      </c>
      <c r="T4140" t="s">
        <v>3730</v>
      </c>
      <c r="U4140" s="201">
        <v>4.0625</v>
      </c>
      <c r="V4140" t="s">
        <v>3802</v>
      </c>
      <c r="W4140" t="s">
        <v>4507</v>
      </c>
      <c r="X4140" t="s">
        <v>4508</v>
      </c>
      <c r="Y4140" t="s">
        <v>4481</v>
      </c>
      <c r="Z4140" t="s">
        <v>3051</v>
      </c>
      <c r="AA4140">
        <v>831371</v>
      </c>
      <c r="AB4140" s="198">
        <v>37048.875011574077</v>
      </c>
      <c r="AC4140" s="198">
        <v>37048.875011574077</v>
      </c>
    </row>
    <row r="4141" spans="1:29" x14ac:dyDescent="0.2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24</v>
      </c>
      <c r="F4141" s="213">
        <f t="shared" si="325"/>
        <v>1200</v>
      </c>
      <c r="G4141" s="202">
        <v>1341048</v>
      </c>
      <c r="H4141" s="198">
        <v>37047.408113425925</v>
      </c>
      <c r="I4141" t="s">
        <v>3540</v>
      </c>
      <c r="M4141" t="s">
        <v>2818</v>
      </c>
      <c r="N4141" t="s">
        <v>3519</v>
      </c>
      <c r="O4141" t="s">
        <v>2445</v>
      </c>
      <c r="P4141" s="199">
        <v>50</v>
      </c>
      <c r="S4141" t="s">
        <v>3493</v>
      </c>
      <c r="T4141" t="s">
        <v>3730</v>
      </c>
      <c r="U4141" s="201">
        <v>44.75</v>
      </c>
      <c r="V4141" t="s">
        <v>3137</v>
      </c>
      <c r="W4141" t="s">
        <v>3534</v>
      </c>
      <c r="X4141" t="s">
        <v>3535</v>
      </c>
      <c r="Y4141" t="s">
        <v>4783</v>
      </c>
      <c r="Z4141" t="s">
        <v>3046</v>
      </c>
      <c r="AA4141">
        <v>632956.1</v>
      </c>
      <c r="AB4141" s="198">
        <v>37049.875011574077</v>
      </c>
      <c r="AC4141" s="198">
        <v>37072.875011574077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151</v>
      </c>
      <c r="F4142" s="213">
        <f t="shared" si="325"/>
        <v>755000</v>
      </c>
      <c r="G4142" s="202">
        <v>1341053</v>
      </c>
      <c r="H4142" s="198">
        <v>37047.408217592594</v>
      </c>
      <c r="I4142" t="s">
        <v>4239</v>
      </c>
      <c r="M4142" t="s">
        <v>3494</v>
      </c>
      <c r="N4142" t="s">
        <v>4488</v>
      </c>
      <c r="O4142" t="s">
        <v>4362</v>
      </c>
      <c r="P4142" s="199">
        <v>5000</v>
      </c>
      <c r="S4142" t="s">
        <v>3495</v>
      </c>
      <c r="T4142" t="s">
        <v>3730</v>
      </c>
      <c r="U4142" s="201">
        <v>1.365</v>
      </c>
      <c r="V4142" t="s">
        <v>379</v>
      </c>
      <c r="W4142" t="s">
        <v>4489</v>
      </c>
      <c r="X4142" t="s">
        <v>4490</v>
      </c>
      <c r="Y4142" t="s">
        <v>3748</v>
      </c>
      <c r="Z4142" t="s">
        <v>3051</v>
      </c>
      <c r="AA4142" t="s">
        <v>734</v>
      </c>
      <c r="AB4142" s="198">
        <v>37196</v>
      </c>
      <c r="AC4142" s="198">
        <v>37346</v>
      </c>
    </row>
    <row r="4143" spans="1:29" x14ac:dyDescent="0.2">
      <c r="A4143" s="44" t="str">
        <f t="shared" si="321"/>
        <v>US Natural Gas Physical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2400</v>
      </c>
      <c r="G4143" s="202">
        <v>1341054</v>
      </c>
      <c r="H4143" s="198">
        <v>37047.40824074074</v>
      </c>
      <c r="I4143" t="s">
        <v>4496</v>
      </c>
      <c r="M4143" t="s">
        <v>3494</v>
      </c>
      <c r="N4143" t="s">
        <v>3840</v>
      </c>
      <c r="O4143" t="s">
        <v>2505</v>
      </c>
      <c r="P4143" s="199">
        <v>2400</v>
      </c>
      <c r="S4143" t="s">
        <v>3495</v>
      </c>
      <c r="T4143" t="s">
        <v>3730</v>
      </c>
      <c r="U4143" s="201">
        <v>3.8525</v>
      </c>
      <c r="V4143" t="s">
        <v>4001</v>
      </c>
      <c r="W4143" t="s">
        <v>4348</v>
      </c>
      <c r="X4143" t="s">
        <v>4498</v>
      </c>
      <c r="Y4143" t="s">
        <v>4481</v>
      </c>
      <c r="Z4143" t="s">
        <v>3051</v>
      </c>
      <c r="AA4143">
        <v>831374</v>
      </c>
      <c r="AB4143" s="198">
        <v>37048.875011574077</v>
      </c>
      <c r="AC4143" s="198">
        <v>37048.875011574077</v>
      </c>
    </row>
    <row r="4144" spans="1:29" x14ac:dyDescent="0.2">
      <c r="A4144" s="44" t="str">
        <f t="shared" si="321"/>
        <v>US Natural Gas Physical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1</v>
      </c>
      <c r="F4144" s="213">
        <f t="shared" si="325"/>
        <v>5000</v>
      </c>
      <c r="G4144" s="202">
        <v>1341057</v>
      </c>
      <c r="H4144" s="198">
        <v>37047.408275462964</v>
      </c>
      <c r="I4144" t="s">
        <v>4518</v>
      </c>
      <c r="M4144" t="s">
        <v>3494</v>
      </c>
      <c r="N4144" t="s">
        <v>3840</v>
      </c>
      <c r="O4144" t="s">
        <v>2498</v>
      </c>
      <c r="P4144" s="199">
        <v>5000</v>
      </c>
      <c r="S4144" t="s">
        <v>3495</v>
      </c>
      <c r="T4144" t="s">
        <v>3730</v>
      </c>
      <c r="U4144" s="201">
        <v>3.8174999999999999</v>
      </c>
      <c r="V4144" t="s">
        <v>4585</v>
      </c>
      <c r="W4144" t="s">
        <v>4348</v>
      </c>
      <c r="X4144" t="s">
        <v>4498</v>
      </c>
      <c r="Y4144" t="s">
        <v>4481</v>
      </c>
      <c r="Z4144" t="s">
        <v>3051</v>
      </c>
      <c r="AA4144">
        <v>831375</v>
      </c>
      <c r="AB4144" s="198">
        <v>37048.875011574077</v>
      </c>
      <c r="AC4144" s="198">
        <v>37048.875011574077</v>
      </c>
    </row>
    <row r="4145" spans="1:29" x14ac:dyDescent="0.2">
      <c r="A4145" s="44" t="str">
        <f t="shared" si="321"/>
        <v>US Natural Gas Physical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1</v>
      </c>
      <c r="F4145" s="213">
        <f t="shared" si="325"/>
        <v>10000</v>
      </c>
      <c r="G4145" s="202">
        <v>1341059</v>
      </c>
      <c r="H4145" s="198">
        <v>37047.408368055556</v>
      </c>
      <c r="I4145" t="s">
        <v>3606</v>
      </c>
      <c r="M4145" t="s">
        <v>3494</v>
      </c>
      <c r="N4145" t="s">
        <v>3840</v>
      </c>
      <c r="O4145" t="s">
        <v>2586</v>
      </c>
      <c r="Q4145" s="199">
        <v>10000</v>
      </c>
      <c r="S4145" t="s">
        <v>3495</v>
      </c>
      <c r="T4145" t="s">
        <v>3730</v>
      </c>
      <c r="U4145" s="201">
        <v>4.0350000000000001</v>
      </c>
      <c r="V4145" t="s">
        <v>4347</v>
      </c>
      <c r="W4145" t="s">
        <v>4523</v>
      </c>
      <c r="X4145" t="s">
        <v>4524</v>
      </c>
      <c r="Y4145" t="s">
        <v>4481</v>
      </c>
      <c r="Z4145" t="s">
        <v>3051</v>
      </c>
      <c r="AA4145">
        <v>831376</v>
      </c>
      <c r="AB4145" s="198">
        <v>37048.875011574077</v>
      </c>
      <c r="AC4145" s="198">
        <v>37048.875011574077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31</v>
      </c>
      <c r="F4146" s="213">
        <f t="shared" si="325"/>
        <v>155000</v>
      </c>
      <c r="G4146" s="202">
        <v>1341061</v>
      </c>
      <c r="H4146" s="198">
        <v>37047.408414351848</v>
      </c>
      <c r="I4146" t="s">
        <v>4264</v>
      </c>
      <c r="M4146" t="s">
        <v>3494</v>
      </c>
      <c r="N4146" t="s">
        <v>4277</v>
      </c>
      <c r="O4146" t="s">
        <v>4487</v>
      </c>
      <c r="P4146" s="199">
        <v>5000</v>
      </c>
      <c r="S4146" t="s">
        <v>3495</v>
      </c>
      <c r="T4146" t="s">
        <v>3730</v>
      </c>
      <c r="U4146" s="201">
        <v>4.0149999999999997</v>
      </c>
      <c r="V4146" t="s">
        <v>416</v>
      </c>
      <c r="W4146" t="s">
        <v>2909</v>
      </c>
      <c r="X4146" t="s">
        <v>4278</v>
      </c>
      <c r="Y4146" t="s">
        <v>3748</v>
      </c>
      <c r="Z4146" t="s">
        <v>3051</v>
      </c>
      <c r="AA4146" t="s">
        <v>735</v>
      </c>
      <c r="AB4146" s="198">
        <v>37073.875</v>
      </c>
      <c r="AC4146" s="198">
        <v>37103.875</v>
      </c>
    </row>
    <row r="4147" spans="1:29" x14ac:dyDescent="0.2">
      <c r="A4147" s="44" t="str">
        <f t="shared" si="321"/>
        <v>US Natural Gas Physical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1</v>
      </c>
      <c r="F4147" s="213">
        <f t="shared" si="325"/>
        <v>7800</v>
      </c>
      <c r="G4147" s="202">
        <v>1341063</v>
      </c>
      <c r="H4147" s="198">
        <v>37047.408449074072</v>
      </c>
      <c r="I4147" t="s">
        <v>4249</v>
      </c>
      <c r="M4147" t="s">
        <v>3494</v>
      </c>
      <c r="N4147" t="s">
        <v>3840</v>
      </c>
      <c r="O4147" t="s">
        <v>2472</v>
      </c>
      <c r="Q4147" s="199">
        <v>7800</v>
      </c>
      <c r="S4147" t="s">
        <v>3495</v>
      </c>
      <c r="T4147" t="s">
        <v>3730</v>
      </c>
      <c r="U4147" s="201">
        <v>3.875</v>
      </c>
      <c r="V4147" t="s">
        <v>4478</v>
      </c>
      <c r="W4147" t="s">
        <v>4512</v>
      </c>
      <c r="X4147" t="s">
        <v>4513</v>
      </c>
      <c r="Y4147" t="s">
        <v>4481</v>
      </c>
      <c r="Z4147" t="s">
        <v>3051</v>
      </c>
      <c r="AA4147">
        <v>831377</v>
      </c>
      <c r="AB4147" s="198">
        <v>37048.875011574077</v>
      </c>
      <c r="AC4147" s="198">
        <v>37048.875011574077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151</v>
      </c>
      <c r="F4148" s="213">
        <f t="shared" si="325"/>
        <v>755000</v>
      </c>
      <c r="G4148" s="202">
        <v>1341064</v>
      </c>
      <c r="H4148" s="198">
        <v>37047.408472222225</v>
      </c>
      <c r="I4148" t="s">
        <v>3606</v>
      </c>
      <c r="M4148" t="s">
        <v>3494</v>
      </c>
      <c r="N4148" t="s">
        <v>4277</v>
      </c>
      <c r="O4148" t="s">
        <v>4505</v>
      </c>
      <c r="P4148" s="199">
        <v>5000</v>
      </c>
      <c r="S4148" t="s">
        <v>3495</v>
      </c>
      <c r="T4148" t="s">
        <v>3730</v>
      </c>
      <c r="U4148" s="201">
        <v>4.4249999999999998</v>
      </c>
      <c r="V4148" t="s">
        <v>4060</v>
      </c>
      <c r="W4148" t="s">
        <v>2909</v>
      </c>
      <c r="X4148" t="s">
        <v>4278</v>
      </c>
      <c r="Y4148" t="s">
        <v>3748</v>
      </c>
      <c r="Z4148" t="s">
        <v>3051</v>
      </c>
      <c r="AA4148" t="s">
        <v>736</v>
      </c>
      <c r="AB4148" s="198">
        <v>37196</v>
      </c>
      <c r="AC4148" s="198">
        <v>37346</v>
      </c>
    </row>
    <row r="4149" spans="1:29" x14ac:dyDescent="0.2">
      <c r="A4149" s="44" t="str">
        <f t="shared" si="321"/>
        <v>US Natural Gas Physical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1306</v>
      </c>
      <c r="G4149" s="202">
        <v>1341066</v>
      </c>
      <c r="H4149" s="198">
        <v>37047.408576388887</v>
      </c>
      <c r="I4149" t="s">
        <v>4518</v>
      </c>
      <c r="M4149" t="s">
        <v>3494</v>
      </c>
      <c r="N4149" t="s">
        <v>3840</v>
      </c>
      <c r="O4149" t="s">
        <v>2498</v>
      </c>
      <c r="P4149" s="199">
        <v>1306</v>
      </c>
      <c r="S4149" t="s">
        <v>3495</v>
      </c>
      <c r="T4149" t="s">
        <v>3730</v>
      </c>
      <c r="U4149" s="201">
        <v>3.8149999999999999</v>
      </c>
      <c r="V4149" t="s">
        <v>4585</v>
      </c>
      <c r="W4149" t="s">
        <v>4348</v>
      </c>
      <c r="X4149" t="s">
        <v>4498</v>
      </c>
      <c r="Y4149" t="s">
        <v>4481</v>
      </c>
      <c r="Z4149" t="s">
        <v>3051</v>
      </c>
      <c r="AA4149">
        <v>831378</v>
      </c>
      <c r="AB4149" s="198">
        <v>37048.875011574077</v>
      </c>
      <c r="AC4149" s="198">
        <v>37048.875011574077</v>
      </c>
    </row>
    <row r="4150" spans="1:29" x14ac:dyDescent="0.2">
      <c r="A4150" s="44" t="str">
        <f t="shared" si="321"/>
        <v xml:space="preserve"> Natural Gas Physical</v>
      </c>
      <c r="B4150" s="44" t="str">
        <f t="shared" si="322"/>
        <v/>
      </c>
      <c r="C4150" s="44" t="str">
        <f t="shared" si="323"/>
        <v>Natural Gas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10000</v>
      </c>
      <c r="G4150" s="202">
        <v>1341067</v>
      </c>
      <c r="H4150" s="198">
        <v>37047.408680555556</v>
      </c>
      <c r="I4150" t="s">
        <v>4491</v>
      </c>
      <c r="M4150" t="s">
        <v>3494</v>
      </c>
      <c r="N4150" t="s">
        <v>4506</v>
      </c>
      <c r="O4150" t="s">
        <v>2641</v>
      </c>
      <c r="Q4150" s="199">
        <v>10000</v>
      </c>
      <c r="S4150" t="s">
        <v>3495</v>
      </c>
      <c r="T4150" t="s">
        <v>3730</v>
      </c>
      <c r="U4150" s="201">
        <v>4.0599999999999996</v>
      </c>
      <c r="V4150" t="s">
        <v>2839</v>
      </c>
      <c r="W4150" t="s">
        <v>4507</v>
      </c>
      <c r="X4150" t="s">
        <v>4508</v>
      </c>
      <c r="Y4150" t="s">
        <v>4481</v>
      </c>
      <c r="Z4150" t="s">
        <v>3051</v>
      </c>
      <c r="AA4150">
        <v>831379</v>
      </c>
      <c r="AB4150" s="198">
        <v>37048.875011574077</v>
      </c>
      <c r="AC4150" s="198">
        <v>37048.875011574077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1667</v>
      </c>
      <c r="G4151" s="202">
        <v>1341068</v>
      </c>
      <c r="H4151" s="198">
        <v>37047.408703703702</v>
      </c>
      <c r="I4151" t="s">
        <v>4219</v>
      </c>
      <c r="M4151" t="s">
        <v>3494</v>
      </c>
      <c r="N4151" t="s">
        <v>3840</v>
      </c>
      <c r="O4151" t="s">
        <v>4680</v>
      </c>
      <c r="P4151" s="199">
        <v>1667</v>
      </c>
      <c r="S4151" t="s">
        <v>3495</v>
      </c>
      <c r="T4151" t="s">
        <v>3730</v>
      </c>
      <c r="U4151" s="201">
        <v>3.9350000000000001</v>
      </c>
      <c r="V4151" t="s">
        <v>4226</v>
      </c>
      <c r="W4151" t="s">
        <v>4163</v>
      </c>
      <c r="X4151" t="s">
        <v>4164</v>
      </c>
      <c r="Y4151" t="s">
        <v>4481</v>
      </c>
      <c r="Z4151" t="s">
        <v>3051</v>
      </c>
      <c r="AA4151">
        <v>831380</v>
      </c>
      <c r="AB4151" s="198">
        <v>37048.875011574077</v>
      </c>
      <c r="AC4151" s="198">
        <v>37048.875011574077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3694</v>
      </c>
      <c r="G4152" s="202">
        <v>1341069</v>
      </c>
      <c r="H4152" s="198">
        <v>37047.408761574072</v>
      </c>
      <c r="I4152" t="s">
        <v>4496</v>
      </c>
      <c r="M4152" t="s">
        <v>3494</v>
      </c>
      <c r="N4152" t="s">
        <v>3840</v>
      </c>
      <c r="O4152" t="s">
        <v>2498</v>
      </c>
      <c r="P4152" s="199">
        <v>3694</v>
      </c>
      <c r="S4152" t="s">
        <v>3495</v>
      </c>
      <c r="T4152" t="s">
        <v>3730</v>
      </c>
      <c r="U4152" s="201">
        <v>3.8125</v>
      </c>
      <c r="V4152" t="s">
        <v>4001</v>
      </c>
      <c r="W4152" t="s">
        <v>4348</v>
      </c>
      <c r="X4152" t="s">
        <v>4498</v>
      </c>
      <c r="Y4152" t="s">
        <v>4481</v>
      </c>
      <c r="Z4152" t="s">
        <v>3051</v>
      </c>
      <c r="AA4152">
        <v>831381</v>
      </c>
      <c r="AB4152" s="198">
        <v>37048.875011574077</v>
      </c>
      <c r="AC4152" s="198">
        <v>37048.875011574077</v>
      </c>
    </row>
    <row r="4153" spans="1:29" x14ac:dyDescent="0.2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31</v>
      </c>
      <c r="F4153" s="213">
        <f t="shared" si="325"/>
        <v>775</v>
      </c>
      <c r="G4153" s="202">
        <v>1341070</v>
      </c>
      <c r="H4153" s="198">
        <v>37047.408819444441</v>
      </c>
      <c r="I4153" t="s">
        <v>3532</v>
      </c>
      <c r="M4153" t="s">
        <v>2818</v>
      </c>
      <c r="N4153" t="s">
        <v>3460</v>
      </c>
      <c r="O4153" t="s">
        <v>3877</v>
      </c>
      <c r="P4153" s="199">
        <v>25</v>
      </c>
      <c r="S4153" t="s">
        <v>3493</v>
      </c>
      <c r="T4153" t="s">
        <v>3730</v>
      </c>
      <c r="U4153" s="201">
        <v>203</v>
      </c>
      <c r="V4153" t="s">
        <v>3879</v>
      </c>
      <c r="W4153" t="s">
        <v>3234</v>
      </c>
      <c r="X4153" t="s">
        <v>3462</v>
      </c>
      <c r="Y4153" t="s">
        <v>4783</v>
      </c>
      <c r="Z4153" t="s">
        <v>3046</v>
      </c>
      <c r="AA4153">
        <v>632958.1</v>
      </c>
      <c r="AB4153" s="198">
        <v>37104.875011574077</v>
      </c>
      <c r="AC4153" s="198">
        <v>37134.875011574077</v>
      </c>
    </row>
    <row r="4154" spans="1:29" x14ac:dyDescent="0.2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1500</v>
      </c>
      <c r="G4154" s="202">
        <v>1341071</v>
      </c>
      <c r="H4154" s="198">
        <v>37047.408819444441</v>
      </c>
      <c r="I4154" t="s">
        <v>4254</v>
      </c>
      <c r="M4154" t="s">
        <v>2818</v>
      </c>
      <c r="N4154" t="s">
        <v>3519</v>
      </c>
      <c r="O4154" t="s">
        <v>4273</v>
      </c>
      <c r="P4154" s="199">
        <v>50</v>
      </c>
      <c r="S4154" t="s">
        <v>3493</v>
      </c>
      <c r="T4154" t="s">
        <v>3730</v>
      </c>
      <c r="U4154" s="201">
        <v>43.25</v>
      </c>
      <c r="V4154" t="s">
        <v>552</v>
      </c>
      <c r="W4154" t="s">
        <v>3527</v>
      </c>
      <c r="X4154" t="s">
        <v>4275</v>
      </c>
      <c r="Y4154" t="s">
        <v>4783</v>
      </c>
      <c r="Z4154" t="s">
        <v>3046</v>
      </c>
      <c r="AA4154">
        <v>632959.1</v>
      </c>
      <c r="AB4154" s="198">
        <v>37135.594444444447</v>
      </c>
      <c r="AC4154" s="198">
        <v>37164.594444444447</v>
      </c>
    </row>
    <row r="4155" spans="1:29" x14ac:dyDescent="0.2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10000</v>
      </c>
      <c r="G4155" s="202">
        <v>1341074</v>
      </c>
      <c r="H4155" s="198">
        <v>37047.408912037034</v>
      </c>
      <c r="I4155" t="s">
        <v>4430</v>
      </c>
      <c r="M4155" t="s">
        <v>3494</v>
      </c>
      <c r="N4155" t="s">
        <v>3840</v>
      </c>
      <c r="O4155" t="s">
        <v>4679</v>
      </c>
      <c r="Q4155" s="199">
        <v>10000</v>
      </c>
      <c r="S4155" t="s">
        <v>3495</v>
      </c>
      <c r="T4155" t="s">
        <v>3730</v>
      </c>
      <c r="U4155" s="201">
        <v>4.0750000000000002</v>
      </c>
      <c r="V4155">
        <v>10041965</v>
      </c>
      <c r="W4155" t="s">
        <v>4178</v>
      </c>
      <c r="X4155" t="s">
        <v>4179</v>
      </c>
      <c r="Y4155" t="s">
        <v>4481</v>
      </c>
      <c r="Z4155" t="s">
        <v>3051</v>
      </c>
      <c r="AA4155">
        <v>831382</v>
      </c>
      <c r="AB4155" s="198">
        <v>37048.875011574077</v>
      </c>
      <c r="AC4155" s="198">
        <v>37048.875011574077</v>
      </c>
    </row>
    <row r="4156" spans="1:29" x14ac:dyDescent="0.2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5000</v>
      </c>
      <c r="G4156" s="202">
        <v>1341075</v>
      </c>
      <c r="H4156" s="198">
        <v>37047.40892361111</v>
      </c>
      <c r="I4156" t="s">
        <v>3518</v>
      </c>
      <c r="M4156" t="s">
        <v>3494</v>
      </c>
      <c r="N4156" t="s">
        <v>3840</v>
      </c>
      <c r="O4156" t="s">
        <v>2503</v>
      </c>
      <c r="P4156" s="199">
        <v>5000</v>
      </c>
      <c r="S4156" t="s">
        <v>3495</v>
      </c>
      <c r="T4156" t="s">
        <v>3730</v>
      </c>
      <c r="U4156" s="201">
        <v>3.8574999999999999</v>
      </c>
      <c r="V4156" t="s">
        <v>4453</v>
      </c>
      <c r="W4156" t="s">
        <v>4348</v>
      </c>
      <c r="X4156" t="s">
        <v>4498</v>
      </c>
      <c r="Y4156" t="s">
        <v>4481</v>
      </c>
      <c r="Z4156" t="s">
        <v>3051</v>
      </c>
      <c r="AA4156">
        <v>831383</v>
      </c>
      <c r="AB4156" s="198">
        <v>37048.875011574077</v>
      </c>
      <c r="AC4156" s="198">
        <v>37048.875011574077</v>
      </c>
    </row>
    <row r="4157" spans="1:29" x14ac:dyDescent="0.2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25000</v>
      </c>
      <c r="G4157" s="202">
        <v>1341076</v>
      </c>
      <c r="H4157" s="198">
        <v>37047.408935185187</v>
      </c>
      <c r="I4157" t="s">
        <v>3702</v>
      </c>
      <c r="M4157" t="s">
        <v>3494</v>
      </c>
      <c r="N4157" t="s">
        <v>3840</v>
      </c>
      <c r="O4157" t="s">
        <v>4680</v>
      </c>
      <c r="Q4157" s="199">
        <v>25000</v>
      </c>
      <c r="S4157" t="s">
        <v>3495</v>
      </c>
      <c r="T4157" t="s">
        <v>3730</v>
      </c>
      <c r="U4157" s="201">
        <v>3.94</v>
      </c>
      <c r="V4157" t="s">
        <v>4008</v>
      </c>
      <c r="W4157" t="s">
        <v>4163</v>
      </c>
      <c r="X4157" t="s">
        <v>4164</v>
      </c>
      <c r="Y4157" t="s">
        <v>4481</v>
      </c>
      <c r="Z4157" t="s">
        <v>3051</v>
      </c>
      <c r="AA4157">
        <v>831384</v>
      </c>
      <c r="AB4157" s="198">
        <v>37048.875011574077</v>
      </c>
      <c r="AC4157" s="198">
        <v>37048.875011574077</v>
      </c>
    </row>
    <row r="4158" spans="1:29" x14ac:dyDescent="0.2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6302</v>
      </c>
      <c r="G4158" s="202">
        <v>1341077</v>
      </c>
      <c r="H4158" s="198">
        <v>37047.408958333333</v>
      </c>
      <c r="I4158" t="s">
        <v>4400</v>
      </c>
      <c r="M4158" t="s">
        <v>3494</v>
      </c>
      <c r="N4158" t="s">
        <v>3840</v>
      </c>
      <c r="O4158" t="s">
        <v>2469</v>
      </c>
      <c r="Q4158" s="199">
        <v>6302</v>
      </c>
      <c r="S4158" t="s">
        <v>3495</v>
      </c>
      <c r="T4158" t="s">
        <v>3730</v>
      </c>
      <c r="U4158" s="201">
        <v>3.86</v>
      </c>
      <c r="V4158" t="s">
        <v>4009</v>
      </c>
      <c r="W4158" t="s">
        <v>4512</v>
      </c>
      <c r="X4158" t="s">
        <v>4513</v>
      </c>
      <c r="Y4158" t="s">
        <v>4481</v>
      </c>
      <c r="Z4158" t="s">
        <v>3051</v>
      </c>
      <c r="AA4158">
        <v>831385</v>
      </c>
      <c r="AB4158" s="198">
        <v>37048.875011574077</v>
      </c>
      <c r="AC4158" s="198">
        <v>37048.875011574077</v>
      </c>
    </row>
    <row r="4159" spans="1:29" x14ac:dyDescent="0.2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1</v>
      </c>
      <c r="F4159" s="213">
        <f t="shared" si="325"/>
        <v>8097</v>
      </c>
      <c r="G4159" s="202">
        <v>1341079</v>
      </c>
      <c r="H4159" s="198">
        <v>37047.409004629626</v>
      </c>
      <c r="I4159" t="s">
        <v>4482</v>
      </c>
      <c r="M4159" t="s">
        <v>3494</v>
      </c>
      <c r="N4159" t="s">
        <v>3840</v>
      </c>
      <c r="O4159" t="s">
        <v>2481</v>
      </c>
      <c r="P4159" s="199">
        <v>8097</v>
      </c>
      <c r="S4159" t="s">
        <v>3495</v>
      </c>
      <c r="T4159" t="s">
        <v>3730</v>
      </c>
      <c r="U4159" s="201">
        <v>4.0075000000000003</v>
      </c>
      <c r="V4159" t="s">
        <v>4511</v>
      </c>
      <c r="W4159" t="s">
        <v>4479</v>
      </c>
      <c r="X4159" t="s">
        <v>4480</v>
      </c>
      <c r="Y4159" t="s">
        <v>4481</v>
      </c>
      <c r="Z4159" t="s">
        <v>3051</v>
      </c>
      <c r="AA4159">
        <v>831386</v>
      </c>
      <c r="AB4159" s="198">
        <v>37048.875011574077</v>
      </c>
      <c r="AC4159" s="198">
        <v>37048.875011574077</v>
      </c>
    </row>
    <row r="4160" spans="1:29" x14ac:dyDescent="0.2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1341078</v>
      </c>
      <c r="H4160" s="198">
        <v>37047.409004629626</v>
      </c>
      <c r="I4160" t="s">
        <v>4276</v>
      </c>
      <c r="M4160" t="s">
        <v>3599</v>
      </c>
      <c r="N4160" t="s">
        <v>4774</v>
      </c>
      <c r="O4160" t="s">
        <v>3516</v>
      </c>
      <c r="P4160" s="199">
        <v>50000</v>
      </c>
      <c r="S4160" t="s">
        <v>3500</v>
      </c>
      <c r="T4160" t="s">
        <v>3730</v>
      </c>
      <c r="U4160" s="201">
        <v>28</v>
      </c>
      <c r="V4160" t="s">
        <v>3801</v>
      </c>
      <c r="W4160" t="s">
        <v>4776</v>
      </c>
      <c r="X4160" t="s">
        <v>4777</v>
      </c>
      <c r="Y4160" t="s">
        <v>2830</v>
      </c>
      <c r="Z4160" t="s">
        <v>3051</v>
      </c>
      <c r="AA4160">
        <v>113726</v>
      </c>
      <c r="AB4160" s="198">
        <v>37073</v>
      </c>
      <c r="AC4160" s="198">
        <v>37103</v>
      </c>
    </row>
    <row r="4161" spans="1:29" x14ac:dyDescent="0.2">
      <c r="A4161" s="44" t="str">
        <f t="shared" si="321"/>
        <v>US Natural Gas Physical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878</v>
      </c>
      <c r="G4161" s="202">
        <v>1341080</v>
      </c>
      <c r="H4161" s="198">
        <v>37047.409016203703</v>
      </c>
      <c r="I4161" t="s">
        <v>4159</v>
      </c>
      <c r="M4161" t="s">
        <v>3494</v>
      </c>
      <c r="N4161" t="s">
        <v>3840</v>
      </c>
      <c r="O4161" t="s">
        <v>2681</v>
      </c>
      <c r="Q4161" s="199">
        <v>878</v>
      </c>
      <c r="S4161" t="s">
        <v>3495</v>
      </c>
      <c r="T4161" t="s">
        <v>3730</v>
      </c>
      <c r="U4161" s="201">
        <v>4.125</v>
      </c>
      <c r="V4161" t="s">
        <v>3655</v>
      </c>
      <c r="W4161" t="s">
        <v>4178</v>
      </c>
      <c r="X4161" t="s">
        <v>3149</v>
      </c>
      <c r="Y4161" t="s">
        <v>4481</v>
      </c>
      <c r="Z4161" t="s">
        <v>3051</v>
      </c>
      <c r="AA4161">
        <v>831387</v>
      </c>
      <c r="AB4161" s="198">
        <v>37048.875011574077</v>
      </c>
      <c r="AC4161" s="198">
        <v>37048.875011574077</v>
      </c>
    </row>
    <row r="4162" spans="1:29" x14ac:dyDescent="0.2">
      <c r="A4162" s="44" t="str">
        <f t="shared" si="321"/>
        <v>US Natural Gas Physical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3000</v>
      </c>
      <c r="G4162" s="202">
        <v>1341081</v>
      </c>
      <c r="H4162" s="198">
        <v>37047.409108796295</v>
      </c>
      <c r="I4162" t="s">
        <v>4249</v>
      </c>
      <c r="M4162" t="s">
        <v>3494</v>
      </c>
      <c r="N4162" t="s">
        <v>3840</v>
      </c>
      <c r="O4162" t="s">
        <v>2681</v>
      </c>
      <c r="P4162" s="199">
        <v>3000</v>
      </c>
      <c r="S4162" t="s">
        <v>3495</v>
      </c>
      <c r="T4162" t="s">
        <v>3730</v>
      </c>
      <c r="U4162" s="201">
        <v>4.0949999999999998</v>
      </c>
      <c r="V4162" t="s">
        <v>3144</v>
      </c>
      <c r="W4162" t="s">
        <v>4178</v>
      </c>
      <c r="X4162" t="s">
        <v>3149</v>
      </c>
      <c r="Y4162" t="s">
        <v>4481</v>
      </c>
      <c r="Z4162" t="s">
        <v>3051</v>
      </c>
      <c r="AA4162">
        <v>831389</v>
      </c>
      <c r="AB4162" s="198">
        <v>37048.875011574077</v>
      </c>
      <c r="AC4162" s="198">
        <v>37048.875011574077</v>
      </c>
    </row>
    <row r="4163" spans="1:29" x14ac:dyDescent="0.2">
      <c r="A4163" s="44" t="str">
        <f t="shared" si="321"/>
        <v xml:space="preserve"> Natural Gas Physical</v>
      </c>
      <c r="B4163" s="44" t="str">
        <f t="shared" si="322"/>
        <v/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1</v>
      </c>
      <c r="F4163" s="213">
        <f t="shared" si="325"/>
        <v>10000</v>
      </c>
      <c r="G4163" s="202">
        <v>1341083</v>
      </c>
      <c r="H4163" s="198">
        <v>37047.409189814818</v>
      </c>
      <c r="I4163" t="s">
        <v>4423</v>
      </c>
      <c r="M4163" t="s">
        <v>3494</v>
      </c>
      <c r="N4163" t="s">
        <v>3176</v>
      </c>
      <c r="O4163" t="s">
        <v>4591</v>
      </c>
      <c r="Q4163" s="199">
        <v>10000</v>
      </c>
      <c r="S4163" t="s">
        <v>3798</v>
      </c>
      <c r="T4163" t="s">
        <v>3177</v>
      </c>
      <c r="U4163" s="201">
        <v>4.83</v>
      </c>
      <c r="V4163" t="s">
        <v>4101</v>
      </c>
      <c r="W4163" t="s">
        <v>3178</v>
      </c>
      <c r="X4163" t="s">
        <v>3179</v>
      </c>
      <c r="Y4163" t="s">
        <v>4481</v>
      </c>
      <c r="Z4163" t="s">
        <v>3052</v>
      </c>
      <c r="AA4163">
        <v>831390</v>
      </c>
      <c r="AB4163" s="198">
        <v>37047.875011574077</v>
      </c>
      <c r="AC4163" s="198">
        <v>37047.875011574077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10000</v>
      </c>
      <c r="G4164" s="202">
        <v>1341084</v>
      </c>
      <c r="H4164" s="198">
        <v>37047.409224537034</v>
      </c>
      <c r="I4164" t="s">
        <v>4423</v>
      </c>
      <c r="M4164" t="s">
        <v>3494</v>
      </c>
      <c r="N4164" t="s">
        <v>3176</v>
      </c>
      <c r="O4164" t="s">
        <v>4591</v>
      </c>
      <c r="Q4164" s="199">
        <v>10000</v>
      </c>
      <c r="S4164" t="s">
        <v>3798</v>
      </c>
      <c r="T4164" t="s">
        <v>3177</v>
      </c>
      <c r="U4164" s="201">
        <v>4.835</v>
      </c>
      <c r="V4164" t="s">
        <v>4101</v>
      </c>
      <c r="W4164" t="s">
        <v>3178</v>
      </c>
      <c r="X4164" t="s">
        <v>3179</v>
      </c>
      <c r="Y4164" t="s">
        <v>4481</v>
      </c>
      <c r="Z4164" t="s">
        <v>3052</v>
      </c>
      <c r="AA4164">
        <v>831391</v>
      </c>
      <c r="AB4164" s="198">
        <v>37047.875011574077</v>
      </c>
      <c r="AC4164" s="198">
        <v>37047.875011574077</v>
      </c>
    </row>
    <row r="4165" spans="1:29" x14ac:dyDescent="0.2">
      <c r="A4165" s="44" t="str">
        <f t="shared" si="321"/>
        <v>US Natural Gas Physical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10000</v>
      </c>
      <c r="G4165" s="202">
        <v>1341085</v>
      </c>
      <c r="H4165" s="198">
        <v>37047.409236111111</v>
      </c>
      <c r="I4165" t="s">
        <v>3625</v>
      </c>
      <c r="M4165" t="s">
        <v>3494</v>
      </c>
      <c r="N4165" t="s">
        <v>3840</v>
      </c>
      <c r="O4165" t="s">
        <v>2767</v>
      </c>
      <c r="Q4165" s="199">
        <v>10000</v>
      </c>
      <c r="S4165" t="s">
        <v>3495</v>
      </c>
      <c r="T4165" t="s">
        <v>3730</v>
      </c>
      <c r="U4165" s="201">
        <v>3.8149999999999999</v>
      </c>
      <c r="V4165" t="s">
        <v>3244</v>
      </c>
      <c r="W4165" t="s">
        <v>4368</v>
      </c>
      <c r="X4165" t="s">
        <v>3165</v>
      </c>
      <c r="Y4165" t="s">
        <v>4481</v>
      </c>
      <c r="Z4165" t="s">
        <v>3051</v>
      </c>
      <c r="AA4165">
        <v>831392</v>
      </c>
      <c r="AB4165" s="198">
        <v>37048.875011574077</v>
      </c>
      <c r="AC4165" s="198">
        <v>37048.875011574077</v>
      </c>
    </row>
    <row r="4166" spans="1:29" x14ac:dyDescent="0.2">
      <c r="A4166" s="44" t="str">
        <f t="shared" si="321"/>
        <v>US Natural Gas Physical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</v>
      </c>
      <c r="G4166" s="202">
        <v>1341086</v>
      </c>
      <c r="H4166" s="198">
        <v>37047.409247685187</v>
      </c>
      <c r="I4166" t="s">
        <v>3184</v>
      </c>
      <c r="M4166" t="s">
        <v>3494</v>
      </c>
      <c r="N4166" t="s">
        <v>3840</v>
      </c>
      <c r="O4166" t="s">
        <v>2507</v>
      </c>
      <c r="Q4166" s="199">
        <v>5000</v>
      </c>
      <c r="S4166" t="s">
        <v>3495</v>
      </c>
      <c r="T4166" t="s">
        <v>3730</v>
      </c>
      <c r="U4166" s="201">
        <v>4.2</v>
      </c>
      <c r="V4166" t="s">
        <v>3811</v>
      </c>
      <c r="W4166" t="s">
        <v>3217</v>
      </c>
      <c r="X4166" t="s">
        <v>3153</v>
      </c>
      <c r="Y4166" t="s">
        <v>4481</v>
      </c>
      <c r="Z4166" t="s">
        <v>3051</v>
      </c>
      <c r="AA4166">
        <v>831393</v>
      </c>
      <c r="AB4166" s="198">
        <v>37048.875011574077</v>
      </c>
      <c r="AC4166" s="198">
        <v>37048.875011574077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</v>
      </c>
      <c r="G4167" s="202">
        <v>1341088</v>
      </c>
      <c r="H4167" s="198">
        <v>37047.409305555557</v>
      </c>
      <c r="I4167" t="s">
        <v>4439</v>
      </c>
      <c r="M4167" t="s">
        <v>3494</v>
      </c>
      <c r="N4167" t="s">
        <v>3840</v>
      </c>
      <c r="O4167" t="s">
        <v>4686</v>
      </c>
      <c r="Q4167" s="199">
        <v>5000</v>
      </c>
      <c r="S4167" t="s">
        <v>3495</v>
      </c>
      <c r="T4167" t="s">
        <v>3730</v>
      </c>
      <c r="U4167" s="201">
        <v>3.9449999999999998</v>
      </c>
      <c r="V4167" t="s">
        <v>3510</v>
      </c>
      <c r="W4167" t="s">
        <v>4368</v>
      </c>
      <c r="X4167" t="s">
        <v>4429</v>
      </c>
      <c r="Y4167" t="s">
        <v>4481</v>
      </c>
      <c r="Z4167" t="s">
        <v>3051</v>
      </c>
      <c r="AA4167">
        <v>831394</v>
      </c>
      <c r="AB4167" s="198">
        <v>37048.875011574077</v>
      </c>
      <c r="AC4167" s="198">
        <v>37048.875011574077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155000</v>
      </c>
      <c r="G4168" s="202">
        <v>1341089</v>
      </c>
      <c r="H4168" s="198">
        <v>37047.409375000003</v>
      </c>
      <c r="I4168" t="s">
        <v>4280</v>
      </c>
      <c r="M4168" t="s">
        <v>3494</v>
      </c>
      <c r="N4168" t="s">
        <v>4277</v>
      </c>
      <c r="O4168" t="s">
        <v>4487</v>
      </c>
      <c r="Q4168" s="199">
        <v>5000</v>
      </c>
      <c r="S4168" t="s">
        <v>3495</v>
      </c>
      <c r="T4168" t="s">
        <v>3730</v>
      </c>
      <c r="U4168" s="201">
        <v>4.0199999999999996</v>
      </c>
      <c r="V4168" t="s">
        <v>4114</v>
      </c>
      <c r="W4168" t="s">
        <v>2909</v>
      </c>
      <c r="X4168" t="s">
        <v>4278</v>
      </c>
      <c r="Y4168" t="s">
        <v>3748</v>
      </c>
      <c r="Z4168" t="s">
        <v>3051</v>
      </c>
      <c r="AA4168" t="s">
        <v>737</v>
      </c>
      <c r="AB4168" s="198">
        <v>37073.875</v>
      </c>
      <c r="AC4168" s="198">
        <v>37103.875</v>
      </c>
    </row>
    <row r="4169" spans="1:29" x14ac:dyDescent="0.2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1</v>
      </c>
      <c r="F4169" s="213">
        <f t="shared" si="325"/>
        <v>5000</v>
      </c>
      <c r="G4169" s="202">
        <v>1341090</v>
      </c>
      <c r="H4169" s="198">
        <v>37047.409386574072</v>
      </c>
      <c r="I4169" t="s">
        <v>4502</v>
      </c>
      <c r="M4169" t="s">
        <v>3494</v>
      </c>
      <c r="N4169" t="s">
        <v>3840</v>
      </c>
      <c r="O4169" t="s">
        <v>2498</v>
      </c>
      <c r="Q4169" s="199">
        <v>5000</v>
      </c>
      <c r="S4169" t="s">
        <v>3495</v>
      </c>
      <c r="T4169" t="s">
        <v>3730</v>
      </c>
      <c r="U4169" s="201">
        <v>3.81</v>
      </c>
      <c r="V4169" t="s">
        <v>4182</v>
      </c>
      <c r="W4169" t="s">
        <v>4348</v>
      </c>
      <c r="X4169" t="s">
        <v>4498</v>
      </c>
      <c r="Y4169" t="s">
        <v>4481</v>
      </c>
      <c r="Z4169" t="s">
        <v>3051</v>
      </c>
      <c r="AA4169">
        <v>831395</v>
      </c>
      <c r="AB4169" s="198">
        <v>37048.875011574077</v>
      </c>
      <c r="AC4169" s="198">
        <v>37048.875011574077</v>
      </c>
    </row>
    <row r="4170" spans="1:29" x14ac:dyDescent="0.2">
      <c r="A4170" s="44" t="str">
        <f t="shared" si="321"/>
        <v>US Natural Gas Physical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</v>
      </c>
      <c r="G4170" s="202">
        <v>1341091</v>
      </c>
      <c r="H4170" s="198">
        <v>37047.409432870372</v>
      </c>
      <c r="I4170" t="s">
        <v>3518</v>
      </c>
      <c r="M4170" t="s">
        <v>3494</v>
      </c>
      <c r="N4170" t="s">
        <v>3840</v>
      </c>
      <c r="O4170" t="s">
        <v>2498</v>
      </c>
      <c r="Q4170" s="199">
        <v>5000</v>
      </c>
      <c r="S4170" t="s">
        <v>3495</v>
      </c>
      <c r="T4170" t="s">
        <v>3730</v>
      </c>
      <c r="U4170" s="201">
        <v>3.8250000000000002</v>
      </c>
      <c r="V4170" t="s">
        <v>4420</v>
      </c>
      <c r="W4170" t="s">
        <v>4348</v>
      </c>
      <c r="X4170" t="s">
        <v>4498</v>
      </c>
      <c r="Y4170" t="s">
        <v>4481</v>
      </c>
      <c r="Z4170" t="s">
        <v>3051</v>
      </c>
      <c r="AA4170">
        <v>831396</v>
      </c>
      <c r="AB4170" s="198">
        <v>37048.875011574077</v>
      </c>
      <c r="AC4170" s="198">
        <v>37048.875011574077</v>
      </c>
    </row>
    <row r="4171" spans="1:29" x14ac:dyDescent="0.2">
      <c r="A4171" s="44" t="str">
        <f t="shared" ref="A4171:A4234" si="326">B4171&amp;" "&amp;C4171&amp;" "&amp;D4171</f>
        <v>US Natural Gas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9300</v>
      </c>
      <c r="G4171" s="202">
        <v>1341092</v>
      </c>
      <c r="H4171" s="198">
        <v>37047.409432870372</v>
      </c>
      <c r="I4171" t="s">
        <v>4543</v>
      </c>
      <c r="M4171" t="s">
        <v>3494</v>
      </c>
      <c r="N4171" t="s">
        <v>3840</v>
      </c>
      <c r="O4171" t="s">
        <v>2657</v>
      </c>
      <c r="P4171" s="199">
        <v>9300</v>
      </c>
      <c r="S4171" t="s">
        <v>3495</v>
      </c>
      <c r="T4171" t="s">
        <v>3730</v>
      </c>
      <c r="U4171" s="201">
        <v>3.7850000000000001</v>
      </c>
      <c r="V4171" t="s">
        <v>3627</v>
      </c>
      <c r="W4171" t="s">
        <v>4368</v>
      </c>
      <c r="X4171" t="s">
        <v>3165</v>
      </c>
      <c r="Y4171" t="s">
        <v>4481</v>
      </c>
      <c r="Z4171" t="s">
        <v>3051</v>
      </c>
      <c r="AA4171">
        <v>831397</v>
      </c>
      <c r="AB4171" s="198">
        <v>37048.875011574077</v>
      </c>
      <c r="AC4171" s="198">
        <v>37048.875011574077</v>
      </c>
    </row>
    <row r="4172" spans="1:29" x14ac:dyDescent="0.2">
      <c r="A4172" s="44" t="str">
        <f t="shared" si="326"/>
        <v xml:space="preserve"> Metals Financial</v>
      </c>
      <c r="B4172" s="44" t="str">
        <f t="shared" si="327"/>
        <v/>
      </c>
      <c r="C4172" s="44" t="str">
        <f t="shared" si="328"/>
        <v>Metals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20</v>
      </c>
      <c r="G4172" s="202">
        <v>1341095</v>
      </c>
      <c r="H4172" s="198">
        <v>37047.409513888888</v>
      </c>
      <c r="I4172" t="s">
        <v>3700</v>
      </c>
      <c r="M4172" t="s">
        <v>3499</v>
      </c>
      <c r="N4172" t="s">
        <v>3739</v>
      </c>
      <c r="O4172" t="s">
        <v>3740</v>
      </c>
      <c r="Q4172" s="199">
        <v>20</v>
      </c>
      <c r="S4172" t="s">
        <v>3729</v>
      </c>
      <c r="T4172" t="s">
        <v>3730</v>
      </c>
      <c r="U4172" s="201">
        <v>1510</v>
      </c>
      <c r="V4172" t="s">
        <v>3742</v>
      </c>
      <c r="W4172" t="s">
        <v>3736</v>
      </c>
      <c r="X4172" t="s">
        <v>3732</v>
      </c>
      <c r="Y4172" t="s">
        <v>3733</v>
      </c>
      <c r="Z4172" t="s">
        <v>3734</v>
      </c>
      <c r="AA4172">
        <v>2169182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25</v>
      </c>
      <c r="F4173" s="213">
        <f t="shared" si="330"/>
        <v>250000</v>
      </c>
      <c r="G4173" s="202">
        <v>1341096</v>
      </c>
      <c r="H4173" s="198">
        <v>37047.409513888888</v>
      </c>
      <c r="I4173" t="s">
        <v>3157</v>
      </c>
      <c r="M4173" t="s">
        <v>3494</v>
      </c>
      <c r="N4173" t="s">
        <v>4277</v>
      </c>
      <c r="O4173" t="s">
        <v>3991</v>
      </c>
      <c r="Q4173" s="199">
        <v>10000</v>
      </c>
      <c r="S4173" t="s">
        <v>3495</v>
      </c>
      <c r="T4173" t="s">
        <v>3730</v>
      </c>
      <c r="U4173" s="201">
        <v>3.92</v>
      </c>
      <c r="V4173" t="s">
        <v>3158</v>
      </c>
      <c r="W4173" t="s">
        <v>4527</v>
      </c>
      <c r="X4173" t="s">
        <v>4157</v>
      </c>
      <c r="Y4173" t="s">
        <v>3748</v>
      </c>
      <c r="Z4173" t="s">
        <v>3051</v>
      </c>
      <c r="AA4173" t="s">
        <v>738</v>
      </c>
      <c r="AB4173" s="198">
        <v>37048.875011574077</v>
      </c>
      <c r="AC4173" s="198">
        <v>37072.875011574077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123</v>
      </c>
      <c r="F4174" s="213">
        <f t="shared" si="330"/>
        <v>615000</v>
      </c>
      <c r="G4174" s="202">
        <v>1341098</v>
      </c>
      <c r="H4174" s="198">
        <v>37047.409525462965</v>
      </c>
      <c r="I4174" t="s">
        <v>4521</v>
      </c>
      <c r="M4174" t="s">
        <v>3494</v>
      </c>
      <c r="N4174" t="s">
        <v>4277</v>
      </c>
      <c r="O4174" t="s">
        <v>3218</v>
      </c>
      <c r="Q4174" s="199">
        <v>5000</v>
      </c>
      <c r="S4174" t="s">
        <v>3495</v>
      </c>
      <c r="T4174" t="s">
        <v>3730</v>
      </c>
      <c r="U4174" s="201">
        <v>4.1100000000000003</v>
      </c>
      <c r="V4174" t="s">
        <v>4366</v>
      </c>
      <c r="W4174" t="s">
        <v>2909</v>
      </c>
      <c r="X4174" t="s">
        <v>4278</v>
      </c>
      <c r="Y4174" t="s">
        <v>3748</v>
      </c>
      <c r="Z4174" t="s">
        <v>3051</v>
      </c>
      <c r="AA4174" t="s">
        <v>739</v>
      </c>
      <c r="AB4174" s="198">
        <v>37073</v>
      </c>
      <c r="AC4174" s="198">
        <v>37195</v>
      </c>
    </row>
    <row r="4175" spans="1:29" x14ac:dyDescent="0.2">
      <c r="A4175" s="44" t="str">
        <f t="shared" si="326"/>
        <v>US Natural Gas Physical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10000</v>
      </c>
      <c r="G4175" s="202">
        <v>1341097</v>
      </c>
      <c r="H4175" s="198">
        <v>37047.409525462965</v>
      </c>
      <c r="I4175" t="s">
        <v>4496</v>
      </c>
      <c r="M4175" t="s">
        <v>3494</v>
      </c>
      <c r="N4175" t="s">
        <v>3840</v>
      </c>
      <c r="O4175" t="s">
        <v>4679</v>
      </c>
      <c r="Q4175" s="199">
        <v>10000</v>
      </c>
      <c r="S4175" t="s">
        <v>3495</v>
      </c>
      <c r="T4175" t="s">
        <v>3730</v>
      </c>
      <c r="U4175" s="201">
        <v>4.0750000000000002</v>
      </c>
      <c r="V4175" t="s">
        <v>3909</v>
      </c>
      <c r="W4175" t="s">
        <v>4178</v>
      </c>
      <c r="X4175" t="s">
        <v>4179</v>
      </c>
      <c r="Y4175" t="s">
        <v>4481</v>
      </c>
      <c r="Z4175" t="s">
        <v>3051</v>
      </c>
      <c r="AA4175">
        <v>831398</v>
      </c>
      <c r="AB4175" s="198">
        <v>37048.875011574077</v>
      </c>
      <c r="AC4175" s="198">
        <v>37048.875011574077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25</v>
      </c>
      <c r="F4176" s="213">
        <f t="shared" si="330"/>
        <v>125000</v>
      </c>
      <c r="G4176" s="202">
        <v>1341099</v>
      </c>
      <c r="H4176" s="198">
        <v>37047.409583333334</v>
      </c>
      <c r="I4176" t="s">
        <v>4467</v>
      </c>
      <c r="M4176" t="s">
        <v>3494</v>
      </c>
      <c r="N4176" t="s">
        <v>4277</v>
      </c>
      <c r="O4176" t="s">
        <v>3991</v>
      </c>
      <c r="Q4176" s="199">
        <v>5000</v>
      </c>
      <c r="S4176" t="s">
        <v>3495</v>
      </c>
      <c r="T4176" t="s">
        <v>3730</v>
      </c>
      <c r="U4176" s="201">
        <v>3.9249999999999998</v>
      </c>
      <c r="V4176" t="s">
        <v>3511</v>
      </c>
      <c r="W4176" t="s">
        <v>4527</v>
      </c>
      <c r="X4176" t="s">
        <v>4157</v>
      </c>
      <c r="Y4176" t="s">
        <v>3748</v>
      </c>
      <c r="Z4176" t="s">
        <v>3051</v>
      </c>
      <c r="AA4176" t="s">
        <v>740</v>
      </c>
      <c r="AB4176" s="198">
        <v>37048.875011574077</v>
      </c>
      <c r="AC4176" s="198">
        <v>37072.875011574077</v>
      </c>
    </row>
    <row r="4177" spans="1:29" x14ac:dyDescent="0.2">
      <c r="A4177" s="44" t="str">
        <f t="shared" si="326"/>
        <v>US Natural Gas Physical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Physical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10000</v>
      </c>
      <c r="G4177" s="202">
        <v>1341100</v>
      </c>
      <c r="H4177" s="198">
        <v>37047.40960648148</v>
      </c>
      <c r="I4177" t="s">
        <v>3606</v>
      </c>
      <c r="M4177" t="s">
        <v>3494</v>
      </c>
      <c r="N4177" t="s">
        <v>3840</v>
      </c>
      <c r="O4177" t="s">
        <v>4694</v>
      </c>
      <c r="P4177" s="199">
        <v>10000</v>
      </c>
      <c r="S4177" t="s">
        <v>3495</v>
      </c>
      <c r="T4177" t="s">
        <v>3730</v>
      </c>
      <c r="U4177" s="201">
        <v>3.8</v>
      </c>
      <c r="V4177" t="s">
        <v>2768</v>
      </c>
      <c r="W4177" t="s">
        <v>4368</v>
      </c>
      <c r="X4177" t="s">
        <v>3165</v>
      </c>
      <c r="Y4177" t="s">
        <v>4481</v>
      </c>
      <c r="Z4177" t="s">
        <v>3051</v>
      </c>
      <c r="AA4177">
        <v>831399</v>
      </c>
      <c r="AB4177" s="198">
        <v>37048.875011574077</v>
      </c>
      <c r="AC4177" s="198">
        <v>37048.875011574077</v>
      </c>
    </row>
    <row r="4178" spans="1:29" x14ac:dyDescent="0.2">
      <c r="A4178" s="44" t="str">
        <f t="shared" si="326"/>
        <v>US Natural Gas Physical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4561</v>
      </c>
      <c r="G4178" s="202">
        <v>1341102</v>
      </c>
      <c r="H4178" s="198">
        <v>37047.409641203703</v>
      </c>
      <c r="I4178" t="s">
        <v>3678</v>
      </c>
      <c r="M4178" t="s">
        <v>3494</v>
      </c>
      <c r="N4178" t="s">
        <v>3840</v>
      </c>
      <c r="O4178" t="s">
        <v>2473</v>
      </c>
      <c r="Q4178" s="199">
        <v>4561</v>
      </c>
      <c r="S4178" t="s">
        <v>3495</v>
      </c>
      <c r="T4178" t="s">
        <v>3730</v>
      </c>
      <c r="U4178" s="201">
        <v>3.7850000000000001</v>
      </c>
      <c r="V4178" t="s">
        <v>4048</v>
      </c>
      <c r="W4178" t="s">
        <v>4512</v>
      </c>
      <c r="X4178" t="s">
        <v>4513</v>
      </c>
      <c r="Y4178" t="s">
        <v>4481</v>
      </c>
      <c r="Z4178" t="s">
        <v>3051</v>
      </c>
      <c r="AA4178">
        <v>831400</v>
      </c>
      <c r="AB4178" s="198">
        <v>37048.875011574077</v>
      </c>
      <c r="AC4178" s="198">
        <v>37048.875011574077</v>
      </c>
    </row>
    <row r="4179" spans="1:29" x14ac:dyDescent="0.2">
      <c r="A4179" s="44" t="str">
        <f t="shared" si="326"/>
        <v>US Natural Gas Physical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5000</v>
      </c>
      <c r="G4179" s="202">
        <v>1341103</v>
      </c>
      <c r="H4179" s="198">
        <v>37047.409675925926</v>
      </c>
      <c r="I4179" t="s">
        <v>3606</v>
      </c>
      <c r="M4179" t="s">
        <v>3494</v>
      </c>
      <c r="N4179" t="s">
        <v>3840</v>
      </c>
      <c r="O4179" t="s">
        <v>2767</v>
      </c>
      <c r="P4179" s="199">
        <v>5000</v>
      </c>
      <c r="S4179" t="s">
        <v>3495</v>
      </c>
      <c r="T4179" t="s">
        <v>3730</v>
      </c>
      <c r="U4179" s="201">
        <v>3.8</v>
      </c>
      <c r="V4179" t="s">
        <v>2768</v>
      </c>
      <c r="W4179" t="s">
        <v>4368</v>
      </c>
      <c r="X4179" t="s">
        <v>3165</v>
      </c>
      <c r="Y4179" t="s">
        <v>4481</v>
      </c>
      <c r="Z4179" t="s">
        <v>3051</v>
      </c>
      <c r="AA4179">
        <v>831401</v>
      </c>
      <c r="AB4179" s="198">
        <v>37048.875011574077</v>
      </c>
      <c r="AC4179" s="198">
        <v>37048.875011574077</v>
      </c>
    </row>
    <row r="4180" spans="1:29" x14ac:dyDescent="0.2">
      <c r="A4180" s="44" t="str">
        <f t="shared" si="326"/>
        <v>US Natural Gas Physical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10000</v>
      </c>
      <c r="G4180" s="202">
        <v>1341104</v>
      </c>
      <c r="H4180" s="198">
        <v>37047.409687500003</v>
      </c>
      <c r="I4180" t="s">
        <v>3625</v>
      </c>
      <c r="M4180" t="s">
        <v>3494</v>
      </c>
      <c r="N4180" t="s">
        <v>3840</v>
      </c>
      <c r="O4180" t="s">
        <v>2481</v>
      </c>
      <c r="P4180" s="199">
        <v>10000</v>
      </c>
      <c r="S4180" t="s">
        <v>3495</v>
      </c>
      <c r="T4180" t="s">
        <v>3730</v>
      </c>
      <c r="U4180" s="201">
        <v>4.0025000000000004</v>
      </c>
      <c r="V4180" t="s">
        <v>3244</v>
      </c>
      <c r="W4180" t="s">
        <v>4479</v>
      </c>
      <c r="X4180" t="s">
        <v>4480</v>
      </c>
      <c r="Y4180" t="s">
        <v>4481</v>
      </c>
      <c r="Z4180" t="s">
        <v>3051</v>
      </c>
      <c r="AA4180">
        <v>831402</v>
      </c>
      <c r="AB4180" s="198">
        <v>37048.875011574077</v>
      </c>
      <c r="AC4180" s="198">
        <v>37048.875011574077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1341105</v>
      </c>
      <c r="H4181" s="198">
        <v>37047.409722222219</v>
      </c>
      <c r="I4181" t="s">
        <v>3606</v>
      </c>
      <c r="M4181" t="s">
        <v>3494</v>
      </c>
      <c r="N4181" t="s">
        <v>4277</v>
      </c>
      <c r="O4181" t="s">
        <v>4487</v>
      </c>
      <c r="P4181" s="199">
        <v>10000</v>
      </c>
      <c r="S4181" t="s">
        <v>3495</v>
      </c>
      <c r="T4181" t="s">
        <v>3730</v>
      </c>
      <c r="U4181" s="201">
        <v>4.0149999999999997</v>
      </c>
      <c r="V4181" t="s">
        <v>3154</v>
      </c>
      <c r="W4181" t="s">
        <v>2909</v>
      </c>
      <c r="X4181" t="s">
        <v>4278</v>
      </c>
      <c r="Y4181" t="s">
        <v>3748</v>
      </c>
      <c r="Z4181" t="s">
        <v>3051</v>
      </c>
      <c r="AA4181" t="s">
        <v>741</v>
      </c>
      <c r="AB4181" s="198">
        <v>37073.875</v>
      </c>
      <c r="AC4181" s="198">
        <v>37103.875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310000</v>
      </c>
      <c r="G4182" s="202">
        <v>1341106</v>
      </c>
      <c r="H4182" s="198">
        <v>37047.409768518519</v>
      </c>
      <c r="I4182" t="s">
        <v>4264</v>
      </c>
      <c r="M4182" t="s">
        <v>3494</v>
      </c>
      <c r="N4182" t="s">
        <v>4277</v>
      </c>
      <c r="O4182" t="s">
        <v>4487</v>
      </c>
      <c r="P4182" s="199">
        <v>10000</v>
      </c>
      <c r="S4182" t="s">
        <v>3495</v>
      </c>
      <c r="T4182" t="s">
        <v>3730</v>
      </c>
      <c r="U4182" s="201">
        <v>4.01</v>
      </c>
      <c r="V4182" t="s">
        <v>3697</v>
      </c>
      <c r="W4182" t="s">
        <v>2909</v>
      </c>
      <c r="X4182" t="s">
        <v>4278</v>
      </c>
      <c r="Y4182" t="s">
        <v>3748</v>
      </c>
      <c r="Z4182" t="s">
        <v>3051</v>
      </c>
      <c r="AA4182" t="s">
        <v>742</v>
      </c>
      <c r="AB4182" s="198">
        <v>37073.875</v>
      </c>
      <c r="AC4182" s="198">
        <v>37103.875</v>
      </c>
    </row>
    <row r="4183" spans="1:29" x14ac:dyDescent="0.2">
      <c r="A4183" s="44" t="str">
        <f t="shared" si="326"/>
        <v>US Natural Gas Physical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</v>
      </c>
      <c r="G4183" s="202">
        <v>1341107</v>
      </c>
      <c r="H4183" s="198">
        <v>37047.409780092596</v>
      </c>
      <c r="I4183" t="s">
        <v>3533</v>
      </c>
      <c r="M4183" t="s">
        <v>3494</v>
      </c>
      <c r="N4183" t="s">
        <v>3840</v>
      </c>
      <c r="O4183" t="s">
        <v>4686</v>
      </c>
      <c r="P4183" s="199">
        <v>5000</v>
      </c>
      <c r="S4183" t="s">
        <v>3495</v>
      </c>
      <c r="T4183" t="s">
        <v>3730</v>
      </c>
      <c r="U4183" s="201">
        <v>3.94</v>
      </c>
      <c r="V4183" t="s">
        <v>4069</v>
      </c>
      <c r="W4183" t="s">
        <v>4368</v>
      </c>
      <c r="X4183" t="s">
        <v>4429</v>
      </c>
      <c r="Y4183" t="s">
        <v>4481</v>
      </c>
      <c r="Z4183" t="s">
        <v>3051</v>
      </c>
      <c r="AA4183">
        <v>831403</v>
      </c>
      <c r="AB4183" s="198">
        <v>37048.875011574077</v>
      </c>
      <c r="AC4183" s="198">
        <v>37048.875011574077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13">
        <f t="shared" si="330"/>
        <v>310000</v>
      </c>
      <c r="G4184" s="202">
        <v>1341109</v>
      </c>
      <c r="H4184" s="198">
        <v>37047.409837962965</v>
      </c>
      <c r="I4184" t="s">
        <v>4276</v>
      </c>
      <c r="M4184" t="s">
        <v>3494</v>
      </c>
      <c r="N4184" t="s">
        <v>4277</v>
      </c>
      <c r="O4184" t="s">
        <v>4487</v>
      </c>
      <c r="P4184" s="199">
        <v>10000</v>
      </c>
      <c r="S4184" t="s">
        <v>3495</v>
      </c>
      <c r="T4184" t="s">
        <v>3730</v>
      </c>
      <c r="U4184" s="201">
        <v>4.01</v>
      </c>
      <c r="V4184" t="s">
        <v>4361</v>
      </c>
      <c r="W4184" t="s">
        <v>2909</v>
      </c>
      <c r="X4184" t="s">
        <v>4278</v>
      </c>
      <c r="Y4184" t="s">
        <v>3748</v>
      </c>
      <c r="Z4184" t="s">
        <v>3051</v>
      </c>
      <c r="AA4184" t="s">
        <v>743</v>
      </c>
      <c r="AB4184" s="198">
        <v>37073.875</v>
      </c>
      <c r="AC4184" s="198">
        <v>37103.875</v>
      </c>
    </row>
    <row r="4185" spans="1:29" x14ac:dyDescent="0.2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13">
        <f t="shared" si="330"/>
        <v>20</v>
      </c>
      <c r="G4185" s="202">
        <v>1341110</v>
      </c>
      <c r="H4185" s="198">
        <v>37047.409849537034</v>
      </c>
      <c r="I4185" t="s">
        <v>3751</v>
      </c>
      <c r="M4185" t="s">
        <v>3499</v>
      </c>
      <c r="N4185" t="s">
        <v>3739</v>
      </c>
      <c r="O4185" t="s">
        <v>3740</v>
      </c>
      <c r="Q4185" s="199">
        <v>20</v>
      </c>
      <c r="S4185" t="s">
        <v>3729</v>
      </c>
      <c r="T4185" t="s">
        <v>3730</v>
      </c>
      <c r="U4185" s="201">
        <v>1511</v>
      </c>
      <c r="V4185" t="s">
        <v>3760</v>
      </c>
      <c r="W4185" t="s">
        <v>3736</v>
      </c>
      <c r="X4185" t="s">
        <v>3732</v>
      </c>
      <c r="Y4185" t="s">
        <v>3733</v>
      </c>
      <c r="Z4185" t="s">
        <v>3734</v>
      </c>
      <c r="AA4185">
        <v>2169184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25</v>
      </c>
      <c r="F4186" s="213">
        <f t="shared" si="330"/>
        <v>250000</v>
      </c>
      <c r="G4186" s="202">
        <v>1341111</v>
      </c>
      <c r="H4186" s="198">
        <v>37047.409861111111</v>
      </c>
      <c r="I4186" t="s">
        <v>3518</v>
      </c>
      <c r="M4186" t="s">
        <v>3494</v>
      </c>
      <c r="N4186" t="s">
        <v>4277</v>
      </c>
      <c r="O4186" t="s">
        <v>744</v>
      </c>
      <c r="P4186" s="199">
        <v>10000</v>
      </c>
      <c r="S4186" t="s">
        <v>3495</v>
      </c>
      <c r="T4186" t="s">
        <v>3730</v>
      </c>
      <c r="U4186" s="201">
        <v>3.835</v>
      </c>
      <c r="V4186" t="s">
        <v>4641</v>
      </c>
      <c r="W4186" t="s">
        <v>4406</v>
      </c>
      <c r="X4186" t="s">
        <v>4407</v>
      </c>
      <c r="Y4186" t="s">
        <v>3748</v>
      </c>
      <c r="Z4186" t="s">
        <v>3051</v>
      </c>
      <c r="AA4186" t="s">
        <v>745</v>
      </c>
      <c r="AB4186" s="198">
        <v>37048.875011574077</v>
      </c>
      <c r="AC4186" s="198">
        <v>37072.875011574077</v>
      </c>
    </row>
    <row r="4187" spans="1:29" x14ac:dyDescent="0.2">
      <c r="A4187" s="44" t="str">
        <f t="shared" si="326"/>
        <v>US Natural Gas Physical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1370</v>
      </c>
      <c r="G4187" s="202">
        <v>1341112</v>
      </c>
      <c r="H4187" s="198">
        <v>37047.409930555557</v>
      </c>
      <c r="I4187" t="s">
        <v>4219</v>
      </c>
      <c r="M4187" t="s">
        <v>3494</v>
      </c>
      <c r="N4187" t="s">
        <v>3840</v>
      </c>
      <c r="O4187" t="s">
        <v>2472</v>
      </c>
      <c r="Q4187" s="199">
        <v>1370</v>
      </c>
      <c r="S4187" t="s">
        <v>3495</v>
      </c>
      <c r="T4187" t="s">
        <v>3730</v>
      </c>
      <c r="U4187" s="201">
        <v>3.87</v>
      </c>
      <c r="V4187" t="s">
        <v>4226</v>
      </c>
      <c r="W4187" t="s">
        <v>4512</v>
      </c>
      <c r="X4187" t="s">
        <v>4513</v>
      </c>
      <c r="Y4187" t="s">
        <v>4481</v>
      </c>
      <c r="Z4187" t="s">
        <v>3051</v>
      </c>
      <c r="AA4187">
        <v>831404</v>
      </c>
      <c r="AB4187" s="198">
        <v>37048.875011574077</v>
      </c>
      <c r="AC4187" s="198">
        <v>37048.875011574077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31</v>
      </c>
      <c r="F4188" s="213">
        <f t="shared" si="330"/>
        <v>620000</v>
      </c>
      <c r="G4188" s="202">
        <v>1341113</v>
      </c>
      <c r="H4188" s="198">
        <v>37047.40996527778</v>
      </c>
      <c r="I4188" t="s">
        <v>3147</v>
      </c>
      <c r="M4188" t="s">
        <v>3494</v>
      </c>
      <c r="N4188" t="s">
        <v>4277</v>
      </c>
      <c r="O4188" t="s">
        <v>4487</v>
      </c>
      <c r="Q4188" s="199">
        <v>20000</v>
      </c>
      <c r="S4188" t="s">
        <v>3495</v>
      </c>
      <c r="T4188" t="s">
        <v>3730</v>
      </c>
      <c r="U4188" s="201">
        <v>4.0149999999999997</v>
      </c>
      <c r="V4188" t="s">
        <v>4717</v>
      </c>
      <c r="W4188" t="s">
        <v>2909</v>
      </c>
      <c r="X4188" t="s">
        <v>4278</v>
      </c>
      <c r="Y4188" t="s">
        <v>3748</v>
      </c>
      <c r="Z4188" t="s">
        <v>3051</v>
      </c>
      <c r="AA4188" t="s">
        <v>746</v>
      </c>
      <c r="AB4188" s="198">
        <v>37073.875</v>
      </c>
      <c r="AC4188" s="198">
        <v>37103.875</v>
      </c>
    </row>
    <row r="4189" spans="1:29" x14ac:dyDescent="0.2">
      <c r="A4189" s="44" t="str">
        <f t="shared" si="326"/>
        <v>US Natural Gas Physical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10000</v>
      </c>
      <c r="G4189" s="202">
        <v>1341114</v>
      </c>
      <c r="H4189" s="198">
        <v>37047.410000000003</v>
      </c>
      <c r="I4189" t="s">
        <v>3625</v>
      </c>
      <c r="M4189" t="s">
        <v>3494</v>
      </c>
      <c r="N4189" t="s">
        <v>3840</v>
      </c>
      <c r="O4189" t="s">
        <v>2785</v>
      </c>
      <c r="Q4189" s="199">
        <v>10000</v>
      </c>
      <c r="S4189" t="s">
        <v>3495</v>
      </c>
      <c r="T4189" t="s">
        <v>3730</v>
      </c>
      <c r="U4189" s="201">
        <v>4</v>
      </c>
      <c r="V4189" t="s">
        <v>3244</v>
      </c>
      <c r="W4189" t="s">
        <v>4479</v>
      </c>
      <c r="X4189" t="s">
        <v>4480</v>
      </c>
      <c r="Y4189" t="s">
        <v>4481</v>
      </c>
      <c r="Z4189" t="s">
        <v>3051</v>
      </c>
      <c r="AA4189">
        <v>831405</v>
      </c>
      <c r="AB4189" s="198">
        <v>37048.875011574077</v>
      </c>
      <c r="AC4189" s="198">
        <v>37048.875011574077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</v>
      </c>
      <c r="G4190" s="202">
        <v>1341116</v>
      </c>
      <c r="H4190" s="198">
        <v>37047.410011574073</v>
      </c>
      <c r="I4190" t="s">
        <v>4124</v>
      </c>
      <c r="M4190" t="s">
        <v>3499</v>
      </c>
      <c r="N4190" t="s">
        <v>3727</v>
      </c>
      <c r="O4190" t="s">
        <v>3728</v>
      </c>
      <c r="Q4190" s="199">
        <v>5</v>
      </c>
      <c r="S4190" t="s">
        <v>3729</v>
      </c>
      <c r="T4190" t="s">
        <v>3730</v>
      </c>
      <c r="U4190" s="201">
        <v>1676</v>
      </c>
      <c r="V4190" t="s">
        <v>4475</v>
      </c>
      <c r="W4190" t="s">
        <v>3736</v>
      </c>
      <c r="X4190" t="s">
        <v>3732</v>
      </c>
      <c r="Y4190" t="s">
        <v>3733</v>
      </c>
      <c r="Z4190" t="s">
        <v>3734</v>
      </c>
      <c r="AA4190">
        <v>2169186</v>
      </c>
    </row>
    <row r="4191" spans="1:29" x14ac:dyDescent="0.2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31</v>
      </c>
      <c r="F4191" s="213">
        <f t="shared" si="330"/>
        <v>310000</v>
      </c>
      <c r="G4191" s="202">
        <v>1341115</v>
      </c>
      <c r="H4191" s="198">
        <v>37047.410011574073</v>
      </c>
      <c r="I4191" t="s">
        <v>4449</v>
      </c>
      <c r="M4191" t="s">
        <v>3494</v>
      </c>
      <c r="N4191" t="s">
        <v>4277</v>
      </c>
      <c r="O4191" t="s">
        <v>4487</v>
      </c>
      <c r="P4191" s="199">
        <v>10000</v>
      </c>
      <c r="S4191" t="s">
        <v>3495</v>
      </c>
      <c r="T4191" t="s">
        <v>3730</v>
      </c>
      <c r="U4191" s="201">
        <v>4.01</v>
      </c>
      <c r="V4191" t="s">
        <v>4459</v>
      </c>
      <c r="W4191" t="s">
        <v>2909</v>
      </c>
      <c r="X4191" t="s">
        <v>4278</v>
      </c>
      <c r="Y4191" t="s">
        <v>3748</v>
      </c>
      <c r="Z4191" t="s">
        <v>3051</v>
      </c>
      <c r="AA4191" t="s">
        <v>747</v>
      </c>
      <c r="AB4191" s="198">
        <v>37073.875</v>
      </c>
      <c r="AC4191" s="198">
        <v>37103.875</v>
      </c>
    </row>
    <row r="4192" spans="1:29" x14ac:dyDescent="0.2">
      <c r="A4192" s="44" t="str">
        <f t="shared" si="326"/>
        <v>US Natural Gas Physical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10000</v>
      </c>
      <c r="G4192" s="202">
        <v>1341117</v>
      </c>
      <c r="H4192" s="198">
        <v>37047.410046296296</v>
      </c>
      <c r="I4192" t="s">
        <v>3625</v>
      </c>
      <c r="M4192" t="s">
        <v>3494</v>
      </c>
      <c r="N4192" t="s">
        <v>3840</v>
      </c>
      <c r="O4192" t="s">
        <v>2481</v>
      </c>
      <c r="P4192" s="199">
        <v>10000</v>
      </c>
      <c r="S4192" t="s">
        <v>3495</v>
      </c>
      <c r="T4192" t="s">
        <v>3730</v>
      </c>
      <c r="U4192" s="201">
        <v>4.0025000000000004</v>
      </c>
      <c r="V4192" t="s">
        <v>3244</v>
      </c>
      <c r="W4192" t="s">
        <v>4479</v>
      </c>
      <c r="X4192" t="s">
        <v>4480</v>
      </c>
      <c r="Y4192" t="s">
        <v>4481</v>
      </c>
      <c r="Z4192" t="s">
        <v>3051</v>
      </c>
      <c r="AA4192">
        <v>831406</v>
      </c>
      <c r="AB4192" s="198">
        <v>37048.875011574077</v>
      </c>
      <c r="AC4192" s="198">
        <v>37048.875011574077</v>
      </c>
    </row>
    <row r="4193" spans="1:31" x14ac:dyDescent="0.2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31</v>
      </c>
      <c r="F4193" s="213">
        <f t="shared" si="330"/>
        <v>310000</v>
      </c>
      <c r="G4193" s="202">
        <v>1341118</v>
      </c>
      <c r="H4193" s="198">
        <v>37047.410104166665</v>
      </c>
      <c r="I4193" t="s">
        <v>3606</v>
      </c>
      <c r="M4193" t="s">
        <v>3494</v>
      </c>
      <c r="N4193" t="s">
        <v>4277</v>
      </c>
      <c r="O4193" t="s">
        <v>4487</v>
      </c>
      <c r="P4193" s="199">
        <v>10000</v>
      </c>
      <c r="S4193" t="s">
        <v>3495</v>
      </c>
      <c r="T4193" t="s">
        <v>3730</v>
      </c>
      <c r="U4193" s="201">
        <v>4.01</v>
      </c>
      <c r="V4193" t="s">
        <v>3154</v>
      </c>
      <c r="W4193" t="s">
        <v>2909</v>
      </c>
      <c r="X4193" t="s">
        <v>4278</v>
      </c>
      <c r="Y4193" t="s">
        <v>3748</v>
      </c>
      <c r="Z4193" t="s">
        <v>3051</v>
      </c>
      <c r="AA4193" t="s">
        <v>748</v>
      </c>
      <c r="AB4193" s="198">
        <v>37073.875</v>
      </c>
      <c r="AC4193" s="198">
        <v>37103.875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620000</v>
      </c>
      <c r="G4194" s="202">
        <v>1341120</v>
      </c>
      <c r="H4194" s="198">
        <v>37047.410219907404</v>
      </c>
      <c r="I4194" t="s">
        <v>4276</v>
      </c>
      <c r="M4194" t="s">
        <v>3494</v>
      </c>
      <c r="N4194" t="s">
        <v>4277</v>
      </c>
      <c r="O4194" t="s">
        <v>4487</v>
      </c>
      <c r="P4194" s="199">
        <v>20000</v>
      </c>
      <c r="S4194" t="s">
        <v>3495</v>
      </c>
      <c r="T4194" t="s">
        <v>3730</v>
      </c>
      <c r="U4194" s="201">
        <v>4.0049999999999999</v>
      </c>
      <c r="V4194" t="s">
        <v>4495</v>
      </c>
      <c r="W4194" t="s">
        <v>2909</v>
      </c>
      <c r="X4194" t="s">
        <v>4278</v>
      </c>
      <c r="Y4194" t="s">
        <v>3748</v>
      </c>
      <c r="Z4194" t="s">
        <v>3051</v>
      </c>
      <c r="AA4194" t="s">
        <v>749</v>
      </c>
      <c r="AB4194" s="198">
        <v>37073.875</v>
      </c>
      <c r="AC4194" s="198">
        <v>37103.875</v>
      </c>
    </row>
    <row r="4195" spans="1:31" x14ac:dyDescent="0.2">
      <c r="A4195" s="44" t="str">
        <f t="shared" si="326"/>
        <v>US Natural Gas Physical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25000</v>
      </c>
      <c r="G4195" s="202">
        <v>1341121</v>
      </c>
      <c r="H4195" s="198">
        <v>37047.410231481481</v>
      </c>
      <c r="I4195" t="s">
        <v>3606</v>
      </c>
      <c r="M4195" t="s">
        <v>3494</v>
      </c>
      <c r="N4195" t="s">
        <v>3840</v>
      </c>
      <c r="O4195" t="s">
        <v>4680</v>
      </c>
      <c r="P4195" s="199">
        <v>25000</v>
      </c>
      <c r="S4195" t="s">
        <v>3495</v>
      </c>
      <c r="T4195" t="s">
        <v>3730</v>
      </c>
      <c r="U4195" s="201">
        <v>3.9350000000000001</v>
      </c>
      <c r="V4195" t="s">
        <v>3491</v>
      </c>
      <c r="W4195" t="s">
        <v>4163</v>
      </c>
      <c r="X4195" t="s">
        <v>4164</v>
      </c>
      <c r="Y4195" t="s">
        <v>4481</v>
      </c>
      <c r="Z4195" t="s">
        <v>3051</v>
      </c>
      <c r="AA4195">
        <v>831407</v>
      </c>
      <c r="AB4195" s="198">
        <v>37048.875011574077</v>
      </c>
      <c r="AC4195" s="198">
        <v>37048.875011574077</v>
      </c>
    </row>
    <row r="4196" spans="1:31" x14ac:dyDescent="0.2">
      <c r="A4196" s="44" t="str">
        <f t="shared" si="326"/>
        <v>US Natural Gas Physical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2407</v>
      </c>
      <c r="G4196" s="202">
        <v>1341123</v>
      </c>
      <c r="H4196" s="198">
        <v>37047.410254629627</v>
      </c>
      <c r="I4196" t="s">
        <v>3472</v>
      </c>
      <c r="M4196" t="s">
        <v>3494</v>
      </c>
      <c r="N4196" t="s">
        <v>3840</v>
      </c>
      <c r="O4196" t="s">
        <v>2498</v>
      </c>
      <c r="P4196" s="199">
        <v>2407</v>
      </c>
      <c r="S4196" t="s">
        <v>3495</v>
      </c>
      <c r="T4196" t="s">
        <v>3730</v>
      </c>
      <c r="U4196" s="201">
        <v>3.81</v>
      </c>
      <c r="V4196" t="s">
        <v>750</v>
      </c>
      <c r="W4196" t="s">
        <v>4348</v>
      </c>
      <c r="X4196" t="s">
        <v>4498</v>
      </c>
      <c r="Y4196" t="s">
        <v>4481</v>
      </c>
      <c r="Z4196" t="s">
        <v>3051</v>
      </c>
      <c r="AA4196">
        <v>831409</v>
      </c>
      <c r="AB4196" s="198">
        <v>37048.875011574077</v>
      </c>
      <c r="AC4196" s="198">
        <v>37048.875011574077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3570</v>
      </c>
      <c r="G4197" s="202">
        <v>1341122</v>
      </c>
      <c r="H4197" s="198">
        <v>37047.410254629627</v>
      </c>
      <c r="I4197" t="s">
        <v>4543</v>
      </c>
      <c r="M4197" t="s">
        <v>3494</v>
      </c>
      <c r="N4197" t="s">
        <v>3840</v>
      </c>
      <c r="O4197" t="s">
        <v>2469</v>
      </c>
      <c r="Q4197" s="199">
        <v>3570</v>
      </c>
      <c r="S4197" t="s">
        <v>3495</v>
      </c>
      <c r="T4197" t="s">
        <v>3730</v>
      </c>
      <c r="U4197" s="201">
        <v>3.8525</v>
      </c>
      <c r="V4197" t="s">
        <v>4525</v>
      </c>
      <c r="W4197" t="s">
        <v>4512</v>
      </c>
      <c r="X4197" t="s">
        <v>4513</v>
      </c>
      <c r="Y4197" t="s">
        <v>4481</v>
      </c>
      <c r="Z4197" t="s">
        <v>3051</v>
      </c>
      <c r="AA4197">
        <v>831408</v>
      </c>
      <c r="AB4197" s="198">
        <v>37048.875011574077</v>
      </c>
      <c r="AC4197" s="198">
        <v>37048.875011574077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1341127</v>
      </c>
      <c r="H4198" s="198">
        <v>37047.410312499997</v>
      </c>
      <c r="I4198" t="s">
        <v>4154</v>
      </c>
      <c r="M4198" t="s">
        <v>3494</v>
      </c>
      <c r="N4198" t="s">
        <v>4277</v>
      </c>
      <c r="O4198" t="s">
        <v>4487</v>
      </c>
      <c r="Q4198" s="199">
        <v>5000</v>
      </c>
      <c r="S4198" t="s">
        <v>3495</v>
      </c>
      <c r="T4198" t="s">
        <v>3730</v>
      </c>
      <c r="U4198" s="201">
        <v>4.01</v>
      </c>
      <c r="V4198" t="s">
        <v>4155</v>
      </c>
      <c r="W4198" t="s">
        <v>2909</v>
      </c>
      <c r="X4198" t="s">
        <v>4278</v>
      </c>
      <c r="Y4198" t="s">
        <v>3748</v>
      </c>
      <c r="Z4198" t="s">
        <v>3051</v>
      </c>
      <c r="AA4198" t="s">
        <v>751</v>
      </c>
      <c r="AB4198" s="198">
        <v>37073.875</v>
      </c>
      <c r="AC4198" s="198">
        <v>37103.875</v>
      </c>
    </row>
    <row r="4199" spans="1:31" x14ac:dyDescent="0.2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5291</v>
      </c>
      <c r="G4199" s="202">
        <v>1341126</v>
      </c>
      <c r="H4199" s="198">
        <v>37047.410312499997</v>
      </c>
      <c r="I4199" t="s">
        <v>3157</v>
      </c>
      <c r="M4199" t="s">
        <v>3494</v>
      </c>
      <c r="N4199" t="s">
        <v>3840</v>
      </c>
      <c r="O4199" t="s">
        <v>4694</v>
      </c>
      <c r="Q4199" s="199">
        <v>5291</v>
      </c>
      <c r="S4199" t="s">
        <v>3495</v>
      </c>
      <c r="T4199" t="s">
        <v>3730</v>
      </c>
      <c r="U4199" s="201">
        <v>3.81</v>
      </c>
      <c r="V4199" t="s">
        <v>3158</v>
      </c>
      <c r="W4199" t="s">
        <v>4368</v>
      </c>
      <c r="X4199" t="s">
        <v>3165</v>
      </c>
      <c r="Y4199" t="s">
        <v>4481</v>
      </c>
      <c r="Z4199" t="s">
        <v>3051</v>
      </c>
      <c r="AA4199">
        <v>831410</v>
      </c>
      <c r="AB4199" s="198">
        <v>37048.875011574077</v>
      </c>
      <c r="AC4199" s="198">
        <v>37048.875011574077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91</v>
      </c>
      <c r="F4200" s="213">
        <f t="shared" si="330"/>
        <v>2275000</v>
      </c>
      <c r="G4200" s="202">
        <v>1341125</v>
      </c>
      <c r="H4200" s="198">
        <v>37047.410312499997</v>
      </c>
      <c r="I4200" t="s">
        <v>752</v>
      </c>
      <c r="M4200" t="s">
        <v>3494</v>
      </c>
      <c r="N4200" t="s">
        <v>3761</v>
      </c>
      <c r="O4200" t="s">
        <v>753</v>
      </c>
      <c r="Q4200" s="199">
        <v>25000</v>
      </c>
      <c r="S4200" t="s">
        <v>3763</v>
      </c>
      <c r="T4200" t="s">
        <v>3764</v>
      </c>
      <c r="U4200" s="201">
        <v>23.3</v>
      </c>
      <c r="V4200" t="s">
        <v>754</v>
      </c>
      <c r="W4200" t="s">
        <v>3765</v>
      </c>
      <c r="X4200" t="s">
        <v>3766</v>
      </c>
      <c r="Y4200" t="s">
        <v>3767</v>
      </c>
      <c r="Z4200" t="s">
        <v>3735</v>
      </c>
      <c r="AA4200">
        <v>106490</v>
      </c>
      <c r="AB4200" s="198">
        <v>37987</v>
      </c>
      <c r="AC4200" s="198">
        <v>38077</v>
      </c>
    </row>
    <row r="4201" spans="1:31" x14ac:dyDescent="0.2">
      <c r="A4201" s="44" t="str">
        <f t="shared" si="326"/>
        <v>US Power Physical</v>
      </c>
      <c r="B4201" s="44" t="str">
        <f t="shared" si="327"/>
        <v>US</v>
      </c>
      <c r="C4201" s="44" t="str">
        <f t="shared" si="328"/>
        <v>Power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59</v>
      </c>
      <c r="F4201" s="213">
        <f t="shared" si="330"/>
        <v>2950</v>
      </c>
      <c r="G4201" s="202">
        <v>1341130</v>
      </c>
      <c r="H4201" s="198">
        <v>37047.41034722222</v>
      </c>
      <c r="I4201" t="s">
        <v>3533</v>
      </c>
      <c r="M4201" t="s">
        <v>2818</v>
      </c>
      <c r="N4201" t="s">
        <v>4269</v>
      </c>
      <c r="O4201" t="s">
        <v>4344</v>
      </c>
      <c r="P4201" s="199">
        <v>50</v>
      </c>
      <c r="S4201" t="s">
        <v>3493</v>
      </c>
      <c r="T4201" t="s">
        <v>3730</v>
      </c>
      <c r="U4201" s="201">
        <v>37.75</v>
      </c>
      <c r="V4201" t="s">
        <v>3652</v>
      </c>
      <c r="W4201" t="s">
        <v>4514</v>
      </c>
      <c r="X4201" t="s">
        <v>4515</v>
      </c>
      <c r="Y4201" t="s">
        <v>4783</v>
      </c>
      <c r="Z4201" t="s">
        <v>3046</v>
      </c>
      <c r="AA4201">
        <v>632963.1</v>
      </c>
      <c r="AB4201" s="198">
        <v>37257</v>
      </c>
      <c r="AC4201" s="198">
        <v>37315</v>
      </c>
    </row>
    <row r="4202" spans="1:31" x14ac:dyDescent="0.2">
      <c r="A4202" s="44" t="str">
        <f t="shared" si="326"/>
        <v>US Natural Gas Physical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Physical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10000</v>
      </c>
      <c r="G4202" s="202">
        <v>1341129</v>
      </c>
      <c r="H4202" s="198">
        <v>37047.41034722222</v>
      </c>
      <c r="I4202" t="s">
        <v>3606</v>
      </c>
      <c r="M4202" t="s">
        <v>3494</v>
      </c>
      <c r="N4202" t="s">
        <v>3840</v>
      </c>
      <c r="O4202" t="s">
        <v>4697</v>
      </c>
      <c r="P4202" s="199">
        <v>10000</v>
      </c>
      <c r="S4202" t="s">
        <v>3495</v>
      </c>
      <c r="T4202" t="s">
        <v>3730</v>
      </c>
      <c r="U4202" s="201">
        <v>3.8450000000000002</v>
      </c>
      <c r="V4202" t="s">
        <v>3491</v>
      </c>
      <c r="W4202" t="s">
        <v>4169</v>
      </c>
      <c r="X4202" t="s">
        <v>4170</v>
      </c>
      <c r="Y4202" t="s">
        <v>4481</v>
      </c>
      <c r="Z4202" t="s">
        <v>3051</v>
      </c>
      <c r="AA4202">
        <v>831411</v>
      </c>
      <c r="AB4202" s="198">
        <v>37048.875011574077</v>
      </c>
      <c r="AC4202" s="198">
        <v>37048.875011574077</v>
      </c>
    </row>
    <row r="4203" spans="1:31" x14ac:dyDescent="0.2">
      <c r="A4203" s="44" t="str">
        <f t="shared" si="326"/>
        <v>US Natural Gas Physical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</v>
      </c>
      <c r="G4203" s="202">
        <v>1341132</v>
      </c>
      <c r="H4203" s="198">
        <v>37047.410405092596</v>
      </c>
      <c r="I4203" t="s">
        <v>3702</v>
      </c>
      <c r="M4203" t="s">
        <v>3494</v>
      </c>
      <c r="N4203" t="s">
        <v>3840</v>
      </c>
      <c r="O4203" t="s">
        <v>4686</v>
      </c>
      <c r="P4203" s="199">
        <v>5000</v>
      </c>
      <c r="S4203" t="s">
        <v>3495</v>
      </c>
      <c r="T4203" t="s">
        <v>3730</v>
      </c>
      <c r="U4203" s="201">
        <v>3.9249999999999998</v>
      </c>
      <c r="V4203" t="s">
        <v>3277</v>
      </c>
      <c r="W4203" t="s">
        <v>4368</v>
      </c>
      <c r="X4203" t="s">
        <v>4429</v>
      </c>
      <c r="Y4203" t="s">
        <v>4481</v>
      </c>
      <c r="Z4203" t="s">
        <v>3051</v>
      </c>
      <c r="AA4203">
        <v>831412</v>
      </c>
      <c r="AB4203" s="198">
        <v>37048.875011574077</v>
      </c>
      <c r="AC4203" s="198">
        <v>37048.875011574077</v>
      </c>
    </row>
    <row r="4204" spans="1:31" x14ac:dyDescent="0.2">
      <c r="A4204" s="44" t="str">
        <f t="shared" si="326"/>
        <v>US Natural Gas Physical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1</v>
      </c>
      <c r="F4204" s="213">
        <f t="shared" si="330"/>
        <v>10000</v>
      </c>
      <c r="G4204" s="202">
        <v>1341133</v>
      </c>
      <c r="H4204" s="198">
        <v>37047.410405092596</v>
      </c>
      <c r="I4204" t="s">
        <v>4249</v>
      </c>
      <c r="M4204" t="s">
        <v>3494</v>
      </c>
      <c r="N4204" t="s">
        <v>3840</v>
      </c>
      <c r="O4204" t="s">
        <v>2598</v>
      </c>
      <c r="Q4204" s="199">
        <v>10000</v>
      </c>
      <c r="S4204" t="s">
        <v>3495</v>
      </c>
      <c r="T4204" t="s">
        <v>3730</v>
      </c>
      <c r="U4204" s="201">
        <v>3.96</v>
      </c>
      <c r="V4204" t="s">
        <v>4187</v>
      </c>
      <c r="W4204" t="s">
        <v>4322</v>
      </c>
      <c r="X4204" t="s">
        <v>4107</v>
      </c>
      <c r="Y4204" t="s">
        <v>4481</v>
      </c>
      <c r="Z4204" t="s">
        <v>3051</v>
      </c>
      <c r="AA4204">
        <v>831413</v>
      </c>
      <c r="AB4204" s="198">
        <v>37048.875011574077</v>
      </c>
      <c r="AC4204" s="198">
        <v>37048.875011574077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31</v>
      </c>
      <c r="F4205" s="213">
        <f t="shared" si="330"/>
        <v>155000</v>
      </c>
      <c r="G4205" s="202">
        <v>1341134</v>
      </c>
      <c r="H4205" s="198">
        <v>37047.410416666666</v>
      </c>
      <c r="I4205" t="s">
        <v>4264</v>
      </c>
      <c r="M4205" t="s">
        <v>3494</v>
      </c>
      <c r="N4205" t="s">
        <v>4277</v>
      </c>
      <c r="O4205" t="s">
        <v>4487</v>
      </c>
      <c r="Q4205" s="199">
        <v>5000</v>
      </c>
      <c r="S4205" t="s">
        <v>3495</v>
      </c>
      <c r="T4205" t="s">
        <v>3730</v>
      </c>
      <c r="U4205" s="201">
        <v>4.01</v>
      </c>
      <c r="V4205" t="s">
        <v>416</v>
      </c>
      <c r="W4205" t="s">
        <v>2909</v>
      </c>
      <c r="X4205" t="s">
        <v>4278</v>
      </c>
      <c r="Y4205" t="s">
        <v>3748</v>
      </c>
      <c r="Z4205" t="s">
        <v>3051</v>
      </c>
      <c r="AA4205" t="s">
        <v>755</v>
      </c>
      <c r="AB4205" s="198">
        <v>37073.875</v>
      </c>
      <c r="AC4205" s="198">
        <v>37103.875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31</v>
      </c>
      <c r="F4206" s="213">
        <f t="shared" si="330"/>
        <v>465000</v>
      </c>
      <c r="G4206" s="202">
        <v>1341135</v>
      </c>
      <c r="H4206" s="198">
        <v>37047.410462962966</v>
      </c>
      <c r="I4206" t="s">
        <v>4276</v>
      </c>
      <c r="M4206" t="s">
        <v>3494</v>
      </c>
      <c r="N4206" t="s">
        <v>4277</v>
      </c>
      <c r="O4206" t="s">
        <v>4487</v>
      </c>
      <c r="P4206" s="199">
        <v>15000</v>
      </c>
      <c r="S4206" t="s">
        <v>3495</v>
      </c>
      <c r="T4206" t="s">
        <v>3730</v>
      </c>
      <c r="U4206" s="201">
        <v>4.0049999999999999</v>
      </c>
      <c r="V4206" t="s">
        <v>4495</v>
      </c>
      <c r="W4206" t="s">
        <v>2909</v>
      </c>
      <c r="X4206" t="s">
        <v>4278</v>
      </c>
      <c r="Y4206" t="s">
        <v>3748</v>
      </c>
      <c r="Z4206" t="s">
        <v>3051</v>
      </c>
      <c r="AA4206" t="s">
        <v>756</v>
      </c>
      <c r="AB4206" s="198">
        <v>37073.875</v>
      </c>
      <c r="AC4206" s="198">
        <v>37103.875</v>
      </c>
    </row>
    <row r="4207" spans="1:31" x14ac:dyDescent="0.2">
      <c r="A4207" s="44" t="str">
        <f t="shared" si="326"/>
        <v>US Natural Gas Physical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1</v>
      </c>
      <c r="F4207" s="213">
        <f t="shared" si="330"/>
        <v>1000</v>
      </c>
      <c r="G4207" s="202">
        <v>1341137</v>
      </c>
      <c r="H4207" s="198">
        <v>37047.410486111112</v>
      </c>
      <c r="I4207" t="s">
        <v>4496</v>
      </c>
      <c r="M4207" t="s">
        <v>3494</v>
      </c>
      <c r="N4207" t="s">
        <v>3840</v>
      </c>
      <c r="O4207" t="s">
        <v>2498</v>
      </c>
      <c r="P4207" s="199">
        <v>1000</v>
      </c>
      <c r="S4207" t="s">
        <v>3495</v>
      </c>
      <c r="T4207" t="s">
        <v>3730</v>
      </c>
      <c r="U4207" s="201">
        <v>3.8050000000000002</v>
      </c>
      <c r="V4207" t="s">
        <v>4001</v>
      </c>
      <c r="W4207" t="s">
        <v>4348</v>
      </c>
      <c r="X4207" t="s">
        <v>4498</v>
      </c>
      <c r="Y4207" t="s">
        <v>4481</v>
      </c>
      <c r="Z4207" t="s">
        <v>3051</v>
      </c>
      <c r="AA4207">
        <v>831414</v>
      </c>
      <c r="AB4207" s="198">
        <v>37048.875011574077</v>
      </c>
      <c r="AC4207" s="198">
        <v>37048.875011574077</v>
      </c>
      <c r="AE4207" s="116">
        <f>IF(S4207="Gallon",F4207/42,F4207)</f>
        <v>1000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465000</v>
      </c>
      <c r="G4208" s="202">
        <v>1341139</v>
      </c>
      <c r="H4208" s="198">
        <v>37047.410509259258</v>
      </c>
      <c r="I4208" t="s">
        <v>4276</v>
      </c>
      <c r="M4208" t="s">
        <v>3494</v>
      </c>
      <c r="N4208" t="s">
        <v>4277</v>
      </c>
      <c r="O4208" t="s">
        <v>4487</v>
      </c>
      <c r="P4208" s="199">
        <v>15000</v>
      </c>
      <c r="S4208" t="s">
        <v>3495</v>
      </c>
      <c r="T4208" t="s">
        <v>3730</v>
      </c>
      <c r="U4208" s="201">
        <v>4</v>
      </c>
      <c r="V4208" t="s">
        <v>4450</v>
      </c>
      <c r="W4208" t="s">
        <v>2909</v>
      </c>
      <c r="X4208" t="s">
        <v>4278</v>
      </c>
      <c r="Y4208" t="s">
        <v>3748</v>
      </c>
      <c r="Z4208" t="s">
        <v>3051</v>
      </c>
      <c r="AA4208" t="s">
        <v>757</v>
      </c>
      <c r="AB4208" s="198">
        <v>37073.875</v>
      </c>
      <c r="AC4208" s="198">
        <v>37103.875</v>
      </c>
    </row>
    <row r="4209" spans="1:31" x14ac:dyDescent="0.2">
      <c r="A4209" s="44" t="str">
        <f t="shared" si="326"/>
        <v>US Power Physical</v>
      </c>
      <c r="B4209" s="44" t="str">
        <f t="shared" si="327"/>
        <v>US</v>
      </c>
      <c r="C4209" s="44" t="str">
        <f t="shared" si="328"/>
        <v>Power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1550</v>
      </c>
      <c r="G4209" s="202">
        <v>1341138</v>
      </c>
      <c r="H4209" s="198">
        <v>37047.410509259258</v>
      </c>
      <c r="I4209" t="s">
        <v>4477</v>
      </c>
      <c r="M4209" t="s">
        <v>2818</v>
      </c>
      <c r="N4209" t="s">
        <v>4269</v>
      </c>
      <c r="O4209" t="s">
        <v>2533</v>
      </c>
      <c r="P4209" s="199">
        <v>50</v>
      </c>
      <c r="S4209" t="s">
        <v>3493</v>
      </c>
      <c r="T4209" t="s">
        <v>3730</v>
      </c>
      <c r="U4209" s="201">
        <v>62</v>
      </c>
      <c r="V4209" t="s">
        <v>3111</v>
      </c>
      <c r="W4209" t="s">
        <v>4514</v>
      </c>
      <c r="X4209" t="s">
        <v>4515</v>
      </c>
      <c r="Y4209" t="s">
        <v>4783</v>
      </c>
      <c r="Z4209" t="s">
        <v>3046</v>
      </c>
      <c r="AA4209">
        <v>632964.1</v>
      </c>
      <c r="AB4209" s="198">
        <v>37073.875011574077</v>
      </c>
      <c r="AC4209" s="198">
        <v>37103.875011574077</v>
      </c>
    </row>
    <row r="4210" spans="1:31" x14ac:dyDescent="0.2">
      <c r="A4210" s="44" t="str">
        <f t="shared" si="326"/>
        <v>US Natural Gas Physical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</v>
      </c>
      <c r="G4210" s="202">
        <v>1341140</v>
      </c>
      <c r="H4210" s="198">
        <v>37047.410520833335</v>
      </c>
      <c r="I4210" t="s">
        <v>4521</v>
      </c>
      <c r="M4210" t="s">
        <v>3494</v>
      </c>
      <c r="N4210" t="s">
        <v>3840</v>
      </c>
      <c r="O4210" t="s">
        <v>4697</v>
      </c>
      <c r="Q4210" s="199">
        <v>5000</v>
      </c>
      <c r="S4210" t="s">
        <v>3495</v>
      </c>
      <c r="T4210" t="s">
        <v>3730</v>
      </c>
      <c r="U4210" s="201">
        <v>3.855</v>
      </c>
      <c r="V4210" t="s">
        <v>4292</v>
      </c>
      <c r="W4210" t="s">
        <v>4169</v>
      </c>
      <c r="X4210" t="s">
        <v>4170</v>
      </c>
      <c r="Y4210" t="s">
        <v>4481</v>
      </c>
      <c r="Z4210" t="s">
        <v>3051</v>
      </c>
      <c r="AA4210">
        <v>831415</v>
      </c>
      <c r="AB4210" s="198">
        <v>37048.875011574077</v>
      </c>
      <c r="AC4210" s="198">
        <v>37048.875011574077</v>
      </c>
    </row>
    <row r="4211" spans="1:31" x14ac:dyDescent="0.2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5000</v>
      </c>
      <c r="G4211" s="202">
        <v>1341142</v>
      </c>
      <c r="H4211" s="198">
        <v>37047.410543981481</v>
      </c>
      <c r="I4211" t="s">
        <v>4280</v>
      </c>
      <c r="M4211" t="s">
        <v>3494</v>
      </c>
      <c r="N4211" t="s">
        <v>3840</v>
      </c>
      <c r="O4211" t="s">
        <v>2505</v>
      </c>
      <c r="Q4211" s="199">
        <v>5000</v>
      </c>
      <c r="S4211" t="s">
        <v>3495</v>
      </c>
      <c r="T4211" t="s">
        <v>3730</v>
      </c>
      <c r="U4211" s="201">
        <v>3.84</v>
      </c>
      <c r="V4211" t="s">
        <v>3266</v>
      </c>
      <c r="W4211" t="s">
        <v>4348</v>
      </c>
      <c r="X4211" t="s">
        <v>4498</v>
      </c>
      <c r="Y4211" t="s">
        <v>4481</v>
      </c>
      <c r="Z4211" t="s">
        <v>3051</v>
      </c>
      <c r="AA4211">
        <v>831416</v>
      </c>
      <c r="AB4211" s="198">
        <v>37048.875011574077</v>
      </c>
      <c r="AC4211" s="198">
        <v>37048.875011574077</v>
      </c>
      <c r="AE4211" s="116">
        <f>IF(S4211="Gallon",F4211/42,F4211)</f>
        <v>5000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25</v>
      </c>
      <c r="F4212" s="213">
        <f t="shared" si="330"/>
        <v>375000</v>
      </c>
      <c r="G4212" s="202">
        <v>1341144</v>
      </c>
      <c r="H4212" s="198">
        <v>37047.410613425927</v>
      </c>
      <c r="I4212" t="s">
        <v>4484</v>
      </c>
      <c r="M4212" t="s">
        <v>3494</v>
      </c>
      <c r="N4212" t="s">
        <v>4277</v>
      </c>
      <c r="O4212" t="s">
        <v>4674</v>
      </c>
      <c r="P4212" s="199">
        <v>15000</v>
      </c>
      <c r="S4212" t="s">
        <v>3495</v>
      </c>
      <c r="T4212" t="s">
        <v>3730</v>
      </c>
      <c r="U4212" s="201">
        <v>3.9550000000000001</v>
      </c>
      <c r="V4212" t="s">
        <v>4049</v>
      </c>
      <c r="W4212" t="s">
        <v>4380</v>
      </c>
      <c r="X4212" t="s">
        <v>4381</v>
      </c>
      <c r="Y4212" t="s">
        <v>3748</v>
      </c>
      <c r="Z4212" t="s">
        <v>3051</v>
      </c>
      <c r="AA4212" t="s">
        <v>758</v>
      </c>
      <c r="AB4212" s="198">
        <v>37048.875011574077</v>
      </c>
      <c r="AC4212" s="198">
        <v>37072.875011574077</v>
      </c>
    </row>
    <row r="4213" spans="1:31" x14ac:dyDescent="0.2">
      <c r="A4213" s="44" t="str">
        <f t="shared" si="326"/>
        <v>US Natural Gas Physical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1</v>
      </c>
      <c r="F4213" s="213">
        <f t="shared" si="330"/>
        <v>10000</v>
      </c>
      <c r="G4213" s="202">
        <v>1341145</v>
      </c>
      <c r="H4213" s="198">
        <v>37047.41065972222</v>
      </c>
      <c r="I4213" t="s">
        <v>4160</v>
      </c>
      <c r="M4213" t="s">
        <v>3494</v>
      </c>
      <c r="N4213" t="s">
        <v>3840</v>
      </c>
      <c r="O4213" t="s">
        <v>4680</v>
      </c>
      <c r="P4213" s="199">
        <v>10000</v>
      </c>
      <c r="S4213" t="s">
        <v>3495</v>
      </c>
      <c r="T4213" t="s">
        <v>3730</v>
      </c>
      <c r="U4213" s="201">
        <v>3.9249999999999998</v>
      </c>
      <c r="V4213" t="s">
        <v>4750</v>
      </c>
      <c r="W4213" t="s">
        <v>4163</v>
      </c>
      <c r="X4213" t="s">
        <v>4164</v>
      </c>
      <c r="Y4213" t="s">
        <v>4481</v>
      </c>
      <c r="Z4213" t="s">
        <v>3051</v>
      </c>
      <c r="AA4213">
        <v>831417</v>
      </c>
      <c r="AB4213" s="198">
        <v>37048.875011574077</v>
      </c>
      <c r="AC4213" s="198">
        <v>37048.875011574077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4650</v>
      </c>
      <c r="G4214" s="202">
        <v>1341148</v>
      </c>
      <c r="H4214" s="198">
        <v>37047.410682870373</v>
      </c>
      <c r="I4214" t="s">
        <v>3702</v>
      </c>
      <c r="M4214" t="s">
        <v>3494</v>
      </c>
      <c r="N4214" t="s">
        <v>4277</v>
      </c>
      <c r="O4214" t="s">
        <v>81</v>
      </c>
      <c r="Q4214" s="199">
        <v>150</v>
      </c>
      <c r="S4214" t="s">
        <v>4416</v>
      </c>
      <c r="T4214" t="s">
        <v>3730</v>
      </c>
      <c r="U4214" s="201">
        <v>4</v>
      </c>
      <c r="V4214" t="s">
        <v>4279</v>
      </c>
      <c r="W4214" t="s">
        <v>2909</v>
      </c>
      <c r="X4214" t="s">
        <v>4278</v>
      </c>
      <c r="Y4214" t="s">
        <v>3748</v>
      </c>
      <c r="Z4214" t="s">
        <v>3051</v>
      </c>
      <c r="AA4214" t="s">
        <v>759</v>
      </c>
      <c r="AB4214" s="198">
        <v>37073.875</v>
      </c>
      <c r="AC4214" s="198">
        <v>37103.875</v>
      </c>
    </row>
    <row r="4215" spans="1:31" x14ac:dyDescent="0.2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9800</v>
      </c>
      <c r="G4215" s="202">
        <v>1341146</v>
      </c>
      <c r="H4215" s="198">
        <v>37047.410682870373</v>
      </c>
      <c r="I4215" t="s">
        <v>3472</v>
      </c>
      <c r="M4215" t="s">
        <v>3494</v>
      </c>
      <c r="N4215" t="s">
        <v>3840</v>
      </c>
      <c r="O4215" t="s">
        <v>2556</v>
      </c>
      <c r="P4215" s="199">
        <v>9800</v>
      </c>
      <c r="S4215" t="s">
        <v>3495</v>
      </c>
      <c r="T4215" t="s">
        <v>3730</v>
      </c>
      <c r="U4215" s="201">
        <v>3.875</v>
      </c>
      <c r="V4215" t="s">
        <v>3670</v>
      </c>
      <c r="W4215" t="s">
        <v>4169</v>
      </c>
      <c r="X4215" t="s">
        <v>4170</v>
      </c>
      <c r="Y4215" t="s">
        <v>4481</v>
      </c>
      <c r="Z4215" t="s">
        <v>3051</v>
      </c>
      <c r="AA4215">
        <v>831418</v>
      </c>
      <c r="AB4215" s="198">
        <v>37048.875011574077</v>
      </c>
      <c r="AC4215" s="198">
        <v>37048.875011574077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13">
        <f t="shared" si="330"/>
        <v>4650</v>
      </c>
      <c r="G4216" s="202">
        <v>1341149</v>
      </c>
      <c r="H4216" s="198">
        <v>37047.410694444443</v>
      </c>
      <c r="I4216" t="s">
        <v>3702</v>
      </c>
      <c r="M4216" t="s">
        <v>3494</v>
      </c>
      <c r="N4216" t="s">
        <v>4277</v>
      </c>
      <c r="O4216" t="s">
        <v>3303</v>
      </c>
      <c r="P4216" s="199">
        <v>150</v>
      </c>
      <c r="S4216" t="s">
        <v>4416</v>
      </c>
      <c r="T4216" t="s">
        <v>3730</v>
      </c>
      <c r="U4216" s="201">
        <v>4.08</v>
      </c>
      <c r="V4216" t="s">
        <v>4279</v>
      </c>
      <c r="W4216" t="s">
        <v>2909</v>
      </c>
      <c r="X4216" t="s">
        <v>4278</v>
      </c>
      <c r="Y4216" t="s">
        <v>3748</v>
      </c>
      <c r="Z4216" t="s">
        <v>3051</v>
      </c>
      <c r="AA4216" t="s">
        <v>760</v>
      </c>
      <c r="AB4216" s="198">
        <v>37104.875</v>
      </c>
      <c r="AC4216" s="198">
        <v>37134.875</v>
      </c>
    </row>
    <row r="4217" spans="1:31" x14ac:dyDescent="0.2">
      <c r="A4217" s="44" t="str">
        <f t="shared" si="326"/>
        <v>US Power Physical</v>
      </c>
      <c r="B4217" s="44" t="str">
        <f t="shared" si="327"/>
        <v>US</v>
      </c>
      <c r="C4217" s="44" t="str">
        <f t="shared" si="328"/>
        <v>Power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30</v>
      </c>
      <c r="F4217" s="213">
        <f t="shared" si="330"/>
        <v>1500</v>
      </c>
      <c r="G4217" s="202">
        <v>1341150</v>
      </c>
      <c r="H4217" s="198">
        <v>37047.410694444443</v>
      </c>
      <c r="I4217" t="s">
        <v>4250</v>
      </c>
      <c r="M4217" t="s">
        <v>2818</v>
      </c>
      <c r="N4217" t="s">
        <v>3519</v>
      </c>
      <c r="O4217" t="s">
        <v>3980</v>
      </c>
      <c r="P4217" s="199">
        <v>50</v>
      </c>
      <c r="S4217" t="s">
        <v>3493</v>
      </c>
      <c r="T4217" t="s">
        <v>3730</v>
      </c>
      <c r="U4217" s="201">
        <v>35.25</v>
      </c>
      <c r="V4217" t="s">
        <v>2538</v>
      </c>
      <c r="W4217" t="s">
        <v>3966</v>
      </c>
      <c r="X4217" t="s">
        <v>4258</v>
      </c>
      <c r="Y4217" t="s">
        <v>4783</v>
      </c>
      <c r="Z4217" t="s">
        <v>3046</v>
      </c>
      <c r="AA4217">
        <v>632966.1</v>
      </c>
      <c r="AB4217" s="198">
        <v>37500.591666666667</v>
      </c>
      <c r="AC4217" s="198">
        <v>37529.591666666667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620000</v>
      </c>
      <c r="G4218" s="202">
        <v>1341151</v>
      </c>
      <c r="H4218" s="198">
        <v>37047.41070601852</v>
      </c>
      <c r="I4218" t="s">
        <v>3518</v>
      </c>
      <c r="M4218" t="s">
        <v>3494</v>
      </c>
      <c r="N4218" t="s">
        <v>4277</v>
      </c>
      <c r="O4218" t="s">
        <v>4487</v>
      </c>
      <c r="P4218" s="199">
        <v>20000</v>
      </c>
      <c r="S4218" t="s">
        <v>3495</v>
      </c>
      <c r="T4218" t="s">
        <v>3730</v>
      </c>
      <c r="U4218" s="201">
        <v>3.9950000000000001</v>
      </c>
      <c r="V4218" t="s">
        <v>3542</v>
      </c>
      <c r="W4218" t="s">
        <v>2909</v>
      </c>
      <c r="X4218" t="s">
        <v>4278</v>
      </c>
      <c r="Y4218" t="s">
        <v>3748</v>
      </c>
      <c r="Z4218" t="s">
        <v>3051</v>
      </c>
      <c r="AA4218" t="s">
        <v>761</v>
      </c>
      <c r="AB4218" s="198">
        <v>37073.875</v>
      </c>
      <c r="AC4218" s="198">
        <v>37103.875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</v>
      </c>
      <c r="G4219" s="202">
        <v>1341152</v>
      </c>
      <c r="H4219" s="198">
        <v>37047.410717592589</v>
      </c>
      <c r="I4219" t="s">
        <v>4501</v>
      </c>
      <c r="M4219" t="s">
        <v>3494</v>
      </c>
      <c r="N4219" t="s">
        <v>3176</v>
      </c>
      <c r="O4219" t="s">
        <v>151</v>
      </c>
      <c r="P4219" s="199">
        <v>5000</v>
      </c>
      <c r="S4219" t="s">
        <v>3798</v>
      </c>
      <c r="T4219" t="s">
        <v>3177</v>
      </c>
      <c r="U4219" s="201">
        <v>4.8550000000000004</v>
      </c>
      <c r="V4219" t="s">
        <v>4356</v>
      </c>
      <c r="W4219" t="s">
        <v>3178</v>
      </c>
      <c r="X4219" t="s">
        <v>3179</v>
      </c>
      <c r="Y4219" t="s">
        <v>4481</v>
      </c>
      <c r="Z4219" t="s">
        <v>3052</v>
      </c>
      <c r="AA4219">
        <v>831419</v>
      </c>
      <c r="AB4219" s="198">
        <v>37048.875011574077</v>
      </c>
      <c r="AC4219" s="198">
        <v>37048.875011574077</v>
      </c>
    </row>
    <row r="4220" spans="1:31" x14ac:dyDescent="0.2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92</v>
      </c>
      <c r="F4220" s="213">
        <f t="shared" si="330"/>
        <v>4600</v>
      </c>
      <c r="G4220" s="202">
        <v>1341153</v>
      </c>
      <c r="H4220" s="198">
        <v>37047.410740740743</v>
      </c>
      <c r="I4220" t="s">
        <v>4249</v>
      </c>
      <c r="M4220" t="s">
        <v>2818</v>
      </c>
      <c r="N4220" t="s">
        <v>3519</v>
      </c>
      <c r="O4220" t="s">
        <v>185</v>
      </c>
      <c r="Q4220" s="199">
        <v>50</v>
      </c>
      <c r="S4220" t="s">
        <v>3493</v>
      </c>
      <c r="T4220" t="s">
        <v>3730</v>
      </c>
      <c r="U4220" s="201">
        <v>37.25</v>
      </c>
      <c r="V4220" t="s">
        <v>4230</v>
      </c>
      <c r="W4220" t="s">
        <v>3527</v>
      </c>
      <c r="X4220" t="s">
        <v>4275</v>
      </c>
      <c r="Y4220" t="s">
        <v>4783</v>
      </c>
      <c r="Z4220" t="s">
        <v>3046</v>
      </c>
      <c r="AA4220">
        <v>632967.1</v>
      </c>
      <c r="AB4220" s="198">
        <v>37165.594444444447</v>
      </c>
      <c r="AC4220" s="198">
        <v>37256.594444444447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310000</v>
      </c>
      <c r="G4221" s="202">
        <v>1341154</v>
      </c>
      <c r="H4221" s="198">
        <v>37047.410775462966</v>
      </c>
      <c r="I4221" t="s">
        <v>4158</v>
      </c>
      <c r="M4221" t="s">
        <v>3494</v>
      </c>
      <c r="N4221" t="s">
        <v>4488</v>
      </c>
      <c r="O4221" t="s">
        <v>4643</v>
      </c>
      <c r="P4221" s="199">
        <v>10000</v>
      </c>
      <c r="S4221" t="s">
        <v>3495</v>
      </c>
      <c r="T4221" t="s">
        <v>3730</v>
      </c>
      <c r="U4221" s="201">
        <v>0.1275</v>
      </c>
      <c r="V4221" t="s">
        <v>3196</v>
      </c>
      <c r="W4221" t="s">
        <v>3169</v>
      </c>
      <c r="X4221" t="s">
        <v>3170</v>
      </c>
      <c r="Y4221" t="s">
        <v>3748</v>
      </c>
      <c r="Z4221" t="s">
        <v>3051</v>
      </c>
      <c r="AA4221" t="s">
        <v>762</v>
      </c>
      <c r="AB4221" s="198">
        <v>37073.875011574077</v>
      </c>
      <c r="AC4221" s="198">
        <v>37103.875011574077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31</v>
      </c>
      <c r="F4222" s="213">
        <f t="shared" si="330"/>
        <v>620000</v>
      </c>
      <c r="G4222" s="202">
        <v>1341155</v>
      </c>
      <c r="H4222" s="198">
        <v>37047.410787037035</v>
      </c>
      <c r="I4222" t="s">
        <v>4252</v>
      </c>
      <c r="M4222" t="s">
        <v>3494</v>
      </c>
      <c r="N4222" t="s">
        <v>4277</v>
      </c>
      <c r="O4222" t="s">
        <v>4487</v>
      </c>
      <c r="P4222" s="199">
        <v>20000</v>
      </c>
      <c r="S4222" t="s">
        <v>3495</v>
      </c>
      <c r="T4222" t="s">
        <v>3730</v>
      </c>
      <c r="U4222" s="201">
        <v>3.99</v>
      </c>
      <c r="V4222" t="s">
        <v>4676</v>
      </c>
      <c r="W4222" t="s">
        <v>2909</v>
      </c>
      <c r="X4222" t="s">
        <v>4278</v>
      </c>
      <c r="Y4222" t="s">
        <v>3748</v>
      </c>
      <c r="Z4222" t="s">
        <v>3051</v>
      </c>
      <c r="AA4222" t="s">
        <v>763</v>
      </c>
      <c r="AB4222" s="198">
        <v>37073.875</v>
      </c>
      <c r="AC4222" s="198">
        <v>37103.875</v>
      </c>
    </row>
    <row r="4223" spans="1:31" x14ac:dyDescent="0.2">
      <c r="A4223" s="44" t="str">
        <f t="shared" si="326"/>
        <v>US Natural Gas Physical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1</v>
      </c>
      <c r="F4223" s="213">
        <f t="shared" si="330"/>
        <v>2000</v>
      </c>
      <c r="G4223" s="202">
        <v>1341156</v>
      </c>
      <c r="H4223" s="198">
        <v>37047.410833333335</v>
      </c>
      <c r="I4223" t="s">
        <v>3159</v>
      </c>
      <c r="M4223" t="s">
        <v>3494</v>
      </c>
      <c r="N4223" t="s">
        <v>3840</v>
      </c>
      <c r="O4223" t="s">
        <v>4679</v>
      </c>
      <c r="Q4223" s="199">
        <v>2000</v>
      </c>
      <c r="S4223" t="s">
        <v>3495</v>
      </c>
      <c r="T4223" t="s">
        <v>3730</v>
      </c>
      <c r="U4223" s="201">
        <v>4.0750000000000002</v>
      </c>
      <c r="V4223" t="s">
        <v>4596</v>
      </c>
      <c r="W4223" t="s">
        <v>4178</v>
      </c>
      <c r="X4223" t="s">
        <v>4179</v>
      </c>
      <c r="Y4223" t="s">
        <v>4481</v>
      </c>
      <c r="Z4223" t="s">
        <v>3051</v>
      </c>
      <c r="AA4223">
        <v>831420</v>
      </c>
      <c r="AB4223" s="198">
        <v>37048.875011574077</v>
      </c>
      <c r="AC4223" s="198">
        <v>37048.875011574077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25</v>
      </c>
      <c r="F4224" s="213">
        <f t="shared" si="330"/>
        <v>250000</v>
      </c>
      <c r="G4224" s="202">
        <v>1341158</v>
      </c>
      <c r="H4224" s="198">
        <v>37047.410844907405</v>
      </c>
      <c r="I4224" t="s">
        <v>4518</v>
      </c>
      <c r="M4224" t="s">
        <v>3494</v>
      </c>
      <c r="N4224" t="s">
        <v>4277</v>
      </c>
      <c r="O4224" t="s">
        <v>3991</v>
      </c>
      <c r="P4224" s="199">
        <v>10000</v>
      </c>
      <c r="S4224" t="s">
        <v>3495</v>
      </c>
      <c r="T4224" t="s">
        <v>3730</v>
      </c>
      <c r="U4224" s="201">
        <v>3.895</v>
      </c>
      <c r="V4224" t="s">
        <v>4413</v>
      </c>
      <c r="W4224" t="s">
        <v>4527</v>
      </c>
      <c r="X4224" t="s">
        <v>4157</v>
      </c>
      <c r="Y4224" t="s">
        <v>3748</v>
      </c>
      <c r="Z4224" t="s">
        <v>3051</v>
      </c>
      <c r="AA4224" t="s">
        <v>764</v>
      </c>
      <c r="AB4224" s="198">
        <v>37048.875011574077</v>
      </c>
      <c r="AC4224" s="198">
        <v>37072.875011574077</v>
      </c>
    </row>
    <row r="4225" spans="1:31" x14ac:dyDescent="0.2">
      <c r="A4225" s="44" t="str">
        <f t="shared" si="326"/>
        <v>US Natural Gas Physical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11903</v>
      </c>
      <c r="G4225" s="202">
        <v>1341157</v>
      </c>
      <c r="H4225" s="198">
        <v>37047.410844907405</v>
      </c>
      <c r="I4225" t="s">
        <v>4482</v>
      </c>
      <c r="M4225" t="s">
        <v>3494</v>
      </c>
      <c r="N4225" t="s">
        <v>3840</v>
      </c>
      <c r="O4225" t="s">
        <v>2481</v>
      </c>
      <c r="P4225" s="199">
        <v>11903</v>
      </c>
      <c r="S4225" t="s">
        <v>3495</v>
      </c>
      <c r="T4225" t="s">
        <v>3730</v>
      </c>
      <c r="U4225" s="201">
        <v>3.9925000000000002</v>
      </c>
      <c r="V4225" t="s">
        <v>4511</v>
      </c>
      <c r="W4225" t="s">
        <v>4479</v>
      </c>
      <c r="X4225" t="s">
        <v>4480</v>
      </c>
      <c r="Y4225" t="s">
        <v>4481</v>
      </c>
      <c r="Z4225" t="s">
        <v>3051</v>
      </c>
      <c r="AA4225">
        <v>831421</v>
      </c>
      <c r="AB4225" s="198">
        <v>37048.875011574077</v>
      </c>
      <c r="AC4225" s="198">
        <v>37048.875011574077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151</v>
      </c>
      <c r="F4226" s="213">
        <f t="shared" si="330"/>
        <v>755000</v>
      </c>
      <c r="G4226" s="202">
        <v>1341159</v>
      </c>
      <c r="H4226" s="198">
        <v>37047.410856481481</v>
      </c>
      <c r="I4226" t="s">
        <v>4252</v>
      </c>
      <c r="M4226" t="s">
        <v>3494</v>
      </c>
      <c r="N4226" t="s">
        <v>4277</v>
      </c>
      <c r="O4226" t="s">
        <v>4505</v>
      </c>
      <c r="P4226" s="199">
        <v>5000</v>
      </c>
      <c r="S4226" t="s">
        <v>3495</v>
      </c>
      <c r="T4226" t="s">
        <v>3730</v>
      </c>
      <c r="U4226" s="201">
        <v>4.4050000000000002</v>
      </c>
      <c r="V4226" t="s">
        <v>4509</v>
      </c>
      <c r="W4226" t="s">
        <v>2909</v>
      </c>
      <c r="X4226" t="s">
        <v>4278</v>
      </c>
      <c r="Y4226" t="s">
        <v>3748</v>
      </c>
      <c r="Z4226" t="s">
        <v>3051</v>
      </c>
      <c r="AA4226" t="s">
        <v>765</v>
      </c>
      <c r="AB4226" s="198">
        <v>37196</v>
      </c>
      <c r="AC4226" s="198">
        <v>37346</v>
      </c>
    </row>
    <row r="4227" spans="1:31" x14ac:dyDescent="0.2">
      <c r="A4227" s="44" t="str">
        <f t="shared" si="326"/>
        <v>US Natural Gas Physical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1</v>
      </c>
      <c r="F4227" s="213">
        <f t="shared" si="330"/>
        <v>25000</v>
      </c>
      <c r="G4227" s="202">
        <v>1341162</v>
      </c>
      <c r="H4227" s="198">
        <v>37047.410879629628</v>
      </c>
      <c r="I4227" t="s">
        <v>4276</v>
      </c>
      <c r="M4227" t="s">
        <v>3494</v>
      </c>
      <c r="N4227" t="s">
        <v>3840</v>
      </c>
      <c r="O4227" t="s">
        <v>4680</v>
      </c>
      <c r="Q4227" s="199">
        <v>25000</v>
      </c>
      <c r="S4227" t="s">
        <v>3495</v>
      </c>
      <c r="T4227" t="s">
        <v>3730</v>
      </c>
      <c r="U4227" s="201">
        <v>3.9249999999999998</v>
      </c>
      <c r="V4227" t="s">
        <v>3648</v>
      </c>
      <c r="W4227" t="s">
        <v>4163</v>
      </c>
      <c r="X4227" t="s">
        <v>4164</v>
      </c>
      <c r="Y4227" t="s">
        <v>4481</v>
      </c>
      <c r="Z4227" t="s">
        <v>3051</v>
      </c>
      <c r="AA4227">
        <v>831423</v>
      </c>
      <c r="AB4227" s="198">
        <v>37048.875011574077</v>
      </c>
      <c r="AC4227" s="198">
        <v>37048.875011574077</v>
      </c>
    </row>
    <row r="4228" spans="1:31" x14ac:dyDescent="0.2">
      <c r="A4228" s="44" t="str">
        <f t="shared" si="326"/>
        <v>US Natural Gas Physical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5000</v>
      </c>
      <c r="G4228" s="202">
        <v>1341163</v>
      </c>
      <c r="H4228" s="198">
        <v>37047.410902777781</v>
      </c>
      <c r="I4228" t="s">
        <v>4020</v>
      </c>
      <c r="M4228" t="s">
        <v>3494</v>
      </c>
      <c r="N4228" t="s">
        <v>3840</v>
      </c>
      <c r="O4228" t="s">
        <v>4697</v>
      </c>
      <c r="P4228" s="199">
        <v>5000</v>
      </c>
      <c r="S4228" t="s">
        <v>3495</v>
      </c>
      <c r="T4228" t="s">
        <v>3730</v>
      </c>
      <c r="U4228" s="201">
        <v>3.82</v>
      </c>
      <c r="V4228" t="s">
        <v>4021</v>
      </c>
      <c r="W4228" t="s">
        <v>4169</v>
      </c>
      <c r="X4228" t="s">
        <v>4170</v>
      </c>
      <c r="Y4228" t="s">
        <v>4481</v>
      </c>
      <c r="Z4228" t="s">
        <v>3051</v>
      </c>
      <c r="AA4228">
        <v>831424</v>
      </c>
      <c r="AB4228" s="198">
        <v>37048.875011574077</v>
      </c>
      <c r="AC4228" s="198">
        <v>37048.875011574077</v>
      </c>
    </row>
    <row r="4229" spans="1:31" x14ac:dyDescent="0.2">
      <c r="A4229" s="44" t="str">
        <f t="shared" si="326"/>
        <v>US Natural Gas Physical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20000</v>
      </c>
      <c r="G4229" s="202">
        <v>1341164</v>
      </c>
      <c r="H4229" s="198">
        <v>37047.410914351851</v>
      </c>
      <c r="I4229" t="s">
        <v>4249</v>
      </c>
      <c r="M4229" t="s">
        <v>3494</v>
      </c>
      <c r="N4229" t="s">
        <v>3840</v>
      </c>
      <c r="O4229" t="s">
        <v>4679</v>
      </c>
      <c r="P4229" s="199">
        <v>20000</v>
      </c>
      <c r="S4229" t="s">
        <v>3495</v>
      </c>
      <c r="T4229" t="s">
        <v>3730</v>
      </c>
      <c r="U4229" s="201">
        <v>4.05</v>
      </c>
      <c r="V4229" t="s">
        <v>3144</v>
      </c>
      <c r="W4229" t="s">
        <v>4178</v>
      </c>
      <c r="X4229" t="s">
        <v>4179</v>
      </c>
      <c r="Y4229" t="s">
        <v>4481</v>
      </c>
      <c r="Z4229" t="s">
        <v>3051</v>
      </c>
      <c r="AA4229">
        <v>831425</v>
      </c>
      <c r="AB4229" s="198">
        <v>37048.875011574077</v>
      </c>
      <c r="AC4229" s="198">
        <v>37048.875011574077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310000</v>
      </c>
      <c r="G4230" s="202">
        <v>1341165</v>
      </c>
      <c r="H4230" s="198">
        <v>37047.410937499997</v>
      </c>
      <c r="I4230" t="s">
        <v>4239</v>
      </c>
      <c r="M4230" t="s">
        <v>3494</v>
      </c>
      <c r="N4230" t="s">
        <v>4488</v>
      </c>
      <c r="O4230" t="s">
        <v>4700</v>
      </c>
      <c r="P4230" s="199">
        <v>10000</v>
      </c>
      <c r="S4230" t="s">
        <v>3495</v>
      </c>
      <c r="T4230" t="s">
        <v>3730</v>
      </c>
      <c r="U4230" s="201">
        <v>0.44500000000000001</v>
      </c>
      <c r="V4230" t="s">
        <v>379</v>
      </c>
      <c r="W4230" t="s">
        <v>4489</v>
      </c>
      <c r="X4230" t="s">
        <v>4490</v>
      </c>
      <c r="Y4230" t="s">
        <v>3748</v>
      </c>
      <c r="Z4230" t="s">
        <v>3051</v>
      </c>
      <c r="AA4230" t="s">
        <v>766</v>
      </c>
      <c r="AB4230" s="198">
        <v>37073.875011574077</v>
      </c>
      <c r="AC4230" s="198">
        <v>37103.875011574077</v>
      </c>
    </row>
    <row r="4231" spans="1:31" x14ac:dyDescent="0.2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8097</v>
      </c>
      <c r="G4231" s="202">
        <v>1341166</v>
      </c>
      <c r="H4231" s="198">
        <v>37047.410949074074</v>
      </c>
      <c r="I4231" t="s">
        <v>4249</v>
      </c>
      <c r="M4231" t="s">
        <v>3494</v>
      </c>
      <c r="N4231" t="s">
        <v>3840</v>
      </c>
      <c r="O4231" t="s">
        <v>2481</v>
      </c>
      <c r="P4231" s="199">
        <v>8097</v>
      </c>
      <c r="S4231" t="s">
        <v>3495</v>
      </c>
      <c r="T4231" t="s">
        <v>3730</v>
      </c>
      <c r="U4231" s="201">
        <v>3.9925000000000002</v>
      </c>
      <c r="V4231" t="s">
        <v>4503</v>
      </c>
      <c r="W4231" t="s">
        <v>4479</v>
      </c>
      <c r="X4231" t="s">
        <v>4480</v>
      </c>
      <c r="Y4231" t="s">
        <v>4481</v>
      </c>
      <c r="Z4231" t="s">
        <v>3051</v>
      </c>
      <c r="AA4231">
        <v>831427</v>
      </c>
      <c r="AB4231" s="198">
        <v>37048.875011574077</v>
      </c>
      <c r="AC4231" s="198">
        <v>37048.875011574077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123</v>
      </c>
      <c r="F4232" s="213">
        <f t="shared" si="330"/>
        <v>615000</v>
      </c>
      <c r="G4232" s="202">
        <v>1341171</v>
      </c>
      <c r="H4232" s="198">
        <v>37047.41097222222</v>
      </c>
      <c r="I4232" t="s">
        <v>4423</v>
      </c>
      <c r="M4232" t="s">
        <v>3494</v>
      </c>
      <c r="N4232" t="s">
        <v>4277</v>
      </c>
      <c r="O4232" t="s">
        <v>3218</v>
      </c>
      <c r="P4232" s="199">
        <v>5000</v>
      </c>
      <c r="S4232" t="s">
        <v>3495</v>
      </c>
      <c r="T4232" t="s">
        <v>3730</v>
      </c>
      <c r="U4232" s="201">
        <v>4.0750000000000002</v>
      </c>
      <c r="V4232" t="s">
        <v>4082</v>
      </c>
      <c r="W4232" t="s">
        <v>2909</v>
      </c>
      <c r="X4232" t="s">
        <v>4278</v>
      </c>
      <c r="Y4232" t="s">
        <v>3748</v>
      </c>
      <c r="Z4232" t="s">
        <v>3051</v>
      </c>
      <c r="AA4232" t="s">
        <v>767</v>
      </c>
      <c r="AB4232" s="198">
        <v>37073</v>
      </c>
      <c r="AC4232" s="198">
        <v>37195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25</v>
      </c>
      <c r="F4233" s="213">
        <f t="shared" si="330"/>
        <v>250000</v>
      </c>
      <c r="G4233" s="202">
        <v>1341169</v>
      </c>
      <c r="H4233" s="198">
        <v>37047.41097222222</v>
      </c>
      <c r="I4233" t="s">
        <v>4239</v>
      </c>
      <c r="M4233" t="s">
        <v>3494</v>
      </c>
      <c r="N4233" t="s">
        <v>4277</v>
      </c>
      <c r="O4233" t="s">
        <v>3991</v>
      </c>
      <c r="P4233" s="199">
        <v>10000</v>
      </c>
      <c r="S4233" t="s">
        <v>3495</v>
      </c>
      <c r="T4233" t="s">
        <v>3730</v>
      </c>
      <c r="U4233" s="201">
        <v>3.89</v>
      </c>
      <c r="V4233" t="s">
        <v>4066</v>
      </c>
      <c r="W4233" t="s">
        <v>4527</v>
      </c>
      <c r="X4233" t="s">
        <v>4157</v>
      </c>
      <c r="Y4233" t="s">
        <v>3748</v>
      </c>
      <c r="Z4233" t="s">
        <v>3051</v>
      </c>
      <c r="AA4233" t="s">
        <v>768</v>
      </c>
      <c r="AB4233" s="198">
        <v>37048.875011574077</v>
      </c>
      <c r="AC4233" s="198">
        <v>37072.875011574077</v>
      </c>
    </row>
    <row r="4234" spans="1:31" x14ac:dyDescent="0.2">
      <c r="A4234" s="44" t="str">
        <f t="shared" si="326"/>
        <v xml:space="preserve"> Natural Gas Physical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10000</v>
      </c>
      <c r="G4234" s="202">
        <v>1341173</v>
      </c>
      <c r="H4234" s="198">
        <v>37047.410995370374</v>
      </c>
      <c r="I4234" t="s">
        <v>4584</v>
      </c>
      <c r="M4234" t="s">
        <v>3494</v>
      </c>
      <c r="N4234" t="s">
        <v>3176</v>
      </c>
      <c r="O4234" t="s">
        <v>4591</v>
      </c>
      <c r="P4234" s="199">
        <v>10000</v>
      </c>
      <c r="S4234" t="s">
        <v>3798</v>
      </c>
      <c r="T4234" t="s">
        <v>3177</v>
      </c>
      <c r="U4234" s="201">
        <v>4.8099999999999996</v>
      </c>
      <c r="V4234" t="s">
        <v>769</v>
      </c>
      <c r="W4234" t="s">
        <v>3178</v>
      </c>
      <c r="X4234" t="s">
        <v>3179</v>
      </c>
      <c r="Y4234" t="s">
        <v>4481</v>
      </c>
      <c r="Z4234" t="s">
        <v>3052</v>
      </c>
      <c r="AA4234">
        <v>831429</v>
      </c>
      <c r="AB4234" s="198">
        <v>37047.875011574077</v>
      </c>
      <c r="AC4234" s="198">
        <v>37047.875011574077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365</v>
      </c>
      <c r="F4235" s="213">
        <f t="shared" ref="F4235:F4298" si="335">E4235*SUM(P4235:Q4235)</f>
        <v>1825000</v>
      </c>
      <c r="G4235" s="202">
        <v>1341175</v>
      </c>
      <c r="H4235" s="198">
        <v>37047.411076388889</v>
      </c>
      <c r="I4235" t="s">
        <v>4484</v>
      </c>
      <c r="M4235" t="s">
        <v>3494</v>
      </c>
      <c r="N4235" t="s">
        <v>4277</v>
      </c>
      <c r="O4235" t="s">
        <v>4526</v>
      </c>
      <c r="P4235" s="199">
        <v>5000</v>
      </c>
      <c r="S4235" t="s">
        <v>3495</v>
      </c>
      <c r="T4235" t="s">
        <v>3730</v>
      </c>
      <c r="U4235" s="201">
        <v>4.0650000000000004</v>
      </c>
      <c r="V4235" t="s">
        <v>4485</v>
      </c>
      <c r="W4235" t="s">
        <v>2909</v>
      </c>
      <c r="X4235" t="s">
        <v>4278</v>
      </c>
      <c r="Y4235" t="s">
        <v>3748</v>
      </c>
      <c r="Z4235" t="s">
        <v>3051</v>
      </c>
      <c r="AA4235" t="s">
        <v>770</v>
      </c>
      <c r="AB4235" s="198">
        <v>37257.875</v>
      </c>
      <c r="AC4235" s="198">
        <v>37621.875</v>
      </c>
      <c r="AE4235" s="116">
        <f>IF(S4235="Gallon",F4235/42,F4235)</f>
        <v>1825000</v>
      </c>
    </row>
    <row r="4236" spans="1:31" x14ac:dyDescent="0.2">
      <c r="A4236" s="44" t="str">
        <f t="shared" si="331"/>
        <v>US Natural Gas Physical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25000</v>
      </c>
      <c r="G4236" s="202">
        <v>1341177</v>
      </c>
      <c r="H4236" s="198">
        <v>37047.411099537036</v>
      </c>
      <c r="I4236" t="s">
        <v>3606</v>
      </c>
      <c r="M4236" t="s">
        <v>3494</v>
      </c>
      <c r="N4236" t="s">
        <v>3840</v>
      </c>
      <c r="O4236" t="s">
        <v>4680</v>
      </c>
      <c r="P4236" s="199">
        <v>25000</v>
      </c>
      <c r="S4236" t="s">
        <v>3495</v>
      </c>
      <c r="T4236" t="s">
        <v>3730</v>
      </c>
      <c r="U4236" s="201">
        <v>3.915</v>
      </c>
      <c r="V4236" t="s">
        <v>3491</v>
      </c>
      <c r="W4236" t="s">
        <v>4163</v>
      </c>
      <c r="X4236" t="s">
        <v>4164</v>
      </c>
      <c r="Y4236" t="s">
        <v>4481</v>
      </c>
      <c r="Z4236" t="s">
        <v>3051</v>
      </c>
      <c r="AA4236">
        <v>831430</v>
      </c>
      <c r="AB4236" s="198">
        <v>37048.875011574077</v>
      </c>
      <c r="AC4236" s="198">
        <v>37048.875011574077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31</v>
      </c>
      <c r="F4237" s="213">
        <f t="shared" si="335"/>
        <v>310000</v>
      </c>
      <c r="G4237" s="202">
        <v>1341178</v>
      </c>
      <c r="H4237" s="198">
        <v>37047.411122685182</v>
      </c>
      <c r="I4237" t="s">
        <v>4543</v>
      </c>
      <c r="M4237" t="s">
        <v>3494</v>
      </c>
      <c r="N4237" t="s">
        <v>4277</v>
      </c>
      <c r="O4237" t="s">
        <v>4487</v>
      </c>
      <c r="P4237" s="199">
        <v>10000</v>
      </c>
      <c r="S4237" t="s">
        <v>3495</v>
      </c>
      <c r="T4237" t="s">
        <v>3730</v>
      </c>
      <c r="U4237" s="201">
        <v>3.98</v>
      </c>
      <c r="V4237" t="s">
        <v>1777</v>
      </c>
      <c r="W4237" t="s">
        <v>2909</v>
      </c>
      <c r="X4237" t="s">
        <v>4278</v>
      </c>
      <c r="Y4237" t="s">
        <v>3748</v>
      </c>
      <c r="Z4237" t="s">
        <v>3051</v>
      </c>
      <c r="AA4237" t="s">
        <v>771</v>
      </c>
      <c r="AB4237" s="198">
        <v>37073.875</v>
      </c>
      <c r="AC4237" s="198">
        <v>37103.875</v>
      </c>
    </row>
    <row r="4238" spans="1:31" x14ac:dyDescent="0.2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25000</v>
      </c>
      <c r="G4238" s="202">
        <v>1341179</v>
      </c>
      <c r="H4238" s="198">
        <v>37047.411122685182</v>
      </c>
      <c r="I4238" t="s">
        <v>4276</v>
      </c>
      <c r="M4238" t="s">
        <v>3494</v>
      </c>
      <c r="N4238" t="s">
        <v>3840</v>
      </c>
      <c r="O4238" t="s">
        <v>4680</v>
      </c>
      <c r="Q4238" s="199">
        <v>25000</v>
      </c>
      <c r="S4238" t="s">
        <v>3495</v>
      </c>
      <c r="T4238" t="s">
        <v>3730</v>
      </c>
      <c r="U4238" s="201">
        <v>3.9249999999999998</v>
      </c>
      <c r="V4238" t="s">
        <v>3648</v>
      </c>
      <c r="W4238" t="s">
        <v>4163</v>
      </c>
      <c r="X4238" t="s">
        <v>4164</v>
      </c>
      <c r="Y4238" t="s">
        <v>4481</v>
      </c>
      <c r="Z4238" t="s">
        <v>3051</v>
      </c>
      <c r="AA4238">
        <v>831431</v>
      </c>
      <c r="AB4238" s="198">
        <v>37048.875011574077</v>
      </c>
      <c r="AC4238" s="198">
        <v>37048.875011574077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31</v>
      </c>
      <c r="F4239" s="213">
        <f t="shared" si="335"/>
        <v>310000</v>
      </c>
      <c r="G4239" s="202">
        <v>1341180</v>
      </c>
      <c r="H4239" s="198">
        <v>37047.411168981482</v>
      </c>
      <c r="I4239" t="s">
        <v>4276</v>
      </c>
      <c r="M4239" t="s">
        <v>3494</v>
      </c>
      <c r="N4239" t="s">
        <v>4277</v>
      </c>
      <c r="O4239" t="s">
        <v>4487</v>
      </c>
      <c r="P4239" s="199">
        <v>10000</v>
      </c>
      <c r="S4239" t="s">
        <v>3495</v>
      </c>
      <c r="T4239" t="s">
        <v>3730</v>
      </c>
      <c r="U4239" s="201">
        <v>3.98</v>
      </c>
      <c r="V4239" t="s">
        <v>4452</v>
      </c>
      <c r="W4239" t="s">
        <v>2909</v>
      </c>
      <c r="X4239" t="s">
        <v>4278</v>
      </c>
      <c r="Y4239" t="s">
        <v>3748</v>
      </c>
      <c r="Z4239" t="s">
        <v>3051</v>
      </c>
      <c r="AA4239" t="s">
        <v>772</v>
      </c>
      <c r="AB4239" s="198">
        <v>37073.875</v>
      </c>
      <c r="AC4239" s="198">
        <v>37103.875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25</v>
      </c>
      <c r="F4240" s="213">
        <f t="shared" si="335"/>
        <v>250000</v>
      </c>
      <c r="G4240" s="202">
        <v>1341183</v>
      </c>
      <c r="H4240" s="198">
        <v>37047.411249999997</v>
      </c>
      <c r="I4240" t="s">
        <v>4285</v>
      </c>
      <c r="M4240" t="s">
        <v>3494</v>
      </c>
      <c r="N4240" t="s">
        <v>4277</v>
      </c>
      <c r="O4240" t="s">
        <v>3991</v>
      </c>
      <c r="P4240" s="199">
        <v>10000</v>
      </c>
      <c r="S4240" t="s">
        <v>3495</v>
      </c>
      <c r="T4240" t="s">
        <v>3730</v>
      </c>
      <c r="U4240" s="201">
        <v>3.875</v>
      </c>
      <c r="V4240" t="s">
        <v>3485</v>
      </c>
      <c r="W4240" t="s">
        <v>4527</v>
      </c>
      <c r="X4240" t="s">
        <v>4157</v>
      </c>
      <c r="Y4240" t="s">
        <v>3748</v>
      </c>
      <c r="Z4240" t="s">
        <v>3051</v>
      </c>
      <c r="AA4240" t="s">
        <v>773</v>
      </c>
      <c r="AB4240" s="198">
        <v>37048.875011574077</v>
      </c>
      <c r="AC4240" s="198">
        <v>37072.875011574077</v>
      </c>
    </row>
    <row r="4241" spans="1:31" x14ac:dyDescent="0.2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18000</v>
      </c>
      <c r="G4241" s="202">
        <v>1341186</v>
      </c>
      <c r="H4241" s="198">
        <v>37047.411354166667</v>
      </c>
      <c r="I4241" t="s">
        <v>4496</v>
      </c>
      <c r="M4241" t="s">
        <v>3494</v>
      </c>
      <c r="N4241" t="s">
        <v>3840</v>
      </c>
      <c r="O4241" t="s">
        <v>4679</v>
      </c>
      <c r="Q4241" s="199">
        <v>18000</v>
      </c>
      <c r="S4241" t="s">
        <v>3495</v>
      </c>
      <c r="T4241" t="s">
        <v>3730</v>
      </c>
      <c r="U4241" s="201">
        <v>4.0650000000000004</v>
      </c>
      <c r="V4241" t="s">
        <v>3909</v>
      </c>
      <c r="W4241" t="s">
        <v>4178</v>
      </c>
      <c r="X4241" t="s">
        <v>4179</v>
      </c>
      <c r="Y4241" t="s">
        <v>4481</v>
      </c>
      <c r="Z4241" t="s">
        <v>3051</v>
      </c>
      <c r="AA4241">
        <v>831433</v>
      </c>
      <c r="AB4241" s="198">
        <v>37048.875011574077</v>
      </c>
      <c r="AC4241" s="198">
        <v>37048.875011574077</v>
      </c>
    </row>
    <row r="4242" spans="1:31" x14ac:dyDescent="0.2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1</v>
      </c>
      <c r="F4242" s="213">
        <f t="shared" si="335"/>
        <v>5000</v>
      </c>
      <c r="G4242" s="202">
        <v>1341187</v>
      </c>
      <c r="H4242" s="198">
        <v>37047.411365740743</v>
      </c>
      <c r="I4242" t="s">
        <v>4400</v>
      </c>
      <c r="M4242" t="s">
        <v>3494</v>
      </c>
      <c r="N4242" t="s">
        <v>3840</v>
      </c>
      <c r="O4242" t="s">
        <v>2583</v>
      </c>
      <c r="P4242" s="199">
        <v>5000</v>
      </c>
      <c r="S4242" t="s">
        <v>3495</v>
      </c>
      <c r="T4242" t="s">
        <v>3730</v>
      </c>
      <c r="U4242" s="201">
        <v>4.0599999999999996</v>
      </c>
      <c r="V4242" t="s">
        <v>4009</v>
      </c>
      <c r="W4242" t="s">
        <v>4523</v>
      </c>
      <c r="X4242" t="s">
        <v>4524</v>
      </c>
      <c r="Y4242" t="s">
        <v>4481</v>
      </c>
      <c r="Z4242" t="s">
        <v>3051</v>
      </c>
      <c r="AA4242">
        <v>831434</v>
      </c>
      <c r="AB4242" s="198">
        <v>37048.875011574077</v>
      </c>
      <c r="AC4242" s="198">
        <v>37048.875011574077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61</v>
      </c>
      <c r="F4243" s="213">
        <f t="shared" si="335"/>
        <v>3050</v>
      </c>
      <c r="G4243" s="202">
        <v>1341189</v>
      </c>
      <c r="H4243" s="198">
        <v>37047.411377314813</v>
      </c>
      <c r="I4243" t="s">
        <v>4239</v>
      </c>
      <c r="M4243" t="s">
        <v>2818</v>
      </c>
      <c r="N4243" t="s">
        <v>3519</v>
      </c>
      <c r="O4243" t="s">
        <v>774</v>
      </c>
      <c r="P4243" s="199">
        <v>50</v>
      </c>
      <c r="S4243" t="s">
        <v>3493</v>
      </c>
      <c r="T4243" t="s">
        <v>3730</v>
      </c>
      <c r="U4243" s="201">
        <v>39.75</v>
      </c>
      <c r="V4243" t="s">
        <v>3661</v>
      </c>
      <c r="W4243" t="s">
        <v>4274</v>
      </c>
      <c r="X4243" t="s">
        <v>3683</v>
      </c>
      <c r="Y4243" t="s">
        <v>4783</v>
      </c>
      <c r="Z4243" t="s">
        <v>3046</v>
      </c>
      <c r="AA4243">
        <v>632973.1</v>
      </c>
      <c r="AB4243" s="198">
        <v>37316.875</v>
      </c>
      <c r="AC4243" s="198">
        <v>37376.875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25</v>
      </c>
      <c r="F4244" s="213">
        <f t="shared" si="335"/>
        <v>250000</v>
      </c>
      <c r="G4244" s="202">
        <v>1341190</v>
      </c>
      <c r="H4244" s="198">
        <v>37047.411412037036</v>
      </c>
      <c r="I4244" t="s">
        <v>4518</v>
      </c>
      <c r="M4244" t="s">
        <v>3494</v>
      </c>
      <c r="N4244" t="s">
        <v>4277</v>
      </c>
      <c r="O4244" t="s">
        <v>3991</v>
      </c>
      <c r="P4244" s="199">
        <v>10000</v>
      </c>
      <c r="S4244" t="s">
        <v>3495</v>
      </c>
      <c r="T4244" t="s">
        <v>3730</v>
      </c>
      <c r="U4244" s="201">
        <v>3.87</v>
      </c>
      <c r="V4244" t="s">
        <v>4413</v>
      </c>
      <c r="W4244" t="s">
        <v>4527</v>
      </c>
      <c r="X4244" t="s">
        <v>4157</v>
      </c>
      <c r="Y4244" t="s">
        <v>3748</v>
      </c>
      <c r="Z4244" t="s">
        <v>3051</v>
      </c>
      <c r="AA4244" t="s">
        <v>775</v>
      </c>
      <c r="AB4244" s="198">
        <v>37048.875011574077</v>
      </c>
      <c r="AC4244" s="198">
        <v>37072.875011574077</v>
      </c>
    </row>
    <row r="4245" spans="1:31" x14ac:dyDescent="0.2">
      <c r="A4245" s="44" t="str">
        <f t="shared" si="331"/>
        <v>US Natural Gas Physical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Physical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5252</v>
      </c>
      <c r="G4245" s="202">
        <v>1341191</v>
      </c>
      <c r="H4245" s="198">
        <v>37047.411469907405</v>
      </c>
      <c r="I4245" t="s">
        <v>4400</v>
      </c>
      <c r="M4245" t="s">
        <v>3494</v>
      </c>
      <c r="N4245" t="s">
        <v>3840</v>
      </c>
      <c r="O4245" t="s">
        <v>2469</v>
      </c>
      <c r="Q4245" s="199">
        <v>5252</v>
      </c>
      <c r="S4245" t="s">
        <v>3495</v>
      </c>
      <c r="T4245" t="s">
        <v>3730</v>
      </c>
      <c r="U4245" s="201">
        <v>3.8475000000000001</v>
      </c>
      <c r="V4245" t="s">
        <v>4009</v>
      </c>
      <c r="W4245" t="s">
        <v>4512</v>
      </c>
      <c r="X4245" t="s">
        <v>4513</v>
      </c>
      <c r="Y4245" t="s">
        <v>4481</v>
      </c>
      <c r="Z4245" t="s">
        <v>3051</v>
      </c>
      <c r="AA4245">
        <v>831435</v>
      </c>
      <c r="AB4245" s="198">
        <v>37048.875011574077</v>
      </c>
      <c r="AC4245" s="198">
        <v>37048.875011574077</v>
      </c>
    </row>
    <row r="4246" spans="1:31" x14ac:dyDescent="0.2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7500</v>
      </c>
      <c r="G4246" s="202">
        <v>1341192</v>
      </c>
      <c r="H4246" s="198">
        <v>37047.411481481482</v>
      </c>
      <c r="I4246" t="s">
        <v>4518</v>
      </c>
      <c r="M4246" t="s">
        <v>3494</v>
      </c>
      <c r="N4246" t="s">
        <v>3840</v>
      </c>
      <c r="O4246" t="s">
        <v>4679</v>
      </c>
      <c r="Q4246" s="199">
        <v>7500</v>
      </c>
      <c r="S4246" t="s">
        <v>3495</v>
      </c>
      <c r="T4246" t="s">
        <v>3730</v>
      </c>
      <c r="U4246" s="201">
        <v>4.0750000000000002</v>
      </c>
      <c r="V4246" t="s">
        <v>4223</v>
      </c>
      <c r="W4246" t="s">
        <v>4178</v>
      </c>
      <c r="X4246" t="s">
        <v>4179</v>
      </c>
      <c r="Y4246" t="s">
        <v>4481</v>
      </c>
      <c r="Z4246" t="s">
        <v>3051</v>
      </c>
      <c r="AA4246">
        <v>831436</v>
      </c>
      <c r="AB4246" s="198">
        <v>37048.875011574077</v>
      </c>
      <c r="AC4246" s="198">
        <v>37048.875011574077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620000</v>
      </c>
      <c r="G4247" s="202">
        <v>1341193</v>
      </c>
      <c r="H4247" s="198">
        <v>37047.411493055559</v>
      </c>
      <c r="I4247" t="s">
        <v>4276</v>
      </c>
      <c r="M4247" t="s">
        <v>3494</v>
      </c>
      <c r="N4247" t="s">
        <v>4277</v>
      </c>
      <c r="O4247" t="s">
        <v>4487</v>
      </c>
      <c r="P4247" s="199">
        <v>20000</v>
      </c>
      <c r="S4247" t="s">
        <v>3495</v>
      </c>
      <c r="T4247" t="s">
        <v>3730</v>
      </c>
      <c r="U4247" s="201">
        <v>3.98</v>
      </c>
      <c r="V4247" t="s">
        <v>4450</v>
      </c>
      <c r="W4247" t="s">
        <v>2909</v>
      </c>
      <c r="X4247" t="s">
        <v>4278</v>
      </c>
      <c r="Y4247" t="s">
        <v>3748</v>
      </c>
      <c r="Z4247" t="s">
        <v>3051</v>
      </c>
      <c r="AA4247" t="s">
        <v>776</v>
      </c>
      <c r="AB4247" s="198">
        <v>37073.875</v>
      </c>
      <c r="AC4247" s="198">
        <v>37103.875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365</v>
      </c>
      <c r="F4248" s="213">
        <f t="shared" si="335"/>
        <v>1825000</v>
      </c>
      <c r="G4248" s="202">
        <v>1341194</v>
      </c>
      <c r="H4248" s="198">
        <v>37047.411504629628</v>
      </c>
      <c r="I4248" t="s">
        <v>4477</v>
      </c>
      <c r="M4248" t="s">
        <v>3494</v>
      </c>
      <c r="N4248" t="s">
        <v>4277</v>
      </c>
      <c r="O4248" t="s">
        <v>4526</v>
      </c>
      <c r="P4248" s="199">
        <v>5000</v>
      </c>
      <c r="S4248" t="s">
        <v>3495</v>
      </c>
      <c r="T4248" t="s">
        <v>3730</v>
      </c>
      <c r="U4248" s="201">
        <v>4.05</v>
      </c>
      <c r="V4248" t="s">
        <v>317</v>
      </c>
      <c r="W4248" t="s">
        <v>2909</v>
      </c>
      <c r="X4248" t="s">
        <v>4278</v>
      </c>
      <c r="Y4248" t="s">
        <v>3748</v>
      </c>
      <c r="Z4248" t="s">
        <v>3051</v>
      </c>
      <c r="AA4248" t="s">
        <v>777</v>
      </c>
      <c r="AB4248" s="198">
        <v>37257.875</v>
      </c>
      <c r="AC4248" s="198">
        <v>37621.875</v>
      </c>
    </row>
    <row r="4249" spans="1:31" x14ac:dyDescent="0.2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20000</v>
      </c>
      <c r="G4249" s="202">
        <v>1341195</v>
      </c>
      <c r="H4249" s="198">
        <v>37047.411504629628</v>
      </c>
      <c r="I4249" t="s">
        <v>4272</v>
      </c>
      <c r="M4249" t="s">
        <v>3494</v>
      </c>
      <c r="N4249" t="s">
        <v>3840</v>
      </c>
      <c r="O4249" t="s">
        <v>4679</v>
      </c>
      <c r="P4249" s="199">
        <v>20000</v>
      </c>
      <c r="S4249" t="s">
        <v>3495</v>
      </c>
      <c r="T4249" t="s">
        <v>3730</v>
      </c>
      <c r="U4249" s="201">
        <v>4.05</v>
      </c>
      <c r="V4249" t="s">
        <v>4353</v>
      </c>
      <c r="W4249" t="s">
        <v>4178</v>
      </c>
      <c r="X4249" t="s">
        <v>4179</v>
      </c>
      <c r="Y4249" t="s">
        <v>4481</v>
      </c>
      <c r="Z4249" t="s">
        <v>3051</v>
      </c>
      <c r="AA4249">
        <v>831437</v>
      </c>
      <c r="AB4249" s="198">
        <v>37048.875011574077</v>
      </c>
      <c r="AC4249" s="198">
        <v>37048.875011574077</v>
      </c>
    </row>
    <row r="4250" spans="1:31" x14ac:dyDescent="0.2">
      <c r="A4250" s="44" t="str">
        <f t="shared" si="331"/>
        <v xml:space="preserve"> Natural Gas Physical</v>
      </c>
      <c r="B4250" s="44" t="str">
        <f t="shared" si="332"/>
        <v/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31</v>
      </c>
      <c r="F4250" s="213">
        <f t="shared" si="335"/>
        <v>155000</v>
      </c>
      <c r="G4250" s="202">
        <v>1341196</v>
      </c>
      <c r="H4250" s="198">
        <v>37047.411516203705</v>
      </c>
      <c r="I4250" t="s">
        <v>4519</v>
      </c>
      <c r="M4250" t="s">
        <v>3494</v>
      </c>
      <c r="N4250" t="s">
        <v>3176</v>
      </c>
      <c r="O4250" t="s">
        <v>3899</v>
      </c>
      <c r="P4250" s="199">
        <v>5000</v>
      </c>
      <c r="S4250" t="s">
        <v>3798</v>
      </c>
      <c r="T4250" t="s">
        <v>3177</v>
      </c>
      <c r="U4250" s="201">
        <v>5.0999999999999996</v>
      </c>
      <c r="V4250" t="s">
        <v>362</v>
      </c>
      <c r="W4250" t="s">
        <v>4461</v>
      </c>
      <c r="X4250" t="s">
        <v>3179</v>
      </c>
      <c r="Y4250" t="s">
        <v>4481</v>
      </c>
      <c r="Z4250" t="s">
        <v>3052</v>
      </c>
      <c r="AA4250">
        <v>831438</v>
      </c>
      <c r="AB4250" s="198">
        <v>37073.875011574077</v>
      </c>
      <c r="AC4250" s="198">
        <v>37103.875011574077</v>
      </c>
    </row>
    <row r="4251" spans="1:31" x14ac:dyDescent="0.2">
      <c r="A4251" s="44" t="str">
        <f t="shared" si="331"/>
        <v>US Natural Gas Physical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</v>
      </c>
      <c r="G4251" s="202">
        <v>1341197</v>
      </c>
      <c r="H4251" s="198">
        <v>37047.411539351851</v>
      </c>
      <c r="I4251" t="s">
        <v>3184</v>
      </c>
      <c r="M4251" t="s">
        <v>3494</v>
      </c>
      <c r="N4251" t="s">
        <v>3840</v>
      </c>
      <c r="O4251" t="s">
        <v>4724</v>
      </c>
      <c r="Q4251" s="199">
        <v>5000</v>
      </c>
      <c r="S4251" t="s">
        <v>3495</v>
      </c>
      <c r="T4251" t="s">
        <v>3730</v>
      </c>
      <c r="U4251" s="201">
        <v>4.24</v>
      </c>
      <c r="V4251" t="s">
        <v>3811</v>
      </c>
      <c r="W4251" t="s">
        <v>3217</v>
      </c>
      <c r="X4251" t="s">
        <v>3153</v>
      </c>
      <c r="Y4251" t="s">
        <v>4481</v>
      </c>
      <c r="Z4251" t="s">
        <v>3051</v>
      </c>
      <c r="AA4251">
        <v>831439</v>
      </c>
      <c r="AB4251" s="198">
        <v>37048.875011574077</v>
      </c>
      <c r="AC4251" s="198">
        <v>37048.875011574077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25</v>
      </c>
      <c r="F4252" s="213">
        <f t="shared" si="335"/>
        <v>250000</v>
      </c>
      <c r="G4252" s="202">
        <v>1341199</v>
      </c>
      <c r="H4252" s="198">
        <v>37047.411550925928</v>
      </c>
      <c r="I4252" t="s">
        <v>4285</v>
      </c>
      <c r="M4252" t="s">
        <v>3494</v>
      </c>
      <c r="N4252" t="s">
        <v>4277</v>
      </c>
      <c r="O4252" t="s">
        <v>4660</v>
      </c>
      <c r="Q4252" s="199">
        <v>10000</v>
      </c>
      <c r="S4252" t="s">
        <v>3495</v>
      </c>
      <c r="T4252" t="s">
        <v>3730</v>
      </c>
      <c r="U4252" s="201">
        <v>3.6949999999999998</v>
      </c>
      <c r="V4252" t="s">
        <v>3485</v>
      </c>
      <c r="W4252" t="s">
        <v>3486</v>
      </c>
      <c r="X4252" t="s">
        <v>3487</v>
      </c>
      <c r="Y4252" t="s">
        <v>3748</v>
      </c>
      <c r="Z4252" t="s">
        <v>3051</v>
      </c>
      <c r="AA4252" t="s">
        <v>778</v>
      </c>
      <c r="AB4252" s="198">
        <v>37048.875011574077</v>
      </c>
      <c r="AC4252" s="198">
        <v>37072.875011574077</v>
      </c>
    </row>
    <row r="4253" spans="1:31" x14ac:dyDescent="0.2">
      <c r="A4253" s="44" t="str">
        <f t="shared" si="331"/>
        <v xml:space="preserve"> Natural Gas Physical</v>
      </c>
      <c r="B4253" s="44" t="str">
        <f t="shared" si="332"/>
        <v/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10000</v>
      </c>
      <c r="G4253" s="202">
        <v>1341198</v>
      </c>
      <c r="H4253" s="198">
        <v>37047.411550925928</v>
      </c>
      <c r="I4253" t="s">
        <v>4431</v>
      </c>
      <c r="M4253" t="s">
        <v>3494</v>
      </c>
      <c r="N4253" t="s">
        <v>3176</v>
      </c>
      <c r="O4253" t="s">
        <v>4591</v>
      </c>
      <c r="P4253" s="199">
        <v>10000</v>
      </c>
      <c r="S4253" t="s">
        <v>3798</v>
      </c>
      <c r="T4253" t="s">
        <v>3177</v>
      </c>
      <c r="U4253" s="201">
        <v>4.7949999999999999</v>
      </c>
      <c r="V4253" t="s">
        <v>3806</v>
      </c>
      <c r="W4253" t="s">
        <v>3178</v>
      </c>
      <c r="X4253" t="s">
        <v>3179</v>
      </c>
      <c r="Y4253" t="s">
        <v>4481</v>
      </c>
      <c r="Z4253" t="s">
        <v>3052</v>
      </c>
      <c r="AA4253">
        <v>831440</v>
      </c>
      <c r="AB4253" s="198">
        <v>37047.875011574077</v>
      </c>
      <c r="AC4253" s="198">
        <v>37047.875011574077</v>
      </c>
    </row>
    <row r="4254" spans="1:31" x14ac:dyDescent="0.2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123</v>
      </c>
      <c r="F4254" s="213">
        <f t="shared" si="335"/>
        <v>615000</v>
      </c>
      <c r="G4254" s="202">
        <v>1341201</v>
      </c>
      <c r="H4254" s="198">
        <v>37047.411574074074</v>
      </c>
      <c r="I4254" t="s">
        <v>3606</v>
      </c>
      <c r="M4254" t="s">
        <v>3494</v>
      </c>
      <c r="N4254" t="s">
        <v>4277</v>
      </c>
      <c r="O4254" t="s">
        <v>3218</v>
      </c>
      <c r="P4254" s="199">
        <v>5000</v>
      </c>
      <c r="S4254" t="s">
        <v>3495</v>
      </c>
      <c r="T4254" t="s">
        <v>3730</v>
      </c>
      <c r="U4254" s="201">
        <v>4.0650000000000004</v>
      </c>
      <c r="V4254" t="s">
        <v>4079</v>
      </c>
      <c r="W4254" t="s">
        <v>2909</v>
      </c>
      <c r="X4254" t="s">
        <v>4278</v>
      </c>
      <c r="Y4254" t="s">
        <v>3748</v>
      </c>
      <c r="Z4254" t="s">
        <v>3051</v>
      </c>
      <c r="AA4254" t="s">
        <v>779</v>
      </c>
      <c r="AB4254" s="198">
        <v>37073</v>
      </c>
      <c r="AC4254" s="198">
        <v>37195</v>
      </c>
    </row>
    <row r="4255" spans="1:31" x14ac:dyDescent="0.2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25000</v>
      </c>
      <c r="G4255" s="202">
        <v>1341203</v>
      </c>
      <c r="H4255" s="198">
        <v>37047.411666666667</v>
      </c>
      <c r="I4255" t="s">
        <v>3606</v>
      </c>
      <c r="M4255" t="s">
        <v>3494</v>
      </c>
      <c r="N4255" t="s">
        <v>3840</v>
      </c>
      <c r="O4255" t="s">
        <v>4680</v>
      </c>
      <c r="P4255" s="199">
        <v>25000</v>
      </c>
      <c r="S4255" t="s">
        <v>3495</v>
      </c>
      <c r="T4255" t="s">
        <v>3730</v>
      </c>
      <c r="U4255" s="201">
        <v>3.9049999999999998</v>
      </c>
      <c r="V4255" t="s">
        <v>3491</v>
      </c>
      <c r="W4255" t="s">
        <v>4163</v>
      </c>
      <c r="X4255" t="s">
        <v>4164</v>
      </c>
      <c r="Y4255" t="s">
        <v>4481</v>
      </c>
      <c r="Z4255" t="s">
        <v>3051</v>
      </c>
      <c r="AA4255">
        <v>831441</v>
      </c>
      <c r="AB4255" s="198">
        <v>37048.875011574077</v>
      </c>
      <c r="AC4255" s="198">
        <v>37048.875011574077</v>
      </c>
    </row>
    <row r="4256" spans="1:31" x14ac:dyDescent="0.2">
      <c r="A4256" s="44" t="str">
        <f t="shared" si="331"/>
        <v>US Natural Gas Physical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5000</v>
      </c>
      <c r="G4256" s="202">
        <v>1341204</v>
      </c>
      <c r="H4256" s="198">
        <v>37047.411678240744</v>
      </c>
      <c r="I4256" t="s">
        <v>3184</v>
      </c>
      <c r="M4256" t="s">
        <v>3494</v>
      </c>
      <c r="N4256" t="s">
        <v>3840</v>
      </c>
      <c r="O4256" t="s">
        <v>4679</v>
      </c>
      <c r="Q4256" s="199">
        <v>5000</v>
      </c>
      <c r="S4256" t="s">
        <v>3495</v>
      </c>
      <c r="T4256" t="s">
        <v>3730</v>
      </c>
      <c r="U4256" s="201">
        <v>4.0650000000000004</v>
      </c>
      <c r="V4256" t="s">
        <v>4629</v>
      </c>
      <c r="W4256" t="s">
        <v>4178</v>
      </c>
      <c r="X4256" t="s">
        <v>4179</v>
      </c>
      <c r="Y4256" t="s">
        <v>4481</v>
      </c>
      <c r="Z4256" t="s">
        <v>3051</v>
      </c>
      <c r="AA4256">
        <v>831442</v>
      </c>
      <c r="AB4256" s="198">
        <v>37048.875011574077</v>
      </c>
      <c r="AC4256" s="198">
        <v>37048.875011574077</v>
      </c>
      <c r="AE4256" s="116">
        <f>IF(S4256="Gallon",F4256/42,F4256)</f>
        <v>5000</v>
      </c>
    </row>
    <row r="4257" spans="1:29" x14ac:dyDescent="0.2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5500</v>
      </c>
      <c r="G4257" s="202">
        <v>1341206</v>
      </c>
      <c r="H4257" s="198">
        <v>37047.411689814813</v>
      </c>
      <c r="I4257" t="s">
        <v>4482</v>
      </c>
      <c r="M4257" t="s">
        <v>3494</v>
      </c>
      <c r="N4257" t="s">
        <v>3840</v>
      </c>
      <c r="O4257" t="s">
        <v>2481</v>
      </c>
      <c r="P4257" s="199">
        <v>5500</v>
      </c>
      <c r="S4257" t="s">
        <v>3495</v>
      </c>
      <c r="T4257" t="s">
        <v>3730</v>
      </c>
      <c r="U4257" s="201">
        <v>3.98</v>
      </c>
      <c r="V4257" t="s">
        <v>4078</v>
      </c>
      <c r="W4257" t="s">
        <v>4479</v>
      </c>
      <c r="X4257" t="s">
        <v>4480</v>
      </c>
      <c r="Y4257" t="s">
        <v>4481</v>
      </c>
      <c r="Z4257" t="s">
        <v>3051</v>
      </c>
      <c r="AA4257">
        <v>831443</v>
      </c>
      <c r="AB4257" s="198">
        <v>37048.875011574077</v>
      </c>
      <c r="AC4257" s="198">
        <v>37048.875011574077</v>
      </c>
    </row>
    <row r="4258" spans="1:29" x14ac:dyDescent="0.2">
      <c r="A4258" s="44" t="str">
        <f t="shared" si="331"/>
        <v xml:space="preserve"> Natural Gas Physical</v>
      </c>
      <c r="B4258" s="44" t="str">
        <f t="shared" si="332"/>
        <v/>
      </c>
      <c r="C4258" s="44" t="str">
        <f t="shared" si="333"/>
        <v>Natural Gas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25</v>
      </c>
      <c r="F4258" s="213">
        <f t="shared" si="335"/>
        <v>125000</v>
      </c>
      <c r="G4258" s="202">
        <v>1341207</v>
      </c>
      <c r="H4258" s="198">
        <v>37047.41170138889</v>
      </c>
      <c r="I4258" t="s">
        <v>4519</v>
      </c>
      <c r="M4258" t="s">
        <v>3494</v>
      </c>
      <c r="N4258" t="s">
        <v>3176</v>
      </c>
      <c r="O4258" t="s">
        <v>177</v>
      </c>
      <c r="P4258" s="199">
        <v>5000</v>
      </c>
      <c r="S4258" t="s">
        <v>3798</v>
      </c>
      <c r="T4258" t="s">
        <v>3177</v>
      </c>
      <c r="U4258" s="201">
        <v>4.9450000000000003</v>
      </c>
      <c r="V4258" t="s">
        <v>4186</v>
      </c>
      <c r="W4258" t="s">
        <v>4461</v>
      </c>
      <c r="X4258" t="s">
        <v>3179</v>
      </c>
      <c r="Y4258" t="s">
        <v>4481</v>
      </c>
      <c r="Z4258" t="s">
        <v>3052</v>
      </c>
      <c r="AA4258">
        <v>831444</v>
      </c>
      <c r="AB4258" s="198">
        <v>37048.875011574077</v>
      </c>
      <c r="AC4258" s="198">
        <v>37072.875011574077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620000</v>
      </c>
      <c r="G4259" s="202">
        <v>1341208</v>
      </c>
      <c r="H4259" s="198">
        <v>37047.411712962959</v>
      </c>
      <c r="I4259" t="s">
        <v>3518</v>
      </c>
      <c r="M4259" t="s">
        <v>3494</v>
      </c>
      <c r="N4259" t="s">
        <v>4277</v>
      </c>
      <c r="O4259" t="s">
        <v>4487</v>
      </c>
      <c r="P4259" s="199">
        <v>20000</v>
      </c>
      <c r="S4259" t="s">
        <v>3495</v>
      </c>
      <c r="T4259" t="s">
        <v>3730</v>
      </c>
      <c r="U4259" s="201">
        <v>3.98</v>
      </c>
      <c r="V4259" t="s">
        <v>3542</v>
      </c>
      <c r="W4259" t="s">
        <v>2909</v>
      </c>
      <c r="X4259" t="s">
        <v>4278</v>
      </c>
      <c r="Y4259" t="s">
        <v>3748</v>
      </c>
      <c r="Z4259" t="s">
        <v>3051</v>
      </c>
      <c r="AA4259" t="s">
        <v>780</v>
      </c>
      <c r="AB4259" s="198">
        <v>37073.875</v>
      </c>
      <c r="AC4259" s="198">
        <v>37103.875</v>
      </c>
    </row>
    <row r="4260" spans="1:29" x14ac:dyDescent="0.2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4500</v>
      </c>
      <c r="G4260" s="202">
        <v>1341209</v>
      </c>
      <c r="H4260" s="198">
        <v>37047.411724537036</v>
      </c>
      <c r="I4260" t="s">
        <v>4272</v>
      </c>
      <c r="M4260" t="s">
        <v>3494</v>
      </c>
      <c r="N4260" t="s">
        <v>3840</v>
      </c>
      <c r="O4260" t="s">
        <v>2481</v>
      </c>
      <c r="P4260" s="199">
        <v>4500</v>
      </c>
      <c r="S4260" t="s">
        <v>3495</v>
      </c>
      <c r="T4260" t="s">
        <v>3730</v>
      </c>
      <c r="U4260" s="201">
        <v>3.98</v>
      </c>
      <c r="V4260" t="s">
        <v>3249</v>
      </c>
      <c r="W4260" t="s">
        <v>4479</v>
      </c>
      <c r="X4260" t="s">
        <v>4480</v>
      </c>
      <c r="Y4260" t="s">
        <v>4481</v>
      </c>
      <c r="Z4260" t="s">
        <v>3051</v>
      </c>
      <c r="AA4260">
        <v>831445</v>
      </c>
      <c r="AB4260" s="198">
        <v>37048.875011574077</v>
      </c>
      <c r="AC4260" s="198">
        <v>37048.875011574077</v>
      </c>
    </row>
    <row r="4261" spans="1:29" x14ac:dyDescent="0.2">
      <c r="A4261" s="44" t="str">
        <f t="shared" si="331"/>
        <v>US Natural Gas Physical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3307</v>
      </c>
      <c r="G4261" s="202">
        <v>1341210</v>
      </c>
      <c r="H4261" s="198">
        <v>37047.411747685182</v>
      </c>
      <c r="I4261" t="s">
        <v>3472</v>
      </c>
      <c r="M4261" t="s">
        <v>3494</v>
      </c>
      <c r="N4261" t="s">
        <v>3840</v>
      </c>
      <c r="O4261" t="s">
        <v>2503</v>
      </c>
      <c r="P4261" s="199">
        <v>3307</v>
      </c>
      <c r="S4261" t="s">
        <v>3495</v>
      </c>
      <c r="T4261" t="s">
        <v>3730</v>
      </c>
      <c r="U4261" s="201">
        <v>3.8125</v>
      </c>
      <c r="V4261" t="s">
        <v>3905</v>
      </c>
      <c r="W4261" t="s">
        <v>4348</v>
      </c>
      <c r="X4261" t="s">
        <v>4498</v>
      </c>
      <c r="Y4261" t="s">
        <v>4481</v>
      </c>
      <c r="Z4261" t="s">
        <v>3051</v>
      </c>
      <c r="AA4261">
        <v>831446</v>
      </c>
      <c r="AB4261" s="198">
        <v>37048.875011574077</v>
      </c>
      <c r="AC4261" s="198">
        <v>37048.875011574077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123</v>
      </c>
      <c r="F4262" s="213">
        <f t="shared" si="335"/>
        <v>615000</v>
      </c>
      <c r="G4262" s="202">
        <v>1341212</v>
      </c>
      <c r="H4262" s="198">
        <v>37047.411782407406</v>
      </c>
      <c r="I4262" t="s">
        <v>4276</v>
      </c>
      <c r="M4262" t="s">
        <v>3494</v>
      </c>
      <c r="N4262" t="s">
        <v>4277</v>
      </c>
      <c r="O4262" t="s">
        <v>3218</v>
      </c>
      <c r="P4262" s="199">
        <v>5000</v>
      </c>
      <c r="S4262" t="s">
        <v>3495</v>
      </c>
      <c r="T4262" t="s">
        <v>3730</v>
      </c>
      <c r="U4262" s="201">
        <v>4.0650000000000004</v>
      </c>
      <c r="V4262" t="s">
        <v>4450</v>
      </c>
      <c r="W4262" t="s">
        <v>2909</v>
      </c>
      <c r="X4262" t="s">
        <v>4278</v>
      </c>
      <c r="Y4262" t="s">
        <v>3748</v>
      </c>
      <c r="Z4262" t="s">
        <v>3051</v>
      </c>
      <c r="AA4262" t="s">
        <v>781</v>
      </c>
      <c r="AB4262" s="198">
        <v>37073</v>
      </c>
      <c r="AC4262" s="198">
        <v>37195</v>
      </c>
    </row>
    <row r="4263" spans="1:29" x14ac:dyDescent="0.2">
      <c r="A4263" s="44" t="str">
        <f t="shared" si="331"/>
        <v>US Natural Gas Physical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</v>
      </c>
      <c r="G4263" s="202">
        <v>1341213</v>
      </c>
      <c r="H4263" s="198">
        <v>37047.411782407406</v>
      </c>
      <c r="I4263" t="s">
        <v>782</v>
      </c>
      <c r="M4263" t="s">
        <v>3494</v>
      </c>
      <c r="N4263" t="s">
        <v>3840</v>
      </c>
      <c r="O4263" t="s">
        <v>4704</v>
      </c>
      <c r="Q4263" s="199">
        <v>5000</v>
      </c>
      <c r="S4263" t="s">
        <v>3495</v>
      </c>
      <c r="T4263" t="s">
        <v>3730</v>
      </c>
      <c r="U4263" s="201">
        <v>3.75</v>
      </c>
      <c r="V4263" t="s">
        <v>783</v>
      </c>
      <c r="W4263" t="s">
        <v>4169</v>
      </c>
      <c r="X4263" t="s">
        <v>3165</v>
      </c>
      <c r="Y4263" t="s">
        <v>4481</v>
      </c>
      <c r="Z4263" t="s">
        <v>3051</v>
      </c>
      <c r="AA4263">
        <v>831447</v>
      </c>
      <c r="AB4263" s="198">
        <v>37048.875011574077</v>
      </c>
      <c r="AC4263" s="198">
        <v>37048.875011574077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31</v>
      </c>
      <c r="F4264" s="213">
        <f t="shared" si="335"/>
        <v>310000</v>
      </c>
      <c r="G4264" s="202">
        <v>1341215</v>
      </c>
      <c r="H4264" s="198">
        <v>37047.411863425928</v>
      </c>
      <c r="I4264" t="s">
        <v>3702</v>
      </c>
      <c r="M4264" t="s">
        <v>3494</v>
      </c>
      <c r="N4264" t="s">
        <v>4277</v>
      </c>
      <c r="O4264" t="s">
        <v>4487</v>
      </c>
      <c r="P4264" s="199">
        <v>10000</v>
      </c>
      <c r="S4264" t="s">
        <v>3495</v>
      </c>
      <c r="T4264" t="s">
        <v>3730</v>
      </c>
      <c r="U4264" s="201">
        <v>3.98</v>
      </c>
      <c r="V4264" t="s">
        <v>4099</v>
      </c>
      <c r="W4264" t="s">
        <v>2909</v>
      </c>
      <c r="X4264" t="s">
        <v>4278</v>
      </c>
      <c r="Y4264" t="s">
        <v>3748</v>
      </c>
      <c r="Z4264" t="s">
        <v>3051</v>
      </c>
      <c r="AA4264" t="s">
        <v>784</v>
      </c>
      <c r="AB4264" s="198">
        <v>37073.875</v>
      </c>
      <c r="AC4264" s="198">
        <v>37103.875</v>
      </c>
    </row>
    <row r="4265" spans="1:29" x14ac:dyDescent="0.2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10000</v>
      </c>
      <c r="G4265" s="202">
        <v>1341217</v>
      </c>
      <c r="H4265" s="198">
        <v>37047.411898148152</v>
      </c>
      <c r="I4265" t="s">
        <v>4280</v>
      </c>
      <c r="M4265" t="s">
        <v>3494</v>
      </c>
      <c r="N4265" t="s">
        <v>3840</v>
      </c>
      <c r="O4265" t="s">
        <v>2481</v>
      </c>
      <c r="P4265" s="199">
        <v>10000</v>
      </c>
      <c r="S4265" t="s">
        <v>3495</v>
      </c>
      <c r="T4265" t="s">
        <v>3730</v>
      </c>
      <c r="U4265" s="201">
        <v>3.9725000000000001</v>
      </c>
      <c r="V4265" t="s">
        <v>4377</v>
      </c>
      <c r="W4265" t="s">
        <v>4479</v>
      </c>
      <c r="X4265" t="s">
        <v>4480</v>
      </c>
      <c r="Y4265" t="s">
        <v>4481</v>
      </c>
      <c r="Z4265" t="s">
        <v>3051</v>
      </c>
      <c r="AA4265">
        <v>831448</v>
      </c>
      <c r="AB4265" s="198">
        <v>37048.875011574077</v>
      </c>
      <c r="AC4265" s="198">
        <v>37048.875011574077</v>
      </c>
    </row>
    <row r="4266" spans="1:29" x14ac:dyDescent="0.2">
      <c r="A4266" s="44" t="str">
        <f t="shared" si="331"/>
        <v>US Natural Gas Physical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1341216</v>
      </c>
      <c r="H4266" s="198">
        <v>37047.411898148152</v>
      </c>
      <c r="I4266" t="s">
        <v>3529</v>
      </c>
      <c r="M4266" t="s">
        <v>3494</v>
      </c>
      <c r="N4266" t="s">
        <v>3840</v>
      </c>
      <c r="O4266" t="s">
        <v>4680</v>
      </c>
      <c r="P4266" s="199">
        <v>10000</v>
      </c>
      <c r="S4266" t="s">
        <v>3495</v>
      </c>
      <c r="T4266" t="s">
        <v>3730</v>
      </c>
      <c r="U4266" s="201">
        <v>3.895</v>
      </c>
      <c r="V4266" t="s">
        <v>4434</v>
      </c>
      <c r="W4266" t="s">
        <v>4163</v>
      </c>
      <c r="X4266" t="s">
        <v>4164</v>
      </c>
      <c r="Y4266" t="s">
        <v>4481</v>
      </c>
      <c r="Z4266" t="s">
        <v>3051</v>
      </c>
      <c r="AA4266">
        <v>831449</v>
      </c>
      <c r="AB4266" s="198">
        <v>37048.875011574077</v>
      </c>
      <c r="AC4266" s="198">
        <v>37048.875011574077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92</v>
      </c>
      <c r="F4267" s="213">
        <f t="shared" si="335"/>
        <v>2300</v>
      </c>
      <c r="G4267" s="202">
        <v>1341219</v>
      </c>
      <c r="H4267" s="198">
        <v>37047.411932870367</v>
      </c>
      <c r="I4267" t="s">
        <v>4477</v>
      </c>
      <c r="M4267" t="s">
        <v>2818</v>
      </c>
      <c r="N4267" t="s">
        <v>3458</v>
      </c>
      <c r="O4267" t="s">
        <v>3260</v>
      </c>
      <c r="P4267" s="199">
        <v>25</v>
      </c>
      <c r="S4267" t="s">
        <v>3493</v>
      </c>
      <c r="T4267" t="s">
        <v>3730</v>
      </c>
      <c r="U4267" s="201">
        <v>80</v>
      </c>
      <c r="V4267" t="s">
        <v>3235</v>
      </c>
      <c r="W4267" t="s">
        <v>4411</v>
      </c>
      <c r="X4267" t="s">
        <v>3459</v>
      </c>
      <c r="Y4267" t="s">
        <v>4783</v>
      </c>
      <c r="Z4267" t="s">
        <v>3046</v>
      </c>
      <c r="AA4267">
        <v>632974.1</v>
      </c>
      <c r="AB4267" s="198">
        <v>37165.564583333333</v>
      </c>
      <c r="AC4267" s="198">
        <v>37256.564583333333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31</v>
      </c>
      <c r="F4268" s="213">
        <f t="shared" si="335"/>
        <v>310000</v>
      </c>
      <c r="G4268" s="202">
        <v>1341221</v>
      </c>
      <c r="H4268" s="198">
        <v>37047.411956018521</v>
      </c>
      <c r="I4268" t="s">
        <v>4521</v>
      </c>
      <c r="M4268" t="s">
        <v>3494</v>
      </c>
      <c r="N4268" t="s">
        <v>4277</v>
      </c>
      <c r="O4268" t="s">
        <v>4487</v>
      </c>
      <c r="P4268" s="199">
        <v>10000</v>
      </c>
      <c r="S4268" t="s">
        <v>3495</v>
      </c>
      <c r="T4268" t="s">
        <v>3730</v>
      </c>
      <c r="U4268" s="201">
        <v>3.9750000000000001</v>
      </c>
      <c r="V4268" t="s">
        <v>4522</v>
      </c>
      <c r="W4268" t="s">
        <v>2909</v>
      </c>
      <c r="X4268" t="s">
        <v>4278</v>
      </c>
      <c r="Y4268" t="s">
        <v>3748</v>
      </c>
      <c r="Z4268" t="s">
        <v>3051</v>
      </c>
      <c r="AA4268" t="s">
        <v>785</v>
      </c>
      <c r="AB4268" s="198">
        <v>37073.875</v>
      </c>
      <c r="AC4268" s="198">
        <v>37103.875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25</v>
      </c>
      <c r="F4269" s="213">
        <f t="shared" si="335"/>
        <v>250000</v>
      </c>
      <c r="G4269" s="202">
        <v>1341222</v>
      </c>
      <c r="H4269" s="198">
        <v>37047.411956018521</v>
      </c>
      <c r="I4269" t="s">
        <v>4171</v>
      </c>
      <c r="M4269" t="s">
        <v>3494</v>
      </c>
      <c r="N4269" t="s">
        <v>4277</v>
      </c>
      <c r="O4269" t="s">
        <v>3991</v>
      </c>
      <c r="P4269" s="199">
        <v>10000</v>
      </c>
      <c r="S4269" t="s">
        <v>3495</v>
      </c>
      <c r="T4269" t="s">
        <v>3730</v>
      </c>
      <c r="U4269" s="201">
        <v>3.8849999999999998</v>
      </c>
      <c r="V4269" t="s">
        <v>4172</v>
      </c>
      <c r="W4269" t="s">
        <v>4527</v>
      </c>
      <c r="X4269" t="s">
        <v>4157</v>
      </c>
      <c r="Y4269" t="s">
        <v>3748</v>
      </c>
      <c r="Z4269" t="s">
        <v>3051</v>
      </c>
      <c r="AA4269" t="s">
        <v>786</v>
      </c>
      <c r="AB4269" s="198">
        <v>37048.875011574077</v>
      </c>
      <c r="AC4269" s="198">
        <v>37072.875011574077</v>
      </c>
    </row>
    <row r="4270" spans="1:29" x14ac:dyDescent="0.2">
      <c r="A4270" s="44" t="str">
        <f t="shared" si="331"/>
        <v>US Natural Gas Physical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1</v>
      </c>
      <c r="F4270" s="213">
        <f t="shared" si="335"/>
        <v>5000</v>
      </c>
      <c r="G4270" s="202">
        <v>1341220</v>
      </c>
      <c r="H4270" s="198">
        <v>37047.411956018521</v>
      </c>
      <c r="I4270" t="s">
        <v>4280</v>
      </c>
      <c r="M4270" t="s">
        <v>3494</v>
      </c>
      <c r="N4270" t="s">
        <v>3840</v>
      </c>
      <c r="O4270" t="s">
        <v>2505</v>
      </c>
      <c r="Q4270" s="199">
        <v>5000</v>
      </c>
      <c r="S4270" t="s">
        <v>3495</v>
      </c>
      <c r="T4270" t="s">
        <v>3730</v>
      </c>
      <c r="U4270" s="201">
        <v>3.85</v>
      </c>
      <c r="V4270" t="s">
        <v>3266</v>
      </c>
      <c r="W4270" t="s">
        <v>4348</v>
      </c>
      <c r="X4270" t="s">
        <v>4498</v>
      </c>
      <c r="Y4270" t="s">
        <v>4481</v>
      </c>
      <c r="Z4270" t="s">
        <v>3051</v>
      </c>
      <c r="AA4270">
        <v>831451</v>
      </c>
      <c r="AB4270" s="198">
        <v>37048.875011574077</v>
      </c>
      <c r="AC4270" s="198">
        <v>37048.875011574077</v>
      </c>
    </row>
    <row r="4271" spans="1:29" x14ac:dyDescent="0.2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3500</v>
      </c>
      <c r="G4271" s="202">
        <v>1341223</v>
      </c>
      <c r="H4271" s="198">
        <v>37047.412002314813</v>
      </c>
      <c r="I4271" t="s">
        <v>3518</v>
      </c>
      <c r="M4271" t="s">
        <v>3494</v>
      </c>
      <c r="N4271" t="s">
        <v>3840</v>
      </c>
      <c r="O4271" t="s">
        <v>2598</v>
      </c>
      <c r="P4271" s="199">
        <v>3500</v>
      </c>
      <c r="S4271" t="s">
        <v>3495</v>
      </c>
      <c r="T4271" t="s">
        <v>3730</v>
      </c>
      <c r="U4271" s="201">
        <v>3.92</v>
      </c>
      <c r="V4271" t="s">
        <v>3902</v>
      </c>
      <c r="W4271" t="s">
        <v>4322</v>
      </c>
      <c r="X4271" t="s">
        <v>4107</v>
      </c>
      <c r="Y4271" t="s">
        <v>4481</v>
      </c>
      <c r="Z4271" t="s">
        <v>3051</v>
      </c>
      <c r="AA4271">
        <v>831452</v>
      </c>
      <c r="AB4271" s="198">
        <v>37048.875011574077</v>
      </c>
      <c r="AC4271" s="198">
        <v>37048.875011574077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123</v>
      </c>
      <c r="F4272" s="213">
        <f t="shared" si="335"/>
        <v>307500</v>
      </c>
      <c r="G4272" s="202">
        <v>1341228</v>
      </c>
      <c r="H4272" s="198">
        <v>37047.412037037036</v>
      </c>
      <c r="I4272" t="s">
        <v>4521</v>
      </c>
      <c r="M4272" t="s">
        <v>3494</v>
      </c>
      <c r="N4272" t="s">
        <v>4277</v>
      </c>
      <c r="O4272" t="s">
        <v>3218</v>
      </c>
      <c r="P4272" s="199">
        <v>2500</v>
      </c>
      <c r="S4272" t="s">
        <v>3495</v>
      </c>
      <c r="T4272" t="s">
        <v>3730</v>
      </c>
      <c r="U4272" s="201">
        <v>4.0599999999999996</v>
      </c>
      <c r="V4272" t="s">
        <v>4232</v>
      </c>
      <c r="W4272" t="s">
        <v>2909</v>
      </c>
      <c r="X4272" t="s">
        <v>4278</v>
      </c>
      <c r="Y4272" t="s">
        <v>3748</v>
      </c>
      <c r="Z4272" t="s">
        <v>3051</v>
      </c>
      <c r="AA4272" t="s">
        <v>787</v>
      </c>
      <c r="AB4272" s="198">
        <v>37073</v>
      </c>
      <c r="AC4272" s="198">
        <v>37195</v>
      </c>
    </row>
    <row r="4273" spans="1:31" x14ac:dyDescent="0.2">
      <c r="A4273" s="44" t="str">
        <f t="shared" si="331"/>
        <v>US Natural Gas Physical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670</v>
      </c>
      <c r="G4273" s="202">
        <v>1341227</v>
      </c>
      <c r="H4273" s="198">
        <v>37047.412037037036</v>
      </c>
      <c r="I4273" t="s">
        <v>3157</v>
      </c>
      <c r="M4273" t="s">
        <v>3494</v>
      </c>
      <c r="N4273" t="s">
        <v>3840</v>
      </c>
      <c r="O4273" t="s">
        <v>2727</v>
      </c>
      <c r="Q4273" s="199">
        <v>670</v>
      </c>
      <c r="S4273" t="s">
        <v>3495</v>
      </c>
      <c r="T4273" t="s">
        <v>3730</v>
      </c>
      <c r="U4273" s="201">
        <v>3.8624999999999998</v>
      </c>
      <c r="V4273" t="s">
        <v>4433</v>
      </c>
      <c r="W4273" t="s">
        <v>4512</v>
      </c>
      <c r="X4273" t="s">
        <v>4513</v>
      </c>
      <c r="Y4273" t="s">
        <v>4481</v>
      </c>
      <c r="Z4273" t="s">
        <v>3051</v>
      </c>
      <c r="AA4273">
        <v>831454</v>
      </c>
      <c r="AB4273" s="198">
        <v>37048.875011574077</v>
      </c>
      <c r="AC4273" s="198">
        <v>37048.875011574077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31</v>
      </c>
      <c r="F4274" s="213">
        <f t="shared" si="335"/>
        <v>77500</v>
      </c>
      <c r="G4274" s="202">
        <v>1341229</v>
      </c>
      <c r="H4274" s="198">
        <v>37047.412048611113</v>
      </c>
      <c r="I4274" t="s">
        <v>4280</v>
      </c>
      <c r="M4274" t="s">
        <v>3494</v>
      </c>
      <c r="N4274" t="s">
        <v>4277</v>
      </c>
      <c r="O4274" t="s">
        <v>4487</v>
      </c>
      <c r="Q4274" s="199">
        <v>2500</v>
      </c>
      <c r="S4274" t="s">
        <v>3495</v>
      </c>
      <c r="T4274" t="s">
        <v>3730</v>
      </c>
      <c r="U4274" s="201">
        <v>3.98</v>
      </c>
      <c r="V4274" t="s">
        <v>4281</v>
      </c>
      <c r="W4274" t="s">
        <v>2909</v>
      </c>
      <c r="X4274" t="s">
        <v>4278</v>
      </c>
      <c r="Y4274" t="s">
        <v>3748</v>
      </c>
      <c r="Z4274" t="s">
        <v>3051</v>
      </c>
      <c r="AA4274" t="s">
        <v>788</v>
      </c>
      <c r="AB4274" s="198">
        <v>37073.875</v>
      </c>
      <c r="AC4274" s="198">
        <v>37103.875</v>
      </c>
      <c r="AE4274" s="116">
        <f>IF(S4274="Gallon",F4274/42,F4274)</f>
        <v>77500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151</v>
      </c>
      <c r="F4275" s="213">
        <f t="shared" si="335"/>
        <v>377500</v>
      </c>
      <c r="G4275" s="202">
        <v>1341231</v>
      </c>
      <c r="H4275" s="198">
        <v>37047.412118055552</v>
      </c>
      <c r="I4275" t="s">
        <v>4171</v>
      </c>
      <c r="M4275" t="s">
        <v>3494</v>
      </c>
      <c r="N4275" t="s">
        <v>4277</v>
      </c>
      <c r="O4275" t="s">
        <v>4505</v>
      </c>
      <c r="P4275" s="199">
        <v>2500</v>
      </c>
      <c r="S4275" t="s">
        <v>3495</v>
      </c>
      <c r="T4275" t="s">
        <v>3730</v>
      </c>
      <c r="U4275" s="201">
        <v>4.3849999999999998</v>
      </c>
      <c r="V4275" t="s">
        <v>4448</v>
      </c>
      <c r="W4275" t="s">
        <v>2909</v>
      </c>
      <c r="X4275" t="s">
        <v>4278</v>
      </c>
      <c r="Y4275" t="s">
        <v>3748</v>
      </c>
      <c r="Z4275" t="s">
        <v>3051</v>
      </c>
      <c r="AA4275" t="s">
        <v>789</v>
      </c>
      <c r="AB4275" s="198">
        <v>37196</v>
      </c>
      <c r="AC4275" s="198">
        <v>37346</v>
      </c>
    </row>
    <row r="4276" spans="1:31" x14ac:dyDescent="0.2">
      <c r="A4276" s="44" t="str">
        <f t="shared" si="331"/>
        <v>US Natural Gas Physical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1</v>
      </c>
      <c r="F4276" s="213">
        <f t="shared" si="335"/>
        <v>10000</v>
      </c>
      <c r="G4276" s="202">
        <v>1341232</v>
      </c>
      <c r="H4276" s="198">
        <v>37047.412129629629</v>
      </c>
      <c r="I4276" t="s">
        <v>4249</v>
      </c>
      <c r="M4276" t="s">
        <v>3494</v>
      </c>
      <c r="N4276" t="s">
        <v>3840</v>
      </c>
      <c r="O4276" t="s">
        <v>2472</v>
      </c>
      <c r="P4276" s="199">
        <v>10000</v>
      </c>
      <c r="S4276" t="s">
        <v>3495</v>
      </c>
      <c r="T4276" t="s">
        <v>3730</v>
      </c>
      <c r="U4276" s="201">
        <v>3.85</v>
      </c>
      <c r="V4276" t="s">
        <v>4478</v>
      </c>
      <c r="W4276" t="s">
        <v>4512</v>
      </c>
      <c r="X4276" t="s">
        <v>4513</v>
      </c>
      <c r="Y4276" t="s">
        <v>4481</v>
      </c>
      <c r="Z4276" t="s">
        <v>3051</v>
      </c>
      <c r="AA4276">
        <v>831456</v>
      </c>
      <c r="AB4276" s="198">
        <v>37048.875011574077</v>
      </c>
      <c r="AC4276" s="198">
        <v>37048.875011574077</v>
      </c>
    </row>
    <row r="4277" spans="1:31" x14ac:dyDescent="0.2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31</v>
      </c>
      <c r="F4277" s="213">
        <f t="shared" si="335"/>
        <v>620000</v>
      </c>
      <c r="G4277" s="202">
        <v>1341233</v>
      </c>
      <c r="H4277" s="198">
        <v>37047.412141203706</v>
      </c>
      <c r="I4277" t="s">
        <v>4276</v>
      </c>
      <c r="M4277" t="s">
        <v>3494</v>
      </c>
      <c r="N4277" t="s">
        <v>4277</v>
      </c>
      <c r="O4277" t="s">
        <v>4487</v>
      </c>
      <c r="Q4277" s="199">
        <v>20000</v>
      </c>
      <c r="S4277" t="s">
        <v>3495</v>
      </c>
      <c r="T4277" t="s">
        <v>3730</v>
      </c>
      <c r="U4277" s="201">
        <v>3.9849999999999999</v>
      </c>
      <c r="V4277" t="s">
        <v>4495</v>
      </c>
      <c r="W4277" t="s">
        <v>2909</v>
      </c>
      <c r="X4277" t="s">
        <v>4278</v>
      </c>
      <c r="Y4277" t="s">
        <v>3748</v>
      </c>
      <c r="Z4277" t="s">
        <v>3051</v>
      </c>
      <c r="AA4277" t="s">
        <v>790</v>
      </c>
      <c r="AB4277" s="198">
        <v>37073.875</v>
      </c>
      <c r="AC4277" s="198">
        <v>37103.875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123</v>
      </c>
      <c r="F4278" s="213">
        <f t="shared" si="335"/>
        <v>615000</v>
      </c>
      <c r="G4278" s="202">
        <v>1341236</v>
      </c>
      <c r="H4278" s="198">
        <v>37047.412210648145</v>
      </c>
      <c r="I4278" t="s">
        <v>4521</v>
      </c>
      <c r="M4278" t="s">
        <v>3494</v>
      </c>
      <c r="N4278" t="s">
        <v>4277</v>
      </c>
      <c r="O4278" t="s">
        <v>3218</v>
      </c>
      <c r="Q4278" s="199">
        <v>5000</v>
      </c>
      <c r="S4278" t="s">
        <v>3495</v>
      </c>
      <c r="T4278" t="s">
        <v>3730</v>
      </c>
      <c r="U4278" s="201">
        <v>4.0750000000000002</v>
      </c>
      <c r="V4278" t="s">
        <v>4366</v>
      </c>
      <c r="W4278" t="s">
        <v>2909</v>
      </c>
      <c r="X4278" t="s">
        <v>4278</v>
      </c>
      <c r="Y4278" t="s">
        <v>3748</v>
      </c>
      <c r="Z4278" t="s">
        <v>3051</v>
      </c>
      <c r="AA4278" t="s">
        <v>791</v>
      </c>
      <c r="AB4278" s="198">
        <v>37073</v>
      </c>
      <c r="AC4278" s="198">
        <v>37195</v>
      </c>
    </row>
    <row r="4279" spans="1:31" x14ac:dyDescent="0.2">
      <c r="A4279" s="44" t="str">
        <f t="shared" si="331"/>
        <v>US Natural Gas Physical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1224</v>
      </c>
      <c r="G4279" s="202">
        <v>1341235</v>
      </c>
      <c r="H4279" s="198">
        <v>37047.412210648145</v>
      </c>
      <c r="I4279" t="s">
        <v>4276</v>
      </c>
      <c r="M4279" t="s">
        <v>3494</v>
      </c>
      <c r="N4279" t="s">
        <v>3840</v>
      </c>
      <c r="O4279" t="s">
        <v>4697</v>
      </c>
      <c r="P4279" s="199">
        <v>1224</v>
      </c>
      <c r="S4279" t="s">
        <v>3495</v>
      </c>
      <c r="T4279" t="s">
        <v>3730</v>
      </c>
      <c r="U4279" s="201">
        <v>3.7850000000000001</v>
      </c>
      <c r="V4279" t="s">
        <v>4345</v>
      </c>
      <c r="W4279" t="s">
        <v>4169</v>
      </c>
      <c r="X4279" t="s">
        <v>4170</v>
      </c>
      <c r="Y4279" t="s">
        <v>4481</v>
      </c>
      <c r="Z4279" t="s">
        <v>3051</v>
      </c>
      <c r="AA4279">
        <v>831457</v>
      </c>
      <c r="AB4279" s="198">
        <v>37048.875011574077</v>
      </c>
      <c r="AC4279" s="198">
        <v>37048.875011574077</v>
      </c>
      <c r="AE4279" s="116">
        <f>IF(S4279="Gallon",F4279/42,F4279)</f>
        <v>1224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30</v>
      </c>
      <c r="F4280" s="213">
        <f t="shared" si="335"/>
        <v>150000</v>
      </c>
      <c r="G4280" s="202">
        <v>1341238</v>
      </c>
      <c r="H4280" s="198">
        <v>37047.41233796296</v>
      </c>
      <c r="I4280" t="s">
        <v>3159</v>
      </c>
      <c r="M4280" t="s">
        <v>3494</v>
      </c>
      <c r="N4280" t="s">
        <v>4488</v>
      </c>
      <c r="O4280" t="s">
        <v>792</v>
      </c>
      <c r="P4280" s="199">
        <v>5000</v>
      </c>
      <c r="S4280" t="s">
        <v>3495</v>
      </c>
      <c r="T4280" t="s">
        <v>3730</v>
      </c>
      <c r="U4280" s="201">
        <v>0.21</v>
      </c>
      <c r="V4280" t="s">
        <v>793</v>
      </c>
      <c r="W4280" t="s">
        <v>4489</v>
      </c>
      <c r="X4280" t="s">
        <v>4490</v>
      </c>
      <c r="Y4280" t="s">
        <v>3748</v>
      </c>
      <c r="Z4280" t="s">
        <v>3051</v>
      </c>
      <c r="AA4280" t="s">
        <v>794</v>
      </c>
      <c r="AB4280" s="198">
        <v>37135.875011574077</v>
      </c>
      <c r="AC4280" s="198">
        <v>37164.875011574077</v>
      </c>
    </row>
    <row r="4281" spans="1:31" x14ac:dyDescent="0.2">
      <c r="A4281" s="44" t="str">
        <f t="shared" si="331"/>
        <v>US Natural Gas Physical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25000</v>
      </c>
      <c r="G4281" s="202">
        <v>1341239</v>
      </c>
      <c r="H4281" s="198">
        <v>37047.412372685183</v>
      </c>
      <c r="I4281" t="s">
        <v>4276</v>
      </c>
      <c r="M4281" t="s">
        <v>3494</v>
      </c>
      <c r="N4281" t="s">
        <v>3840</v>
      </c>
      <c r="O4281" t="s">
        <v>4680</v>
      </c>
      <c r="Q4281" s="199">
        <v>25000</v>
      </c>
      <c r="S4281" t="s">
        <v>3495</v>
      </c>
      <c r="T4281" t="s">
        <v>3730</v>
      </c>
      <c r="U4281" s="201">
        <v>3.9049999999999998</v>
      </c>
      <c r="V4281" t="s">
        <v>3648</v>
      </c>
      <c r="W4281" t="s">
        <v>4163</v>
      </c>
      <c r="X4281" t="s">
        <v>4164</v>
      </c>
      <c r="Y4281" t="s">
        <v>4481</v>
      </c>
      <c r="Z4281" t="s">
        <v>3051</v>
      </c>
      <c r="AA4281">
        <v>831459</v>
      </c>
      <c r="AB4281" s="198">
        <v>37048.875011574077</v>
      </c>
      <c r="AC4281" s="198">
        <v>37048.875011574077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123</v>
      </c>
      <c r="F4282" s="213">
        <f t="shared" si="335"/>
        <v>307500</v>
      </c>
      <c r="G4282" s="202">
        <v>1341241</v>
      </c>
      <c r="H4282" s="198">
        <v>37047.412395833337</v>
      </c>
      <c r="I4282" t="s">
        <v>4276</v>
      </c>
      <c r="M4282" t="s">
        <v>3494</v>
      </c>
      <c r="N4282" t="s">
        <v>4277</v>
      </c>
      <c r="O4282" t="s">
        <v>3218</v>
      </c>
      <c r="P4282" s="199">
        <v>2500</v>
      </c>
      <c r="S4282" t="s">
        <v>3495</v>
      </c>
      <c r="T4282" t="s">
        <v>3730</v>
      </c>
      <c r="U4282" s="201">
        <v>4.0599999999999996</v>
      </c>
      <c r="V4282" t="s">
        <v>4450</v>
      </c>
      <c r="W4282" t="s">
        <v>2909</v>
      </c>
      <c r="X4282" t="s">
        <v>4278</v>
      </c>
      <c r="Y4282" t="s">
        <v>3748</v>
      </c>
      <c r="Z4282" t="s">
        <v>3051</v>
      </c>
      <c r="AA4282" t="s">
        <v>795</v>
      </c>
      <c r="AB4282" s="198">
        <v>37073</v>
      </c>
      <c r="AC4282" s="198">
        <v>37195</v>
      </c>
    </row>
    <row r="4283" spans="1:31" x14ac:dyDescent="0.2">
      <c r="A4283" s="44" t="str">
        <f t="shared" si="331"/>
        <v>US Crude Financial</v>
      </c>
      <c r="B4283" s="44" t="str">
        <f t="shared" si="332"/>
        <v>US</v>
      </c>
      <c r="C4283" s="44" t="str">
        <f t="shared" si="333"/>
        <v>Crude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50000</v>
      </c>
      <c r="G4283" s="202">
        <v>1341242</v>
      </c>
      <c r="H4283" s="198">
        <v>37047.412407407406</v>
      </c>
      <c r="I4283" t="s">
        <v>4276</v>
      </c>
      <c r="M4283" t="s">
        <v>3599</v>
      </c>
      <c r="N4283" t="s">
        <v>4774</v>
      </c>
      <c r="O4283" t="s">
        <v>3516</v>
      </c>
      <c r="P4283" s="199">
        <v>50000</v>
      </c>
      <c r="S4283" t="s">
        <v>3500</v>
      </c>
      <c r="T4283" t="s">
        <v>3730</v>
      </c>
      <c r="U4283" s="201">
        <v>28</v>
      </c>
      <c r="V4283" t="s">
        <v>4469</v>
      </c>
      <c r="W4283" t="s">
        <v>4776</v>
      </c>
      <c r="X4283" t="s">
        <v>4777</v>
      </c>
      <c r="Y4283" t="s">
        <v>2830</v>
      </c>
      <c r="Z4283" t="s">
        <v>3051</v>
      </c>
      <c r="AA4283">
        <v>113728</v>
      </c>
      <c r="AB4283" s="198">
        <v>37073</v>
      </c>
      <c r="AC4283" s="198">
        <v>37103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31</v>
      </c>
      <c r="F4284" s="213">
        <f t="shared" si="335"/>
        <v>310000</v>
      </c>
      <c r="G4284" s="202">
        <v>1341244</v>
      </c>
      <c r="H4284" s="198">
        <v>37047.412476851852</v>
      </c>
      <c r="I4284" t="s">
        <v>4252</v>
      </c>
      <c r="M4284" t="s">
        <v>3494</v>
      </c>
      <c r="N4284" t="s">
        <v>4488</v>
      </c>
      <c r="O4284" t="s">
        <v>287</v>
      </c>
      <c r="P4284" s="199">
        <v>10000</v>
      </c>
      <c r="S4284" t="s">
        <v>3495</v>
      </c>
      <c r="T4284" t="s">
        <v>3730</v>
      </c>
      <c r="U4284" s="201">
        <v>5.5E-2</v>
      </c>
      <c r="V4284" t="s">
        <v>4644</v>
      </c>
      <c r="W4284" t="s">
        <v>3169</v>
      </c>
      <c r="X4284" t="s">
        <v>3170</v>
      </c>
      <c r="Y4284" t="s">
        <v>3748</v>
      </c>
      <c r="Z4284" t="s">
        <v>3051</v>
      </c>
      <c r="AA4284" t="s">
        <v>796</v>
      </c>
      <c r="AB4284" s="198">
        <v>37073.875011574077</v>
      </c>
      <c r="AC4284" s="198">
        <v>37103.875011574077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465000</v>
      </c>
      <c r="G4285" s="202">
        <v>1341245</v>
      </c>
      <c r="H4285" s="198">
        <v>37047.412499999999</v>
      </c>
      <c r="I4285" t="s">
        <v>3518</v>
      </c>
      <c r="M4285" t="s">
        <v>3494</v>
      </c>
      <c r="N4285" t="s">
        <v>4277</v>
      </c>
      <c r="O4285" t="s">
        <v>4487</v>
      </c>
      <c r="P4285" s="199">
        <v>15000</v>
      </c>
      <c r="S4285" t="s">
        <v>3495</v>
      </c>
      <c r="T4285" t="s">
        <v>3730</v>
      </c>
      <c r="U4285" s="201">
        <v>3.9649999999999999</v>
      </c>
      <c r="V4285" t="s">
        <v>3542</v>
      </c>
      <c r="W4285" t="s">
        <v>2909</v>
      </c>
      <c r="X4285" t="s">
        <v>4278</v>
      </c>
      <c r="Y4285" t="s">
        <v>3748</v>
      </c>
      <c r="Z4285" t="s">
        <v>3051</v>
      </c>
      <c r="AA4285" t="s">
        <v>797</v>
      </c>
      <c r="AB4285" s="198">
        <v>37073.875</v>
      </c>
      <c r="AC4285" s="198">
        <v>37103.875</v>
      </c>
    </row>
    <row r="4286" spans="1:31" x14ac:dyDescent="0.2">
      <c r="A4286" s="44" t="str">
        <f t="shared" si="331"/>
        <v xml:space="preserve"> Natural Gas Physical</v>
      </c>
      <c r="B4286" s="44" t="str">
        <f t="shared" si="332"/>
        <v/>
      </c>
      <c r="C4286" s="44" t="str">
        <f t="shared" si="333"/>
        <v>Natural Gas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10000</v>
      </c>
      <c r="G4286" s="202">
        <v>1341246</v>
      </c>
      <c r="H4286" s="198">
        <v>37047.412499999999</v>
      </c>
      <c r="I4286" t="s">
        <v>4158</v>
      </c>
      <c r="M4286" t="s">
        <v>3494</v>
      </c>
      <c r="N4286" t="s">
        <v>3176</v>
      </c>
      <c r="O4286" t="s">
        <v>4591</v>
      </c>
      <c r="P4286" s="199">
        <v>10000</v>
      </c>
      <c r="S4286" t="s">
        <v>3798</v>
      </c>
      <c r="T4286" t="s">
        <v>3177</v>
      </c>
      <c r="U4286" s="201">
        <v>4.7850000000000001</v>
      </c>
      <c r="V4286" t="s">
        <v>3817</v>
      </c>
      <c r="W4286" t="s">
        <v>3178</v>
      </c>
      <c r="X4286" t="s">
        <v>3179</v>
      </c>
      <c r="Y4286" t="s">
        <v>4481</v>
      </c>
      <c r="Z4286" t="s">
        <v>3052</v>
      </c>
      <c r="AA4286">
        <v>831461</v>
      </c>
      <c r="AB4286" s="198">
        <v>37047.875011574077</v>
      </c>
      <c r="AC4286" s="198">
        <v>37047.875011574077</v>
      </c>
    </row>
    <row r="4287" spans="1:31" x14ac:dyDescent="0.2">
      <c r="A4287" s="44" t="str">
        <f t="shared" si="331"/>
        <v>US Natural Gas Physical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1</v>
      </c>
      <c r="F4287" s="213">
        <f t="shared" si="335"/>
        <v>10000</v>
      </c>
      <c r="G4287" s="202">
        <v>1341247</v>
      </c>
      <c r="H4287" s="198">
        <v>37047.412511574075</v>
      </c>
      <c r="I4287" t="s">
        <v>4272</v>
      </c>
      <c r="M4287" t="s">
        <v>3494</v>
      </c>
      <c r="N4287" t="s">
        <v>3840</v>
      </c>
      <c r="O4287" t="s">
        <v>4697</v>
      </c>
      <c r="Q4287" s="199">
        <v>10000</v>
      </c>
      <c r="S4287" t="s">
        <v>3495</v>
      </c>
      <c r="T4287" t="s">
        <v>3730</v>
      </c>
      <c r="U4287" s="201">
        <v>3.83</v>
      </c>
      <c r="V4287" t="s">
        <v>4353</v>
      </c>
      <c r="W4287" t="s">
        <v>4169</v>
      </c>
      <c r="X4287" t="s">
        <v>4170</v>
      </c>
      <c r="Y4287" t="s">
        <v>4481</v>
      </c>
      <c r="Z4287" t="s">
        <v>3051</v>
      </c>
      <c r="AA4287">
        <v>831462</v>
      </c>
      <c r="AB4287" s="198">
        <v>37048.875011574077</v>
      </c>
      <c r="AC4287" s="198">
        <v>37048.875011574077</v>
      </c>
    </row>
    <row r="4288" spans="1:31" x14ac:dyDescent="0.2">
      <c r="A4288" s="44" t="str">
        <f t="shared" si="331"/>
        <v>US Natural Gas Physical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3">
        <f t="shared" si="335"/>
        <v>5000</v>
      </c>
      <c r="G4288" s="202">
        <v>1341248</v>
      </c>
      <c r="H4288" s="198">
        <v>37047.412546296298</v>
      </c>
      <c r="I4288" t="s">
        <v>782</v>
      </c>
      <c r="M4288" t="s">
        <v>3494</v>
      </c>
      <c r="N4288" t="s">
        <v>3840</v>
      </c>
      <c r="O4288" t="s">
        <v>4706</v>
      </c>
      <c r="Q4288" s="199">
        <v>5000</v>
      </c>
      <c r="S4288" t="s">
        <v>3495</v>
      </c>
      <c r="T4288" t="s">
        <v>3730</v>
      </c>
      <c r="U4288" s="201">
        <v>3.75</v>
      </c>
      <c r="V4288" t="s">
        <v>783</v>
      </c>
      <c r="W4288" t="s">
        <v>4169</v>
      </c>
      <c r="X4288" t="s">
        <v>3165</v>
      </c>
      <c r="Y4288" t="s">
        <v>4481</v>
      </c>
      <c r="Z4288" t="s">
        <v>3051</v>
      </c>
      <c r="AA4288">
        <v>831463</v>
      </c>
      <c r="AB4288" s="198">
        <v>37048.875011574077</v>
      </c>
      <c r="AC4288" s="198">
        <v>37048.875011574077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123</v>
      </c>
      <c r="F4289" s="213">
        <f t="shared" si="335"/>
        <v>615000</v>
      </c>
      <c r="G4289" s="202">
        <v>1341250</v>
      </c>
      <c r="H4289" s="198">
        <v>37047.412592592591</v>
      </c>
      <c r="I4289" t="s">
        <v>4276</v>
      </c>
      <c r="M4289" t="s">
        <v>3494</v>
      </c>
      <c r="N4289" t="s">
        <v>4277</v>
      </c>
      <c r="O4289" t="s">
        <v>3218</v>
      </c>
      <c r="P4289" s="199">
        <v>5000</v>
      </c>
      <c r="S4289" t="s">
        <v>3495</v>
      </c>
      <c r="T4289" t="s">
        <v>3730</v>
      </c>
      <c r="U4289" s="201">
        <v>4.0549999999999997</v>
      </c>
      <c r="V4289" t="s">
        <v>4450</v>
      </c>
      <c r="W4289" t="s">
        <v>2909</v>
      </c>
      <c r="X4289" t="s">
        <v>4278</v>
      </c>
      <c r="Y4289" t="s">
        <v>3748</v>
      </c>
      <c r="Z4289" t="s">
        <v>3051</v>
      </c>
      <c r="AA4289" t="s">
        <v>798</v>
      </c>
      <c r="AB4289" s="198">
        <v>37073</v>
      </c>
      <c r="AC4289" s="198">
        <v>37195</v>
      </c>
    </row>
    <row r="4290" spans="1:29" x14ac:dyDescent="0.2">
      <c r="A4290" s="44" t="str">
        <f t="shared" si="331"/>
        <v>US Natural Gas Physical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Physical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</v>
      </c>
      <c r="G4290" s="202">
        <v>1341252</v>
      </c>
      <c r="H4290" s="198">
        <v>37047.412592592591</v>
      </c>
      <c r="I4290" t="s">
        <v>4249</v>
      </c>
      <c r="M4290" t="s">
        <v>3494</v>
      </c>
      <c r="N4290" t="s">
        <v>3840</v>
      </c>
      <c r="O4290" t="s">
        <v>2503</v>
      </c>
      <c r="Q4290" s="199">
        <v>5000</v>
      </c>
      <c r="S4290" t="s">
        <v>3495</v>
      </c>
      <c r="T4290" t="s">
        <v>3730</v>
      </c>
      <c r="U4290" s="201">
        <v>3.8374999999999999</v>
      </c>
      <c r="V4290" t="s">
        <v>4470</v>
      </c>
      <c r="W4290" t="s">
        <v>4348</v>
      </c>
      <c r="X4290" t="s">
        <v>4498</v>
      </c>
      <c r="Y4290" t="s">
        <v>4481</v>
      </c>
      <c r="Z4290" t="s">
        <v>3051</v>
      </c>
      <c r="AA4290">
        <v>831464</v>
      </c>
      <c r="AB4290" s="198">
        <v>37048.875011574077</v>
      </c>
      <c r="AC4290" s="198">
        <v>37048.875011574077</v>
      </c>
    </row>
    <row r="4291" spans="1:29" x14ac:dyDescent="0.2">
      <c r="A4291" s="44" t="str">
        <f t="shared" si="331"/>
        <v>US Natural Gas Physical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10000</v>
      </c>
      <c r="G4291" s="202">
        <v>1341253</v>
      </c>
      <c r="H4291" s="198">
        <v>37047.412615740737</v>
      </c>
      <c r="I4291" t="s">
        <v>4272</v>
      </c>
      <c r="M4291" t="s">
        <v>3494</v>
      </c>
      <c r="N4291" t="s">
        <v>3840</v>
      </c>
      <c r="O4291" t="s">
        <v>4697</v>
      </c>
      <c r="Q4291" s="199">
        <v>10000</v>
      </c>
      <c r="S4291" t="s">
        <v>3495</v>
      </c>
      <c r="T4291" t="s">
        <v>3730</v>
      </c>
      <c r="U4291" s="201">
        <v>3.835</v>
      </c>
      <c r="V4291" t="s">
        <v>4353</v>
      </c>
      <c r="W4291" t="s">
        <v>4169</v>
      </c>
      <c r="X4291" t="s">
        <v>4170</v>
      </c>
      <c r="Y4291" t="s">
        <v>4481</v>
      </c>
      <c r="Z4291" t="s">
        <v>3051</v>
      </c>
      <c r="AA4291">
        <v>831465</v>
      </c>
      <c r="AB4291" s="198">
        <v>37048.875011574077</v>
      </c>
      <c r="AC4291" s="198">
        <v>37048.875011574077</v>
      </c>
    </row>
    <row r="4292" spans="1:29" x14ac:dyDescent="0.2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155000</v>
      </c>
      <c r="G4292" s="202">
        <v>1341254</v>
      </c>
      <c r="H4292" s="198">
        <v>37047.412627314814</v>
      </c>
      <c r="I4292" t="s">
        <v>4284</v>
      </c>
      <c r="M4292" t="s">
        <v>3494</v>
      </c>
      <c r="N4292" t="s">
        <v>3840</v>
      </c>
      <c r="O4292" t="s">
        <v>799</v>
      </c>
      <c r="P4292" s="199">
        <v>5000</v>
      </c>
      <c r="S4292" t="s">
        <v>3495</v>
      </c>
      <c r="T4292" t="s">
        <v>3730</v>
      </c>
      <c r="U4292" s="201">
        <v>4.3049999999999997</v>
      </c>
      <c r="V4292" t="s">
        <v>800</v>
      </c>
      <c r="W4292" t="s">
        <v>3217</v>
      </c>
      <c r="X4292" t="s">
        <v>3153</v>
      </c>
      <c r="Y4292" t="s">
        <v>4481</v>
      </c>
      <c r="Z4292" t="s">
        <v>3051</v>
      </c>
      <c r="AA4292" t="s">
        <v>801</v>
      </c>
      <c r="AB4292" s="198">
        <v>37073.875011574077</v>
      </c>
      <c r="AC4292" s="198">
        <v>37103.875011574077</v>
      </c>
    </row>
    <row r="4293" spans="1:29" x14ac:dyDescent="0.2">
      <c r="A4293" s="44" t="str">
        <f t="shared" si="331"/>
        <v>US Natural Gas Physical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3">
        <f t="shared" si="335"/>
        <v>2300</v>
      </c>
      <c r="G4293" s="202">
        <v>1341256</v>
      </c>
      <c r="H4293" s="198">
        <v>37047.41265046296</v>
      </c>
      <c r="I4293" t="s">
        <v>4075</v>
      </c>
      <c r="M4293" t="s">
        <v>3494</v>
      </c>
      <c r="N4293" t="s">
        <v>3840</v>
      </c>
      <c r="O4293" t="s">
        <v>2767</v>
      </c>
      <c r="P4293" s="199">
        <v>2300</v>
      </c>
      <c r="S4293" t="s">
        <v>3495</v>
      </c>
      <c r="T4293" t="s">
        <v>3730</v>
      </c>
      <c r="U4293" s="201">
        <v>3.7650000000000001</v>
      </c>
      <c r="V4293" t="s">
        <v>4076</v>
      </c>
      <c r="W4293" t="s">
        <v>4368</v>
      </c>
      <c r="X4293" t="s">
        <v>3165</v>
      </c>
      <c r="Y4293" t="s">
        <v>4481</v>
      </c>
      <c r="Z4293" t="s">
        <v>3051</v>
      </c>
      <c r="AA4293">
        <v>831466</v>
      </c>
      <c r="AB4293" s="198">
        <v>37048.875011574077</v>
      </c>
      <c r="AC4293" s="198">
        <v>37048.875011574077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3">
        <f t="shared" si="335"/>
        <v>77500</v>
      </c>
      <c r="G4294" s="202">
        <v>1341257</v>
      </c>
      <c r="H4294" s="198">
        <v>37047.412673611114</v>
      </c>
      <c r="I4294" t="s">
        <v>4227</v>
      </c>
      <c r="M4294" t="s">
        <v>3494</v>
      </c>
      <c r="N4294" t="s">
        <v>4277</v>
      </c>
      <c r="O4294" t="s">
        <v>4487</v>
      </c>
      <c r="Q4294" s="199">
        <v>2500</v>
      </c>
      <c r="S4294" t="s">
        <v>3495</v>
      </c>
      <c r="T4294" t="s">
        <v>3730</v>
      </c>
      <c r="U4294" s="201">
        <v>3.97</v>
      </c>
      <c r="V4294" t="s">
        <v>802</v>
      </c>
      <c r="W4294" t="s">
        <v>2909</v>
      </c>
      <c r="X4294" t="s">
        <v>4278</v>
      </c>
      <c r="Y4294" t="s">
        <v>3748</v>
      </c>
      <c r="Z4294" t="s">
        <v>3051</v>
      </c>
      <c r="AA4294" t="s">
        <v>803</v>
      </c>
      <c r="AB4294" s="198">
        <v>37073.875</v>
      </c>
      <c r="AC4294" s="198">
        <v>37103.875</v>
      </c>
    </row>
    <row r="4295" spans="1:29" x14ac:dyDescent="0.2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10000</v>
      </c>
      <c r="G4295" s="202">
        <v>1341258</v>
      </c>
      <c r="H4295" s="198">
        <v>37047.412685185183</v>
      </c>
      <c r="I4295" t="s">
        <v>3339</v>
      </c>
      <c r="M4295" t="s">
        <v>3494</v>
      </c>
      <c r="N4295" t="s">
        <v>3176</v>
      </c>
      <c r="O4295" t="s">
        <v>4591</v>
      </c>
      <c r="P4295" s="199">
        <v>10000</v>
      </c>
      <c r="S4295" t="s">
        <v>3798</v>
      </c>
      <c r="T4295" t="s">
        <v>3177</v>
      </c>
      <c r="U4295" s="201">
        <v>4.7750000000000004</v>
      </c>
      <c r="V4295" t="s">
        <v>3340</v>
      </c>
      <c r="W4295" t="s">
        <v>3178</v>
      </c>
      <c r="X4295" t="s">
        <v>3179</v>
      </c>
      <c r="Y4295" t="s">
        <v>4481</v>
      </c>
      <c r="Z4295" t="s">
        <v>3052</v>
      </c>
      <c r="AA4295">
        <v>831467</v>
      </c>
      <c r="AB4295" s="198">
        <v>37047.875011574077</v>
      </c>
      <c r="AC4295" s="198">
        <v>37047.875011574077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31</v>
      </c>
      <c r="F4296" s="213">
        <f t="shared" si="335"/>
        <v>310000</v>
      </c>
      <c r="G4296" s="202">
        <v>1341259</v>
      </c>
      <c r="H4296" s="198">
        <v>37047.412719907406</v>
      </c>
      <c r="I4296" t="s">
        <v>4521</v>
      </c>
      <c r="M4296" t="s">
        <v>3494</v>
      </c>
      <c r="N4296" t="s">
        <v>4277</v>
      </c>
      <c r="O4296" t="s">
        <v>4487</v>
      </c>
      <c r="P4296" s="199">
        <v>10000</v>
      </c>
      <c r="S4296" t="s">
        <v>3495</v>
      </c>
      <c r="T4296" t="s">
        <v>3730</v>
      </c>
      <c r="U4296" s="201">
        <v>3.9649999999999999</v>
      </c>
      <c r="V4296" t="s">
        <v>4522</v>
      </c>
      <c r="W4296" t="s">
        <v>2909</v>
      </c>
      <c r="X4296" t="s">
        <v>4278</v>
      </c>
      <c r="Y4296" t="s">
        <v>3748</v>
      </c>
      <c r="Z4296" t="s">
        <v>3051</v>
      </c>
      <c r="AA4296" t="s">
        <v>804</v>
      </c>
      <c r="AB4296" s="198">
        <v>37073.875</v>
      </c>
      <c r="AC4296" s="198">
        <v>37103.875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25</v>
      </c>
      <c r="F4297" s="213">
        <f t="shared" si="335"/>
        <v>250000</v>
      </c>
      <c r="G4297" s="202">
        <v>1341261</v>
      </c>
      <c r="H4297" s="198">
        <v>37047.412777777776</v>
      </c>
      <c r="I4297" t="s">
        <v>4496</v>
      </c>
      <c r="M4297" t="s">
        <v>3494</v>
      </c>
      <c r="N4297" t="s">
        <v>4277</v>
      </c>
      <c r="O4297" t="s">
        <v>2517</v>
      </c>
      <c r="P4297" s="199">
        <v>10000</v>
      </c>
      <c r="S4297" t="s">
        <v>3495</v>
      </c>
      <c r="T4297" t="s">
        <v>3730</v>
      </c>
      <c r="U4297" s="201">
        <v>3.88</v>
      </c>
      <c r="V4297" t="s">
        <v>4093</v>
      </c>
      <c r="W4297" t="s">
        <v>4322</v>
      </c>
      <c r="X4297" t="s">
        <v>4634</v>
      </c>
      <c r="Y4297" t="s">
        <v>3748</v>
      </c>
      <c r="Z4297" t="s">
        <v>3051</v>
      </c>
      <c r="AA4297" t="s">
        <v>805</v>
      </c>
      <c r="AB4297" s="198">
        <v>37048.875011574077</v>
      </c>
      <c r="AC4297" s="198">
        <v>37072.875011574077</v>
      </c>
    </row>
    <row r="4298" spans="1:29" x14ac:dyDescent="0.2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847</v>
      </c>
      <c r="G4298" s="202">
        <v>1341262</v>
      </c>
      <c r="H4298" s="198">
        <v>37047.412777777776</v>
      </c>
      <c r="I4298" t="s">
        <v>4543</v>
      </c>
      <c r="M4298" t="s">
        <v>3494</v>
      </c>
      <c r="N4298" t="s">
        <v>3840</v>
      </c>
      <c r="O4298" t="s">
        <v>2681</v>
      </c>
      <c r="Q4298" s="199">
        <v>847</v>
      </c>
      <c r="S4298" t="s">
        <v>3495</v>
      </c>
      <c r="T4298" t="s">
        <v>3730</v>
      </c>
      <c r="U4298" s="201">
        <v>4.0999999999999996</v>
      </c>
      <c r="V4298" t="s">
        <v>4162</v>
      </c>
      <c r="W4298" t="s">
        <v>4178</v>
      </c>
      <c r="X4298" t="s">
        <v>3149</v>
      </c>
      <c r="Y4298" t="s">
        <v>4481</v>
      </c>
      <c r="Z4298" t="s">
        <v>3051</v>
      </c>
      <c r="AA4298">
        <v>831468</v>
      </c>
      <c r="AB4298" s="198">
        <v>37048.875011574077</v>
      </c>
      <c r="AC4298" s="198">
        <v>37048.875011574077</v>
      </c>
    </row>
    <row r="4299" spans="1:29" x14ac:dyDescent="0.2">
      <c r="A4299" s="44" t="str">
        <f t="shared" ref="A4299:A4362" si="336">B4299&amp;" "&amp;C4299&amp;" "&amp;D4299</f>
        <v xml:space="preserve"> Crude Financial</v>
      </c>
      <c r="B4299" s="44" t="str">
        <f t="shared" ref="B4299:B4362" si="337">IF((LEFT(N4299,2)="US"),"US","")</f>
        <v/>
      </c>
      <c r="C4299" s="44" t="str">
        <f t="shared" ref="C4299:C4362" si="338">M4299</f>
        <v>Crude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100000</v>
      </c>
      <c r="G4299" s="202">
        <v>1341263</v>
      </c>
      <c r="H4299" s="198">
        <v>37047.412800925929</v>
      </c>
      <c r="I4299" t="s">
        <v>3268</v>
      </c>
      <c r="M4299" t="s">
        <v>3599</v>
      </c>
      <c r="N4299" t="s">
        <v>127</v>
      </c>
      <c r="O4299" t="s">
        <v>806</v>
      </c>
      <c r="P4299" s="199">
        <v>100000</v>
      </c>
      <c r="S4299" t="s">
        <v>3496</v>
      </c>
      <c r="T4299" t="s">
        <v>3730</v>
      </c>
      <c r="U4299" s="201">
        <v>-0.01</v>
      </c>
      <c r="V4299" t="s">
        <v>3269</v>
      </c>
      <c r="W4299" t="s">
        <v>130</v>
      </c>
      <c r="X4299" t="s">
        <v>131</v>
      </c>
      <c r="Y4299" t="s">
        <v>3748</v>
      </c>
      <c r="Z4299" t="s">
        <v>4120</v>
      </c>
      <c r="AA4299" t="s">
        <v>807</v>
      </c>
      <c r="AB4299" s="198">
        <v>37165</v>
      </c>
      <c r="AC4299" s="198">
        <v>37195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123</v>
      </c>
      <c r="F4300" s="213">
        <f t="shared" si="340"/>
        <v>615000</v>
      </c>
      <c r="G4300" s="202">
        <v>1341266</v>
      </c>
      <c r="H4300" s="198">
        <v>37047.412835648145</v>
      </c>
      <c r="I4300" t="s">
        <v>4484</v>
      </c>
      <c r="M4300" t="s">
        <v>3494</v>
      </c>
      <c r="N4300" t="s">
        <v>4277</v>
      </c>
      <c r="O4300" t="s">
        <v>3218</v>
      </c>
      <c r="P4300" s="199">
        <v>5000</v>
      </c>
      <c r="S4300" t="s">
        <v>3495</v>
      </c>
      <c r="T4300" t="s">
        <v>3730</v>
      </c>
      <c r="U4300" s="201">
        <v>4.0549999999999997</v>
      </c>
      <c r="V4300" t="s">
        <v>4493</v>
      </c>
      <c r="W4300" t="s">
        <v>2909</v>
      </c>
      <c r="X4300" t="s">
        <v>4278</v>
      </c>
      <c r="Y4300" t="s">
        <v>3748</v>
      </c>
      <c r="Z4300" t="s">
        <v>3051</v>
      </c>
      <c r="AA4300" t="s">
        <v>808</v>
      </c>
      <c r="AB4300" s="198">
        <v>37073</v>
      </c>
      <c r="AC4300" s="198">
        <v>37195</v>
      </c>
    </row>
    <row r="4301" spans="1:29" x14ac:dyDescent="0.2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</v>
      </c>
      <c r="F4301" s="213">
        <f t="shared" si="340"/>
        <v>10000</v>
      </c>
      <c r="G4301" s="202">
        <v>1341267</v>
      </c>
      <c r="H4301" s="198">
        <v>37047.412870370368</v>
      </c>
      <c r="I4301" t="s">
        <v>4158</v>
      </c>
      <c r="M4301" t="s">
        <v>3494</v>
      </c>
      <c r="N4301" t="s">
        <v>3176</v>
      </c>
      <c r="O4301" t="s">
        <v>4591</v>
      </c>
      <c r="P4301" s="199">
        <v>10000</v>
      </c>
      <c r="S4301" t="s">
        <v>3798</v>
      </c>
      <c r="T4301" t="s">
        <v>3177</v>
      </c>
      <c r="U4301" s="201">
        <v>4.76</v>
      </c>
      <c r="V4301" t="s">
        <v>3817</v>
      </c>
      <c r="W4301" t="s">
        <v>3178</v>
      </c>
      <c r="X4301" t="s">
        <v>3179</v>
      </c>
      <c r="Y4301" t="s">
        <v>4481</v>
      </c>
      <c r="Z4301" t="s">
        <v>3052</v>
      </c>
      <c r="AA4301">
        <v>831469</v>
      </c>
      <c r="AB4301" s="198">
        <v>37047.875011574077</v>
      </c>
      <c r="AC4301" s="198">
        <v>37047.875011574077</v>
      </c>
    </row>
    <row r="4302" spans="1:29" x14ac:dyDescent="0.2">
      <c r="A4302" s="44" t="str">
        <f t="shared" si="336"/>
        <v xml:space="preserve"> Natural Gas Physical</v>
      </c>
      <c r="B4302" s="44" t="str">
        <f t="shared" si="337"/>
        <v/>
      </c>
      <c r="C4302" s="44" t="str">
        <f t="shared" si="338"/>
        <v>Natural Gas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</v>
      </c>
      <c r="G4302" s="202">
        <v>1341269</v>
      </c>
      <c r="H4302" s="198">
        <v>37047.412893518522</v>
      </c>
      <c r="I4302" t="s">
        <v>3345</v>
      </c>
      <c r="M4302" t="s">
        <v>3494</v>
      </c>
      <c r="N4302" t="s">
        <v>3176</v>
      </c>
      <c r="O4302" t="s">
        <v>151</v>
      </c>
      <c r="P4302" s="199">
        <v>5000</v>
      </c>
      <c r="S4302" t="s">
        <v>3798</v>
      </c>
      <c r="T4302" t="s">
        <v>3177</v>
      </c>
      <c r="U4302" s="201">
        <v>4.8099999999999996</v>
      </c>
      <c r="V4302" t="s">
        <v>3346</v>
      </c>
      <c r="W4302" t="s">
        <v>3178</v>
      </c>
      <c r="X4302" t="s">
        <v>3179</v>
      </c>
      <c r="Y4302" t="s">
        <v>4481</v>
      </c>
      <c r="Z4302" t="s">
        <v>3052</v>
      </c>
      <c r="AA4302">
        <v>831470</v>
      </c>
      <c r="AB4302" s="198">
        <v>37048.875011574077</v>
      </c>
      <c r="AC4302" s="198">
        <v>37048.875011574077</v>
      </c>
    </row>
    <row r="4303" spans="1:29" x14ac:dyDescent="0.2">
      <c r="A4303" s="44" t="str">
        <f t="shared" si="336"/>
        <v>US Natural Gas Physical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10000</v>
      </c>
      <c r="G4303" s="202">
        <v>1341268</v>
      </c>
      <c r="H4303" s="198">
        <v>37047.412893518522</v>
      </c>
      <c r="I4303" t="s">
        <v>4518</v>
      </c>
      <c r="M4303" t="s">
        <v>3494</v>
      </c>
      <c r="N4303" t="s">
        <v>3840</v>
      </c>
      <c r="O4303" t="s">
        <v>2472</v>
      </c>
      <c r="P4303" s="199">
        <v>10000</v>
      </c>
      <c r="S4303" t="s">
        <v>3495</v>
      </c>
      <c r="T4303" t="s">
        <v>3730</v>
      </c>
      <c r="U4303" s="201">
        <v>3.8325</v>
      </c>
      <c r="V4303" t="s">
        <v>4598</v>
      </c>
      <c r="W4303" t="s">
        <v>4512</v>
      </c>
      <c r="X4303" t="s">
        <v>4513</v>
      </c>
      <c r="Y4303" t="s">
        <v>4481</v>
      </c>
      <c r="Z4303" t="s">
        <v>3051</v>
      </c>
      <c r="AA4303">
        <v>831471</v>
      </c>
      <c r="AB4303" s="198">
        <v>37048.875011574077</v>
      </c>
      <c r="AC4303" s="198">
        <v>37048.875011574077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31</v>
      </c>
      <c r="F4304" s="213">
        <f t="shared" si="340"/>
        <v>155000</v>
      </c>
      <c r="G4304" s="202">
        <v>1341270</v>
      </c>
      <c r="H4304" s="198">
        <v>37047.412905092591</v>
      </c>
      <c r="I4304" t="s">
        <v>3157</v>
      </c>
      <c r="M4304" t="s">
        <v>3494</v>
      </c>
      <c r="N4304" t="s">
        <v>4277</v>
      </c>
      <c r="O4304" t="s">
        <v>4487</v>
      </c>
      <c r="P4304" s="199">
        <v>5000</v>
      </c>
      <c r="S4304" t="s">
        <v>3495</v>
      </c>
      <c r="T4304" t="s">
        <v>3730</v>
      </c>
      <c r="U4304" s="201">
        <v>3.9649999999999999</v>
      </c>
      <c r="V4304" t="s">
        <v>3158</v>
      </c>
      <c r="W4304" t="s">
        <v>2909</v>
      </c>
      <c r="X4304" t="s">
        <v>4278</v>
      </c>
      <c r="Y4304" t="s">
        <v>3748</v>
      </c>
      <c r="Z4304" t="s">
        <v>3051</v>
      </c>
      <c r="AA4304" t="s">
        <v>809</v>
      </c>
      <c r="AB4304" s="198">
        <v>37073.875</v>
      </c>
      <c r="AC4304" s="198">
        <v>37103.875</v>
      </c>
    </row>
    <row r="4305" spans="1:29" x14ac:dyDescent="0.2">
      <c r="A4305" s="44" t="str">
        <f t="shared" si="336"/>
        <v>US Natural Gas Physical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10000</v>
      </c>
      <c r="G4305" s="202">
        <v>1341271</v>
      </c>
      <c r="H4305" s="198">
        <v>37047.412916666668</v>
      </c>
      <c r="I4305" t="s">
        <v>3606</v>
      </c>
      <c r="M4305" t="s">
        <v>3494</v>
      </c>
      <c r="N4305" t="s">
        <v>3840</v>
      </c>
      <c r="O4305" t="s">
        <v>2469</v>
      </c>
      <c r="P4305" s="199">
        <v>10000</v>
      </c>
      <c r="S4305" t="s">
        <v>3495</v>
      </c>
      <c r="T4305" t="s">
        <v>3730</v>
      </c>
      <c r="U4305" s="201">
        <v>3.8424999999999998</v>
      </c>
      <c r="V4305" t="s">
        <v>3482</v>
      </c>
      <c r="W4305" t="s">
        <v>4512</v>
      </c>
      <c r="X4305" t="s">
        <v>4513</v>
      </c>
      <c r="Y4305" t="s">
        <v>4481</v>
      </c>
      <c r="Z4305" t="s">
        <v>3051</v>
      </c>
      <c r="AA4305">
        <v>831472</v>
      </c>
      <c r="AB4305" s="198">
        <v>37048.875011574077</v>
      </c>
      <c r="AC4305" s="198">
        <v>37048.875011574077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365</v>
      </c>
      <c r="F4306" s="213">
        <f t="shared" si="340"/>
        <v>1825000</v>
      </c>
      <c r="G4306" s="202">
        <v>1341272</v>
      </c>
      <c r="H4306" s="198">
        <v>37047.412928240738</v>
      </c>
      <c r="I4306" t="s">
        <v>4477</v>
      </c>
      <c r="M4306" t="s">
        <v>3494</v>
      </c>
      <c r="N4306" t="s">
        <v>4277</v>
      </c>
      <c r="O4306" t="s">
        <v>4526</v>
      </c>
      <c r="P4306" s="199">
        <v>5000</v>
      </c>
      <c r="S4306" t="s">
        <v>3495</v>
      </c>
      <c r="T4306" t="s">
        <v>3730</v>
      </c>
      <c r="U4306" s="201">
        <v>4.04</v>
      </c>
      <c r="V4306" t="s">
        <v>4177</v>
      </c>
      <c r="W4306" t="s">
        <v>2909</v>
      </c>
      <c r="X4306" t="s">
        <v>4278</v>
      </c>
      <c r="Y4306" t="s">
        <v>3748</v>
      </c>
      <c r="Z4306" t="s">
        <v>3051</v>
      </c>
      <c r="AA4306" t="s">
        <v>810</v>
      </c>
      <c r="AB4306" s="198">
        <v>37257.875</v>
      </c>
      <c r="AC4306" s="198">
        <v>37621.875</v>
      </c>
    </row>
    <row r="4307" spans="1:29" x14ac:dyDescent="0.2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20166</v>
      </c>
      <c r="G4307" s="202">
        <v>1341273</v>
      </c>
      <c r="H4307" s="198">
        <v>37047.412928240738</v>
      </c>
      <c r="I4307" t="s">
        <v>3702</v>
      </c>
      <c r="M4307" t="s">
        <v>3494</v>
      </c>
      <c r="N4307" t="s">
        <v>3840</v>
      </c>
      <c r="O4307" t="s">
        <v>4680</v>
      </c>
      <c r="Q4307" s="199">
        <v>20166</v>
      </c>
      <c r="S4307" t="s">
        <v>3495</v>
      </c>
      <c r="T4307" t="s">
        <v>3730</v>
      </c>
      <c r="U4307" s="201">
        <v>3.895</v>
      </c>
      <c r="V4307" t="s">
        <v>4008</v>
      </c>
      <c r="W4307" t="s">
        <v>4163</v>
      </c>
      <c r="X4307" t="s">
        <v>4164</v>
      </c>
      <c r="Y4307" t="s">
        <v>4481</v>
      </c>
      <c r="Z4307" t="s">
        <v>3051</v>
      </c>
      <c r="AA4307">
        <v>831473</v>
      </c>
      <c r="AB4307" s="198">
        <v>37048.875011574077</v>
      </c>
      <c r="AC4307" s="198">
        <v>37048.875011574077</v>
      </c>
    </row>
    <row r="4308" spans="1:29" x14ac:dyDescent="0.2">
      <c r="A4308" s="44" t="str">
        <f t="shared" si="336"/>
        <v>US Natural Gas Physical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5186</v>
      </c>
      <c r="G4308" s="202">
        <v>1341274</v>
      </c>
      <c r="H4308" s="198">
        <v>37047.412939814814</v>
      </c>
      <c r="I4308" t="s">
        <v>4272</v>
      </c>
      <c r="M4308" t="s">
        <v>3494</v>
      </c>
      <c r="N4308" t="s">
        <v>3840</v>
      </c>
      <c r="O4308" t="s">
        <v>4697</v>
      </c>
      <c r="Q4308" s="199">
        <v>5186</v>
      </c>
      <c r="S4308" t="s">
        <v>3495</v>
      </c>
      <c r="T4308" t="s">
        <v>3730</v>
      </c>
      <c r="U4308" s="201">
        <v>3.83</v>
      </c>
      <c r="V4308" t="s">
        <v>4353</v>
      </c>
      <c r="W4308" t="s">
        <v>4169</v>
      </c>
      <c r="X4308" t="s">
        <v>4170</v>
      </c>
      <c r="Y4308" t="s">
        <v>4481</v>
      </c>
      <c r="Z4308" t="s">
        <v>3051</v>
      </c>
      <c r="AA4308">
        <v>831474</v>
      </c>
      <c r="AB4308" s="198">
        <v>37048.875011574077</v>
      </c>
      <c r="AC4308" s="198">
        <v>37048.875011574077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25</v>
      </c>
      <c r="F4309" s="213">
        <f t="shared" si="340"/>
        <v>250000</v>
      </c>
      <c r="G4309" s="202">
        <v>1341277</v>
      </c>
      <c r="H4309" s="198">
        <v>37047.41300925926</v>
      </c>
      <c r="I4309" t="s">
        <v>4484</v>
      </c>
      <c r="M4309" t="s">
        <v>3494</v>
      </c>
      <c r="N4309" t="s">
        <v>4277</v>
      </c>
      <c r="O4309" t="s">
        <v>4658</v>
      </c>
      <c r="Q4309" s="199">
        <v>10000</v>
      </c>
      <c r="S4309" t="s">
        <v>3495</v>
      </c>
      <c r="T4309" t="s">
        <v>3730</v>
      </c>
      <c r="U4309" s="201">
        <v>3.855</v>
      </c>
      <c r="V4309" t="s">
        <v>4049</v>
      </c>
      <c r="W4309" t="s">
        <v>3171</v>
      </c>
      <c r="X4309" t="s">
        <v>4287</v>
      </c>
      <c r="Y4309" t="s">
        <v>3748</v>
      </c>
      <c r="Z4309" t="s">
        <v>3051</v>
      </c>
      <c r="AA4309" t="s">
        <v>811</v>
      </c>
      <c r="AB4309" s="198">
        <v>37048.875011574077</v>
      </c>
      <c r="AC4309" s="198">
        <v>37072.875011574077</v>
      </c>
    </row>
    <row r="4310" spans="1:29" x14ac:dyDescent="0.2">
      <c r="A4310" s="44" t="str">
        <f t="shared" si="336"/>
        <v>US Natural Gas Physical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10000</v>
      </c>
      <c r="G4310" s="202">
        <v>1341276</v>
      </c>
      <c r="H4310" s="198">
        <v>37047.41300925926</v>
      </c>
      <c r="I4310" t="s">
        <v>3606</v>
      </c>
      <c r="M4310" t="s">
        <v>3494</v>
      </c>
      <c r="N4310" t="s">
        <v>3840</v>
      </c>
      <c r="O4310" t="s">
        <v>2469</v>
      </c>
      <c r="P4310" s="199">
        <v>10000</v>
      </c>
      <c r="S4310" t="s">
        <v>3495</v>
      </c>
      <c r="T4310" t="s">
        <v>3730</v>
      </c>
      <c r="U4310" s="201">
        <v>3.8325</v>
      </c>
      <c r="V4310" t="s">
        <v>3482</v>
      </c>
      <c r="W4310" t="s">
        <v>4512</v>
      </c>
      <c r="X4310" t="s">
        <v>4513</v>
      </c>
      <c r="Y4310" t="s">
        <v>4481</v>
      </c>
      <c r="Z4310" t="s">
        <v>3051</v>
      </c>
      <c r="AA4310">
        <v>831475</v>
      </c>
      <c r="AB4310" s="198">
        <v>37048.875011574077</v>
      </c>
      <c r="AC4310" s="198">
        <v>37048.875011574077</v>
      </c>
    </row>
    <row r="4311" spans="1:29" x14ac:dyDescent="0.2">
      <c r="A4311" s="44" t="str">
        <f t="shared" si="336"/>
        <v>US Natural Gas Physical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6000</v>
      </c>
      <c r="G4311" s="202">
        <v>1341278</v>
      </c>
      <c r="H4311" s="198">
        <v>37047.413032407407</v>
      </c>
      <c r="I4311" t="s">
        <v>3184</v>
      </c>
      <c r="M4311" t="s">
        <v>3494</v>
      </c>
      <c r="N4311" t="s">
        <v>3840</v>
      </c>
      <c r="O4311" t="s">
        <v>2507</v>
      </c>
      <c r="Q4311" s="199">
        <v>6000</v>
      </c>
      <c r="S4311" t="s">
        <v>3495</v>
      </c>
      <c r="T4311" t="s">
        <v>3730</v>
      </c>
      <c r="U4311" s="201">
        <v>4.12</v>
      </c>
      <c r="V4311" t="s">
        <v>3811</v>
      </c>
      <c r="W4311" t="s">
        <v>3217</v>
      </c>
      <c r="X4311" t="s">
        <v>3153</v>
      </c>
      <c r="Y4311" t="s">
        <v>4481</v>
      </c>
      <c r="Z4311" t="s">
        <v>3051</v>
      </c>
      <c r="AA4311">
        <v>831476</v>
      </c>
      <c r="AB4311" s="198">
        <v>37048.875011574077</v>
      </c>
      <c r="AC4311" s="198">
        <v>37048.875011574077</v>
      </c>
    </row>
    <row r="4312" spans="1:29" x14ac:dyDescent="0.2">
      <c r="A4312" s="44" t="str">
        <f t="shared" si="336"/>
        <v>US Natural Gas Physical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1798</v>
      </c>
      <c r="G4312" s="202">
        <v>1341281</v>
      </c>
      <c r="H4312" s="198">
        <v>37047.413090277776</v>
      </c>
      <c r="I4312" t="s">
        <v>4382</v>
      </c>
      <c r="M4312" t="s">
        <v>3494</v>
      </c>
      <c r="N4312" t="s">
        <v>3840</v>
      </c>
      <c r="O4312" t="s">
        <v>4679</v>
      </c>
      <c r="P4312" s="199">
        <v>1798</v>
      </c>
      <c r="S4312" t="s">
        <v>3495</v>
      </c>
      <c r="T4312" t="s">
        <v>3730</v>
      </c>
      <c r="U4312" s="201">
        <v>4.04</v>
      </c>
      <c r="V4312" t="s">
        <v>4594</v>
      </c>
      <c r="W4312" t="s">
        <v>4178</v>
      </c>
      <c r="X4312" t="s">
        <v>4179</v>
      </c>
      <c r="Y4312" t="s">
        <v>4481</v>
      </c>
      <c r="Z4312" t="s">
        <v>3051</v>
      </c>
      <c r="AA4312">
        <v>831477</v>
      </c>
      <c r="AB4312" s="198">
        <v>37048.875011574077</v>
      </c>
      <c r="AC4312" s="198">
        <v>37048.875011574077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13">
        <f t="shared" si="340"/>
        <v>310000</v>
      </c>
      <c r="G4313" s="202">
        <v>1341283</v>
      </c>
      <c r="H4313" s="198">
        <v>37047.413113425922</v>
      </c>
      <c r="I4313" t="s">
        <v>4543</v>
      </c>
      <c r="M4313" t="s">
        <v>3494</v>
      </c>
      <c r="N4313" t="s">
        <v>4488</v>
      </c>
      <c r="O4313" t="s">
        <v>812</v>
      </c>
      <c r="Q4313" s="199">
        <v>10000</v>
      </c>
      <c r="S4313" t="s">
        <v>3495</v>
      </c>
      <c r="T4313" t="s">
        <v>3730</v>
      </c>
      <c r="U4313" s="201">
        <v>-0.115</v>
      </c>
      <c r="V4313" t="s">
        <v>3232</v>
      </c>
      <c r="W4313" t="s">
        <v>3486</v>
      </c>
      <c r="X4313" t="s">
        <v>3487</v>
      </c>
      <c r="Y4313" t="s">
        <v>3748</v>
      </c>
      <c r="Z4313" t="s">
        <v>3051</v>
      </c>
      <c r="AA4313" t="s">
        <v>813</v>
      </c>
      <c r="AB4313" s="198">
        <v>37073.875011574077</v>
      </c>
      <c r="AC4313" s="198">
        <v>37103.875011574077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1500</v>
      </c>
      <c r="G4314" s="202">
        <v>1341282</v>
      </c>
      <c r="H4314" s="198">
        <v>37047.413113425922</v>
      </c>
      <c r="I4314" t="s">
        <v>3518</v>
      </c>
      <c r="M4314" t="s">
        <v>2818</v>
      </c>
      <c r="N4314" t="s">
        <v>3519</v>
      </c>
      <c r="O4314" t="s">
        <v>3092</v>
      </c>
      <c r="P4314" s="199">
        <v>50</v>
      </c>
      <c r="S4314" t="s">
        <v>3493</v>
      </c>
      <c r="T4314" t="s">
        <v>3730</v>
      </c>
      <c r="U4314" s="201">
        <v>53.25</v>
      </c>
      <c r="V4314" t="s">
        <v>4695</v>
      </c>
      <c r="W4314" t="s">
        <v>3527</v>
      </c>
      <c r="X4314" t="s">
        <v>3289</v>
      </c>
      <c r="Y4314" t="s">
        <v>4783</v>
      </c>
      <c r="Z4314" t="s">
        <v>3046</v>
      </c>
      <c r="AA4314">
        <v>632975.1</v>
      </c>
      <c r="AB4314" s="198">
        <v>37408.875</v>
      </c>
      <c r="AC4314" s="198">
        <v>37437.875</v>
      </c>
    </row>
    <row r="4315" spans="1:29" x14ac:dyDescent="0.2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214</v>
      </c>
      <c r="F4315" s="213">
        <f t="shared" si="340"/>
        <v>1070000</v>
      </c>
      <c r="G4315" s="202">
        <v>1341285</v>
      </c>
      <c r="H4315" s="198">
        <v>37047.413136574076</v>
      </c>
      <c r="I4315" t="s">
        <v>3700</v>
      </c>
      <c r="M4315" t="s">
        <v>3494</v>
      </c>
      <c r="N4315" t="s">
        <v>4488</v>
      </c>
      <c r="O4315" t="s">
        <v>814</v>
      </c>
      <c r="Q4315" s="199">
        <v>5000</v>
      </c>
      <c r="S4315" t="s">
        <v>3495</v>
      </c>
      <c r="T4315" t="s">
        <v>3730</v>
      </c>
      <c r="U4315" s="201">
        <v>-0.39</v>
      </c>
      <c r="V4315" t="s">
        <v>4221</v>
      </c>
      <c r="W4315" t="s">
        <v>4436</v>
      </c>
      <c r="X4315" t="s">
        <v>4437</v>
      </c>
      <c r="Y4315" t="s">
        <v>3748</v>
      </c>
      <c r="Z4315" t="s">
        <v>3051</v>
      </c>
      <c r="AA4315" t="s">
        <v>815</v>
      </c>
      <c r="AB4315" s="198">
        <v>37347</v>
      </c>
      <c r="AC4315" s="198">
        <v>37560</v>
      </c>
    </row>
    <row r="4316" spans="1:29" x14ac:dyDescent="0.2">
      <c r="A4316" s="44" t="str">
        <f t="shared" si="336"/>
        <v>US Natural Gas Physical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5000</v>
      </c>
      <c r="G4316" s="202">
        <v>1341284</v>
      </c>
      <c r="H4316" s="198">
        <v>37047.413136574076</v>
      </c>
      <c r="I4316" t="s">
        <v>3184</v>
      </c>
      <c r="M4316" t="s">
        <v>3494</v>
      </c>
      <c r="N4316" t="s">
        <v>3840</v>
      </c>
      <c r="O4316" t="s">
        <v>4724</v>
      </c>
      <c r="Q4316" s="199">
        <v>5000</v>
      </c>
      <c r="S4316" t="s">
        <v>3495</v>
      </c>
      <c r="T4316" t="s">
        <v>3730</v>
      </c>
      <c r="U4316" s="201">
        <v>4.1849999999999996</v>
      </c>
      <c r="V4316" t="s">
        <v>3811</v>
      </c>
      <c r="W4316" t="s">
        <v>3217</v>
      </c>
      <c r="X4316" t="s">
        <v>3153</v>
      </c>
      <c r="Y4316" t="s">
        <v>4481</v>
      </c>
      <c r="Z4316" t="s">
        <v>3051</v>
      </c>
      <c r="AA4316">
        <v>831478</v>
      </c>
      <c r="AB4316" s="198">
        <v>37048.875011574077</v>
      </c>
      <c r="AC4316" s="198">
        <v>37048.875011574077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31</v>
      </c>
      <c r="F4317" s="213">
        <f t="shared" si="340"/>
        <v>465000</v>
      </c>
      <c r="G4317" s="202">
        <v>1341286</v>
      </c>
      <c r="H4317" s="198">
        <v>37047.413148148145</v>
      </c>
      <c r="I4317" t="s">
        <v>3702</v>
      </c>
      <c r="M4317" t="s">
        <v>3494</v>
      </c>
      <c r="N4317" t="s">
        <v>4277</v>
      </c>
      <c r="O4317" t="s">
        <v>4487</v>
      </c>
      <c r="P4317" s="199">
        <v>15000</v>
      </c>
      <c r="S4317" t="s">
        <v>3495</v>
      </c>
      <c r="T4317" t="s">
        <v>3730</v>
      </c>
      <c r="U4317" s="201">
        <v>3.97</v>
      </c>
      <c r="V4317" t="s">
        <v>4099</v>
      </c>
      <c r="W4317" t="s">
        <v>2909</v>
      </c>
      <c r="X4317" t="s">
        <v>4278</v>
      </c>
      <c r="Y4317" t="s">
        <v>3748</v>
      </c>
      <c r="Z4317" t="s">
        <v>3051</v>
      </c>
      <c r="AA4317" t="s">
        <v>816</v>
      </c>
      <c r="AB4317" s="198">
        <v>37073.875</v>
      </c>
      <c r="AC4317" s="198">
        <v>37103.875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151</v>
      </c>
      <c r="F4318" s="213">
        <f t="shared" si="340"/>
        <v>755000</v>
      </c>
      <c r="G4318" s="202">
        <v>1341287</v>
      </c>
      <c r="H4318" s="198">
        <v>37047.413171296299</v>
      </c>
      <c r="I4318" t="s">
        <v>4496</v>
      </c>
      <c r="M4318" t="s">
        <v>3494</v>
      </c>
      <c r="N4318" t="s">
        <v>4277</v>
      </c>
      <c r="O4318" t="s">
        <v>4505</v>
      </c>
      <c r="P4318" s="199">
        <v>5000</v>
      </c>
      <c r="S4318" t="s">
        <v>3495</v>
      </c>
      <c r="T4318" t="s">
        <v>3730</v>
      </c>
      <c r="U4318" s="201">
        <v>4.37</v>
      </c>
      <c r="V4318" t="s">
        <v>4499</v>
      </c>
      <c r="W4318" t="s">
        <v>2909</v>
      </c>
      <c r="X4318" t="s">
        <v>4278</v>
      </c>
      <c r="Y4318" t="s">
        <v>3748</v>
      </c>
      <c r="Z4318" t="s">
        <v>3051</v>
      </c>
      <c r="AA4318" t="s">
        <v>817</v>
      </c>
      <c r="AB4318" s="198">
        <v>37196</v>
      </c>
      <c r="AC4318" s="198">
        <v>37346</v>
      </c>
    </row>
    <row r="4319" spans="1:29" x14ac:dyDescent="0.2">
      <c r="A4319" s="44" t="str">
        <f t="shared" si="336"/>
        <v>US Natural Gas Physical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25</v>
      </c>
      <c r="F4319" s="213">
        <f t="shared" si="340"/>
        <v>25000</v>
      </c>
      <c r="G4319" s="202">
        <v>1341288</v>
      </c>
      <c r="H4319" s="198">
        <v>37047.413217592592</v>
      </c>
      <c r="I4319" t="s">
        <v>3168</v>
      </c>
      <c r="M4319" t="s">
        <v>3494</v>
      </c>
      <c r="N4319" t="s">
        <v>3840</v>
      </c>
      <c r="O4319" t="s">
        <v>818</v>
      </c>
      <c r="P4319" s="199">
        <v>1000</v>
      </c>
      <c r="S4319" t="s">
        <v>3495</v>
      </c>
      <c r="T4319" t="s">
        <v>3730</v>
      </c>
      <c r="U4319" s="201">
        <v>4.085</v>
      </c>
      <c r="V4319" t="s">
        <v>613</v>
      </c>
      <c r="W4319" t="s">
        <v>4178</v>
      </c>
      <c r="X4319" t="s">
        <v>3149</v>
      </c>
      <c r="Y4319" t="s">
        <v>4481</v>
      </c>
      <c r="Z4319" t="s">
        <v>3051</v>
      </c>
      <c r="AA4319">
        <v>831481</v>
      </c>
      <c r="AB4319" s="198">
        <v>37048.875011574077</v>
      </c>
      <c r="AC4319" s="198">
        <v>37072.875011574077</v>
      </c>
    </row>
    <row r="4320" spans="1:29" x14ac:dyDescent="0.2">
      <c r="A4320" s="44" t="str">
        <f t="shared" si="336"/>
        <v>US Natural Gas Physical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1</v>
      </c>
      <c r="F4320" s="213">
        <f t="shared" si="340"/>
        <v>4500</v>
      </c>
      <c r="G4320" s="202">
        <v>1341290</v>
      </c>
      <c r="H4320" s="198">
        <v>37047.413240740738</v>
      </c>
      <c r="I4320" t="s">
        <v>4272</v>
      </c>
      <c r="M4320" t="s">
        <v>3494</v>
      </c>
      <c r="N4320" t="s">
        <v>3840</v>
      </c>
      <c r="O4320" t="s">
        <v>2785</v>
      </c>
      <c r="Q4320" s="199">
        <v>4500</v>
      </c>
      <c r="S4320" t="s">
        <v>3495</v>
      </c>
      <c r="T4320" t="s">
        <v>3730</v>
      </c>
      <c r="U4320" s="201">
        <v>3.9575</v>
      </c>
      <c r="V4320" t="s">
        <v>3249</v>
      </c>
      <c r="W4320" t="s">
        <v>4479</v>
      </c>
      <c r="X4320" t="s">
        <v>4480</v>
      </c>
      <c r="Y4320" t="s">
        <v>4481</v>
      </c>
      <c r="Z4320" t="s">
        <v>3051</v>
      </c>
      <c r="AA4320">
        <v>831480</v>
      </c>
      <c r="AB4320" s="198">
        <v>37048.875011574077</v>
      </c>
      <c r="AC4320" s="198">
        <v>37048.875011574077</v>
      </c>
    </row>
    <row r="4321" spans="1:31" x14ac:dyDescent="0.2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25000</v>
      </c>
      <c r="G4321" s="202">
        <v>1341291</v>
      </c>
      <c r="H4321" s="198">
        <v>37047.413287037038</v>
      </c>
      <c r="I4321" t="s">
        <v>3606</v>
      </c>
      <c r="M4321" t="s">
        <v>3494</v>
      </c>
      <c r="N4321" t="s">
        <v>3840</v>
      </c>
      <c r="O4321" t="s">
        <v>4680</v>
      </c>
      <c r="P4321" s="199">
        <v>25000</v>
      </c>
      <c r="S4321" t="s">
        <v>3495</v>
      </c>
      <c r="T4321" t="s">
        <v>3730</v>
      </c>
      <c r="U4321" s="201">
        <v>3.875</v>
      </c>
      <c r="V4321" t="s">
        <v>3491</v>
      </c>
      <c r="W4321" t="s">
        <v>4163</v>
      </c>
      <c r="X4321" t="s">
        <v>4164</v>
      </c>
      <c r="Y4321" t="s">
        <v>4481</v>
      </c>
      <c r="Z4321" t="s">
        <v>3051</v>
      </c>
      <c r="AA4321">
        <v>831482</v>
      </c>
      <c r="AB4321" s="198">
        <v>37048.875011574077</v>
      </c>
      <c r="AC4321" s="198">
        <v>37048.875011574077</v>
      </c>
      <c r="AE4321" s="116">
        <f>IF(S4321="Gallon",F4321/42,F4321)</f>
        <v>25000</v>
      </c>
    </row>
    <row r="4322" spans="1:31" x14ac:dyDescent="0.2">
      <c r="A4322" s="44" t="str">
        <f t="shared" si="336"/>
        <v>US Natural Gas Physical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1</v>
      </c>
      <c r="F4322" s="213">
        <f t="shared" si="340"/>
        <v>5000</v>
      </c>
      <c r="G4322" s="202">
        <v>1341292</v>
      </c>
      <c r="H4322" s="198">
        <v>37047.413298611114</v>
      </c>
      <c r="I4322" t="s">
        <v>4249</v>
      </c>
      <c r="M4322" t="s">
        <v>3494</v>
      </c>
      <c r="N4322" t="s">
        <v>3840</v>
      </c>
      <c r="O4322" t="s">
        <v>2681</v>
      </c>
      <c r="P4322" s="199">
        <v>5000</v>
      </c>
      <c r="S4322" t="s">
        <v>3495</v>
      </c>
      <c r="T4322" t="s">
        <v>3730</v>
      </c>
      <c r="U4322" s="201">
        <v>4.0750000000000002</v>
      </c>
      <c r="V4322" t="s">
        <v>3144</v>
      </c>
      <c r="W4322" t="s">
        <v>4178</v>
      </c>
      <c r="X4322" t="s">
        <v>3149</v>
      </c>
      <c r="Y4322" t="s">
        <v>4481</v>
      </c>
      <c r="Z4322" t="s">
        <v>3051</v>
      </c>
      <c r="AA4322">
        <v>831483</v>
      </c>
      <c r="AB4322" s="198">
        <v>37048.875011574077</v>
      </c>
      <c r="AC4322" s="198">
        <v>37048.875011574077</v>
      </c>
    </row>
    <row r="4323" spans="1:31" x14ac:dyDescent="0.2">
      <c r="A4323" s="44" t="str">
        <f t="shared" si="336"/>
        <v>US Natural Gas Physical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31</v>
      </c>
      <c r="F4323" s="213">
        <f t="shared" si="340"/>
        <v>155000</v>
      </c>
      <c r="G4323" s="202">
        <v>1341293</v>
      </c>
      <c r="H4323" s="198">
        <v>37047.413321759261</v>
      </c>
      <c r="I4323" t="s">
        <v>4284</v>
      </c>
      <c r="M4323" t="s">
        <v>3494</v>
      </c>
      <c r="N4323" t="s">
        <v>3840</v>
      </c>
      <c r="O4323" t="s">
        <v>799</v>
      </c>
      <c r="P4323" s="199">
        <v>5000</v>
      </c>
      <c r="S4323" t="s">
        <v>3495</v>
      </c>
      <c r="T4323" t="s">
        <v>3730</v>
      </c>
      <c r="U4323" s="201">
        <v>4.3049999999999997</v>
      </c>
      <c r="V4323" t="s">
        <v>800</v>
      </c>
      <c r="W4323" t="s">
        <v>3217</v>
      </c>
      <c r="X4323" t="s">
        <v>3153</v>
      </c>
      <c r="Y4323" t="s">
        <v>4481</v>
      </c>
      <c r="Z4323" t="s">
        <v>3051</v>
      </c>
      <c r="AA4323" t="s">
        <v>819</v>
      </c>
      <c r="AB4323" s="198">
        <v>37073.875011574077</v>
      </c>
      <c r="AC4323" s="198">
        <v>37103.875011574077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300000</v>
      </c>
      <c r="G4324" s="202">
        <v>1341295</v>
      </c>
      <c r="H4324" s="198">
        <v>37047.413425925923</v>
      </c>
      <c r="I4324" t="s">
        <v>3700</v>
      </c>
      <c r="M4324" t="s">
        <v>3494</v>
      </c>
      <c r="N4324" t="s">
        <v>4488</v>
      </c>
      <c r="O4324" t="s">
        <v>3334</v>
      </c>
      <c r="Q4324" s="199">
        <v>10000</v>
      </c>
      <c r="S4324" t="s">
        <v>3495</v>
      </c>
      <c r="T4324" t="s">
        <v>3730</v>
      </c>
      <c r="U4324" s="201">
        <v>-0.69</v>
      </c>
      <c r="V4324" t="s">
        <v>4221</v>
      </c>
      <c r="W4324" t="s">
        <v>4436</v>
      </c>
      <c r="X4324" t="s">
        <v>4437</v>
      </c>
      <c r="Y4324" t="s">
        <v>3748</v>
      </c>
      <c r="Z4324" t="s">
        <v>3051</v>
      </c>
      <c r="AA4324" t="s">
        <v>820</v>
      </c>
      <c r="AB4324" s="198">
        <v>37135.875011574077</v>
      </c>
      <c r="AC4324" s="198">
        <v>37164.875011574077</v>
      </c>
    </row>
    <row r="4325" spans="1:31" x14ac:dyDescent="0.2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5000</v>
      </c>
      <c r="G4325" s="202">
        <v>1341296</v>
      </c>
      <c r="H4325" s="198">
        <v>37047.413483796299</v>
      </c>
      <c r="I4325" t="s">
        <v>4249</v>
      </c>
      <c r="M4325" t="s">
        <v>3494</v>
      </c>
      <c r="N4325" t="s">
        <v>3840</v>
      </c>
      <c r="O4325" t="s">
        <v>2503</v>
      </c>
      <c r="Q4325" s="199">
        <v>5000</v>
      </c>
      <c r="S4325" t="s">
        <v>3495</v>
      </c>
      <c r="T4325" t="s">
        <v>3730</v>
      </c>
      <c r="U4325" s="201">
        <v>3.8525</v>
      </c>
      <c r="V4325" t="s">
        <v>4478</v>
      </c>
      <c r="W4325" t="s">
        <v>4348</v>
      </c>
      <c r="X4325" t="s">
        <v>4498</v>
      </c>
      <c r="Y4325" t="s">
        <v>4481</v>
      </c>
      <c r="Z4325" t="s">
        <v>3051</v>
      </c>
      <c r="AA4325">
        <v>831484</v>
      </c>
      <c r="AB4325" s="198">
        <v>37048.875011574077</v>
      </c>
      <c r="AC4325" s="198">
        <v>37048.875011574077</v>
      </c>
    </row>
    <row r="4326" spans="1:31" x14ac:dyDescent="0.2">
      <c r="A4326" s="44" t="str">
        <f t="shared" si="336"/>
        <v>US Natural Gas Physical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10000</v>
      </c>
      <c r="G4326" s="202">
        <v>1341297</v>
      </c>
      <c r="H4326" s="198">
        <v>37047.413506944446</v>
      </c>
      <c r="I4326" t="s">
        <v>4249</v>
      </c>
      <c r="M4326" t="s">
        <v>3494</v>
      </c>
      <c r="N4326" t="s">
        <v>3840</v>
      </c>
      <c r="O4326" t="s">
        <v>2481</v>
      </c>
      <c r="P4326" s="199">
        <v>10000</v>
      </c>
      <c r="S4326" t="s">
        <v>3495</v>
      </c>
      <c r="T4326" t="s">
        <v>3730</v>
      </c>
      <c r="U4326" s="201">
        <v>3.96</v>
      </c>
      <c r="V4326" t="s">
        <v>4503</v>
      </c>
      <c r="W4326" t="s">
        <v>4479</v>
      </c>
      <c r="X4326" t="s">
        <v>4480</v>
      </c>
      <c r="Y4326" t="s">
        <v>4481</v>
      </c>
      <c r="Z4326" t="s">
        <v>3051</v>
      </c>
      <c r="AA4326">
        <v>831485</v>
      </c>
      <c r="AB4326" s="198">
        <v>37048.875011574077</v>
      </c>
      <c r="AC4326" s="198">
        <v>37048.875011574077</v>
      </c>
    </row>
    <row r="4327" spans="1:31" x14ac:dyDescent="0.2">
      <c r="A4327" s="44" t="str">
        <f t="shared" si="336"/>
        <v>US Natural Gas Physical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10000</v>
      </c>
      <c r="G4327" s="202">
        <v>1341299</v>
      </c>
      <c r="H4327" s="198">
        <v>37047.413530092592</v>
      </c>
      <c r="I4327" t="s">
        <v>3518</v>
      </c>
      <c r="M4327" t="s">
        <v>3494</v>
      </c>
      <c r="N4327" t="s">
        <v>3840</v>
      </c>
      <c r="O4327" t="s">
        <v>2556</v>
      </c>
      <c r="Q4327" s="199">
        <v>10000</v>
      </c>
      <c r="S4327" t="s">
        <v>3495</v>
      </c>
      <c r="T4327" t="s">
        <v>3730</v>
      </c>
      <c r="U4327" s="201">
        <v>3.84</v>
      </c>
      <c r="V4327" t="s">
        <v>3804</v>
      </c>
      <c r="W4327" t="s">
        <v>4169</v>
      </c>
      <c r="X4327" t="s">
        <v>4170</v>
      </c>
      <c r="Y4327" t="s">
        <v>4481</v>
      </c>
      <c r="Z4327" t="s">
        <v>3051</v>
      </c>
      <c r="AA4327">
        <v>831486</v>
      </c>
      <c r="AB4327" s="198">
        <v>37048.875011574077</v>
      </c>
      <c r="AC4327" s="198">
        <v>37048.875011574077</v>
      </c>
    </row>
    <row r="4328" spans="1:31" x14ac:dyDescent="0.2">
      <c r="A4328" s="44" t="str">
        <f t="shared" si="336"/>
        <v>US Natural Gas Physical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742</v>
      </c>
      <c r="G4328" s="202">
        <v>1341301</v>
      </c>
      <c r="H4328" s="198">
        <v>37047.413564814815</v>
      </c>
      <c r="I4328" t="s">
        <v>4272</v>
      </c>
      <c r="M4328" t="s">
        <v>3494</v>
      </c>
      <c r="N4328" t="s">
        <v>3840</v>
      </c>
      <c r="O4328" t="s">
        <v>4697</v>
      </c>
      <c r="Q4328" s="199">
        <v>742</v>
      </c>
      <c r="S4328" t="s">
        <v>3495</v>
      </c>
      <c r="T4328" t="s">
        <v>3730</v>
      </c>
      <c r="U4328" s="201">
        <v>3.82</v>
      </c>
      <c r="V4328" t="s">
        <v>4353</v>
      </c>
      <c r="W4328" t="s">
        <v>4169</v>
      </c>
      <c r="X4328" t="s">
        <v>4170</v>
      </c>
      <c r="Y4328" t="s">
        <v>4481</v>
      </c>
      <c r="Z4328" t="s">
        <v>3051</v>
      </c>
      <c r="AA4328">
        <v>831487</v>
      </c>
      <c r="AB4328" s="198">
        <v>37048.875011574077</v>
      </c>
      <c r="AC4328" s="198">
        <v>37048.875011574077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1341300</v>
      </c>
      <c r="H4329" s="198">
        <v>37047.413564814815</v>
      </c>
      <c r="I4329" t="s">
        <v>4276</v>
      </c>
      <c r="M4329" t="s">
        <v>3599</v>
      </c>
      <c r="N4329" t="s">
        <v>4774</v>
      </c>
      <c r="O4329" t="s">
        <v>3516</v>
      </c>
      <c r="P4329" s="199">
        <v>50000</v>
      </c>
      <c r="S4329" t="s">
        <v>3500</v>
      </c>
      <c r="T4329" t="s">
        <v>3730</v>
      </c>
      <c r="U4329" s="201">
        <v>27.98</v>
      </c>
      <c r="V4329" t="s">
        <v>4469</v>
      </c>
      <c r="W4329" t="s">
        <v>4776</v>
      </c>
      <c r="X4329" t="s">
        <v>4777</v>
      </c>
      <c r="Y4329" t="s">
        <v>2830</v>
      </c>
      <c r="Z4329" t="s">
        <v>3051</v>
      </c>
      <c r="AA4329">
        <v>113729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 xml:space="preserve"> Natural Gas Physical</v>
      </c>
      <c r="B4330" s="44" t="str">
        <f t="shared" si="337"/>
        <v/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10000</v>
      </c>
      <c r="G4330" s="202">
        <v>1341302</v>
      </c>
      <c r="H4330" s="198">
        <v>37047.413576388892</v>
      </c>
      <c r="I4330" t="s">
        <v>3325</v>
      </c>
      <c r="M4330" t="s">
        <v>3494</v>
      </c>
      <c r="N4330" t="s">
        <v>3176</v>
      </c>
      <c r="O4330" t="s">
        <v>4591</v>
      </c>
      <c r="P4330" s="199">
        <v>10000</v>
      </c>
      <c r="S4330" t="s">
        <v>3798</v>
      </c>
      <c r="T4330" t="s">
        <v>3177</v>
      </c>
      <c r="U4330" s="201">
        <v>4.74</v>
      </c>
      <c r="V4330" t="s">
        <v>3353</v>
      </c>
      <c r="W4330" t="s">
        <v>3178</v>
      </c>
      <c r="X4330" t="s">
        <v>3179</v>
      </c>
      <c r="Y4330" t="s">
        <v>4481</v>
      </c>
      <c r="Z4330" t="s">
        <v>3052</v>
      </c>
      <c r="AA4330">
        <v>831488</v>
      </c>
      <c r="AB4330" s="198">
        <v>37047.875011574077</v>
      </c>
      <c r="AC4330" s="198">
        <v>37047.875011574077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155000</v>
      </c>
      <c r="G4331" s="202">
        <v>1341303</v>
      </c>
      <c r="H4331" s="198">
        <v>37047.413587962961</v>
      </c>
      <c r="I4331" t="s">
        <v>4264</v>
      </c>
      <c r="M4331" t="s">
        <v>3494</v>
      </c>
      <c r="N4331" t="s">
        <v>4277</v>
      </c>
      <c r="O4331" t="s">
        <v>4487</v>
      </c>
      <c r="Q4331" s="199">
        <v>5000</v>
      </c>
      <c r="S4331" t="s">
        <v>3495</v>
      </c>
      <c r="T4331" t="s">
        <v>3730</v>
      </c>
      <c r="U4331" s="201">
        <v>3.9750000000000001</v>
      </c>
      <c r="V4331" t="s">
        <v>3697</v>
      </c>
      <c r="W4331" t="s">
        <v>2909</v>
      </c>
      <c r="X4331" t="s">
        <v>4278</v>
      </c>
      <c r="Y4331" t="s">
        <v>3748</v>
      </c>
      <c r="Z4331" t="s">
        <v>3051</v>
      </c>
      <c r="AA4331" t="s">
        <v>821</v>
      </c>
      <c r="AB4331" s="198">
        <v>37073.875</v>
      </c>
      <c r="AC4331" s="198">
        <v>37103.875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123</v>
      </c>
      <c r="F4332" s="213">
        <f t="shared" si="340"/>
        <v>615000</v>
      </c>
      <c r="G4332" s="202">
        <v>1341304</v>
      </c>
      <c r="H4332" s="198">
        <v>37047.413657407407</v>
      </c>
      <c r="I4332" t="s">
        <v>4543</v>
      </c>
      <c r="M4332" t="s">
        <v>3494</v>
      </c>
      <c r="N4332" t="s">
        <v>4277</v>
      </c>
      <c r="O4332" t="s">
        <v>3218</v>
      </c>
      <c r="Q4332" s="199">
        <v>5000</v>
      </c>
      <c r="S4332" t="s">
        <v>3495</v>
      </c>
      <c r="T4332" t="s">
        <v>3730</v>
      </c>
      <c r="U4332" s="201">
        <v>4.0650000000000004</v>
      </c>
      <c r="V4332" t="s">
        <v>3624</v>
      </c>
      <c r="W4332" t="s">
        <v>2909</v>
      </c>
      <c r="X4332" t="s">
        <v>4278</v>
      </c>
      <c r="Y4332" t="s">
        <v>3748</v>
      </c>
      <c r="Z4332" t="s">
        <v>3051</v>
      </c>
      <c r="AA4332" t="s">
        <v>822</v>
      </c>
      <c r="AB4332" s="198">
        <v>37073</v>
      </c>
      <c r="AC4332" s="198">
        <v>37195</v>
      </c>
    </row>
    <row r="4333" spans="1:31" x14ac:dyDescent="0.2">
      <c r="A4333" s="44" t="str">
        <f t="shared" si="336"/>
        <v>US Natural Gas Physical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24023</v>
      </c>
      <c r="G4333" s="202">
        <v>1341306</v>
      </c>
      <c r="H4333" s="198">
        <v>37047.41375</v>
      </c>
      <c r="I4333" t="s">
        <v>4543</v>
      </c>
      <c r="M4333" t="s">
        <v>3494</v>
      </c>
      <c r="N4333" t="s">
        <v>3840</v>
      </c>
      <c r="O4333" t="s">
        <v>4680</v>
      </c>
      <c r="P4333" s="199">
        <v>24023</v>
      </c>
      <c r="S4333" t="s">
        <v>3495</v>
      </c>
      <c r="T4333" t="s">
        <v>3730</v>
      </c>
      <c r="U4333" s="201">
        <v>3.855</v>
      </c>
      <c r="V4333" t="s">
        <v>3627</v>
      </c>
      <c r="W4333" t="s">
        <v>4163</v>
      </c>
      <c r="X4333" t="s">
        <v>4164</v>
      </c>
      <c r="Y4333" t="s">
        <v>4481</v>
      </c>
      <c r="Z4333" t="s">
        <v>3051</v>
      </c>
      <c r="AA4333">
        <v>831489</v>
      </c>
      <c r="AB4333" s="198">
        <v>37048.875011574077</v>
      </c>
      <c r="AC4333" s="198">
        <v>37048.875011574077</v>
      </c>
    </row>
    <row r="4334" spans="1:31" x14ac:dyDescent="0.2">
      <c r="A4334" s="44" t="str">
        <f t="shared" si="336"/>
        <v>US Natural Gas Physical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977</v>
      </c>
      <c r="G4334" s="202">
        <v>1341307</v>
      </c>
      <c r="H4334" s="198">
        <v>37047.413761574076</v>
      </c>
      <c r="I4334" t="s">
        <v>4400</v>
      </c>
      <c r="M4334" t="s">
        <v>3494</v>
      </c>
      <c r="N4334" t="s">
        <v>3840</v>
      </c>
      <c r="O4334" t="s">
        <v>4680</v>
      </c>
      <c r="P4334" s="199">
        <v>977</v>
      </c>
      <c r="S4334" t="s">
        <v>3495</v>
      </c>
      <c r="T4334" t="s">
        <v>3730</v>
      </c>
      <c r="U4334" s="201">
        <v>3.855</v>
      </c>
      <c r="V4334" t="s">
        <v>4462</v>
      </c>
      <c r="W4334" t="s">
        <v>4163</v>
      </c>
      <c r="X4334" t="s">
        <v>4164</v>
      </c>
      <c r="Y4334" t="s">
        <v>4481</v>
      </c>
      <c r="Z4334" t="s">
        <v>3051</v>
      </c>
      <c r="AA4334">
        <v>831490</v>
      </c>
      <c r="AB4334" s="198">
        <v>37048.875011574077</v>
      </c>
      <c r="AC4334" s="198">
        <v>37048.875011574077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365</v>
      </c>
      <c r="F4335" s="213">
        <f t="shared" si="340"/>
        <v>1825000</v>
      </c>
      <c r="G4335" s="202">
        <v>1341308</v>
      </c>
      <c r="H4335" s="198">
        <v>37047.413773148146</v>
      </c>
      <c r="I4335" t="s">
        <v>4477</v>
      </c>
      <c r="M4335" t="s">
        <v>3494</v>
      </c>
      <c r="N4335" t="s">
        <v>4277</v>
      </c>
      <c r="O4335" t="s">
        <v>4526</v>
      </c>
      <c r="P4335" s="199">
        <v>5000</v>
      </c>
      <c r="S4335" t="s">
        <v>3495</v>
      </c>
      <c r="T4335" t="s">
        <v>3730</v>
      </c>
      <c r="U4335" s="201">
        <v>4.04</v>
      </c>
      <c r="V4335" t="s">
        <v>4177</v>
      </c>
      <c r="W4335" t="s">
        <v>2909</v>
      </c>
      <c r="X4335" t="s">
        <v>4278</v>
      </c>
      <c r="Y4335" t="s">
        <v>3748</v>
      </c>
      <c r="Z4335" t="s">
        <v>3051</v>
      </c>
      <c r="AA4335" t="s">
        <v>823</v>
      </c>
      <c r="AB4335" s="198">
        <v>37257.875</v>
      </c>
      <c r="AC4335" s="198">
        <v>37621.875</v>
      </c>
    </row>
    <row r="4336" spans="1:31" x14ac:dyDescent="0.2">
      <c r="A4336" s="44" t="str">
        <f t="shared" si="336"/>
        <v>US Natural Gas Physical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10000</v>
      </c>
      <c r="G4336" s="202">
        <v>1341310</v>
      </c>
      <c r="H4336" s="198">
        <v>37047.413819444446</v>
      </c>
      <c r="I4336" t="s">
        <v>4280</v>
      </c>
      <c r="M4336" t="s">
        <v>3494</v>
      </c>
      <c r="N4336" t="s">
        <v>3840</v>
      </c>
      <c r="O4336" t="s">
        <v>2481</v>
      </c>
      <c r="Q4336" s="199">
        <v>10000</v>
      </c>
      <c r="S4336" t="s">
        <v>3495</v>
      </c>
      <c r="T4336" t="s">
        <v>3730</v>
      </c>
      <c r="U4336" s="201">
        <v>3.95</v>
      </c>
      <c r="V4336" t="s">
        <v>4377</v>
      </c>
      <c r="W4336" t="s">
        <v>4479</v>
      </c>
      <c r="X4336" t="s">
        <v>4480</v>
      </c>
      <c r="Y4336" t="s">
        <v>4481</v>
      </c>
      <c r="Z4336" t="s">
        <v>3051</v>
      </c>
      <c r="AA4336">
        <v>831493</v>
      </c>
      <c r="AB4336" s="198">
        <v>37048.875011574077</v>
      </c>
      <c r="AC4336" s="198">
        <v>37048.875011574077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19</v>
      </c>
      <c r="G4337" s="202">
        <v>1341311</v>
      </c>
      <c r="H4337" s="198">
        <v>37047.413854166669</v>
      </c>
      <c r="I4337" t="s">
        <v>3793</v>
      </c>
      <c r="M4337" t="s">
        <v>3499</v>
      </c>
      <c r="N4337" t="s">
        <v>3739</v>
      </c>
      <c r="O4337" t="s">
        <v>3740</v>
      </c>
      <c r="P4337" s="199">
        <v>19</v>
      </c>
      <c r="S4337" t="s">
        <v>3729</v>
      </c>
      <c r="T4337" t="s">
        <v>3730</v>
      </c>
      <c r="U4337" s="201">
        <v>1510</v>
      </c>
      <c r="V4337" t="s">
        <v>3210</v>
      </c>
      <c r="W4337" t="s">
        <v>3736</v>
      </c>
      <c r="X4337" t="s">
        <v>3732</v>
      </c>
      <c r="Y4337" t="s">
        <v>3733</v>
      </c>
      <c r="Z4337" t="s">
        <v>3734</v>
      </c>
      <c r="AA4337">
        <v>2169191</v>
      </c>
    </row>
    <row r="4338" spans="1:29" x14ac:dyDescent="0.2">
      <c r="A4338" s="44" t="str">
        <f t="shared" si="336"/>
        <v>US Natural Gas Physical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10000</v>
      </c>
      <c r="G4338" s="202">
        <v>1341312</v>
      </c>
      <c r="H4338" s="198">
        <v>37047.413923611108</v>
      </c>
      <c r="I4338" t="s">
        <v>4249</v>
      </c>
      <c r="M4338" t="s">
        <v>3494</v>
      </c>
      <c r="N4338" t="s">
        <v>3840</v>
      </c>
      <c r="O4338" t="s">
        <v>2481</v>
      </c>
      <c r="Q4338" s="199">
        <v>10000</v>
      </c>
      <c r="S4338" t="s">
        <v>3495</v>
      </c>
      <c r="T4338" t="s">
        <v>3730</v>
      </c>
      <c r="U4338" s="201">
        <v>3.9550000000000001</v>
      </c>
      <c r="V4338" t="s">
        <v>4503</v>
      </c>
      <c r="W4338" t="s">
        <v>4479</v>
      </c>
      <c r="X4338" t="s">
        <v>4480</v>
      </c>
      <c r="Y4338" t="s">
        <v>4481</v>
      </c>
      <c r="Z4338" t="s">
        <v>3051</v>
      </c>
      <c r="AA4338">
        <v>831494</v>
      </c>
      <c r="AB4338" s="198">
        <v>37048.875011574077</v>
      </c>
      <c r="AC4338" s="198">
        <v>37048.875011574077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10000</v>
      </c>
      <c r="G4339" s="202">
        <v>1341313</v>
      </c>
      <c r="H4339" s="198">
        <v>37047.413958333331</v>
      </c>
      <c r="I4339" t="s">
        <v>174</v>
      </c>
      <c r="M4339" t="s">
        <v>3494</v>
      </c>
      <c r="N4339" t="s">
        <v>3840</v>
      </c>
      <c r="O4339" t="s">
        <v>2598</v>
      </c>
      <c r="Q4339" s="199">
        <v>10000</v>
      </c>
      <c r="S4339" t="s">
        <v>3495</v>
      </c>
      <c r="T4339" t="s">
        <v>3730</v>
      </c>
      <c r="U4339" s="201">
        <v>3.9350000000000001</v>
      </c>
      <c r="V4339" t="s">
        <v>175</v>
      </c>
      <c r="W4339" t="s">
        <v>4322</v>
      </c>
      <c r="X4339" t="s">
        <v>4107</v>
      </c>
      <c r="Y4339" t="s">
        <v>4481</v>
      </c>
      <c r="Z4339" t="s">
        <v>3051</v>
      </c>
      <c r="AA4339">
        <v>831495</v>
      </c>
      <c r="AB4339" s="198">
        <v>37048.875011574077</v>
      </c>
      <c r="AC4339" s="198">
        <v>37048.875011574077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31</v>
      </c>
      <c r="F4340" s="213">
        <f t="shared" si="340"/>
        <v>310000</v>
      </c>
      <c r="G4340" s="202">
        <v>1341315</v>
      </c>
      <c r="H4340" s="198">
        <v>37047.413993055554</v>
      </c>
      <c r="I4340" t="s">
        <v>4276</v>
      </c>
      <c r="M4340" t="s">
        <v>3494</v>
      </c>
      <c r="N4340" t="s">
        <v>4277</v>
      </c>
      <c r="O4340" t="s">
        <v>4487</v>
      </c>
      <c r="P4340" s="199">
        <v>10000</v>
      </c>
      <c r="S4340" t="s">
        <v>3495</v>
      </c>
      <c r="T4340" t="s">
        <v>3730</v>
      </c>
      <c r="U4340" s="201">
        <v>3.9750000000000001</v>
      </c>
      <c r="V4340" t="s">
        <v>4450</v>
      </c>
      <c r="W4340" t="s">
        <v>2909</v>
      </c>
      <c r="X4340" t="s">
        <v>4278</v>
      </c>
      <c r="Y4340" t="s">
        <v>3748</v>
      </c>
      <c r="Z4340" t="s">
        <v>3051</v>
      </c>
      <c r="AA4340" t="s">
        <v>824</v>
      </c>
      <c r="AB4340" s="198">
        <v>37073.875</v>
      </c>
      <c r="AC4340" s="198">
        <v>37103.875</v>
      </c>
    </row>
    <row r="4341" spans="1:29" x14ac:dyDescent="0.2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30</v>
      </c>
      <c r="F4341" s="213">
        <f t="shared" si="340"/>
        <v>1500</v>
      </c>
      <c r="G4341" s="202">
        <v>1341316</v>
      </c>
      <c r="H4341" s="198">
        <v>37047.414004629631</v>
      </c>
      <c r="I4341" t="s">
        <v>3533</v>
      </c>
      <c r="M4341" t="s">
        <v>2818</v>
      </c>
      <c r="N4341" t="s">
        <v>3519</v>
      </c>
      <c r="O4341" t="s">
        <v>4342</v>
      </c>
      <c r="P4341" s="199">
        <v>50</v>
      </c>
      <c r="S4341" t="s">
        <v>3493</v>
      </c>
      <c r="T4341" t="s">
        <v>3730</v>
      </c>
      <c r="U4341" s="201">
        <v>39.75</v>
      </c>
      <c r="V4341" t="s">
        <v>4784</v>
      </c>
      <c r="W4341" t="s">
        <v>3966</v>
      </c>
      <c r="X4341" t="s">
        <v>4258</v>
      </c>
      <c r="Y4341" t="s">
        <v>4783</v>
      </c>
      <c r="Z4341" t="s">
        <v>3046</v>
      </c>
      <c r="AA4341">
        <v>632978.1</v>
      </c>
      <c r="AB4341" s="198">
        <v>37135.591666666667</v>
      </c>
      <c r="AC4341" s="198">
        <v>37164.591666666667</v>
      </c>
    </row>
    <row r="4342" spans="1:29" x14ac:dyDescent="0.2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365</v>
      </c>
      <c r="F4342" s="213">
        <f t="shared" si="340"/>
        <v>1825000</v>
      </c>
      <c r="G4342" s="202">
        <v>1341317</v>
      </c>
      <c r="H4342" s="198">
        <v>37047.414074074077</v>
      </c>
      <c r="I4342" t="s">
        <v>4484</v>
      </c>
      <c r="M4342" t="s">
        <v>3494</v>
      </c>
      <c r="N4342" t="s">
        <v>4277</v>
      </c>
      <c r="O4342" t="s">
        <v>4526</v>
      </c>
      <c r="Q4342" s="199">
        <v>5000</v>
      </c>
      <c r="S4342" t="s">
        <v>3495</v>
      </c>
      <c r="T4342" t="s">
        <v>3730</v>
      </c>
      <c r="U4342" s="201">
        <v>4.0549999999999997</v>
      </c>
      <c r="V4342" t="s">
        <v>4485</v>
      </c>
      <c r="W4342" t="s">
        <v>2909</v>
      </c>
      <c r="X4342" t="s">
        <v>4278</v>
      </c>
      <c r="Y4342" t="s">
        <v>3748</v>
      </c>
      <c r="Z4342" t="s">
        <v>3051</v>
      </c>
      <c r="AA4342" t="s">
        <v>825</v>
      </c>
      <c r="AB4342" s="198">
        <v>37257.875</v>
      </c>
      <c r="AC4342" s="198">
        <v>37621.875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31</v>
      </c>
      <c r="F4343" s="213">
        <f t="shared" si="340"/>
        <v>465000</v>
      </c>
      <c r="G4343" s="202">
        <v>1341318</v>
      </c>
      <c r="H4343" s="198">
        <v>37047.414085648146</v>
      </c>
      <c r="I4343" t="s">
        <v>4491</v>
      </c>
      <c r="M4343" t="s">
        <v>3494</v>
      </c>
      <c r="N4343" t="s">
        <v>4277</v>
      </c>
      <c r="O4343" t="s">
        <v>4487</v>
      </c>
      <c r="P4343" s="199">
        <v>15000</v>
      </c>
      <c r="S4343" t="s">
        <v>3495</v>
      </c>
      <c r="T4343" t="s">
        <v>3730</v>
      </c>
      <c r="U4343" s="201">
        <v>3.97</v>
      </c>
      <c r="V4343" t="s">
        <v>4677</v>
      </c>
      <c r="W4343" t="s">
        <v>2909</v>
      </c>
      <c r="X4343" t="s">
        <v>4278</v>
      </c>
      <c r="Y4343" t="s">
        <v>3748</v>
      </c>
      <c r="Z4343" t="s">
        <v>3051</v>
      </c>
      <c r="AA4343" t="s">
        <v>826</v>
      </c>
      <c r="AB4343" s="198">
        <v>37073.875</v>
      </c>
      <c r="AC4343" s="198">
        <v>37103.875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</v>
      </c>
      <c r="F4344" s="213">
        <f t="shared" si="340"/>
        <v>100</v>
      </c>
      <c r="G4344" s="202">
        <v>1341319</v>
      </c>
      <c r="H4344" s="198">
        <v>37047.414131944446</v>
      </c>
      <c r="I4344" t="s">
        <v>4276</v>
      </c>
      <c r="M4344" t="s">
        <v>2818</v>
      </c>
      <c r="N4344" t="s">
        <v>3519</v>
      </c>
      <c r="O4344" t="s">
        <v>2687</v>
      </c>
      <c r="P4344" s="199">
        <v>50</v>
      </c>
      <c r="S4344" t="s">
        <v>3493</v>
      </c>
      <c r="T4344" t="s">
        <v>3730</v>
      </c>
      <c r="U4344" s="201">
        <v>42</v>
      </c>
      <c r="V4344" t="s">
        <v>3836</v>
      </c>
      <c r="W4344" t="s">
        <v>4274</v>
      </c>
      <c r="X4344" t="s">
        <v>3683</v>
      </c>
      <c r="Y4344" t="s">
        <v>4783</v>
      </c>
      <c r="Z4344" t="s">
        <v>3046</v>
      </c>
      <c r="AA4344">
        <v>632979.1</v>
      </c>
      <c r="AB4344" s="198">
        <v>37049.875011574077</v>
      </c>
      <c r="AC4344" s="198">
        <v>37050.875011574077</v>
      </c>
    </row>
    <row r="4345" spans="1:29" x14ac:dyDescent="0.2">
      <c r="A4345" s="44" t="str">
        <f t="shared" si="336"/>
        <v>US Natural Gas Physical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5727</v>
      </c>
      <c r="G4345" s="202">
        <v>1341320</v>
      </c>
      <c r="H4345" s="198">
        <v>37047.414166666669</v>
      </c>
      <c r="I4345" t="s">
        <v>3606</v>
      </c>
      <c r="M4345" t="s">
        <v>3494</v>
      </c>
      <c r="N4345" t="s">
        <v>3840</v>
      </c>
      <c r="O4345" t="s">
        <v>2469</v>
      </c>
      <c r="P4345" s="199">
        <v>5727</v>
      </c>
      <c r="S4345" t="s">
        <v>3495</v>
      </c>
      <c r="T4345" t="s">
        <v>3730</v>
      </c>
      <c r="U4345" s="201">
        <v>3.7925</v>
      </c>
      <c r="V4345" t="s">
        <v>3482</v>
      </c>
      <c r="W4345" t="s">
        <v>4512</v>
      </c>
      <c r="X4345" t="s">
        <v>4513</v>
      </c>
      <c r="Y4345" t="s">
        <v>4481</v>
      </c>
      <c r="Z4345" t="s">
        <v>3051</v>
      </c>
      <c r="AA4345">
        <v>831496</v>
      </c>
      <c r="AB4345" s="198">
        <v>37048.875011574077</v>
      </c>
      <c r="AC4345" s="198">
        <v>37048.875011574077</v>
      </c>
    </row>
    <row r="4346" spans="1:29" x14ac:dyDescent="0.2">
      <c r="A4346" s="44" t="str">
        <f t="shared" si="336"/>
        <v>US LPG Physical</v>
      </c>
      <c r="B4346" s="44" t="str">
        <f t="shared" si="337"/>
        <v>US</v>
      </c>
      <c r="C4346" s="44" t="str">
        <f t="shared" si="338"/>
        <v>LPG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5000</v>
      </c>
      <c r="G4346" s="202">
        <v>1341321</v>
      </c>
      <c r="H4346" s="198">
        <v>37047.414189814815</v>
      </c>
      <c r="I4346" t="s">
        <v>827</v>
      </c>
      <c r="M4346" t="s">
        <v>3498</v>
      </c>
      <c r="N4346" t="s">
        <v>828</v>
      </c>
      <c r="O4346" t="s">
        <v>829</v>
      </c>
      <c r="P4346" s="199">
        <v>5000</v>
      </c>
      <c r="S4346" t="s">
        <v>4538</v>
      </c>
      <c r="T4346" t="s">
        <v>3730</v>
      </c>
      <c r="U4346" s="201">
        <v>52.625</v>
      </c>
      <c r="V4346" t="s">
        <v>830</v>
      </c>
      <c r="W4346" t="s">
        <v>831</v>
      </c>
      <c r="X4346" t="s">
        <v>832</v>
      </c>
      <c r="Y4346" t="s">
        <v>3748</v>
      </c>
      <c r="Z4346" t="s">
        <v>276</v>
      </c>
      <c r="AA4346" t="s">
        <v>833</v>
      </c>
      <c r="AB4346" s="198">
        <v>37043.875011574077</v>
      </c>
      <c r="AC4346" s="198">
        <v>37072.875011574077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25</v>
      </c>
      <c r="F4347" s="213">
        <f t="shared" si="340"/>
        <v>250000</v>
      </c>
      <c r="G4347" s="202">
        <v>1341323</v>
      </c>
      <c r="H4347" s="198">
        <v>37047.414201388892</v>
      </c>
      <c r="I4347" t="s">
        <v>3637</v>
      </c>
      <c r="M4347" t="s">
        <v>3494</v>
      </c>
      <c r="N4347" t="s">
        <v>4277</v>
      </c>
      <c r="O4347" t="s">
        <v>2728</v>
      </c>
      <c r="Q4347" s="199">
        <v>10000</v>
      </c>
      <c r="S4347" t="s">
        <v>3495</v>
      </c>
      <c r="T4347" t="s">
        <v>3730</v>
      </c>
      <c r="U4347" s="201">
        <v>3.7450000000000001</v>
      </c>
      <c r="V4347" t="s">
        <v>4088</v>
      </c>
      <c r="W4347" t="s">
        <v>3486</v>
      </c>
      <c r="X4347" t="s">
        <v>3487</v>
      </c>
      <c r="Y4347" t="s">
        <v>3748</v>
      </c>
      <c r="Z4347" t="s">
        <v>3051</v>
      </c>
      <c r="AA4347" t="s">
        <v>834</v>
      </c>
      <c r="AB4347" s="198">
        <v>37048.875011574077</v>
      </c>
      <c r="AC4347" s="198">
        <v>37072.875011574077</v>
      </c>
    </row>
    <row r="4348" spans="1:29" x14ac:dyDescent="0.2">
      <c r="A4348" s="44" t="str">
        <f t="shared" si="336"/>
        <v>US Natural Gas Physical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Physical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8630</v>
      </c>
      <c r="G4348" s="202">
        <v>1341322</v>
      </c>
      <c r="H4348" s="198">
        <v>37047.414201388892</v>
      </c>
      <c r="I4348" t="s">
        <v>4249</v>
      </c>
      <c r="M4348" t="s">
        <v>3494</v>
      </c>
      <c r="N4348" t="s">
        <v>3840</v>
      </c>
      <c r="O4348" t="s">
        <v>2472</v>
      </c>
      <c r="Q4348" s="199">
        <v>8630</v>
      </c>
      <c r="S4348" t="s">
        <v>3495</v>
      </c>
      <c r="T4348" t="s">
        <v>3730</v>
      </c>
      <c r="U4348" s="201">
        <v>3.79</v>
      </c>
      <c r="V4348" t="s">
        <v>4478</v>
      </c>
      <c r="W4348" t="s">
        <v>4512</v>
      </c>
      <c r="X4348" t="s">
        <v>4513</v>
      </c>
      <c r="Y4348" t="s">
        <v>4481</v>
      </c>
      <c r="Z4348" t="s">
        <v>3051</v>
      </c>
      <c r="AA4348">
        <v>831497</v>
      </c>
      <c r="AB4348" s="198">
        <v>37048.875011574077</v>
      </c>
      <c r="AC4348" s="198">
        <v>37048.875011574077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31</v>
      </c>
      <c r="F4349" s="213">
        <f t="shared" si="340"/>
        <v>77500</v>
      </c>
      <c r="G4349" s="202">
        <v>1341324</v>
      </c>
      <c r="H4349" s="198">
        <v>37047.414224537039</v>
      </c>
      <c r="I4349" t="s">
        <v>4280</v>
      </c>
      <c r="M4349" t="s">
        <v>3494</v>
      </c>
      <c r="N4349" t="s">
        <v>4277</v>
      </c>
      <c r="O4349" t="s">
        <v>4487</v>
      </c>
      <c r="Q4349" s="199">
        <v>2500</v>
      </c>
      <c r="S4349" t="s">
        <v>3495</v>
      </c>
      <c r="T4349" t="s">
        <v>3730</v>
      </c>
      <c r="U4349" s="201">
        <v>3.9750000000000001</v>
      </c>
      <c r="V4349" t="s">
        <v>3246</v>
      </c>
      <c r="W4349" t="s">
        <v>2909</v>
      </c>
      <c r="X4349" t="s">
        <v>4278</v>
      </c>
      <c r="Y4349" t="s">
        <v>3748</v>
      </c>
      <c r="Z4349" t="s">
        <v>3051</v>
      </c>
      <c r="AA4349" t="s">
        <v>835</v>
      </c>
      <c r="AB4349" s="198">
        <v>37073.875</v>
      </c>
      <c r="AC4349" s="198">
        <v>37103.875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25</v>
      </c>
      <c r="F4350" s="213">
        <f t="shared" si="340"/>
        <v>250000</v>
      </c>
      <c r="G4350" s="202">
        <v>1341325</v>
      </c>
      <c r="H4350" s="198">
        <v>37047.414236111108</v>
      </c>
      <c r="I4350" t="s">
        <v>4171</v>
      </c>
      <c r="M4350" t="s">
        <v>3494</v>
      </c>
      <c r="N4350" t="s">
        <v>4277</v>
      </c>
      <c r="O4350" t="s">
        <v>3991</v>
      </c>
      <c r="Q4350" s="199">
        <v>10000</v>
      </c>
      <c r="S4350" t="s">
        <v>3495</v>
      </c>
      <c r="T4350" t="s">
        <v>3730</v>
      </c>
      <c r="U4350" s="201">
        <v>3.875</v>
      </c>
      <c r="V4350" t="s">
        <v>4172</v>
      </c>
      <c r="W4350" t="s">
        <v>4527</v>
      </c>
      <c r="X4350" t="s">
        <v>4157</v>
      </c>
      <c r="Y4350" t="s">
        <v>3748</v>
      </c>
      <c r="Z4350" t="s">
        <v>3051</v>
      </c>
      <c r="AA4350" t="s">
        <v>836</v>
      </c>
      <c r="AB4350" s="198">
        <v>37048.875011574077</v>
      </c>
      <c r="AC4350" s="198">
        <v>37072.875011574077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31</v>
      </c>
      <c r="F4351" s="213">
        <f t="shared" si="340"/>
        <v>387500</v>
      </c>
      <c r="G4351" s="202">
        <v>1341327</v>
      </c>
      <c r="H4351" s="198">
        <v>37047.414259259262</v>
      </c>
      <c r="I4351" t="s">
        <v>4543</v>
      </c>
      <c r="M4351" t="s">
        <v>3494</v>
      </c>
      <c r="N4351" t="s">
        <v>4277</v>
      </c>
      <c r="O4351" t="s">
        <v>4487</v>
      </c>
      <c r="Q4351" s="199">
        <v>12500</v>
      </c>
      <c r="S4351" t="s">
        <v>3495</v>
      </c>
      <c r="T4351" t="s">
        <v>3730</v>
      </c>
      <c r="U4351" s="201">
        <v>3.9750000000000001</v>
      </c>
      <c r="V4351" t="s">
        <v>3517</v>
      </c>
      <c r="W4351" t="s">
        <v>2909</v>
      </c>
      <c r="X4351" t="s">
        <v>4278</v>
      </c>
      <c r="Y4351" t="s">
        <v>3748</v>
      </c>
      <c r="Z4351" t="s">
        <v>3051</v>
      </c>
      <c r="AA4351" t="s">
        <v>837</v>
      </c>
      <c r="AB4351" s="198">
        <v>37073.875</v>
      </c>
      <c r="AC4351" s="198">
        <v>37103.875</v>
      </c>
    </row>
    <row r="4352" spans="1:29" x14ac:dyDescent="0.2">
      <c r="A4352" s="44" t="str">
        <f t="shared" si="336"/>
        <v>US Natural Gas Physical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1341328</v>
      </c>
      <c r="H4352" s="198">
        <v>37047.414270833331</v>
      </c>
      <c r="I4352" t="s">
        <v>4249</v>
      </c>
      <c r="M4352" t="s">
        <v>3494</v>
      </c>
      <c r="N4352" t="s">
        <v>3840</v>
      </c>
      <c r="O4352" t="s">
        <v>2472</v>
      </c>
      <c r="Q4352" s="199">
        <v>10000</v>
      </c>
      <c r="S4352" t="s">
        <v>3495</v>
      </c>
      <c r="T4352" t="s">
        <v>3730</v>
      </c>
      <c r="U4352" s="201">
        <v>3.7925</v>
      </c>
      <c r="V4352" t="s">
        <v>4478</v>
      </c>
      <c r="W4352" t="s">
        <v>4512</v>
      </c>
      <c r="X4352" t="s">
        <v>4513</v>
      </c>
      <c r="Y4352" t="s">
        <v>4481</v>
      </c>
      <c r="Z4352" t="s">
        <v>3051</v>
      </c>
      <c r="AA4352">
        <v>831498</v>
      </c>
      <c r="AB4352" s="198">
        <v>37048.875011574077</v>
      </c>
      <c r="AC4352" s="198">
        <v>37048.875011574077</v>
      </c>
    </row>
    <row r="4353" spans="1:29" x14ac:dyDescent="0.2">
      <c r="A4353" s="44" t="str">
        <f t="shared" si="336"/>
        <v>US Natural Gas Physical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10000</v>
      </c>
      <c r="G4353" s="202">
        <v>1341329</v>
      </c>
      <c r="H4353" s="198">
        <v>37047.414351851854</v>
      </c>
      <c r="I4353" t="s">
        <v>4249</v>
      </c>
      <c r="M4353" t="s">
        <v>3494</v>
      </c>
      <c r="N4353" t="s">
        <v>3840</v>
      </c>
      <c r="O4353" t="s">
        <v>2481</v>
      </c>
      <c r="Q4353" s="199">
        <v>10000</v>
      </c>
      <c r="S4353" t="s">
        <v>3495</v>
      </c>
      <c r="T4353" t="s">
        <v>3730</v>
      </c>
      <c r="U4353" s="201">
        <v>3.96</v>
      </c>
      <c r="V4353" t="s">
        <v>4503</v>
      </c>
      <c r="W4353" t="s">
        <v>4479</v>
      </c>
      <c r="X4353" t="s">
        <v>4480</v>
      </c>
      <c r="Y4353" t="s">
        <v>4481</v>
      </c>
      <c r="Z4353" t="s">
        <v>3051</v>
      </c>
      <c r="AA4353">
        <v>831499</v>
      </c>
      <c r="AB4353" s="198">
        <v>37048.875011574077</v>
      </c>
      <c r="AC4353" s="198">
        <v>37048.875011574077</v>
      </c>
    </row>
    <row r="4354" spans="1:29" x14ac:dyDescent="0.2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31</v>
      </c>
      <c r="F4354" s="213">
        <f t="shared" si="340"/>
        <v>310000</v>
      </c>
      <c r="G4354" s="202">
        <v>1341331</v>
      </c>
      <c r="H4354" s="198">
        <v>37047.414375</v>
      </c>
      <c r="I4354" t="s">
        <v>4268</v>
      </c>
      <c r="M4354" t="s">
        <v>3494</v>
      </c>
      <c r="N4354" t="s">
        <v>4277</v>
      </c>
      <c r="O4354" t="s">
        <v>4487</v>
      </c>
      <c r="P4354" s="199">
        <v>10000</v>
      </c>
      <c r="S4354" t="s">
        <v>3495</v>
      </c>
      <c r="T4354" t="s">
        <v>3730</v>
      </c>
      <c r="U4354" s="201">
        <v>3.97</v>
      </c>
      <c r="V4354" t="s">
        <v>4005</v>
      </c>
      <c r="W4354" t="s">
        <v>2909</v>
      </c>
      <c r="X4354" t="s">
        <v>4278</v>
      </c>
      <c r="Y4354" t="s">
        <v>3748</v>
      </c>
      <c r="Z4354" t="s">
        <v>3051</v>
      </c>
      <c r="AA4354" t="s">
        <v>838</v>
      </c>
      <c r="AB4354" s="198">
        <v>37073.875</v>
      </c>
      <c r="AC4354" s="198">
        <v>37103.875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90</v>
      </c>
      <c r="F4355" s="213">
        <f t="shared" si="340"/>
        <v>450000</v>
      </c>
      <c r="G4355" s="202">
        <v>1341332</v>
      </c>
      <c r="H4355" s="198">
        <v>37047.414386574077</v>
      </c>
      <c r="I4355" t="s">
        <v>4239</v>
      </c>
      <c r="M4355" t="s">
        <v>3494</v>
      </c>
      <c r="N4355" t="s">
        <v>4488</v>
      </c>
      <c r="O4355" t="s">
        <v>4426</v>
      </c>
      <c r="P4355" s="199">
        <v>5000</v>
      </c>
      <c r="S4355" t="s">
        <v>3495</v>
      </c>
      <c r="T4355" t="s">
        <v>3730</v>
      </c>
      <c r="U4355" s="201">
        <v>1.5</v>
      </c>
      <c r="V4355" t="s">
        <v>3101</v>
      </c>
      <c r="W4355" t="s">
        <v>4385</v>
      </c>
      <c r="X4355" t="s">
        <v>4386</v>
      </c>
      <c r="Y4355" t="s">
        <v>3748</v>
      </c>
      <c r="Z4355" t="s">
        <v>3051</v>
      </c>
      <c r="AA4355" t="s">
        <v>839</v>
      </c>
      <c r="AB4355" s="198">
        <v>37257</v>
      </c>
      <c r="AC4355" s="198">
        <v>37346</v>
      </c>
    </row>
    <row r="4356" spans="1:29" x14ac:dyDescent="0.2">
      <c r="A4356" s="44" t="str">
        <f t="shared" si="336"/>
        <v>US Power Physical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30</v>
      </c>
      <c r="F4356" s="213">
        <f t="shared" si="340"/>
        <v>1500</v>
      </c>
      <c r="G4356" s="202">
        <v>1341333</v>
      </c>
      <c r="H4356" s="198">
        <v>37047.414398148147</v>
      </c>
      <c r="I4356" t="s">
        <v>3533</v>
      </c>
      <c r="M4356" t="s">
        <v>2818</v>
      </c>
      <c r="N4356" t="s">
        <v>4269</v>
      </c>
      <c r="O4356" t="s">
        <v>3977</v>
      </c>
      <c r="P4356" s="199">
        <v>50</v>
      </c>
      <c r="S4356" t="s">
        <v>3493</v>
      </c>
      <c r="T4356" t="s">
        <v>3730</v>
      </c>
      <c r="U4356" s="201">
        <v>45.25</v>
      </c>
      <c r="V4356" t="s">
        <v>3652</v>
      </c>
      <c r="W4356" t="s">
        <v>4514</v>
      </c>
      <c r="X4356" t="s">
        <v>4515</v>
      </c>
      <c r="Y4356" t="s">
        <v>4783</v>
      </c>
      <c r="Z4356" t="s">
        <v>3046</v>
      </c>
      <c r="AA4356">
        <v>632980.1</v>
      </c>
      <c r="AB4356" s="198">
        <v>37135.875011574077</v>
      </c>
      <c r="AC4356" s="198">
        <v>37164.875011574077</v>
      </c>
    </row>
    <row r="4357" spans="1:29" x14ac:dyDescent="0.2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10000</v>
      </c>
      <c r="G4357" s="202">
        <v>1341334</v>
      </c>
      <c r="H4357" s="198">
        <v>37047.414409722223</v>
      </c>
      <c r="I4357" t="s">
        <v>335</v>
      </c>
      <c r="M4357" t="s">
        <v>3494</v>
      </c>
      <c r="N4357" t="s">
        <v>3176</v>
      </c>
      <c r="O4357" t="s">
        <v>4591</v>
      </c>
      <c r="Q4357" s="199">
        <v>10000</v>
      </c>
      <c r="S4357" t="s">
        <v>3798</v>
      </c>
      <c r="T4357" t="s">
        <v>3177</v>
      </c>
      <c r="U4357" s="201">
        <v>4.76</v>
      </c>
      <c r="V4357" t="s">
        <v>336</v>
      </c>
      <c r="W4357" t="s">
        <v>3178</v>
      </c>
      <c r="X4357" t="s">
        <v>3179</v>
      </c>
      <c r="Y4357" t="s">
        <v>4481</v>
      </c>
      <c r="Z4357" t="s">
        <v>3052</v>
      </c>
      <c r="AA4357">
        <v>831500</v>
      </c>
      <c r="AB4357" s="198">
        <v>37047.875011574077</v>
      </c>
      <c r="AC4357" s="198">
        <v>37047.875011574077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465000</v>
      </c>
      <c r="G4358" s="202">
        <v>1341335</v>
      </c>
      <c r="H4358" s="198">
        <v>37047.414421296293</v>
      </c>
      <c r="I4358" t="s">
        <v>4276</v>
      </c>
      <c r="M4358" t="s">
        <v>3494</v>
      </c>
      <c r="N4358" t="s">
        <v>4277</v>
      </c>
      <c r="O4358" t="s">
        <v>4487</v>
      </c>
      <c r="Q4358" s="199">
        <v>15000</v>
      </c>
      <c r="S4358" t="s">
        <v>3495</v>
      </c>
      <c r="T4358" t="s">
        <v>3730</v>
      </c>
      <c r="U4358" s="201">
        <v>3.98</v>
      </c>
      <c r="V4358" t="s">
        <v>4450</v>
      </c>
      <c r="W4358" t="s">
        <v>2909</v>
      </c>
      <c r="X4358" t="s">
        <v>4278</v>
      </c>
      <c r="Y4358" t="s">
        <v>3748</v>
      </c>
      <c r="Z4358" t="s">
        <v>3051</v>
      </c>
      <c r="AA4358" t="s">
        <v>840</v>
      </c>
      <c r="AB4358" s="198">
        <v>37073.875</v>
      </c>
      <c r="AC4358" s="198">
        <v>37103.875</v>
      </c>
    </row>
    <row r="4359" spans="1:29" x14ac:dyDescent="0.2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</v>
      </c>
      <c r="G4359" s="202">
        <v>1341338</v>
      </c>
      <c r="H4359" s="198">
        <v>37047.414513888885</v>
      </c>
      <c r="I4359" t="s">
        <v>2399</v>
      </c>
      <c r="M4359" t="s">
        <v>3499</v>
      </c>
      <c r="N4359" t="s">
        <v>3739</v>
      </c>
      <c r="O4359" t="s">
        <v>3740</v>
      </c>
      <c r="Q4359" s="199">
        <v>50</v>
      </c>
      <c r="S4359" t="s">
        <v>3729</v>
      </c>
      <c r="T4359" t="s">
        <v>3730</v>
      </c>
      <c r="U4359" s="201">
        <v>1510.5</v>
      </c>
      <c r="V4359" t="s">
        <v>2400</v>
      </c>
      <c r="W4359" t="s">
        <v>3778</v>
      </c>
      <c r="X4359" t="s">
        <v>3732</v>
      </c>
      <c r="Y4359" t="s">
        <v>3733</v>
      </c>
      <c r="Z4359" t="s">
        <v>3734</v>
      </c>
      <c r="AA4359">
        <v>2169195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50</v>
      </c>
      <c r="G4360" s="202">
        <v>1341337</v>
      </c>
      <c r="H4360" s="198">
        <v>37047.414513888885</v>
      </c>
      <c r="I4360" t="s">
        <v>2399</v>
      </c>
      <c r="M4360" t="s">
        <v>3499</v>
      </c>
      <c r="N4360" t="s">
        <v>3739</v>
      </c>
      <c r="O4360" t="s">
        <v>4339</v>
      </c>
      <c r="P4360" s="199">
        <v>50</v>
      </c>
      <c r="S4360" t="s">
        <v>3729</v>
      </c>
      <c r="T4360" t="s">
        <v>3730</v>
      </c>
      <c r="U4360" s="201">
        <v>1491.5</v>
      </c>
      <c r="V4360" t="s">
        <v>2400</v>
      </c>
      <c r="W4360" t="s">
        <v>3778</v>
      </c>
      <c r="X4360" t="s">
        <v>3732</v>
      </c>
      <c r="Y4360" t="s">
        <v>3733</v>
      </c>
      <c r="Z4360" t="s">
        <v>3734</v>
      </c>
      <c r="AA4360">
        <v>2169193</v>
      </c>
      <c r="AB4360" s="198">
        <v>37062</v>
      </c>
      <c r="AC4360" s="198">
        <v>37062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25</v>
      </c>
      <c r="F4361" s="213">
        <f t="shared" si="340"/>
        <v>250000</v>
      </c>
      <c r="G4361" s="202">
        <v>1341339</v>
      </c>
      <c r="H4361" s="198">
        <v>37047.414537037039</v>
      </c>
      <c r="I4361" t="s">
        <v>3159</v>
      </c>
      <c r="M4361" t="s">
        <v>3494</v>
      </c>
      <c r="N4361" t="s">
        <v>4277</v>
      </c>
      <c r="O4361" t="s">
        <v>2660</v>
      </c>
      <c r="Q4361" s="199">
        <v>10000</v>
      </c>
      <c r="S4361" t="s">
        <v>3495</v>
      </c>
      <c r="T4361" t="s">
        <v>3730</v>
      </c>
      <c r="U4361" s="201">
        <v>4.24</v>
      </c>
      <c r="V4361" t="s">
        <v>3160</v>
      </c>
      <c r="W4361" t="s">
        <v>3217</v>
      </c>
      <c r="X4361" t="s">
        <v>4197</v>
      </c>
      <c r="Y4361" t="s">
        <v>3748</v>
      </c>
      <c r="Z4361" t="s">
        <v>3051</v>
      </c>
      <c r="AA4361" t="s">
        <v>841</v>
      </c>
      <c r="AB4361" s="198">
        <v>37048.875011574077</v>
      </c>
      <c r="AC4361" s="198">
        <v>37072.875011574077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25</v>
      </c>
      <c r="F4362" s="213">
        <f t="shared" si="340"/>
        <v>125000</v>
      </c>
      <c r="G4362" s="202">
        <v>1341341</v>
      </c>
      <c r="H4362" s="198">
        <v>37047.414571759262</v>
      </c>
      <c r="I4362" t="s">
        <v>4431</v>
      </c>
      <c r="M4362" t="s">
        <v>3494</v>
      </c>
      <c r="N4362" t="s">
        <v>3176</v>
      </c>
      <c r="O4362" t="s">
        <v>177</v>
      </c>
      <c r="Q4362" s="199">
        <v>5000</v>
      </c>
      <c r="S4362" t="s">
        <v>3798</v>
      </c>
      <c r="T4362" t="s">
        <v>3177</v>
      </c>
      <c r="U4362" s="201">
        <v>4.9450000000000003</v>
      </c>
      <c r="V4362" t="s">
        <v>3806</v>
      </c>
      <c r="W4362" t="s">
        <v>4461</v>
      </c>
      <c r="X4362" t="s">
        <v>3179</v>
      </c>
      <c r="Y4362" t="s">
        <v>4481</v>
      </c>
      <c r="Z4362" t="s">
        <v>3052</v>
      </c>
      <c r="AA4362">
        <v>831501</v>
      </c>
      <c r="AB4362" s="198">
        <v>37048.875011574077</v>
      </c>
      <c r="AC4362" s="198">
        <v>37072.875011574077</v>
      </c>
    </row>
    <row r="4363" spans="1:29" x14ac:dyDescent="0.2">
      <c r="A4363" s="44" t="str">
        <f t="shared" ref="A4363:A4426" si="341">B4363&amp;" "&amp;C4363&amp;" "&amp;D4363</f>
        <v>US Natural Gas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1185</v>
      </c>
      <c r="G4363" s="202">
        <v>1341345</v>
      </c>
      <c r="H4363" s="198">
        <v>37047.414629629631</v>
      </c>
      <c r="I4363" t="s">
        <v>3606</v>
      </c>
      <c r="M4363" t="s">
        <v>3494</v>
      </c>
      <c r="N4363" t="s">
        <v>3840</v>
      </c>
      <c r="O4363" t="s">
        <v>2472</v>
      </c>
      <c r="P4363" s="199">
        <v>1185</v>
      </c>
      <c r="S4363" t="s">
        <v>3495</v>
      </c>
      <c r="T4363" t="s">
        <v>3730</v>
      </c>
      <c r="U4363" s="201">
        <v>3.79</v>
      </c>
      <c r="V4363" t="s">
        <v>3482</v>
      </c>
      <c r="W4363" t="s">
        <v>4512</v>
      </c>
      <c r="X4363" t="s">
        <v>4513</v>
      </c>
      <c r="Y4363" t="s">
        <v>4481</v>
      </c>
      <c r="Z4363" t="s">
        <v>3051</v>
      </c>
      <c r="AA4363">
        <v>831502</v>
      </c>
      <c r="AB4363" s="198">
        <v>37048.875011574077</v>
      </c>
      <c r="AC4363" s="198">
        <v>37048.875011574077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465000</v>
      </c>
      <c r="G4364" s="202">
        <v>1341346</v>
      </c>
      <c r="H4364" s="198">
        <v>37047.414641203701</v>
      </c>
      <c r="I4364" t="s">
        <v>4282</v>
      </c>
      <c r="M4364" t="s">
        <v>3494</v>
      </c>
      <c r="N4364" t="s">
        <v>4277</v>
      </c>
      <c r="O4364" t="s">
        <v>4487</v>
      </c>
      <c r="Q4364" s="199">
        <v>15000</v>
      </c>
      <c r="S4364" t="s">
        <v>3495</v>
      </c>
      <c r="T4364" t="s">
        <v>3730</v>
      </c>
      <c r="U4364" s="201">
        <v>3.98</v>
      </c>
      <c r="V4364" t="s">
        <v>4283</v>
      </c>
      <c r="W4364" t="s">
        <v>2909</v>
      </c>
      <c r="X4364" t="s">
        <v>4278</v>
      </c>
      <c r="Y4364" t="s">
        <v>3748</v>
      </c>
      <c r="Z4364" t="s">
        <v>3051</v>
      </c>
      <c r="AA4364" t="s">
        <v>842</v>
      </c>
      <c r="AB4364" s="198">
        <v>37073.875</v>
      </c>
      <c r="AC4364" s="198">
        <v>37103.875</v>
      </c>
    </row>
    <row r="4365" spans="1:29" x14ac:dyDescent="0.2">
      <c r="A4365" s="44" t="str">
        <f t="shared" si="341"/>
        <v>US Oil Products Financial</v>
      </c>
      <c r="B4365" s="44" t="str">
        <f t="shared" si="342"/>
        <v>US</v>
      </c>
      <c r="C4365" s="44" t="str">
        <f t="shared" si="343"/>
        <v>Oil Products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3">
        <f t="shared" si="345"/>
        <v>5000</v>
      </c>
      <c r="G4365" s="202">
        <v>1341347</v>
      </c>
      <c r="H4365" s="198">
        <v>37047.414641203701</v>
      </c>
      <c r="I4365" t="s">
        <v>843</v>
      </c>
      <c r="M4365" t="s">
        <v>3497</v>
      </c>
      <c r="N4365" t="s">
        <v>844</v>
      </c>
      <c r="O4365" t="s">
        <v>845</v>
      </c>
      <c r="P4365" s="199">
        <v>5000</v>
      </c>
      <c r="S4365" t="s">
        <v>4538</v>
      </c>
      <c r="T4365" t="s">
        <v>3730</v>
      </c>
      <c r="U4365" s="201">
        <v>1.22</v>
      </c>
      <c r="V4365" t="s">
        <v>846</v>
      </c>
      <c r="W4365" t="s">
        <v>3672</v>
      </c>
      <c r="X4365" t="s">
        <v>847</v>
      </c>
      <c r="Y4365" t="s">
        <v>2830</v>
      </c>
      <c r="Z4365" t="s">
        <v>3051</v>
      </c>
      <c r="AA4365">
        <v>113730</v>
      </c>
      <c r="AB4365" s="198">
        <v>37073.875011574077</v>
      </c>
      <c r="AC4365" s="198">
        <v>37103.875011574077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25</v>
      </c>
      <c r="F4366" s="213">
        <f t="shared" si="345"/>
        <v>250000</v>
      </c>
      <c r="G4366" s="202">
        <v>1341348</v>
      </c>
      <c r="H4366" s="198">
        <v>37047.414652777778</v>
      </c>
      <c r="I4366" t="s">
        <v>3159</v>
      </c>
      <c r="M4366" t="s">
        <v>3494</v>
      </c>
      <c r="N4366" t="s">
        <v>4277</v>
      </c>
      <c r="O4366" t="s">
        <v>518</v>
      </c>
      <c r="Q4366" s="199">
        <v>10000</v>
      </c>
      <c r="S4366" t="s">
        <v>3495</v>
      </c>
      <c r="T4366" t="s">
        <v>3730</v>
      </c>
      <c r="U4366" s="201">
        <v>4.2350000000000003</v>
      </c>
      <c r="V4366" t="s">
        <v>4596</v>
      </c>
      <c r="W4366" t="s">
        <v>3217</v>
      </c>
      <c r="X4366" t="s">
        <v>4197</v>
      </c>
      <c r="Y4366" t="s">
        <v>3748</v>
      </c>
      <c r="Z4366" t="s">
        <v>3051</v>
      </c>
      <c r="AA4366" t="s">
        <v>848</v>
      </c>
      <c r="AB4366" s="198">
        <v>37048.875011574077</v>
      </c>
      <c r="AC4366" s="198">
        <v>37072.875011574077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123</v>
      </c>
      <c r="F4367" s="213">
        <f t="shared" si="345"/>
        <v>615000</v>
      </c>
      <c r="G4367" s="202">
        <v>1341350</v>
      </c>
      <c r="H4367" s="198">
        <v>37047.414664351854</v>
      </c>
      <c r="I4367" t="s">
        <v>4171</v>
      </c>
      <c r="M4367" t="s">
        <v>3494</v>
      </c>
      <c r="N4367" t="s">
        <v>4277</v>
      </c>
      <c r="O4367" t="s">
        <v>3218</v>
      </c>
      <c r="Q4367" s="199">
        <v>5000</v>
      </c>
      <c r="S4367" t="s">
        <v>3495</v>
      </c>
      <c r="T4367" t="s">
        <v>3730</v>
      </c>
      <c r="U4367" s="201">
        <v>4.0750000000000002</v>
      </c>
      <c r="V4367" t="s">
        <v>4448</v>
      </c>
      <c r="W4367" t="s">
        <v>2909</v>
      </c>
      <c r="X4367" t="s">
        <v>4278</v>
      </c>
      <c r="Y4367" t="s">
        <v>3748</v>
      </c>
      <c r="Z4367" t="s">
        <v>3051</v>
      </c>
      <c r="AA4367" t="s">
        <v>849</v>
      </c>
      <c r="AB4367" s="198">
        <v>37073</v>
      </c>
      <c r="AC4367" s="198">
        <v>37195</v>
      </c>
    </row>
    <row r="4368" spans="1:29" x14ac:dyDescent="0.2">
      <c r="A4368" s="44" t="str">
        <f t="shared" si="341"/>
        <v>US Natural Gas Physical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3392</v>
      </c>
      <c r="G4368" s="202">
        <v>1341351</v>
      </c>
      <c r="H4368" s="198">
        <v>37047.414687500001</v>
      </c>
      <c r="I4368" t="s">
        <v>4272</v>
      </c>
      <c r="M4368" t="s">
        <v>3494</v>
      </c>
      <c r="N4368" t="s">
        <v>3840</v>
      </c>
      <c r="O4368" t="s">
        <v>4686</v>
      </c>
      <c r="Q4368" s="199">
        <v>3392</v>
      </c>
      <c r="S4368" t="s">
        <v>3495</v>
      </c>
      <c r="T4368" t="s">
        <v>3730</v>
      </c>
      <c r="U4368" s="201">
        <v>3.8650000000000002</v>
      </c>
      <c r="V4368" t="s">
        <v>4325</v>
      </c>
      <c r="W4368" t="s">
        <v>4368</v>
      </c>
      <c r="X4368" t="s">
        <v>4429</v>
      </c>
      <c r="Y4368" t="s">
        <v>4481</v>
      </c>
      <c r="Z4368" t="s">
        <v>3051</v>
      </c>
      <c r="AA4368">
        <v>831503</v>
      </c>
      <c r="AB4368" s="198">
        <v>37048.875011574077</v>
      </c>
      <c r="AC4368" s="198">
        <v>37048.875011574077</v>
      </c>
    </row>
    <row r="4369" spans="1:29" x14ac:dyDescent="0.2">
      <c r="A4369" s="44" t="str">
        <f t="shared" si="341"/>
        <v>US Natural Gas Physical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191</v>
      </c>
      <c r="G4369" s="202">
        <v>1341352</v>
      </c>
      <c r="H4369" s="198">
        <v>37047.414699074077</v>
      </c>
      <c r="I4369" t="s">
        <v>3472</v>
      </c>
      <c r="M4369" t="s">
        <v>3494</v>
      </c>
      <c r="N4369" t="s">
        <v>3840</v>
      </c>
      <c r="O4369" t="s">
        <v>2503</v>
      </c>
      <c r="Q4369" s="199">
        <v>191</v>
      </c>
      <c r="S4369" t="s">
        <v>3495</v>
      </c>
      <c r="T4369" t="s">
        <v>3730</v>
      </c>
      <c r="U4369" s="201">
        <v>3.8525</v>
      </c>
      <c r="V4369" t="s">
        <v>3905</v>
      </c>
      <c r="W4369" t="s">
        <v>4348</v>
      </c>
      <c r="X4369" t="s">
        <v>4498</v>
      </c>
      <c r="Y4369" t="s">
        <v>4481</v>
      </c>
      <c r="Z4369" t="s">
        <v>3051</v>
      </c>
      <c r="AA4369">
        <v>831504</v>
      </c>
      <c r="AB4369" s="198">
        <v>37048.875011574077</v>
      </c>
      <c r="AC4369" s="198">
        <v>37048.875011574077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25</v>
      </c>
      <c r="F4370" s="213">
        <f t="shared" si="345"/>
        <v>125000</v>
      </c>
      <c r="G4370" s="202">
        <v>1341353</v>
      </c>
      <c r="H4370" s="198">
        <v>37047.414722222224</v>
      </c>
      <c r="I4370" t="s">
        <v>4239</v>
      </c>
      <c r="M4370" t="s">
        <v>3494</v>
      </c>
      <c r="N4370" t="s">
        <v>4277</v>
      </c>
      <c r="O4370" t="s">
        <v>3991</v>
      </c>
      <c r="P4370" s="199">
        <v>5000</v>
      </c>
      <c r="S4370" t="s">
        <v>3495</v>
      </c>
      <c r="T4370" t="s">
        <v>3730</v>
      </c>
      <c r="U4370" s="201">
        <v>3.8849999999999998</v>
      </c>
      <c r="V4370" t="s">
        <v>4066</v>
      </c>
      <c r="W4370" t="s">
        <v>4527</v>
      </c>
      <c r="X4370" t="s">
        <v>4157</v>
      </c>
      <c r="Y4370" t="s">
        <v>3748</v>
      </c>
      <c r="Z4370" t="s">
        <v>3051</v>
      </c>
      <c r="AA4370" t="s">
        <v>850</v>
      </c>
      <c r="AB4370" s="198">
        <v>37048.875011574077</v>
      </c>
      <c r="AC4370" s="198">
        <v>37072.875011574077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25</v>
      </c>
      <c r="F4371" s="213">
        <f t="shared" si="345"/>
        <v>250000</v>
      </c>
      <c r="G4371" s="202">
        <v>1341354</v>
      </c>
      <c r="H4371" s="198">
        <v>37047.414780092593</v>
      </c>
      <c r="I4371" t="s">
        <v>4239</v>
      </c>
      <c r="M4371" t="s">
        <v>3494</v>
      </c>
      <c r="N4371" t="s">
        <v>4277</v>
      </c>
      <c r="O4371" t="s">
        <v>4675</v>
      </c>
      <c r="P4371" s="199">
        <v>10000</v>
      </c>
      <c r="S4371" t="s">
        <v>3495</v>
      </c>
      <c r="T4371" t="s">
        <v>3730</v>
      </c>
      <c r="U4371" s="201">
        <v>3.73</v>
      </c>
      <c r="V4371" t="s">
        <v>2773</v>
      </c>
      <c r="W4371" t="s">
        <v>3486</v>
      </c>
      <c r="X4371" t="s">
        <v>3487</v>
      </c>
      <c r="Y4371" t="s">
        <v>3748</v>
      </c>
      <c r="Z4371" t="s">
        <v>3051</v>
      </c>
      <c r="AA4371" t="s">
        <v>851</v>
      </c>
      <c r="AB4371" s="198">
        <v>37048.875011574077</v>
      </c>
      <c r="AC4371" s="198">
        <v>37072.875011574077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123</v>
      </c>
      <c r="F4372" s="213">
        <f t="shared" si="345"/>
        <v>615000</v>
      </c>
      <c r="G4372" s="202">
        <v>1341355</v>
      </c>
      <c r="H4372" s="198">
        <v>37047.414837962962</v>
      </c>
      <c r="I4372" t="s">
        <v>3622</v>
      </c>
      <c r="M4372" t="s">
        <v>3494</v>
      </c>
      <c r="N4372" t="s">
        <v>4488</v>
      </c>
      <c r="O4372" t="s">
        <v>4191</v>
      </c>
      <c r="P4372" s="199">
        <v>5000</v>
      </c>
      <c r="S4372" t="s">
        <v>3495</v>
      </c>
      <c r="T4372" t="s">
        <v>3730</v>
      </c>
      <c r="U4372" s="201">
        <v>0.105</v>
      </c>
      <c r="V4372" t="s">
        <v>3623</v>
      </c>
      <c r="W4372" t="s">
        <v>3169</v>
      </c>
      <c r="X4372" t="s">
        <v>3170</v>
      </c>
      <c r="Y4372" t="s">
        <v>3748</v>
      </c>
      <c r="Z4372" t="s">
        <v>3051</v>
      </c>
      <c r="AA4372" t="s">
        <v>852</v>
      </c>
      <c r="AB4372" s="198">
        <v>37073</v>
      </c>
      <c r="AC4372" s="198">
        <v>37195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25</v>
      </c>
      <c r="F4373" s="213">
        <f t="shared" si="345"/>
        <v>250000</v>
      </c>
      <c r="G4373" s="202">
        <v>1341357</v>
      </c>
      <c r="H4373" s="198">
        <v>37047.414849537039</v>
      </c>
      <c r="I4373" t="s">
        <v>4410</v>
      </c>
      <c r="M4373" t="s">
        <v>3494</v>
      </c>
      <c r="N4373" t="s">
        <v>4277</v>
      </c>
      <c r="O4373" t="s">
        <v>3991</v>
      </c>
      <c r="Q4373" s="199">
        <v>10000</v>
      </c>
      <c r="S4373" t="s">
        <v>3495</v>
      </c>
      <c r="T4373" t="s">
        <v>3730</v>
      </c>
      <c r="U4373" s="201">
        <v>3.8849999999999998</v>
      </c>
      <c r="V4373" t="s">
        <v>4332</v>
      </c>
      <c r="W4373" t="s">
        <v>4527</v>
      </c>
      <c r="X4373" t="s">
        <v>4157</v>
      </c>
      <c r="Y4373" t="s">
        <v>3748</v>
      </c>
      <c r="Z4373" t="s">
        <v>3051</v>
      </c>
      <c r="AA4373" t="s">
        <v>853</v>
      </c>
      <c r="AB4373" s="198">
        <v>37048.875011574077</v>
      </c>
      <c r="AC4373" s="198">
        <v>37072.875011574077</v>
      </c>
    </row>
    <row r="4374" spans="1:29" x14ac:dyDescent="0.2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21141</v>
      </c>
      <c r="G4374" s="202">
        <v>1341359</v>
      </c>
      <c r="H4374" s="198">
        <v>37047.414861111109</v>
      </c>
      <c r="I4374" t="s">
        <v>3625</v>
      </c>
      <c r="M4374" t="s">
        <v>3494</v>
      </c>
      <c r="N4374" t="s">
        <v>3840</v>
      </c>
      <c r="O4374" t="s">
        <v>2785</v>
      </c>
      <c r="Q4374" s="199">
        <v>21141</v>
      </c>
      <c r="S4374" t="s">
        <v>3495</v>
      </c>
      <c r="T4374" t="s">
        <v>3730</v>
      </c>
      <c r="U4374" s="201">
        <v>3.95</v>
      </c>
      <c r="V4374" t="s">
        <v>3244</v>
      </c>
      <c r="W4374" t="s">
        <v>4479</v>
      </c>
      <c r="X4374" t="s">
        <v>4480</v>
      </c>
      <c r="Y4374" t="s">
        <v>4481</v>
      </c>
      <c r="Z4374" t="s">
        <v>3051</v>
      </c>
      <c r="AA4374">
        <v>831507</v>
      </c>
      <c r="AB4374" s="198">
        <v>37048.875011574077</v>
      </c>
      <c r="AC4374" s="198">
        <v>37048.875011574077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151</v>
      </c>
      <c r="F4375" s="213">
        <f t="shared" si="345"/>
        <v>755000</v>
      </c>
      <c r="G4375" s="202">
        <v>1341360</v>
      </c>
      <c r="H4375" s="198">
        <v>37047.414884259262</v>
      </c>
      <c r="I4375" t="s">
        <v>4496</v>
      </c>
      <c r="M4375" t="s">
        <v>3494</v>
      </c>
      <c r="N4375" t="s">
        <v>4277</v>
      </c>
      <c r="O4375" t="s">
        <v>4505</v>
      </c>
      <c r="Q4375" s="199">
        <v>5000</v>
      </c>
      <c r="S4375" t="s">
        <v>3495</v>
      </c>
      <c r="T4375" t="s">
        <v>3730</v>
      </c>
      <c r="U4375" s="201">
        <v>4.41</v>
      </c>
      <c r="V4375" t="s">
        <v>3628</v>
      </c>
      <c r="W4375" t="s">
        <v>2909</v>
      </c>
      <c r="X4375" t="s">
        <v>4278</v>
      </c>
      <c r="Y4375" t="s">
        <v>3748</v>
      </c>
      <c r="Z4375" t="s">
        <v>3051</v>
      </c>
      <c r="AA4375" t="s">
        <v>854</v>
      </c>
      <c r="AB4375" s="198">
        <v>37196</v>
      </c>
      <c r="AC4375" s="198">
        <v>37346</v>
      </c>
    </row>
    <row r="4376" spans="1:29" x14ac:dyDescent="0.2">
      <c r="A4376" s="44" t="str">
        <f t="shared" si="341"/>
        <v>US Natural Gas Physical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10000</v>
      </c>
      <c r="G4376" s="202">
        <v>1341362</v>
      </c>
      <c r="H4376" s="198">
        <v>37047.414918981478</v>
      </c>
      <c r="I4376" t="s">
        <v>3625</v>
      </c>
      <c r="M4376" t="s">
        <v>3494</v>
      </c>
      <c r="N4376" t="s">
        <v>3840</v>
      </c>
      <c r="O4376" t="s">
        <v>2481</v>
      </c>
      <c r="P4376" s="199">
        <v>10000</v>
      </c>
      <c r="S4376" t="s">
        <v>3495</v>
      </c>
      <c r="T4376" t="s">
        <v>3730</v>
      </c>
      <c r="U4376" s="201">
        <v>3.9550000000000001</v>
      </c>
      <c r="V4376" t="s">
        <v>3244</v>
      </c>
      <c r="W4376" t="s">
        <v>4479</v>
      </c>
      <c r="X4376" t="s">
        <v>4480</v>
      </c>
      <c r="Y4376" t="s">
        <v>4481</v>
      </c>
      <c r="Z4376" t="s">
        <v>3051</v>
      </c>
      <c r="AA4376">
        <v>831508</v>
      </c>
      <c r="AB4376" s="198">
        <v>37048.875011574077</v>
      </c>
      <c r="AC4376" s="198">
        <v>37048.875011574077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1341364</v>
      </c>
      <c r="H4377" s="198">
        <v>37047.414965277778</v>
      </c>
      <c r="I4377" t="s">
        <v>4276</v>
      </c>
      <c r="M4377" t="s">
        <v>3494</v>
      </c>
      <c r="N4377" t="s">
        <v>4277</v>
      </c>
      <c r="O4377" t="s">
        <v>4487</v>
      </c>
      <c r="Q4377" s="199">
        <v>5000</v>
      </c>
      <c r="S4377" t="s">
        <v>3495</v>
      </c>
      <c r="T4377" t="s">
        <v>3730</v>
      </c>
      <c r="U4377" s="201">
        <v>3.9849999999999999</v>
      </c>
      <c r="V4377" t="s">
        <v>3648</v>
      </c>
      <c r="W4377" t="s">
        <v>2909</v>
      </c>
      <c r="X4377" t="s">
        <v>4278</v>
      </c>
      <c r="Y4377" t="s">
        <v>3748</v>
      </c>
      <c r="Z4377" t="s">
        <v>3051</v>
      </c>
      <c r="AA4377" t="s">
        <v>855</v>
      </c>
      <c r="AB4377" s="198">
        <v>37073.875</v>
      </c>
      <c r="AC4377" s="198">
        <v>37103.875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310000</v>
      </c>
      <c r="G4378" s="202">
        <v>1341365</v>
      </c>
      <c r="H4378" s="198">
        <v>37047.415011574078</v>
      </c>
      <c r="I4378" t="s">
        <v>4282</v>
      </c>
      <c r="M4378" t="s">
        <v>3494</v>
      </c>
      <c r="N4378" t="s">
        <v>4277</v>
      </c>
      <c r="O4378" t="s">
        <v>4487</v>
      </c>
      <c r="Q4378" s="199">
        <v>10000</v>
      </c>
      <c r="S4378" t="s">
        <v>3495</v>
      </c>
      <c r="T4378" t="s">
        <v>3730</v>
      </c>
      <c r="U4378" s="201">
        <v>3.9849999999999999</v>
      </c>
      <c r="V4378" t="s">
        <v>4283</v>
      </c>
      <c r="W4378" t="s">
        <v>2909</v>
      </c>
      <c r="X4378" t="s">
        <v>4278</v>
      </c>
      <c r="Y4378" t="s">
        <v>3748</v>
      </c>
      <c r="Z4378" t="s">
        <v>3051</v>
      </c>
      <c r="AA4378" t="s">
        <v>856</v>
      </c>
      <c r="AB4378" s="198">
        <v>37073.875</v>
      </c>
      <c r="AC4378" s="198">
        <v>37103.875</v>
      </c>
    </row>
    <row r="4379" spans="1:29" x14ac:dyDescent="0.2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10000</v>
      </c>
      <c r="G4379" s="202">
        <v>1341366</v>
      </c>
      <c r="H4379" s="198">
        <v>37047.415023148147</v>
      </c>
      <c r="I4379" t="s">
        <v>3150</v>
      </c>
      <c r="M4379" t="s">
        <v>3494</v>
      </c>
      <c r="N4379" t="s">
        <v>3840</v>
      </c>
      <c r="O4379" t="s">
        <v>2481</v>
      </c>
      <c r="Q4379" s="199">
        <v>10000</v>
      </c>
      <c r="S4379" t="s">
        <v>3495</v>
      </c>
      <c r="T4379" t="s">
        <v>3730</v>
      </c>
      <c r="U4379" s="201">
        <v>3.96</v>
      </c>
      <c r="V4379" t="s">
        <v>857</v>
      </c>
      <c r="W4379" t="s">
        <v>4479</v>
      </c>
      <c r="X4379" t="s">
        <v>4480</v>
      </c>
      <c r="Y4379" t="s">
        <v>4481</v>
      </c>
      <c r="Z4379" t="s">
        <v>3051</v>
      </c>
      <c r="AA4379">
        <v>831509</v>
      </c>
      <c r="AB4379" s="198">
        <v>37048.875011574077</v>
      </c>
      <c r="AC4379" s="198">
        <v>37048.875011574077</v>
      </c>
    </row>
    <row r="4380" spans="1:29" x14ac:dyDescent="0.2">
      <c r="A4380" s="44" t="str">
        <f t="shared" si="341"/>
        <v>US Natural Gas Physical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10000</v>
      </c>
      <c r="G4380" s="202">
        <v>1341368</v>
      </c>
      <c r="H4380" s="198">
        <v>37047.415034722224</v>
      </c>
      <c r="I4380" t="s">
        <v>4284</v>
      </c>
      <c r="M4380" t="s">
        <v>3494</v>
      </c>
      <c r="N4380" t="s">
        <v>3840</v>
      </c>
      <c r="O4380" t="s">
        <v>2583</v>
      </c>
      <c r="Q4380" s="199">
        <v>10000</v>
      </c>
      <c r="S4380" t="s">
        <v>3495</v>
      </c>
      <c r="T4380" t="s">
        <v>3730</v>
      </c>
      <c r="U4380" s="201">
        <v>4.01</v>
      </c>
      <c r="V4380" t="s">
        <v>4533</v>
      </c>
      <c r="W4380" t="s">
        <v>4523</v>
      </c>
      <c r="X4380" t="s">
        <v>4524</v>
      </c>
      <c r="Y4380" t="s">
        <v>4481</v>
      </c>
      <c r="Z4380" t="s">
        <v>3051</v>
      </c>
      <c r="AA4380">
        <v>831510</v>
      </c>
      <c r="AB4380" s="198">
        <v>37048.875011574077</v>
      </c>
      <c r="AC4380" s="198">
        <v>37048.875011574077</v>
      </c>
    </row>
    <row r="4381" spans="1:29" x14ac:dyDescent="0.2">
      <c r="A4381" s="44" t="str">
        <f t="shared" si="341"/>
        <v>US Natural Gas Physical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1</v>
      </c>
      <c r="F4381" s="213">
        <f t="shared" si="345"/>
        <v>3000</v>
      </c>
      <c r="G4381" s="202">
        <v>1341369</v>
      </c>
      <c r="H4381" s="198">
        <v>37047.41505787037</v>
      </c>
      <c r="I4381" t="s">
        <v>4504</v>
      </c>
      <c r="M4381" t="s">
        <v>3494</v>
      </c>
      <c r="N4381" t="s">
        <v>3840</v>
      </c>
      <c r="O4381" t="s">
        <v>4680</v>
      </c>
      <c r="P4381" s="199">
        <v>3000</v>
      </c>
      <c r="S4381" t="s">
        <v>3495</v>
      </c>
      <c r="T4381" t="s">
        <v>3730</v>
      </c>
      <c r="U4381" s="201">
        <v>3.8250000000000002</v>
      </c>
      <c r="V4381" t="s">
        <v>3257</v>
      </c>
      <c r="W4381" t="s">
        <v>4163</v>
      </c>
      <c r="X4381" t="s">
        <v>4164</v>
      </c>
      <c r="Y4381" t="s">
        <v>4481</v>
      </c>
      <c r="Z4381" t="s">
        <v>3051</v>
      </c>
      <c r="AA4381">
        <v>831512</v>
      </c>
      <c r="AB4381" s="198">
        <v>37048.875011574077</v>
      </c>
      <c r="AC4381" s="198">
        <v>37048.875011574077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123</v>
      </c>
      <c r="F4382" s="213">
        <f t="shared" si="345"/>
        <v>615000</v>
      </c>
      <c r="G4382" s="202">
        <v>1341371</v>
      </c>
      <c r="H4382" s="198">
        <v>37047.415092592593</v>
      </c>
      <c r="I4382" t="s">
        <v>3151</v>
      </c>
      <c r="M4382" t="s">
        <v>3494</v>
      </c>
      <c r="N4382" t="s">
        <v>4277</v>
      </c>
      <c r="O4382" t="s">
        <v>3218</v>
      </c>
      <c r="Q4382" s="199">
        <v>5000</v>
      </c>
      <c r="S4382" t="s">
        <v>3495</v>
      </c>
      <c r="T4382" t="s">
        <v>3730</v>
      </c>
      <c r="U4382" s="201">
        <v>4.085</v>
      </c>
      <c r="V4382" t="s">
        <v>3508</v>
      </c>
      <c r="W4382" t="s">
        <v>2909</v>
      </c>
      <c r="X4382" t="s">
        <v>4278</v>
      </c>
      <c r="Y4382" t="s">
        <v>3748</v>
      </c>
      <c r="Z4382" t="s">
        <v>3051</v>
      </c>
      <c r="AA4382" t="s">
        <v>858</v>
      </c>
      <c r="AB4382" s="198">
        <v>37073</v>
      </c>
      <c r="AC4382" s="198">
        <v>37195</v>
      </c>
    </row>
    <row r="4383" spans="1:29" x14ac:dyDescent="0.2">
      <c r="A4383" s="44" t="str">
        <f t="shared" si="341"/>
        <v>US Natural Gas Physical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</v>
      </c>
      <c r="G4383" s="202">
        <v>1341370</v>
      </c>
      <c r="H4383" s="198">
        <v>37047.415092592593</v>
      </c>
      <c r="I4383" t="s">
        <v>3606</v>
      </c>
      <c r="M4383" t="s">
        <v>3494</v>
      </c>
      <c r="N4383" t="s">
        <v>3840</v>
      </c>
      <c r="O4383" t="s">
        <v>2473</v>
      </c>
      <c r="P4383" s="199">
        <v>5000</v>
      </c>
      <c r="S4383" t="s">
        <v>3495</v>
      </c>
      <c r="T4383" t="s">
        <v>3730</v>
      </c>
      <c r="U4383" s="201">
        <v>3.69</v>
      </c>
      <c r="V4383" t="s">
        <v>3482</v>
      </c>
      <c r="W4383" t="s">
        <v>4512</v>
      </c>
      <c r="X4383" t="s">
        <v>4513</v>
      </c>
      <c r="Y4383" t="s">
        <v>4481</v>
      </c>
      <c r="Z4383" t="s">
        <v>3051</v>
      </c>
      <c r="AA4383">
        <v>831513</v>
      </c>
      <c r="AB4383" s="198">
        <v>37048.875011574077</v>
      </c>
      <c r="AC4383" s="198">
        <v>37048.875011574077</v>
      </c>
    </row>
    <row r="4384" spans="1:29" x14ac:dyDescent="0.2">
      <c r="A4384" s="44" t="str">
        <f t="shared" si="341"/>
        <v>US Crude Financial</v>
      </c>
      <c r="B4384" s="44" t="str">
        <f t="shared" si="342"/>
        <v>US</v>
      </c>
      <c r="C4384" s="44" t="str">
        <f t="shared" si="343"/>
        <v>Crude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50000</v>
      </c>
      <c r="G4384" s="202">
        <v>1341373</v>
      </c>
      <c r="H4384" s="198">
        <v>37047.41511574074</v>
      </c>
      <c r="I4384" t="s">
        <v>4276</v>
      </c>
      <c r="M4384" t="s">
        <v>3599</v>
      </c>
      <c r="N4384" t="s">
        <v>4774</v>
      </c>
      <c r="O4384" t="s">
        <v>3516</v>
      </c>
      <c r="Q4384" s="199">
        <v>50000</v>
      </c>
      <c r="S4384" t="s">
        <v>3500</v>
      </c>
      <c r="T4384" t="s">
        <v>3730</v>
      </c>
      <c r="U4384" s="201">
        <v>28.02</v>
      </c>
      <c r="V4384" t="s">
        <v>3801</v>
      </c>
      <c r="W4384" t="s">
        <v>4776</v>
      </c>
      <c r="X4384" t="s">
        <v>4777</v>
      </c>
      <c r="Y4384" t="s">
        <v>2830</v>
      </c>
      <c r="Z4384" t="s">
        <v>3051</v>
      </c>
      <c r="AA4384">
        <v>113732</v>
      </c>
      <c r="AB4384" s="198">
        <v>37073</v>
      </c>
      <c r="AC4384" s="198">
        <v>37103</v>
      </c>
    </row>
    <row r="4385" spans="1:29" x14ac:dyDescent="0.2">
      <c r="A4385" s="44" t="str">
        <f t="shared" si="341"/>
        <v>US Natural Gas Physical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5000</v>
      </c>
      <c r="G4385" s="202">
        <v>1341374</v>
      </c>
      <c r="H4385" s="198">
        <v>37047.415127314816</v>
      </c>
      <c r="I4385" t="s">
        <v>3606</v>
      </c>
      <c r="M4385" t="s">
        <v>3494</v>
      </c>
      <c r="N4385" t="s">
        <v>3840</v>
      </c>
      <c r="O4385" t="s">
        <v>2473</v>
      </c>
      <c r="P4385" s="199">
        <v>5000</v>
      </c>
      <c r="S4385" t="s">
        <v>3495</v>
      </c>
      <c r="T4385" t="s">
        <v>3730</v>
      </c>
      <c r="U4385" s="201">
        <v>3.6850000000000001</v>
      </c>
      <c r="V4385" t="s">
        <v>3482</v>
      </c>
      <c r="W4385" t="s">
        <v>4512</v>
      </c>
      <c r="X4385" t="s">
        <v>4513</v>
      </c>
      <c r="Y4385" t="s">
        <v>4481</v>
      </c>
      <c r="Z4385" t="s">
        <v>3051</v>
      </c>
      <c r="AA4385">
        <v>831514</v>
      </c>
      <c r="AB4385" s="198">
        <v>37048.875011574077</v>
      </c>
      <c r="AC4385" s="198">
        <v>37048.875011574077</v>
      </c>
    </row>
    <row r="4386" spans="1:29" x14ac:dyDescent="0.2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5000</v>
      </c>
      <c r="G4386" s="202">
        <v>1341376</v>
      </c>
      <c r="H4386" s="198">
        <v>37047.415162037039</v>
      </c>
      <c r="I4386" t="s">
        <v>3606</v>
      </c>
      <c r="M4386" t="s">
        <v>3494</v>
      </c>
      <c r="N4386" t="s">
        <v>3840</v>
      </c>
      <c r="O4386" t="s">
        <v>2473</v>
      </c>
      <c r="P4386" s="199">
        <v>5000</v>
      </c>
      <c r="S4386" t="s">
        <v>3495</v>
      </c>
      <c r="T4386" t="s">
        <v>3730</v>
      </c>
      <c r="U4386" s="201">
        <v>3.68</v>
      </c>
      <c r="V4386" t="s">
        <v>3482</v>
      </c>
      <c r="W4386" t="s">
        <v>4512</v>
      </c>
      <c r="X4386" t="s">
        <v>4513</v>
      </c>
      <c r="Y4386" t="s">
        <v>4481</v>
      </c>
      <c r="Z4386" t="s">
        <v>3051</v>
      </c>
      <c r="AA4386">
        <v>831515</v>
      </c>
      <c r="AB4386" s="198">
        <v>37048.875011574077</v>
      </c>
      <c r="AC4386" s="198">
        <v>37048.875011574077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25</v>
      </c>
      <c r="F4387" s="213">
        <f t="shared" si="345"/>
        <v>125000</v>
      </c>
      <c r="G4387" s="202">
        <v>1341377</v>
      </c>
      <c r="H4387" s="198">
        <v>37047.415243055555</v>
      </c>
      <c r="I4387" t="s">
        <v>3678</v>
      </c>
      <c r="M4387" t="s">
        <v>3494</v>
      </c>
      <c r="N4387" t="s">
        <v>4277</v>
      </c>
      <c r="O4387" t="s">
        <v>3991</v>
      </c>
      <c r="Q4387" s="199">
        <v>5000</v>
      </c>
      <c r="S4387" t="s">
        <v>3495</v>
      </c>
      <c r="T4387" t="s">
        <v>3730</v>
      </c>
      <c r="U4387" s="201">
        <v>3.88</v>
      </c>
      <c r="V4387" t="s">
        <v>3699</v>
      </c>
      <c r="W4387" t="s">
        <v>4527</v>
      </c>
      <c r="X4387" t="s">
        <v>4157</v>
      </c>
      <c r="Y4387" t="s">
        <v>3748</v>
      </c>
      <c r="Z4387" t="s">
        <v>3051</v>
      </c>
      <c r="AA4387" t="s">
        <v>859</v>
      </c>
      <c r="AB4387" s="198">
        <v>37048.875011574077</v>
      </c>
      <c r="AC4387" s="198">
        <v>37072.875011574077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3100</v>
      </c>
      <c r="G4388" s="202">
        <v>1341378</v>
      </c>
      <c r="H4388" s="198">
        <v>37047.415254629632</v>
      </c>
      <c r="I4388" t="s">
        <v>3702</v>
      </c>
      <c r="M4388" t="s">
        <v>3494</v>
      </c>
      <c r="N4388" t="s">
        <v>4415</v>
      </c>
      <c r="O4388" t="s">
        <v>3396</v>
      </c>
      <c r="Q4388" s="199">
        <v>100</v>
      </c>
      <c r="S4388" t="s">
        <v>4416</v>
      </c>
      <c r="T4388" t="s">
        <v>3730</v>
      </c>
      <c r="U4388" s="201">
        <v>0.23499999999999999</v>
      </c>
      <c r="V4388" t="s">
        <v>4201</v>
      </c>
      <c r="W4388" t="s">
        <v>4417</v>
      </c>
      <c r="X4388" t="s">
        <v>4418</v>
      </c>
      <c r="Y4388" t="s">
        <v>3748</v>
      </c>
      <c r="Z4388" t="s">
        <v>3051</v>
      </c>
      <c r="AA4388" t="s">
        <v>860</v>
      </c>
      <c r="AB4388" s="198">
        <v>37073</v>
      </c>
      <c r="AC4388" s="198">
        <v>37103</v>
      </c>
    </row>
    <row r="4389" spans="1:29" x14ac:dyDescent="0.2">
      <c r="A4389" s="44" t="str">
        <f t="shared" si="341"/>
        <v>US Natural Gas Physical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10000</v>
      </c>
      <c r="G4389" s="202">
        <v>1341380</v>
      </c>
      <c r="H4389" s="198">
        <v>37047.415266203701</v>
      </c>
      <c r="I4389" t="s">
        <v>4284</v>
      </c>
      <c r="M4389" t="s">
        <v>3494</v>
      </c>
      <c r="N4389" t="s">
        <v>3840</v>
      </c>
      <c r="O4389" t="s">
        <v>2583</v>
      </c>
      <c r="Q4389" s="199">
        <v>10000</v>
      </c>
      <c r="S4389" t="s">
        <v>3495</v>
      </c>
      <c r="T4389" t="s">
        <v>3730</v>
      </c>
      <c r="U4389" s="201">
        <v>4.0149999999999997</v>
      </c>
      <c r="V4389" t="s">
        <v>4533</v>
      </c>
      <c r="W4389" t="s">
        <v>4523</v>
      </c>
      <c r="X4389" t="s">
        <v>4524</v>
      </c>
      <c r="Y4389" t="s">
        <v>4481</v>
      </c>
      <c r="Z4389" t="s">
        <v>3051</v>
      </c>
      <c r="AA4389">
        <v>831516</v>
      </c>
      <c r="AB4389" s="198">
        <v>37048.875011574077</v>
      </c>
      <c r="AC4389" s="198">
        <v>37048.875011574077</v>
      </c>
    </row>
    <row r="4390" spans="1:29" x14ac:dyDescent="0.2">
      <c r="A4390" s="44" t="str">
        <f t="shared" si="341"/>
        <v>US Natural Gas Physical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25000</v>
      </c>
      <c r="G4390" s="202">
        <v>1341381</v>
      </c>
      <c r="H4390" s="198">
        <v>37047.415289351855</v>
      </c>
      <c r="I4390" t="s">
        <v>3702</v>
      </c>
      <c r="M4390" t="s">
        <v>3494</v>
      </c>
      <c r="N4390" t="s">
        <v>3840</v>
      </c>
      <c r="O4390" t="s">
        <v>4680</v>
      </c>
      <c r="Q4390" s="199">
        <v>25000</v>
      </c>
      <c r="S4390" t="s">
        <v>3495</v>
      </c>
      <c r="T4390" t="s">
        <v>3730</v>
      </c>
      <c r="U4390" s="201">
        <v>3.8450000000000002</v>
      </c>
      <c r="V4390" t="s">
        <v>4008</v>
      </c>
      <c r="W4390" t="s">
        <v>4163</v>
      </c>
      <c r="X4390" t="s">
        <v>4164</v>
      </c>
      <c r="Y4390" t="s">
        <v>4481</v>
      </c>
      <c r="Z4390" t="s">
        <v>3051</v>
      </c>
      <c r="AA4390">
        <v>831518</v>
      </c>
      <c r="AB4390" s="198">
        <v>37048.875011574077</v>
      </c>
      <c r="AC4390" s="198">
        <v>37048.875011574077</v>
      </c>
    </row>
    <row r="4391" spans="1:29" x14ac:dyDescent="0.2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3917</v>
      </c>
      <c r="G4391" s="202">
        <v>1341382</v>
      </c>
      <c r="H4391" s="198">
        <v>37047.415300925924</v>
      </c>
      <c r="I4391" t="s">
        <v>4400</v>
      </c>
      <c r="M4391" t="s">
        <v>3494</v>
      </c>
      <c r="N4391" t="s">
        <v>3840</v>
      </c>
      <c r="O4391" t="s">
        <v>2583</v>
      </c>
      <c r="P4391" s="199">
        <v>3917</v>
      </c>
      <c r="S4391" t="s">
        <v>3495</v>
      </c>
      <c r="T4391" t="s">
        <v>3730</v>
      </c>
      <c r="U4391" s="201">
        <v>4.01</v>
      </c>
      <c r="V4391" t="s">
        <v>4009</v>
      </c>
      <c r="W4391" t="s">
        <v>4523</v>
      </c>
      <c r="X4391" t="s">
        <v>4524</v>
      </c>
      <c r="Y4391" t="s">
        <v>4481</v>
      </c>
      <c r="Z4391" t="s">
        <v>3051</v>
      </c>
      <c r="AA4391">
        <v>831517</v>
      </c>
      <c r="AB4391" s="198">
        <v>37048.875011574077</v>
      </c>
      <c r="AC4391" s="198">
        <v>37048.875011574077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</v>
      </c>
      <c r="G4392" s="202">
        <v>1341383</v>
      </c>
      <c r="H4392" s="198">
        <v>37047.415347222224</v>
      </c>
      <c r="I4392" t="s">
        <v>3702</v>
      </c>
      <c r="M4392" t="s">
        <v>3494</v>
      </c>
      <c r="N4392" t="s">
        <v>4466</v>
      </c>
      <c r="O4392" t="s">
        <v>4606</v>
      </c>
      <c r="Q4392" s="199">
        <v>100</v>
      </c>
      <c r="S4392" t="s">
        <v>4416</v>
      </c>
      <c r="T4392" t="s">
        <v>3730</v>
      </c>
      <c r="U4392" s="201">
        <v>0.24249999999999999</v>
      </c>
      <c r="V4392" t="s">
        <v>4201</v>
      </c>
      <c r="W4392" t="s">
        <v>4417</v>
      </c>
      <c r="X4392" t="s">
        <v>4418</v>
      </c>
      <c r="Y4392" t="s">
        <v>3748</v>
      </c>
      <c r="Z4392" t="s">
        <v>3051</v>
      </c>
      <c r="AA4392" t="s">
        <v>861</v>
      </c>
      <c r="AB4392" s="198">
        <v>37073</v>
      </c>
      <c r="AC4392" s="198">
        <v>37103</v>
      </c>
    </row>
    <row r="4393" spans="1:29" x14ac:dyDescent="0.2">
      <c r="A4393" s="44" t="str">
        <f t="shared" si="341"/>
        <v>US Natural Gas Physical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1341385</v>
      </c>
      <c r="H4393" s="198">
        <v>37047.415370370371</v>
      </c>
      <c r="I4393" t="s">
        <v>3625</v>
      </c>
      <c r="M4393" t="s">
        <v>3494</v>
      </c>
      <c r="N4393" t="s">
        <v>3840</v>
      </c>
      <c r="O4393" t="s">
        <v>2481</v>
      </c>
      <c r="P4393" s="199">
        <v>10000</v>
      </c>
      <c r="S4393" t="s">
        <v>3495</v>
      </c>
      <c r="T4393" t="s">
        <v>3730</v>
      </c>
      <c r="U4393" s="201">
        <v>3.9550000000000001</v>
      </c>
      <c r="V4393" t="s">
        <v>3244</v>
      </c>
      <c r="W4393" t="s">
        <v>4479</v>
      </c>
      <c r="X4393" t="s">
        <v>4480</v>
      </c>
      <c r="Y4393" t="s">
        <v>4481</v>
      </c>
      <c r="Z4393" t="s">
        <v>3051</v>
      </c>
      <c r="AA4393">
        <v>831519</v>
      </c>
      <c r="AB4393" s="198">
        <v>37048.875011574077</v>
      </c>
      <c r="AC4393" s="198">
        <v>37048.875011574077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77500</v>
      </c>
      <c r="G4394" s="202">
        <v>1341386</v>
      </c>
      <c r="H4394" s="198">
        <v>37047.415393518517</v>
      </c>
      <c r="I4394" t="s">
        <v>4159</v>
      </c>
      <c r="M4394" t="s">
        <v>3494</v>
      </c>
      <c r="N4394" t="s">
        <v>4277</v>
      </c>
      <c r="O4394" t="s">
        <v>4487</v>
      </c>
      <c r="P4394" s="199">
        <v>2500</v>
      </c>
      <c r="S4394" t="s">
        <v>3495</v>
      </c>
      <c r="T4394" t="s">
        <v>3730</v>
      </c>
      <c r="U4394" s="201">
        <v>3.9849999999999999</v>
      </c>
      <c r="V4394" t="s">
        <v>138</v>
      </c>
      <c r="W4394" t="s">
        <v>2909</v>
      </c>
      <c r="X4394" t="s">
        <v>4278</v>
      </c>
      <c r="Y4394" t="s">
        <v>3748</v>
      </c>
      <c r="Z4394" t="s">
        <v>3051</v>
      </c>
      <c r="AA4394" t="s">
        <v>862</v>
      </c>
      <c r="AB4394" s="198">
        <v>37073.875</v>
      </c>
      <c r="AC4394" s="198">
        <v>37103.875</v>
      </c>
    </row>
    <row r="4395" spans="1:29" x14ac:dyDescent="0.2">
      <c r="A4395" s="44" t="str">
        <f t="shared" si="341"/>
        <v>US Natural Gas Physical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1</v>
      </c>
      <c r="F4395" s="213">
        <f t="shared" si="345"/>
        <v>25000</v>
      </c>
      <c r="G4395" s="202">
        <v>1341387</v>
      </c>
      <c r="H4395" s="198">
        <v>37047.415393518517</v>
      </c>
      <c r="I4395" t="s">
        <v>3606</v>
      </c>
      <c r="M4395" t="s">
        <v>3494</v>
      </c>
      <c r="N4395" t="s">
        <v>3840</v>
      </c>
      <c r="O4395" t="s">
        <v>4680</v>
      </c>
      <c r="Q4395" s="199">
        <v>25000</v>
      </c>
      <c r="S4395" t="s">
        <v>3495</v>
      </c>
      <c r="T4395" t="s">
        <v>3730</v>
      </c>
      <c r="U4395" s="201">
        <v>3.855</v>
      </c>
      <c r="V4395" t="s">
        <v>3491</v>
      </c>
      <c r="W4395" t="s">
        <v>4163</v>
      </c>
      <c r="X4395" t="s">
        <v>4164</v>
      </c>
      <c r="Y4395" t="s">
        <v>4481</v>
      </c>
      <c r="Z4395" t="s">
        <v>3051</v>
      </c>
      <c r="AA4395">
        <v>831521</v>
      </c>
      <c r="AB4395" s="198">
        <v>37048.875011574077</v>
      </c>
      <c r="AC4395" s="198">
        <v>37048.875011574077</v>
      </c>
    </row>
    <row r="4396" spans="1:29" x14ac:dyDescent="0.2">
      <c r="A4396" s="44" t="str">
        <f t="shared" si="341"/>
        <v>US Natural Gas Physical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4114</v>
      </c>
      <c r="G4396" s="202">
        <v>1341388</v>
      </c>
      <c r="H4396" s="198">
        <v>37047.415393518517</v>
      </c>
      <c r="I4396" t="s">
        <v>4400</v>
      </c>
      <c r="M4396" t="s">
        <v>3494</v>
      </c>
      <c r="N4396" t="s">
        <v>3840</v>
      </c>
      <c r="O4396" t="s">
        <v>2469</v>
      </c>
      <c r="Q4396" s="199">
        <v>4114</v>
      </c>
      <c r="S4396" t="s">
        <v>3495</v>
      </c>
      <c r="T4396" t="s">
        <v>3730</v>
      </c>
      <c r="U4396" s="201">
        <v>3.7974999999999999</v>
      </c>
      <c r="V4396" t="s">
        <v>4009</v>
      </c>
      <c r="W4396" t="s">
        <v>4512</v>
      </c>
      <c r="X4396" t="s">
        <v>4513</v>
      </c>
      <c r="Y4396" t="s">
        <v>4481</v>
      </c>
      <c r="Z4396" t="s">
        <v>3051</v>
      </c>
      <c r="AA4396">
        <v>831520</v>
      </c>
      <c r="AB4396" s="198">
        <v>37048.875011574077</v>
      </c>
      <c r="AC4396" s="198">
        <v>37048.875011574077</v>
      </c>
    </row>
    <row r="4397" spans="1:29" x14ac:dyDescent="0.2">
      <c r="A4397" s="44" t="str">
        <f t="shared" si="341"/>
        <v>US Natural Gas Physical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11185</v>
      </c>
      <c r="G4397" s="202">
        <v>1341389</v>
      </c>
      <c r="H4397" s="198">
        <v>37047.415405092594</v>
      </c>
      <c r="I4397" t="s">
        <v>4249</v>
      </c>
      <c r="M4397" t="s">
        <v>3494</v>
      </c>
      <c r="N4397" t="s">
        <v>3840</v>
      </c>
      <c r="O4397" t="s">
        <v>2472</v>
      </c>
      <c r="Q4397" s="199">
        <v>11185</v>
      </c>
      <c r="S4397" t="s">
        <v>3495</v>
      </c>
      <c r="T4397" t="s">
        <v>3730</v>
      </c>
      <c r="U4397" s="201">
        <v>3.7875000000000001</v>
      </c>
      <c r="V4397" t="s">
        <v>4478</v>
      </c>
      <c r="W4397" t="s">
        <v>4512</v>
      </c>
      <c r="X4397" t="s">
        <v>4513</v>
      </c>
      <c r="Y4397" t="s">
        <v>4481</v>
      </c>
      <c r="Z4397" t="s">
        <v>3051</v>
      </c>
      <c r="AA4397">
        <v>831522</v>
      </c>
      <c r="AB4397" s="198">
        <v>37048.875011574077</v>
      </c>
      <c r="AC4397" s="198">
        <v>37048.875011574077</v>
      </c>
    </row>
    <row r="4398" spans="1:29" x14ac:dyDescent="0.2">
      <c r="A4398" s="44" t="str">
        <f t="shared" si="341"/>
        <v>US Natural Gas Physical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25000</v>
      </c>
      <c r="G4398" s="202">
        <v>1341390</v>
      </c>
      <c r="H4398" s="198">
        <v>37047.415439814817</v>
      </c>
      <c r="I4398" t="s">
        <v>3606</v>
      </c>
      <c r="M4398" t="s">
        <v>3494</v>
      </c>
      <c r="N4398" t="s">
        <v>3840</v>
      </c>
      <c r="O4398" t="s">
        <v>4680</v>
      </c>
      <c r="Q4398" s="199">
        <v>25000</v>
      </c>
      <c r="S4398" t="s">
        <v>3495</v>
      </c>
      <c r="T4398" t="s">
        <v>3730</v>
      </c>
      <c r="U4398" s="201">
        <v>3.8650000000000002</v>
      </c>
      <c r="V4398" t="s">
        <v>3491</v>
      </c>
      <c r="W4398" t="s">
        <v>4163</v>
      </c>
      <c r="X4398" t="s">
        <v>4164</v>
      </c>
      <c r="Y4398" t="s">
        <v>4481</v>
      </c>
      <c r="Z4398" t="s">
        <v>3051</v>
      </c>
      <c r="AA4398">
        <v>831523</v>
      </c>
      <c r="AB4398" s="198">
        <v>37048.875011574077</v>
      </c>
      <c r="AC4398" s="198">
        <v>37048.875011574077</v>
      </c>
    </row>
    <row r="4399" spans="1:29" x14ac:dyDescent="0.2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10000</v>
      </c>
      <c r="G4399" s="202">
        <v>1341391</v>
      </c>
      <c r="H4399" s="198">
        <v>37047.41547453704</v>
      </c>
      <c r="I4399" t="s">
        <v>4249</v>
      </c>
      <c r="M4399" t="s">
        <v>3494</v>
      </c>
      <c r="N4399" t="s">
        <v>3840</v>
      </c>
      <c r="O4399" t="s">
        <v>2472</v>
      </c>
      <c r="Q4399" s="199">
        <v>10000</v>
      </c>
      <c r="S4399" t="s">
        <v>3495</v>
      </c>
      <c r="T4399" t="s">
        <v>3730</v>
      </c>
      <c r="U4399" s="201">
        <v>3.79</v>
      </c>
      <c r="V4399" t="s">
        <v>4478</v>
      </c>
      <c r="W4399" t="s">
        <v>4512</v>
      </c>
      <c r="X4399" t="s">
        <v>4513</v>
      </c>
      <c r="Y4399" t="s">
        <v>4481</v>
      </c>
      <c r="Z4399" t="s">
        <v>3051</v>
      </c>
      <c r="AA4399">
        <v>831525</v>
      </c>
      <c r="AB4399" s="198">
        <v>37048.875011574077</v>
      </c>
      <c r="AC4399" s="198">
        <v>37048.875011574077</v>
      </c>
    </row>
    <row r="4400" spans="1:29" x14ac:dyDescent="0.2">
      <c r="A4400" s="44" t="str">
        <f t="shared" si="341"/>
        <v>US Natural Gas Physical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10000</v>
      </c>
      <c r="G4400" s="202">
        <v>1341392</v>
      </c>
      <c r="H4400" s="198">
        <v>37047.415486111109</v>
      </c>
      <c r="I4400" t="s">
        <v>4284</v>
      </c>
      <c r="M4400" t="s">
        <v>3494</v>
      </c>
      <c r="N4400" t="s">
        <v>3840</v>
      </c>
      <c r="O4400" t="s">
        <v>2481</v>
      </c>
      <c r="Q4400" s="199">
        <v>10000</v>
      </c>
      <c r="S4400" t="s">
        <v>3495</v>
      </c>
      <c r="T4400" t="s">
        <v>3730</v>
      </c>
      <c r="U4400" s="201">
        <v>3.9550000000000001</v>
      </c>
      <c r="V4400" t="s">
        <v>3454</v>
      </c>
      <c r="W4400" t="s">
        <v>4479</v>
      </c>
      <c r="X4400" t="s">
        <v>4480</v>
      </c>
      <c r="Y4400" t="s">
        <v>4481</v>
      </c>
      <c r="Z4400" t="s">
        <v>3051</v>
      </c>
      <c r="AA4400">
        <v>831528</v>
      </c>
      <c r="AB4400" s="198">
        <v>37048.875011574077</v>
      </c>
      <c r="AC4400" s="198">
        <v>37048.875011574077</v>
      </c>
    </row>
    <row r="4401" spans="1:29" x14ac:dyDescent="0.2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25000</v>
      </c>
      <c r="G4401" s="202">
        <v>1341393</v>
      </c>
      <c r="H4401" s="198">
        <v>37047.415486111109</v>
      </c>
      <c r="I4401" t="s">
        <v>3606</v>
      </c>
      <c r="M4401" t="s">
        <v>3494</v>
      </c>
      <c r="N4401" t="s">
        <v>3840</v>
      </c>
      <c r="O4401" t="s">
        <v>4680</v>
      </c>
      <c r="Q4401" s="199">
        <v>25000</v>
      </c>
      <c r="S4401" t="s">
        <v>3495</v>
      </c>
      <c r="T4401" t="s">
        <v>3730</v>
      </c>
      <c r="U4401" s="201">
        <v>3.875</v>
      </c>
      <c r="V4401" t="s">
        <v>3491</v>
      </c>
      <c r="W4401" t="s">
        <v>4163</v>
      </c>
      <c r="X4401" t="s">
        <v>4164</v>
      </c>
      <c r="Y4401" t="s">
        <v>4481</v>
      </c>
      <c r="Z4401" t="s">
        <v>3051</v>
      </c>
      <c r="AA4401">
        <v>831526</v>
      </c>
      <c r="AB4401" s="198">
        <v>37048.875011574077</v>
      </c>
      <c r="AC4401" s="198">
        <v>37048.875011574077</v>
      </c>
    </row>
    <row r="4402" spans="1:29" x14ac:dyDescent="0.2">
      <c r="A4402" s="44" t="str">
        <f t="shared" si="341"/>
        <v>US Natural Gas Physical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</v>
      </c>
      <c r="G4402" s="202">
        <v>1341394</v>
      </c>
      <c r="H4402" s="198">
        <v>37047.415497685186</v>
      </c>
      <c r="I4402" t="s">
        <v>3472</v>
      </c>
      <c r="M4402" t="s">
        <v>3494</v>
      </c>
      <c r="N4402" t="s">
        <v>3840</v>
      </c>
      <c r="O4402" t="s">
        <v>2498</v>
      </c>
      <c r="Q4402" s="199">
        <v>5</v>
      </c>
      <c r="S4402" t="s">
        <v>3495</v>
      </c>
      <c r="T4402" t="s">
        <v>3730</v>
      </c>
      <c r="U4402" s="201">
        <v>3.8050000000000002</v>
      </c>
      <c r="V4402" t="s">
        <v>750</v>
      </c>
      <c r="W4402" t="s">
        <v>4348</v>
      </c>
      <c r="X4402" t="s">
        <v>4498</v>
      </c>
      <c r="Y4402" t="s">
        <v>4481</v>
      </c>
      <c r="Z4402" t="s">
        <v>3051</v>
      </c>
      <c r="AA4402">
        <v>831527</v>
      </c>
      <c r="AB4402" s="198">
        <v>37048.875011574077</v>
      </c>
      <c r="AC4402" s="198">
        <v>37048.875011574077</v>
      </c>
    </row>
    <row r="4403" spans="1:29" x14ac:dyDescent="0.2">
      <c r="A4403" s="44" t="str">
        <f t="shared" si="341"/>
        <v xml:space="preserve"> Natural Gas Physical</v>
      </c>
      <c r="B4403" s="44" t="str">
        <f t="shared" si="342"/>
        <v/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10000</v>
      </c>
      <c r="G4403" s="202">
        <v>1341395</v>
      </c>
      <c r="H4403" s="198">
        <v>37047.415509259263</v>
      </c>
      <c r="I4403" t="s">
        <v>4431</v>
      </c>
      <c r="M4403" t="s">
        <v>3494</v>
      </c>
      <c r="N4403" t="s">
        <v>3176</v>
      </c>
      <c r="O4403" t="s">
        <v>4591</v>
      </c>
      <c r="P4403" s="199">
        <v>10000</v>
      </c>
      <c r="S4403" t="s">
        <v>3798</v>
      </c>
      <c r="T4403" t="s">
        <v>3177</v>
      </c>
      <c r="U4403" s="201">
        <v>4.74</v>
      </c>
      <c r="V4403" t="s">
        <v>3806</v>
      </c>
      <c r="W4403" t="s">
        <v>3178</v>
      </c>
      <c r="X4403" t="s">
        <v>3179</v>
      </c>
      <c r="Y4403" t="s">
        <v>4481</v>
      </c>
      <c r="Z4403" t="s">
        <v>3052</v>
      </c>
      <c r="AA4403">
        <v>831529</v>
      </c>
      <c r="AB4403" s="198">
        <v>37047.875011574077</v>
      </c>
      <c r="AC4403" s="198">
        <v>37047.875011574077</v>
      </c>
    </row>
    <row r="4404" spans="1:29" x14ac:dyDescent="0.2">
      <c r="A4404" s="44" t="str">
        <f t="shared" si="341"/>
        <v>US Natural Gas Physical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10000</v>
      </c>
      <c r="G4404" s="202">
        <v>1341398</v>
      </c>
      <c r="H4404" s="198">
        <v>37047.415543981479</v>
      </c>
      <c r="I4404" t="s">
        <v>4249</v>
      </c>
      <c r="M4404" t="s">
        <v>3494</v>
      </c>
      <c r="N4404" t="s">
        <v>3840</v>
      </c>
      <c r="O4404" t="s">
        <v>2481</v>
      </c>
      <c r="P4404" s="199">
        <v>10000</v>
      </c>
      <c r="S4404" t="s">
        <v>3495</v>
      </c>
      <c r="T4404" t="s">
        <v>3730</v>
      </c>
      <c r="U4404" s="201">
        <v>3.95</v>
      </c>
      <c r="V4404" t="s">
        <v>4478</v>
      </c>
      <c r="W4404" t="s">
        <v>4479</v>
      </c>
      <c r="X4404" t="s">
        <v>4480</v>
      </c>
      <c r="Y4404" t="s">
        <v>4481</v>
      </c>
      <c r="Z4404" t="s">
        <v>3051</v>
      </c>
      <c r="AA4404">
        <v>831530</v>
      </c>
      <c r="AB4404" s="198">
        <v>37048.875011574077</v>
      </c>
      <c r="AC4404" s="198">
        <v>37048.875011574077</v>
      </c>
    </row>
    <row r="4405" spans="1:29" x14ac:dyDescent="0.2">
      <c r="A4405" s="44" t="str">
        <f t="shared" si="341"/>
        <v>US Natural Gas Physical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1341399</v>
      </c>
      <c r="H4405" s="198">
        <v>37047.415555555555</v>
      </c>
      <c r="I4405" t="s">
        <v>3606</v>
      </c>
      <c r="M4405" t="s">
        <v>3494</v>
      </c>
      <c r="N4405" t="s">
        <v>3840</v>
      </c>
      <c r="O4405" t="s">
        <v>4680</v>
      </c>
      <c r="Q4405" s="199">
        <v>25000</v>
      </c>
      <c r="S4405" t="s">
        <v>3495</v>
      </c>
      <c r="T4405" t="s">
        <v>3730</v>
      </c>
      <c r="U4405" s="201">
        <v>3.8849999999999998</v>
      </c>
      <c r="V4405" t="s">
        <v>3491</v>
      </c>
      <c r="W4405" t="s">
        <v>4163</v>
      </c>
      <c r="X4405" t="s">
        <v>4164</v>
      </c>
      <c r="Y4405" t="s">
        <v>4481</v>
      </c>
      <c r="Z4405" t="s">
        <v>3051</v>
      </c>
      <c r="AA4405">
        <v>831531</v>
      </c>
      <c r="AB4405" s="198">
        <v>37048.875011574077</v>
      </c>
      <c r="AC4405" s="198">
        <v>37048.875011574077</v>
      </c>
    </row>
    <row r="4406" spans="1:29" x14ac:dyDescent="0.2">
      <c r="A4406" s="44" t="str">
        <f t="shared" si="341"/>
        <v>US Natural Gas Physical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1</v>
      </c>
      <c r="F4406" s="213">
        <f t="shared" si="345"/>
        <v>10000</v>
      </c>
      <c r="G4406" s="202">
        <v>1341403</v>
      </c>
      <c r="H4406" s="198">
        <v>37047.415601851855</v>
      </c>
      <c r="I4406" t="s">
        <v>3606</v>
      </c>
      <c r="M4406" t="s">
        <v>3494</v>
      </c>
      <c r="N4406" t="s">
        <v>3840</v>
      </c>
      <c r="O4406" t="s">
        <v>4679</v>
      </c>
      <c r="Q4406" s="199">
        <v>10000</v>
      </c>
      <c r="S4406" t="s">
        <v>3495</v>
      </c>
      <c r="T4406" t="s">
        <v>3730</v>
      </c>
      <c r="U4406" s="201">
        <v>4</v>
      </c>
      <c r="V4406" t="s">
        <v>587</v>
      </c>
      <c r="W4406" t="s">
        <v>4178</v>
      </c>
      <c r="X4406" t="s">
        <v>4179</v>
      </c>
      <c r="Y4406" t="s">
        <v>4481</v>
      </c>
      <c r="Z4406" t="s">
        <v>3051</v>
      </c>
      <c r="AA4406">
        <v>831532</v>
      </c>
      <c r="AB4406" s="198">
        <v>37048.875011574077</v>
      </c>
      <c r="AC4406" s="198">
        <v>37048.875011574077</v>
      </c>
    </row>
    <row r="4407" spans="1:29" x14ac:dyDescent="0.2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20</v>
      </c>
      <c r="G4407" s="202">
        <v>1341405</v>
      </c>
      <c r="H4407" s="198">
        <v>37047.415613425925</v>
      </c>
      <c r="I4407" t="s">
        <v>3700</v>
      </c>
      <c r="M4407" t="s">
        <v>3499</v>
      </c>
      <c r="N4407" t="s">
        <v>3757</v>
      </c>
      <c r="O4407" t="s">
        <v>3758</v>
      </c>
      <c r="P4407" s="199">
        <v>20</v>
      </c>
      <c r="S4407" t="s">
        <v>3729</v>
      </c>
      <c r="T4407" t="s">
        <v>3730</v>
      </c>
      <c r="U4407" s="201">
        <v>462</v>
      </c>
      <c r="V4407" t="s">
        <v>3940</v>
      </c>
      <c r="W4407" t="s">
        <v>3747</v>
      </c>
      <c r="X4407" t="s">
        <v>3732</v>
      </c>
      <c r="Y4407" t="s">
        <v>3733</v>
      </c>
      <c r="Z4407" t="s">
        <v>3734</v>
      </c>
      <c r="AA4407">
        <v>2169199</v>
      </c>
    </row>
    <row r="4408" spans="1:29" x14ac:dyDescent="0.2">
      <c r="A4408" s="44" t="str">
        <f t="shared" si="341"/>
        <v>US Natural Gas Physical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10000</v>
      </c>
      <c r="G4408" s="202">
        <v>1341404</v>
      </c>
      <c r="H4408" s="198">
        <v>37047.415613425925</v>
      </c>
      <c r="I4408" t="s">
        <v>4249</v>
      </c>
      <c r="M4408" t="s">
        <v>3494</v>
      </c>
      <c r="N4408" t="s">
        <v>3840</v>
      </c>
      <c r="O4408" t="s">
        <v>2481</v>
      </c>
      <c r="P4408" s="199">
        <v>10000</v>
      </c>
      <c r="S4408" t="s">
        <v>3495</v>
      </c>
      <c r="T4408" t="s">
        <v>3730</v>
      </c>
      <c r="U4408" s="201">
        <v>3.9449999999999998</v>
      </c>
      <c r="V4408" t="s">
        <v>4478</v>
      </c>
      <c r="W4408" t="s">
        <v>4479</v>
      </c>
      <c r="X4408" t="s">
        <v>4480</v>
      </c>
      <c r="Y4408" t="s">
        <v>4481</v>
      </c>
      <c r="Z4408" t="s">
        <v>3051</v>
      </c>
      <c r="AA4408">
        <v>831533</v>
      </c>
      <c r="AB4408" s="198">
        <v>37048.875011574077</v>
      </c>
      <c r="AC4408" s="198">
        <v>37048.875011574077</v>
      </c>
    </row>
    <row r="4409" spans="1:29" x14ac:dyDescent="0.2">
      <c r="A4409" s="44" t="str">
        <f t="shared" si="341"/>
        <v>US Natural Gas Physical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2700</v>
      </c>
      <c r="G4409" s="202">
        <v>1341406</v>
      </c>
      <c r="H4409" s="198">
        <v>37047.415659722225</v>
      </c>
      <c r="I4409" t="s">
        <v>4075</v>
      </c>
      <c r="M4409" t="s">
        <v>3494</v>
      </c>
      <c r="N4409" t="s">
        <v>3840</v>
      </c>
      <c r="O4409" t="s">
        <v>2767</v>
      </c>
      <c r="P4409" s="199">
        <v>2700</v>
      </c>
      <c r="S4409" t="s">
        <v>3495</v>
      </c>
      <c r="T4409" t="s">
        <v>3730</v>
      </c>
      <c r="U4409" s="201">
        <v>3.7174999999999998</v>
      </c>
      <c r="V4409" t="s">
        <v>4076</v>
      </c>
      <c r="W4409" t="s">
        <v>4368</v>
      </c>
      <c r="X4409" t="s">
        <v>3165</v>
      </c>
      <c r="Y4409" t="s">
        <v>4481</v>
      </c>
      <c r="Z4409" t="s">
        <v>3051</v>
      </c>
      <c r="AA4409">
        <v>831534</v>
      </c>
      <c r="AB4409" s="198">
        <v>37048.875011574077</v>
      </c>
      <c r="AC4409" s="198">
        <v>37048.875011574077</v>
      </c>
    </row>
    <row r="4410" spans="1:29" x14ac:dyDescent="0.2">
      <c r="A4410" s="44" t="str">
        <f t="shared" si="341"/>
        <v xml:space="preserve"> Natural Gas Physical</v>
      </c>
      <c r="B4410" s="44" t="str">
        <f t="shared" si="342"/>
        <v/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10000</v>
      </c>
      <c r="G4410" s="202">
        <v>1341407</v>
      </c>
      <c r="H4410" s="198">
        <v>37047.415763888886</v>
      </c>
      <c r="I4410" t="s">
        <v>4501</v>
      </c>
      <c r="M4410" t="s">
        <v>3494</v>
      </c>
      <c r="N4410" t="s">
        <v>3176</v>
      </c>
      <c r="O4410" t="s">
        <v>4591</v>
      </c>
      <c r="Q4410" s="199">
        <v>10000</v>
      </c>
      <c r="S4410" t="s">
        <v>3798</v>
      </c>
      <c r="T4410" t="s">
        <v>3177</v>
      </c>
      <c r="U4410" s="201">
        <v>4.75</v>
      </c>
      <c r="V4410" t="s">
        <v>4356</v>
      </c>
      <c r="W4410" t="s">
        <v>3178</v>
      </c>
      <c r="X4410" t="s">
        <v>3179</v>
      </c>
      <c r="Y4410" t="s">
        <v>4481</v>
      </c>
      <c r="Z4410" t="s">
        <v>3052</v>
      </c>
      <c r="AA4410">
        <v>831535</v>
      </c>
      <c r="AB4410" s="198">
        <v>37047.875011574077</v>
      </c>
      <c r="AC4410" s="198">
        <v>37047.875011574077</v>
      </c>
    </row>
    <row r="4411" spans="1:29" x14ac:dyDescent="0.2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4995</v>
      </c>
      <c r="G4411" s="202">
        <v>1341408</v>
      </c>
      <c r="H4411" s="198">
        <v>37047.415960648148</v>
      </c>
      <c r="I4411" t="s">
        <v>4543</v>
      </c>
      <c r="M4411" t="s">
        <v>3494</v>
      </c>
      <c r="N4411" t="s">
        <v>3840</v>
      </c>
      <c r="O4411" t="s">
        <v>2498</v>
      </c>
      <c r="Q4411" s="199">
        <v>4995</v>
      </c>
      <c r="S4411" t="s">
        <v>3495</v>
      </c>
      <c r="T4411" t="s">
        <v>3730</v>
      </c>
      <c r="U4411" s="201">
        <v>3.8050000000000002</v>
      </c>
      <c r="V4411" t="s">
        <v>4600</v>
      </c>
      <c r="W4411" t="s">
        <v>4348</v>
      </c>
      <c r="X4411" t="s">
        <v>4498</v>
      </c>
      <c r="Y4411" t="s">
        <v>4481</v>
      </c>
      <c r="Z4411" t="s">
        <v>3051</v>
      </c>
      <c r="AA4411">
        <v>831536</v>
      </c>
      <c r="AB4411" s="198">
        <v>37048.875011574077</v>
      </c>
      <c r="AC4411" s="198">
        <v>37048.875011574077</v>
      </c>
    </row>
    <row r="4412" spans="1:29" x14ac:dyDescent="0.2">
      <c r="A4412" s="44" t="str">
        <f t="shared" si="341"/>
        <v>US Natural Gas Physical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10000</v>
      </c>
      <c r="G4412" s="202">
        <v>1341409</v>
      </c>
      <c r="H4412" s="198">
        <v>37047.415972222225</v>
      </c>
      <c r="I4412" t="s">
        <v>4504</v>
      </c>
      <c r="M4412" t="s">
        <v>3494</v>
      </c>
      <c r="N4412" t="s">
        <v>3840</v>
      </c>
      <c r="O4412" t="s">
        <v>2472</v>
      </c>
      <c r="Q4412" s="199">
        <v>10000</v>
      </c>
      <c r="S4412" t="s">
        <v>3495</v>
      </c>
      <c r="T4412" t="s">
        <v>3730</v>
      </c>
      <c r="U4412" s="201">
        <v>3.7925</v>
      </c>
      <c r="V4412" t="s">
        <v>3257</v>
      </c>
      <c r="W4412" t="s">
        <v>4512</v>
      </c>
      <c r="X4412" t="s">
        <v>4513</v>
      </c>
      <c r="Y4412" t="s">
        <v>4481</v>
      </c>
      <c r="Z4412" t="s">
        <v>3051</v>
      </c>
      <c r="AA4412">
        <v>831537</v>
      </c>
      <c r="AB4412" s="198">
        <v>37048.875011574077</v>
      </c>
      <c r="AC4412" s="198">
        <v>37048.875011574077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25</v>
      </c>
      <c r="F4413" s="213">
        <f t="shared" si="345"/>
        <v>125000</v>
      </c>
      <c r="G4413" s="202">
        <v>1341411</v>
      </c>
      <c r="H4413" s="198">
        <v>37047.415983796294</v>
      </c>
      <c r="I4413" t="s">
        <v>3700</v>
      </c>
      <c r="M4413" t="s">
        <v>3494</v>
      </c>
      <c r="N4413" t="s">
        <v>4277</v>
      </c>
      <c r="O4413" t="s">
        <v>4658</v>
      </c>
      <c r="Q4413" s="199">
        <v>5000</v>
      </c>
      <c r="S4413" t="s">
        <v>3495</v>
      </c>
      <c r="T4413" t="s">
        <v>3730</v>
      </c>
      <c r="U4413" s="201">
        <v>3.875</v>
      </c>
      <c r="V4413" t="s">
        <v>4412</v>
      </c>
      <c r="W4413" t="s">
        <v>3171</v>
      </c>
      <c r="X4413" t="s">
        <v>4287</v>
      </c>
      <c r="Y4413" t="s">
        <v>3748</v>
      </c>
      <c r="Z4413" t="s">
        <v>3051</v>
      </c>
      <c r="AA4413" t="s">
        <v>863</v>
      </c>
      <c r="AB4413" s="198">
        <v>37048.875011574077</v>
      </c>
      <c r="AC4413" s="198">
        <v>37072.875011574077</v>
      </c>
    </row>
    <row r="4414" spans="1:29" x14ac:dyDescent="0.2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1</v>
      </c>
      <c r="F4414" s="213">
        <f t="shared" si="345"/>
        <v>10000</v>
      </c>
      <c r="G4414" s="202">
        <v>1341412</v>
      </c>
      <c r="H4414" s="198">
        <v>37047.416018518517</v>
      </c>
      <c r="I4414" t="s">
        <v>3678</v>
      </c>
      <c r="M4414" t="s">
        <v>3494</v>
      </c>
      <c r="N4414" t="s">
        <v>3840</v>
      </c>
      <c r="O4414" t="s">
        <v>2473</v>
      </c>
      <c r="Q4414" s="199">
        <v>10000</v>
      </c>
      <c r="S4414" t="s">
        <v>3495</v>
      </c>
      <c r="T4414" t="s">
        <v>3730</v>
      </c>
      <c r="U4414" s="201">
        <v>3.6549999999999998</v>
      </c>
      <c r="V4414" t="s">
        <v>3108</v>
      </c>
      <c r="W4414" t="s">
        <v>4512</v>
      </c>
      <c r="X4414" t="s">
        <v>4513</v>
      </c>
      <c r="Y4414" t="s">
        <v>4481</v>
      </c>
      <c r="Z4414" t="s">
        <v>3051</v>
      </c>
      <c r="AA4414">
        <v>831538</v>
      </c>
      <c r="AB4414" s="198">
        <v>37048.875011574077</v>
      </c>
      <c r="AC4414" s="198">
        <v>37048.875011574077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75000</v>
      </c>
      <c r="G4415" s="202">
        <v>1341414</v>
      </c>
      <c r="H4415" s="198">
        <v>37047.416041666664</v>
      </c>
      <c r="I4415" t="s">
        <v>3702</v>
      </c>
      <c r="M4415" t="s">
        <v>3494</v>
      </c>
      <c r="N4415" t="s">
        <v>4277</v>
      </c>
      <c r="O4415" t="s">
        <v>3186</v>
      </c>
      <c r="P4415" s="199">
        <v>2500</v>
      </c>
      <c r="S4415" t="s">
        <v>3495</v>
      </c>
      <c r="T4415" t="s">
        <v>3730</v>
      </c>
      <c r="U4415" s="201">
        <v>4.1050000000000004</v>
      </c>
      <c r="V4415" t="s">
        <v>3928</v>
      </c>
      <c r="W4415" t="s">
        <v>2909</v>
      </c>
      <c r="X4415" t="s">
        <v>4278</v>
      </c>
      <c r="Y4415" t="s">
        <v>3748</v>
      </c>
      <c r="Z4415" t="s">
        <v>3051</v>
      </c>
      <c r="AA4415" t="s">
        <v>864</v>
      </c>
      <c r="AB4415" s="198">
        <v>37135.875</v>
      </c>
      <c r="AC4415" s="198">
        <v>37164.875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25</v>
      </c>
      <c r="F4416" s="213">
        <f t="shared" si="345"/>
        <v>125000</v>
      </c>
      <c r="G4416" s="202">
        <v>1341417</v>
      </c>
      <c r="H4416" s="198">
        <v>37047.416145833333</v>
      </c>
      <c r="I4416" t="s">
        <v>3700</v>
      </c>
      <c r="M4416" t="s">
        <v>3494</v>
      </c>
      <c r="N4416" t="s">
        <v>4277</v>
      </c>
      <c r="O4416" t="s">
        <v>3991</v>
      </c>
      <c r="P4416" s="199">
        <v>5000</v>
      </c>
      <c r="S4416" t="s">
        <v>3495</v>
      </c>
      <c r="T4416" t="s">
        <v>3730</v>
      </c>
      <c r="U4416" s="201">
        <v>3.88</v>
      </c>
      <c r="V4416" t="s">
        <v>4412</v>
      </c>
      <c r="W4416" t="s">
        <v>4527</v>
      </c>
      <c r="X4416" t="s">
        <v>4157</v>
      </c>
      <c r="Y4416" t="s">
        <v>3748</v>
      </c>
      <c r="Z4416" t="s">
        <v>3051</v>
      </c>
      <c r="AA4416" t="s">
        <v>865</v>
      </c>
      <c r="AB4416" s="198">
        <v>37048.875011574077</v>
      </c>
      <c r="AC4416" s="198">
        <v>37072.875011574077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155000</v>
      </c>
      <c r="G4417" s="202">
        <v>1341418</v>
      </c>
      <c r="H4417" s="198">
        <v>37047.416192129633</v>
      </c>
      <c r="I4417" t="s">
        <v>3702</v>
      </c>
      <c r="M4417" t="s">
        <v>3494</v>
      </c>
      <c r="N4417" t="s">
        <v>4277</v>
      </c>
      <c r="O4417" t="s">
        <v>4487</v>
      </c>
      <c r="P4417" s="199">
        <v>5000</v>
      </c>
      <c r="S4417" t="s">
        <v>3495</v>
      </c>
      <c r="T4417" t="s">
        <v>3730</v>
      </c>
      <c r="U4417" s="201">
        <v>3.98</v>
      </c>
      <c r="V4417" t="s">
        <v>3680</v>
      </c>
      <c r="W4417" t="s">
        <v>2909</v>
      </c>
      <c r="X4417" t="s">
        <v>4278</v>
      </c>
      <c r="Y4417" t="s">
        <v>3748</v>
      </c>
      <c r="Z4417" t="s">
        <v>3051</v>
      </c>
      <c r="AA4417" t="s">
        <v>866</v>
      </c>
      <c r="AB4417" s="198">
        <v>37073.875</v>
      </c>
      <c r="AC4417" s="198">
        <v>37103.875</v>
      </c>
    </row>
    <row r="4418" spans="1:29" x14ac:dyDescent="0.2">
      <c r="A4418" s="44" t="str">
        <f t="shared" si="341"/>
        <v>US Natural Gas Physical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4000</v>
      </c>
      <c r="G4418" s="202">
        <v>1341419</v>
      </c>
      <c r="H4418" s="198">
        <v>37047.416226851848</v>
      </c>
      <c r="I4418" t="s">
        <v>4502</v>
      </c>
      <c r="M4418" t="s">
        <v>3494</v>
      </c>
      <c r="N4418" t="s">
        <v>3840</v>
      </c>
      <c r="O4418" t="s">
        <v>2499</v>
      </c>
      <c r="Q4418" s="199">
        <v>4000</v>
      </c>
      <c r="S4418" t="s">
        <v>3495</v>
      </c>
      <c r="T4418" t="s">
        <v>3730</v>
      </c>
      <c r="U4418" s="201">
        <v>3.8149999999999999</v>
      </c>
      <c r="V4418" t="s">
        <v>4151</v>
      </c>
      <c r="W4418" t="s">
        <v>4348</v>
      </c>
      <c r="X4418" t="s">
        <v>4498</v>
      </c>
      <c r="Y4418" t="s">
        <v>4481</v>
      </c>
      <c r="Z4418" t="s">
        <v>3051</v>
      </c>
      <c r="AA4418">
        <v>831539</v>
      </c>
      <c r="AB4418" s="198">
        <v>37048.875011574077</v>
      </c>
      <c r="AC4418" s="198">
        <v>37048.875011574077</v>
      </c>
    </row>
    <row r="4419" spans="1:29" x14ac:dyDescent="0.2">
      <c r="A4419" s="44" t="str">
        <f t="shared" si="341"/>
        <v>US Natural Gas Physical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7000</v>
      </c>
      <c r="G4419" s="202">
        <v>1341420</v>
      </c>
      <c r="H4419" s="198">
        <v>37047.416250000002</v>
      </c>
      <c r="I4419" t="s">
        <v>4518</v>
      </c>
      <c r="M4419" t="s">
        <v>3494</v>
      </c>
      <c r="N4419" t="s">
        <v>3840</v>
      </c>
      <c r="O4419" t="s">
        <v>2472</v>
      </c>
      <c r="P4419" s="199">
        <v>7000</v>
      </c>
      <c r="S4419" t="s">
        <v>3495</v>
      </c>
      <c r="T4419" t="s">
        <v>3730</v>
      </c>
      <c r="U4419" s="201">
        <v>3.79</v>
      </c>
      <c r="V4419" t="s">
        <v>4598</v>
      </c>
      <c r="W4419" t="s">
        <v>4512</v>
      </c>
      <c r="X4419" t="s">
        <v>4513</v>
      </c>
      <c r="Y4419" t="s">
        <v>4481</v>
      </c>
      <c r="Z4419" t="s">
        <v>3051</v>
      </c>
      <c r="AA4419">
        <v>831540</v>
      </c>
      <c r="AB4419" s="198">
        <v>37048.875011574077</v>
      </c>
      <c r="AC4419" s="198">
        <v>37048.875011574077</v>
      </c>
    </row>
    <row r="4420" spans="1:29" x14ac:dyDescent="0.2">
      <c r="A4420" s="44" t="str">
        <f t="shared" si="341"/>
        <v>US Natural Gas Physical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</v>
      </c>
      <c r="F4420" s="213">
        <f t="shared" si="345"/>
        <v>5000</v>
      </c>
      <c r="G4420" s="202">
        <v>1341421</v>
      </c>
      <c r="H4420" s="198">
        <v>37047.416284722225</v>
      </c>
      <c r="I4420" t="s">
        <v>3678</v>
      </c>
      <c r="M4420" t="s">
        <v>3494</v>
      </c>
      <c r="N4420" t="s">
        <v>3840</v>
      </c>
      <c r="O4420" t="s">
        <v>2473</v>
      </c>
      <c r="Q4420" s="199">
        <v>5000</v>
      </c>
      <c r="S4420" t="s">
        <v>3495</v>
      </c>
      <c r="T4420" t="s">
        <v>3730</v>
      </c>
      <c r="U4420" s="201">
        <v>3.66</v>
      </c>
      <c r="V4420" t="s">
        <v>3108</v>
      </c>
      <c r="W4420" t="s">
        <v>4512</v>
      </c>
      <c r="X4420" t="s">
        <v>4513</v>
      </c>
      <c r="Y4420" t="s">
        <v>4481</v>
      </c>
      <c r="Z4420" t="s">
        <v>3051</v>
      </c>
      <c r="AA4420">
        <v>831541</v>
      </c>
      <c r="AB4420" s="198">
        <v>37048.875011574077</v>
      </c>
      <c r="AC4420" s="198">
        <v>37048.875011574077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1341422</v>
      </c>
      <c r="H4421" s="198">
        <v>37047.416307870371</v>
      </c>
      <c r="I4421" t="s">
        <v>4280</v>
      </c>
      <c r="M4421" t="s">
        <v>3494</v>
      </c>
      <c r="N4421" t="s">
        <v>4277</v>
      </c>
      <c r="O4421" t="s">
        <v>4487</v>
      </c>
      <c r="Q4421" s="199">
        <v>5000</v>
      </c>
      <c r="S4421" t="s">
        <v>3495</v>
      </c>
      <c r="T4421" t="s">
        <v>3730</v>
      </c>
      <c r="U4421" s="201">
        <v>3.9849999999999999</v>
      </c>
      <c r="V4421" t="s">
        <v>4114</v>
      </c>
      <c r="W4421" t="s">
        <v>2909</v>
      </c>
      <c r="X4421" t="s">
        <v>4278</v>
      </c>
      <c r="Y4421" t="s">
        <v>3748</v>
      </c>
      <c r="Z4421" t="s">
        <v>3051</v>
      </c>
      <c r="AA4421" t="s">
        <v>867</v>
      </c>
      <c r="AB4421" s="198">
        <v>37073.875</v>
      </c>
      <c r="AC4421" s="198">
        <v>37103.875</v>
      </c>
    </row>
    <row r="4422" spans="1:29" x14ac:dyDescent="0.2">
      <c r="A4422" s="44" t="str">
        <f t="shared" si="341"/>
        <v>US Natural Gas Physical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10000</v>
      </c>
      <c r="G4422" s="202">
        <v>1341423</v>
      </c>
      <c r="H4422" s="198">
        <v>37047.416493055556</v>
      </c>
      <c r="I4422" t="s">
        <v>4249</v>
      </c>
      <c r="M4422" t="s">
        <v>3494</v>
      </c>
      <c r="N4422" t="s">
        <v>3840</v>
      </c>
      <c r="O4422" t="s">
        <v>2481</v>
      </c>
      <c r="Q4422" s="199">
        <v>10000</v>
      </c>
      <c r="S4422" t="s">
        <v>3495</v>
      </c>
      <c r="T4422" t="s">
        <v>3730</v>
      </c>
      <c r="U4422" s="201">
        <v>3.93</v>
      </c>
      <c r="V4422" t="s">
        <v>4503</v>
      </c>
      <c r="W4422" t="s">
        <v>4479</v>
      </c>
      <c r="X4422" t="s">
        <v>4480</v>
      </c>
      <c r="Y4422" t="s">
        <v>4481</v>
      </c>
      <c r="Z4422" t="s">
        <v>3051</v>
      </c>
      <c r="AA4422">
        <v>831542</v>
      </c>
      <c r="AB4422" s="198">
        <v>37048.875011574077</v>
      </c>
      <c r="AC4422" s="198">
        <v>37048.875011574077</v>
      </c>
    </row>
    <row r="4423" spans="1:29" x14ac:dyDescent="0.2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10000</v>
      </c>
      <c r="G4423" s="202">
        <v>1341426</v>
      </c>
      <c r="H4423" s="198">
        <v>37047.416550925926</v>
      </c>
      <c r="I4423" t="s">
        <v>4482</v>
      </c>
      <c r="M4423" t="s">
        <v>3494</v>
      </c>
      <c r="N4423" t="s">
        <v>3840</v>
      </c>
      <c r="O4423" t="s">
        <v>2481</v>
      </c>
      <c r="Q4423" s="199">
        <v>10000</v>
      </c>
      <c r="S4423" t="s">
        <v>3495</v>
      </c>
      <c r="T4423" t="s">
        <v>3730</v>
      </c>
      <c r="U4423" s="201">
        <v>3.9350000000000001</v>
      </c>
      <c r="V4423" t="s">
        <v>4511</v>
      </c>
      <c r="W4423" t="s">
        <v>4479</v>
      </c>
      <c r="X4423" t="s">
        <v>4480</v>
      </c>
      <c r="Y4423" t="s">
        <v>4481</v>
      </c>
      <c r="Z4423" t="s">
        <v>3051</v>
      </c>
      <c r="AA4423">
        <v>831543</v>
      </c>
      <c r="AB4423" s="198">
        <v>37048.875011574077</v>
      </c>
      <c r="AC4423" s="198">
        <v>37048.875011574077</v>
      </c>
    </row>
    <row r="4424" spans="1:29" x14ac:dyDescent="0.2">
      <c r="A4424" s="44" t="str">
        <f t="shared" si="341"/>
        <v>US Natural Gas Physical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10000</v>
      </c>
      <c r="G4424" s="202">
        <v>1341430</v>
      </c>
      <c r="H4424" s="198">
        <v>37047.416631944441</v>
      </c>
      <c r="I4424" t="s">
        <v>3150</v>
      </c>
      <c r="M4424" t="s">
        <v>3494</v>
      </c>
      <c r="N4424" t="s">
        <v>3840</v>
      </c>
      <c r="O4424" t="s">
        <v>2481</v>
      </c>
      <c r="Q4424" s="199">
        <v>10000</v>
      </c>
      <c r="S4424" t="s">
        <v>3495</v>
      </c>
      <c r="T4424" t="s">
        <v>3730</v>
      </c>
      <c r="U4424" s="201">
        <v>3.94</v>
      </c>
      <c r="V4424" t="s">
        <v>857</v>
      </c>
      <c r="W4424" t="s">
        <v>4479</v>
      </c>
      <c r="X4424" t="s">
        <v>4480</v>
      </c>
      <c r="Y4424" t="s">
        <v>4481</v>
      </c>
      <c r="Z4424" t="s">
        <v>3051</v>
      </c>
      <c r="AA4424">
        <v>831545</v>
      </c>
      <c r="AB4424" s="198">
        <v>37048.875011574077</v>
      </c>
      <c r="AC4424" s="198">
        <v>37048.875011574077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31</v>
      </c>
      <c r="F4425" s="213">
        <f t="shared" si="345"/>
        <v>465000</v>
      </c>
      <c r="G4425" s="202">
        <v>1341432</v>
      </c>
      <c r="H4425" s="198">
        <v>37047.416701388887</v>
      </c>
      <c r="I4425" t="s">
        <v>3606</v>
      </c>
      <c r="M4425" t="s">
        <v>3494</v>
      </c>
      <c r="N4425" t="s">
        <v>4277</v>
      </c>
      <c r="O4425" t="s">
        <v>4487</v>
      </c>
      <c r="P4425" s="199">
        <v>15000</v>
      </c>
      <c r="S4425" t="s">
        <v>3495</v>
      </c>
      <c r="T4425" t="s">
        <v>3730</v>
      </c>
      <c r="U4425" s="201">
        <v>3.9849999999999999</v>
      </c>
      <c r="V4425" t="s">
        <v>3154</v>
      </c>
      <c r="W4425" t="s">
        <v>2909</v>
      </c>
      <c r="X4425" t="s">
        <v>4278</v>
      </c>
      <c r="Y4425" t="s">
        <v>3748</v>
      </c>
      <c r="Z4425" t="s">
        <v>3051</v>
      </c>
      <c r="AA4425" t="s">
        <v>868</v>
      </c>
      <c r="AB4425" s="198">
        <v>37073.875</v>
      </c>
      <c r="AC4425" s="198">
        <v>37103.875</v>
      </c>
    </row>
    <row r="4426" spans="1:29" x14ac:dyDescent="0.2">
      <c r="A4426" s="44" t="str">
        <f t="shared" si="341"/>
        <v>US Natural Gas Physical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Physical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10000</v>
      </c>
      <c r="G4426" s="202">
        <v>1341433</v>
      </c>
      <c r="H4426" s="198">
        <v>37047.416712962964</v>
      </c>
      <c r="I4426" t="s">
        <v>4249</v>
      </c>
      <c r="M4426" t="s">
        <v>3494</v>
      </c>
      <c r="N4426" t="s">
        <v>3840</v>
      </c>
      <c r="O4426" t="s">
        <v>2481</v>
      </c>
      <c r="P4426" s="199">
        <v>10000</v>
      </c>
      <c r="S4426" t="s">
        <v>3495</v>
      </c>
      <c r="T4426" t="s">
        <v>3730</v>
      </c>
      <c r="U4426" s="201">
        <v>3.9350000000000001</v>
      </c>
      <c r="V4426" t="s">
        <v>4503</v>
      </c>
      <c r="W4426" t="s">
        <v>4479</v>
      </c>
      <c r="X4426" t="s">
        <v>4480</v>
      </c>
      <c r="Y4426" t="s">
        <v>4481</v>
      </c>
      <c r="Z4426" t="s">
        <v>3051</v>
      </c>
      <c r="AA4426">
        <v>831546</v>
      </c>
      <c r="AB4426" s="198">
        <v>37048.875011574077</v>
      </c>
      <c r="AC4426" s="198">
        <v>37048.875011574077</v>
      </c>
    </row>
    <row r="4427" spans="1:29" x14ac:dyDescent="0.2">
      <c r="A4427" s="44" t="str">
        <f t="shared" ref="A4427:A4490" si="346">B4427&amp;" "&amp;C4427&amp;" "&amp;D4427</f>
        <v>US Power Physical</v>
      </c>
      <c r="B4427" s="44" t="str">
        <f t="shared" ref="B4427:B4490" si="347">IF((LEFT(N4427,2)="US"),"US","")</f>
        <v>US</v>
      </c>
      <c r="C4427" s="44" t="str">
        <f t="shared" ref="C4427:C4490" si="348">M4427</f>
        <v>Power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1200</v>
      </c>
      <c r="G4427" s="202">
        <v>1341434</v>
      </c>
      <c r="H4427" s="198">
        <v>37047.41673611111</v>
      </c>
      <c r="I4427" t="s">
        <v>4272</v>
      </c>
      <c r="J4427" t="s">
        <v>4228</v>
      </c>
      <c r="K4427" t="s">
        <v>4267</v>
      </c>
      <c r="M4427" t="s">
        <v>2818</v>
      </c>
      <c r="N4427" t="s">
        <v>4269</v>
      </c>
      <c r="O4427" t="s">
        <v>311</v>
      </c>
      <c r="Q4427" s="199">
        <v>50</v>
      </c>
      <c r="S4427" t="s">
        <v>3493</v>
      </c>
      <c r="T4427" t="s">
        <v>3730</v>
      </c>
      <c r="U4427" s="201">
        <v>42.75</v>
      </c>
      <c r="V4427" t="s">
        <v>2514</v>
      </c>
      <c r="W4427" t="s">
        <v>4270</v>
      </c>
      <c r="X4427" t="s">
        <v>4474</v>
      </c>
      <c r="Y4427" t="s">
        <v>4783</v>
      </c>
      <c r="Z4427" t="s">
        <v>3046</v>
      </c>
      <c r="AA4427">
        <v>632991.1</v>
      </c>
      <c r="AB4427" s="198">
        <v>37049.875011574077</v>
      </c>
      <c r="AC4427" s="198">
        <v>37072.875011574077</v>
      </c>
    </row>
    <row r="4428" spans="1:29" x14ac:dyDescent="0.2">
      <c r="A4428" s="44" t="str">
        <f t="shared" si="346"/>
        <v>US Natural Gas Physical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5000</v>
      </c>
      <c r="G4428" s="202">
        <v>1341435</v>
      </c>
      <c r="H4428" s="198">
        <v>37047.41673611111</v>
      </c>
      <c r="I4428" t="s">
        <v>3678</v>
      </c>
      <c r="M4428" t="s">
        <v>3494</v>
      </c>
      <c r="N4428" t="s">
        <v>3840</v>
      </c>
      <c r="O4428" t="s">
        <v>2473</v>
      </c>
      <c r="Q4428" s="199">
        <v>5000</v>
      </c>
      <c r="S4428" t="s">
        <v>3495</v>
      </c>
      <c r="T4428" t="s">
        <v>3730</v>
      </c>
      <c r="U4428" s="201">
        <v>3.665</v>
      </c>
      <c r="V4428" t="s">
        <v>3108</v>
      </c>
      <c r="W4428" t="s">
        <v>4512</v>
      </c>
      <c r="X4428" t="s">
        <v>4513</v>
      </c>
      <c r="Y4428" t="s">
        <v>4481</v>
      </c>
      <c r="Z4428" t="s">
        <v>3051</v>
      </c>
      <c r="AA4428">
        <v>831547</v>
      </c>
      <c r="AB4428" s="198">
        <v>37048.875011574077</v>
      </c>
      <c r="AC4428" s="198">
        <v>37048.875011574077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77500</v>
      </c>
      <c r="G4429" s="202">
        <v>1341437</v>
      </c>
      <c r="H4429" s="198">
        <v>37047.416875000003</v>
      </c>
      <c r="I4429" t="s">
        <v>4159</v>
      </c>
      <c r="M4429" t="s">
        <v>3494</v>
      </c>
      <c r="N4429" t="s">
        <v>4277</v>
      </c>
      <c r="O4429" t="s">
        <v>4487</v>
      </c>
      <c r="P4429" s="199">
        <v>2500</v>
      </c>
      <c r="S4429" t="s">
        <v>3495</v>
      </c>
      <c r="T4429" t="s">
        <v>3730</v>
      </c>
      <c r="U4429" s="201">
        <v>3.98</v>
      </c>
      <c r="V4429" t="s">
        <v>138</v>
      </c>
      <c r="W4429" t="s">
        <v>2909</v>
      </c>
      <c r="X4429" t="s">
        <v>4278</v>
      </c>
      <c r="Y4429" t="s">
        <v>3748</v>
      </c>
      <c r="Z4429" t="s">
        <v>3051</v>
      </c>
      <c r="AA4429" t="s">
        <v>869</v>
      </c>
      <c r="AB4429" s="198">
        <v>37073.875</v>
      </c>
      <c r="AC4429" s="198">
        <v>37103.875</v>
      </c>
    </row>
    <row r="4430" spans="1:29" x14ac:dyDescent="0.2">
      <c r="A4430" s="44" t="str">
        <f t="shared" si="346"/>
        <v>US Natural Gas Physical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Physical</v>
      </c>
      <c r="E4430" s="44">
        <f>IF(VLOOKUP(S4430,'DD-Lookup'!$J$6:$L$50,3,FALSE)="Monthly",(YEAR(AC4430)-YEAR(AB4430))*12+MONTH(AC4430)-MONTH(AB4430)+1,(AC4430-AB4430+1))</f>
        <v>1</v>
      </c>
      <c r="F4430" s="213">
        <f t="shared" si="350"/>
        <v>5000</v>
      </c>
      <c r="G4430" s="202">
        <v>1341436</v>
      </c>
      <c r="H4430" s="198">
        <v>37047.416875000003</v>
      </c>
      <c r="I4430" t="s">
        <v>3472</v>
      </c>
      <c r="M4430" t="s">
        <v>3494</v>
      </c>
      <c r="N4430" t="s">
        <v>3840</v>
      </c>
      <c r="O4430" t="s">
        <v>4706</v>
      </c>
      <c r="Q4430" s="199">
        <v>5000</v>
      </c>
      <c r="S4430" t="s">
        <v>3495</v>
      </c>
      <c r="T4430" t="s">
        <v>3730</v>
      </c>
      <c r="U4430" s="201">
        <v>3.75</v>
      </c>
      <c r="V4430" t="s">
        <v>3670</v>
      </c>
      <c r="W4430" t="s">
        <v>4169</v>
      </c>
      <c r="X4430" t="s">
        <v>3165</v>
      </c>
      <c r="Y4430" t="s">
        <v>4481</v>
      </c>
      <c r="Z4430" t="s">
        <v>3051</v>
      </c>
      <c r="AA4430">
        <v>831548</v>
      </c>
      <c r="AB4430" s="198">
        <v>37048.875011574077</v>
      </c>
      <c r="AC4430" s="198">
        <v>37048.875011574077</v>
      </c>
    </row>
    <row r="4431" spans="1:29" x14ac:dyDescent="0.2">
      <c r="A4431" s="44" t="str">
        <f t="shared" si="346"/>
        <v>US Natural Gas Physical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4445</v>
      </c>
      <c r="G4431" s="202">
        <v>1341438</v>
      </c>
      <c r="H4431" s="198">
        <v>37047.416979166665</v>
      </c>
      <c r="I4431" t="s">
        <v>4249</v>
      </c>
      <c r="M4431" t="s">
        <v>3494</v>
      </c>
      <c r="N4431" t="s">
        <v>3840</v>
      </c>
      <c r="O4431" t="s">
        <v>2503</v>
      </c>
      <c r="Q4431" s="199">
        <v>4445</v>
      </c>
      <c r="S4431" t="s">
        <v>3495</v>
      </c>
      <c r="T4431" t="s">
        <v>3730</v>
      </c>
      <c r="U4431" s="201">
        <v>3.8475000000000001</v>
      </c>
      <c r="V4431" t="s">
        <v>4470</v>
      </c>
      <c r="W4431" t="s">
        <v>4348</v>
      </c>
      <c r="X4431" t="s">
        <v>4498</v>
      </c>
      <c r="Y4431" t="s">
        <v>4481</v>
      </c>
      <c r="Z4431" t="s">
        <v>3051</v>
      </c>
      <c r="AA4431">
        <v>831549</v>
      </c>
      <c r="AB4431" s="198">
        <v>37048.875011574077</v>
      </c>
      <c r="AC4431" s="198">
        <v>37048.875011574077</v>
      </c>
    </row>
    <row r="4432" spans="1:29" x14ac:dyDescent="0.2">
      <c r="A4432" s="44" t="str">
        <f t="shared" si="346"/>
        <v xml:space="preserve"> Natural Gas Physical</v>
      </c>
      <c r="B4432" s="44" t="str">
        <f t="shared" si="347"/>
        <v/>
      </c>
      <c r="C4432" s="44" t="str">
        <f t="shared" si="348"/>
        <v>Natural Gas</v>
      </c>
      <c r="D4432" s="44" t="str">
        <f t="shared" si="349"/>
        <v>Physical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5000</v>
      </c>
      <c r="G4432" s="202">
        <v>1341439</v>
      </c>
      <c r="H4432" s="198">
        <v>37047.417002314818</v>
      </c>
      <c r="I4432" t="s">
        <v>3910</v>
      </c>
      <c r="M4432" t="s">
        <v>3494</v>
      </c>
      <c r="N4432" t="s">
        <v>3176</v>
      </c>
      <c r="O4432" t="s">
        <v>4591</v>
      </c>
      <c r="Q4432" s="199">
        <v>5000</v>
      </c>
      <c r="S4432" t="s">
        <v>3798</v>
      </c>
      <c r="T4432" t="s">
        <v>3177</v>
      </c>
      <c r="U4432" s="201">
        <v>4.75</v>
      </c>
      <c r="V4432" t="s">
        <v>3911</v>
      </c>
      <c r="W4432" t="s">
        <v>3178</v>
      </c>
      <c r="X4432" t="s">
        <v>3179</v>
      </c>
      <c r="Y4432" t="s">
        <v>4481</v>
      </c>
      <c r="Z4432" t="s">
        <v>3052</v>
      </c>
      <c r="AA4432">
        <v>831550</v>
      </c>
      <c r="AB4432" s="198">
        <v>37047.875011574077</v>
      </c>
      <c r="AC4432" s="198">
        <v>37047.875011574077</v>
      </c>
    </row>
    <row r="4433" spans="1:29" x14ac:dyDescent="0.2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1</v>
      </c>
      <c r="F4433" s="213">
        <f t="shared" si="350"/>
        <v>5000</v>
      </c>
      <c r="G4433" s="202">
        <v>1341440</v>
      </c>
      <c r="H4433" s="198">
        <v>37047.417037037034</v>
      </c>
      <c r="I4433" t="s">
        <v>4581</v>
      </c>
      <c r="M4433" t="s">
        <v>3494</v>
      </c>
      <c r="N4433" t="s">
        <v>3176</v>
      </c>
      <c r="O4433" t="s">
        <v>4591</v>
      </c>
      <c r="Q4433" s="199">
        <v>5000</v>
      </c>
      <c r="S4433" t="s">
        <v>3798</v>
      </c>
      <c r="T4433" t="s">
        <v>3177</v>
      </c>
      <c r="U4433" s="201">
        <v>4.75</v>
      </c>
      <c r="V4433" t="s">
        <v>4582</v>
      </c>
      <c r="W4433" t="s">
        <v>3178</v>
      </c>
      <c r="X4433" t="s">
        <v>3179</v>
      </c>
      <c r="Y4433" t="s">
        <v>4481</v>
      </c>
      <c r="Z4433" t="s">
        <v>3052</v>
      </c>
      <c r="AA4433">
        <v>831551</v>
      </c>
      <c r="AB4433" s="198">
        <v>37047.875011574077</v>
      </c>
      <c r="AC4433" s="198">
        <v>37047.875011574077</v>
      </c>
    </row>
    <row r="4434" spans="1:29" x14ac:dyDescent="0.2">
      <c r="A4434" s="44" t="str">
        <f t="shared" si="346"/>
        <v>US Natural Gas Physical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152</v>
      </c>
      <c r="G4434" s="202">
        <v>1341441</v>
      </c>
      <c r="H4434" s="198">
        <v>37047.417060185187</v>
      </c>
      <c r="I4434" t="s">
        <v>3466</v>
      </c>
      <c r="M4434" t="s">
        <v>3494</v>
      </c>
      <c r="N4434" t="s">
        <v>3840</v>
      </c>
      <c r="O4434" t="s">
        <v>2727</v>
      </c>
      <c r="Q4434" s="199">
        <v>152</v>
      </c>
      <c r="S4434" t="s">
        <v>3495</v>
      </c>
      <c r="T4434" t="s">
        <v>3730</v>
      </c>
      <c r="U4434" s="201">
        <v>3.8125</v>
      </c>
      <c r="V4434" t="s">
        <v>3484</v>
      </c>
      <c r="W4434" t="s">
        <v>4512</v>
      </c>
      <c r="X4434" t="s">
        <v>4513</v>
      </c>
      <c r="Y4434" t="s">
        <v>4481</v>
      </c>
      <c r="Z4434" t="s">
        <v>3051</v>
      </c>
      <c r="AA4434">
        <v>831552</v>
      </c>
      <c r="AB4434" s="198">
        <v>37048.875011574077</v>
      </c>
      <c r="AC4434" s="198">
        <v>37048.875011574077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31</v>
      </c>
      <c r="F4435" s="213">
        <f t="shared" si="350"/>
        <v>155000</v>
      </c>
      <c r="G4435" s="202">
        <v>1341443</v>
      </c>
      <c r="H4435" s="198">
        <v>37047.417094907411</v>
      </c>
      <c r="I4435" t="s">
        <v>4496</v>
      </c>
      <c r="M4435" t="s">
        <v>3494</v>
      </c>
      <c r="N4435" t="s">
        <v>4488</v>
      </c>
      <c r="O4435" t="s">
        <v>4384</v>
      </c>
      <c r="P4435" s="199">
        <v>5000</v>
      </c>
      <c r="S4435" t="s">
        <v>3495</v>
      </c>
      <c r="T4435" t="s">
        <v>3730</v>
      </c>
      <c r="U4435" s="201">
        <v>5.49</v>
      </c>
      <c r="V4435" t="s">
        <v>4094</v>
      </c>
      <c r="W4435" t="s">
        <v>4385</v>
      </c>
      <c r="X4435" t="s">
        <v>4386</v>
      </c>
      <c r="Y4435" t="s">
        <v>3748</v>
      </c>
      <c r="Z4435" t="s">
        <v>3051</v>
      </c>
      <c r="AA4435" t="s">
        <v>870</v>
      </c>
      <c r="AB4435" s="198">
        <v>37073.875011574077</v>
      </c>
      <c r="AC4435" s="198">
        <v>37103.875011574077</v>
      </c>
    </row>
    <row r="4436" spans="1:29" x14ac:dyDescent="0.2">
      <c r="A4436" s="44" t="str">
        <f t="shared" si="346"/>
        <v>US Natural Gas Physical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1</v>
      </c>
      <c r="F4436" s="213">
        <f t="shared" si="350"/>
        <v>152</v>
      </c>
      <c r="G4436" s="202">
        <v>1341445</v>
      </c>
      <c r="H4436" s="198">
        <v>37047.417187500003</v>
      </c>
      <c r="I4436" t="s">
        <v>3466</v>
      </c>
      <c r="M4436" t="s">
        <v>3494</v>
      </c>
      <c r="N4436" t="s">
        <v>3840</v>
      </c>
      <c r="O4436" t="s">
        <v>2469</v>
      </c>
      <c r="P4436" s="199">
        <v>152</v>
      </c>
      <c r="S4436" t="s">
        <v>3495</v>
      </c>
      <c r="T4436" t="s">
        <v>3730</v>
      </c>
      <c r="U4436" s="201">
        <v>3.7925</v>
      </c>
      <c r="V4436" t="s">
        <v>3484</v>
      </c>
      <c r="W4436" t="s">
        <v>4512</v>
      </c>
      <c r="X4436" t="s">
        <v>4513</v>
      </c>
      <c r="Y4436" t="s">
        <v>4481</v>
      </c>
      <c r="Z4436" t="s">
        <v>3051</v>
      </c>
      <c r="AA4436">
        <v>831554</v>
      </c>
      <c r="AB4436" s="198">
        <v>37048.875011574077</v>
      </c>
      <c r="AC4436" s="198">
        <v>37048.875011574077</v>
      </c>
    </row>
    <row r="4437" spans="1:29" x14ac:dyDescent="0.2">
      <c r="A4437" s="44" t="str">
        <f t="shared" si="346"/>
        <v>US Natural Gas Physical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4000</v>
      </c>
      <c r="G4437" s="202">
        <v>1341446</v>
      </c>
      <c r="H4437" s="198">
        <v>37047.417222222219</v>
      </c>
      <c r="I4437" t="s">
        <v>4249</v>
      </c>
      <c r="M4437" t="s">
        <v>3494</v>
      </c>
      <c r="N4437" t="s">
        <v>3840</v>
      </c>
      <c r="O4437" t="s">
        <v>2472</v>
      </c>
      <c r="Q4437" s="199">
        <v>4000</v>
      </c>
      <c r="S4437" t="s">
        <v>3495</v>
      </c>
      <c r="T4437" t="s">
        <v>3730</v>
      </c>
      <c r="U4437" s="201">
        <v>3.7949999999999999</v>
      </c>
      <c r="V4437" t="s">
        <v>1783</v>
      </c>
      <c r="W4437" t="s">
        <v>4512</v>
      </c>
      <c r="X4437" t="s">
        <v>4513</v>
      </c>
      <c r="Y4437" t="s">
        <v>4481</v>
      </c>
      <c r="Z4437" t="s">
        <v>3051</v>
      </c>
      <c r="AA4437">
        <v>831555</v>
      </c>
      <c r="AB4437" s="198">
        <v>37048.875011574077</v>
      </c>
      <c r="AC4437" s="198">
        <v>37048.875011574077</v>
      </c>
    </row>
    <row r="4438" spans="1:29" x14ac:dyDescent="0.2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20</v>
      </c>
      <c r="G4438" s="202">
        <v>1341448</v>
      </c>
      <c r="H4438" s="198">
        <v>37047.417384259257</v>
      </c>
      <c r="I4438" t="s">
        <v>3700</v>
      </c>
      <c r="M4438" t="s">
        <v>3499</v>
      </c>
      <c r="N4438" t="s">
        <v>3757</v>
      </c>
      <c r="O4438" t="s">
        <v>3758</v>
      </c>
      <c r="P4438" s="199">
        <v>20</v>
      </c>
      <c r="S4438" t="s">
        <v>3729</v>
      </c>
      <c r="T4438" t="s">
        <v>3730</v>
      </c>
      <c r="U4438" s="201">
        <v>462</v>
      </c>
      <c r="V4438" t="s">
        <v>3940</v>
      </c>
      <c r="W4438" t="s">
        <v>3747</v>
      </c>
      <c r="X4438" t="s">
        <v>3732</v>
      </c>
      <c r="Y4438" t="s">
        <v>3733</v>
      </c>
      <c r="Z4438" t="s">
        <v>3734</v>
      </c>
      <c r="AA4438">
        <v>2169203</v>
      </c>
    </row>
    <row r="4439" spans="1:29" x14ac:dyDescent="0.2">
      <c r="A4439" s="44" t="str">
        <f t="shared" si="346"/>
        <v>US Natural Gas Physical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10000</v>
      </c>
      <c r="G4439" s="202">
        <v>1341449</v>
      </c>
      <c r="H4439" s="198">
        <v>37047.417430555557</v>
      </c>
      <c r="I4439" t="s">
        <v>3606</v>
      </c>
      <c r="M4439" t="s">
        <v>3494</v>
      </c>
      <c r="N4439" t="s">
        <v>3840</v>
      </c>
      <c r="O4439" t="s">
        <v>4697</v>
      </c>
      <c r="P4439" s="199">
        <v>10000</v>
      </c>
      <c r="S4439" t="s">
        <v>3495</v>
      </c>
      <c r="T4439" t="s">
        <v>3730</v>
      </c>
      <c r="U4439" s="201">
        <v>3.81</v>
      </c>
      <c r="V4439" t="s">
        <v>3491</v>
      </c>
      <c r="W4439" t="s">
        <v>4169</v>
      </c>
      <c r="X4439" t="s">
        <v>4170</v>
      </c>
      <c r="Y4439" t="s">
        <v>4481</v>
      </c>
      <c r="Z4439" t="s">
        <v>3051</v>
      </c>
      <c r="AA4439">
        <v>831556</v>
      </c>
      <c r="AB4439" s="198">
        <v>37048.875011574077</v>
      </c>
      <c r="AC4439" s="198">
        <v>37048.875011574077</v>
      </c>
    </row>
    <row r="4440" spans="1:29" x14ac:dyDescent="0.2">
      <c r="A4440" s="44" t="str">
        <f t="shared" si="346"/>
        <v>US Natural Gas Physical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10000</v>
      </c>
      <c r="G4440" s="202">
        <v>1341451</v>
      </c>
      <c r="H4440" s="198">
        <v>37047.41746527778</v>
      </c>
      <c r="I4440" t="s">
        <v>3606</v>
      </c>
      <c r="M4440" t="s">
        <v>3494</v>
      </c>
      <c r="N4440" t="s">
        <v>3840</v>
      </c>
      <c r="O4440" t="s">
        <v>4697</v>
      </c>
      <c r="P4440" s="199">
        <v>10000</v>
      </c>
      <c r="S4440" t="s">
        <v>3495</v>
      </c>
      <c r="T4440" t="s">
        <v>3730</v>
      </c>
      <c r="U4440" s="201">
        <v>3.8</v>
      </c>
      <c r="V4440" t="s">
        <v>3491</v>
      </c>
      <c r="W4440" t="s">
        <v>4169</v>
      </c>
      <c r="X4440" t="s">
        <v>4170</v>
      </c>
      <c r="Y4440" t="s">
        <v>4481</v>
      </c>
      <c r="Z4440" t="s">
        <v>3051</v>
      </c>
      <c r="AA4440">
        <v>831557</v>
      </c>
      <c r="AB4440" s="198">
        <v>37048.875011574077</v>
      </c>
      <c r="AC4440" s="198">
        <v>37048.875011574077</v>
      </c>
    </row>
    <row r="4441" spans="1:29" x14ac:dyDescent="0.2">
      <c r="A4441" s="44" t="str">
        <f t="shared" si="346"/>
        <v>US Natural Gas Physical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10000</v>
      </c>
      <c r="G4441" s="202">
        <v>1341452</v>
      </c>
      <c r="H4441" s="198">
        <v>37047.417500000003</v>
      </c>
      <c r="I4441" t="s">
        <v>3606</v>
      </c>
      <c r="M4441" t="s">
        <v>3494</v>
      </c>
      <c r="N4441" t="s">
        <v>3840</v>
      </c>
      <c r="O4441" t="s">
        <v>4697</v>
      </c>
      <c r="P4441" s="199">
        <v>10000</v>
      </c>
      <c r="S4441" t="s">
        <v>3495</v>
      </c>
      <c r="T4441" t="s">
        <v>3730</v>
      </c>
      <c r="U4441" s="201">
        <v>3.79</v>
      </c>
      <c r="V4441" t="s">
        <v>3491</v>
      </c>
      <c r="W4441" t="s">
        <v>4169</v>
      </c>
      <c r="X4441" t="s">
        <v>4170</v>
      </c>
      <c r="Y4441" t="s">
        <v>4481</v>
      </c>
      <c r="Z4441" t="s">
        <v>3051</v>
      </c>
      <c r="AA4441">
        <v>831558</v>
      </c>
      <c r="AB4441" s="198">
        <v>37048.875011574077</v>
      </c>
      <c r="AC4441" s="198">
        <v>37048.875011574077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542500</v>
      </c>
      <c r="G4442" s="202">
        <v>1341453</v>
      </c>
      <c r="H4442" s="198">
        <v>37047.417511574073</v>
      </c>
      <c r="I4442" t="s">
        <v>3606</v>
      </c>
      <c r="M4442" t="s">
        <v>3494</v>
      </c>
      <c r="N4442" t="s">
        <v>4277</v>
      </c>
      <c r="O4442" t="s">
        <v>4487</v>
      </c>
      <c r="P4442" s="199">
        <v>17500</v>
      </c>
      <c r="S4442" t="s">
        <v>3495</v>
      </c>
      <c r="T4442" t="s">
        <v>3730</v>
      </c>
      <c r="U4442" s="201">
        <v>3.9849999999999999</v>
      </c>
      <c r="V4442" t="s">
        <v>3154</v>
      </c>
      <c r="W4442" t="s">
        <v>2909</v>
      </c>
      <c r="X4442" t="s">
        <v>4278</v>
      </c>
      <c r="Y4442" t="s">
        <v>3748</v>
      </c>
      <c r="Z4442" t="s">
        <v>3051</v>
      </c>
      <c r="AA4442" t="s">
        <v>871</v>
      </c>
      <c r="AB4442" s="198">
        <v>37073.875</v>
      </c>
      <c r="AC4442" s="198">
        <v>37103.875</v>
      </c>
    </row>
    <row r="4443" spans="1:29" x14ac:dyDescent="0.2">
      <c r="A4443" s="44" t="str">
        <f t="shared" si="346"/>
        <v>US Natural Gas Physical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1341454</v>
      </c>
      <c r="H4443" s="198">
        <v>37047.417523148149</v>
      </c>
      <c r="I4443" t="s">
        <v>3606</v>
      </c>
      <c r="M4443" t="s">
        <v>3494</v>
      </c>
      <c r="N4443" t="s">
        <v>3840</v>
      </c>
      <c r="O4443" t="s">
        <v>4697</v>
      </c>
      <c r="P4443" s="199">
        <v>10000</v>
      </c>
      <c r="S4443" t="s">
        <v>3495</v>
      </c>
      <c r="T4443" t="s">
        <v>3730</v>
      </c>
      <c r="U4443" s="201">
        <v>3.78</v>
      </c>
      <c r="V4443" t="s">
        <v>3491</v>
      </c>
      <c r="W4443" t="s">
        <v>4169</v>
      </c>
      <c r="X4443" t="s">
        <v>4170</v>
      </c>
      <c r="Y4443" t="s">
        <v>4481</v>
      </c>
      <c r="Z4443" t="s">
        <v>3051</v>
      </c>
      <c r="AA4443">
        <v>831559</v>
      </c>
      <c r="AB4443" s="198">
        <v>37048.875011574077</v>
      </c>
      <c r="AC4443" s="198">
        <v>37048.875011574077</v>
      </c>
    </row>
    <row r="4444" spans="1:29" x14ac:dyDescent="0.2">
      <c r="A4444" s="44" t="str">
        <f t="shared" si="346"/>
        <v xml:space="preserve"> Metals Financial</v>
      </c>
      <c r="B4444" s="44" t="str">
        <f t="shared" si="347"/>
        <v/>
      </c>
      <c r="C4444" s="44" t="str">
        <f t="shared" si="348"/>
        <v>Metals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20</v>
      </c>
      <c r="G4444" s="202">
        <v>1341455</v>
      </c>
      <c r="H4444" s="198">
        <v>37047.417534722219</v>
      </c>
      <c r="I4444" t="s">
        <v>3700</v>
      </c>
      <c r="M4444" t="s">
        <v>3499</v>
      </c>
      <c r="N4444" t="s">
        <v>3757</v>
      </c>
      <c r="O4444" t="s">
        <v>3758</v>
      </c>
      <c r="P4444" s="199">
        <v>20</v>
      </c>
      <c r="S4444" t="s">
        <v>3729</v>
      </c>
      <c r="T4444" t="s">
        <v>3730</v>
      </c>
      <c r="U4444" s="201">
        <v>462</v>
      </c>
      <c r="V4444" t="s">
        <v>3940</v>
      </c>
      <c r="W4444" t="s">
        <v>3747</v>
      </c>
      <c r="X4444" t="s">
        <v>3732</v>
      </c>
      <c r="Y4444" t="s">
        <v>3733</v>
      </c>
      <c r="Z4444" t="s">
        <v>3734</v>
      </c>
      <c r="AA4444">
        <v>2169207</v>
      </c>
    </row>
    <row r="4445" spans="1:29" x14ac:dyDescent="0.2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20</v>
      </c>
      <c r="G4445" s="202">
        <v>1341457</v>
      </c>
      <c r="H4445" s="198">
        <v>37047.417696759258</v>
      </c>
      <c r="I4445" t="s">
        <v>3700</v>
      </c>
      <c r="M4445" t="s">
        <v>3499</v>
      </c>
      <c r="N4445" t="s">
        <v>3757</v>
      </c>
      <c r="O4445" t="s">
        <v>3758</v>
      </c>
      <c r="P4445" s="199">
        <v>20</v>
      </c>
      <c r="S4445" t="s">
        <v>3729</v>
      </c>
      <c r="T4445" t="s">
        <v>3730</v>
      </c>
      <c r="U4445" s="201">
        <v>462</v>
      </c>
      <c r="V4445" t="s">
        <v>3940</v>
      </c>
      <c r="W4445" t="s">
        <v>3747</v>
      </c>
      <c r="X4445" t="s">
        <v>3732</v>
      </c>
      <c r="Y4445" t="s">
        <v>3733</v>
      </c>
      <c r="Z4445" t="s">
        <v>3734</v>
      </c>
      <c r="AA4445">
        <v>2169211</v>
      </c>
    </row>
    <row r="4446" spans="1:29" x14ac:dyDescent="0.2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1341458</v>
      </c>
      <c r="H4446" s="198">
        <v>37047.417696759258</v>
      </c>
      <c r="I4446" t="s">
        <v>3606</v>
      </c>
      <c r="M4446" t="s">
        <v>3494</v>
      </c>
      <c r="N4446" t="s">
        <v>3840</v>
      </c>
      <c r="O4446" t="s">
        <v>4697</v>
      </c>
      <c r="P4446" s="199">
        <v>10000</v>
      </c>
      <c r="S4446" t="s">
        <v>3495</v>
      </c>
      <c r="T4446" t="s">
        <v>3730</v>
      </c>
      <c r="U4446" s="201">
        <v>3.77</v>
      </c>
      <c r="V4446" t="s">
        <v>3491</v>
      </c>
      <c r="W4446" t="s">
        <v>4169</v>
      </c>
      <c r="X4446" t="s">
        <v>4170</v>
      </c>
      <c r="Y4446" t="s">
        <v>4481</v>
      </c>
      <c r="Z4446" t="s">
        <v>3051</v>
      </c>
      <c r="AA4446">
        <v>831561</v>
      </c>
      <c r="AB4446" s="198">
        <v>37048.875011574077</v>
      </c>
      <c r="AC4446" s="198">
        <v>37048.875011574077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24</v>
      </c>
      <c r="F4447" s="213">
        <f t="shared" si="350"/>
        <v>1200</v>
      </c>
      <c r="G4447" s="202">
        <v>1341459</v>
      </c>
      <c r="H4447" s="198">
        <v>37047.417731481481</v>
      </c>
      <c r="I4447" t="s">
        <v>4770</v>
      </c>
      <c r="M4447" t="s">
        <v>2818</v>
      </c>
      <c r="N4447" t="s">
        <v>3519</v>
      </c>
      <c r="O4447" t="s">
        <v>2491</v>
      </c>
      <c r="Q4447" s="199">
        <v>50</v>
      </c>
      <c r="S4447" t="s">
        <v>3493</v>
      </c>
      <c r="T4447" t="s">
        <v>3730</v>
      </c>
      <c r="U4447" s="201">
        <v>45.25</v>
      </c>
      <c r="V4447" t="s">
        <v>3212</v>
      </c>
      <c r="W4447" t="s">
        <v>3523</v>
      </c>
      <c r="X4447" t="s">
        <v>3524</v>
      </c>
      <c r="Y4447" t="s">
        <v>4783</v>
      </c>
      <c r="Z4447" t="s">
        <v>3046</v>
      </c>
      <c r="AA4447">
        <v>633002.1</v>
      </c>
      <c r="AB4447" s="198">
        <v>37049.875011574077</v>
      </c>
      <c r="AC4447" s="198">
        <v>37072.875011574077</v>
      </c>
    </row>
    <row r="4448" spans="1:29" x14ac:dyDescent="0.2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1</v>
      </c>
      <c r="F4448" s="213">
        <f t="shared" si="350"/>
        <v>6577</v>
      </c>
      <c r="G4448" s="202">
        <v>1341460</v>
      </c>
      <c r="H4448" s="198">
        <v>37047.417766203704</v>
      </c>
      <c r="I4448" t="s">
        <v>4518</v>
      </c>
      <c r="M4448" t="s">
        <v>3494</v>
      </c>
      <c r="N4448" t="s">
        <v>3840</v>
      </c>
      <c r="O4448" t="s">
        <v>2556</v>
      </c>
      <c r="P4448" s="199">
        <v>6577</v>
      </c>
      <c r="S4448" t="s">
        <v>3495</v>
      </c>
      <c r="T4448" t="s">
        <v>3730</v>
      </c>
      <c r="U4448" s="201">
        <v>3.81</v>
      </c>
      <c r="V4448" t="s">
        <v>4223</v>
      </c>
      <c r="W4448" t="s">
        <v>4169</v>
      </c>
      <c r="X4448" t="s">
        <v>4170</v>
      </c>
      <c r="Y4448" t="s">
        <v>4481</v>
      </c>
      <c r="Z4448" t="s">
        <v>3051</v>
      </c>
      <c r="AA4448">
        <v>831562</v>
      </c>
      <c r="AB4448" s="198">
        <v>37048.875011574077</v>
      </c>
      <c r="AC4448" s="198">
        <v>37048.875011574077</v>
      </c>
    </row>
    <row r="4449" spans="1:31" x14ac:dyDescent="0.2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20</v>
      </c>
      <c r="G4449" s="202">
        <v>1341463</v>
      </c>
      <c r="H4449" s="198">
        <v>37047.41783564815</v>
      </c>
      <c r="I4449" t="s">
        <v>3700</v>
      </c>
      <c r="M4449" t="s">
        <v>3499</v>
      </c>
      <c r="N4449" t="s">
        <v>3757</v>
      </c>
      <c r="O4449" t="s">
        <v>3758</v>
      </c>
      <c r="P4449" s="199">
        <v>20</v>
      </c>
      <c r="S4449" t="s">
        <v>3729</v>
      </c>
      <c r="T4449" t="s">
        <v>3730</v>
      </c>
      <c r="U4449" s="201">
        <v>462</v>
      </c>
      <c r="V4449" t="s">
        <v>3940</v>
      </c>
      <c r="W4449" t="s">
        <v>3747</v>
      </c>
      <c r="X4449" t="s">
        <v>3732</v>
      </c>
      <c r="Y4449" t="s">
        <v>3733</v>
      </c>
      <c r="Z4449" t="s">
        <v>3734</v>
      </c>
      <c r="AA4449">
        <v>2169215</v>
      </c>
    </row>
    <row r="4450" spans="1:31" x14ac:dyDescent="0.2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12</v>
      </c>
      <c r="G4450" s="202">
        <v>1341464</v>
      </c>
      <c r="H4450" s="198">
        <v>37047.41783564815</v>
      </c>
      <c r="I4450" t="s">
        <v>3841</v>
      </c>
      <c r="M4450" t="s">
        <v>3499</v>
      </c>
      <c r="N4450" t="s">
        <v>3789</v>
      </c>
      <c r="O4450" t="s">
        <v>3349</v>
      </c>
      <c r="Q4450" s="199">
        <v>12</v>
      </c>
      <c r="S4450" t="s">
        <v>3729</v>
      </c>
      <c r="T4450" t="s">
        <v>3730</v>
      </c>
      <c r="U4450" s="201">
        <v>920.25</v>
      </c>
      <c r="V4450" t="s">
        <v>3842</v>
      </c>
      <c r="W4450" t="s">
        <v>3756</v>
      </c>
      <c r="X4450" t="s">
        <v>3732</v>
      </c>
      <c r="Y4450" t="s">
        <v>3733</v>
      </c>
      <c r="Z4450" t="s">
        <v>3734</v>
      </c>
      <c r="AA4450">
        <v>2169217</v>
      </c>
      <c r="AB4450" s="198">
        <v>37090.875</v>
      </c>
      <c r="AC4450" s="198">
        <v>37090.875</v>
      </c>
    </row>
    <row r="4451" spans="1:31" x14ac:dyDescent="0.2">
      <c r="A4451" s="44" t="str">
        <f t="shared" si="346"/>
        <v>US Crude Financial</v>
      </c>
      <c r="B4451" s="44" t="str">
        <f t="shared" si="347"/>
        <v>US</v>
      </c>
      <c r="C4451" s="44" t="str">
        <f t="shared" si="348"/>
        <v>Crude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50000</v>
      </c>
      <c r="G4451" s="202">
        <v>1341465</v>
      </c>
      <c r="H4451" s="198">
        <v>37047.417893518519</v>
      </c>
      <c r="I4451" t="s">
        <v>4276</v>
      </c>
      <c r="M4451" t="s">
        <v>3599</v>
      </c>
      <c r="N4451" t="s">
        <v>4774</v>
      </c>
      <c r="O4451" t="s">
        <v>3516</v>
      </c>
      <c r="P4451" s="199">
        <v>50000</v>
      </c>
      <c r="S4451" t="s">
        <v>3500</v>
      </c>
      <c r="T4451" t="s">
        <v>3730</v>
      </c>
      <c r="U4451" s="201">
        <v>28.02</v>
      </c>
      <c r="V4451" t="s">
        <v>4469</v>
      </c>
      <c r="W4451" t="s">
        <v>4776</v>
      </c>
      <c r="X4451" t="s">
        <v>4777</v>
      </c>
      <c r="Y4451" t="s">
        <v>2830</v>
      </c>
      <c r="Z4451" t="s">
        <v>3051</v>
      </c>
      <c r="AA4451">
        <v>113734</v>
      </c>
      <c r="AB4451" s="198">
        <v>37073</v>
      </c>
      <c r="AC4451" s="198">
        <v>37103</v>
      </c>
    </row>
    <row r="4452" spans="1:31" x14ac:dyDescent="0.2">
      <c r="A4452" s="44" t="str">
        <f t="shared" si="346"/>
        <v>US Crude Financial</v>
      </c>
      <c r="B4452" s="44" t="str">
        <f t="shared" si="347"/>
        <v>US</v>
      </c>
      <c r="C4452" s="44" t="str">
        <f t="shared" si="348"/>
        <v>Crude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</v>
      </c>
      <c r="F4452" s="213">
        <f t="shared" si="350"/>
        <v>50000</v>
      </c>
      <c r="G4452" s="202">
        <v>1341467</v>
      </c>
      <c r="H4452" s="198">
        <v>37047.418032407404</v>
      </c>
      <c r="I4452" t="s">
        <v>4276</v>
      </c>
      <c r="M4452" t="s">
        <v>3599</v>
      </c>
      <c r="N4452" t="s">
        <v>4774</v>
      </c>
      <c r="O4452" t="s">
        <v>3516</v>
      </c>
      <c r="P4452" s="199">
        <v>50000</v>
      </c>
      <c r="S4452" t="s">
        <v>3500</v>
      </c>
      <c r="T4452" t="s">
        <v>3730</v>
      </c>
      <c r="U4452" s="201">
        <v>28</v>
      </c>
      <c r="V4452" t="s">
        <v>4469</v>
      </c>
      <c r="W4452" t="s">
        <v>4776</v>
      </c>
      <c r="X4452" t="s">
        <v>4777</v>
      </c>
      <c r="Y4452" t="s">
        <v>2830</v>
      </c>
      <c r="Z4452" t="s">
        <v>3051</v>
      </c>
      <c r="AA4452">
        <v>113735</v>
      </c>
      <c r="AB4452" s="198">
        <v>37073</v>
      </c>
      <c r="AC4452" s="198">
        <v>37103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31</v>
      </c>
      <c r="F4453" s="213">
        <f t="shared" si="350"/>
        <v>77500</v>
      </c>
      <c r="G4453" s="202">
        <v>1341468</v>
      </c>
      <c r="H4453" s="198">
        <v>37047.418055555558</v>
      </c>
      <c r="I4453" t="s">
        <v>4272</v>
      </c>
      <c r="M4453" t="s">
        <v>3494</v>
      </c>
      <c r="N4453" t="s">
        <v>4277</v>
      </c>
      <c r="O4453" t="s">
        <v>4487</v>
      </c>
      <c r="P4453" s="199">
        <v>2500</v>
      </c>
      <c r="S4453" t="s">
        <v>3495</v>
      </c>
      <c r="T4453" t="s">
        <v>3730</v>
      </c>
      <c r="U4453" s="201">
        <v>3.98</v>
      </c>
      <c r="V4453" t="s">
        <v>3258</v>
      </c>
      <c r="W4453" t="s">
        <v>2909</v>
      </c>
      <c r="X4453" t="s">
        <v>4278</v>
      </c>
      <c r="Y4453" t="s">
        <v>3748</v>
      </c>
      <c r="Z4453" t="s">
        <v>3051</v>
      </c>
      <c r="AA4453" t="s">
        <v>872</v>
      </c>
      <c r="AB4453" s="198">
        <v>37073.875</v>
      </c>
      <c r="AC4453" s="198">
        <v>37103.875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387500</v>
      </c>
      <c r="G4454" s="202">
        <v>1341469</v>
      </c>
      <c r="H4454" s="198">
        <v>37047.418113425927</v>
      </c>
      <c r="I4454" t="s">
        <v>4496</v>
      </c>
      <c r="M4454" t="s">
        <v>3494</v>
      </c>
      <c r="N4454" t="s">
        <v>4277</v>
      </c>
      <c r="O4454" t="s">
        <v>4487</v>
      </c>
      <c r="P4454" s="199">
        <v>12500</v>
      </c>
      <c r="S4454" t="s">
        <v>3495</v>
      </c>
      <c r="T4454" t="s">
        <v>3730</v>
      </c>
      <c r="U4454" s="201">
        <v>3.98</v>
      </c>
      <c r="V4454" t="s">
        <v>343</v>
      </c>
      <c r="W4454" t="s">
        <v>2909</v>
      </c>
      <c r="X4454" t="s">
        <v>4278</v>
      </c>
      <c r="Y4454" t="s">
        <v>3748</v>
      </c>
      <c r="Z4454" t="s">
        <v>3051</v>
      </c>
      <c r="AA4454" t="s">
        <v>873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 xml:space="preserve"> Natural Gas Physical</v>
      </c>
      <c r="B4455" s="44" t="str">
        <f t="shared" si="347"/>
        <v/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31</v>
      </c>
      <c r="F4455" s="213">
        <f t="shared" si="350"/>
        <v>775000</v>
      </c>
      <c r="G4455" s="202">
        <v>1341470</v>
      </c>
      <c r="H4455" s="198">
        <v>37047.41814814815</v>
      </c>
      <c r="I4455" t="s">
        <v>3768</v>
      </c>
      <c r="M4455" t="s">
        <v>3494</v>
      </c>
      <c r="N4455" t="s">
        <v>3761</v>
      </c>
      <c r="O4455" t="s">
        <v>3876</v>
      </c>
      <c r="P4455" s="199">
        <v>25000</v>
      </c>
      <c r="S4455" t="s">
        <v>3763</v>
      </c>
      <c r="T4455" t="s">
        <v>3764</v>
      </c>
      <c r="U4455" s="201">
        <v>21.1</v>
      </c>
      <c r="V4455" t="s">
        <v>2287</v>
      </c>
      <c r="W4455" t="s">
        <v>3765</v>
      </c>
      <c r="X4455" t="s">
        <v>3766</v>
      </c>
      <c r="Y4455" t="s">
        <v>3767</v>
      </c>
      <c r="Z4455" t="s">
        <v>3735</v>
      </c>
      <c r="AA4455">
        <v>106495</v>
      </c>
      <c r="AB4455" s="198">
        <v>37073.875011574077</v>
      </c>
      <c r="AC4455" s="198">
        <v>37103.875011574077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31</v>
      </c>
      <c r="F4456" s="213">
        <f t="shared" si="350"/>
        <v>465000</v>
      </c>
      <c r="G4456" s="202">
        <v>1341471</v>
      </c>
      <c r="H4456" s="198">
        <v>37047.418182870373</v>
      </c>
      <c r="I4456" t="s">
        <v>4521</v>
      </c>
      <c r="M4456" t="s">
        <v>3494</v>
      </c>
      <c r="N4456" t="s">
        <v>4277</v>
      </c>
      <c r="O4456" t="s">
        <v>4487</v>
      </c>
      <c r="P4456" s="199">
        <v>15000</v>
      </c>
      <c r="S4456" t="s">
        <v>3495</v>
      </c>
      <c r="T4456" t="s">
        <v>3730</v>
      </c>
      <c r="U4456" s="201">
        <v>3.9750000000000001</v>
      </c>
      <c r="V4456" t="s">
        <v>4232</v>
      </c>
      <c r="W4456" t="s">
        <v>2909</v>
      </c>
      <c r="X4456" t="s">
        <v>4278</v>
      </c>
      <c r="Y4456" t="s">
        <v>3748</v>
      </c>
      <c r="Z4456" t="s">
        <v>3051</v>
      </c>
      <c r="AA4456" t="s">
        <v>874</v>
      </c>
      <c r="AB4456" s="198">
        <v>37073.875</v>
      </c>
      <c r="AC4456" s="198">
        <v>37103.875</v>
      </c>
      <c r="AE4456" s="116">
        <f>IF(S4456="Gallon",F4456/42,F4456)</f>
        <v>465000</v>
      </c>
    </row>
    <row r="4457" spans="1:31" x14ac:dyDescent="0.2">
      <c r="A4457" s="44" t="str">
        <f t="shared" si="346"/>
        <v>US Natural Gas Physical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Physical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10000</v>
      </c>
      <c r="G4457" s="202">
        <v>1341472</v>
      </c>
      <c r="H4457" s="198">
        <v>37047.418194444443</v>
      </c>
      <c r="I4457" t="s">
        <v>4504</v>
      </c>
      <c r="M4457" t="s">
        <v>3494</v>
      </c>
      <c r="N4457" t="s">
        <v>3840</v>
      </c>
      <c r="O4457" t="s">
        <v>4686</v>
      </c>
      <c r="P4457" s="199">
        <v>10000</v>
      </c>
      <c r="S4457" t="s">
        <v>3495</v>
      </c>
      <c r="T4457" t="s">
        <v>3730</v>
      </c>
      <c r="U4457" s="201">
        <v>3.88</v>
      </c>
      <c r="V4457" t="s">
        <v>3257</v>
      </c>
      <c r="W4457" t="s">
        <v>4368</v>
      </c>
      <c r="X4457" t="s">
        <v>4429</v>
      </c>
      <c r="Y4457" t="s">
        <v>4481</v>
      </c>
      <c r="Z4457" t="s">
        <v>3051</v>
      </c>
      <c r="AA4457">
        <v>831564</v>
      </c>
      <c r="AB4457" s="198">
        <v>37048.875011574077</v>
      </c>
      <c r="AC4457" s="198">
        <v>37048.875011574077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25</v>
      </c>
      <c r="F4458" s="213">
        <f t="shared" si="350"/>
        <v>250000</v>
      </c>
      <c r="G4458" s="202">
        <v>1341475</v>
      </c>
      <c r="H4458" s="198">
        <v>37047.418310185189</v>
      </c>
      <c r="I4458" t="s">
        <v>4239</v>
      </c>
      <c r="M4458" t="s">
        <v>3494</v>
      </c>
      <c r="N4458" t="s">
        <v>4277</v>
      </c>
      <c r="O4458" t="s">
        <v>3991</v>
      </c>
      <c r="P4458" s="199">
        <v>10000</v>
      </c>
      <c r="S4458" t="s">
        <v>3495</v>
      </c>
      <c r="T4458" t="s">
        <v>3730</v>
      </c>
      <c r="U4458" s="201">
        <v>3.88</v>
      </c>
      <c r="V4458" t="s">
        <v>4066</v>
      </c>
      <c r="W4458" t="s">
        <v>4527</v>
      </c>
      <c r="X4458" t="s">
        <v>4157</v>
      </c>
      <c r="Y4458" t="s">
        <v>3748</v>
      </c>
      <c r="Z4458" t="s">
        <v>3051</v>
      </c>
      <c r="AA4458" t="s">
        <v>875</v>
      </c>
      <c r="AB4458" s="198">
        <v>37048.875011574077</v>
      </c>
      <c r="AC4458" s="198">
        <v>37072.875011574077</v>
      </c>
    </row>
    <row r="4459" spans="1:31" x14ac:dyDescent="0.2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31</v>
      </c>
      <c r="F4459" s="213">
        <f t="shared" si="350"/>
        <v>155000</v>
      </c>
      <c r="G4459" s="202">
        <v>1341476</v>
      </c>
      <c r="H4459" s="198">
        <v>37047.418321759258</v>
      </c>
      <c r="I4459" t="s">
        <v>4519</v>
      </c>
      <c r="M4459" t="s">
        <v>3494</v>
      </c>
      <c r="N4459" t="s">
        <v>3176</v>
      </c>
      <c r="O4459" t="s">
        <v>3899</v>
      </c>
      <c r="P4459" s="199">
        <v>5000</v>
      </c>
      <c r="S4459" t="s">
        <v>3798</v>
      </c>
      <c r="T4459" t="s">
        <v>3177</v>
      </c>
      <c r="U4459" s="201">
        <v>5.09</v>
      </c>
      <c r="V4459" t="s">
        <v>362</v>
      </c>
      <c r="W4459" t="s">
        <v>4461</v>
      </c>
      <c r="X4459" t="s">
        <v>3179</v>
      </c>
      <c r="Y4459" t="s">
        <v>4481</v>
      </c>
      <c r="Z4459" t="s">
        <v>3052</v>
      </c>
      <c r="AA4459">
        <v>831565</v>
      </c>
      <c r="AB4459" s="198">
        <v>37073.875011574077</v>
      </c>
      <c r="AC4459" s="198">
        <v>37103.875011574077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1341477</v>
      </c>
      <c r="H4460" s="198">
        <v>37047.418344907404</v>
      </c>
      <c r="I4460" t="s">
        <v>4298</v>
      </c>
      <c r="M4460" t="s">
        <v>3494</v>
      </c>
      <c r="N4460" t="s">
        <v>4277</v>
      </c>
      <c r="O4460" t="s">
        <v>4487</v>
      </c>
      <c r="P4460" s="199">
        <v>5000</v>
      </c>
      <c r="S4460" t="s">
        <v>3495</v>
      </c>
      <c r="T4460" t="s">
        <v>3730</v>
      </c>
      <c r="U4460" s="201">
        <v>3.9750000000000001</v>
      </c>
      <c r="V4460" t="s">
        <v>313</v>
      </c>
      <c r="W4460" t="s">
        <v>2909</v>
      </c>
      <c r="X4460" t="s">
        <v>4278</v>
      </c>
      <c r="Y4460" t="s">
        <v>3748</v>
      </c>
      <c r="Z4460" t="s">
        <v>3051</v>
      </c>
      <c r="AA4460" t="s">
        <v>876</v>
      </c>
      <c r="AB4460" s="198">
        <v>37073.875</v>
      </c>
      <c r="AC4460" s="198">
        <v>37103.875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1341478</v>
      </c>
      <c r="H4461" s="198">
        <v>37047.418391203704</v>
      </c>
      <c r="I4461" t="s">
        <v>4276</v>
      </c>
      <c r="M4461" t="s">
        <v>3494</v>
      </c>
      <c r="N4461" t="s">
        <v>4277</v>
      </c>
      <c r="O4461" t="s">
        <v>4487</v>
      </c>
      <c r="P4461" s="199">
        <v>5000</v>
      </c>
      <c r="S4461" t="s">
        <v>3495</v>
      </c>
      <c r="T4461" t="s">
        <v>3730</v>
      </c>
      <c r="U4461" s="201">
        <v>3.9750000000000001</v>
      </c>
      <c r="V4461" t="s">
        <v>4452</v>
      </c>
      <c r="W4461" t="s">
        <v>2909</v>
      </c>
      <c r="X4461" t="s">
        <v>4278</v>
      </c>
      <c r="Y4461" t="s">
        <v>3748</v>
      </c>
      <c r="Z4461" t="s">
        <v>3051</v>
      </c>
      <c r="AA4461" t="s">
        <v>877</v>
      </c>
      <c r="AB4461" s="198">
        <v>37073.875</v>
      </c>
      <c r="AC4461" s="198">
        <v>37103.875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25</v>
      </c>
      <c r="F4462" s="213">
        <f t="shared" si="350"/>
        <v>250000</v>
      </c>
      <c r="G4462" s="202">
        <v>1341479</v>
      </c>
      <c r="H4462" s="198">
        <v>37047.418425925927</v>
      </c>
      <c r="I4462" t="s">
        <v>4264</v>
      </c>
      <c r="M4462" t="s">
        <v>3494</v>
      </c>
      <c r="N4462" t="s">
        <v>4277</v>
      </c>
      <c r="O4462" t="s">
        <v>3991</v>
      </c>
      <c r="P4462" s="199">
        <v>10000</v>
      </c>
      <c r="S4462" t="s">
        <v>3495</v>
      </c>
      <c r="T4462" t="s">
        <v>3730</v>
      </c>
      <c r="U4462" s="201">
        <v>3.875</v>
      </c>
      <c r="V4462" t="s">
        <v>4057</v>
      </c>
      <c r="W4462" t="s">
        <v>4527</v>
      </c>
      <c r="X4462" t="s">
        <v>4157</v>
      </c>
      <c r="Y4462" t="s">
        <v>3748</v>
      </c>
      <c r="Z4462" t="s">
        <v>3051</v>
      </c>
      <c r="AA4462" t="s">
        <v>878</v>
      </c>
      <c r="AB4462" s="198">
        <v>37048.875011574077</v>
      </c>
      <c r="AC4462" s="198">
        <v>37072.875011574077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31</v>
      </c>
      <c r="F4463" s="213">
        <f t="shared" si="350"/>
        <v>310000</v>
      </c>
      <c r="G4463" s="202">
        <v>1341482</v>
      </c>
      <c r="H4463" s="198">
        <v>37047.418483796297</v>
      </c>
      <c r="I4463" t="s">
        <v>4519</v>
      </c>
      <c r="M4463" t="s">
        <v>3494</v>
      </c>
      <c r="N4463" t="s">
        <v>4277</v>
      </c>
      <c r="O4463" t="s">
        <v>4487</v>
      </c>
      <c r="P4463" s="199">
        <v>10000</v>
      </c>
      <c r="S4463" t="s">
        <v>3495</v>
      </c>
      <c r="T4463" t="s">
        <v>3730</v>
      </c>
      <c r="U4463" s="201">
        <v>3.9750000000000001</v>
      </c>
      <c r="V4463" t="s">
        <v>4520</v>
      </c>
      <c r="W4463" t="s">
        <v>2909</v>
      </c>
      <c r="X4463" t="s">
        <v>4278</v>
      </c>
      <c r="Y4463" t="s">
        <v>3748</v>
      </c>
      <c r="Z4463" t="s">
        <v>3051</v>
      </c>
      <c r="AA4463" t="s">
        <v>879</v>
      </c>
      <c r="AB4463" s="198">
        <v>37073.875</v>
      </c>
      <c r="AC4463" s="198">
        <v>37103.875</v>
      </c>
    </row>
    <row r="4464" spans="1:31" x14ac:dyDescent="0.2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31</v>
      </c>
      <c r="F4464" s="213">
        <f t="shared" si="350"/>
        <v>155000</v>
      </c>
      <c r="G4464" s="202">
        <v>1341483</v>
      </c>
      <c r="H4464" s="198">
        <v>37047.418530092589</v>
      </c>
      <c r="I4464" t="s">
        <v>4276</v>
      </c>
      <c r="M4464" t="s">
        <v>3494</v>
      </c>
      <c r="N4464" t="s">
        <v>4277</v>
      </c>
      <c r="O4464" t="s">
        <v>4487</v>
      </c>
      <c r="P4464" s="199">
        <v>5000</v>
      </c>
      <c r="S4464" t="s">
        <v>3495</v>
      </c>
      <c r="T4464" t="s">
        <v>3730</v>
      </c>
      <c r="U4464" s="201">
        <v>3.9750000000000001</v>
      </c>
      <c r="V4464" t="s">
        <v>4361</v>
      </c>
      <c r="W4464" t="s">
        <v>2909</v>
      </c>
      <c r="X4464" t="s">
        <v>4278</v>
      </c>
      <c r="Y4464" t="s">
        <v>3748</v>
      </c>
      <c r="Z4464" t="s">
        <v>3051</v>
      </c>
      <c r="AA4464" t="s">
        <v>880</v>
      </c>
      <c r="AB4464" s="198">
        <v>37073.875</v>
      </c>
      <c r="AC4464" s="198">
        <v>37103.875</v>
      </c>
    </row>
    <row r="4465" spans="1:29" x14ac:dyDescent="0.2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5000</v>
      </c>
      <c r="G4465" s="202">
        <v>1341484</v>
      </c>
      <c r="H4465" s="198">
        <v>37047.418553240743</v>
      </c>
      <c r="I4465" t="s">
        <v>3472</v>
      </c>
      <c r="M4465" t="s">
        <v>3494</v>
      </c>
      <c r="N4465" t="s">
        <v>3840</v>
      </c>
      <c r="O4465" t="s">
        <v>2472</v>
      </c>
      <c r="Q4465" s="199">
        <v>5000</v>
      </c>
      <c r="S4465" t="s">
        <v>3495</v>
      </c>
      <c r="T4465" t="s">
        <v>3730</v>
      </c>
      <c r="U4465" s="201">
        <v>3.7949999999999999</v>
      </c>
      <c r="V4465" t="s">
        <v>3670</v>
      </c>
      <c r="W4465" t="s">
        <v>4512</v>
      </c>
      <c r="X4465" t="s">
        <v>4513</v>
      </c>
      <c r="Y4465" t="s">
        <v>4481</v>
      </c>
      <c r="Z4465" t="s">
        <v>3051</v>
      </c>
      <c r="AA4465">
        <v>831567</v>
      </c>
      <c r="AB4465" s="198">
        <v>37048.875011574077</v>
      </c>
      <c r="AC4465" s="198">
        <v>37048.875011574077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465000</v>
      </c>
      <c r="G4466" s="202">
        <v>1341485</v>
      </c>
      <c r="H4466" s="198">
        <v>37047.418564814812</v>
      </c>
      <c r="I4466" t="s">
        <v>3606</v>
      </c>
      <c r="M4466" t="s">
        <v>3494</v>
      </c>
      <c r="N4466" t="s">
        <v>4277</v>
      </c>
      <c r="O4466" t="s">
        <v>4487</v>
      </c>
      <c r="P4466" s="199">
        <v>15000</v>
      </c>
      <c r="S4466" t="s">
        <v>3495</v>
      </c>
      <c r="T4466" t="s">
        <v>3730</v>
      </c>
      <c r="U4466" s="201">
        <v>3.97</v>
      </c>
      <c r="V4466" t="s">
        <v>3154</v>
      </c>
      <c r="W4466" t="s">
        <v>2909</v>
      </c>
      <c r="X4466" t="s">
        <v>4278</v>
      </c>
      <c r="Y4466" t="s">
        <v>3748</v>
      </c>
      <c r="Z4466" t="s">
        <v>3051</v>
      </c>
      <c r="AA4466" t="s">
        <v>881</v>
      </c>
      <c r="AB4466" s="198">
        <v>37073.875</v>
      </c>
      <c r="AC4466" s="198">
        <v>37103.875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123</v>
      </c>
      <c r="F4467" s="213">
        <f t="shared" si="350"/>
        <v>615000</v>
      </c>
      <c r="G4467" s="202">
        <v>1341486</v>
      </c>
      <c r="H4467" s="198">
        <v>37047.418680555558</v>
      </c>
      <c r="I4467" t="s">
        <v>4171</v>
      </c>
      <c r="M4467" t="s">
        <v>3494</v>
      </c>
      <c r="N4467" t="s">
        <v>4277</v>
      </c>
      <c r="O4467" t="s">
        <v>3218</v>
      </c>
      <c r="P4467" s="199">
        <v>5000</v>
      </c>
      <c r="S4467" t="s">
        <v>3495</v>
      </c>
      <c r="T4467" t="s">
        <v>3730</v>
      </c>
      <c r="U4467" s="201">
        <v>4.0549999999999997</v>
      </c>
      <c r="V4467" t="s">
        <v>4448</v>
      </c>
      <c r="W4467" t="s">
        <v>2909</v>
      </c>
      <c r="X4467" t="s">
        <v>4278</v>
      </c>
      <c r="Y4467" t="s">
        <v>3748</v>
      </c>
      <c r="Z4467" t="s">
        <v>3051</v>
      </c>
      <c r="AA4467" t="s">
        <v>882</v>
      </c>
      <c r="AB4467" s="198">
        <v>37073</v>
      </c>
      <c r="AC4467" s="198">
        <v>37195</v>
      </c>
    </row>
    <row r="4468" spans="1:29" x14ac:dyDescent="0.2">
      <c r="A4468" s="44" t="str">
        <f t="shared" si="346"/>
        <v>US Natural Gas Physical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1</v>
      </c>
      <c r="F4468" s="213">
        <f t="shared" si="350"/>
        <v>10000</v>
      </c>
      <c r="G4468" s="202">
        <v>1341487</v>
      </c>
      <c r="H4468" s="198">
        <v>37047.418703703705</v>
      </c>
      <c r="I4468" t="s">
        <v>3606</v>
      </c>
      <c r="M4468" t="s">
        <v>3494</v>
      </c>
      <c r="N4468" t="s">
        <v>3840</v>
      </c>
      <c r="O4468" t="s">
        <v>4694</v>
      </c>
      <c r="P4468" s="199">
        <v>10000</v>
      </c>
      <c r="S4468" t="s">
        <v>3495</v>
      </c>
      <c r="T4468" t="s">
        <v>3730</v>
      </c>
      <c r="U4468" s="201">
        <v>3.77</v>
      </c>
      <c r="V4468" t="s">
        <v>2768</v>
      </c>
      <c r="W4468" t="s">
        <v>4368</v>
      </c>
      <c r="X4468" t="s">
        <v>3165</v>
      </c>
      <c r="Y4468" t="s">
        <v>4481</v>
      </c>
      <c r="Z4468" t="s">
        <v>3051</v>
      </c>
      <c r="AA4468">
        <v>831568</v>
      </c>
      <c r="AB4468" s="198">
        <v>37048.875011574077</v>
      </c>
      <c r="AC4468" s="198">
        <v>37048.875011574077</v>
      </c>
    </row>
    <row r="4469" spans="1:29" x14ac:dyDescent="0.2">
      <c r="A4469" s="44" t="str">
        <f t="shared" si="346"/>
        <v xml:space="preserve"> Crude Financial</v>
      </c>
      <c r="B4469" s="44" t="str">
        <f t="shared" si="347"/>
        <v/>
      </c>
      <c r="C4469" s="44" t="str">
        <f t="shared" si="348"/>
        <v>Crude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25000</v>
      </c>
      <c r="G4469" s="202">
        <v>1341488</v>
      </c>
      <c r="H4469" s="198">
        <v>37047.418715277781</v>
      </c>
      <c r="I4469" t="s">
        <v>3643</v>
      </c>
      <c r="M4469" t="s">
        <v>3599</v>
      </c>
      <c r="N4469" t="s">
        <v>4293</v>
      </c>
      <c r="O4469" t="s">
        <v>4294</v>
      </c>
      <c r="P4469" s="199">
        <v>25000</v>
      </c>
      <c r="S4469" t="s">
        <v>4295</v>
      </c>
      <c r="T4469" t="s">
        <v>3730</v>
      </c>
      <c r="U4469" s="201">
        <v>29.1</v>
      </c>
      <c r="V4469" t="s">
        <v>4767</v>
      </c>
      <c r="W4469" t="s">
        <v>4768</v>
      </c>
      <c r="X4469" t="s">
        <v>4769</v>
      </c>
      <c r="Y4469" t="s">
        <v>2830</v>
      </c>
      <c r="Z4469" t="s">
        <v>4120</v>
      </c>
      <c r="AA4469">
        <v>113736</v>
      </c>
      <c r="AB4469" s="198">
        <v>37073</v>
      </c>
      <c r="AC4469" s="198">
        <v>37103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25</v>
      </c>
      <c r="F4470" s="213">
        <f t="shared" si="350"/>
        <v>250000</v>
      </c>
      <c r="G4470" s="202">
        <v>1341489</v>
      </c>
      <c r="H4470" s="198">
        <v>37047.418761574074</v>
      </c>
      <c r="I4470" t="s">
        <v>3606</v>
      </c>
      <c r="M4470" t="s">
        <v>3494</v>
      </c>
      <c r="N4470" t="s">
        <v>4277</v>
      </c>
      <c r="O4470" t="s">
        <v>3991</v>
      </c>
      <c r="P4470" s="199">
        <v>10000</v>
      </c>
      <c r="S4470" t="s">
        <v>3495</v>
      </c>
      <c r="T4470" t="s">
        <v>3730</v>
      </c>
      <c r="U4470" s="201">
        <v>3.87</v>
      </c>
      <c r="V4470" t="s">
        <v>3621</v>
      </c>
      <c r="W4470" t="s">
        <v>4527</v>
      </c>
      <c r="X4470" t="s">
        <v>4157</v>
      </c>
      <c r="Y4470" t="s">
        <v>3748</v>
      </c>
      <c r="Z4470" t="s">
        <v>3051</v>
      </c>
      <c r="AA4470" t="s">
        <v>883</v>
      </c>
      <c r="AB4470" s="198">
        <v>37048.875011574077</v>
      </c>
      <c r="AC4470" s="198">
        <v>37072.875011574077</v>
      </c>
    </row>
    <row r="4471" spans="1:29" x14ac:dyDescent="0.2">
      <c r="A4471" s="44" t="str">
        <f t="shared" si="346"/>
        <v>US Crude Financial</v>
      </c>
      <c r="B4471" s="44" t="str">
        <f t="shared" si="347"/>
        <v>US</v>
      </c>
      <c r="C4471" s="44" t="str">
        <f t="shared" si="348"/>
        <v>Crude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</v>
      </c>
      <c r="F4471" s="213">
        <f t="shared" si="350"/>
        <v>50000</v>
      </c>
      <c r="G4471" s="202">
        <v>1341490</v>
      </c>
      <c r="H4471" s="198">
        <v>37047.418761574074</v>
      </c>
      <c r="I4471" t="s">
        <v>3643</v>
      </c>
      <c r="M4471" t="s">
        <v>3599</v>
      </c>
      <c r="N4471" t="s">
        <v>4774</v>
      </c>
      <c r="O4471" t="s">
        <v>3516</v>
      </c>
      <c r="P4471" s="199">
        <v>50000</v>
      </c>
      <c r="S4471" t="s">
        <v>3500</v>
      </c>
      <c r="T4471" t="s">
        <v>3730</v>
      </c>
      <c r="U4471" s="201">
        <v>27.98</v>
      </c>
      <c r="V4471" t="s">
        <v>4767</v>
      </c>
      <c r="W4471" t="s">
        <v>4776</v>
      </c>
      <c r="X4471" t="s">
        <v>4777</v>
      </c>
      <c r="Y4471" t="s">
        <v>2830</v>
      </c>
      <c r="Z4471" t="s">
        <v>3051</v>
      </c>
      <c r="AA4471">
        <v>113737</v>
      </c>
      <c r="AB4471" s="198">
        <v>37073</v>
      </c>
      <c r="AC4471" s="198">
        <v>37103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25</v>
      </c>
      <c r="F4472" s="213">
        <f t="shared" si="350"/>
        <v>250000</v>
      </c>
      <c r="G4472" s="202">
        <v>1341495</v>
      </c>
      <c r="H4472" s="198">
        <v>37047.418923611112</v>
      </c>
      <c r="I4472" t="s">
        <v>4268</v>
      </c>
      <c r="M4472" t="s">
        <v>3494</v>
      </c>
      <c r="N4472" t="s">
        <v>4277</v>
      </c>
      <c r="O4472" t="s">
        <v>4674</v>
      </c>
      <c r="P4472" s="199">
        <v>10000</v>
      </c>
      <c r="S4472" t="s">
        <v>3495</v>
      </c>
      <c r="T4472" t="s">
        <v>3730</v>
      </c>
      <c r="U4472" s="201">
        <v>3.9249999999999998</v>
      </c>
      <c r="V4472" t="s">
        <v>3846</v>
      </c>
      <c r="W4472" t="s">
        <v>4380</v>
      </c>
      <c r="X4472" t="s">
        <v>4381</v>
      </c>
      <c r="Y4472" t="s">
        <v>3748</v>
      </c>
      <c r="Z4472" t="s">
        <v>3051</v>
      </c>
      <c r="AA4472" t="s">
        <v>884</v>
      </c>
      <c r="AB4472" s="198">
        <v>37048.875011574077</v>
      </c>
      <c r="AC4472" s="198">
        <v>37072.875011574077</v>
      </c>
    </row>
    <row r="4473" spans="1:29" x14ac:dyDescent="0.2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25</v>
      </c>
      <c r="F4473" s="213">
        <f t="shared" si="350"/>
        <v>125000</v>
      </c>
      <c r="G4473" s="202">
        <v>1341496</v>
      </c>
      <c r="H4473" s="198">
        <v>37047.418935185182</v>
      </c>
      <c r="I4473" t="s">
        <v>4252</v>
      </c>
      <c r="M4473" t="s">
        <v>3494</v>
      </c>
      <c r="N4473" t="s">
        <v>4277</v>
      </c>
      <c r="O4473" t="s">
        <v>4663</v>
      </c>
      <c r="P4473" s="199">
        <v>5000</v>
      </c>
      <c r="S4473" t="s">
        <v>3495</v>
      </c>
      <c r="T4473" t="s">
        <v>3730</v>
      </c>
      <c r="U4473" s="201">
        <v>3.6949999999999998</v>
      </c>
      <c r="V4473" t="s">
        <v>346</v>
      </c>
      <c r="W4473" t="s">
        <v>3486</v>
      </c>
      <c r="X4473" t="s">
        <v>3487</v>
      </c>
      <c r="Y4473" t="s">
        <v>3748</v>
      </c>
      <c r="Z4473" t="s">
        <v>3051</v>
      </c>
      <c r="AA4473" t="s">
        <v>885</v>
      </c>
      <c r="AB4473" s="198">
        <v>37048.875011574077</v>
      </c>
      <c r="AC4473" s="198">
        <v>37072.875011574077</v>
      </c>
    </row>
    <row r="4474" spans="1:29" x14ac:dyDescent="0.2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25</v>
      </c>
      <c r="F4474" s="213">
        <f t="shared" si="350"/>
        <v>75000</v>
      </c>
      <c r="G4474" s="202">
        <v>1341497</v>
      </c>
      <c r="H4474" s="198">
        <v>37047.418958333335</v>
      </c>
      <c r="I4474" t="s">
        <v>4175</v>
      </c>
      <c r="M4474" t="s">
        <v>3494</v>
      </c>
      <c r="N4474" t="s">
        <v>4277</v>
      </c>
      <c r="O4474" t="s">
        <v>4656</v>
      </c>
      <c r="P4474" s="199">
        <v>3000</v>
      </c>
      <c r="S4474" t="s">
        <v>3495</v>
      </c>
      <c r="T4474" t="s">
        <v>3730</v>
      </c>
      <c r="U4474" s="201">
        <v>3.8450000000000002</v>
      </c>
      <c r="V4474" t="s">
        <v>886</v>
      </c>
      <c r="W4474" t="s">
        <v>4380</v>
      </c>
      <c r="X4474" t="s">
        <v>4381</v>
      </c>
      <c r="Y4474" t="s">
        <v>3748</v>
      </c>
      <c r="Z4474" t="s">
        <v>3051</v>
      </c>
      <c r="AA4474" t="s">
        <v>887</v>
      </c>
      <c r="AB4474" s="198">
        <v>37048.875011574077</v>
      </c>
      <c r="AC4474" s="198">
        <v>37072.875011574077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1341498</v>
      </c>
      <c r="H4475" s="198">
        <v>37047.418993055559</v>
      </c>
      <c r="I4475" t="s">
        <v>4543</v>
      </c>
      <c r="M4475" t="s">
        <v>3494</v>
      </c>
      <c r="N4475" t="s">
        <v>4277</v>
      </c>
      <c r="O4475" t="s">
        <v>4487</v>
      </c>
      <c r="Q4475" s="199">
        <v>5000</v>
      </c>
      <c r="S4475" t="s">
        <v>3495</v>
      </c>
      <c r="T4475" t="s">
        <v>3730</v>
      </c>
      <c r="U4475" s="201">
        <v>3.9750000000000001</v>
      </c>
      <c r="V4475" t="s">
        <v>1777</v>
      </c>
      <c r="W4475" t="s">
        <v>2909</v>
      </c>
      <c r="X4475" t="s">
        <v>4278</v>
      </c>
      <c r="Y4475" t="s">
        <v>3748</v>
      </c>
      <c r="Z4475" t="s">
        <v>3051</v>
      </c>
      <c r="AA4475" t="s">
        <v>888</v>
      </c>
      <c r="AB4475" s="198">
        <v>37073.875</v>
      </c>
      <c r="AC4475" s="198">
        <v>37103.875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365</v>
      </c>
      <c r="F4476" s="213">
        <f t="shared" si="350"/>
        <v>1825000</v>
      </c>
      <c r="G4476" s="202">
        <v>1341499</v>
      </c>
      <c r="H4476" s="198">
        <v>37047.419062499997</v>
      </c>
      <c r="I4476" t="s">
        <v>4496</v>
      </c>
      <c r="M4476" t="s">
        <v>3494</v>
      </c>
      <c r="N4476" t="s">
        <v>4277</v>
      </c>
      <c r="O4476" t="s">
        <v>4526</v>
      </c>
      <c r="P4476" s="199">
        <v>5000</v>
      </c>
      <c r="S4476" t="s">
        <v>3495</v>
      </c>
      <c r="T4476" t="s">
        <v>3730</v>
      </c>
      <c r="U4476" s="201">
        <v>4.0350000000000001</v>
      </c>
      <c r="V4476" t="s">
        <v>3640</v>
      </c>
      <c r="W4476" t="s">
        <v>2909</v>
      </c>
      <c r="X4476" t="s">
        <v>4278</v>
      </c>
      <c r="Y4476" t="s">
        <v>3748</v>
      </c>
      <c r="Z4476" t="s">
        <v>3051</v>
      </c>
      <c r="AA4476" t="s">
        <v>889</v>
      </c>
      <c r="AB4476" s="198">
        <v>37257.875</v>
      </c>
      <c r="AC4476" s="198">
        <v>37621.875</v>
      </c>
    </row>
    <row r="4477" spans="1:29" x14ac:dyDescent="0.2">
      <c r="A4477" s="44" t="str">
        <f t="shared" si="346"/>
        <v>US Natural Gas Financial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31</v>
      </c>
      <c r="F4477" s="213">
        <f t="shared" si="350"/>
        <v>465000</v>
      </c>
      <c r="G4477" s="202">
        <v>1341500</v>
      </c>
      <c r="H4477" s="198">
        <v>37047.419085648151</v>
      </c>
      <c r="I4477" t="s">
        <v>3702</v>
      </c>
      <c r="M4477" t="s">
        <v>3494</v>
      </c>
      <c r="N4477" t="s">
        <v>4277</v>
      </c>
      <c r="O4477" t="s">
        <v>4487</v>
      </c>
      <c r="P4477" s="199">
        <v>15000</v>
      </c>
      <c r="S4477" t="s">
        <v>3495</v>
      </c>
      <c r="T4477" t="s">
        <v>3730</v>
      </c>
      <c r="U4477" s="201">
        <v>3.97</v>
      </c>
      <c r="V4477" t="s">
        <v>4279</v>
      </c>
      <c r="W4477" t="s">
        <v>2909</v>
      </c>
      <c r="X4477" t="s">
        <v>4278</v>
      </c>
      <c r="Y4477" t="s">
        <v>3748</v>
      </c>
      <c r="Z4477" t="s">
        <v>3051</v>
      </c>
      <c r="AA4477" t="s">
        <v>890</v>
      </c>
      <c r="AB4477" s="198">
        <v>37073.875</v>
      </c>
      <c r="AC4477" s="198">
        <v>37103.875</v>
      </c>
    </row>
    <row r="4478" spans="1:29" x14ac:dyDescent="0.2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10000</v>
      </c>
      <c r="G4478" s="202">
        <v>1341501</v>
      </c>
      <c r="H4478" s="198">
        <v>37047.419120370374</v>
      </c>
      <c r="I4478" t="s">
        <v>4431</v>
      </c>
      <c r="M4478" t="s">
        <v>3494</v>
      </c>
      <c r="N4478" t="s">
        <v>3176</v>
      </c>
      <c r="O4478" t="s">
        <v>4591</v>
      </c>
      <c r="P4478" s="199">
        <v>10000</v>
      </c>
      <c r="S4478" t="s">
        <v>3798</v>
      </c>
      <c r="T4478" t="s">
        <v>3177</v>
      </c>
      <c r="U4478" s="201">
        <v>4.7300000000000004</v>
      </c>
      <c r="V4478" t="s">
        <v>3806</v>
      </c>
      <c r="W4478" t="s">
        <v>3178</v>
      </c>
      <c r="X4478" t="s">
        <v>3179</v>
      </c>
      <c r="Y4478" t="s">
        <v>4481</v>
      </c>
      <c r="Z4478" t="s">
        <v>3052</v>
      </c>
      <c r="AA4478">
        <v>831570</v>
      </c>
      <c r="AB4478" s="198">
        <v>37047.875011574077</v>
      </c>
      <c r="AC4478" s="198">
        <v>37047.875011574077</v>
      </c>
    </row>
    <row r="4479" spans="1:29" x14ac:dyDescent="0.2">
      <c r="A4479" s="44" t="str">
        <f t="shared" si="346"/>
        <v>US Natural Gas Physical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25000</v>
      </c>
      <c r="G4479" s="202">
        <v>1341502</v>
      </c>
      <c r="H4479" s="198">
        <v>37047.419131944444</v>
      </c>
      <c r="I4479" t="s">
        <v>3606</v>
      </c>
      <c r="M4479" t="s">
        <v>3494</v>
      </c>
      <c r="N4479" t="s">
        <v>3840</v>
      </c>
      <c r="O4479" t="s">
        <v>4680</v>
      </c>
      <c r="P4479" s="199">
        <v>25000</v>
      </c>
      <c r="S4479" t="s">
        <v>3495</v>
      </c>
      <c r="T4479" t="s">
        <v>3730</v>
      </c>
      <c r="U4479" s="201">
        <v>3.855</v>
      </c>
      <c r="V4479" t="s">
        <v>3491</v>
      </c>
      <c r="W4479" t="s">
        <v>4163</v>
      </c>
      <c r="X4479" t="s">
        <v>4164</v>
      </c>
      <c r="Y4479" t="s">
        <v>4481</v>
      </c>
      <c r="Z4479" t="s">
        <v>3051</v>
      </c>
      <c r="AA4479">
        <v>831571</v>
      </c>
      <c r="AB4479" s="198">
        <v>37048.875011574077</v>
      </c>
      <c r="AC4479" s="198">
        <v>37048.875011574077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61</v>
      </c>
      <c r="F4480" s="213">
        <f t="shared" si="350"/>
        <v>3050</v>
      </c>
      <c r="G4480" s="202">
        <v>1341504</v>
      </c>
      <c r="H4480" s="198">
        <v>37047.41914351852</v>
      </c>
      <c r="I4480" t="s">
        <v>4239</v>
      </c>
      <c r="M4480" t="s">
        <v>2818</v>
      </c>
      <c r="N4480" t="s">
        <v>3519</v>
      </c>
      <c r="O4480" t="s">
        <v>774</v>
      </c>
      <c r="P4480" s="199">
        <v>50</v>
      </c>
      <c r="S4480" t="s">
        <v>3493</v>
      </c>
      <c r="T4480" t="s">
        <v>3730</v>
      </c>
      <c r="U4480" s="201">
        <v>39.5</v>
      </c>
      <c r="V4480" t="s">
        <v>3661</v>
      </c>
      <c r="W4480" t="s">
        <v>4274</v>
      </c>
      <c r="X4480" t="s">
        <v>3683</v>
      </c>
      <c r="Y4480" t="s">
        <v>4783</v>
      </c>
      <c r="Z4480" t="s">
        <v>3046</v>
      </c>
      <c r="AA4480">
        <v>633003.1</v>
      </c>
      <c r="AB4480" s="198">
        <v>37316.875</v>
      </c>
      <c r="AC4480" s="198">
        <v>37376.875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31</v>
      </c>
      <c r="F4481" s="213">
        <f t="shared" si="350"/>
        <v>465000</v>
      </c>
      <c r="G4481" s="202">
        <v>1341506</v>
      </c>
      <c r="H4481" s="198">
        <v>37047.419166666667</v>
      </c>
      <c r="I4481" t="s">
        <v>4484</v>
      </c>
      <c r="M4481" t="s">
        <v>3494</v>
      </c>
      <c r="N4481" t="s">
        <v>4277</v>
      </c>
      <c r="O4481" t="s">
        <v>4487</v>
      </c>
      <c r="P4481" s="199">
        <v>15000</v>
      </c>
      <c r="S4481" t="s">
        <v>3495</v>
      </c>
      <c r="T4481" t="s">
        <v>3730</v>
      </c>
      <c r="U4481" s="201">
        <v>3.9649999999999999</v>
      </c>
      <c r="V4481" t="s">
        <v>4225</v>
      </c>
      <c r="W4481" t="s">
        <v>2909</v>
      </c>
      <c r="X4481" t="s">
        <v>4278</v>
      </c>
      <c r="Y4481" t="s">
        <v>3748</v>
      </c>
      <c r="Z4481" t="s">
        <v>3051</v>
      </c>
      <c r="AA4481" t="s">
        <v>891</v>
      </c>
      <c r="AB4481" s="198">
        <v>37073.875</v>
      </c>
      <c r="AC4481" s="198">
        <v>37103.875</v>
      </c>
    </row>
    <row r="4482" spans="1:29" x14ac:dyDescent="0.2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5000</v>
      </c>
      <c r="G4482" s="202">
        <v>1341505</v>
      </c>
      <c r="H4482" s="198">
        <v>37047.419166666667</v>
      </c>
      <c r="I4482" t="s">
        <v>3810</v>
      </c>
      <c r="M4482" t="s">
        <v>3494</v>
      </c>
      <c r="N4482" t="s">
        <v>3176</v>
      </c>
      <c r="O4482" t="s">
        <v>151</v>
      </c>
      <c r="P4482" s="199">
        <v>5000</v>
      </c>
      <c r="S4482" t="s">
        <v>3798</v>
      </c>
      <c r="T4482" t="s">
        <v>3177</v>
      </c>
      <c r="U4482" s="201">
        <v>4.78</v>
      </c>
      <c r="V4482" t="s">
        <v>3894</v>
      </c>
      <c r="W4482" t="s">
        <v>3178</v>
      </c>
      <c r="X4482" t="s">
        <v>3179</v>
      </c>
      <c r="Y4482" t="s">
        <v>4481</v>
      </c>
      <c r="Z4482" t="s">
        <v>3052</v>
      </c>
      <c r="AA4482">
        <v>831572</v>
      </c>
      <c r="AB4482" s="198">
        <v>37048.875011574077</v>
      </c>
      <c r="AC4482" s="198">
        <v>37048.875011574077</v>
      </c>
    </row>
    <row r="4483" spans="1:29" x14ac:dyDescent="0.2">
      <c r="A4483" s="44" t="str">
        <f t="shared" si="346"/>
        <v>US Natural Gas Physical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25000</v>
      </c>
      <c r="G4483" s="202">
        <v>1341507</v>
      </c>
      <c r="H4483" s="198">
        <v>37047.419178240743</v>
      </c>
      <c r="I4483" t="s">
        <v>3606</v>
      </c>
      <c r="M4483" t="s">
        <v>3494</v>
      </c>
      <c r="N4483" t="s">
        <v>3840</v>
      </c>
      <c r="O4483" t="s">
        <v>4680</v>
      </c>
      <c r="P4483" s="199">
        <v>25000</v>
      </c>
      <c r="S4483" t="s">
        <v>3495</v>
      </c>
      <c r="T4483" t="s">
        <v>3730</v>
      </c>
      <c r="U4483" s="201">
        <v>3.8450000000000002</v>
      </c>
      <c r="V4483" t="s">
        <v>3491</v>
      </c>
      <c r="W4483" t="s">
        <v>4163</v>
      </c>
      <c r="X4483" t="s">
        <v>4164</v>
      </c>
      <c r="Y4483" t="s">
        <v>4481</v>
      </c>
      <c r="Z4483" t="s">
        <v>3051</v>
      </c>
      <c r="AA4483">
        <v>831573</v>
      </c>
      <c r="AB4483" s="198">
        <v>37048.875011574077</v>
      </c>
      <c r="AC4483" s="198">
        <v>37048.875011574077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151</v>
      </c>
      <c r="F4484" s="213">
        <f t="shared" si="350"/>
        <v>755000</v>
      </c>
      <c r="G4484" s="202">
        <v>1341508</v>
      </c>
      <c r="H4484" s="198">
        <v>37047.41920138889</v>
      </c>
      <c r="I4484" t="s">
        <v>4276</v>
      </c>
      <c r="M4484" t="s">
        <v>3494</v>
      </c>
      <c r="N4484" t="s">
        <v>4277</v>
      </c>
      <c r="O4484" t="s">
        <v>4505</v>
      </c>
      <c r="P4484" s="199">
        <v>5000</v>
      </c>
      <c r="S4484" t="s">
        <v>3495</v>
      </c>
      <c r="T4484" t="s">
        <v>3730</v>
      </c>
      <c r="U4484" s="201">
        <v>4.38</v>
      </c>
      <c r="V4484" t="s">
        <v>4334</v>
      </c>
      <c r="W4484" t="s">
        <v>2909</v>
      </c>
      <c r="X4484" t="s">
        <v>4278</v>
      </c>
      <c r="Y4484" t="s">
        <v>3748</v>
      </c>
      <c r="Z4484" t="s">
        <v>3051</v>
      </c>
      <c r="AA4484" t="s">
        <v>892</v>
      </c>
      <c r="AB4484" s="198">
        <v>37196</v>
      </c>
      <c r="AC4484" s="198">
        <v>37346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31</v>
      </c>
      <c r="F4485" s="213">
        <f t="shared" si="350"/>
        <v>465000</v>
      </c>
      <c r="G4485" s="202">
        <v>1341511</v>
      </c>
      <c r="H4485" s="198">
        <v>37047.419305555559</v>
      </c>
      <c r="I4485" t="s">
        <v>3518</v>
      </c>
      <c r="M4485" t="s">
        <v>3494</v>
      </c>
      <c r="N4485" t="s">
        <v>4277</v>
      </c>
      <c r="O4485" t="s">
        <v>4487</v>
      </c>
      <c r="P4485" s="199">
        <v>15000</v>
      </c>
      <c r="S4485" t="s">
        <v>3495</v>
      </c>
      <c r="T4485" t="s">
        <v>3730</v>
      </c>
      <c r="U4485" s="201">
        <v>3.96</v>
      </c>
      <c r="V4485" t="s">
        <v>3931</v>
      </c>
      <c r="W4485" t="s">
        <v>2909</v>
      </c>
      <c r="X4485" t="s">
        <v>4278</v>
      </c>
      <c r="Y4485" t="s">
        <v>3748</v>
      </c>
      <c r="Z4485" t="s">
        <v>3051</v>
      </c>
      <c r="AA4485" t="s">
        <v>893</v>
      </c>
      <c r="AB4485" s="198">
        <v>37073.875</v>
      </c>
      <c r="AC4485" s="198">
        <v>37103.875</v>
      </c>
    </row>
    <row r="4486" spans="1:29" x14ac:dyDescent="0.2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7000</v>
      </c>
      <c r="G4486" s="202">
        <v>1341512</v>
      </c>
      <c r="H4486" s="198">
        <v>37047.419398148151</v>
      </c>
      <c r="I4486" t="s">
        <v>894</v>
      </c>
      <c r="M4486" t="s">
        <v>3494</v>
      </c>
      <c r="N4486" t="s">
        <v>3176</v>
      </c>
      <c r="O4486" t="s">
        <v>4591</v>
      </c>
      <c r="P4486" s="199">
        <v>7000</v>
      </c>
      <c r="S4486" t="s">
        <v>3798</v>
      </c>
      <c r="T4486" t="s">
        <v>3177</v>
      </c>
      <c r="U4486" s="201">
        <v>4.72</v>
      </c>
      <c r="V4486" t="s">
        <v>895</v>
      </c>
      <c r="W4486" t="s">
        <v>3178</v>
      </c>
      <c r="X4486" t="s">
        <v>3179</v>
      </c>
      <c r="Y4486" t="s">
        <v>4481</v>
      </c>
      <c r="Z4486" t="s">
        <v>3052</v>
      </c>
      <c r="AA4486">
        <v>831574</v>
      </c>
      <c r="AB4486" s="198">
        <v>37047.875011574077</v>
      </c>
      <c r="AC4486" s="198">
        <v>37047.875011574077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25</v>
      </c>
      <c r="F4487" s="213">
        <f t="shared" si="350"/>
        <v>250000</v>
      </c>
      <c r="G4487" s="202">
        <v>1341513</v>
      </c>
      <c r="H4487" s="198">
        <v>37047.419444444444</v>
      </c>
      <c r="I4487" t="s">
        <v>4410</v>
      </c>
      <c r="M4487" t="s">
        <v>3494</v>
      </c>
      <c r="N4487" t="s">
        <v>4277</v>
      </c>
      <c r="O4487" t="s">
        <v>3991</v>
      </c>
      <c r="P4487" s="199">
        <v>10000</v>
      </c>
      <c r="S4487" t="s">
        <v>3495</v>
      </c>
      <c r="T4487" t="s">
        <v>3730</v>
      </c>
      <c r="U4487" s="201">
        <v>3.86</v>
      </c>
      <c r="V4487" t="s">
        <v>4332</v>
      </c>
      <c r="W4487" t="s">
        <v>4527</v>
      </c>
      <c r="X4487" t="s">
        <v>4157</v>
      </c>
      <c r="Y4487" t="s">
        <v>3748</v>
      </c>
      <c r="Z4487" t="s">
        <v>3051</v>
      </c>
      <c r="AA4487" t="s">
        <v>896</v>
      </c>
      <c r="AB4487" s="198">
        <v>37048.875011574077</v>
      </c>
      <c r="AC4487" s="198">
        <v>37072.875011574077</v>
      </c>
    </row>
    <row r="4488" spans="1:29" x14ac:dyDescent="0.2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123</v>
      </c>
      <c r="F4488" s="213">
        <f t="shared" si="350"/>
        <v>615000</v>
      </c>
      <c r="G4488" s="202">
        <v>1341514</v>
      </c>
      <c r="H4488" s="198">
        <v>37047.419456018521</v>
      </c>
      <c r="I4488" t="s">
        <v>4496</v>
      </c>
      <c r="M4488" t="s">
        <v>3494</v>
      </c>
      <c r="N4488" t="s">
        <v>4277</v>
      </c>
      <c r="O4488" t="s">
        <v>3218</v>
      </c>
      <c r="P4488" s="199">
        <v>5000</v>
      </c>
      <c r="S4488" t="s">
        <v>3495</v>
      </c>
      <c r="T4488" t="s">
        <v>3730</v>
      </c>
      <c r="U4488" s="201">
        <v>4.04</v>
      </c>
      <c r="V4488" t="s">
        <v>4463</v>
      </c>
      <c r="W4488" t="s">
        <v>2909</v>
      </c>
      <c r="X4488" t="s">
        <v>4278</v>
      </c>
      <c r="Y4488" t="s">
        <v>3748</v>
      </c>
      <c r="Z4488" t="s">
        <v>3051</v>
      </c>
      <c r="AA4488" t="s">
        <v>897</v>
      </c>
      <c r="AB4488" s="198">
        <v>37073</v>
      </c>
      <c r="AC4488" s="198">
        <v>37195</v>
      </c>
    </row>
    <row r="4489" spans="1:29" x14ac:dyDescent="0.2">
      <c r="A4489" s="44" t="str">
        <f t="shared" si="346"/>
        <v xml:space="preserve"> Natural Gas Physical</v>
      </c>
      <c r="B4489" s="44" t="str">
        <f t="shared" si="347"/>
        <v/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25</v>
      </c>
      <c r="F4489" s="213">
        <f t="shared" si="350"/>
        <v>75000</v>
      </c>
      <c r="G4489" s="202">
        <v>1341515</v>
      </c>
      <c r="H4489" s="198">
        <v>37047.419479166667</v>
      </c>
      <c r="I4489" t="s">
        <v>3808</v>
      </c>
      <c r="M4489" t="s">
        <v>3494</v>
      </c>
      <c r="N4489" t="s">
        <v>3176</v>
      </c>
      <c r="O4489" t="s">
        <v>177</v>
      </c>
      <c r="P4489" s="199">
        <v>3000</v>
      </c>
      <c r="S4489" t="s">
        <v>3798</v>
      </c>
      <c r="T4489" t="s">
        <v>3177</v>
      </c>
      <c r="U4489" s="201">
        <v>4.88</v>
      </c>
      <c r="V4489" t="s">
        <v>3809</v>
      </c>
      <c r="W4489" t="s">
        <v>4461</v>
      </c>
      <c r="X4489" t="s">
        <v>3179</v>
      </c>
      <c r="Y4489" t="s">
        <v>4481</v>
      </c>
      <c r="Z4489" t="s">
        <v>3052</v>
      </c>
      <c r="AA4489">
        <v>831575</v>
      </c>
      <c r="AB4489" s="198">
        <v>37048.875011574077</v>
      </c>
      <c r="AC4489" s="198">
        <v>37072.875011574077</v>
      </c>
    </row>
    <row r="4490" spans="1:29" x14ac:dyDescent="0.2">
      <c r="A4490" s="44" t="str">
        <f t="shared" si="346"/>
        <v>US Crude Financial</v>
      </c>
      <c r="B4490" s="44" t="str">
        <f t="shared" si="347"/>
        <v>US</v>
      </c>
      <c r="C4490" s="44" t="str">
        <f t="shared" si="348"/>
        <v>Crude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3">
        <f t="shared" si="350"/>
        <v>50000</v>
      </c>
      <c r="G4490" s="202">
        <v>1341518</v>
      </c>
      <c r="H4490" s="198">
        <v>37047.419722222221</v>
      </c>
      <c r="I4490" t="s">
        <v>4276</v>
      </c>
      <c r="M4490" t="s">
        <v>3599</v>
      </c>
      <c r="N4490" t="s">
        <v>4774</v>
      </c>
      <c r="O4490" t="s">
        <v>3516</v>
      </c>
      <c r="P4490" s="199">
        <v>50000</v>
      </c>
      <c r="S4490" t="s">
        <v>3500</v>
      </c>
      <c r="T4490" t="s">
        <v>3730</v>
      </c>
      <c r="U4490" s="201">
        <v>27.96</v>
      </c>
      <c r="V4490" t="s">
        <v>3801</v>
      </c>
      <c r="W4490" t="s">
        <v>4776</v>
      </c>
      <c r="X4490" t="s">
        <v>4777</v>
      </c>
      <c r="Y4490" t="s">
        <v>2830</v>
      </c>
      <c r="Z4490" t="s">
        <v>3051</v>
      </c>
      <c r="AA4490">
        <v>113738</v>
      </c>
      <c r="AB4490" s="198">
        <v>37073</v>
      </c>
      <c r="AC4490" s="198">
        <v>37103</v>
      </c>
    </row>
    <row r="4491" spans="1:29" x14ac:dyDescent="0.2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1341519</v>
      </c>
      <c r="H4491" s="198">
        <v>37047.419756944444</v>
      </c>
      <c r="I4491" t="s">
        <v>4543</v>
      </c>
      <c r="M4491" t="s">
        <v>3494</v>
      </c>
      <c r="N4491" t="s">
        <v>4277</v>
      </c>
      <c r="O4491" t="s">
        <v>4487</v>
      </c>
      <c r="P4491" s="199">
        <v>5000</v>
      </c>
      <c r="S4491" t="s">
        <v>3495</v>
      </c>
      <c r="T4491" t="s">
        <v>3730</v>
      </c>
      <c r="U4491" s="201">
        <v>3.94</v>
      </c>
      <c r="V4491" t="s">
        <v>3232</v>
      </c>
      <c r="W4491" t="s">
        <v>2909</v>
      </c>
      <c r="X4491" t="s">
        <v>4278</v>
      </c>
      <c r="Y4491" t="s">
        <v>3748</v>
      </c>
      <c r="Z4491" t="s">
        <v>3051</v>
      </c>
      <c r="AA4491" t="s">
        <v>898</v>
      </c>
      <c r="AB4491" s="198">
        <v>37073.875</v>
      </c>
      <c r="AC4491" s="198">
        <v>37103.875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31</v>
      </c>
      <c r="F4492" s="213">
        <f t="shared" si="355"/>
        <v>77500</v>
      </c>
      <c r="G4492" s="202">
        <v>1341522</v>
      </c>
      <c r="H4492" s="198">
        <v>37047.419976851852</v>
      </c>
      <c r="I4492" t="s">
        <v>4272</v>
      </c>
      <c r="M4492" t="s">
        <v>3494</v>
      </c>
      <c r="N4492" t="s">
        <v>4277</v>
      </c>
      <c r="O4492" t="s">
        <v>4487</v>
      </c>
      <c r="Q4492" s="199">
        <v>2500</v>
      </c>
      <c r="S4492" t="s">
        <v>3495</v>
      </c>
      <c r="T4492" t="s">
        <v>3730</v>
      </c>
      <c r="U4492" s="201">
        <v>3.9474999999999998</v>
      </c>
      <c r="V4492" t="s">
        <v>3258</v>
      </c>
      <c r="W4492" t="s">
        <v>2909</v>
      </c>
      <c r="X4492" t="s">
        <v>4278</v>
      </c>
      <c r="Y4492" t="s">
        <v>3748</v>
      </c>
      <c r="Z4492" t="s">
        <v>3051</v>
      </c>
      <c r="AA4492" t="s">
        <v>899</v>
      </c>
      <c r="AB4492" s="198">
        <v>37073.875</v>
      </c>
      <c r="AC4492" s="198">
        <v>37103.875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31</v>
      </c>
      <c r="F4493" s="213">
        <f t="shared" si="355"/>
        <v>310000</v>
      </c>
      <c r="G4493" s="202">
        <v>1341524</v>
      </c>
      <c r="H4493" s="198">
        <v>37047.420069444444</v>
      </c>
      <c r="I4493" t="s">
        <v>4504</v>
      </c>
      <c r="M4493" t="s">
        <v>3494</v>
      </c>
      <c r="N4493" t="s">
        <v>4277</v>
      </c>
      <c r="O4493" t="s">
        <v>4487</v>
      </c>
      <c r="Q4493" s="199">
        <v>10000</v>
      </c>
      <c r="S4493" t="s">
        <v>3495</v>
      </c>
      <c r="T4493" t="s">
        <v>3730</v>
      </c>
      <c r="U4493" s="201">
        <v>3.9474999999999998</v>
      </c>
      <c r="V4493" t="s">
        <v>202</v>
      </c>
      <c r="W4493" t="s">
        <v>2909</v>
      </c>
      <c r="X4493" t="s">
        <v>4278</v>
      </c>
      <c r="Y4493" t="s">
        <v>3748</v>
      </c>
      <c r="Z4493" t="s">
        <v>3051</v>
      </c>
      <c r="AA4493" t="s">
        <v>900</v>
      </c>
      <c r="AB4493" s="198">
        <v>37073.875</v>
      </c>
      <c r="AC4493" s="198">
        <v>37103.875</v>
      </c>
    </row>
    <row r="4494" spans="1:29" x14ac:dyDescent="0.2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1341525</v>
      </c>
      <c r="H4494" s="198">
        <v>37047.420081018521</v>
      </c>
      <c r="I4494" t="s">
        <v>4280</v>
      </c>
      <c r="M4494" t="s">
        <v>3494</v>
      </c>
      <c r="N4494" t="s">
        <v>4277</v>
      </c>
      <c r="O4494" t="s">
        <v>4505</v>
      </c>
      <c r="P4494" s="199">
        <v>2500</v>
      </c>
      <c r="S4494" t="s">
        <v>3495</v>
      </c>
      <c r="T4494" t="s">
        <v>3730</v>
      </c>
      <c r="U4494" s="201">
        <v>4.3650000000000002</v>
      </c>
      <c r="V4494" t="s">
        <v>4281</v>
      </c>
      <c r="W4494" t="s">
        <v>2909</v>
      </c>
      <c r="X4494" t="s">
        <v>4278</v>
      </c>
      <c r="Y4494" t="s">
        <v>3748</v>
      </c>
      <c r="Z4494" t="s">
        <v>3051</v>
      </c>
      <c r="AA4494" t="s">
        <v>901</v>
      </c>
      <c r="AB4494" s="198">
        <v>37196</v>
      </c>
      <c r="AC4494" s="198">
        <v>37346</v>
      </c>
    </row>
    <row r="4495" spans="1:29" x14ac:dyDescent="0.2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310000</v>
      </c>
      <c r="G4495" s="202">
        <v>1341526</v>
      </c>
      <c r="H4495" s="198">
        <v>37047.420115740744</v>
      </c>
      <c r="I4495" t="s">
        <v>4521</v>
      </c>
      <c r="M4495" t="s">
        <v>3494</v>
      </c>
      <c r="N4495" t="s">
        <v>4277</v>
      </c>
      <c r="O4495" t="s">
        <v>4286</v>
      </c>
      <c r="P4495" s="199">
        <v>10000</v>
      </c>
      <c r="S4495" t="s">
        <v>3495</v>
      </c>
      <c r="T4495" t="s">
        <v>3730</v>
      </c>
      <c r="U4495" s="201">
        <v>4.0149999999999997</v>
      </c>
      <c r="V4495" t="s">
        <v>4232</v>
      </c>
      <c r="W4495" t="s">
        <v>2909</v>
      </c>
      <c r="X4495" t="s">
        <v>4278</v>
      </c>
      <c r="Y4495" t="s">
        <v>3748</v>
      </c>
      <c r="Z4495" t="s">
        <v>3051</v>
      </c>
      <c r="AA4495" t="s">
        <v>902</v>
      </c>
      <c r="AB4495" s="198">
        <v>37104.875</v>
      </c>
      <c r="AC4495" s="198">
        <v>37134.875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155000</v>
      </c>
      <c r="G4496" s="202">
        <v>1341528</v>
      </c>
      <c r="H4496" s="198">
        <v>37047.420138888891</v>
      </c>
      <c r="I4496" t="s">
        <v>4239</v>
      </c>
      <c r="M4496" t="s">
        <v>3494</v>
      </c>
      <c r="N4496" t="s">
        <v>4488</v>
      </c>
      <c r="O4496" t="s">
        <v>3098</v>
      </c>
      <c r="P4496" s="199">
        <v>5000</v>
      </c>
      <c r="S4496" t="s">
        <v>3495</v>
      </c>
      <c r="T4496" t="s">
        <v>3730</v>
      </c>
      <c r="U4496" s="201">
        <v>0.45</v>
      </c>
      <c r="V4496" t="s">
        <v>379</v>
      </c>
      <c r="W4496" t="s">
        <v>4489</v>
      </c>
      <c r="X4496" t="s">
        <v>4490</v>
      </c>
      <c r="Y4496" t="s">
        <v>3748</v>
      </c>
      <c r="Z4496" t="s">
        <v>3051</v>
      </c>
      <c r="AA4496" t="s">
        <v>903</v>
      </c>
      <c r="AB4496" s="198">
        <v>37165.875011574077</v>
      </c>
      <c r="AC4496" s="198">
        <v>37195.875011574077</v>
      </c>
    </row>
    <row r="4497" spans="1:29" x14ac:dyDescent="0.2">
      <c r="A4497" s="44" t="str">
        <f t="shared" si="351"/>
        <v xml:space="preserve"> Natural Gas Physical</v>
      </c>
      <c r="B4497" s="44" t="str">
        <f t="shared" si="352"/>
        <v/>
      </c>
      <c r="C4497" s="44" t="str">
        <f t="shared" si="353"/>
        <v>Natural Gas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</v>
      </c>
      <c r="G4497" s="202">
        <v>1341530</v>
      </c>
      <c r="H4497" s="198">
        <v>37047.42019675926</v>
      </c>
      <c r="I4497" t="s">
        <v>3820</v>
      </c>
      <c r="M4497" t="s">
        <v>3494</v>
      </c>
      <c r="N4497" t="s">
        <v>3176</v>
      </c>
      <c r="O4497" t="s">
        <v>151</v>
      </c>
      <c r="P4497" s="199">
        <v>5000</v>
      </c>
      <c r="S4497" t="s">
        <v>3798</v>
      </c>
      <c r="T4497" t="s">
        <v>3177</v>
      </c>
      <c r="U4497" s="201">
        <v>4.75</v>
      </c>
      <c r="V4497" t="s">
        <v>4095</v>
      </c>
      <c r="W4497" t="s">
        <v>3178</v>
      </c>
      <c r="X4497" t="s">
        <v>3179</v>
      </c>
      <c r="Y4497" t="s">
        <v>4481</v>
      </c>
      <c r="Z4497" t="s">
        <v>3052</v>
      </c>
      <c r="AA4497">
        <v>831576</v>
      </c>
      <c r="AB4497" s="198">
        <v>37048.875011574077</v>
      </c>
      <c r="AC4497" s="198">
        <v>37048.875011574077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</v>
      </c>
      <c r="G4498" s="202">
        <v>1341533</v>
      </c>
      <c r="H4498" s="198">
        <v>37047.420266203706</v>
      </c>
      <c r="I4498" t="s">
        <v>4254</v>
      </c>
      <c r="M4498" t="s">
        <v>2818</v>
      </c>
      <c r="N4498" t="s">
        <v>3519</v>
      </c>
      <c r="O4498" t="s">
        <v>2511</v>
      </c>
      <c r="P4498" s="199">
        <v>50</v>
      </c>
      <c r="S4498" t="s">
        <v>3493</v>
      </c>
      <c r="T4498" t="s">
        <v>3730</v>
      </c>
      <c r="U4498" s="201">
        <v>50.5</v>
      </c>
      <c r="V4498" t="s">
        <v>3990</v>
      </c>
      <c r="W4498" t="s">
        <v>3966</v>
      </c>
      <c r="X4498" t="s">
        <v>4258</v>
      </c>
      <c r="Y4498" t="s">
        <v>4783</v>
      </c>
      <c r="Z4498" t="s">
        <v>3046</v>
      </c>
      <c r="AA4498">
        <v>633004.1</v>
      </c>
      <c r="AB4498" s="198">
        <v>37408.591666666667</v>
      </c>
      <c r="AC4498" s="198">
        <v>37437.591666666667</v>
      </c>
    </row>
    <row r="4499" spans="1:29" x14ac:dyDescent="0.2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92</v>
      </c>
      <c r="F4499" s="213">
        <f t="shared" si="355"/>
        <v>2300000</v>
      </c>
      <c r="G4499" s="202">
        <v>1341534</v>
      </c>
      <c r="H4499" s="198">
        <v>37047.420277777775</v>
      </c>
      <c r="I4499" t="s">
        <v>462</v>
      </c>
      <c r="M4499" t="s">
        <v>3494</v>
      </c>
      <c r="N4499" t="s">
        <v>3761</v>
      </c>
      <c r="O4499" t="s">
        <v>2290</v>
      </c>
      <c r="Q4499" s="199">
        <v>25000</v>
      </c>
      <c r="S4499" t="s">
        <v>3763</v>
      </c>
      <c r="T4499" t="s">
        <v>3764</v>
      </c>
      <c r="U4499" s="201">
        <v>24.1</v>
      </c>
      <c r="V4499" t="s">
        <v>463</v>
      </c>
      <c r="W4499" t="s">
        <v>3765</v>
      </c>
      <c r="X4499" t="s">
        <v>3766</v>
      </c>
      <c r="Y4499" t="s">
        <v>3767</v>
      </c>
      <c r="Z4499" t="s">
        <v>3735</v>
      </c>
      <c r="AA4499">
        <v>106497</v>
      </c>
      <c r="AB4499" s="198">
        <v>37530</v>
      </c>
      <c r="AC4499" s="198">
        <v>37621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365</v>
      </c>
      <c r="F4500" s="213">
        <f t="shared" si="355"/>
        <v>1825000</v>
      </c>
      <c r="G4500" s="202">
        <v>1341536</v>
      </c>
      <c r="H4500" s="198">
        <v>37047.420289351852</v>
      </c>
      <c r="I4500" t="s">
        <v>4496</v>
      </c>
      <c r="M4500" t="s">
        <v>3494</v>
      </c>
      <c r="N4500" t="s">
        <v>4277</v>
      </c>
      <c r="O4500" t="s">
        <v>4526</v>
      </c>
      <c r="P4500" s="199">
        <v>5000</v>
      </c>
      <c r="S4500" t="s">
        <v>3495</v>
      </c>
      <c r="T4500" t="s">
        <v>3730</v>
      </c>
      <c r="U4500" s="201">
        <v>4.0199999999999996</v>
      </c>
      <c r="V4500" t="s">
        <v>3640</v>
      </c>
      <c r="W4500" t="s">
        <v>2909</v>
      </c>
      <c r="X4500" t="s">
        <v>4278</v>
      </c>
      <c r="Y4500" t="s">
        <v>3748</v>
      </c>
      <c r="Z4500" t="s">
        <v>3051</v>
      </c>
      <c r="AA4500" t="s">
        <v>904</v>
      </c>
      <c r="AB4500" s="198">
        <v>37257.875</v>
      </c>
      <c r="AC4500" s="198">
        <v>37621.875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25</v>
      </c>
      <c r="F4501" s="213">
        <f t="shared" si="355"/>
        <v>250000</v>
      </c>
      <c r="G4501" s="202">
        <v>1341535</v>
      </c>
      <c r="H4501" s="198">
        <v>37047.420289351852</v>
      </c>
      <c r="I4501" t="s">
        <v>3606</v>
      </c>
      <c r="M4501" t="s">
        <v>3494</v>
      </c>
      <c r="N4501" t="s">
        <v>4277</v>
      </c>
      <c r="O4501" t="s">
        <v>4675</v>
      </c>
      <c r="Q4501" s="199">
        <v>10000</v>
      </c>
      <c r="S4501" t="s">
        <v>3495</v>
      </c>
      <c r="T4501" t="s">
        <v>3730</v>
      </c>
      <c r="U4501" s="201">
        <v>3.71</v>
      </c>
      <c r="V4501" t="s">
        <v>3621</v>
      </c>
      <c r="W4501" t="s">
        <v>3486</v>
      </c>
      <c r="X4501" t="s">
        <v>3487</v>
      </c>
      <c r="Y4501" t="s">
        <v>3748</v>
      </c>
      <c r="Z4501" t="s">
        <v>3051</v>
      </c>
      <c r="AA4501" t="s">
        <v>905</v>
      </c>
      <c r="AB4501" s="198">
        <v>37048.875011574077</v>
      </c>
      <c r="AC4501" s="198">
        <v>37072.875011574077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77500</v>
      </c>
      <c r="G4502" s="202">
        <v>1341537</v>
      </c>
      <c r="H4502" s="198">
        <v>37047.420300925929</v>
      </c>
      <c r="I4502" t="s">
        <v>4252</v>
      </c>
      <c r="M4502" t="s">
        <v>3494</v>
      </c>
      <c r="N4502" t="s">
        <v>4277</v>
      </c>
      <c r="O4502" t="s">
        <v>4487</v>
      </c>
      <c r="Q4502" s="199">
        <v>2500</v>
      </c>
      <c r="S4502" t="s">
        <v>3495</v>
      </c>
      <c r="T4502" t="s">
        <v>3730</v>
      </c>
      <c r="U4502" s="201">
        <v>3.9325000000000001</v>
      </c>
      <c r="V4502" t="s">
        <v>4106</v>
      </c>
      <c r="W4502" t="s">
        <v>2909</v>
      </c>
      <c r="X4502" t="s">
        <v>4278</v>
      </c>
      <c r="Y4502" t="s">
        <v>3748</v>
      </c>
      <c r="Z4502" t="s">
        <v>3051</v>
      </c>
      <c r="AA4502" t="s">
        <v>906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 xml:space="preserve"> Natural Gas Physical</v>
      </c>
      <c r="B4503" s="44" t="str">
        <f t="shared" si="352"/>
        <v/>
      </c>
      <c r="C4503" s="44" t="str">
        <f t="shared" si="353"/>
        <v>Natural Gas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1</v>
      </c>
      <c r="F4503" s="213">
        <f t="shared" si="355"/>
        <v>10000</v>
      </c>
      <c r="G4503" s="202">
        <v>1341538</v>
      </c>
      <c r="H4503" s="198">
        <v>37047.420312499999</v>
      </c>
      <c r="I4503" t="s">
        <v>4501</v>
      </c>
      <c r="M4503" t="s">
        <v>3494</v>
      </c>
      <c r="N4503" t="s">
        <v>3176</v>
      </c>
      <c r="O4503" t="s">
        <v>4591</v>
      </c>
      <c r="P4503" s="199">
        <v>10000</v>
      </c>
      <c r="S4503" t="s">
        <v>3798</v>
      </c>
      <c r="T4503" t="s">
        <v>3177</v>
      </c>
      <c r="U4503" s="201">
        <v>4.71</v>
      </c>
      <c r="V4503" t="s">
        <v>4356</v>
      </c>
      <c r="W4503" t="s">
        <v>3178</v>
      </c>
      <c r="X4503" t="s">
        <v>3179</v>
      </c>
      <c r="Y4503" t="s">
        <v>4481</v>
      </c>
      <c r="Z4503" t="s">
        <v>3052</v>
      </c>
      <c r="AA4503">
        <v>831577</v>
      </c>
      <c r="AB4503" s="198">
        <v>37047.875011574077</v>
      </c>
      <c r="AC4503" s="198">
        <v>37047.875011574077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31</v>
      </c>
      <c r="F4504" s="213">
        <f t="shared" si="355"/>
        <v>77500</v>
      </c>
      <c r="G4504" s="202">
        <v>1341541</v>
      </c>
      <c r="H4504" s="198">
        <v>37047.420428240737</v>
      </c>
      <c r="I4504" t="s">
        <v>3518</v>
      </c>
      <c r="M4504" t="s">
        <v>3494</v>
      </c>
      <c r="N4504" t="s">
        <v>4277</v>
      </c>
      <c r="O4504" t="s">
        <v>4487</v>
      </c>
      <c r="Q4504" s="199">
        <v>2500</v>
      </c>
      <c r="S4504" t="s">
        <v>3495</v>
      </c>
      <c r="T4504" t="s">
        <v>3730</v>
      </c>
      <c r="U4504" s="201">
        <v>3.94</v>
      </c>
      <c r="V4504" t="s">
        <v>3691</v>
      </c>
      <c r="W4504" t="s">
        <v>2909</v>
      </c>
      <c r="X4504" t="s">
        <v>4278</v>
      </c>
      <c r="Y4504" t="s">
        <v>3748</v>
      </c>
      <c r="Z4504" t="s">
        <v>3051</v>
      </c>
      <c r="AA4504" t="s">
        <v>907</v>
      </c>
      <c r="AB4504" s="198">
        <v>37073.875</v>
      </c>
      <c r="AC4504" s="198">
        <v>37103.875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31</v>
      </c>
      <c r="F4505" s="213">
        <f t="shared" si="355"/>
        <v>3100</v>
      </c>
      <c r="G4505" s="202">
        <v>1341543</v>
      </c>
      <c r="H4505" s="198">
        <v>37047.420474537037</v>
      </c>
      <c r="I4505" t="s">
        <v>4496</v>
      </c>
      <c r="M4505" t="s">
        <v>3494</v>
      </c>
      <c r="N4505" t="s">
        <v>4415</v>
      </c>
      <c r="O4505" t="s">
        <v>908</v>
      </c>
      <c r="P4505" s="199">
        <v>100</v>
      </c>
      <c r="S4505" t="s">
        <v>4416</v>
      </c>
      <c r="T4505" t="s">
        <v>3730</v>
      </c>
      <c r="U4505" s="201">
        <v>0.1125</v>
      </c>
      <c r="V4505" t="s">
        <v>3640</v>
      </c>
      <c r="W4505" t="s">
        <v>4417</v>
      </c>
      <c r="X4505" t="s">
        <v>4418</v>
      </c>
      <c r="Y4505" t="s">
        <v>3748</v>
      </c>
      <c r="Z4505" t="s">
        <v>3051</v>
      </c>
      <c r="AA4505" t="s">
        <v>909</v>
      </c>
      <c r="AB4505" s="198">
        <v>37073</v>
      </c>
      <c r="AC4505" s="198">
        <v>37103</v>
      </c>
    </row>
    <row r="4506" spans="1:29" x14ac:dyDescent="0.2">
      <c r="A4506" s="44" t="str">
        <f t="shared" si="351"/>
        <v>US Natural Gas Physical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6083</v>
      </c>
      <c r="G4506" s="202">
        <v>1341544</v>
      </c>
      <c r="H4506" s="198">
        <v>37047.420474537037</v>
      </c>
      <c r="I4506" t="s">
        <v>4167</v>
      </c>
      <c r="M4506" t="s">
        <v>3494</v>
      </c>
      <c r="N4506" t="s">
        <v>3840</v>
      </c>
      <c r="O4506" t="s">
        <v>2583</v>
      </c>
      <c r="P4506" s="199">
        <v>6083</v>
      </c>
      <c r="S4506" t="s">
        <v>3495</v>
      </c>
      <c r="T4506" t="s">
        <v>3730</v>
      </c>
      <c r="U4506" s="201">
        <v>4.0049999999999999</v>
      </c>
      <c r="V4506" t="s">
        <v>4168</v>
      </c>
      <c r="W4506" t="s">
        <v>4523</v>
      </c>
      <c r="X4506" t="s">
        <v>4524</v>
      </c>
      <c r="Y4506" t="s">
        <v>4481</v>
      </c>
      <c r="Z4506" t="s">
        <v>3051</v>
      </c>
      <c r="AA4506">
        <v>831578</v>
      </c>
      <c r="AB4506" s="198">
        <v>37048.875011574077</v>
      </c>
      <c r="AC4506" s="198">
        <v>37048.875011574077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150000</v>
      </c>
      <c r="G4507" s="202">
        <v>1341547</v>
      </c>
      <c r="H4507" s="198">
        <v>37047.420497685183</v>
      </c>
      <c r="I4507" t="s">
        <v>4375</v>
      </c>
      <c r="M4507" t="s">
        <v>3494</v>
      </c>
      <c r="N4507" t="s">
        <v>4488</v>
      </c>
      <c r="O4507" t="s">
        <v>3847</v>
      </c>
      <c r="P4507" s="199">
        <v>5000</v>
      </c>
      <c r="S4507" t="s">
        <v>3495</v>
      </c>
      <c r="T4507" t="s">
        <v>3730</v>
      </c>
      <c r="U4507" s="201">
        <v>0.36</v>
      </c>
      <c r="V4507" t="s">
        <v>4669</v>
      </c>
      <c r="W4507" t="s">
        <v>4489</v>
      </c>
      <c r="X4507" t="s">
        <v>4490</v>
      </c>
      <c r="Y4507" t="s">
        <v>3748</v>
      </c>
      <c r="Z4507" t="s">
        <v>3051</v>
      </c>
      <c r="AA4507" t="s">
        <v>910</v>
      </c>
      <c r="AB4507" s="198">
        <v>37135.875011574077</v>
      </c>
      <c r="AC4507" s="198">
        <v>37164.875011574077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1341549</v>
      </c>
      <c r="H4508" s="198">
        <v>37047.420520833337</v>
      </c>
      <c r="I4508" t="s">
        <v>4543</v>
      </c>
      <c r="M4508" t="s">
        <v>3494</v>
      </c>
      <c r="N4508" t="s">
        <v>4277</v>
      </c>
      <c r="O4508" t="s">
        <v>4487</v>
      </c>
      <c r="P4508" s="199">
        <v>10000</v>
      </c>
      <c r="S4508" t="s">
        <v>3495</v>
      </c>
      <c r="T4508" t="s">
        <v>3730</v>
      </c>
      <c r="U4508" s="201">
        <v>3.9249999999999998</v>
      </c>
      <c r="V4508" t="s">
        <v>1777</v>
      </c>
      <c r="W4508" t="s">
        <v>2909</v>
      </c>
      <c r="X4508" t="s">
        <v>4278</v>
      </c>
      <c r="Y4508" t="s">
        <v>3748</v>
      </c>
      <c r="Z4508" t="s">
        <v>3051</v>
      </c>
      <c r="AA4508" t="s">
        <v>911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59</v>
      </c>
      <c r="F4509" s="213">
        <f t="shared" si="355"/>
        <v>2950</v>
      </c>
      <c r="G4509" s="202">
        <v>1341548</v>
      </c>
      <c r="H4509" s="198">
        <v>37047.420520833337</v>
      </c>
      <c r="I4509" t="s">
        <v>4249</v>
      </c>
      <c r="J4509" t="s">
        <v>4422</v>
      </c>
      <c r="K4509" t="s">
        <v>4267</v>
      </c>
      <c r="M4509" t="s">
        <v>2818</v>
      </c>
      <c r="N4509" t="s">
        <v>3519</v>
      </c>
      <c r="O4509" t="s">
        <v>471</v>
      </c>
      <c r="Q4509" s="199">
        <v>50</v>
      </c>
      <c r="S4509" t="s">
        <v>3493</v>
      </c>
      <c r="T4509" t="s">
        <v>3730</v>
      </c>
      <c r="U4509" s="201">
        <v>59.5</v>
      </c>
      <c r="V4509" t="s">
        <v>3125</v>
      </c>
      <c r="W4509" t="s">
        <v>4263</v>
      </c>
      <c r="X4509" t="s">
        <v>3541</v>
      </c>
      <c r="Y4509" t="s">
        <v>4783</v>
      </c>
      <c r="Z4509" t="s">
        <v>3046</v>
      </c>
      <c r="AA4509">
        <v>633007.1</v>
      </c>
      <c r="AB4509" s="198">
        <v>37257.71597222222</v>
      </c>
      <c r="AC4509" s="198">
        <v>37315.71597222222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123</v>
      </c>
      <c r="F4510" s="213">
        <f t="shared" si="355"/>
        <v>615000</v>
      </c>
      <c r="G4510" s="202">
        <v>1341551</v>
      </c>
      <c r="H4510" s="198">
        <v>37047.420613425929</v>
      </c>
      <c r="I4510" t="s">
        <v>4252</v>
      </c>
      <c r="M4510" t="s">
        <v>3494</v>
      </c>
      <c r="N4510" t="s">
        <v>4277</v>
      </c>
      <c r="O4510" t="s">
        <v>3218</v>
      </c>
      <c r="P4510" s="199">
        <v>5000</v>
      </c>
      <c r="S4510" t="s">
        <v>3495</v>
      </c>
      <c r="T4510" t="s">
        <v>3730</v>
      </c>
      <c r="U4510" s="201">
        <v>4.0250000000000004</v>
      </c>
      <c r="V4510" t="s">
        <v>4509</v>
      </c>
      <c r="W4510" t="s">
        <v>2909</v>
      </c>
      <c r="X4510" t="s">
        <v>4278</v>
      </c>
      <c r="Y4510" t="s">
        <v>3748</v>
      </c>
      <c r="Z4510" t="s">
        <v>3051</v>
      </c>
      <c r="AA4510" t="s">
        <v>912</v>
      </c>
      <c r="AB4510" s="198">
        <v>37073</v>
      </c>
      <c r="AC4510" s="198">
        <v>37195</v>
      </c>
    </row>
    <row r="4511" spans="1:29" x14ac:dyDescent="0.2">
      <c r="A4511" s="44" t="str">
        <f t="shared" si="351"/>
        <v>US Natural Gas Physical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1</v>
      </c>
      <c r="F4511" s="213">
        <f t="shared" si="355"/>
        <v>5000</v>
      </c>
      <c r="G4511" s="202">
        <v>1341550</v>
      </c>
      <c r="H4511" s="198">
        <v>37047.420613425929</v>
      </c>
      <c r="I4511" t="s">
        <v>4496</v>
      </c>
      <c r="M4511" t="s">
        <v>3494</v>
      </c>
      <c r="N4511" t="s">
        <v>3840</v>
      </c>
      <c r="O4511" t="s">
        <v>2469</v>
      </c>
      <c r="Q4511" s="199">
        <v>5000</v>
      </c>
      <c r="S4511" t="s">
        <v>3495</v>
      </c>
      <c r="T4511" t="s">
        <v>3730</v>
      </c>
      <c r="U4511" s="201">
        <v>3.7825000000000002</v>
      </c>
      <c r="V4511" t="s">
        <v>4367</v>
      </c>
      <c r="W4511" t="s">
        <v>4512</v>
      </c>
      <c r="X4511" t="s">
        <v>4513</v>
      </c>
      <c r="Y4511" t="s">
        <v>4481</v>
      </c>
      <c r="Z4511" t="s">
        <v>3051</v>
      </c>
      <c r="AA4511">
        <v>831579</v>
      </c>
      <c r="AB4511" s="198">
        <v>37048.875011574077</v>
      </c>
      <c r="AC4511" s="198">
        <v>37048.875011574077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25</v>
      </c>
      <c r="F4512" s="213">
        <f t="shared" si="355"/>
        <v>250000</v>
      </c>
      <c r="G4512" s="202">
        <v>1341552</v>
      </c>
      <c r="H4512" s="198">
        <v>37047.420624999999</v>
      </c>
      <c r="I4512" t="s">
        <v>4264</v>
      </c>
      <c r="M4512" t="s">
        <v>3494</v>
      </c>
      <c r="N4512" t="s">
        <v>4277</v>
      </c>
      <c r="O4512" t="s">
        <v>3991</v>
      </c>
      <c r="P4512" s="199">
        <v>10000</v>
      </c>
      <c r="S4512" t="s">
        <v>3495</v>
      </c>
      <c r="T4512" t="s">
        <v>3730</v>
      </c>
      <c r="U4512" s="201">
        <v>3.8250000000000002</v>
      </c>
      <c r="V4512" t="s">
        <v>4057</v>
      </c>
      <c r="W4512" t="s">
        <v>4527</v>
      </c>
      <c r="X4512" t="s">
        <v>4157</v>
      </c>
      <c r="Y4512" t="s">
        <v>3748</v>
      </c>
      <c r="Z4512" t="s">
        <v>3051</v>
      </c>
      <c r="AA4512" t="s">
        <v>913</v>
      </c>
      <c r="AB4512" s="198">
        <v>37048.875011574077</v>
      </c>
      <c r="AC4512" s="198">
        <v>37072.875011574077</v>
      </c>
    </row>
    <row r="4513" spans="1:29" x14ac:dyDescent="0.2">
      <c r="A4513" s="44" t="str">
        <f t="shared" si="351"/>
        <v>US Power Physical</v>
      </c>
      <c r="B4513" s="44" t="str">
        <f t="shared" si="352"/>
        <v>US</v>
      </c>
      <c r="C4513" s="44" t="str">
        <f t="shared" si="353"/>
        <v>Power</v>
      </c>
      <c r="D4513" s="44" t="str">
        <f t="shared" si="354"/>
        <v>Physical</v>
      </c>
      <c r="E4513" s="44">
        <f>IF(VLOOKUP(S4513,'DD-Lookup'!$J$6:$L$50,3,FALSE)="Monthly",(YEAR(AC4513)-YEAR(AB4513))*12+MONTH(AC4513)-MONTH(AB4513)+1,(AC4513-AB4513+1))</f>
        <v>5</v>
      </c>
      <c r="F4513" s="213">
        <f t="shared" si="355"/>
        <v>250</v>
      </c>
      <c r="G4513" s="202">
        <v>1341553</v>
      </c>
      <c r="H4513" s="198">
        <v>37047.420636574076</v>
      </c>
      <c r="I4513" t="s">
        <v>4257</v>
      </c>
      <c r="M4513" t="s">
        <v>2818</v>
      </c>
      <c r="N4513" t="s">
        <v>3519</v>
      </c>
      <c r="O4513" t="s">
        <v>3457</v>
      </c>
      <c r="Q4513" s="199">
        <v>50</v>
      </c>
      <c r="S4513" t="s">
        <v>3493</v>
      </c>
      <c r="T4513" t="s">
        <v>3730</v>
      </c>
      <c r="U4513" s="201">
        <v>38.25</v>
      </c>
      <c r="V4513" t="s">
        <v>914</v>
      </c>
      <c r="W4513" t="s">
        <v>3534</v>
      </c>
      <c r="X4513" t="s">
        <v>3535</v>
      </c>
      <c r="Y4513" t="s">
        <v>4783</v>
      </c>
      <c r="Z4513" t="s">
        <v>3046</v>
      </c>
      <c r="AA4513">
        <v>633008.1</v>
      </c>
      <c r="AB4513" s="198">
        <v>37053.875011574077</v>
      </c>
      <c r="AC4513" s="198">
        <v>37057.875011574077</v>
      </c>
    </row>
    <row r="4514" spans="1:29" x14ac:dyDescent="0.2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77500</v>
      </c>
      <c r="G4514" s="202">
        <v>1341554</v>
      </c>
      <c r="H4514" s="198">
        <v>37047.420694444445</v>
      </c>
      <c r="I4514" t="s">
        <v>4435</v>
      </c>
      <c r="M4514" t="s">
        <v>3494</v>
      </c>
      <c r="N4514" t="s">
        <v>3176</v>
      </c>
      <c r="O4514" t="s">
        <v>3899</v>
      </c>
      <c r="P4514" s="199">
        <v>2500</v>
      </c>
      <c r="S4514" t="s">
        <v>3798</v>
      </c>
      <c r="T4514" t="s">
        <v>3177</v>
      </c>
      <c r="U4514" s="201">
        <v>5.0199999999999996</v>
      </c>
      <c r="V4514" t="s">
        <v>915</v>
      </c>
      <c r="W4514" t="s">
        <v>4461</v>
      </c>
      <c r="X4514" t="s">
        <v>3179</v>
      </c>
      <c r="Y4514" t="s">
        <v>4481</v>
      </c>
      <c r="Z4514" t="s">
        <v>3052</v>
      </c>
      <c r="AA4514">
        <v>831580</v>
      </c>
      <c r="AB4514" s="198">
        <v>37073.875011574077</v>
      </c>
      <c r="AC4514" s="198">
        <v>37103.875011574077</v>
      </c>
    </row>
    <row r="4515" spans="1:29" x14ac:dyDescent="0.2">
      <c r="A4515" s="44" t="str">
        <f t="shared" si="351"/>
        <v>US Power Physical</v>
      </c>
      <c r="B4515" s="44" t="str">
        <f t="shared" si="352"/>
        <v>US</v>
      </c>
      <c r="C4515" s="44" t="str">
        <f t="shared" si="353"/>
        <v>Power</v>
      </c>
      <c r="D4515" s="44" t="str">
        <f t="shared" si="354"/>
        <v>Physical</v>
      </c>
      <c r="E4515" s="44">
        <f>IF(VLOOKUP(S4515,'DD-Lookup'!$J$6:$L$50,3,FALSE)="Monthly",(YEAR(AC4515)-YEAR(AB4515))*12+MONTH(AC4515)-MONTH(AB4515)+1,(AC4515-AB4515+1))</f>
        <v>92</v>
      </c>
      <c r="F4515" s="213">
        <f t="shared" si="355"/>
        <v>4600</v>
      </c>
      <c r="G4515" s="202">
        <v>1341556</v>
      </c>
      <c r="H4515" s="198">
        <v>37047.420694444445</v>
      </c>
      <c r="I4515" t="s">
        <v>3518</v>
      </c>
      <c r="M4515" t="s">
        <v>2818</v>
      </c>
      <c r="N4515" t="s">
        <v>3519</v>
      </c>
      <c r="O4515" t="s">
        <v>4117</v>
      </c>
      <c r="P4515" s="199">
        <v>50</v>
      </c>
      <c r="S4515" t="s">
        <v>3493</v>
      </c>
      <c r="T4515" t="s">
        <v>3730</v>
      </c>
      <c r="U4515" s="201">
        <v>36.75</v>
      </c>
      <c r="V4515" t="s">
        <v>3878</v>
      </c>
      <c r="W4515" t="s">
        <v>3966</v>
      </c>
      <c r="X4515" t="s">
        <v>4258</v>
      </c>
      <c r="Y4515" t="s">
        <v>4783</v>
      </c>
      <c r="Z4515" t="s">
        <v>3046</v>
      </c>
      <c r="AA4515">
        <v>633010.1</v>
      </c>
      <c r="AB4515" s="198">
        <v>37165.591666666667</v>
      </c>
      <c r="AC4515" s="198">
        <v>37256.591666666667</v>
      </c>
    </row>
    <row r="4516" spans="1:29" x14ac:dyDescent="0.2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30</v>
      </c>
      <c r="F4516" s="213">
        <f t="shared" si="355"/>
        <v>1500</v>
      </c>
      <c r="G4516" s="202">
        <v>1341555</v>
      </c>
      <c r="H4516" s="198">
        <v>37047.420694444445</v>
      </c>
      <c r="I4516" t="s">
        <v>3533</v>
      </c>
      <c r="M4516" t="s">
        <v>2818</v>
      </c>
      <c r="N4516" t="s">
        <v>3519</v>
      </c>
      <c r="O4516" t="s">
        <v>916</v>
      </c>
      <c r="P4516" s="199">
        <v>50</v>
      </c>
      <c r="S4516" t="s">
        <v>3493</v>
      </c>
      <c r="T4516" t="s">
        <v>3730</v>
      </c>
      <c r="U4516" s="201">
        <v>44.6</v>
      </c>
      <c r="V4516" t="s">
        <v>917</v>
      </c>
      <c r="W4516" t="s">
        <v>4263</v>
      </c>
      <c r="X4516" t="s">
        <v>3541</v>
      </c>
      <c r="Y4516" t="s">
        <v>4783</v>
      </c>
      <c r="Z4516" t="s">
        <v>3046</v>
      </c>
      <c r="AA4516">
        <v>633009.1</v>
      </c>
      <c r="AB4516" s="198">
        <v>37500.71597222222</v>
      </c>
      <c r="AC4516" s="198">
        <v>37529.71597222222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31</v>
      </c>
      <c r="F4517" s="213">
        <f t="shared" si="355"/>
        <v>155000</v>
      </c>
      <c r="G4517" s="202">
        <v>1341558</v>
      </c>
      <c r="H4517" s="198">
        <v>37047.420706018522</v>
      </c>
      <c r="I4517" t="s">
        <v>3645</v>
      </c>
      <c r="M4517" t="s">
        <v>3494</v>
      </c>
      <c r="N4517" t="s">
        <v>4488</v>
      </c>
      <c r="O4517" t="s">
        <v>4388</v>
      </c>
      <c r="P4517" s="199">
        <v>5000</v>
      </c>
      <c r="S4517" t="s">
        <v>3495</v>
      </c>
      <c r="T4517" t="s">
        <v>3730</v>
      </c>
      <c r="U4517" s="201">
        <v>5.44</v>
      </c>
      <c r="V4517" t="s">
        <v>2782</v>
      </c>
      <c r="W4517" t="s">
        <v>4385</v>
      </c>
      <c r="X4517" t="s">
        <v>4386</v>
      </c>
      <c r="Y4517" t="s">
        <v>3748</v>
      </c>
      <c r="Z4517" t="s">
        <v>3051</v>
      </c>
      <c r="AA4517" t="s">
        <v>918</v>
      </c>
      <c r="AB4517" s="198">
        <v>37104.875011574077</v>
      </c>
      <c r="AC4517" s="198">
        <v>37134.875011574077</v>
      </c>
    </row>
    <row r="4518" spans="1:29" x14ac:dyDescent="0.2">
      <c r="A4518" s="44" t="str">
        <f t="shared" si="351"/>
        <v xml:space="preserve"> Natural Gas Financial</v>
      </c>
      <c r="B4518" s="44" t="str">
        <f t="shared" si="352"/>
        <v/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155000</v>
      </c>
      <c r="G4518" s="202">
        <v>1341559</v>
      </c>
      <c r="H4518" s="198">
        <v>37047.420787037037</v>
      </c>
      <c r="I4518" t="s">
        <v>4519</v>
      </c>
      <c r="M4518" t="s">
        <v>3494</v>
      </c>
      <c r="N4518" t="s">
        <v>3692</v>
      </c>
      <c r="O4518" t="s">
        <v>919</v>
      </c>
      <c r="P4518" s="199">
        <v>5000</v>
      </c>
      <c r="S4518" t="s">
        <v>3495</v>
      </c>
      <c r="T4518" t="s">
        <v>3730</v>
      </c>
      <c r="U4518" s="201">
        <v>0.22</v>
      </c>
      <c r="V4518" t="s">
        <v>920</v>
      </c>
      <c r="W4518" t="s">
        <v>3693</v>
      </c>
      <c r="X4518" t="s">
        <v>4379</v>
      </c>
      <c r="Y4518" t="s">
        <v>3748</v>
      </c>
      <c r="Z4518" t="s">
        <v>3052</v>
      </c>
      <c r="AA4518" t="s">
        <v>921</v>
      </c>
      <c r="AB4518" s="198">
        <v>37165</v>
      </c>
      <c r="AC4518" s="198">
        <v>37195</v>
      </c>
    </row>
    <row r="4519" spans="1:29" x14ac:dyDescent="0.2">
      <c r="A4519" s="44" t="str">
        <f t="shared" si="351"/>
        <v xml:space="preserve"> Natural Gas Physical</v>
      </c>
      <c r="B4519" s="44" t="str">
        <f t="shared" si="352"/>
        <v/>
      </c>
      <c r="C4519" s="44" t="str">
        <f t="shared" si="353"/>
        <v>Natural Gas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5000</v>
      </c>
      <c r="G4519" s="202">
        <v>1341560</v>
      </c>
      <c r="H4519" s="198">
        <v>37047.420810185184</v>
      </c>
      <c r="I4519" t="s">
        <v>3810</v>
      </c>
      <c r="M4519" t="s">
        <v>3494</v>
      </c>
      <c r="N4519" t="s">
        <v>3176</v>
      </c>
      <c r="O4519" t="s">
        <v>151</v>
      </c>
      <c r="P4519" s="199">
        <v>5000</v>
      </c>
      <c r="S4519" t="s">
        <v>3798</v>
      </c>
      <c r="T4519" t="s">
        <v>3177</v>
      </c>
      <c r="U4519" s="201">
        <v>4.72</v>
      </c>
      <c r="V4519" t="s">
        <v>3894</v>
      </c>
      <c r="W4519" t="s">
        <v>3178</v>
      </c>
      <c r="X4519" t="s">
        <v>3179</v>
      </c>
      <c r="Y4519" t="s">
        <v>4481</v>
      </c>
      <c r="Z4519" t="s">
        <v>3052</v>
      </c>
      <c r="AA4519">
        <v>831581</v>
      </c>
      <c r="AB4519" s="198">
        <v>37048.875011574077</v>
      </c>
      <c r="AC4519" s="198">
        <v>37048.875011574077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123</v>
      </c>
      <c r="F4520" s="213">
        <f t="shared" si="355"/>
        <v>615000</v>
      </c>
      <c r="G4520" s="202">
        <v>1341561</v>
      </c>
      <c r="H4520" s="198">
        <v>37047.42082175926</v>
      </c>
      <c r="I4520" t="s">
        <v>4496</v>
      </c>
      <c r="M4520" t="s">
        <v>3494</v>
      </c>
      <c r="N4520" t="s">
        <v>4277</v>
      </c>
      <c r="O4520" t="s">
        <v>3218</v>
      </c>
      <c r="P4520" s="199">
        <v>5000</v>
      </c>
      <c r="S4520" t="s">
        <v>3495</v>
      </c>
      <c r="T4520" t="s">
        <v>3730</v>
      </c>
      <c r="U4520" s="201">
        <v>4.01</v>
      </c>
      <c r="V4520" t="s">
        <v>3640</v>
      </c>
      <c r="W4520" t="s">
        <v>2909</v>
      </c>
      <c r="X4520" t="s">
        <v>4278</v>
      </c>
      <c r="Y4520" t="s">
        <v>3748</v>
      </c>
      <c r="Z4520" t="s">
        <v>3051</v>
      </c>
      <c r="AA4520" t="s">
        <v>922</v>
      </c>
      <c r="AB4520" s="198">
        <v>37073</v>
      </c>
      <c r="AC4520" s="198">
        <v>37195</v>
      </c>
    </row>
    <row r="4521" spans="1:29" x14ac:dyDescent="0.2">
      <c r="A4521" s="44" t="str">
        <f t="shared" si="351"/>
        <v xml:space="preserve"> Natural Gas Physical</v>
      </c>
      <c r="B4521" s="44" t="str">
        <f t="shared" si="352"/>
        <v/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1</v>
      </c>
      <c r="F4521" s="213">
        <f t="shared" si="355"/>
        <v>10000</v>
      </c>
      <c r="G4521" s="202">
        <v>1341562</v>
      </c>
      <c r="H4521" s="198">
        <v>37047.420856481483</v>
      </c>
      <c r="I4521" t="s">
        <v>4323</v>
      </c>
      <c r="M4521" t="s">
        <v>3494</v>
      </c>
      <c r="N4521" t="s">
        <v>3176</v>
      </c>
      <c r="O4521" t="s">
        <v>4591</v>
      </c>
      <c r="P4521" s="199">
        <v>10000</v>
      </c>
      <c r="S4521" t="s">
        <v>3798</v>
      </c>
      <c r="T4521" t="s">
        <v>3177</v>
      </c>
      <c r="U4521" s="201">
        <v>4.6900000000000004</v>
      </c>
      <c r="V4521" t="s">
        <v>4100</v>
      </c>
      <c r="W4521" t="s">
        <v>3178</v>
      </c>
      <c r="X4521" t="s">
        <v>3179</v>
      </c>
      <c r="Y4521" t="s">
        <v>4481</v>
      </c>
      <c r="Z4521" t="s">
        <v>3052</v>
      </c>
      <c r="AA4521">
        <v>831582</v>
      </c>
      <c r="AB4521" s="198">
        <v>37047.875011574077</v>
      </c>
      <c r="AC4521" s="198">
        <v>37047.875011574077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151</v>
      </c>
      <c r="F4522" s="213">
        <f t="shared" si="355"/>
        <v>755000</v>
      </c>
      <c r="G4522" s="202">
        <v>1341563</v>
      </c>
      <c r="H4522" s="198">
        <v>37047.420902777776</v>
      </c>
      <c r="I4522" t="s">
        <v>4519</v>
      </c>
      <c r="M4522" t="s">
        <v>3494</v>
      </c>
      <c r="N4522" t="s">
        <v>4277</v>
      </c>
      <c r="O4522" t="s">
        <v>4505</v>
      </c>
      <c r="P4522" s="199">
        <v>5000</v>
      </c>
      <c r="S4522" t="s">
        <v>3495</v>
      </c>
      <c r="T4522" t="s">
        <v>3730</v>
      </c>
      <c r="U4522" s="201">
        <v>4.33</v>
      </c>
      <c r="V4522" t="s">
        <v>362</v>
      </c>
      <c r="W4522" t="s">
        <v>2909</v>
      </c>
      <c r="X4522" t="s">
        <v>4278</v>
      </c>
      <c r="Y4522" t="s">
        <v>3748</v>
      </c>
      <c r="Z4522" t="s">
        <v>3051</v>
      </c>
      <c r="AA4522" t="s">
        <v>923</v>
      </c>
      <c r="AB4522" s="198">
        <v>37196</v>
      </c>
      <c r="AC4522" s="198">
        <v>37346</v>
      </c>
    </row>
    <row r="4523" spans="1:29" x14ac:dyDescent="0.2">
      <c r="A4523" s="44" t="str">
        <f t="shared" si="351"/>
        <v xml:space="preserve"> Natural Gas Physical</v>
      </c>
      <c r="B4523" s="44" t="str">
        <f t="shared" si="352"/>
        <v/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5000</v>
      </c>
      <c r="G4523" s="202">
        <v>1341564</v>
      </c>
      <c r="H4523" s="198">
        <v>37047.420925925922</v>
      </c>
      <c r="I4523" t="s">
        <v>4323</v>
      </c>
      <c r="M4523" t="s">
        <v>3494</v>
      </c>
      <c r="N4523" t="s">
        <v>3176</v>
      </c>
      <c r="O4523" t="s">
        <v>151</v>
      </c>
      <c r="P4523" s="199">
        <v>5000</v>
      </c>
      <c r="S4523" t="s">
        <v>3798</v>
      </c>
      <c r="T4523" t="s">
        <v>3177</v>
      </c>
      <c r="U4523" s="201">
        <v>4.7</v>
      </c>
      <c r="V4523" t="s">
        <v>4100</v>
      </c>
      <c r="W4523" t="s">
        <v>3178</v>
      </c>
      <c r="X4523" t="s">
        <v>3179</v>
      </c>
      <c r="Y4523" t="s">
        <v>4481</v>
      </c>
      <c r="Z4523" t="s">
        <v>3052</v>
      </c>
      <c r="AA4523">
        <v>831583</v>
      </c>
      <c r="AB4523" s="198">
        <v>37048.875011574077</v>
      </c>
      <c r="AC4523" s="198">
        <v>37048.875011574077</v>
      </c>
    </row>
    <row r="4524" spans="1:29" x14ac:dyDescent="0.2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</v>
      </c>
      <c r="G4524" s="202">
        <v>1341565</v>
      </c>
      <c r="H4524" s="198">
        <v>37047.420937499999</v>
      </c>
      <c r="I4524" t="s">
        <v>4272</v>
      </c>
      <c r="M4524" t="s">
        <v>2818</v>
      </c>
      <c r="N4524" t="s">
        <v>3519</v>
      </c>
      <c r="O4524" t="s">
        <v>4273</v>
      </c>
      <c r="P4524" s="199">
        <v>50</v>
      </c>
      <c r="S4524" t="s">
        <v>3493</v>
      </c>
      <c r="T4524" t="s">
        <v>3730</v>
      </c>
      <c r="U4524" s="201">
        <v>43</v>
      </c>
      <c r="V4524" t="s">
        <v>3995</v>
      </c>
      <c r="W4524" t="s">
        <v>3527</v>
      </c>
      <c r="X4524" t="s">
        <v>4275</v>
      </c>
      <c r="Y4524" t="s">
        <v>4783</v>
      </c>
      <c r="Z4524" t="s">
        <v>3046</v>
      </c>
      <c r="AA4524">
        <v>633012.1</v>
      </c>
      <c r="AB4524" s="198">
        <v>37135.594444444447</v>
      </c>
      <c r="AC4524" s="198">
        <v>37164.594444444447</v>
      </c>
    </row>
    <row r="4525" spans="1:29" x14ac:dyDescent="0.2">
      <c r="A4525" s="44" t="str">
        <f t="shared" si="351"/>
        <v>US Natural Gas Physical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4709</v>
      </c>
      <c r="G4525" s="202">
        <v>1341566</v>
      </c>
      <c r="H4525" s="198">
        <v>37047.420937499999</v>
      </c>
      <c r="I4525" t="s">
        <v>3472</v>
      </c>
      <c r="M4525" t="s">
        <v>3494</v>
      </c>
      <c r="N4525" t="s">
        <v>3840</v>
      </c>
      <c r="O4525" t="s">
        <v>4694</v>
      </c>
      <c r="Q4525" s="199">
        <v>4709</v>
      </c>
      <c r="S4525" t="s">
        <v>3495</v>
      </c>
      <c r="T4525" t="s">
        <v>3730</v>
      </c>
      <c r="U4525" s="201">
        <v>3.7349999999999999</v>
      </c>
      <c r="V4525" t="s">
        <v>3670</v>
      </c>
      <c r="W4525" t="s">
        <v>4368</v>
      </c>
      <c r="X4525" t="s">
        <v>3165</v>
      </c>
      <c r="Y4525" t="s">
        <v>4481</v>
      </c>
      <c r="Z4525" t="s">
        <v>3051</v>
      </c>
      <c r="AA4525">
        <v>831584</v>
      </c>
      <c r="AB4525" s="198">
        <v>37048.875011574077</v>
      </c>
      <c r="AC4525" s="198">
        <v>37048.875011574077</v>
      </c>
    </row>
    <row r="4526" spans="1:29" x14ac:dyDescent="0.2">
      <c r="A4526" s="44" t="str">
        <f t="shared" si="351"/>
        <v>US Natural Gas Physical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1418</v>
      </c>
      <c r="G4526" s="202">
        <v>1341567</v>
      </c>
      <c r="H4526" s="198">
        <v>37047.420949074076</v>
      </c>
      <c r="I4526" t="s">
        <v>4249</v>
      </c>
      <c r="M4526" t="s">
        <v>3494</v>
      </c>
      <c r="N4526" t="s">
        <v>3840</v>
      </c>
      <c r="O4526" t="s">
        <v>2681</v>
      </c>
      <c r="P4526" s="199">
        <v>1418</v>
      </c>
      <c r="S4526" t="s">
        <v>3495</v>
      </c>
      <c r="T4526" t="s">
        <v>3730</v>
      </c>
      <c r="U4526" s="201">
        <v>4.01</v>
      </c>
      <c r="V4526" t="s">
        <v>3144</v>
      </c>
      <c r="W4526" t="s">
        <v>4178</v>
      </c>
      <c r="X4526" t="s">
        <v>3149</v>
      </c>
      <c r="Y4526" t="s">
        <v>4481</v>
      </c>
      <c r="Z4526" t="s">
        <v>3051</v>
      </c>
      <c r="AA4526">
        <v>831585</v>
      </c>
      <c r="AB4526" s="198">
        <v>37048.875011574077</v>
      </c>
      <c r="AC4526" s="198">
        <v>37048.875011574077</v>
      </c>
    </row>
    <row r="4527" spans="1:29" x14ac:dyDescent="0.2">
      <c r="A4527" s="44" t="str">
        <f t="shared" si="351"/>
        <v>US Natural Gas Physical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1</v>
      </c>
      <c r="F4527" s="213">
        <f t="shared" si="355"/>
        <v>10000</v>
      </c>
      <c r="G4527" s="202">
        <v>1341569</v>
      </c>
      <c r="H4527" s="198">
        <v>37047.420983796299</v>
      </c>
      <c r="I4527" t="s">
        <v>3472</v>
      </c>
      <c r="M4527" t="s">
        <v>3494</v>
      </c>
      <c r="N4527" t="s">
        <v>3840</v>
      </c>
      <c r="O4527" t="s">
        <v>4694</v>
      </c>
      <c r="Q4527" s="199">
        <v>10000</v>
      </c>
      <c r="S4527" t="s">
        <v>3495</v>
      </c>
      <c r="T4527" t="s">
        <v>3730</v>
      </c>
      <c r="U4527" s="201">
        <v>3.74</v>
      </c>
      <c r="V4527" t="s">
        <v>3670</v>
      </c>
      <c r="W4527" t="s">
        <v>4368</v>
      </c>
      <c r="X4527" t="s">
        <v>3165</v>
      </c>
      <c r="Y4527" t="s">
        <v>4481</v>
      </c>
      <c r="Z4527" t="s">
        <v>3051</v>
      </c>
      <c r="AA4527">
        <v>831587</v>
      </c>
      <c r="AB4527" s="198">
        <v>37048.875011574077</v>
      </c>
      <c r="AC4527" s="198">
        <v>37048.875011574077</v>
      </c>
    </row>
    <row r="4528" spans="1:29" x14ac:dyDescent="0.2">
      <c r="A4528" s="44" t="str">
        <f t="shared" si="351"/>
        <v>US Power Physical</v>
      </c>
      <c r="B4528" s="44" t="str">
        <f t="shared" si="352"/>
        <v>US</v>
      </c>
      <c r="C4528" s="44" t="str">
        <f t="shared" si="353"/>
        <v>Power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30</v>
      </c>
      <c r="F4528" s="213">
        <f t="shared" si="355"/>
        <v>1500</v>
      </c>
      <c r="G4528" s="202">
        <v>1341570</v>
      </c>
      <c r="H4528" s="198">
        <v>37047.421006944445</v>
      </c>
      <c r="I4528" t="s">
        <v>4272</v>
      </c>
      <c r="M4528" t="s">
        <v>2818</v>
      </c>
      <c r="N4528" t="s">
        <v>3519</v>
      </c>
      <c r="O4528" t="s">
        <v>4273</v>
      </c>
      <c r="P4528" s="199">
        <v>50</v>
      </c>
      <c r="S4528" t="s">
        <v>3493</v>
      </c>
      <c r="T4528" t="s">
        <v>3730</v>
      </c>
      <c r="U4528" s="201">
        <v>43</v>
      </c>
      <c r="V4528" t="s">
        <v>3995</v>
      </c>
      <c r="W4528" t="s">
        <v>3527</v>
      </c>
      <c r="X4528" t="s">
        <v>4275</v>
      </c>
      <c r="Y4528" t="s">
        <v>4783</v>
      </c>
      <c r="Z4528" t="s">
        <v>3046</v>
      </c>
      <c r="AA4528">
        <v>633014.1</v>
      </c>
      <c r="AB4528" s="198">
        <v>37135.594444444447</v>
      </c>
      <c r="AC4528" s="198">
        <v>37164.594444444447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365</v>
      </c>
      <c r="F4529" s="213">
        <f t="shared" si="355"/>
        <v>1825000</v>
      </c>
      <c r="G4529" s="202">
        <v>1341573</v>
      </c>
      <c r="H4529" s="198">
        <v>37047.421053240738</v>
      </c>
      <c r="I4529" t="s">
        <v>4298</v>
      </c>
      <c r="M4529" t="s">
        <v>3494</v>
      </c>
      <c r="N4529" t="s">
        <v>4277</v>
      </c>
      <c r="O4529" t="s">
        <v>4526</v>
      </c>
      <c r="P4529" s="199">
        <v>5000</v>
      </c>
      <c r="S4529" t="s">
        <v>3495</v>
      </c>
      <c r="T4529" t="s">
        <v>3730</v>
      </c>
      <c r="U4529" s="201">
        <v>4</v>
      </c>
      <c r="V4529" t="s">
        <v>2756</v>
      </c>
      <c r="W4529" t="s">
        <v>2909</v>
      </c>
      <c r="X4529" t="s">
        <v>4278</v>
      </c>
      <c r="Y4529" t="s">
        <v>3748</v>
      </c>
      <c r="Z4529" t="s">
        <v>3051</v>
      </c>
      <c r="AA4529" t="s">
        <v>924</v>
      </c>
      <c r="AB4529" s="198">
        <v>37257.875</v>
      </c>
      <c r="AC4529" s="198">
        <v>37621.875</v>
      </c>
    </row>
    <row r="4530" spans="1:31" x14ac:dyDescent="0.2">
      <c r="A4530" s="44" t="str">
        <f t="shared" si="351"/>
        <v>US Power Physical</v>
      </c>
      <c r="B4530" s="44" t="str">
        <f t="shared" si="352"/>
        <v>US</v>
      </c>
      <c r="C4530" s="44" t="str">
        <f t="shared" si="353"/>
        <v>Power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24</v>
      </c>
      <c r="F4530" s="213">
        <f t="shared" si="355"/>
        <v>1200</v>
      </c>
      <c r="G4530" s="202">
        <v>1341574</v>
      </c>
      <c r="H4530" s="198">
        <v>37047.421053240738</v>
      </c>
      <c r="I4530" t="s">
        <v>4282</v>
      </c>
      <c r="M4530" t="s">
        <v>2818</v>
      </c>
      <c r="N4530" t="s">
        <v>3519</v>
      </c>
      <c r="O4530" t="s">
        <v>2445</v>
      </c>
      <c r="Q4530" s="199">
        <v>50</v>
      </c>
      <c r="S4530" t="s">
        <v>3493</v>
      </c>
      <c r="T4530" t="s">
        <v>3730</v>
      </c>
      <c r="U4530" s="201">
        <v>44.5</v>
      </c>
      <c r="V4530" t="s">
        <v>2406</v>
      </c>
      <c r="W4530" t="s">
        <v>3534</v>
      </c>
      <c r="X4530" t="s">
        <v>3535</v>
      </c>
      <c r="Y4530" t="s">
        <v>4783</v>
      </c>
      <c r="Z4530" t="s">
        <v>3046</v>
      </c>
      <c r="AA4530">
        <v>633016.1</v>
      </c>
      <c r="AB4530" s="198">
        <v>37049.875011574077</v>
      </c>
      <c r="AC4530" s="198">
        <v>37072.875011574077</v>
      </c>
    </row>
    <row r="4531" spans="1:31" x14ac:dyDescent="0.2">
      <c r="A4531" s="44" t="str">
        <f t="shared" si="351"/>
        <v xml:space="preserve"> Natural Gas Physical</v>
      </c>
      <c r="B4531" s="44" t="str">
        <f t="shared" si="352"/>
        <v/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10000</v>
      </c>
      <c r="G4531" s="202">
        <v>1341575</v>
      </c>
      <c r="H4531" s="198">
        <v>37047.421076388891</v>
      </c>
      <c r="I4531" t="s">
        <v>4158</v>
      </c>
      <c r="M4531" t="s">
        <v>3494</v>
      </c>
      <c r="N4531" t="s">
        <v>3176</v>
      </c>
      <c r="O4531" t="s">
        <v>4591</v>
      </c>
      <c r="P4531" s="199">
        <v>10000</v>
      </c>
      <c r="S4531" t="s">
        <v>3798</v>
      </c>
      <c r="T4531" t="s">
        <v>3177</v>
      </c>
      <c r="U4531" s="201">
        <v>4.67</v>
      </c>
      <c r="V4531" t="s">
        <v>3817</v>
      </c>
      <c r="W4531" t="s">
        <v>3178</v>
      </c>
      <c r="X4531" t="s">
        <v>3179</v>
      </c>
      <c r="Y4531" t="s">
        <v>4481</v>
      </c>
      <c r="Z4531" t="s">
        <v>3052</v>
      </c>
      <c r="AA4531">
        <v>831588</v>
      </c>
      <c r="AB4531" s="198">
        <v>37047.875011574077</v>
      </c>
      <c r="AC4531" s="198">
        <v>37047.875011574077</v>
      </c>
    </row>
    <row r="4532" spans="1:31" x14ac:dyDescent="0.2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123</v>
      </c>
      <c r="F4532" s="213">
        <f t="shared" si="355"/>
        <v>615000</v>
      </c>
      <c r="G4532" s="202">
        <v>1341578</v>
      </c>
      <c r="H4532" s="198">
        <v>37047.421099537038</v>
      </c>
      <c r="I4532" t="s">
        <v>4171</v>
      </c>
      <c r="M4532" t="s">
        <v>3494</v>
      </c>
      <c r="N4532" t="s">
        <v>4277</v>
      </c>
      <c r="O4532" t="s">
        <v>3218</v>
      </c>
      <c r="Q4532" s="199">
        <v>5000</v>
      </c>
      <c r="S4532" t="s">
        <v>3495</v>
      </c>
      <c r="T4532" t="s">
        <v>3730</v>
      </c>
      <c r="U4532" s="201">
        <v>4.01</v>
      </c>
      <c r="V4532" t="s">
        <v>4448</v>
      </c>
      <c r="W4532" t="s">
        <v>2909</v>
      </c>
      <c r="X4532" t="s">
        <v>4278</v>
      </c>
      <c r="Y4532" t="s">
        <v>3748</v>
      </c>
      <c r="Z4532" t="s">
        <v>3051</v>
      </c>
      <c r="AA4532" t="s">
        <v>925</v>
      </c>
      <c r="AB4532" s="198">
        <v>37073</v>
      </c>
      <c r="AC4532" s="198">
        <v>37195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25</v>
      </c>
      <c r="F4533" s="213">
        <f t="shared" si="355"/>
        <v>125000</v>
      </c>
      <c r="G4533" s="202">
        <v>1341579</v>
      </c>
      <c r="H4533" s="198">
        <v>37047.421099537038</v>
      </c>
      <c r="I4533" t="s">
        <v>4467</v>
      </c>
      <c r="M4533" t="s">
        <v>3494</v>
      </c>
      <c r="N4533" t="s">
        <v>4277</v>
      </c>
      <c r="O4533" t="s">
        <v>3991</v>
      </c>
      <c r="P4533" s="199">
        <v>5000</v>
      </c>
      <c r="S4533" t="s">
        <v>3495</v>
      </c>
      <c r="T4533" t="s">
        <v>3730</v>
      </c>
      <c r="U4533" s="201">
        <v>3.81</v>
      </c>
      <c r="V4533" t="s">
        <v>4218</v>
      </c>
      <c r="W4533" t="s">
        <v>4527</v>
      </c>
      <c r="X4533" t="s">
        <v>4157</v>
      </c>
      <c r="Y4533" t="s">
        <v>3748</v>
      </c>
      <c r="Z4533" t="s">
        <v>3051</v>
      </c>
      <c r="AA4533" t="s">
        <v>926</v>
      </c>
      <c r="AB4533" s="198">
        <v>37048.875011574077</v>
      </c>
      <c r="AC4533" s="198">
        <v>37072.875011574077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25</v>
      </c>
      <c r="F4534" s="213">
        <f t="shared" si="355"/>
        <v>125000</v>
      </c>
      <c r="G4534" s="202">
        <v>1341580</v>
      </c>
      <c r="H4534" s="198">
        <v>37047.421111111114</v>
      </c>
      <c r="I4534" t="s">
        <v>4264</v>
      </c>
      <c r="M4534" t="s">
        <v>3494</v>
      </c>
      <c r="N4534" t="s">
        <v>4277</v>
      </c>
      <c r="O4534" t="s">
        <v>3991</v>
      </c>
      <c r="P4534" s="199">
        <v>5000</v>
      </c>
      <c r="S4534" t="s">
        <v>3495</v>
      </c>
      <c r="T4534" t="s">
        <v>3730</v>
      </c>
      <c r="U4534" s="201">
        <v>3.81</v>
      </c>
      <c r="V4534" t="s">
        <v>4057</v>
      </c>
      <c r="W4534" t="s">
        <v>4527</v>
      </c>
      <c r="X4534" t="s">
        <v>4157</v>
      </c>
      <c r="Y4534" t="s">
        <v>3748</v>
      </c>
      <c r="Z4534" t="s">
        <v>3051</v>
      </c>
      <c r="AA4534" t="s">
        <v>927</v>
      </c>
      <c r="AB4534" s="198">
        <v>37048.875011574077</v>
      </c>
      <c r="AC4534" s="198">
        <v>37072.875011574077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30</v>
      </c>
      <c r="F4535" s="213">
        <f t="shared" si="355"/>
        <v>1500</v>
      </c>
      <c r="G4535" s="202">
        <v>1341581</v>
      </c>
      <c r="H4535" s="198">
        <v>37047.421157407407</v>
      </c>
      <c r="I4535" t="s">
        <v>4284</v>
      </c>
      <c r="M4535" t="s">
        <v>2818</v>
      </c>
      <c r="N4535" t="s">
        <v>3519</v>
      </c>
      <c r="O4535" t="s">
        <v>4342</v>
      </c>
      <c r="P4535" s="199">
        <v>50</v>
      </c>
      <c r="S4535" t="s">
        <v>3493</v>
      </c>
      <c r="T4535" t="s">
        <v>3730</v>
      </c>
      <c r="U4535" s="201">
        <v>39.6</v>
      </c>
      <c r="V4535" t="s">
        <v>2837</v>
      </c>
      <c r="W4535" t="s">
        <v>3966</v>
      </c>
      <c r="X4535" t="s">
        <v>4258</v>
      </c>
      <c r="Y4535" t="s">
        <v>4783</v>
      </c>
      <c r="Z4535" t="s">
        <v>3046</v>
      </c>
      <c r="AA4535">
        <v>633017.1</v>
      </c>
      <c r="AB4535" s="198">
        <v>37135.591666666667</v>
      </c>
      <c r="AC4535" s="198">
        <v>37164.591666666667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77500</v>
      </c>
      <c r="G4536" s="202">
        <v>1341582</v>
      </c>
      <c r="H4536" s="198">
        <v>37047.42119212963</v>
      </c>
      <c r="I4536" t="s">
        <v>4543</v>
      </c>
      <c r="M4536" t="s">
        <v>3494</v>
      </c>
      <c r="N4536" t="s">
        <v>4277</v>
      </c>
      <c r="O4536" t="s">
        <v>4487</v>
      </c>
      <c r="Q4536" s="199">
        <v>2500</v>
      </c>
      <c r="S4536" t="s">
        <v>3495</v>
      </c>
      <c r="T4536" t="s">
        <v>3730</v>
      </c>
      <c r="U4536" s="201">
        <v>3.9249999999999998</v>
      </c>
      <c r="V4536" t="s">
        <v>1777</v>
      </c>
      <c r="W4536" t="s">
        <v>2909</v>
      </c>
      <c r="X4536" t="s">
        <v>4278</v>
      </c>
      <c r="Y4536" t="s">
        <v>3748</v>
      </c>
      <c r="Z4536" t="s">
        <v>3051</v>
      </c>
      <c r="AA4536" t="s">
        <v>928</v>
      </c>
      <c r="AB4536" s="198">
        <v>37073.875</v>
      </c>
      <c r="AC4536" s="198">
        <v>37103.875</v>
      </c>
    </row>
    <row r="4537" spans="1:31" x14ac:dyDescent="0.2">
      <c r="A4537" s="44" t="str">
        <f t="shared" si="351"/>
        <v>US Natural Gas Physical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5000</v>
      </c>
      <c r="G4537" s="202">
        <v>1341583</v>
      </c>
      <c r="H4537" s="198">
        <v>37047.421226851853</v>
      </c>
      <c r="I4537" t="s">
        <v>782</v>
      </c>
      <c r="M4537" t="s">
        <v>3494</v>
      </c>
      <c r="N4537" t="s">
        <v>3840</v>
      </c>
      <c r="O4537" t="s">
        <v>4704</v>
      </c>
      <c r="Q4537" s="199">
        <v>5000</v>
      </c>
      <c r="S4537" t="s">
        <v>3495</v>
      </c>
      <c r="T4537" t="s">
        <v>3730</v>
      </c>
      <c r="U4537" s="201">
        <v>3.6949999999999998</v>
      </c>
      <c r="V4537" t="s">
        <v>783</v>
      </c>
      <c r="W4537" t="s">
        <v>4169</v>
      </c>
      <c r="X4537" t="s">
        <v>3165</v>
      </c>
      <c r="Y4537" t="s">
        <v>4481</v>
      </c>
      <c r="Z4537" t="s">
        <v>3051</v>
      </c>
      <c r="AA4537">
        <v>831590</v>
      </c>
      <c r="AB4537" s="198">
        <v>37048.875011574077</v>
      </c>
      <c r="AC4537" s="198">
        <v>37048.875011574077</v>
      </c>
      <c r="AE4537" s="116">
        <f>IF(S4537="Gallon",F4537/42,F4537)</f>
        <v>5000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3">
        <f t="shared" si="355"/>
        <v>600000</v>
      </c>
      <c r="G4538" s="202">
        <v>1341585</v>
      </c>
      <c r="H4538" s="198">
        <v>37047.421238425923</v>
      </c>
      <c r="I4538" t="s">
        <v>4280</v>
      </c>
      <c r="M4538" t="s">
        <v>3494</v>
      </c>
      <c r="N4538" t="s">
        <v>4277</v>
      </c>
      <c r="O4538" t="s">
        <v>3186</v>
      </c>
      <c r="P4538" s="199">
        <v>20000</v>
      </c>
      <c r="S4538" t="s">
        <v>3495</v>
      </c>
      <c r="T4538" t="s">
        <v>3730</v>
      </c>
      <c r="U4538" s="201">
        <v>4.03</v>
      </c>
      <c r="V4538" t="s">
        <v>3630</v>
      </c>
      <c r="W4538" t="s">
        <v>2909</v>
      </c>
      <c r="X4538" t="s">
        <v>4278</v>
      </c>
      <c r="Y4538" t="s">
        <v>3748</v>
      </c>
      <c r="Z4538" t="s">
        <v>3051</v>
      </c>
      <c r="AA4538" t="s">
        <v>929</v>
      </c>
      <c r="AB4538" s="198">
        <v>37135.875</v>
      </c>
      <c r="AC4538" s="198">
        <v>37164.875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31</v>
      </c>
      <c r="F4539" s="213">
        <f t="shared" si="355"/>
        <v>387500</v>
      </c>
      <c r="G4539" s="202">
        <v>1341588</v>
      </c>
      <c r="H4539" s="198">
        <v>37047.421284722222</v>
      </c>
      <c r="I4539" t="s">
        <v>4496</v>
      </c>
      <c r="M4539" t="s">
        <v>3494</v>
      </c>
      <c r="N4539" t="s">
        <v>4277</v>
      </c>
      <c r="O4539" t="s">
        <v>4487</v>
      </c>
      <c r="Q4539" s="199">
        <v>12500</v>
      </c>
      <c r="S4539" t="s">
        <v>3495</v>
      </c>
      <c r="T4539" t="s">
        <v>3730</v>
      </c>
      <c r="U4539" s="201">
        <v>3.9175</v>
      </c>
      <c r="V4539" t="s">
        <v>343</v>
      </c>
      <c r="W4539" t="s">
        <v>2909</v>
      </c>
      <c r="X4539" t="s">
        <v>4278</v>
      </c>
      <c r="Y4539" t="s">
        <v>3748</v>
      </c>
      <c r="Z4539" t="s">
        <v>3051</v>
      </c>
      <c r="AA4539" t="s">
        <v>930</v>
      </c>
      <c r="AB4539" s="198">
        <v>37073.875</v>
      </c>
      <c r="AC4539" s="198">
        <v>37103.875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25</v>
      </c>
      <c r="F4540" s="213">
        <f t="shared" si="355"/>
        <v>125000</v>
      </c>
      <c r="G4540" s="202">
        <v>1341589</v>
      </c>
      <c r="H4540" s="198">
        <v>37047.421296296299</v>
      </c>
      <c r="I4540" t="s">
        <v>4171</v>
      </c>
      <c r="M4540" t="s">
        <v>3494</v>
      </c>
      <c r="N4540" t="s">
        <v>4277</v>
      </c>
      <c r="O4540" t="s">
        <v>3991</v>
      </c>
      <c r="Q4540" s="199">
        <v>5000</v>
      </c>
      <c r="S4540" t="s">
        <v>3495</v>
      </c>
      <c r="T4540" t="s">
        <v>3730</v>
      </c>
      <c r="U4540" s="201">
        <v>3.8149999999999999</v>
      </c>
      <c r="V4540" t="s">
        <v>4172</v>
      </c>
      <c r="W4540" t="s">
        <v>4527</v>
      </c>
      <c r="X4540" t="s">
        <v>4157</v>
      </c>
      <c r="Y4540" t="s">
        <v>3748</v>
      </c>
      <c r="Z4540" t="s">
        <v>3051</v>
      </c>
      <c r="AA4540" t="s">
        <v>931</v>
      </c>
      <c r="AB4540" s="198">
        <v>37048.875011574077</v>
      </c>
      <c r="AC4540" s="198">
        <v>37072.875011574077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387500</v>
      </c>
      <c r="G4541" s="202">
        <v>1341590</v>
      </c>
      <c r="H4541" s="198">
        <v>37047.421331018515</v>
      </c>
      <c r="I4541" t="s">
        <v>3629</v>
      </c>
      <c r="M4541" t="s">
        <v>3494</v>
      </c>
      <c r="N4541" t="s">
        <v>4277</v>
      </c>
      <c r="O4541" t="s">
        <v>4487</v>
      </c>
      <c r="Q4541" s="199">
        <v>12500</v>
      </c>
      <c r="S4541" t="s">
        <v>3495</v>
      </c>
      <c r="T4541" t="s">
        <v>3730</v>
      </c>
      <c r="U4541" s="201">
        <v>3.9249999999999998</v>
      </c>
      <c r="V4541" t="s">
        <v>3958</v>
      </c>
      <c r="W4541" t="s">
        <v>2909</v>
      </c>
      <c r="X4541" t="s">
        <v>4278</v>
      </c>
      <c r="Y4541" t="s">
        <v>3748</v>
      </c>
      <c r="Z4541" t="s">
        <v>3051</v>
      </c>
      <c r="AA4541" t="s">
        <v>932</v>
      </c>
      <c r="AB4541" s="198">
        <v>37073.875</v>
      </c>
      <c r="AC4541" s="198">
        <v>37103.875</v>
      </c>
    </row>
    <row r="4542" spans="1:31" x14ac:dyDescent="0.2">
      <c r="A4542" s="44" t="str">
        <f t="shared" si="351"/>
        <v>US Natural Gas Physical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1</v>
      </c>
      <c r="F4542" s="213">
        <f t="shared" si="355"/>
        <v>3500</v>
      </c>
      <c r="G4542" s="202">
        <v>1341591</v>
      </c>
      <c r="H4542" s="198">
        <v>37047.421354166669</v>
      </c>
      <c r="I4542" t="s">
        <v>4400</v>
      </c>
      <c r="M4542" t="s">
        <v>3494</v>
      </c>
      <c r="N4542" t="s">
        <v>3840</v>
      </c>
      <c r="O4542" t="s">
        <v>2690</v>
      </c>
      <c r="Q4542" s="199">
        <v>3500</v>
      </c>
      <c r="S4542" t="s">
        <v>3495</v>
      </c>
      <c r="T4542" t="s">
        <v>3730</v>
      </c>
      <c r="U4542" s="201">
        <v>3.645</v>
      </c>
      <c r="V4542" t="s">
        <v>4462</v>
      </c>
      <c r="W4542" t="s">
        <v>4169</v>
      </c>
      <c r="X4542" t="s">
        <v>3165</v>
      </c>
      <c r="Y4542" t="s">
        <v>4481</v>
      </c>
      <c r="Z4542" t="s">
        <v>3051</v>
      </c>
      <c r="AA4542">
        <v>831591</v>
      </c>
      <c r="AB4542" s="198">
        <v>37048.875011574077</v>
      </c>
      <c r="AC4542" s="198">
        <v>37048.875011574077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365</v>
      </c>
      <c r="F4543" s="213">
        <f t="shared" si="355"/>
        <v>1825000</v>
      </c>
      <c r="G4543" s="202">
        <v>1341592</v>
      </c>
      <c r="H4543" s="198">
        <v>37047.421365740738</v>
      </c>
      <c r="I4543" t="s">
        <v>4280</v>
      </c>
      <c r="M4543" t="s">
        <v>3494</v>
      </c>
      <c r="N4543" t="s">
        <v>4277</v>
      </c>
      <c r="O4543" t="s">
        <v>4526</v>
      </c>
      <c r="P4543" s="199">
        <v>5000</v>
      </c>
      <c r="S4543" t="s">
        <v>3495</v>
      </c>
      <c r="T4543" t="s">
        <v>3730</v>
      </c>
      <c r="U4543" s="201">
        <v>4</v>
      </c>
      <c r="V4543" t="s">
        <v>3630</v>
      </c>
      <c r="W4543" t="s">
        <v>2909</v>
      </c>
      <c r="X4543" t="s">
        <v>4278</v>
      </c>
      <c r="Y4543" t="s">
        <v>3748</v>
      </c>
      <c r="Z4543" t="s">
        <v>3051</v>
      </c>
      <c r="AA4543" t="s">
        <v>933</v>
      </c>
      <c r="AB4543" s="198">
        <v>37257.875</v>
      </c>
      <c r="AC4543" s="198">
        <v>37621.875</v>
      </c>
    </row>
    <row r="4544" spans="1:31" x14ac:dyDescent="0.2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31</v>
      </c>
      <c r="F4544" s="213">
        <f t="shared" si="355"/>
        <v>155000</v>
      </c>
      <c r="G4544" s="202">
        <v>1341593</v>
      </c>
      <c r="H4544" s="198">
        <v>37047.421377314815</v>
      </c>
      <c r="I4544" t="s">
        <v>4282</v>
      </c>
      <c r="M4544" t="s">
        <v>3494</v>
      </c>
      <c r="N4544" t="s">
        <v>4277</v>
      </c>
      <c r="O4544" t="s">
        <v>4286</v>
      </c>
      <c r="Q4544" s="199">
        <v>5000</v>
      </c>
      <c r="S4544" t="s">
        <v>3495</v>
      </c>
      <c r="T4544" t="s">
        <v>3730</v>
      </c>
      <c r="U4544" s="201">
        <v>4.0075000000000003</v>
      </c>
      <c r="V4544" t="s">
        <v>3230</v>
      </c>
      <c r="W4544" t="s">
        <v>2909</v>
      </c>
      <c r="X4544" t="s">
        <v>4278</v>
      </c>
      <c r="Y4544" t="s">
        <v>3748</v>
      </c>
      <c r="Z4544" t="s">
        <v>3051</v>
      </c>
      <c r="AA4544" t="s">
        <v>934</v>
      </c>
      <c r="AB4544" s="198">
        <v>37104.875</v>
      </c>
      <c r="AC4544" s="198">
        <v>37134.875</v>
      </c>
    </row>
    <row r="4545" spans="1:29" x14ac:dyDescent="0.2">
      <c r="A4545" s="44" t="str">
        <f t="shared" si="351"/>
        <v xml:space="preserve"> Natural Gas Physical</v>
      </c>
      <c r="B4545" s="44" t="str">
        <f t="shared" si="352"/>
        <v/>
      </c>
      <c r="C4545" s="44" t="str">
        <f t="shared" si="353"/>
        <v>Natural Gas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77500</v>
      </c>
      <c r="G4545" s="202">
        <v>1341595</v>
      </c>
      <c r="H4545" s="198">
        <v>37047.421388888892</v>
      </c>
      <c r="I4545" t="s">
        <v>4435</v>
      </c>
      <c r="M4545" t="s">
        <v>3494</v>
      </c>
      <c r="N4545" t="s">
        <v>3176</v>
      </c>
      <c r="O4545" t="s">
        <v>3899</v>
      </c>
      <c r="P4545" s="199">
        <v>2500</v>
      </c>
      <c r="S4545" t="s">
        <v>3798</v>
      </c>
      <c r="T4545" t="s">
        <v>3177</v>
      </c>
      <c r="U4545" s="201">
        <v>5</v>
      </c>
      <c r="V4545" t="s">
        <v>915</v>
      </c>
      <c r="W4545" t="s">
        <v>4461</v>
      </c>
      <c r="X4545" t="s">
        <v>3179</v>
      </c>
      <c r="Y4545" t="s">
        <v>4481</v>
      </c>
      <c r="Z4545" t="s">
        <v>3052</v>
      </c>
      <c r="AA4545">
        <v>831592</v>
      </c>
      <c r="AB4545" s="198">
        <v>37073.875011574077</v>
      </c>
      <c r="AC4545" s="198">
        <v>37103.875011574077</v>
      </c>
    </row>
    <row r="4546" spans="1:29" x14ac:dyDescent="0.2">
      <c r="A4546" s="44" t="str">
        <f t="shared" si="351"/>
        <v xml:space="preserve"> Natural Gas Physical</v>
      </c>
      <c r="B4546" s="44" t="str">
        <f t="shared" si="352"/>
        <v/>
      </c>
      <c r="C4546" s="44" t="str">
        <f t="shared" si="353"/>
        <v>Natural Gas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750000</v>
      </c>
      <c r="G4546" s="202">
        <v>1341596</v>
      </c>
      <c r="H4546" s="198">
        <v>37047.421400462961</v>
      </c>
      <c r="I4546" t="s">
        <v>2202</v>
      </c>
      <c r="M4546" t="s">
        <v>3494</v>
      </c>
      <c r="N4546" t="s">
        <v>3761</v>
      </c>
      <c r="O4546" t="s">
        <v>3428</v>
      </c>
      <c r="P4546" s="199">
        <v>25000</v>
      </c>
      <c r="S4546" t="s">
        <v>3763</v>
      </c>
      <c r="T4546" t="s">
        <v>3764</v>
      </c>
      <c r="U4546" s="201">
        <v>20.324999999999999</v>
      </c>
      <c r="V4546" t="s">
        <v>935</v>
      </c>
      <c r="W4546" t="s">
        <v>3765</v>
      </c>
      <c r="X4546" t="s">
        <v>3766</v>
      </c>
      <c r="Y4546" t="s">
        <v>3767</v>
      </c>
      <c r="Z4546" t="s">
        <v>3735</v>
      </c>
      <c r="AA4546">
        <v>106499</v>
      </c>
      <c r="AB4546" s="198">
        <v>37135.875011574077</v>
      </c>
      <c r="AC4546" s="198">
        <v>37164.875011574077</v>
      </c>
    </row>
    <row r="4547" spans="1:29" x14ac:dyDescent="0.2">
      <c r="A4547" s="44" t="str">
        <f t="shared" si="351"/>
        <v xml:space="preserve"> Metals Financial</v>
      </c>
      <c r="B4547" s="44" t="str">
        <f t="shared" si="352"/>
        <v/>
      </c>
      <c r="C4547" s="44" t="str">
        <f t="shared" si="353"/>
        <v>Metals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20</v>
      </c>
      <c r="G4547" s="202">
        <v>1341598</v>
      </c>
      <c r="H4547" s="198">
        <v>37047.421435185184</v>
      </c>
      <c r="I4547" t="s">
        <v>3743</v>
      </c>
      <c r="M4547" t="s">
        <v>3499</v>
      </c>
      <c r="N4547" t="s">
        <v>3757</v>
      </c>
      <c r="O4547" t="s">
        <v>3758</v>
      </c>
      <c r="P4547" s="199">
        <v>20</v>
      </c>
      <c r="S4547" t="s">
        <v>3729</v>
      </c>
      <c r="T4547" t="s">
        <v>3730</v>
      </c>
      <c r="U4547" s="201">
        <v>462</v>
      </c>
      <c r="V4547" t="s">
        <v>3698</v>
      </c>
      <c r="W4547" t="s">
        <v>3747</v>
      </c>
      <c r="X4547" t="s">
        <v>3732</v>
      </c>
      <c r="Y4547" t="s">
        <v>3733</v>
      </c>
      <c r="Z4547" t="s">
        <v>3734</v>
      </c>
      <c r="AA4547">
        <v>2169237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151</v>
      </c>
      <c r="F4548" s="213">
        <f t="shared" si="355"/>
        <v>755000</v>
      </c>
      <c r="G4548" s="202">
        <v>1341599</v>
      </c>
      <c r="H4548" s="198">
        <v>37047.421446759261</v>
      </c>
      <c r="I4548" t="s">
        <v>4496</v>
      </c>
      <c r="M4548" t="s">
        <v>3494</v>
      </c>
      <c r="N4548" t="s">
        <v>4277</v>
      </c>
      <c r="O4548" t="s">
        <v>4505</v>
      </c>
      <c r="P4548" s="199">
        <v>5000</v>
      </c>
      <c r="S4548" t="s">
        <v>3495</v>
      </c>
      <c r="T4548" t="s">
        <v>3730</v>
      </c>
      <c r="U4548" s="201">
        <v>4.33</v>
      </c>
      <c r="V4548" t="s">
        <v>4463</v>
      </c>
      <c r="W4548" t="s">
        <v>2909</v>
      </c>
      <c r="X4548" t="s">
        <v>4278</v>
      </c>
      <c r="Y4548" t="s">
        <v>3748</v>
      </c>
      <c r="Z4548" t="s">
        <v>3051</v>
      </c>
      <c r="AA4548" t="s">
        <v>936</v>
      </c>
      <c r="AB4548" s="198">
        <v>37196</v>
      </c>
      <c r="AC4548" s="198">
        <v>37346</v>
      </c>
    </row>
    <row r="4549" spans="1:29" x14ac:dyDescent="0.2">
      <c r="A4549" s="44" t="str">
        <f t="shared" si="351"/>
        <v xml:space="preserve"> Natural Gas Physical</v>
      </c>
      <c r="B4549" s="44" t="str">
        <f t="shared" si="352"/>
        <v/>
      </c>
      <c r="C4549" s="44" t="str">
        <f t="shared" si="353"/>
        <v>Natural Gas</v>
      </c>
      <c r="D4549" s="44" t="str">
        <f t="shared" si="354"/>
        <v>Physical</v>
      </c>
      <c r="E4549" s="44">
        <f>IF(VLOOKUP(S4549,'DD-Lookup'!$J$6:$L$50,3,FALSE)="Monthly",(YEAR(AC4549)-YEAR(AB4549))*12+MONTH(AC4549)-MONTH(AB4549)+1,(AC4549-AB4549+1))</f>
        <v>25</v>
      </c>
      <c r="F4549" s="213">
        <f t="shared" si="355"/>
        <v>125000</v>
      </c>
      <c r="G4549" s="202">
        <v>1341600</v>
      </c>
      <c r="H4549" s="198">
        <v>37047.421469907407</v>
      </c>
      <c r="I4549" t="s">
        <v>4323</v>
      </c>
      <c r="M4549" t="s">
        <v>3494</v>
      </c>
      <c r="N4549" t="s">
        <v>3176</v>
      </c>
      <c r="O4549" t="s">
        <v>177</v>
      </c>
      <c r="P4549" s="199">
        <v>5000</v>
      </c>
      <c r="S4549" t="s">
        <v>3798</v>
      </c>
      <c r="T4549" t="s">
        <v>3177</v>
      </c>
      <c r="U4549" s="201">
        <v>4.83</v>
      </c>
      <c r="V4549" t="s">
        <v>4100</v>
      </c>
      <c r="W4549" t="s">
        <v>4461</v>
      </c>
      <c r="X4549" t="s">
        <v>3179</v>
      </c>
      <c r="Y4549" t="s">
        <v>4481</v>
      </c>
      <c r="Z4549" t="s">
        <v>3052</v>
      </c>
      <c r="AA4549">
        <v>831593</v>
      </c>
      <c r="AB4549" s="198">
        <v>37048.875011574077</v>
      </c>
      <c r="AC4549" s="198">
        <v>37072.875011574077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25</v>
      </c>
      <c r="F4550" s="213">
        <f t="shared" si="355"/>
        <v>125000</v>
      </c>
      <c r="G4550" s="202">
        <v>1341601</v>
      </c>
      <c r="H4550" s="198">
        <v>37047.421493055554</v>
      </c>
      <c r="I4550" t="s">
        <v>4285</v>
      </c>
      <c r="M4550" t="s">
        <v>3494</v>
      </c>
      <c r="N4550" t="s">
        <v>4277</v>
      </c>
      <c r="O4550" t="s">
        <v>3991</v>
      </c>
      <c r="Q4550" s="199">
        <v>5000</v>
      </c>
      <c r="S4550" t="s">
        <v>3495</v>
      </c>
      <c r="T4550" t="s">
        <v>3730</v>
      </c>
      <c r="U4550" s="201">
        <v>3.8149999999999999</v>
      </c>
      <c r="V4550" t="s">
        <v>3485</v>
      </c>
      <c r="W4550" t="s">
        <v>4527</v>
      </c>
      <c r="X4550" t="s">
        <v>4157</v>
      </c>
      <c r="Y4550" t="s">
        <v>3748</v>
      </c>
      <c r="Z4550" t="s">
        <v>3051</v>
      </c>
      <c r="AA4550" t="s">
        <v>937</v>
      </c>
      <c r="AB4550" s="198">
        <v>37048.875011574077</v>
      </c>
      <c r="AC4550" s="198">
        <v>37072.875011574077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5</v>
      </c>
      <c r="F4551" s="213">
        <f t="shared" si="355"/>
        <v>250</v>
      </c>
      <c r="G4551" s="202">
        <v>1341602</v>
      </c>
      <c r="H4551" s="198">
        <v>37047.42150462963</v>
      </c>
      <c r="I4551" t="s">
        <v>4254</v>
      </c>
      <c r="M4551" t="s">
        <v>2818</v>
      </c>
      <c r="N4551" t="s">
        <v>3519</v>
      </c>
      <c r="O4551" t="s">
        <v>4707</v>
      </c>
      <c r="P4551" s="199">
        <v>50</v>
      </c>
      <c r="S4551" t="s">
        <v>3493</v>
      </c>
      <c r="T4551" t="s">
        <v>3730</v>
      </c>
      <c r="U4551" s="201">
        <v>45</v>
      </c>
      <c r="V4551" t="s">
        <v>2509</v>
      </c>
      <c r="W4551" t="s">
        <v>3444</v>
      </c>
      <c r="X4551" t="s">
        <v>3526</v>
      </c>
      <c r="Y4551" t="s">
        <v>4783</v>
      </c>
      <c r="Z4551" t="s">
        <v>3046</v>
      </c>
      <c r="AA4551">
        <v>633018.1</v>
      </c>
      <c r="AB4551" s="198">
        <v>37060.875</v>
      </c>
      <c r="AC4551" s="198">
        <v>37064.875</v>
      </c>
    </row>
    <row r="4552" spans="1:29" x14ac:dyDescent="0.2">
      <c r="A4552" s="44" t="str">
        <f t="shared" si="351"/>
        <v>US Natural Gas Physical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2700</v>
      </c>
      <c r="G4552" s="202">
        <v>1341604</v>
      </c>
      <c r="H4552" s="198">
        <v>37047.4215625</v>
      </c>
      <c r="I4552" t="s">
        <v>4496</v>
      </c>
      <c r="M4552" t="s">
        <v>3494</v>
      </c>
      <c r="N4552" t="s">
        <v>3840</v>
      </c>
      <c r="O4552" t="s">
        <v>2498</v>
      </c>
      <c r="Q4552" s="199">
        <v>2700</v>
      </c>
      <c r="S4552" t="s">
        <v>3495</v>
      </c>
      <c r="T4552" t="s">
        <v>3730</v>
      </c>
      <c r="U4552" s="201">
        <v>3.74</v>
      </c>
      <c r="V4552" t="s">
        <v>4001</v>
      </c>
      <c r="W4552" t="s">
        <v>4348</v>
      </c>
      <c r="X4552" t="s">
        <v>4498</v>
      </c>
      <c r="Y4552" t="s">
        <v>4481</v>
      </c>
      <c r="Z4552" t="s">
        <v>3051</v>
      </c>
      <c r="AA4552">
        <v>831594</v>
      </c>
      <c r="AB4552" s="198">
        <v>37048.875011574077</v>
      </c>
      <c r="AC4552" s="198">
        <v>37048.875011574077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1341605</v>
      </c>
      <c r="H4553" s="198">
        <v>37047.421574074076</v>
      </c>
      <c r="I4553" t="s">
        <v>4276</v>
      </c>
      <c r="M4553" t="s">
        <v>3599</v>
      </c>
      <c r="N4553" t="s">
        <v>4774</v>
      </c>
      <c r="O4553" t="s">
        <v>3516</v>
      </c>
      <c r="Q4553" s="199">
        <v>50000</v>
      </c>
      <c r="S4553" t="s">
        <v>3500</v>
      </c>
      <c r="T4553" t="s">
        <v>3730</v>
      </c>
      <c r="U4553" s="201">
        <v>28.02</v>
      </c>
      <c r="V4553" t="s">
        <v>4469</v>
      </c>
      <c r="W4553" t="s">
        <v>4776</v>
      </c>
      <c r="X4553" t="s">
        <v>4777</v>
      </c>
      <c r="Y4553" t="s">
        <v>2830</v>
      </c>
      <c r="Z4553" t="s">
        <v>3051</v>
      </c>
      <c r="AA4553">
        <v>113743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Natural Gas Physical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2500</v>
      </c>
      <c r="G4554" s="202">
        <v>1341606</v>
      </c>
      <c r="H4554" s="198">
        <v>37047.421585648146</v>
      </c>
      <c r="I4554" t="s">
        <v>3606</v>
      </c>
      <c r="M4554" t="s">
        <v>3494</v>
      </c>
      <c r="N4554" t="s">
        <v>3840</v>
      </c>
      <c r="O4554" t="s">
        <v>4706</v>
      </c>
      <c r="P4554" s="199">
        <v>2500</v>
      </c>
      <c r="S4554" t="s">
        <v>3495</v>
      </c>
      <c r="T4554" t="s">
        <v>3730</v>
      </c>
      <c r="U4554" s="201">
        <v>3.65</v>
      </c>
      <c r="V4554" t="s">
        <v>2768</v>
      </c>
      <c r="W4554" t="s">
        <v>4169</v>
      </c>
      <c r="X4554" t="s">
        <v>3165</v>
      </c>
      <c r="Y4554" t="s">
        <v>4481</v>
      </c>
      <c r="Z4554" t="s">
        <v>3051</v>
      </c>
      <c r="AA4554">
        <v>831595</v>
      </c>
      <c r="AB4554" s="198">
        <v>37048.875011574077</v>
      </c>
      <c r="AC4554" s="198">
        <v>37048.875011574077</v>
      </c>
    </row>
    <row r="4555" spans="1:29" x14ac:dyDescent="0.2">
      <c r="A4555" s="44" t="str">
        <f t="shared" ref="A4555:A4618" si="356">B4555&amp;" "&amp;C4555&amp;" "&amp;D4555</f>
        <v>US Natural Gas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19875</v>
      </c>
      <c r="G4555" s="202">
        <v>1341608</v>
      </c>
      <c r="H4555" s="198">
        <v>37047.421678240738</v>
      </c>
      <c r="I4555" t="s">
        <v>4272</v>
      </c>
      <c r="M4555" t="s">
        <v>3494</v>
      </c>
      <c r="N4555" t="s">
        <v>3840</v>
      </c>
      <c r="O4555" t="s">
        <v>2481</v>
      </c>
      <c r="Q4555" s="199">
        <v>19875</v>
      </c>
      <c r="S4555" t="s">
        <v>3495</v>
      </c>
      <c r="T4555" t="s">
        <v>3730</v>
      </c>
      <c r="U4555" s="201">
        <v>3.8325</v>
      </c>
      <c r="V4555" t="s">
        <v>3249</v>
      </c>
      <c r="W4555" t="s">
        <v>4479</v>
      </c>
      <c r="X4555" t="s">
        <v>4480</v>
      </c>
      <c r="Y4555" t="s">
        <v>4481</v>
      </c>
      <c r="Z4555" t="s">
        <v>3051</v>
      </c>
      <c r="AA4555">
        <v>831596</v>
      </c>
      <c r="AB4555" s="198">
        <v>37048.875011574077</v>
      </c>
      <c r="AC4555" s="198">
        <v>37048.875011574077</v>
      </c>
    </row>
    <row r="4556" spans="1:29" x14ac:dyDescent="0.2">
      <c r="A4556" s="44" t="str">
        <f t="shared" si="356"/>
        <v>US Natural Gas Physical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25000</v>
      </c>
      <c r="G4556" s="202">
        <v>1341609</v>
      </c>
      <c r="H4556" s="198">
        <v>37047.421724537038</v>
      </c>
      <c r="I4556" t="s">
        <v>3702</v>
      </c>
      <c r="M4556" t="s">
        <v>3494</v>
      </c>
      <c r="N4556" t="s">
        <v>3840</v>
      </c>
      <c r="O4556" t="s">
        <v>4680</v>
      </c>
      <c r="Q4556" s="199">
        <v>25000</v>
      </c>
      <c r="S4556" t="s">
        <v>3495</v>
      </c>
      <c r="T4556" t="s">
        <v>3730</v>
      </c>
      <c r="U4556" s="201">
        <v>3.8149999999999999</v>
      </c>
      <c r="V4556" t="s">
        <v>4008</v>
      </c>
      <c r="W4556" t="s">
        <v>4163</v>
      </c>
      <c r="X4556" t="s">
        <v>4164</v>
      </c>
      <c r="Y4556" t="s">
        <v>4481</v>
      </c>
      <c r="Z4556" t="s">
        <v>3051</v>
      </c>
      <c r="AA4556">
        <v>831597</v>
      </c>
      <c r="AB4556" s="198">
        <v>37048.875011574077</v>
      </c>
      <c r="AC4556" s="198">
        <v>37048.875011574077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310000</v>
      </c>
      <c r="G4557" s="202">
        <v>1341610</v>
      </c>
      <c r="H4557" s="198">
        <v>37047.421770833331</v>
      </c>
      <c r="I4557" t="s">
        <v>3700</v>
      </c>
      <c r="M4557" t="s">
        <v>3494</v>
      </c>
      <c r="N4557" t="s">
        <v>4488</v>
      </c>
      <c r="O4557" t="s">
        <v>3330</v>
      </c>
      <c r="Q4557" s="199">
        <v>10000</v>
      </c>
      <c r="S4557" t="s">
        <v>3495</v>
      </c>
      <c r="T4557" t="s">
        <v>3730</v>
      </c>
      <c r="U4557" s="201">
        <v>-0.77500000000000002</v>
      </c>
      <c r="V4557" t="s">
        <v>4412</v>
      </c>
      <c r="W4557" t="s">
        <v>4436</v>
      </c>
      <c r="X4557" t="s">
        <v>4437</v>
      </c>
      <c r="Y4557" t="s">
        <v>3748</v>
      </c>
      <c r="Z4557" t="s">
        <v>3051</v>
      </c>
      <c r="AA4557" t="s">
        <v>938</v>
      </c>
      <c r="AB4557" s="198">
        <v>37073.875011574077</v>
      </c>
      <c r="AC4557" s="198">
        <v>37103.875011574077</v>
      </c>
    </row>
    <row r="4558" spans="1:29" x14ac:dyDescent="0.2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50000</v>
      </c>
      <c r="G4558" s="202">
        <v>1341611</v>
      </c>
      <c r="H4558" s="198">
        <v>37047.421793981484</v>
      </c>
      <c r="I4558" t="s">
        <v>4276</v>
      </c>
      <c r="M4558" t="s">
        <v>3599</v>
      </c>
      <c r="N4558" t="s">
        <v>4774</v>
      </c>
      <c r="O4558" t="s">
        <v>3516</v>
      </c>
      <c r="P4558" s="199">
        <v>50000</v>
      </c>
      <c r="S4558" t="s">
        <v>3500</v>
      </c>
      <c r="T4558" t="s">
        <v>3730</v>
      </c>
      <c r="U4558" s="201">
        <v>28</v>
      </c>
      <c r="V4558" t="s">
        <v>3801</v>
      </c>
      <c r="W4558" t="s">
        <v>4776</v>
      </c>
      <c r="X4558" t="s">
        <v>4777</v>
      </c>
      <c r="Y4558" t="s">
        <v>2830</v>
      </c>
      <c r="Z4558" t="s">
        <v>3051</v>
      </c>
      <c r="AA4558">
        <v>113744</v>
      </c>
      <c r="AB4558" s="198">
        <v>37073</v>
      </c>
      <c r="AC4558" s="198">
        <v>37103</v>
      </c>
    </row>
    <row r="4559" spans="1:29" x14ac:dyDescent="0.2">
      <c r="A4559" s="44" t="str">
        <f t="shared" si="356"/>
        <v xml:space="preserve"> Metals Financial</v>
      </c>
      <c r="B4559" s="44" t="str">
        <f t="shared" si="357"/>
        <v/>
      </c>
      <c r="C4559" s="44" t="str">
        <f t="shared" si="358"/>
        <v>Metals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13">
        <f t="shared" si="360"/>
        <v>20</v>
      </c>
      <c r="G4559" s="202">
        <v>1341613</v>
      </c>
      <c r="H4559" s="198">
        <v>37047.421805555554</v>
      </c>
      <c r="I4559" t="s">
        <v>3751</v>
      </c>
      <c r="M4559" t="s">
        <v>3499</v>
      </c>
      <c r="N4559" t="s">
        <v>3739</v>
      </c>
      <c r="O4559" t="s">
        <v>3740</v>
      </c>
      <c r="P4559" s="199">
        <v>20</v>
      </c>
      <c r="S4559" t="s">
        <v>3729</v>
      </c>
      <c r="T4559" t="s">
        <v>3730</v>
      </c>
      <c r="U4559" s="201">
        <v>1509</v>
      </c>
      <c r="V4559" t="s">
        <v>3760</v>
      </c>
      <c r="W4559" t="s">
        <v>3736</v>
      </c>
      <c r="X4559" t="s">
        <v>3732</v>
      </c>
      <c r="Y4559" t="s">
        <v>3733</v>
      </c>
      <c r="Z4559" t="s">
        <v>3734</v>
      </c>
      <c r="AA4559">
        <v>2169241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31</v>
      </c>
      <c r="F4560" s="213">
        <f t="shared" si="360"/>
        <v>310000</v>
      </c>
      <c r="G4560" s="202">
        <v>1341612</v>
      </c>
      <c r="H4560" s="198">
        <v>37047.421805555554</v>
      </c>
      <c r="I4560" t="s">
        <v>4264</v>
      </c>
      <c r="M4560" t="s">
        <v>3494</v>
      </c>
      <c r="N4560" t="s">
        <v>4277</v>
      </c>
      <c r="O4560" t="s">
        <v>4487</v>
      </c>
      <c r="P4560" s="199">
        <v>10000</v>
      </c>
      <c r="S4560" t="s">
        <v>3495</v>
      </c>
      <c r="T4560" t="s">
        <v>3730</v>
      </c>
      <c r="U4560" s="201">
        <v>3.9249999999999998</v>
      </c>
      <c r="V4560" t="s">
        <v>3697</v>
      </c>
      <c r="W4560" t="s">
        <v>2909</v>
      </c>
      <c r="X4560" t="s">
        <v>4278</v>
      </c>
      <c r="Y4560" t="s">
        <v>3748</v>
      </c>
      <c r="Z4560" t="s">
        <v>3051</v>
      </c>
      <c r="AA4560" t="s">
        <v>939</v>
      </c>
      <c r="AB4560" s="198">
        <v>37073.875</v>
      </c>
      <c r="AC4560" s="198">
        <v>37103.875</v>
      </c>
    </row>
    <row r="4561" spans="1:31" x14ac:dyDescent="0.2">
      <c r="A4561" s="44" t="str">
        <f t="shared" si="356"/>
        <v>US Natural Gas Physical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</v>
      </c>
      <c r="G4561" s="202">
        <v>1341614</v>
      </c>
      <c r="H4561" s="198">
        <v>37047.421817129631</v>
      </c>
      <c r="I4561" t="s">
        <v>782</v>
      </c>
      <c r="M4561" t="s">
        <v>3494</v>
      </c>
      <c r="N4561" t="s">
        <v>3840</v>
      </c>
      <c r="O4561" t="s">
        <v>4706</v>
      </c>
      <c r="Q4561" s="199">
        <v>5000</v>
      </c>
      <c r="S4561" t="s">
        <v>3495</v>
      </c>
      <c r="T4561" t="s">
        <v>3730</v>
      </c>
      <c r="U4561" s="201">
        <v>3.6749999999999998</v>
      </c>
      <c r="V4561" t="s">
        <v>783</v>
      </c>
      <c r="W4561" t="s">
        <v>4169</v>
      </c>
      <c r="X4561" t="s">
        <v>3165</v>
      </c>
      <c r="Y4561" t="s">
        <v>4481</v>
      </c>
      <c r="Z4561" t="s">
        <v>3051</v>
      </c>
      <c r="AA4561">
        <v>831598</v>
      </c>
      <c r="AB4561" s="198">
        <v>37048.875011574077</v>
      </c>
      <c r="AC4561" s="198">
        <v>37048.875011574077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123</v>
      </c>
      <c r="F4562" s="213">
        <f t="shared" si="360"/>
        <v>615000</v>
      </c>
      <c r="G4562" s="202">
        <v>1341615</v>
      </c>
      <c r="H4562" s="198">
        <v>37047.421851851854</v>
      </c>
      <c r="I4562" t="s">
        <v>4618</v>
      </c>
      <c r="M4562" t="s">
        <v>3494</v>
      </c>
      <c r="N4562" t="s">
        <v>4277</v>
      </c>
      <c r="O4562" t="s">
        <v>3218</v>
      </c>
      <c r="Q4562" s="199">
        <v>5000</v>
      </c>
      <c r="S4562" t="s">
        <v>3495</v>
      </c>
      <c r="T4562" t="s">
        <v>3730</v>
      </c>
      <c r="U4562" s="201">
        <v>4.0199999999999996</v>
      </c>
      <c r="V4562" t="s">
        <v>4619</v>
      </c>
      <c r="W4562" t="s">
        <v>2909</v>
      </c>
      <c r="X4562" t="s">
        <v>4278</v>
      </c>
      <c r="Y4562" t="s">
        <v>3748</v>
      </c>
      <c r="Z4562" t="s">
        <v>3051</v>
      </c>
      <c r="AA4562" t="s">
        <v>940</v>
      </c>
      <c r="AB4562" s="198">
        <v>37073</v>
      </c>
      <c r="AC4562" s="198">
        <v>37195</v>
      </c>
    </row>
    <row r="4563" spans="1:31" x14ac:dyDescent="0.2">
      <c r="A4563" s="44" t="str">
        <f t="shared" si="356"/>
        <v xml:space="preserve"> Natural Gas Physical</v>
      </c>
      <c r="B4563" s="44" t="str">
        <f t="shared" si="357"/>
        <v/>
      </c>
      <c r="C4563" s="44" t="str">
        <f t="shared" si="358"/>
        <v>Natural Gas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5000</v>
      </c>
      <c r="G4563" s="202">
        <v>1341617</v>
      </c>
      <c r="H4563" s="198">
        <v>37047.421932870369</v>
      </c>
      <c r="I4563" t="s">
        <v>4431</v>
      </c>
      <c r="M4563" t="s">
        <v>3494</v>
      </c>
      <c r="N4563" t="s">
        <v>3176</v>
      </c>
      <c r="O4563" t="s">
        <v>151</v>
      </c>
      <c r="Q4563" s="199">
        <v>5000</v>
      </c>
      <c r="S4563" t="s">
        <v>3798</v>
      </c>
      <c r="T4563" t="s">
        <v>3177</v>
      </c>
      <c r="U4563" s="201">
        <v>4.7</v>
      </c>
      <c r="V4563" t="s">
        <v>3806</v>
      </c>
      <c r="W4563" t="s">
        <v>3178</v>
      </c>
      <c r="X4563" t="s">
        <v>3179</v>
      </c>
      <c r="Y4563" t="s">
        <v>4481</v>
      </c>
      <c r="Z4563" t="s">
        <v>3052</v>
      </c>
      <c r="AA4563">
        <v>831599</v>
      </c>
      <c r="AB4563" s="198">
        <v>37048.875011574077</v>
      </c>
      <c r="AC4563" s="198">
        <v>37048.875011574077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25</v>
      </c>
      <c r="F4564" s="213">
        <f t="shared" si="360"/>
        <v>250000</v>
      </c>
      <c r="G4564" s="202">
        <v>1341618</v>
      </c>
      <c r="H4564" s="198">
        <v>37047.421967592592</v>
      </c>
      <c r="I4564" t="s">
        <v>3637</v>
      </c>
      <c r="M4564" t="s">
        <v>3494</v>
      </c>
      <c r="N4564" t="s">
        <v>4277</v>
      </c>
      <c r="O4564" t="s">
        <v>2728</v>
      </c>
      <c r="Q4564" s="199">
        <v>10000</v>
      </c>
      <c r="S4564" t="s">
        <v>3495</v>
      </c>
      <c r="T4564" t="s">
        <v>3730</v>
      </c>
      <c r="U4564" s="201">
        <v>3.6949999999999998</v>
      </c>
      <c r="V4564" t="s">
        <v>4088</v>
      </c>
      <c r="W4564" t="s">
        <v>3486</v>
      </c>
      <c r="X4564" t="s">
        <v>3487</v>
      </c>
      <c r="Y4564" t="s">
        <v>3748</v>
      </c>
      <c r="Z4564" t="s">
        <v>3051</v>
      </c>
      <c r="AA4564" t="s">
        <v>941</v>
      </c>
      <c r="AB4564" s="198">
        <v>37048.875011574077</v>
      </c>
      <c r="AC4564" s="198">
        <v>37072.875011574077</v>
      </c>
    </row>
    <row r="4565" spans="1:31" x14ac:dyDescent="0.2">
      <c r="A4565" s="44" t="str">
        <f t="shared" si="356"/>
        <v xml:space="preserve"> Natural Gas Financial</v>
      </c>
      <c r="B4565" s="44" t="str">
        <f t="shared" si="357"/>
        <v/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31</v>
      </c>
      <c r="F4565" s="213">
        <f t="shared" si="360"/>
        <v>155000</v>
      </c>
      <c r="G4565" s="202">
        <v>1341619</v>
      </c>
      <c r="H4565" s="198">
        <v>37047.421979166669</v>
      </c>
      <c r="I4565" t="s">
        <v>4519</v>
      </c>
      <c r="M4565" t="s">
        <v>3494</v>
      </c>
      <c r="N4565" t="s">
        <v>3692</v>
      </c>
      <c r="O4565" t="s">
        <v>919</v>
      </c>
      <c r="P4565" s="199">
        <v>5000</v>
      </c>
      <c r="S4565" t="s">
        <v>3495</v>
      </c>
      <c r="T4565" t="s">
        <v>3730</v>
      </c>
      <c r="U4565" s="201">
        <v>0.18</v>
      </c>
      <c r="V4565" t="s">
        <v>4590</v>
      </c>
      <c r="W4565" t="s">
        <v>3693</v>
      </c>
      <c r="X4565" t="s">
        <v>4379</v>
      </c>
      <c r="Y4565" t="s">
        <v>3748</v>
      </c>
      <c r="Z4565" t="s">
        <v>3052</v>
      </c>
      <c r="AA4565" t="s">
        <v>942</v>
      </c>
      <c r="AB4565" s="198">
        <v>37165</v>
      </c>
      <c r="AC4565" s="198">
        <v>37195</v>
      </c>
    </row>
    <row r="4566" spans="1:31" x14ac:dyDescent="0.2">
      <c r="A4566" s="44" t="str">
        <f t="shared" si="356"/>
        <v>US Power Financial</v>
      </c>
      <c r="B4566" s="44" t="str">
        <f t="shared" si="357"/>
        <v>US</v>
      </c>
      <c r="C4566" s="44" t="str">
        <f t="shared" si="358"/>
        <v>Power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1500</v>
      </c>
      <c r="G4566" s="202">
        <v>1341620</v>
      </c>
      <c r="H4566" s="198">
        <v>37047.422013888892</v>
      </c>
      <c r="I4566" t="s">
        <v>4496</v>
      </c>
      <c r="M4566" t="s">
        <v>2818</v>
      </c>
      <c r="N4566" t="s">
        <v>4780</v>
      </c>
      <c r="O4566" t="s">
        <v>3278</v>
      </c>
      <c r="P4566" s="199">
        <v>50</v>
      </c>
      <c r="S4566" t="s">
        <v>3493</v>
      </c>
      <c r="T4566" t="s">
        <v>3730</v>
      </c>
      <c r="U4566" s="201">
        <v>53.25</v>
      </c>
      <c r="V4566" t="s">
        <v>4343</v>
      </c>
      <c r="W4566" t="s">
        <v>4263</v>
      </c>
      <c r="X4566" t="s">
        <v>3541</v>
      </c>
      <c r="Y4566" t="s">
        <v>4783</v>
      </c>
      <c r="Z4566" t="s">
        <v>3051</v>
      </c>
      <c r="AA4566">
        <v>633019.1</v>
      </c>
      <c r="AB4566" s="198">
        <v>37135.875011574077</v>
      </c>
      <c r="AC4566" s="198">
        <v>37164.875011574077</v>
      </c>
    </row>
    <row r="4567" spans="1:31" x14ac:dyDescent="0.2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5000</v>
      </c>
      <c r="G4567" s="202">
        <v>1341621</v>
      </c>
      <c r="H4567" s="198">
        <v>37047.422025462962</v>
      </c>
      <c r="I4567" t="s">
        <v>4518</v>
      </c>
      <c r="M4567" t="s">
        <v>3494</v>
      </c>
      <c r="N4567" t="s">
        <v>3840</v>
      </c>
      <c r="O4567" t="s">
        <v>4706</v>
      </c>
      <c r="Q4567" s="199">
        <v>5000</v>
      </c>
      <c r="S4567" t="s">
        <v>3495</v>
      </c>
      <c r="T4567" t="s">
        <v>3730</v>
      </c>
      <c r="U4567" s="201">
        <v>3.69</v>
      </c>
      <c r="V4567" t="s">
        <v>3677</v>
      </c>
      <c r="W4567" t="s">
        <v>4169</v>
      </c>
      <c r="X4567" t="s">
        <v>3165</v>
      </c>
      <c r="Y4567" t="s">
        <v>4481</v>
      </c>
      <c r="Z4567" t="s">
        <v>3051</v>
      </c>
      <c r="AA4567">
        <v>831600</v>
      </c>
      <c r="AB4567" s="198">
        <v>37048.875011574077</v>
      </c>
      <c r="AC4567" s="198">
        <v>37048.875011574077</v>
      </c>
    </row>
    <row r="4568" spans="1:31" x14ac:dyDescent="0.2">
      <c r="A4568" s="44" t="str">
        <f t="shared" si="356"/>
        <v xml:space="preserve"> Metals Financial</v>
      </c>
      <c r="B4568" s="44" t="str">
        <f t="shared" si="357"/>
        <v/>
      </c>
      <c r="C4568" s="44" t="str">
        <f t="shared" si="358"/>
        <v>Metals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</v>
      </c>
      <c r="F4568" s="213">
        <f t="shared" si="360"/>
        <v>3</v>
      </c>
      <c r="G4568" s="202">
        <v>1341622</v>
      </c>
      <c r="H4568" s="198">
        <v>37047.422048611108</v>
      </c>
      <c r="I4568" t="s">
        <v>3750</v>
      </c>
      <c r="M4568" t="s">
        <v>3499</v>
      </c>
      <c r="N4568" t="s">
        <v>3739</v>
      </c>
      <c r="O4568" t="s">
        <v>3740</v>
      </c>
      <c r="Q4568" s="199">
        <v>3</v>
      </c>
      <c r="S4568" t="s">
        <v>3729</v>
      </c>
      <c r="T4568" t="s">
        <v>3730</v>
      </c>
      <c r="U4568" s="201">
        <v>1510</v>
      </c>
      <c r="V4568" t="s">
        <v>3788</v>
      </c>
      <c r="W4568" t="s">
        <v>3736</v>
      </c>
      <c r="X4568" t="s">
        <v>3732</v>
      </c>
      <c r="Y4568" t="s">
        <v>3733</v>
      </c>
      <c r="Z4568" t="s">
        <v>3734</v>
      </c>
      <c r="AA4568">
        <v>2169244</v>
      </c>
    </row>
    <row r="4569" spans="1:31" x14ac:dyDescent="0.2">
      <c r="A4569" s="44" t="str">
        <f t="shared" si="356"/>
        <v>US Natural Gas Physical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12717</v>
      </c>
      <c r="G4569" s="202">
        <v>1341623</v>
      </c>
      <c r="H4569" s="198">
        <v>37047.422060185185</v>
      </c>
      <c r="I4569" t="s">
        <v>4502</v>
      </c>
      <c r="M4569" t="s">
        <v>3494</v>
      </c>
      <c r="N4569" t="s">
        <v>3840</v>
      </c>
      <c r="O4569" t="s">
        <v>2499</v>
      </c>
      <c r="Q4569" s="199">
        <v>12717</v>
      </c>
      <c r="S4569" t="s">
        <v>3495</v>
      </c>
      <c r="T4569" t="s">
        <v>3730</v>
      </c>
      <c r="U4569" s="201">
        <v>3.7250000000000001</v>
      </c>
      <c r="V4569" t="s">
        <v>4151</v>
      </c>
      <c r="W4569" t="s">
        <v>4348</v>
      </c>
      <c r="X4569" t="s">
        <v>4498</v>
      </c>
      <c r="Y4569" t="s">
        <v>4481</v>
      </c>
      <c r="Z4569" t="s">
        <v>3051</v>
      </c>
      <c r="AA4569">
        <v>831601</v>
      </c>
      <c r="AB4569" s="198">
        <v>37048.875011574077</v>
      </c>
      <c r="AC4569" s="198">
        <v>37048.875011574077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77500</v>
      </c>
      <c r="G4570" s="202">
        <v>1341625</v>
      </c>
      <c r="H4570" s="198">
        <v>37047.4221875</v>
      </c>
      <c r="I4570" t="s">
        <v>4159</v>
      </c>
      <c r="M4570" t="s">
        <v>3494</v>
      </c>
      <c r="N4570" t="s">
        <v>4277</v>
      </c>
      <c r="O4570" t="s">
        <v>4487</v>
      </c>
      <c r="P4570" s="199">
        <v>2500</v>
      </c>
      <c r="S4570" t="s">
        <v>3495</v>
      </c>
      <c r="T4570" t="s">
        <v>3730</v>
      </c>
      <c r="U4570" s="201">
        <v>3.9175</v>
      </c>
      <c r="V4570" t="s">
        <v>138</v>
      </c>
      <c r="W4570" t="s">
        <v>2909</v>
      </c>
      <c r="X4570" t="s">
        <v>4278</v>
      </c>
      <c r="Y4570" t="s">
        <v>3748</v>
      </c>
      <c r="Z4570" t="s">
        <v>3051</v>
      </c>
      <c r="AA4570" t="s">
        <v>943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31</v>
      </c>
      <c r="F4571" s="213">
        <f t="shared" si="360"/>
        <v>542500</v>
      </c>
      <c r="G4571" s="202">
        <v>1341626</v>
      </c>
      <c r="H4571" s="198">
        <v>37047.422233796293</v>
      </c>
      <c r="I4571" t="s">
        <v>4276</v>
      </c>
      <c r="M4571" t="s">
        <v>3494</v>
      </c>
      <c r="N4571" t="s">
        <v>4277</v>
      </c>
      <c r="O4571" t="s">
        <v>4487</v>
      </c>
      <c r="P4571" s="199">
        <v>17500</v>
      </c>
      <c r="S4571" t="s">
        <v>3495</v>
      </c>
      <c r="T4571" t="s">
        <v>3730</v>
      </c>
      <c r="U4571" s="201">
        <v>3.9175</v>
      </c>
      <c r="V4571" t="s">
        <v>4452</v>
      </c>
      <c r="W4571" t="s">
        <v>2909</v>
      </c>
      <c r="X4571" t="s">
        <v>4278</v>
      </c>
      <c r="Y4571" t="s">
        <v>3748</v>
      </c>
      <c r="Z4571" t="s">
        <v>3051</v>
      </c>
      <c r="AA4571" t="s">
        <v>944</v>
      </c>
      <c r="AB4571" s="198">
        <v>37073.875</v>
      </c>
      <c r="AC4571" s="198">
        <v>37103.875</v>
      </c>
    </row>
    <row r="4572" spans="1:31" x14ac:dyDescent="0.2">
      <c r="A4572" s="44" t="str">
        <f t="shared" si="356"/>
        <v xml:space="preserve"> Natural Gas Physical</v>
      </c>
      <c r="B4572" s="44" t="str">
        <f t="shared" si="357"/>
        <v/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31000</v>
      </c>
      <c r="G4572" s="202">
        <v>1341627</v>
      </c>
      <c r="H4572" s="198">
        <v>37047.422233796293</v>
      </c>
      <c r="I4572" t="s">
        <v>4581</v>
      </c>
      <c r="M4572" t="s">
        <v>3494</v>
      </c>
      <c r="N4572" t="s">
        <v>3176</v>
      </c>
      <c r="O4572" t="s">
        <v>3899</v>
      </c>
      <c r="P4572" s="199">
        <v>1000</v>
      </c>
      <c r="S4572" t="s">
        <v>3798</v>
      </c>
      <c r="T4572" t="s">
        <v>3177</v>
      </c>
      <c r="U4572" s="201">
        <v>5</v>
      </c>
      <c r="V4572" t="s">
        <v>4582</v>
      </c>
      <c r="W4572" t="s">
        <v>4461</v>
      </c>
      <c r="X4572" t="s">
        <v>3179</v>
      </c>
      <c r="Y4572" t="s">
        <v>4481</v>
      </c>
      <c r="Z4572" t="s">
        <v>3052</v>
      </c>
      <c r="AA4572">
        <v>831602</v>
      </c>
      <c r="AB4572" s="198">
        <v>37073.875011574077</v>
      </c>
      <c r="AC4572" s="198">
        <v>37103.875011574077</v>
      </c>
      <c r="AE4572" s="116">
        <f>IF(S4572="Gallon",F4572/42,F4572)</f>
        <v>31000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151</v>
      </c>
      <c r="F4573" s="213">
        <f t="shared" si="360"/>
        <v>377500</v>
      </c>
      <c r="G4573" s="202">
        <v>1341628</v>
      </c>
      <c r="H4573" s="198">
        <v>37047.422256944446</v>
      </c>
      <c r="I4573" t="s">
        <v>4449</v>
      </c>
      <c r="M4573" t="s">
        <v>3494</v>
      </c>
      <c r="N4573" t="s">
        <v>4277</v>
      </c>
      <c r="O4573" t="s">
        <v>4505</v>
      </c>
      <c r="P4573" s="199">
        <v>2500</v>
      </c>
      <c r="S4573" t="s">
        <v>3495</v>
      </c>
      <c r="T4573" t="s">
        <v>3730</v>
      </c>
      <c r="U4573" s="201">
        <v>4.335</v>
      </c>
      <c r="V4573" t="s">
        <v>3285</v>
      </c>
      <c r="W4573" t="s">
        <v>2909</v>
      </c>
      <c r="X4573" t="s">
        <v>4278</v>
      </c>
      <c r="Y4573" t="s">
        <v>3748</v>
      </c>
      <c r="Z4573" t="s">
        <v>3051</v>
      </c>
      <c r="AA4573" t="s">
        <v>945</v>
      </c>
      <c r="AB4573" s="198">
        <v>37196</v>
      </c>
      <c r="AC4573" s="198">
        <v>37346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25</v>
      </c>
      <c r="F4574" s="213">
        <f t="shared" si="360"/>
        <v>250000</v>
      </c>
      <c r="G4574" s="202">
        <v>1341629</v>
      </c>
      <c r="H4574" s="198">
        <v>37047.422268518516</v>
      </c>
      <c r="I4574" t="s">
        <v>4264</v>
      </c>
      <c r="M4574" t="s">
        <v>3494</v>
      </c>
      <c r="N4574" t="s">
        <v>4277</v>
      </c>
      <c r="O4574" t="s">
        <v>3991</v>
      </c>
      <c r="P4574" s="199">
        <v>10000</v>
      </c>
      <c r="S4574" t="s">
        <v>3495</v>
      </c>
      <c r="T4574" t="s">
        <v>3730</v>
      </c>
      <c r="U4574" s="201">
        <v>3.81</v>
      </c>
      <c r="V4574" t="s">
        <v>4057</v>
      </c>
      <c r="W4574" t="s">
        <v>4527</v>
      </c>
      <c r="X4574" t="s">
        <v>4157</v>
      </c>
      <c r="Y4574" t="s">
        <v>3748</v>
      </c>
      <c r="Z4574" t="s">
        <v>3051</v>
      </c>
      <c r="AA4574" t="s">
        <v>946</v>
      </c>
      <c r="AB4574" s="198">
        <v>37048.875011574077</v>
      </c>
      <c r="AC4574" s="198">
        <v>37072.875011574077</v>
      </c>
    </row>
    <row r="4575" spans="1:31" x14ac:dyDescent="0.2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3100</v>
      </c>
      <c r="G4575" s="202">
        <v>1341630</v>
      </c>
      <c r="H4575" s="198">
        <v>37047.422280092593</v>
      </c>
      <c r="I4575" t="s">
        <v>4521</v>
      </c>
      <c r="M4575" t="s">
        <v>3494</v>
      </c>
      <c r="N4575" t="s">
        <v>4415</v>
      </c>
      <c r="O4575" t="s">
        <v>4611</v>
      </c>
      <c r="Q4575" s="199">
        <v>100</v>
      </c>
      <c r="S4575" t="s">
        <v>4416</v>
      </c>
      <c r="T4575" t="s">
        <v>3730</v>
      </c>
      <c r="U4575" s="201">
        <v>9.5000000000000001E-2</v>
      </c>
      <c r="V4575" t="s">
        <v>3663</v>
      </c>
      <c r="W4575" t="s">
        <v>4417</v>
      </c>
      <c r="X4575" t="s">
        <v>4418</v>
      </c>
      <c r="Y4575" t="s">
        <v>3748</v>
      </c>
      <c r="Z4575" t="s">
        <v>3051</v>
      </c>
      <c r="AA4575" t="s">
        <v>947</v>
      </c>
      <c r="AB4575" s="198">
        <v>37104</v>
      </c>
      <c r="AC4575" s="198">
        <v>37134</v>
      </c>
    </row>
    <row r="4576" spans="1:31" x14ac:dyDescent="0.2">
      <c r="A4576" s="44" t="str">
        <f t="shared" si="356"/>
        <v xml:space="preserve"> Natural Gas Physical</v>
      </c>
      <c r="B4576" s="44" t="str">
        <f t="shared" si="357"/>
        <v/>
      </c>
      <c r="C4576" s="44" t="str">
        <f t="shared" si="358"/>
        <v>Natural Gas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1</v>
      </c>
      <c r="F4576" s="213">
        <f t="shared" si="360"/>
        <v>10000</v>
      </c>
      <c r="G4576" s="202">
        <v>1341633</v>
      </c>
      <c r="H4576" s="198">
        <v>37047.422326388885</v>
      </c>
      <c r="I4576" t="s">
        <v>4581</v>
      </c>
      <c r="M4576" t="s">
        <v>3494</v>
      </c>
      <c r="N4576" t="s">
        <v>3176</v>
      </c>
      <c r="O4576" t="s">
        <v>4591</v>
      </c>
      <c r="Q4576" s="199">
        <v>10000</v>
      </c>
      <c r="S4576" t="s">
        <v>3798</v>
      </c>
      <c r="T4576" t="s">
        <v>3177</v>
      </c>
      <c r="U4576" s="201">
        <v>4.67</v>
      </c>
      <c r="V4576" t="s">
        <v>4582</v>
      </c>
      <c r="W4576" t="s">
        <v>3178</v>
      </c>
      <c r="X4576" t="s">
        <v>3179</v>
      </c>
      <c r="Y4576" t="s">
        <v>4481</v>
      </c>
      <c r="Z4576" t="s">
        <v>3052</v>
      </c>
      <c r="AA4576">
        <v>831603</v>
      </c>
      <c r="AB4576" s="198">
        <v>37047.875011574077</v>
      </c>
      <c r="AC4576" s="198">
        <v>37047.875011574077</v>
      </c>
    </row>
    <row r="4577" spans="1:29" x14ac:dyDescent="0.2">
      <c r="A4577" s="44" t="str">
        <f t="shared" si="356"/>
        <v>US Natural Gas Physical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1</v>
      </c>
      <c r="F4577" s="213">
        <f t="shared" si="360"/>
        <v>2000</v>
      </c>
      <c r="G4577" s="202">
        <v>1341634</v>
      </c>
      <c r="H4577" s="198">
        <v>37047.422337962962</v>
      </c>
      <c r="I4577" t="s">
        <v>4518</v>
      </c>
      <c r="M4577" t="s">
        <v>3494</v>
      </c>
      <c r="N4577" t="s">
        <v>3840</v>
      </c>
      <c r="O4577" t="s">
        <v>4706</v>
      </c>
      <c r="Q4577" s="199">
        <v>2000</v>
      </c>
      <c r="S4577" t="s">
        <v>3495</v>
      </c>
      <c r="T4577" t="s">
        <v>3730</v>
      </c>
      <c r="U4577" s="201">
        <v>3.72</v>
      </c>
      <c r="V4577" t="s">
        <v>3677</v>
      </c>
      <c r="W4577" t="s">
        <v>4169</v>
      </c>
      <c r="X4577" t="s">
        <v>3165</v>
      </c>
      <c r="Y4577" t="s">
        <v>4481</v>
      </c>
      <c r="Z4577" t="s">
        <v>3051</v>
      </c>
      <c r="AA4577">
        <v>831604</v>
      </c>
      <c r="AB4577" s="198">
        <v>37048.875011574077</v>
      </c>
      <c r="AC4577" s="198">
        <v>37048.875011574077</v>
      </c>
    </row>
    <row r="4578" spans="1:29" x14ac:dyDescent="0.2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1</v>
      </c>
      <c r="F4578" s="213">
        <f t="shared" si="360"/>
        <v>22906</v>
      </c>
      <c r="G4578" s="202">
        <v>1341635</v>
      </c>
      <c r="H4578" s="198">
        <v>37047.422372685185</v>
      </c>
      <c r="I4578" t="s">
        <v>3472</v>
      </c>
      <c r="M4578" t="s">
        <v>3494</v>
      </c>
      <c r="N4578" t="s">
        <v>3840</v>
      </c>
      <c r="O4578" t="s">
        <v>4680</v>
      </c>
      <c r="Q4578" s="199">
        <v>22906</v>
      </c>
      <c r="S4578" t="s">
        <v>3495</v>
      </c>
      <c r="T4578" t="s">
        <v>3730</v>
      </c>
      <c r="U4578" s="201">
        <v>3.8149999999999999</v>
      </c>
      <c r="V4578" t="s">
        <v>3670</v>
      </c>
      <c r="W4578" t="s">
        <v>4163</v>
      </c>
      <c r="X4578" t="s">
        <v>4164</v>
      </c>
      <c r="Y4578" t="s">
        <v>4481</v>
      </c>
      <c r="Z4578" t="s">
        <v>3051</v>
      </c>
      <c r="AA4578">
        <v>831605</v>
      </c>
      <c r="AB4578" s="198">
        <v>37048.875011574077</v>
      </c>
      <c r="AC4578" s="198">
        <v>37048.875011574077</v>
      </c>
    </row>
    <row r="4579" spans="1:29" x14ac:dyDescent="0.2">
      <c r="A4579" s="44" t="str">
        <f t="shared" si="356"/>
        <v>US Natural Gas Physical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96</v>
      </c>
      <c r="G4579" s="202">
        <v>1341636</v>
      </c>
      <c r="H4579" s="198">
        <v>37047.422442129631</v>
      </c>
      <c r="I4579" t="s">
        <v>4501</v>
      </c>
      <c r="M4579" t="s">
        <v>3494</v>
      </c>
      <c r="N4579" t="s">
        <v>3840</v>
      </c>
      <c r="O4579" t="s">
        <v>4697</v>
      </c>
      <c r="Q4579" s="199">
        <v>96</v>
      </c>
      <c r="S4579" t="s">
        <v>3495</v>
      </c>
      <c r="T4579" t="s">
        <v>3730</v>
      </c>
      <c r="U4579" s="201">
        <v>3.7149999999999999</v>
      </c>
      <c r="V4579" t="s">
        <v>3662</v>
      </c>
      <c r="W4579" t="s">
        <v>4169</v>
      </c>
      <c r="X4579" t="s">
        <v>4170</v>
      </c>
      <c r="Y4579" t="s">
        <v>4481</v>
      </c>
      <c r="Z4579" t="s">
        <v>3051</v>
      </c>
      <c r="AA4579">
        <v>831606</v>
      </c>
      <c r="AB4579" s="198">
        <v>37048.875011574077</v>
      </c>
      <c r="AC4579" s="198">
        <v>37048.875011574077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750000</v>
      </c>
      <c r="G4580" s="202">
        <v>1341637</v>
      </c>
      <c r="H4580" s="198">
        <v>37047.422500000001</v>
      </c>
      <c r="I4580" t="s">
        <v>462</v>
      </c>
      <c r="M4580" t="s">
        <v>3494</v>
      </c>
      <c r="N4580" t="s">
        <v>3761</v>
      </c>
      <c r="O4580" t="s">
        <v>3428</v>
      </c>
      <c r="Q4580" s="199">
        <v>25000</v>
      </c>
      <c r="S4580" t="s">
        <v>3763</v>
      </c>
      <c r="T4580" t="s">
        <v>3764</v>
      </c>
      <c r="U4580" s="201">
        <v>20.350000000000001</v>
      </c>
      <c r="V4580" t="s">
        <v>463</v>
      </c>
      <c r="W4580" t="s">
        <v>3765</v>
      </c>
      <c r="X4580" t="s">
        <v>3766</v>
      </c>
      <c r="Y4580" t="s">
        <v>3767</v>
      </c>
      <c r="Z4580" t="s">
        <v>3735</v>
      </c>
      <c r="AA4580">
        <v>106500</v>
      </c>
      <c r="AB4580" s="198">
        <v>37135.875011574077</v>
      </c>
      <c r="AC4580" s="198">
        <v>37164.875011574077</v>
      </c>
    </row>
    <row r="4581" spans="1:29" x14ac:dyDescent="0.2">
      <c r="A4581" s="44" t="str">
        <f t="shared" si="356"/>
        <v>US Natural Gas Physical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</v>
      </c>
      <c r="G4581" s="202">
        <v>1341639</v>
      </c>
      <c r="H4581" s="198">
        <v>37047.422511574077</v>
      </c>
      <c r="I4581" t="s">
        <v>4543</v>
      </c>
      <c r="M4581" t="s">
        <v>3494</v>
      </c>
      <c r="N4581" t="s">
        <v>3840</v>
      </c>
      <c r="O4581" t="s">
        <v>2681</v>
      </c>
      <c r="Q4581" s="199">
        <v>5000</v>
      </c>
      <c r="S4581" t="s">
        <v>3495</v>
      </c>
      <c r="T4581" t="s">
        <v>3730</v>
      </c>
      <c r="U4581" s="201">
        <v>3.97</v>
      </c>
      <c r="V4581" t="s">
        <v>4162</v>
      </c>
      <c r="W4581" t="s">
        <v>4178</v>
      </c>
      <c r="X4581" t="s">
        <v>3149</v>
      </c>
      <c r="Y4581" t="s">
        <v>4481</v>
      </c>
      <c r="Z4581" t="s">
        <v>3051</v>
      </c>
      <c r="AA4581">
        <v>831607</v>
      </c>
      <c r="AB4581" s="198">
        <v>37048.875011574077</v>
      </c>
      <c r="AC4581" s="198">
        <v>37048.875011574077</v>
      </c>
    </row>
    <row r="4582" spans="1:29" x14ac:dyDescent="0.2">
      <c r="A4582" s="44" t="str">
        <f t="shared" si="356"/>
        <v>US Natural Gas Physical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13517</v>
      </c>
      <c r="G4582" s="202">
        <v>1341640</v>
      </c>
      <c r="H4582" s="198">
        <v>37047.422569444447</v>
      </c>
      <c r="I4582" t="s">
        <v>4160</v>
      </c>
      <c r="M4582" t="s">
        <v>3494</v>
      </c>
      <c r="N4582" t="s">
        <v>3840</v>
      </c>
      <c r="O4582" t="s">
        <v>2505</v>
      </c>
      <c r="Q4582" s="199">
        <v>13517</v>
      </c>
      <c r="S4582" t="s">
        <v>3495</v>
      </c>
      <c r="T4582" t="s">
        <v>3730</v>
      </c>
      <c r="U4582" s="201">
        <v>3.73</v>
      </c>
      <c r="V4582" t="s">
        <v>2506</v>
      </c>
      <c r="W4582" t="s">
        <v>4348</v>
      </c>
      <c r="X4582" t="s">
        <v>4498</v>
      </c>
      <c r="Y4582" t="s">
        <v>4481</v>
      </c>
      <c r="Z4582" t="s">
        <v>3051</v>
      </c>
      <c r="AA4582">
        <v>831608</v>
      </c>
      <c r="AB4582" s="198">
        <v>37048.875011574077</v>
      </c>
      <c r="AC4582" s="198">
        <v>37048.875011574077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755000</v>
      </c>
      <c r="G4583" s="202">
        <v>1341641</v>
      </c>
      <c r="H4583" s="198">
        <v>37047.422592592593</v>
      </c>
      <c r="I4583" t="s">
        <v>4477</v>
      </c>
      <c r="M4583" t="s">
        <v>3494</v>
      </c>
      <c r="N4583" t="s">
        <v>4277</v>
      </c>
      <c r="O4583" t="s">
        <v>4505</v>
      </c>
      <c r="Q4583" s="199">
        <v>5000</v>
      </c>
      <c r="S4583" t="s">
        <v>3495</v>
      </c>
      <c r="T4583" t="s">
        <v>3730</v>
      </c>
      <c r="U4583" s="201">
        <v>4.3499999999999996</v>
      </c>
      <c r="V4583" t="s">
        <v>4177</v>
      </c>
      <c r="W4583" t="s">
        <v>2909</v>
      </c>
      <c r="X4583" t="s">
        <v>4278</v>
      </c>
      <c r="Y4583" t="s">
        <v>3748</v>
      </c>
      <c r="Z4583" t="s">
        <v>3051</v>
      </c>
      <c r="AA4583" t="s">
        <v>948</v>
      </c>
      <c r="AB4583" s="198">
        <v>37196</v>
      </c>
      <c r="AC4583" s="198">
        <v>37346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365</v>
      </c>
      <c r="F4584" s="213">
        <f t="shared" si="360"/>
        <v>1825000</v>
      </c>
      <c r="G4584" s="202">
        <v>1341644</v>
      </c>
      <c r="H4584" s="198">
        <v>37047.422638888886</v>
      </c>
      <c r="I4584" t="s">
        <v>4496</v>
      </c>
      <c r="M4584" t="s">
        <v>3494</v>
      </c>
      <c r="N4584" t="s">
        <v>4277</v>
      </c>
      <c r="O4584" t="s">
        <v>4526</v>
      </c>
      <c r="P4584" s="199">
        <v>5000</v>
      </c>
      <c r="S4584" t="s">
        <v>3495</v>
      </c>
      <c r="T4584" t="s">
        <v>3730</v>
      </c>
      <c r="U4584" s="201">
        <v>3.9950000000000001</v>
      </c>
      <c r="V4584" t="s">
        <v>3640</v>
      </c>
      <c r="W4584" t="s">
        <v>2909</v>
      </c>
      <c r="X4584" t="s">
        <v>4278</v>
      </c>
      <c r="Y4584" t="s">
        <v>3748</v>
      </c>
      <c r="Z4584" t="s">
        <v>3051</v>
      </c>
      <c r="AA4584" t="s">
        <v>949</v>
      </c>
      <c r="AB4584" s="198">
        <v>37257.875</v>
      </c>
      <c r="AC4584" s="198">
        <v>37621.875</v>
      </c>
    </row>
    <row r="4585" spans="1:29" x14ac:dyDescent="0.2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10000</v>
      </c>
      <c r="G4585" s="202">
        <v>1341643</v>
      </c>
      <c r="H4585" s="198">
        <v>37047.422638888886</v>
      </c>
      <c r="I4585" t="s">
        <v>4581</v>
      </c>
      <c r="M4585" t="s">
        <v>3494</v>
      </c>
      <c r="N4585" t="s">
        <v>3176</v>
      </c>
      <c r="O4585" t="s">
        <v>4591</v>
      </c>
      <c r="Q4585" s="199">
        <v>10000</v>
      </c>
      <c r="S4585" t="s">
        <v>3798</v>
      </c>
      <c r="T4585" t="s">
        <v>3177</v>
      </c>
      <c r="U4585" s="201">
        <v>4.68</v>
      </c>
      <c r="V4585" t="s">
        <v>4582</v>
      </c>
      <c r="W4585" t="s">
        <v>3178</v>
      </c>
      <c r="X4585" t="s">
        <v>3179</v>
      </c>
      <c r="Y4585" t="s">
        <v>4481</v>
      </c>
      <c r="Z4585" t="s">
        <v>3052</v>
      </c>
      <c r="AA4585">
        <v>831609</v>
      </c>
      <c r="AB4585" s="198">
        <v>37047.875011574077</v>
      </c>
      <c r="AC4585" s="198">
        <v>37047.875011574077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25</v>
      </c>
      <c r="F4586" s="213">
        <f t="shared" si="360"/>
        <v>250000</v>
      </c>
      <c r="G4586" s="202">
        <v>1341645</v>
      </c>
      <c r="H4586" s="198">
        <v>37047.422708333332</v>
      </c>
      <c r="I4586" t="s">
        <v>3157</v>
      </c>
      <c r="M4586" t="s">
        <v>3494</v>
      </c>
      <c r="N4586" t="s">
        <v>4277</v>
      </c>
      <c r="O4586" t="s">
        <v>3991</v>
      </c>
      <c r="Q4586" s="199">
        <v>10000</v>
      </c>
      <c r="S4586" t="s">
        <v>3495</v>
      </c>
      <c r="T4586" t="s">
        <v>3730</v>
      </c>
      <c r="U4586" s="201">
        <v>3.8250000000000002</v>
      </c>
      <c r="V4586" t="s">
        <v>4433</v>
      </c>
      <c r="W4586" t="s">
        <v>4527</v>
      </c>
      <c r="X4586" t="s">
        <v>4157</v>
      </c>
      <c r="Y4586" t="s">
        <v>3748</v>
      </c>
      <c r="Z4586" t="s">
        <v>3051</v>
      </c>
      <c r="AA4586" t="s">
        <v>950</v>
      </c>
      <c r="AB4586" s="198">
        <v>37048.875011574077</v>
      </c>
      <c r="AC4586" s="198">
        <v>37072.875011574077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151</v>
      </c>
      <c r="F4587" s="213">
        <f t="shared" si="360"/>
        <v>377500</v>
      </c>
      <c r="G4587" s="202">
        <v>1341647</v>
      </c>
      <c r="H4587" s="198">
        <v>37047.422754629632</v>
      </c>
      <c r="I4587" t="s">
        <v>4171</v>
      </c>
      <c r="M4587" t="s">
        <v>3494</v>
      </c>
      <c r="N4587" t="s">
        <v>4277</v>
      </c>
      <c r="O4587" t="s">
        <v>4505</v>
      </c>
      <c r="Q4587" s="199">
        <v>2500</v>
      </c>
      <c r="S4587" t="s">
        <v>3495</v>
      </c>
      <c r="T4587" t="s">
        <v>3730</v>
      </c>
      <c r="U4587" s="201">
        <v>4.3499999999999996</v>
      </c>
      <c r="V4587" t="s">
        <v>4448</v>
      </c>
      <c r="W4587" t="s">
        <v>2909</v>
      </c>
      <c r="X4587" t="s">
        <v>4278</v>
      </c>
      <c r="Y4587" t="s">
        <v>3748</v>
      </c>
      <c r="Z4587" t="s">
        <v>3051</v>
      </c>
      <c r="AA4587" t="s">
        <v>951</v>
      </c>
      <c r="AB4587" s="198">
        <v>37196</v>
      </c>
      <c r="AC4587" s="198">
        <v>37346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25</v>
      </c>
      <c r="F4588" s="213">
        <f t="shared" si="360"/>
        <v>250000</v>
      </c>
      <c r="G4588" s="202">
        <v>1341648</v>
      </c>
      <c r="H4588" s="198">
        <v>37047.422777777778</v>
      </c>
      <c r="I4588" t="s">
        <v>3606</v>
      </c>
      <c r="M4588" t="s">
        <v>3494</v>
      </c>
      <c r="N4588" t="s">
        <v>4277</v>
      </c>
      <c r="O4588" t="s">
        <v>92</v>
      </c>
      <c r="P4588" s="199">
        <v>10000</v>
      </c>
      <c r="S4588" t="s">
        <v>3495</v>
      </c>
      <c r="T4588" t="s">
        <v>3730</v>
      </c>
      <c r="U4588" s="201">
        <v>3.68</v>
      </c>
      <c r="V4588" t="s">
        <v>3621</v>
      </c>
      <c r="W4588" t="s">
        <v>3486</v>
      </c>
      <c r="X4588" t="s">
        <v>3487</v>
      </c>
      <c r="Y4588" t="s">
        <v>3748</v>
      </c>
      <c r="Z4588" t="s">
        <v>3051</v>
      </c>
      <c r="AA4588" t="s">
        <v>952</v>
      </c>
      <c r="AB4588" s="198">
        <v>37048.875011574077</v>
      </c>
      <c r="AC4588" s="198">
        <v>37072.875011574077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25</v>
      </c>
      <c r="F4589" s="213">
        <f t="shared" si="360"/>
        <v>125000</v>
      </c>
      <c r="G4589" s="202">
        <v>1341649</v>
      </c>
      <c r="H4589" s="198">
        <v>37047.422777777778</v>
      </c>
      <c r="I4589" t="s">
        <v>4484</v>
      </c>
      <c r="M4589" t="s">
        <v>3494</v>
      </c>
      <c r="N4589" t="s">
        <v>4277</v>
      </c>
      <c r="O4589" t="s">
        <v>4698</v>
      </c>
      <c r="P4589" s="199">
        <v>5000</v>
      </c>
      <c r="S4589" t="s">
        <v>3495</v>
      </c>
      <c r="T4589" t="s">
        <v>3730</v>
      </c>
      <c r="U4589" s="201">
        <v>9.1</v>
      </c>
      <c r="V4589" t="s">
        <v>4399</v>
      </c>
      <c r="W4589" t="s">
        <v>3163</v>
      </c>
      <c r="X4589" t="s">
        <v>3685</v>
      </c>
      <c r="Y4589" t="s">
        <v>3748</v>
      </c>
      <c r="Z4589" t="s">
        <v>3051</v>
      </c>
      <c r="AA4589" t="s">
        <v>953</v>
      </c>
      <c r="AB4589" s="198">
        <v>37048.875011574077</v>
      </c>
      <c r="AC4589" s="198">
        <v>37072.875011574077</v>
      </c>
    </row>
    <row r="4590" spans="1:29" x14ac:dyDescent="0.2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10000</v>
      </c>
      <c r="G4590" s="202">
        <v>1341650</v>
      </c>
      <c r="H4590" s="198">
        <v>37047.422812500001</v>
      </c>
      <c r="I4590" t="s">
        <v>3518</v>
      </c>
      <c r="M4590" t="s">
        <v>3494</v>
      </c>
      <c r="N4590" t="s">
        <v>3840</v>
      </c>
      <c r="O4590" t="s">
        <v>2556</v>
      </c>
      <c r="Q4590" s="199">
        <v>10000</v>
      </c>
      <c r="S4590" t="s">
        <v>3495</v>
      </c>
      <c r="T4590" t="s">
        <v>3730</v>
      </c>
      <c r="U4590" s="201">
        <v>3.76</v>
      </c>
      <c r="V4590" t="s">
        <v>3804</v>
      </c>
      <c r="W4590" t="s">
        <v>4169</v>
      </c>
      <c r="X4590" t="s">
        <v>4170</v>
      </c>
      <c r="Y4590" t="s">
        <v>4481</v>
      </c>
      <c r="Z4590" t="s">
        <v>3051</v>
      </c>
      <c r="AA4590">
        <v>831610</v>
      </c>
      <c r="AB4590" s="198">
        <v>37048.875011574077</v>
      </c>
      <c r="AC4590" s="198">
        <v>37048.875011574077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10000</v>
      </c>
      <c r="G4591" s="202">
        <v>1341652</v>
      </c>
      <c r="H4591" s="198">
        <v>37047.42287037037</v>
      </c>
      <c r="I4591" t="s">
        <v>3606</v>
      </c>
      <c r="M4591" t="s">
        <v>3494</v>
      </c>
      <c r="N4591" t="s">
        <v>3840</v>
      </c>
      <c r="O4591" t="s">
        <v>4694</v>
      </c>
      <c r="P4591" s="199">
        <v>10000</v>
      </c>
      <c r="S4591" t="s">
        <v>3495</v>
      </c>
      <c r="T4591" t="s">
        <v>3730</v>
      </c>
      <c r="U4591" s="201">
        <v>3.73</v>
      </c>
      <c r="V4591" t="s">
        <v>2768</v>
      </c>
      <c r="W4591" t="s">
        <v>4368</v>
      </c>
      <c r="X4591" t="s">
        <v>3165</v>
      </c>
      <c r="Y4591" t="s">
        <v>4481</v>
      </c>
      <c r="Z4591" t="s">
        <v>3051</v>
      </c>
      <c r="AA4591">
        <v>831611</v>
      </c>
      <c r="AB4591" s="198">
        <v>37048.875011574077</v>
      </c>
      <c r="AC4591" s="198">
        <v>37048.875011574077</v>
      </c>
    </row>
    <row r="4592" spans="1:29" x14ac:dyDescent="0.2">
      <c r="A4592" s="44" t="str">
        <f t="shared" si="356"/>
        <v>US Natural Gas Physical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1</v>
      </c>
      <c r="F4592" s="213">
        <f t="shared" si="360"/>
        <v>11691</v>
      </c>
      <c r="G4592" s="202">
        <v>1341653</v>
      </c>
      <c r="H4592" s="198">
        <v>37047.422881944447</v>
      </c>
      <c r="I4592" t="s">
        <v>4543</v>
      </c>
      <c r="M4592" t="s">
        <v>3494</v>
      </c>
      <c r="N4592" t="s">
        <v>3840</v>
      </c>
      <c r="O4592" t="s">
        <v>2469</v>
      </c>
      <c r="Q4592" s="199">
        <v>11691</v>
      </c>
      <c r="S4592" t="s">
        <v>3495</v>
      </c>
      <c r="T4592" t="s">
        <v>3730</v>
      </c>
      <c r="U4592" s="201">
        <v>3.7225000000000001</v>
      </c>
      <c r="V4592" t="s">
        <v>4525</v>
      </c>
      <c r="W4592" t="s">
        <v>4512</v>
      </c>
      <c r="X4592" t="s">
        <v>4513</v>
      </c>
      <c r="Y4592" t="s">
        <v>4481</v>
      </c>
      <c r="Z4592" t="s">
        <v>3051</v>
      </c>
      <c r="AA4592">
        <v>831612</v>
      </c>
      <c r="AB4592" s="198">
        <v>37048.875011574077</v>
      </c>
      <c r="AC4592" s="198">
        <v>37048.875011574077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31</v>
      </c>
      <c r="F4593" s="213">
        <f t="shared" si="360"/>
        <v>310000</v>
      </c>
      <c r="G4593" s="202">
        <v>1341656</v>
      </c>
      <c r="H4593" s="198">
        <v>37047.422951388886</v>
      </c>
      <c r="I4593" t="s">
        <v>3702</v>
      </c>
      <c r="M4593" t="s">
        <v>3494</v>
      </c>
      <c r="N4593" t="s">
        <v>4277</v>
      </c>
      <c r="O4593" t="s">
        <v>4487</v>
      </c>
      <c r="Q4593" s="199">
        <v>10000</v>
      </c>
      <c r="S4593" t="s">
        <v>3495</v>
      </c>
      <c r="T4593" t="s">
        <v>3730</v>
      </c>
      <c r="U4593" s="201">
        <v>3.9249999999999998</v>
      </c>
      <c r="V4593" t="s">
        <v>4099</v>
      </c>
      <c r="W4593" t="s">
        <v>2909</v>
      </c>
      <c r="X4593" t="s">
        <v>4278</v>
      </c>
      <c r="Y4593" t="s">
        <v>3748</v>
      </c>
      <c r="Z4593" t="s">
        <v>3051</v>
      </c>
      <c r="AA4593" t="s">
        <v>954</v>
      </c>
      <c r="AB4593" s="198">
        <v>37073.875</v>
      </c>
      <c r="AC4593" s="198">
        <v>37103.875</v>
      </c>
    </row>
    <row r="4594" spans="1:29" x14ac:dyDescent="0.2">
      <c r="A4594" s="44" t="str">
        <f t="shared" si="356"/>
        <v xml:space="preserve"> Natural Gas Physical</v>
      </c>
      <c r="B4594" s="44" t="str">
        <f t="shared" si="357"/>
        <v/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3">
        <f t="shared" si="360"/>
        <v>5000</v>
      </c>
      <c r="G4594" s="202">
        <v>1341655</v>
      </c>
      <c r="H4594" s="198">
        <v>37047.422951388886</v>
      </c>
      <c r="I4594" t="s">
        <v>4431</v>
      </c>
      <c r="M4594" t="s">
        <v>3494</v>
      </c>
      <c r="N4594" t="s">
        <v>3176</v>
      </c>
      <c r="O4594" t="s">
        <v>151</v>
      </c>
      <c r="Q4594" s="199">
        <v>5000</v>
      </c>
      <c r="S4594" t="s">
        <v>3798</v>
      </c>
      <c r="T4594" t="s">
        <v>3177</v>
      </c>
      <c r="U4594" s="201">
        <v>4.71</v>
      </c>
      <c r="V4594" t="s">
        <v>3806</v>
      </c>
      <c r="W4594" t="s">
        <v>3178</v>
      </c>
      <c r="X4594" t="s">
        <v>3179</v>
      </c>
      <c r="Y4594" t="s">
        <v>4481</v>
      </c>
      <c r="Z4594" t="s">
        <v>3052</v>
      </c>
      <c r="AA4594">
        <v>831613</v>
      </c>
      <c r="AB4594" s="198">
        <v>37048.875011574077</v>
      </c>
      <c r="AC4594" s="198">
        <v>37048.875011574077</v>
      </c>
    </row>
    <row r="4595" spans="1:29" x14ac:dyDescent="0.2">
      <c r="A4595" s="44" t="str">
        <f t="shared" si="356"/>
        <v>US Natural Gas Physical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967</v>
      </c>
      <c r="G4595" s="202">
        <v>1341657</v>
      </c>
      <c r="H4595" s="198">
        <v>37047.422974537039</v>
      </c>
      <c r="I4595" t="s">
        <v>4496</v>
      </c>
      <c r="M4595" t="s">
        <v>3494</v>
      </c>
      <c r="N4595" t="s">
        <v>3840</v>
      </c>
      <c r="O4595" t="s">
        <v>2586</v>
      </c>
      <c r="Q4595" s="199">
        <v>967</v>
      </c>
      <c r="S4595" t="s">
        <v>3495</v>
      </c>
      <c r="T4595" t="s">
        <v>3730</v>
      </c>
      <c r="U4595" s="201">
        <v>3.93</v>
      </c>
      <c r="V4595" t="s">
        <v>4500</v>
      </c>
      <c r="W4595" t="s">
        <v>4523</v>
      </c>
      <c r="X4595" t="s">
        <v>4524</v>
      </c>
      <c r="Y4595" t="s">
        <v>4481</v>
      </c>
      <c r="Z4595" t="s">
        <v>3051</v>
      </c>
      <c r="AA4595">
        <v>831614</v>
      </c>
      <c r="AB4595" s="198">
        <v>37048.875011574077</v>
      </c>
      <c r="AC4595" s="198">
        <v>37048.875011574077</v>
      </c>
    </row>
    <row r="4596" spans="1:29" x14ac:dyDescent="0.2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31</v>
      </c>
      <c r="F4596" s="213">
        <f t="shared" si="360"/>
        <v>1550</v>
      </c>
      <c r="G4596" s="202">
        <v>1341658</v>
      </c>
      <c r="H4596" s="198">
        <v>37047.423043981478</v>
      </c>
      <c r="I4596" t="s">
        <v>3540</v>
      </c>
      <c r="M4596" t="s">
        <v>2818</v>
      </c>
      <c r="N4596" t="s">
        <v>3519</v>
      </c>
      <c r="O4596" t="s">
        <v>3834</v>
      </c>
      <c r="Q4596" s="199">
        <v>50</v>
      </c>
      <c r="S4596" t="s">
        <v>3493</v>
      </c>
      <c r="T4596" t="s">
        <v>3730</v>
      </c>
      <c r="U4596" s="201">
        <v>83.5</v>
      </c>
      <c r="V4596" t="s">
        <v>3650</v>
      </c>
      <c r="W4596" t="s">
        <v>3538</v>
      </c>
      <c r="X4596" t="s">
        <v>3539</v>
      </c>
      <c r="Y4596" t="s">
        <v>4783</v>
      </c>
      <c r="Z4596" t="s">
        <v>3046</v>
      </c>
      <c r="AA4596">
        <v>633022.1</v>
      </c>
      <c r="AB4596" s="198">
        <v>37073.875011574077</v>
      </c>
      <c r="AC4596" s="198">
        <v>37103.875011574077</v>
      </c>
    </row>
    <row r="4597" spans="1:29" x14ac:dyDescent="0.2">
      <c r="A4597" s="44" t="str">
        <f t="shared" si="356"/>
        <v>US Power Physical</v>
      </c>
      <c r="B4597" s="44" t="str">
        <f t="shared" si="357"/>
        <v>US</v>
      </c>
      <c r="C4597" s="44" t="str">
        <f t="shared" si="358"/>
        <v>Power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59</v>
      </c>
      <c r="F4597" s="213">
        <f t="shared" si="360"/>
        <v>2950</v>
      </c>
      <c r="G4597" s="202">
        <v>1341659</v>
      </c>
      <c r="H4597" s="198">
        <v>37047.423067129632</v>
      </c>
      <c r="I4597" t="s">
        <v>4284</v>
      </c>
      <c r="M4597" t="s">
        <v>2818</v>
      </c>
      <c r="N4597" t="s">
        <v>4269</v>
      </c>
      <c r="O4597" t="s">
        <v>4344</v>
      </c>
      <c r="P4597" s="199">
        <v>50</v>
      </c>
      <c r="S4597" t="s">
        <v>3493</v>
      </c>
      <c r="T4597" t="s">
        <v>3730</v>
      </c>
      <c r="U4597" s="201">
        <v>37.25</v>
      </c>
      <c r="V4597" t="s">
        <v>4150</v>
      </c>
      <c r="W4597" t="s">
        <v>4514</v>
      </c>
      <c r="X4597" t="s">
        <v>4515</v>
      </c>
      <c r="Y4597" t="s">
        <v>4783</v>
      </c>
      <c r="Z4597" t="s">
        <v>3046</v>
      </c>
      <c r="AA4597">
        <v>633023.1</v>
      </c>
      <c r="AB4597" s="198">
        <v>37257</v>
      </c>
      <c r="AC4597" s="198">
        <v>37315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31</v>
      </c>
      <c r="F4598" s="213">
        <f t="shared" si="360"/>
        <v>310000</v>
      </c>
      <c r="G4598" s="202">
        <v>1341664</v>
      </c>
      <c r="H4598" s="198">
        <v>37047.423275462963</v>
      </c>
      <c r="I4598" t="s">
        <v>3606</v>
      </c>
      <c r="M4598" t="s">
        <v>3494</v>
      </c>
      <c r="N4598" t="s">
        <v>4488</v>
      </c>
      <c r="O4598" t="s">
        <v>4691</v>
      </c>
      <c r="P4598" s="199">
        <v>10000</v>
      </c>
      <c r="S4598" t="s">
        <v>3495</v>
      </c>
      <c r="T4598" t="s">
        <v>3730</v>
      </c>
      <c r="U4598" s="201">
        <v>0.17</v>
      </c>
      <c r="V4598" t="s">
        <v>4289</v>
      </c>
      <c r="W4598" t="s">
        <v>4489</v>
      </c>
      <c r="X4598" t="s">
        <v>4490</v>
      </c>
      <c r="Y4598" t="s">
        <v>3748</v>
      </c>
      <c r="Z4598" t="s">
        <v>3051</v>
      </c>
      <c r="AA4598" t="s">
        <v>955</v>
      </c>
      <c r="AB4598" s="198">
        <v>37073.875011574077</v>
      </c>
      <c r="AC4598" s="198">
        <v>37103.875011574077</v>
      </c>
    </row>
    <row r="4599" spans="1:29" x14ac:dyDescent="0.2">
      <c r="A4599" s="44" t="str">
        <f t="shared" si="356"/>
        <v>US Natural Gas Physical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1</v>
      </c>
      <c r="F4599" s="213">
        <f t="shared" si="360"/>
        <v>25000</v>
      </c>
      <c r="G4599" s="202">
        <v>1341665</v>
      </c>
      <c r="H4599" s="198">
        <v>37047.423321759263</v>
      </c>
      <c r="I4599" t="s">
        <v>3702</v>
      </c>
      <c r="M4599" t="s">
        <v>3494</v>
      </c>
      <c r="N4599" t="s">
        <v>3840</v>
      </c>
      <c r="O4599" t="s">
        <v>4680</v>
      </c>
      <c r="Q4599" s="199">
        <v>25000</v>
      </c>
      <c r="S4599" t="s">
        <v>3495</v>
      </c>
      <c r="T4599" t="s">
        <v>3730</v>
      </c>
      <c r="U4599" s="201">
        <v>3.8149999999999999</v>
      </c>
      <c r="V4599" t="s">
        <v>4008</v>
      </c>
      <c r="W4599" t="s">
        <v>4163</v>
      </c>
      <c r="X4599" t="s">
        <v>4164</v>
      </c>
      <c r="Y4599" t="s">
        <v>4481</v>
      </c>
      <c r="Z4599" t="s">
        <v>3051</v>
      </c>
      <c r="AA4599">
        <v>831615</v>
      </c>
      <c r="AB4599" s="198">
        <v>37048.875011574077</v>
      </c>
      <c r="AC4599" s="198">
        <v>37048.875011574077</v>
      </c>
    </row>
    <row r="4600" spans="1:29" x14ac:dyDescent="0.2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5000</v>
      </c>
      <c r="G4600" s="202">
        <v>1341666</v>
      </c>
      <c r="H4600" s="198">
        <v>37047.423333333332</v>
      </c>
      <c r="I4600" t="s">
        <v>3606</v>
      </c>
      <c r="M4600" t="s">
        <v>3494</v>
      </c>
      <c r="N4600" t="s">
        <v>3840</v>
      </c>
      <c r="O4600" t="s">
        <v>2767</v>
      </c>
      <c r="P4600" s="199">
        <v>5000</v>
      </c>
      <c r="S4600" t="s">
        <v>3495</v>
      </c>
      <c r="T4600" t="s">
        <v>3730</v>
      </c>
      <c r="U4600" s="201">
        <v>3.7349999999999999</v>
      </c>
      <c r="V4600" t="s">
        <v>2768</v>
      </c>
      <c r="W4600" t="s">
        <v>4368</v>
      </c>
      <c r="X4600" t="s">
        <v>3165</v>
      </c>
      <c r="Y4600" t="s">
        <v>4481</v>
      </c>
      <c r="Z4600" t="s">
        <v>3051</v>
      </c>
      <c r="AA4600">
        <v>831616</v>
      </c>
      <c r="AB4600" s="198">
        <v>37048.875011574077</v>
      </c>
      <c r="AC4600" s="198">
        <v>37048.875011574077</v>
      </c>
    </row>
    <row r="4601" spans="1:29" x14ac:dyDescent="0.2">
      <c r="A4601" s="44" t="str">
        <f t="shared" si="356"/>
        <v>US Crude Financial</v>
      </c>
      <c r="B4601" s="44" t="str">
        <f t="shared" si="357"/>
        <v>US</v>
      </c>
      <c r="C4601" s="44" t="str">
        <f t="shared" si="358"/>
        <v>Crude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50000</v>
      </c>
      <c r="G4601" s="202">
        <v>1341668</v>
      </c>
      <c r="H4601" s="198">
        <v>37047.423402777778</v>
      </c>
      <c r="I4601" t="s">
        <v>4276</v>
      </c>
      <c r="M4601" t="s">
        <v>3599</v>
      </c>
      <c r="N4601" t="s">
        <v>4774</v>
      </c>
      <c r="O4601" t="s">
        <v>3516</v>
      </c>
      <c r="P4601" s="199">
        <v>50000</v>
      </c>
      <c r="S4601" t="s">
        <v>3500</v>
      </c>
      <c r="T4601" t="s">
        <v>3730</v>
      </c>
      <c r="U4601" s="201">
        <v>27.98</v>
      </c>
      <c r="V4601" t="s">
        <v>3801</v>
      </c>
      <c r="W4601" t="s">
        <v>4776</v>
      </c>
      <c r="X4601" t="s">
        <v>4777</v>
      </c>
      <c r="Y4601" t="s">
        <v>2830</v>
      </c>
      <c r="Z4601" t="s">
        <v>3051</v>
      </c>
      <c r="AA4601">
        <v>113745</v>
      </c>
      <c r="AB4601" s="198">
        <v>37073</v>
      </c>
      <c r="AC4601" s="198">
        <v>37103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155000</v>
      </c>
      <c r="G4602" s="202">
        <v>1341669</v>
      </c>
      <c r="H4602" s="198">
        <v>37047.423414351855</v>
      </c>
      <c r="I4602" t="s">
        <v>4473</v>
      </c>
      <c r="M4602" t="s">
        <v>3494</v>
      </c>
      <c r="N4602" t="s">
        <v>4277</v>
      </c>
      <c r="O4602" t="s">
        <v>4487</v>
      </c>
      <c r="Q4602" s="199">
        <v>5000</v>
      </c>
      <c r="S4602" t="s">
        <v>3495</v>
      </c>
      <c r="T4602" t="s">
        <v>3730</v>
      </c>
      <c r="U4602" s="201">
        <v>3.9325000000000001</v>
      </c>
      <c r="V4602" t="s">
        <v>4198</v>
      </c>
      <c r="W4602" t="s">
        <v>2909</v>
      </c>
      <c r="X4602" t="s">
        <v>4278</v>
      </c>
      <c r="Y4602" t="s">
        <v>3748</v>
      </c>
      <c r="Z4602" t="s">
        <v>3051</v>
      </c>
      <c r="AA4602" t="s">
        <v>956</v>
      </c>
      <c r="AB4602" s="198">
        <v>37073.875</v>
      </c>
      <c r="AC4602" s="198">
        <v>37103.875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3">
        <f t="shared" si="360"/>
        <v>232500</v>
      </c>
      <c r="G4603" s="202">
        <v>1341670</v>
      </c>
      <c r="H4603" s="198">
        <v>37047.423495370371</v>
      </c>
      <c r="I4603" t="s">
        <v>4543</v>
      </c>
      <c r="M4603" t="s">
        <v>3494</v>
      </c>
      <c r="N4603" t="s">
        <v>4277</v>
      </c>
      <c r="O4603" t="s">
        <v>4487</v>
      </c>
      <c r="P4603" s="199">
        <v>7500</v>
      </c>
      <c r="S4603" t="s">
        <v>3495</v>
      </c>
      <c r="T4603" t="s">
        <v>3730</v>
      </c>
      <c r="U4603" s="201">
        <v>3.9175</v>
      </c>
      <c r="V4603" t="s">
        <v>1777</v>
      </c>
      <c r="W4603" t="s">
        <v>2909</v>
      </c>
      <c r="X4603" t="s">
        <v>4278</v>
      </c>
      <c r="Y4603" t="s">
        <v>3748</v>
      </c>
      <c r="Z4603" t="s">
        <v>3051</v>
      </c>
      <c r="AA4603" t="s">
        <v>957</v>
      </c>
      <c r="AB4603" s="198">
        <v>37073.875</v>
      </c>
      <c r="AC4603" s="198">
        <v>37103.875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155000</v>
      </c>
      <c r="G4604" s="202">
        <v>1341671</v>
      </c>
      <c r="H4604" s="198">
        <v>37047.423541666663</v>
      </c>
      <c r="I4604" t="s">
        <v>3702</v>
      </c>
      <c r="M4604" t="s">
        <v>3494</v>
      </c>
      <c r="N4604" t="s">
        <v>4277</v>
      </c>
      <c r="O4604" t="s">
        <v>4487</v>
      </c>
      <c r="Q4604" s="199">
        <v>5000</v>
      </c>
      <c r="S4604" t="s">
        <v>3495</v>
      </c>
      <c r="T4604" t="s">
        <v>3730</v>
      </c>
      <c r="U4604" s="201">
        <v>3.9325000000000001</v>
      </c>
      <c r="V4604" t="s">
        <v>4279</v>
      </c>
      <c r="W4604" t="s">
        <v>2909</v>
      </c>
      <c r="X4604" t="s">
        <v>4278</v>
      </c>
      <c r="Y4604" t="s">
        <v>3748</v>
      </c>
      <c r="Z4604" t="s">
        <v>3051</v>
      </c>
      <c r="AA4604" t="s">
        <v>958</v>
      </c>
      <c r="AB4604" s="198">
        <v>37073.875</v>
      </c>
      <c r="AC4604" s="198">
        <v>37103.875</v>
      </c>
    </row>
    <row r="4605" spans="1:29" x14ac:dyDescent="0.2">
      <c r="A4605" s="44" t="str">
        <f t="shared" si="356"/>
        <v xml:space="preserve"> Metals Financial</v>
      </c>
      <c r="B4605" s="44" t="str">
        <f t="shared" si="357"/>
        <v/>
      </c>
      <c r="C4605" s="44" t="str">
        <f t="shared" si="358"/>
        <v>Metals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20</v>
      </c>
      <c r="G4605" s="202">
        <v>1341672</v>
      </c>
      <c r="H4605" s="198">
        <v>37047.423564814817</v>
      </c>
      <c r="I4605" t="s">
        <v>3784</v>
      </c>
      <c r="M4605" t="s">
        <v>3499</v>
      </c>
      <c r="N4605" t="s">
        <v>3739</v>
      </c>
      <c r="O4605" t="s">
        <v>3740</v>
      </c>
      <c r="P4605" s="199">
        <v>20</v>
      </c>
      <c r="S4605" t="s">
        <v>3729</v>
      </c>
      <c r="T4605" t="s">
        <v>3730</v>
      </c>
      <c r="U4605" s="201">
        <v>1508</v>
      </c>
      <c r="V4605" t="s">
        <v>3644</v>
      </c>
      <c r="W4605" t="s">
        <v>3736</v>
      </c>
      <c r="X4605" t="s">
        <v>3732</v>
      </c>
      <c r="Y4605" t="s">
        <v>3733</v>
      </c>
      <c r="Z4605" t="s">
        <v>3734</v>
      </c>
      <c r="AA4605">
        <v>2169246</v>
      </c>
    </row>
    <row r="4606" spans="1:29" x14ac:dyDescent="0.2">
      <c r="A4606" s="44" t="str">
        <f t="shared" si="356"/>
        <v>US Natural Gas Physical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1000</v>
      </c>
      <c r="G4606" s="202">
        <v>1341673</v>
      </c>
      <c r="H4606" s="198">
        <v>37047.423645833333</v>
      </c>
      <c r="I4606" t="s">
        <v>4543</v>
      </c>
      <c r="M4606" t="s">
        <v>3494</v>
      </c>
      <c r="N4606" t="s">
        <v>3840</v>
      </c>
      <c r="O4606" t="s">
        <v>4694</v>
      </c>
      <c r="Q4606" s="199">
        <v>1000</v>
      </c>
      <c r="S4606" t="s">
        <v>3495</v>
      </c>
      <c r="T4606" t="s">
        <v>3730</v>
      </c>
      <c r="U4606" s="201">
        <v>3.7475000000000001</v>
      </c>
      <c r="V4606" t="s">
        <v>3627</v>
      </c>
      <c r="W4606" t="s">
        <v>4368</v>
      </c>
      <c r="X4606" t="s">
        <v>3165</v>
      </c>
      <c r="Y4606" t="s">
        <v>4481</v>
      </c>
      <c r="Z4606" t="s">
        <v>3051</v>
      </c>
      <c r="AA4606">
        <v>831618</v>
      </c>
      <c r="AB4606" s="198">
        <v>37048.875011574077</v>
      </c>
      <c r="AC4606" s="198">
        <v>37048.875011574077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31</v>
      </c>
      <c r="F4607" s="213">
        <f t="shared" si="360"/>
        <v>465000</v>
      </c>
      <c r="G4607" s="202">
        <v>1341675</v>
      </c>
      <c r="H4607" s="198">
        <v>37047.423773148148</v>
      </c>
      <c r="I4607" t="s">
        <v>4477</v>
      </c>
      <c r="M4607" t="s">
        <v>3494</v>
      </c>
      <c r="N4607" t="s">
        <v>4277</v>
      </c>
      <c r="O4607" t="s">
        <v>4487</v>
      </c>
      <c r="Q4607" s="199">
        <v>15000</v>
      </c>
      <c r="S4607" t="s">
        <v>3495</v>
      </c>
      <c r="T4607" t="s">
        <v>3730</v>
      </c>
      <c r="U4607" s="201">
        <v>3.94</v>
      </c>
      <c r="V4607" t="s">
        <v>4177</v>
      </c>
      <c r="W4607" t="s">
        <v>2909</v>
      </c>
      <c r="X4607" t="s">
        <v>4278</v>
      </c>
      <c r="Y4607" t="s">
        <v>3748</v>
      </c>
      <c r="Z4607" t="s">
        <v>3051</v>
      </c>
      <c r="AA4607" t="s">
        <v>959</v>
      </c>
      <c r="AB4607" s="198">
        <v>37073.875</v>
      </c>
      <c r="AC4607" s="198">
        <v>37103.875</v>
      </c>
    </row>
    <row r="4608" spans="1:29" x14ac:dyDescent="0.2">
      <c r="A4608" s="44" t="str">
        <f t="shared" si="356"/>
        <v>US Natural Gas Physical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5000</v>
      </c>
      <c r="G4608" s="202">
        <v>1341674</v>
      </c>
      <c r="H4608" s="198">
        <v>37047.423773148148</v>
      </c>
      <c r="I4608" t="s">
        <v>4282</v>
      </c>
      <c r="M4608" t="s">
        <v>3494</v>
      </c>
      <c r="N4608" t="s">
        <v>3840</v>
      </c>
      <c r="O4608" t="s">
        <v>4680</v>
      </c>
      <c r="P4608" s="199">
        <v>5000</v>
      </c>
      <c r="S4608" t="s">
        <v>3495</v>
      </c>
      <c r="T4608" t="s">
        <v>3730</v>
      </c>
      <c r="U4608" s="201">
        <v>3.8050000000000002</v>
      </c>
      <c r="V4608" t="s">
        <v>2502</v>
      </c>
      <c r="W4608" t="s">
        <v>4163</v>
      </c>
      <c r="X4608" t="s">
        <v>4164</v>
      </c>
      <c r="Y4608" t="s">
        <v>4481</v>
      </c>
      <c r="Z4608" t="s">
        <v>3051</v>
      </c>
      <c r="AA4608">
        <v>831619</v>
      </c>
      <c r="AB4608" s="198">
        <v>37048.875011574077</v>
      </c>
      <c r="AC4608" s="198">
        <v>37048.875011574077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151</v>
      </c>
      <c r="F4609" s="213">
        <f t="shared" si="360"/>
        <v>755000</v>
      </c>
      <c r="G4609" s="202">
        <v>1341676</v>
      </c>
      <c r="H4609" s="198">
        <v>37047.423796296294</v>
      </c>
      <c r="I4609" t="s">
        <v>4519</v>
      </c>
      <c r="M4609" t="s">
        <v>3494</v>
      </c>
      <c r="N4609" t="s">
        <v>4277</v>
      </c>
      <c r="O4609" t="s">
        <v>4505</v>
      </c>
      <c r="P4609" s="199">
        <v>5000</v>
      </c>
      <c r="S4609" t="s">
        <v>3495</v>
      </c>
      <c r="T4609" t="s">
        <v>3730</v>
      </c>
      <c r="U4609" s="201">
        <v>4.3449999999999998</v>
      </c>
      <c r="V4609" t="s">
        <v>4520</v>
      </c>
      <c r="W4609" t="s">
        <v>2909</v>
      </c>
      <c r="X4609" t="s">
        <v>4278</v>
      </c>
      <c r="Y4609" t="s">
        <v>3748</v>
      </c>
      <c r="Z4609" t="s">
        <v>3051</v>
      </c>
      <c r="AA4609" t="s">
        <v>960</v>
      </c>
      <c r="AB4609" s="198">
        <v>37196</v>
      </c>
      <c r="AC4609" s="198">
        <v>37346</v>
      </c>
      <c r="AE4609" s="116">
        <f>IF(S4609="Gallon",F4609/42,F4609)</f>
        <v>755000</v>
      </c>
    </row>
    <row r="4610" spans="1:31" x14ac:dyDescent="0.2">
      <c r="A4610" s="44" t="str">
        <f t="shared" si="356"/>
        <v>US Natural Gas Physical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10000</v>
      </c>
      <c r="G4610" s="202">
        <v>1341677</v>
      </c>
      <c r="H4610" s="198">
        <v>37047.423819444448</v>
      </c>
      <c r="I4610" t="s">
        <v>4400</v>
      </c>
      <c r="M4610" t="s">
        <v>3494</v>
      </c>
      <c r="N4610" t="s">
        <v>3840</v>
      </c>
      <c r="O4610" t="s">
        <v>2473</v>
      </c>
      <c r="Q4610" s="199">
        <v>10000</v>
      </c>
      <c r="S4610" t="s">
        <v>3495</v>
      </c>
      <c r="T4610" t="s">
        <v>3730</v>
      </c>
      <c r="U4610" s="201">
        <v>3.61</v>
      </c>
      <c r="V4610" t="s">
        <v>4401</v>
      </c>
      <c r="W4610" t="s">
        <v>4512</v>
      </c>
      <c r="X4610" t="s">
        <v>4513</v>
      </c>
      <c r="Y4610" t="s">
        <v>4481</v>
      </c>
      <c r="Z4610" t="s">
        <v>3051</v>
      </c>
      <c r="AA4610">
        <v>831620</v>
      </c>
      <c r="AB4610" s="198">
        <v>37048.875011574077</v>
      </c>
      <c r="AC4610" s="198">
        <v>37048.875011574077</v>
      </c>
    </row>
    <row r="4611" spans="1:31" x14ac:dyDescent="0.2">
      <c r="A4611" s="44" t="str">
        <f t="shared" si="356"/>
        <v xml:space="preserve"> Metals Financial</v>
      </c>
      <c r="B4611" s="44" t="str">
        <f t="shared" si="357"/>
        <v/>
      </c>
      <c r="C4611" s="44" t="str">
        <f t="shared" si="358"/>
        <v>Metals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17</v>
      </c>
      <c r="G4611" s="202">
        <v>1341678</v>
      </c>
      <c r="H4611" s="198">
        <v>37047.423831018517</v>
      </c>
      <c r="I4611" t="s">
        <v>3700</v>
      </c>
      <c r="M4611" t="s">
        <v>3499</v>
      </c>
      <c r="N4611" t="s">
        <v>3739</v>
      </c>
      <c r="O4611" t="s">
        <v>3740</v>
      </c>
      <c r="Q4611" s="199">
        <v>17</v>
      </c>
      <c r="S4611" t="s">
        <v>3729</v>
      </c>
      <c r="T4611" t="s">
        <v>3730</v>
      </c>
      <c r="U4611" s="201">
        <v>1509</v>
      </c>
      <c r="V4611" t="s">
        <v>3742</v>
      </c>
      <c r="W4611" t="s">
        <v>3736</v>
      </c>
      <c r="X4611" t="s">
        <v>3732</v>
      </c>
      <c r="Y4611" t="s">
        <v>3733</v>
      </c>
      <c r="Z4611" t="s">
        <v>3734</v>
      </c>
      <c r="AA4611">
        <v>2169248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123</v>
      </c>
      <c r="F4612" s="213">
        <f t="shared" si="360"/>
        <v>615000</v>
      </c>
      <c r="G4612" s="202">
        <v>1341679</v>
      </c>
      <c r="H4612" s="198">
        <v>37047.423877314817</v>
      </c>
      <c r="I4612" t="s">
        <v>3151</v>
      </c>
      <c r="M4612" t="s">
        <v>3494</v>
      </c>
      <c r="N4612" t="s">
        <v>4277</v>
      </c>
      <c r="O4612" t="s">
        <v>3218</v>
      </c>
      <c r="Q4612" s="199">
        <v>5000</v>
      </c>
      <c r="S4612" t="s">
        <v>3495</v>
      </c>
      <c r="T4612" t="s">
        <v>3730</v>
      </c>
      <c r="U4612" s="201">
        <v>4.0350000000000001</v>
      </c>
      <c r="V4612" t="s">
        <v>3508</v>
      </c>
      <c r="W4612" t="s">
        <v>2909</v>
      </c>
      <c r="X4612" t="s">
        <v>4278</v>
      </c>
      <c r="Y4612" t="s">
        <v>3748</v>
      </c>
      <c r="Z4612" t="s">
        <v>3051</v>
      </c>
      <c r="AA4612" t="s">
        <v>961</v>
      </c>
      <c r="AB4612" s="198">
        <v>37073</v>
      </c>
      <c r="AC4612" s="198">
        <v>37195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25</v>
      </c>
      <c r="F4613" s="213">
        <f t="shared" si="360"/>
        <v>125000</v>
      </c>
      <c r="G4613" s="202">
        <v>1341681</v>
      </c>
      <c r="H4613" s="198">
        <v>37047.42392361111</v>
      </c>
      <c r="I4613" t="s">
        <v>4484</v>
      </c>
      <c r="M4613" t="s">
        <v>3494</v>
      </c>
      <c r="N4613" t="s">
        <v>4277</v>
      </c>
      <c r="O4613" t="s">
        <v>4674</v>
      </c>
      <c r="Q4613" s="199">
        <v>5000</v>
      </c>
      <c r="S4613" t="s">
        <v>3495</v>
      </c>
      <c r="T4613" t="s">
        <v>3730</v>
      </c>
      <c r="U4613" s="201">
        <v>3.875</v>
      </c>
      <c r="V4613" t="s">
        <v>4049</v>
      </c>
      <c r="W4613" t="s">
        <v>4380</v>
      </c>
      <c r="X4613" t="s">
        <v>4381</v>
      </c>
      <c r="Y4613" t="s">
        <v>3748</v>
      </c>
      <c r="Z4613" t="s">
        <v>3051</v>
      </c>
      <c r="AA4613" t="s">
        <v>962</v>
      </c>
      <c r="AB4613" s="198">
        <v>37048.875011574077</v>
      </c>
      <c r="AC4613" s="198">
        <v>37072.875011574077</v>
      </c>
    </row>
    <row r="4614" spans="1:31" x14ac:dyDescent="0.2">
      <c r="A4614" s="44" t="str">
        <f t="shared" si="356"/>
        <v>US Natural Gas Physical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15000</v>
      </c>
      <c r="G4614" s="202">
        <v>1341682</v>
      </c>
      <c r="H4614" s="198">
        <v>37047.424004629633</v>
      </c>
      <c r="I4614" t="s">
        <v>3702</v>
      </c>
      <c r="M4614" t="s">
        <v>3494</v>
      </c>
      <c r="N4614" t="s">
        <v>3840</v>
      </c>
      <c r="O4614" t="s">
        <v>4680</v>
      </c>
      <c r="Q4614" s="199">
        <v>15000</v>
      </c>
      <c r="S4614" t="s">
        <v>3495</v>
      </c>
      <c r="T4614" t="s">
        <v>3730</v>
      </c>
      <c r="U4614" s="201">
        <v>3.82</v>
      </c>
      <c r="V4614" t="s">
        <v>4008</v>
      </c>
      <c r="W4614" t="s">
        <v>4163</v>
      </c>
      <c r="X4614" t="s">
        <v>4164</v>
      </c>
      <c r="Y4614" t="s">
        <v>4481</v>
      </c>
      <c r="Z4614" t="s">
        <v>3051</v>
      </c>
      <c r="AA4614">
        <v>831621</v>
      </c>
      <c r="AB4614" s="198">
        <v>37048.875011574077</v>
      </c>
      <c r="AC4614" s="198">
        <v>37048.875011574077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25</v>
      </c>
      <c r="F4615" s="213">
        <f t="shared" si="360"/>
        <v>250000</v>
      </c>
      <c r="G4615" s="202">
        <v>1341684</v>
      </c>
      <c r="H4615" s="198">
        <v>37047.424143518518</v>
      </c>
      <c r="I4615" t="s">
        <v>4496</v>
      </c>
      <c r="M4615" t="s">
        <v>3494</v>
      </c>
      <c r="N4615" t="s">
        <v>4277</v>
      </c>
      <c r="O4615" t="s">
        <v>2517</v>
      </c>
      <c r="Q4615" s="199">
        <v>10000</v>
      </c>
      <c r="S4615" t="s">
        <v>3495</v>
      </c>
      <c r="T4615" t="s">
        <v>3730</v>
      </c>
      <c r="U4615" s="201">
        <v>3.835</v>
      </c>
      <c r="V4615" t="s">
        <v>4093</v>
      </c>
      <c r="W4615" t="s">
        <v>4322</v>
      </c>
      <c r="X4615" t="s">
        <v>4634</v>
      </c>
      <c r="Y4615" t="s">
        <v>3748</v>
      </c>
      <c r="Z4615" t="s">
        <v>3051</v>
      </c>
      <c r="AA4615" t="s">
        <v>963</v>
      </c>
      <c r="AB4615" s="198">
        <v>37048.875011574077</v>
      </c>
      <c r="AC4615" s="198">
        <v>37072.875011574077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30</v>
      </c>
      <c r="F4616" s="213">
        <f t="shared" si="360"/>
        <v>75000</v>
      </c>
      <c r="G4616" s="202">
        <v>1341685</v>
      </c>
      <c r="H4616" s="198">
        <v>37047.424155092594</v>
      </c>
      <c r="I4616" t="s">
        <v>3702</v>
      </c>
      <c r="M4616" t="s">
        <v>3494</v>
      </c>
      <c r="N4616" t="s">
        <v>4277</v>
      </c>
      <c r="O4616" t="s">
        <v>3186</v>
      </c>
      <c r="P4616" s="199">
        <v>2500</v>
      </c>
      <c r="S4616" t="s">
        <v>3495</v>
      </c>
      <c r="T4616" t="s">
        <v>3730</v>
      </c>
      <c r="U4616" s="201">
        <v>4.0525000000000002</v>
      </c>
      <c r="V4616" t="s">
        <v>3928</v>
      </c>
      <c r="W4616" t="s">
        <v>2909</v>
      </c>
      <c r="X4616" t="s">
        <v>4278</v>
      </c>
      <c r="Y4616" t="s">
        <v>3748</v>
      </c>
      <c r="Z4616" t="s">
        <v>3051</v>
      </c>
      <c r="AA4616" t="s">
        <v>964</v>
      </c>
      <c r="AB4616" s="198">
        <v>37135.875</v>
      </c>
      <c r="AC4616" s="198">
        <v>37164.875</v>
      </c>
    </row>
    <row r="4617" spans="1:31" x14ac:dyDescent="0.2">
      <c r="A4617" s="44" t="str">
        <f t="shared" si="356"/>
        <v xml:space="preserve"> Metals Financial</v>
      </c>
      <c r="B4617" s="44" t="str">
        <f t="shared" si="357"/>
        <v/>
      </c>
      <c r="C4617" s="44" t="str">
        <f t="shared" si="358"/>
        <v>Metals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3">
        <f t="shared" si="360"/>
        <v>4</v>
      </c>
      <c r="G4617" s="202">
        <v>1341688</v>
      </c>
      <c r="H4617" s="198">
        <v>37047.424189814818</v>
      </c>
      <c r="I4617" t="s">
        <v>3750</v>
      </c>
      <c r="M4617" t="s">
        <v>3499</v>
      </c>
      <c r="N4617" t="s">
        <v>3739</v>
      </c>
      <c r="O4617" t="s">
        <v>3740</v>
      </c>
      <c r="P4617" s="199">
        <v>4</v>
      </c>
      <c r="S4617" t="s">
        <v>3729</v>
      </c>
      <c r="T4617" t="s">
        <v>3730</v>
      </c>
      <c r="U4617" s="201">
        <v>1508</v>
      </c>
      <c r="V4617" t="s">
        <v>3788</v>
      </c>
      <c r="W4617" t="s">
        <v>3736</v>
      </c>
      <c r="X4617" t="s">
        <v>3732</v>
      </c>
      <c r="Y4617" t="s">
        <v>3733</v>
      </c>
      <c r="Z4617" t="s">
        <v>3734</v>
      </c>
      <c r="AA4617">
        <v>2169250</v>
      </c>
    </row>
    <row r="4618" spans="1:31" x14ac:dyDescent="0.2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1</v>
      </c>
      <c r="F4618" s="213">
        <f t="shared" si="360"/>
        <v>10000</v>
      </c>
      <c r="G4618" s="202">
        <v>1341690</v>
      </c>
      <c r="H4618" s="198">
        <v>37047.424259259256</v>
      </c>
      <c r="I4618" t="s">
        <v>3820</v>
      </c>
      <c r="M4618" t="s">
        <v>3494</v>
      </c>
      <c r="N4618" t="s">
        <v>3176</v>
      </c>
      <c r="O4618" t="s">
        <v>4591</v>
      </c>
      <c r="P4618" s="199">
        <v>10000</v>
      </c>
      <c r="S4618" t="s">
        <v>3798</v>
      </c>
      <c r="T4618" t="s">
        <v>3177</v>
      </c>
      <c r="U4618" s="201">
        <v>4.6749999999999998</v>
      </c>
      <c r="V4618" t="s">
        <v>4095</v>
      </c>
      <c r="W4618" t="s">
        <v>3178</v>
      </c>
      <c r="X4618" t="s">
        <v>3179</v>
      </c>
      <c r="Y4618" t="s">
        <v>4481</v>
      </c>
      <c r="Z4618" t="s">
        <v>3052</v>
      </c>
      <c r="AA4618">
        <v>831622</v>
      </c>
      <c r="AB4618" s="198">
        <v>37047.875011574077</v>
      </c>
      <c r="AC4618" s="198">
        <v>37047.875011574077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310000</v>
      </c>
      <c r="G4619" s="202">
        <v>1341691</v>
      </c>
      <c r="H4619" s="198">
        <v>37047.424293981479</v>
      </c>
      <c r="I4619" t="s">
        <v>3700</v>
      </c>
      <c r="M4619" t="s">
        <v>3494</v>
      </c>
      <c r="N4619" t="s">
        <v>4277</v>
      </c>
      <c r="O4619" t="s">
        <v>4487</v>
      </c>
      <c r="P4619" s="199">
        <v>10000</v>
      </c>
      <c r="S4619" t="s">
        <v>3495</v>
      </c>
      <c r="T4619" t="s">
        <v>3730</v>
      </c>
      <c r="U4619" s="201">
        <v>3.9325000000000001</v>
      </c>
      <c r="V4619" t="s">
        <v>3123</v>
      </c>
      <c r="W4619" t="s">
        <v>2909</v>
      </c>
      <c r="X4619" t="s">
        <v>4278</v>
      </c>
      <c r="Y4619" t="s">
        <v>3748</v>
      </c>
      <c r="Z4619" t="s">
        <v>3051</v>
      </c>
      <c r="AA4619" t="s">
        <v>965</v>
      </c>
      <c r="AB4619" s="198">
        <v>37073.875</v>
      </c>
      <c r="AC4619" s="198">
        <v>37103.875</v>
      </c>
    </row>
    <row r="4620" spans="1:31" x14ac:dyDescent="0.2">
      <c r="A4620" s="44" t="str">
        <f t="shared" si="361"/>
        <v>US Natural Gas Physical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10000</v>
      </c>
      <c r="G4620" s="202">
        <v>1341692</v>
      </c>
      <c r="H4620" s="198">
        <v>37047.424305555556</v>
      </c>
      <c r="I4620" t="s">
        <v>3606</v>
      </c>
      <c r="M4620" t="s">
        <v>3494</v>
      </c>
      <c r="N4620" t="s">
        <v>3840</v>
      </c>
      <c r="O4620" t="s">
        <v>4694</v>
      </c>
      <c r="P4620" s="199">
        <v>10000</v>
      </c>
      <c r="S4620" t="s">
        <v>3495</v>
      </c>
      <c r="T4620" t="s">
        <v>3730</v>
      </c>
      <c r="U4620" s="201">
        <v>3.7374999999999998</v>
      </c>
      <c r="V4620" t="s">
        <v>2768</v>
      </c>
      <c r="W4620" t="s">
        <v>4368</v>
      </c>
      <c r="X4620" t="s">
        <v>3165</v>
      </c>
      <c r="Y4620" t="s">
        <v>4481</v>
      </c>
      <c r="Z4620" t="s">
        <v>3051</v>
      </c>
      <c r="AA4620">
        <v>831624</v>
      </c>
      <c r="AB4620" s="198">
        <v>37048.875011574077</v>
      </c>
      <c r="AC4620" s="198">
        <v>37048.875011574077</v>
      </c>
    </row>
    <row r="4621" spans="1:31" x14ac:dyDescent="0.2">
      <c r="A4621" s="44" t="str">
        <f t="shared" si="361"/>
        <v>US Power Physical</v>
      </c>
      <c r="B4621" s="44" t="str">
        <f t="shared" si="362"/>
        <v>US</v>
      </c>
      <c r="C4621" s="44" t="str">
        <f t="shared" si="363"/>
        <v>Power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5</v>
      </c>
      <c r="F4621" s="213">
        <f t="shared" si="365"/>
        <v>250</v>
      </c>
      <c r="G4621" s="202">
        <v>1341694</v>
      </c>
      <c r="H4621" s="198">
        <v>37047.424340277779</v>
      </c>
      <c r="I4621" t="s">
        <v>4259</v>
      </c>
      <c r="M4621" t="s">
        <v>2818</v>
      </c>
      <c r="N4621" t="s">
        <v>3519</v>
      </c>
      <c r="O4621" t="s">
        <v>3457</v>
      </c>
      <c r="Q4621" s="199">
        <v>50</v>
      </c>
      <c r="S4621" t="s">
        <v>3493</v>
      </c>
      <c r="T4621" t="s">
        <v>3730</v>
      </c>
      <c r="U4621" s="201">
        <v>38.25</v>
      </c>
      <c r="V4621" t="s">
        <v>4260</v>
      </c>
      <c r="W4621" t="s">
        <v>3534</v>
      </c>
      <c r="X4621" t="s">
        <v>3535</v>
      </c>
      <c r="Y4621" t="s">
        <v>4783</v>
      </c>
      <c r="Z4621" t="s">
        <v>3046</v>
      </c>
      <c r="AA4621">
        <v>633025.1</v>
      </c>
      <c r="AB4621" s="198">
        <v>37053.875011574077</v>
      </c>
      <c r="AC4621" s="198">
        <v>37057.875011574077</v>
      </c>
    </row>
    <row r="4622" spans="1:31" x14ac:dyDescent="0.2">
      <c r="A4622" s="44" t="str">
        <f t="shared" si="361"/>
        <v>US Natural Gas Physical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5000</v>
      </c>
      <c r="G4622" s="202">
        <v>1341693</v>
      </c>
      <c r="H4622" s="198">
        <v>37047.424340277779</v>
      </c>
      <c r="I4622" t="s">
        <v>3678</v>
      </c>
      <c r="M4622" t="s">
        <v>3494</v>
      </c>
      <c r="N4622" t="s">
        <v>3840</v>
      </c>
      <c r="O4622" t="s">
        <v>2473</v>
      </c>
      <c r="Q4622" s="199">
        <v>5000</v>
      </c>
      <c r="S4622" t="s">
        <v>3495</v>
      </c>
      <c r="T4622" t="s">
        <v>3730</v>
      </c>
      <c r="U4622" s="201">
        <v>3.6150000000000002</v>
      </c>
      <c r="V4622" t="s">
        <v>3108</v>
      </c>
      <c r="W4622" t="s">
        <v>4512</v>
      </c>
      <c r="X4622" t="s">
        <v>4513</v>
      </c>
      <c r="Y4622" t="s">
        <v>4481</v>
      </c>
      <c r="Z4622" t="s">
        <v>3051</v>
      </c>
      <c r="AA4622">
        <v>831625</v>
      </c>
      <c r="AB4622" s="198">
        <v>37048.875011574077</v>
      </c>
      <c r="AC4622" s="198">
        <v>37048.875011574077</v>
      </c>
    </row>
    <row r="4623" spans="1:31" x14ac:dyDescent="0.2">
      <c r="A4623" s="44" t="str">
        <f t="shared" si="361"/>
        <v>US Natural Gas Physical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25000</v>
      </c>
      <c r="G4623" s="202">
        <v>1341695</v>
      </c>
      <c r="H4623" s="198">
        <v>37047.424375000002</v>
      </c>
      <c r="I4623" t="s">
        <v>3606</v>
      </c>
      <c r="M4623" t="s">
        <v>3494</v>
      </c>
      <c r="N4623" t="s">
        <v>3840</v>
      </c>
      <c r="O4623" t="s">
        <v>4680</v>
      </c>
      <c r="P4623" s="199">
        <v>25000</v>
      </c>
      <c r="S4623" t="s">
        <v>3495</v>
      </c>
      <c r="T4623" t="s">
        <v>3730</v>
      </c>
      <c r="U4623" s="201">
        <v>3.81</v>
      </c>
      <c r="V4623" t="s">
        <v>3491</v>
      </c>
      <c r="W4623" t="s">
        <v>4163</v>
      </c>
      <c r="X4623" t="s">
        <v>4164</v>
      </c>
      <c r="Y4623" t="s">
        <v>4481</v>
      </c>
      <c r="Z4623" t="s">
        <v>3051</v>
      </c>
      <c r="AA4623">
        <v>831626</v>
      </c>
      <c r="AB4623" s="198">
        <v>37048.875011574077</v>
      </c>
      <c r="AC4623" s="198">
        <v>37048.875011574077</v>
      </c>
    </row>
    <row r="4624" spans="1:31" x14ac:dyDescent="0.2">
      <c r="A4624" s="44" t="str">
        <f t="shared" si="361"/>
        <v>US Natural Gas Physical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Physical</v>
      </c>
      <c r="E4624" s="44">
        <f>IF(VLOOKUP(S4624,'DD-Lookup'!$J$6:$L$50,3,FALSE)="Monthly",(YEAR(AC4624)-YEAR(AB4624))*12+MONTH(AC4624)-MONTH(AB4624)+1,(AC4624-AB4624+1))</f>
        <v>1</v>
      </c>
      <c r="F4624" s="213">
        <f t="shared" si="365"/>
        <v>3400</v>
      </c>
      <c r="G4624" s="202">
        <v>1341697</v>
      </c>
      <c r="H4624" s="198">
        <v>37047.424513888887</v>
      </c>
      <c r="I4624" t="s">
        <v>4496</v>
      </c>
      <c r="M4624" t="s">
        <v>3494</v>
      </c>
      <c r="N4624" t="s">
        <v>3840</v>
      </c>
      <c r="O4624" t="s">
        <v>2681</v>
      </c>
      <c r="Q4624" s="199">
        <v>3400</v>
      </c>
      <c r="S4624" t="s">
        <v>3495</v>
      </c>
      <c r="T4624" t="s">
        <v>3730</v>
      </c>
      <c r="U4624" s="201">
        <v>3.97</v>
      </c>
      <c r="V4624" t="s">
        <v>3515</v>
      </c>
      <c r="W4624" t="s">
        <v>4178</v>
      </c>
      <c r="X4624" t="s">
        <v>3149</v>
      </c>
      <c r="Y4624" t="s">
        <v>4481</v>
      </c>
      <c r="Z4624" t="s">
        <v>3051</v>
      </c>
      <c r="AA4624">
        <v>831627</v>
      </c>
      <c r="AB4624" s="198">
        <v>37048.875011574077</v>
      </c>
      <c r="AC4624" s="198">
        <v>37048.875011574077</v>
      </c>
    </row>
    <row r="4625" spans="1:29" x14ac:dyDescent="0.2">
      <c r="A4625" s="44" t="str">
        <f t="shared" si="361"/>
        <v>US Power Physical</v>
      </c>
      <c r="B4625" s="44" t="str">
        <f t="shared" si="362"/>
        <v>US</v>
      </c>
      <c r="C4625" s="44" t="str">
        <f t="shared" si="363"/>
        <v>Power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30</v>
      </c>
      <c r="F4625" s="213">
        <f t="shared" si="365"/>
        <v>1500</v>
      </c>
      <c r="G4625" s="202">
        <v>1341698</v>
      </c>
      <c r="H4625" s="198">
        <v>37047.424537037034</v>
      </c>
      <c r="I4625" t="s">
        <v>4284</v>
      </c>
      <c r="M4625" t="s">
        <v>2818</v>
      </c>
      <c r="N4625" t="s">
        <v>3519</v>
      </c>
      <c r="O4625" t="s">
        <v>4251</v>
      </c>
      <c r="Q4625" s="199">
        <v>50</v>
      </c>
      <c r="S4625" t="s">
        <v>3493</v>
      </c>
      <c r="T4625" t="s">
        <v>3730</v>
      </c>
      <c r="U4625" s="201">
        <v>36.75</v>
      </c>
      <c r="V4625" t="s">
        <v>2837</v>
      </c>
      <c r="W4625" t="s">
        <v>3538</v>
      </c>
      <c r="X4625" t="s">
        <v>3524</v>
      </c>
      <c r="Y4625" t="s">
        <v>4783</v>
      </c>
      <c r="Z4625" t="s">
        <v>3046</v>
      </c>
      <c r="AA4625">
        <v>633026.1</v>
      </c>
      <c r="AB4625" s="198">
        <v>37135.71597222222</v>
      </c>
      <c r="AC4625" s="198">
        <v>37164.71597222222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123</v>
      </c>
      <c r="F4626" s="213">
        <f t="shared" si="365"/>
        <v>615000</v>
      </c>
      <c r="G4626" s="202">
        <v>1341699</v>
      </c>
      <c r="H4626" s="198">
        <v>37047.42454861111</v>
      </c>
      <c r="I4626" t="s">
        <v>3151</v>
      </c>
      <c r="M4626" t="s">
        <v>3494</v>
      </c>
      <c r="N4626" t="s">
        <v>4277</v>
      </c>
      <c r="O4626" t="s">
        <v>3218</v>
      </c>
      <c r="Q4626" s="199">
        <v>5000</v>
      </c>
      <c r="S4626" t="s">
        <v>3495</v>
      </c>
      <c r="T4626" t="s">
        <v>3730</v>
      </c>
      <c r="U4626" s="201">
        <v>4.0350000000000001</v>
      </c>
      <c r="V4626" t="s">
        <v>3508</v>
      </c>
      <c r="W4626" t="s">
        <v>2909</v>
      </c>
      <c r="X4626" t="s">
        <v>4278</v>
      </c>
      <c r="Y4626" t="s">
        <v>3748</v>
      </c>
      <c r="Z4626" t="s">
        <v>3051</v>
      </c>
      <c r="AA4626" t="s">
        <v>966</v>
      </c>
      <c r="AB4626" s="198">
        <v>37073</v>
      </c>
      <c r="AC4626" s="198">
        <v>37195</v>
      </c>
    </row>
    <row r="4627" spans="1:29" x14ac:dyDescent="0.2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13">
        <f t="shared" si="365"/>
        <v>4481</v>
      </c>
      <c r="G4627" s="202">
        <v>1341700</v>
      </c>
      <c r="H4627" s="198">
        <v>37047.424571759257</v>
      </c>
      <c r="I4627" t="s">
        <v>4400</v>
      </c>
      <c r="M4627" t="s">
        <v>3494</v>
      </c>
      <c r="N4627" t="s">
        <v>3840</v>
      </c>
      <c r="O4627" t="s">
        <v>2524</v>
      </c>
      <c r="Q4627" s="199">
        <v>4481</v>
      </c>
      <c r="S4627" t="s">
        <v>3495</v>
      </c>
      <c r="T4627" t="s">
        <v>3730</v>
      </c>
      <c r="U4627" s="201">
        <v>4.125</v>
      </c>
      <c r="V4627" t="s">
        <v>4462</v>
      </c>
      <c r="W4627" t="s">
        <v>3217</v>
      </c>
      <c r="X4627" t="s">
        <v>3153</v>
      </c>
      <c r="Y4627" t="s">
        <v>4481</v>
      </c>
      <c r="Z4627" t="s">
        <v>3051</v>
      </c>
      <c r="AA4627">
        <v>831628</v>
      </c>
      <c r="AB4627" s="198">
        <v>37048.875011574077</v>
      </c>
      <c r="AC4627" s="198">
        <v>37048.875011574077</v>
      </c>
    </row>
    <row r="4628" spans="1:29" x14ac:dyDescent="0.2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10000</v>
      </c>
      <c r="G4628" s="202">
        <v>1341701</v>
      </c>
      <c r="H4628" s="198">
        <v>37047.424675925926</v>
      </c>
      <c r="I4628" t="s">
        <v>4449</v>
      </c>
      <c r="M4628" t="s">
        <v>3494</v>
      </c>
      <c r="N4628" t="s">
        <v>3176</v>
      </c>
      <c r="O4628" t="s">
        <v>4591</v>
      </c>
      <c r="Q4628" s="199">
        <v>10000</v>
      </c>
      <c r="S4628" t="s">
        <v>3798</v>
      </c>
      <c r="T4628" t="s">
        <v>3177</v>
      </c>
      <c r="U4628" s="201">
        <v>4.6849999999999996</v>
      </c>
      <c r="V4628" t="s">
        <v>4098</v>
      </c>
      <c r="W4628" t="s">
        <v>3178</v>
      </c>
      <c r="X4628" t="s">
        <v>3179</v>
      </c>
      <c r="Y4628" t="s">
        <v>4481</v>
      </c>
      <c r="Z4628" t="s">
        <v>3052</v>
      </c>
      <c r="AA4628">
        <v>831629</v>
      </c>
      <c r="AB4628" s="198">
        <v>37047.875011574077</v>
      </c>
      <c r="AC4628" s="198">
        <v>37047.875011574077</v>
      </c>
    </row>
    <row r="4629" spans="1:29" x14ac:dyDescent="0.2">
      <c r="A4629" s="44" t="str">
        <f t="shared" si="361"/>
        <v>US Natural Gas Physical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Physical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4000</v>
      </c>
      <c r="G4629" s="202">
        <v>1341703</v>
      </c>
      <c r="H4629" s="198">
        <v>37047.424699074072</v>
      </c>
      <c r="I4629" t="s">
        <v>4284</v>
      </c>
      <c r="M4629" t="s">
        <v>3494</v>
      </c>
      <c r="N4629" t="s">
        <v>3840</v>
      </c>
      <c r="O4629" t="s">
        <v>4697</v>
      </c>
      <c r="Q4629" s="199">
        <v>4000</v>
      </c>
      <c r="S4629" t="s">
        <v>3495</v>
      </c>
      <c r="T4629" t="s">
        <v>3730</v>
      </c>
      <c r="U4629" s="201">
        <v>3.7050000000000001</v>
      </c>
      <c r="V4629" t="s">
        <v>4108</v>
      </c>
      <c r="W4629" t="s">
        <v>4169</v>
      </c>
      <c r="X4629" t="s">
        <v>4170</v>
      </c>
      <c r="Y4629" t="s">
        <v>4481</v>
      </c>
      <c r="Z4629" t="s">
        <v>3051</v>
      </c>
      <c r="AA4629">
        <v>831630</v>
      </c>
      <c r="AB4629" s="198">
        <v>37048.875011574077</v>
      </c>
      <c r="AC4629" s="198">
        <v>37048.875011574077</v>
      </c>
    </row>
    <row r="4630" spans="1:29" x14ac:dyDescent="0.2">
      <c r="A4630" s="44" t="str">
        <f t="shared" si="361"/>
        <v>US Crude Physical</v>
      </c>
      <c r="B4630" s="44" t="str">
        <f t="shared" si="362"/>
        <v>US</v>
      </c>
      <c r="C4630" s="44" t="str">
        <f t="shared" si="363"/>
        <v>Crude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93000</v>
      </c>
      <c r="G4630" s="202">
        <v>1341704</v>
      </c>
      <c r="H4630" s="198">
        <v>37047.424791666665</v>
      </c>
      <c r="I4630" t="s">
        <v>4175</v>
      </c>
      <c r="M4630" t="s">
        <v>3599</v>
      </c>
      <c r="N4630" t="s">
        <v>3270</v>
      </c>
      <c r="O4630" t="s">
        <v>4583</v>
      </c>
      <c r="P4630" s="199">
        <v>3000</v>
      </c>
      <c r="S4630" t="s">
        <v>3632</v>
      </c>
      <c r="T4630" t="s">
        <v>3730</v>
      </c>
      <c r="U4630" s="201">
        <v>2.82</v>
      </c>
      <c r="V4630" t="s">
        <v>967</v>
      </c>
      <c r="W4630" t="s">
        <v>3271</v>
      </c>
      <c r="X4630" t="s">
        <v>3272</v>
      </c>
      <c r="Y4630" t="s">
        <v>3748</v>
      </c>
      <c r="Z4630" t="s">
        <v>3273</v>
      </c>
      <c r="AA4630" t="s">
        <v>968</v>
      </c>
      <c r="AB4630" s="198">
        <v>37073.875011574077</v>
      </c>
      <c r="AC4630" s="198">
        <v>37103.875011574077</v>
      </c>
    </row>
    <row r="4631" spans="1:29" x14ac:dyDescent="0.2">
      <c r="A4631" s="44" t="str">
        <f t="shared" si="361"/>
        <v xml:space="preserve"> Natural Gas Physical</v>
      </c>
      <c r="B4631" s="44" t="str">
        <f t="shared" si="362"/>
        <v/>
      </c>
      <c r="C4631" s="44" t="str">
        <f t="shared" si="363"/>
        <v>Natural Gas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50000</v>
      </c>
      <c r="G4631" s="202">
        <v>1341705</v>
      </c>
      <c r="H4631" s="198">
        <v>37047.42491898148</v>
      </c>
      <c r="I4631" t="s">
        <v>4632</v>
      </c>
      <c r="M4631" t="s">
        <v>3494</v>
      </c>
      <c r="N4631" t="s">
        <v>3761</v>
      </c>
      <c r="O4631" t="s">
        <v>4006</v>
      </c>
      <c r="P4631" s="199">
        <v>50000</v>
      </c>
      <c r="S4631" t="s">
        <v>3763</v>
      </c>
      <c r="T4631" t="s">
        <v>3764</v>
      </c>
      <c r="U4631" s="201">
        <v>20</v>
      </c>
      <c r="V4631" t="s">
        <v>4633</v>
      </c>
      <c r="W4631" t="s">
        <v>3773</v>
      </c>
      <c r="X4631" t="s">
        <v>3766</v>
      </c>
      <c r="Y4631" t="s">
        <v>3767</v>
      </c>
      <c r="Z4631" t="s">
        <v>3735</v>
      </c>
      <c r="AA4631">
        <v>106501</v>
      </c>
      <c r="AB4631" s="198">
        <v>37047.875011574077</v>
      </c>
      <c r="AC4631" s="198">
        <v>37047.875011574077</v>
      </c>
    </row>
    <row r="4632" spans="1:29" x14ac:dyDescent="0.2">
      <c r="A4632" s="44" t="str">
        <f t="shared" si="361"/>
        <v xml:space="preserve"> Natural Gas Physical</v>
      </c>
      <c r="B4632" s="44" t="str">
        <f t="shared" si="362"/>
        <v/>
      </c>
      <c r="C4632" s="44" t="str">
        <f t="shared" si="363"/>
        <v>Natural Gas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31</v>
      </c>
      <c r="F4632" s="213">
        <f t="shared" si="365"/>
        <v>155000</v>
      </c>
      <c r="G4632" s="202">
        <v>1341709</v>
      </c>
      <c r="H4632" s="198">
        <v>37047.425011574072</v>
      </c>
      <c r="I4632" t="s">
        <v>4519</v>
      </c>
      <c r="M4632" t="s">
        <v>3494</v>
      </c>
      <c r="N4632" t="s">
        <v>3176</v>
      </c>
      <c r="O4632" t="s">
        <v>3899</v>
      </c>
      <c r="Q4632" s="199">
        <v>5000</v>
      </c>
      <c r="S4632" t="s">
        <v>3798</v>
      </c>
      <c r="T4632" t="s">
        <v>3177</v>
      </c>
      <c r="U4632" s="201">
        <v>5.0599999999999996</v>
      </c>
      <c r="V4632" t="s">
        <v>362</v>
      </c>
      <c r="W4632" t="s">
        <v>4461</v>
      </c>
      <c r="X4632" t="s">
        <v>3179</v>
      </c>
      <c r="Y4632" t="s">
        <v>4481</v>
      </c>
      <c r="Z4632" t="s">
        <v>3052</v>
      </c>
      <c r="AA4632">
        <v>831632</v>
      </c>
      <c r="AB4632" s="198">
        <v>37073.875011574077</v>
      </c>
      <c r="AC4632" s="198">
        <v>37103.875011574077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365</v>
      </c>
      <c r="F4633" s="213">
        <f t="shared" si="365"/>
        <v>1825000</v>
      </c>
      <c r="G4633" s="202">
        <v>1341710</v>
      </c>
      <c r="H4633" s="198">
        <v>37047.425092592595</v>
      </c>
      <c r="I4633" t="s">
        <v>3151</v>
      </c>
      <c r="M4633" t="s">
        <v>3494</v>
      </c>
      <c r="N4633" t="s">
        <v>4277</v>
      </c>
      <c r="O4633" t="s">
        <v>4526</v>
      </c>
      <c r="Q4633" s="199">
        <v>5000</v>
      </c>
      <c r="S4633" t="s">
        <v>3495</v>
      </c>
      <c r="T4633" t="s">
        <v>3730</v>
      </c>
      <c r="U4633" s="201">
        <v>4.03</v>
      </c>
      <c r="V4633" t="s">
        <v>3508</v>
      </c>
      <c r="W4633" t="s">
        <v>2909</v>
      </c>
      <c r="X4633" t="s">
        <v>4278</v>
      </c>
      <c r="Y4633" t="s">
        <v>3748</v>
      </c>
      <c r="Z4633" t="s">
        <v>3051</v>
      </c>
      <c r="AA4633" t="s">
        <v>969</v>
      </c>
      <c r="AB4633" s="198">
        <v>37257.875</v>
      </c>
      <c r="AC4633" s="198">
        <v>37621.875</v>
      </c>
    </row>
    <row r="4634" spans="1:29" x14ac:dyDescent="0.2">
      <c r="A4634" s="44" t="str">
        <f t="shared" si="361"/>
        <v>US Natural Gas Physical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Physical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1250</v>
      </c>
      <c r="G4634" s="202">
        <v>1341711</v>
      </c>
      <c r="H4634" s="198">
        <v>37047.425092592595</v>
      </c>
      <c r="I4634" t="s">
        <v>4439</v>
      </c>
      <c r="M4634" t="s">
        <v>3494</v>
      </c>
      <c r="N4634" t="s">
        <v>3840</v>
      </c>
      <c r="O4634" t="s">
        <v>2767</v>
      </c>
      <c r="P4634" s="199">
        <v>1250</v>
      </c>
      <c r="S4634" t="s">
        <v>3495</v>
      </c>
      <c r="T4634" t="s">
        <v>3730</v>
      </c>
      <c r="U4634" s="201">
        <v>3.74</v>
      </c>
      <c r="V4634" t="s">
        <v>3510</v>
      </c>
      <c r="W4634" t="s">
        <v>4368</v>
      </c>
      <c r="X4634" t="s">
        <v>3165</v>
      </c>
      <c r="Y4634" t="s">
        <v>4481</v>
      </c>
      <c r="Z4634" t="s">
        <v>3051</v>
      </c>
      <c r="AA4634">
        <v>831633</v>
      </c>
      <c r="AB4634" s="198">
        <v>37048.875011574077</v>
      </c>
      <c r="AC4634" s="198">
        <v>37048.875011574077</v>
      </c>
    </row>
    <row r="4635" spans="1:29" x14ac:dyDescent="0.2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</v>
      </c>
      <c r="G4635" s="202">
        <v>1341714</v>
      </c>
      <c r="H4635" s="198">
        <v>37047.425150462965</v>
      </c>
      <c r="I4635" t="s">
        <v>3533</v>
      </c>
      <c r="M4635" t="s">
        <v>2818</v>
      </c>
      <c r="N4635" t="s">
        <v>4269</v>
      </c>
      <c r="O4635" t="s">
        <v>2513</v>
      </c>
      <c r="Q4635" s="199">
        <v>50</v>
      </c>
      <c r="S4635" t="s">
        <v>3493</v>
      </c>
      <c r="T4635" t="s">
        <v>3730</v>
      </c>
      <c r="U4635" s="201">
        <v>37</v>
      </c>
      <c r="V4635" t="s">
        <v>3652</v>
      </c>
      <c r="W4635" t="s">
        <v>4514</v>
      </c>
      <c r="X4635" t="s">
        <v>4515</v>
      </c>
      <c r="Y4635" t="s">
        <v>4783</v>
      </c>
      <c r="Z4635" t="s">
        <v>3046</v>
      </c>
      <c r="AA4635">
        <v>633027.1</v>
      </c>
      <c r="AB4635" s="198">
        <v>37500</v>
      </c>
      <c r="AC4635" s="198">
        <v>37529</v>
      </c>
    </row>
    <row r="4636" spans="1:29" x14ac:dyDescent="0.2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151</v>
      </c>
      <c r="F4636" s="213">
        <f t="shared" si="365"/>
        <v>755000</v>
      </c>
      <c r="G4636" s="202">
        <v>1341716</v>
      </c>
      <c r="H4636" s="198">
        <v>37047.425162037034</v>
      </c>
      <c r="I4636" t="s">
        <v>3606</v>
      </c>
      <c r="M4636" t="s">
        <v>3494</v>
      </c>
      <c r="N4636" t="s">
        <v>4277</v>
      </c>
      <c r="O4636" t="s">
        <v>4505</v>
      </c>
      <c r="Q4636" s="199">
        <v>5000</v>
      </c>
      <c r="S4636" t="s">
        <v>3495</v>
      </c>
      <c r="T4636" t="s">
        <v>3730</v>
      </c>
      <c r="U4636" s="201">
        <v>4.37</v>
      </c>
      <c r="V4636" t="s">
        <v>3154</v>
      </c>
      <c r="W4636" t="s">
        <v>2909</v>
      </c>
      <c r="X4636" t="s">
        <v>4278</v>
      </c>
      <c r="Y4636" t="s">
        <v>3748</v>
      </c>
      <c r="Z4636" t="s">
        <v>3051</v>
      </c>
      <c r="AA4636" t="s">
        <v>970</v>
      </c>
      <c r="AB4636" s="198">
        <v>37196</v>
      </c>
      <c r="AC4636" s="198">
        <v>37346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1341715</v>
      </c>
      <c r="H4637" s="198">
        <v>37047.425162037034</v>
      </c>
      <c r="I4637" t="s">
        <v>4521</v>
      </c>
      <c r="M4637" t="s">
        <v>3494</v>
      </c>
      <c r="N4637" t="s">
        <v>4488</v>
      </c>
      <c r="O4637" t="s">
        <v>4710</v>
      </c>
      <c r="P4637" s="199">
        <v>5000</v>
      </c>
      <c r="S4637" t="s">
        <v>3495</v>
      </c>
      <c r="T4637" t="s">
        <v>3730</v>
      </c>
      <c r="U4637" s="201">
        <v>0.17</v>
      </c>
      <c r="V4637" t="s">
        <v>4522</v>
      </c>
      <c r="W4637" t="s">
        <v>4489</v>
      </c>
      <c r="X4637" t="s">
        <v>4490</v>
      </c>
      <c r="Y4637" t="s">
        <v>3748</v>
      </c>
      <c r="Z4637" t="s">
        <v>3051</v>
      </c>
      <c r="AA4637" t="s">
        <v>971</v>
      </c>
      <c r="AB4637" s="198">
        <v>37104.875011574077</v>
      </c>
      <c r="AC4637" s="198">
        <v>37134.875011574077</v>
      </c>
    </row>
    <row r="4638" spans="1:29" x14ac:dyDescent="0.2">
      <c r="A4638" s="44" t="str">
        <f t="shared" si="361"/>
        <v xml:space="preserve"> Metals Financial</v>
      </c>
      <c r="B4638" s="44" t="str">
        <f t="shared" si="362"/>
        <v/>
      </c>
      <c r="C4638" s="44" t="str">
        <f t="shared" si="363"/>
        <v>Metals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20</v>
      </c>
      <c r="G4638" s="202">
        <v>1341717</v>
      </c>
      <c r="H4638" s="198">
        <v>37047.425185185188</v>
      </c>
      <c r="I4638" t="s">
        <v>3700</v>
      </c>
      <c r="M4638" t="s">
        <v>3499</v>
      </c>
      <c r="N4638" t="s">
        <v>3739</v>
      </c>
      <c r="O4638" t="s">
        <v>3740</v>
      </c>
      <c r="Q4638" s="199">
        <v>20</v>
      </c>
      <c r="S4638" t="s">
        <v>3729</v>
      </c>
      <c r="T4638" t="s">
        <v>3730</v>
      </c>
      <c r="U4638" s="201">
        <v>1510</v>
      </c>
      <c r="V4638" t="s">
        <v>3742</v>
      </c>
      <c r="W4638" t="s">
        <v>3736</v>
      </c>
      <c r="X4638" t="s">
        <v>3732</v>
      </c>
      <c r="Y4638" t="s">
        <v>3733</v>
      </c>
      <c r="Z4638" t="s">
        <v>3734</v>
      </c>
      <c r="AA4638">
        <v>2169254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123</v>
      </c>
      <c r="F4639" s="213">
        <f t="shared" si="365"/>
        <v>615000</v>
      </c>
      <c r="G4639" s="202">
        <v>1341718</v>
      </c>
      <c r="H4639" s="198">
        <v>37047.425254629627</v>
      </c>
      <c r="I4639" t="s">
        <v>3151</v>
      </c>
      <c r="M4639" t="s">
        <v>3494</v>
      </c>
      <c r="N4639" t="s">
        <v>4277</v>
      </c>
      <c r="O4639" t="s">
        <v>3218</v>
      </c>
      <c r="Q4639" s="199">
        <v>5000</v>
      </c>
      <c r="S4639" t="s">
        <v>3495</v>
      </c>
      <c r="T4639" t="s">
        <v>3730</v>
      </c>
      <c r="U4639" s="201">
        <v>4.0449999999999999</v>
      </c>
      <c r="V4639" t="s">
        <v>3508</v>
      </c>
      <c r="W4639" t="s">
        <v>2909</v>
      </c>
      <c r="X4639" t="s">
        <v>4278</v>
      </c>
      <c r="Y4639" t="s">
        <v>3748</v>
      </c>
      <c r="Z4639" t="s">
        <v>3051</v>
      </c>
      <c r="AA4639" t="s">
        <v>972</v>
      </c>
      <c r="AB4639" s="198">
        <v>37073</v>
      </c>
      <c r="AC4639" s="198">
        <v>37195</v>
      </c>
    </row>
    <row r="4640" spans="1:29" x14ac:dyDescent="0.2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6000</v>
      </c>
      <c r="G4640" s="202">
        <v>1341719</v>
      </c>
      <c r="H4640" s="198">
        <v>37047.425266203703</v>
      </c>
      <c r="I4640" t="s">
        <v>3606</v>
      </c>
      <c r="M4640" t="s">
        <v>3494</v>
      </c>
      <c r="N4640" t="s">
        <v>3840</v>
      </c>
      <c r="O4640" t="s">
        <v>4697</v>
      </c>
      <c r="Q4640" s="199">
        <v>6000</v>
      </c>
      <c r="S4640" t="s">
        <v>3495</v>
      </c>
      <c r="T4640" t="s">
        <v>3730</v>
      </c>
      <c r="U4640" s="201">
        <v>3.7050000000000001</v>
      </c>
      <c r="V4640" t="s">
        <v>3491</v>
      </c>
      <c r="W4640" t="s">
        <v>4169</v>
      </c>
      <c r="X4640" t="s">
        <v>4170</v>
      </c>
      <c r="Y4640" t="s">
        <v>4481</v>
      </c>
      <c r="Z4640" t="s">
        <v>3051</v>
      </c>
      <c r="AA4640">
        <v>831634</v>
      </c>
      <c r="AB4640" s="198">
        <v>37048.875011574077</v>
      </c>
      <c r="AC4640" s="198">
        <v>37048.875011574077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31</v>
      </c>
      <c r="F4641" s="213">
        <f t="shared" si="365"/>
        <v>77500</v>
      </c>
      <c r="G4641" s="202">
        <v>1341720</v>
      </c>
      <c r="H4641" s="198">
        <v>37047.425324074073</v>
      </c>
      <c r="I4641" t="s">
        <v>4159</v>
      </c>
      <c r="M4641" t="s">
        <v>3494</v>
      </c>
      <c r="N4641" t="s">
        <v>4277</v>
      </c>
      <c r="O4641" t="s">
        <v>4487</v>
      </c>
      <c r="P4641" s="199">
        <v>2500</v>
      </c>
      <c r="S4641" t="s">
        <v>3495</v>
      </c>
      <c r="T4641" t="s">
        <v>3730</v>
      </c>
      <c r="U4641" s="201">
        <v>3.9474999999999998</v>
      </c>
      <c r="V4641" t="s">
        <v>138</v>
      </c>
      <c r="W4641" t="s">
        <v>2909</v>
      </c>
      <c r="X4641" t="s">
        <v>4278</v>
      </c>
      <c r="Y4641" t="s">
        <v>3748</v>
      </c>
      <c r="Z4641" t="s">
        <v>3051</v>
      </c>
      <c r="AA4641" t="s">
        <v>973</v>
      </c>
      <c r="AB4641" s="198">
        <v>37073.875</v>
      </c>
      <c r="AC4641" s="198">
        <v>37103.875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25</v>
      </c>
      <c r="F4642" s="213">
        <f t="shared" si="365"/>
        <v>250000</v>
      </c>
      <c r="G4642" s="202">
        <v>1341723</v>
      </c>
      <c r="H4642" s="198">
        <v>37047.425370370373</v>
      </c>
      <c r="I4642" t="s">
        <v>4484</v>
      </c>
      <c r="M4642" t="s">
        <v>3494</v>
      </c>
      <c r="N4642" t="s">
        <v>4277</v>
      </c>
      <c r="O4642" t="s">
        <v>3991</v>
      </c>
      <c r="Q4642" s="199">
        <v>10000</v>
      </c>
      <c r="S4642" t="s">
        <v>3495</v>
      </c>
      <c r="T4642" t="s">
        <v>3730</v>
      </c>
      <c r="U4642" s="201">
        <v>3.86</v>
      </c>
      <c r="V4642" t="s">
        <v>3556</v>
      </c>
      <c r="W4642" t="s">
        <v>4527</v>
      </c>
      <c r="X4642" t="s">
        <v>4157</v>
      </c>
      <c r="Y4642" t="s">
        <v>3748</v>
      </c>
      <c r="Z4642" t="s">
        <v>3051</v>
      </c>
      <c r="AA4642" t="s">
        <v>974</v>
      </c>
      <c r="AB4642" s="198">
        <v>37048.875011574077</v>
      </c>
      <c r="AC4642" s="198">
        <v>37072.875011574077</v>
      </c>
    </row>
    <row r="4643" spans="1:29" x14ac:dyDescent="0.2">
      <c r="A4643" s="44" t="str">
        <f t="shared" si="361"/>
        <v>US Natural Gas Physical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10000</v>
      </c>
      <c r="G4643" s="202">
        <v>1341725</v>
      </c>
      <c r="H4643" s="198">
        <v>37047.425393518519</v>
      </c>
      <c r="I4643" t="s">
        <v>3606</v>
      </c>
      <c r="M4643" t="s">
        <v>3494</v>
      </c>
      <c r="N4643" t="s">
        <v>3840</v>
      </c>
      <c r="O4643" t="s">
        <v>4697</v>
      </c>
      <c r="Q4643" s="199">
        <v>10000</v>
      </c>
      <c r="S4643" t="s">
        <v>3495</v>
      </c>
      <c r="T4643" t="s">
        <v>3730</v>
      </c>
      <c r="U4643" s="201">
        <v>3.72</v>
      </c>
      <c r="V4643" t="s">
        <v>3491</v>
      </c>
      <c r="W4643" t="s">
        <v>4169</v>
      </c>
      <c r="X4643" t="s">
        <v>4170</v>
      </c>
      <c r="Y4643" t="s">
        <v>4481</v>
      </c>
      <c r="Z4643" t="s">
        <v>3051</v>
      </c>
      <c r="AA4643">
        <v>831635</v>
      </c>
      <c r="AB4643" s="198">
        <v>37048.875011574077</v>
      </c>
      <c r="AC4643" s="198">
        <v>37048.875011574077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542500</v>
      </c>
      <c r="G4644" s="202">
        <v>1341727</v>
      </c>
      <c r="H4644" s="198">
        <v>37047.425428240742</v>
      </c>
      <c r="I4644" t="s">
        <v>3700</v>
      </c>
      <c r="M4644" t="s">
        <v>3494</v>
      </c>
      <c r="N4644" t="s">
        <v>4277</v>
      </c>
      <c r="O4644" t="s">
        <v>4487</v>
      </c>
      <c r="P4644" s="199">
        <v>17500</v>
      </c>
      <c r="S4644" t="s">
        <v>3495</v>
      </c>
      <c r="T4644" t="s">
        <v>3730</v>
      </c>
      <c r="U4644" s="201">
        <v>3.9550000000000001</v>
      </c>
      <c r="V4644" t="s">
        <v>975</v>
      </c>
      <c r="W4644" t="s">
        <v>2909</v>
      </c>
      <c r="X4644" t="s">
        <v>4278</v>
      </c>
      <c r="Y4644" t="s">
        <v>3748</v>
      </c>
      <c r="Z4644" t="s">
        <v>3051</v>
      </c>
      <c r="AA4644" t="s">
        <v>976</v>
      </c>
      <c r="AB4644" s="198">
        <v>37073.875</v>
      </c>
      <c r="AC4644" s="198">
        <v>37103.875</v>
      </c>
    </row>
    <row r="4645" spans="1:29" x14ac:dyDescent="0.2">
      <c r="A4645" s="44" t="str">
        <f t="shared" si="361"/>
        <v>US Natural Gas Physical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1</v>
      </c>
      <c r="F4645" s="213">
        <f t="shared" si="365"/>
        <v>10000</v>
      </c>
      <c r="G4645" s="202">
        <v>1341729</v>
      </c>
      <c r="H4645" s="198">
        <v>37047.425532407404</v>
      </c>
      <c r="I4645" t="s">
        <v>3606</v>
      </c>
      <c r="M4645" t="s">
        <v>3494</v>
      </c>
      <c r="N4645" t="s">
        <v>3840</v>
      </c>
      <c r="O4645" t="s">
        <v>4694</v>
      </c>
      <c r="P4645" s="199">
        <v>10000</v>
      </c>
      <c r="S4645" t="s">
        <v>3495</v>
      </c>
      <c r="T4645" t="s">
        <v>3730</v>
      </c>
      <c r="U4645" s="201">
        <v>3.7450000000000001</v>
      </c>
      <c r="V4645" t="s">
        <v>2768</v>
      </c>
      <c r="W4645" t="s">
        <v>4368</v>
      </c>
      <c r="X4645" t="s">
        <v>3165</v>
      </c>
      <c r="Y4645" t="s">
        <v>4481</v>
      </c>
      <c r="Z4645" t="s">
        <v>3051</v>
      </c>
      <c r="AA4645">
        <v>831636</v>
      </c>
      <c r="AB4645" s="198">
        <v>37048.875011574077</v>
      </c>
      <c r="AC4645" s="198">
        <v>37048.875011574077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1341730</v>
      </c>
      <c r="H4646" s="198">
        <v>37047.425555555557</v>
      </c>
      <c r="I4646" t="s">
        <v>3808</v>
      </c>
      <c r="M4646" t="s">
        <v>3494</v>
      </c>
      <c r="N4646" t="s">
        <v>3176</v>
      </c>
      <c r="O4646" t="s">
        <v>4591</v>
      </c>
      <c r="Q4646" s="199">
        <v>10000</v>
      </c>
      <c r="S4646" t="s">
        <v>3798</v>
      </c>
      <c r="T4646" t="s">
        <v>3177</v>
      </c>
      <c r="U4646" s="201">
        <v>4.7050000000000001</v>
      </c>
      <c r="V4646" t="s">
        <v>3809</v>
      </c>
      <c r="W4646" t="s">
        <v>3178</v>
      </c>
      <c r="X4646" t="s">
        <v>3179</v>
      </c>
      <c r="Y4646" t="s">
        <v>4481</v>
      </c>
      <c r="Z4646" t="s">
        <v>3052</v>
      </c>
      <c r="AA4646">
        <v>831637</v>
      </c>
      <c r="AB4646" s="198">
        <v>37047.875011574077</v>
      </c>
      <c r="AC4646" s="198">
        <v>37047.875011574077</v>
      </c>
    </row>
    <row r="4647" spans="1:29" x14ac:dyDescent="0.2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10000</v>
      </c>
      <c r="G4647" s="202">
        <v>1341731</v>
      </c>
      <c r="H4647" s="198">
        <v>37047.425567129627</v>
      </c>
      <c r="I4647" t="s">
        <v>3606</v>
      </c>
      <c r="M4647" t="s">
        <v>3494</v>
      </c>
      <c r="N4647" t="s">
        <v>3840</v>
      </c>
      <c r="O4647" t="s">
        <v>2767</v>
      </c>
      <c r="P4647" s="199">
        <v>10000</v>
      </c>
      <c r="S4647" t="s">
        <v>3495</v>
      </c>
      <c r="T4647" t="s">
        <v>3730</v>
      </c>
      <c r="U4647" s="201">
        <v>3.7475000000000001</v>
      </c>
      <c r="V4647" t="s">
        <v>2768</v>
      </c>
      <c r="W4647" t="s">
        <v>4368</v>
      </c>
      <c r="X4647" t="s">
        <v>3165</v>
      </c>
      <c r="Y4647" t="s">
        <v>4481</v>
      </c>
      <c r="Z4647" t="s">
        <v>3051</v>
      </c>
      <c r="AA4647">
        <v>831638</v>
      </c>
      <c r="AB4647" s="198">
        <v>37048.875011574077</v>
      </c>
      <c r="AC4647" s="198">
        <v>37048.875011574077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123</v>
      </c>
      <c r="F4648" s="213">
        <f t="shared" si="365"/>
        <v>615000</v>
      </c>
      <c r="G4648" s="202">
        <v>1341732</v>
      </c>
      <c r="H4648" s="198">
        <v>37047.425625000003</v>
      </c>
      <c r="I4648" t="s">
        <v>3151</v>
      </c>
      <c r="M4648" t="s">
        <v>3494</v>
      </c>
      <c r="N4648" t="s">
        <v>4277</v>
      </c>
      <c r="O4648" t="s">
        <v>3218</v>
      </c>
      <c r="Q4648" s="199">
        <v>5000</v>
      </c>
      <c r="S4648" t="s">
        <v>3495</v>
      </c>
      <c r="T4648" t="s">
        <v>3730</v>
      </c>
      <c r="U4648" s="201">
        <v>4.0549999999999997</v>
      </c>
      <c r="V4648" t="s">
        <v>3508</v>
      </c>
      <c r="W4648" t="s">
        <v>2909</v>
      </c>
      <c r="X4648" t="s">
        <v>4278</v>
      </c>
      <c r="Y4648" t="s">
        <v>3748</v>
      </c>
      <c r="Z4648" t="s">
        <v>3051</v>
      </c>
      <c r="AA4648" t="s">
        <v>977</v>
      </c>
      <c r="AB4648" s="198">
        <v>37073</v>
      </c>
      <c r="AC4648" s="198">
        <v>37195</v>
      </c>
    </row>
    <row r="4649" spans="1:29" x14ac:dyDescent="0.2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6891</v>
      </c>
      <c r="G4649" s="202">
        <v>1341733</v>
      </c>
      <c r="H4649" s="198">
        <v>37047.425682870373</v>
      </c>
      <c r="I4649" t="s">
        <v>3168</v>
      </c>
      <c r="M4649" t="s">
        <v>3494</v>
      </c>
      <c r="N4649" t="s">
        <v>3840</v>
      </c>
      <c r="O4649" t="s">
        <v>4679</v>
      </c>
      <c r="Q4649" s="199">
        <v>6891</v>
      </c>
      <c r="S4649" t="s">
        <v>3495</v>
      </c>
      <c r="T4649" t="s">
        <v>3730</v>
      </c>
      <c r="U4649" s="201">
        <v>3.89</v>
      </c>
      <c r="V4649" t="s">
        <v>613</v>
      </c>
      <c r="W4649" t="s">
        <v>4178</v>
      </c>
      <c r="X4649" t="s">
        <v>4179</v>
      </c>
      <c r="Y4649" t="s">
        <v>4481</v>
      </c>
      <c r="Z4649" t="s">
        <v>3051</v>
      </c>
      <c r="AA4649">
        <v>831639</v>
      </c>
      <c r="AB4649" s="198">
        <v>37048.875011574077</v>
      </c>
      <c r="AC4649" s="198">
        <v>37048.875011574077</v>
      </c>
    </row>
    <row r="4650" spans="1:29" x14ac:dyDescent="0.2">
      <c r="A4650" s="44" t="str">
        <f t="shared" si="361"/>
        <v>US Natural Gas Physical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13">
        <f t="shared" si="365"/>
        <v>1821</v>
      </c>
      <c r="G4650" s="202">
        <v>1341734</v>
      </c>
      <c r="H4650" s="198">
        <v>37047.425752314812</v>
      </c>
      <c r="I4650" t="s">
        <v>4439</v>
      </c>
      <c r="M4650" t="s">
        <v>3494</v>
      </c>
      <c r="N4650" t="s">
        <v>3840</v>
      </c>
      <c r="O4650" t="s">
        <v>4694</v>
      </c>
      <c r="P4650" s="199">
        <v>1821</v>
      </c>
      <c r="S4650" t="s">
        <v>3495</v>
      </c>
      <c r="T4650" t="s">
        <v>3730</v>
      </c>
      <c r="U4650" s="201">
        <v>3.74</v>
      </c>
      <c r="V4650" t="s">
        <v>3510</v>
      </c>
      <c r="W4650" t="s">
        <v>4368</v>
      </c>
      <c r="X4650" t="s">
        <v>3165</v>
      </c>
      <c r="Y4650" t="s">
        <v>4481</v>
      </c>
      <c r="Z4650" t="s">
        <v>3051</v>
      </c>
      <c r="AA4650">
        <v>831641</v>
      </c>
      <c r="AB4650" s="198">
        <v>37048.875011574077</v>
      </c>
      <c r="AC4650" s="198">
        <v>37048.875011574077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5000</v>
      </c>
      <c r="G4651" s="202">
        <v>1341735</v>
      </c>
      <c r="H4651" s="198">
        <v>37047.425868055558</v>
      </c>
      <c r="I4651" t="s">
        <v>4501</v>
      </c>
      <c r="M4651" t="s">
        <v>3494</v>
      </c>
      <c r="N4651" t="s">
        <v>3176</v>
      </c>
      <c r="O4651" t="s">
        <v>151</v>
      </c>
      <c r="Q4651" s="199">
        <v>5000</v>
      </c>
      <c r="S4651" t="s">
        <v>3798</v>
      </c>
      <c r="T4651" t="s">
        <v>3177</v>
      </c>
      <c r="U4651" s="201">
        <v>4.74</v>
      </c>
      <c r="V4651" t="s">
        <v>4356</v>
      </c>
      <c r="W4651" t="s">
        <v>3178</v>
      </c>
      <c r="X4651" t="s">
        <v>3179</v>
      </c>
      <c r="Y4651" t="s">
        <v>4481</v>
      </c>
      <c r="Z4651" t="s">
        <v>3052</v>
      </c>
      <c r="AA4651">
        <v>831642</v>
      </c>
      <c r="AB4651" s="198">
        <v>37048.875011574077</v>
      </c>
      <c r="AC4651" s="198">
        <v>37048.875011574077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310000</v>
      </c>
      <c r="G4652" s="202">
        <v>1341736</v>
      </c>
      <c r="H4652" s="198">
        <v>37047.42591435185</v>
      </c>
      <c r="I4652" t="s">
        <v>4276</v>
      </c>
      <c r="M4652" t="s">
        <v>3494</v>
      </c>
      <c r="N4652" t="s">
        <v>4277</v>
      </c>
      <c r="O4652" t="s">
        <v>4487</v>
      </c>
      <c r="Q4652" s="199">
        <v>10000</v>
      </c>
      <c r="S4652" t="s">
        <v>3495</v>
      </c>
      <c r="T4652" t="s">
        <v>3730</v>
      </c>
      <c r="U4652" s="201">
        <v>3.9624999999999999</v>
      </c>
      <c r="V4652" t="s">
        <v>4345</v>
      </c>
      <c r="W4652" t="s">
        <v>2909</v>
      </c>
      <c r="X4652" t="s">
        <v>4278</v>
      </c>
      <c r="Y4652" t="s">
        <v>3748</v>
      </c>
      <c r="Z4652" t="s">
        <v>3051</v>
      </c>
      <c r="AA4652" t="s">
        <v>978</v>
      </c>
      <c r="AB4652" s="198">
        <v>37073.875</v>
      </c>
      <c r="AC4652" s="198">
        <v>37103.875</v>
      </c>
    </row>
    <row r="4653" spans="1:29" x14ac:dyDescent="0.2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14000</v>
      </c>
      <c r="G4653" s="202">
        <v>1341737</v>
      </c>
      <c r="H4653" s="198">
        <v>37047.42591435185</v>
      </c>
      <c r="I4653" t="s">
        <v>3606</v>
      </c>
      <c r="M4653" t="s">
        <v>3494</v>
      </c>
      <c r="N4653" t="s">
        <v>3840</v>
      </c>
      <c r="O4653" t="s">
        <v>2469</v>
      </c>
      <c r="Q4653" s="199">
        <v>14000</v>
      </c>
      <c r="S4653" t="s">
        <v>3495</v>
      </c>
      <c r="T4653" t="s">
        <v>3730</v>
      </c>
      <c r="U4653" s="201">
        <v>3.7149999999999999</v>
      </c>
      <c r="V4653" t="s">
        <v>3491</v>
      </c>
      <c r="W4653" t="s">
        <v>4512</v>
      </c>
      <c r="X4653" t="s">
        <v>4513</v>
      </c>
      <c r="Y4653" t="s">
        <v>4481</v>
      </c>
      <c r="Z4653" t="s">
        <v>3051</v>
      </c>
      <c r="AA4653">
        <v>831643</v>
      </c>
      <c r="AB4653" s="198">
        <v>37048.875011574077</v>
      </c>
      <c r="AC4653" s="198">
        <v>37048.875011574077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25</v>
      </c>
      <c r="F4654" s="213">
        <f t="shared" si="365"/>
        <v>250000</v>
      </c>
      <c r="G4654" s="202">
        <v>1341738</v>
      </c>
      <c r="H4654" s="198">
        <v>37047.42596064815</v>
      </c>
      <c r="I4654" t="s">
        <v>4484</v>
      </c>
      <c r="M4654" t="s">
        <v>3494</v>
      </c>
      <c r="N4654" t="s">
        <v>4277</v>
      </c>
      <c r="O4654" t="s">
        <v>3991</v>
      </c>
      <c r="Q4654" s="199">
        <v>10000</v>
      </c>
      <c r="S4654" t="s">
        <v>3495</v>
      </c>
      <c r="T4654" t="s">
        <v>3730</v>
      </c>
      <c r="U4654" s="201">
        <v>3.8725000000000001</v>
      </c>
      <c r="V4654" t="s">
        <v>3556</v>
      </c>
      <c r="W4654" t="s">
        <v>4527</v>
      </c>
      <c r="X4654" t="s">
        <v>4157</v>
      </c>
      <c r="Y4654" t="s">
        <v>3748</v>
      </c>
      <c r="Z4654" t="s">
        <v>3051</v>
      </c>
      <c r="AA4654" t="s">
        <v>979</v>
      </c>
      <c r="AB4654" s="198">
        <v>37048.875011574077</v>
      </c>
      <c r="AC4654" s="198">
        <v>37072.875011574077</v>
      </c>
    </row>
    <row r="4655" spans="1:29" x14ac:dyDescent="0.2">
      <c r="A4655" s="44" t="str">
        <f t="shared" si="361"/>
        <v>US Natural Gas Physical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815</v>
      </c>
      <c r="G4655" s="202">
        <v>1341739</v>
      </c>
      <c r="H4655" s="198">
        <v>37047.425983796296</v>
      </c>
      <c r="I4655" t="s">
        <v>4543</v>
      </c>
      <c r="M4655" t="s">
        <v>3494</v>
      </c>
      <c r="N4655" t="s">
        <v>3840</v>
      </c>
      <c r="O4655" t="s">
        <v>2507</v>
      </c>
      <c r="Q4655" s="199">
        <v>815</v>
      </c>
      <c r="S4655" t="s">
        <v>3495</v>
      </c>
      <c r="T4655" t="s">
        <v>3730</v>
      </c>
      <c r="U4655" s="201">
        <v>4.0599999999999996</v>
      </c>
      <c r="V4655" t="s">
        <v>4615</v>
      </c>
      <c r="W4655" t="s">
        <v>3217</v>
      </c>
      <c r="X4655" t="s">
        <v>3153</v>
      </c>
      <c r="Y4655" t="s">
        <v>4481</v>
      </c>
      <c r="Z4655" t="s">
        <v>3051</v>
      </c>
      <c r="AA4655">
        <v>831644</v>
      </c>
      <c r="AB4655" s="198">
        <v>37048.875011574077</v>
      </c>
      <c r="AC4655" s="198">
        <v>37048.875011574077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31</v>
      </c>
      <c r="F4656" s="213">
        <f t="shared" si="365"/>
        <v>1550</v>
      </c>
      <c r="G4656" s="202">
        <v>1341741</v>
      </c>
      <c r="H4656" s="198">
        <v>37047.426030092596</v>
      </c>
      <c r="I4656" t="s">
        <v>2832</v>
      </c>
      <c r="M4656" t="s">
        <v>2818</v>
      </c>
      <c r="N4656" t="s">
        <v>3519</v>
      </c>
      <c r="O4656" t="s">
        <v>2747</v>
      </c>
      <c r="P4656" s="199">
        <v>50</v>
      </c>
      <c r="S4656" t="s">
        <v>3493</v>
      </c>
      <c r="T4656" t="s">
        <v>3730</v>
      </c>
      <c r="U4656" s="201">
        <v>75.75</v>
      </c>
      <c r="V4656" t="s">
        <v>980</v>
      </c>
      <c r="W4656" t="s">
        <v>4263</v>
      </c>
      <c r="X4656" t="s">
        <v>3541</v>
      </c>
      <c r="Y4656" t="s">
        <v>4783</v>
      </c>
      <c r="Z4656" t="s">
        <v>3046</v>
      </c>
      <c r="AA4656">
        <v>633030.1</v>
      </c>
      <c r="AB4656" s="198">
        <v>37073.875011574077</v>
      </c>
      <c r="AC4656" s="198">
        <v>37103.875011574077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1</v>
      </c>
      <c r="F4657" s="213">
        <f t="shared" si="365"/>
        <v>25000</v>
      </c>
      <c r="G4657" s="202">
        <v>1341742</v>
      </c>
      <c r="H4657" s="198">
        <v>37047.426111111112</v>
      </c>
      <c r="I4657" t="s">
        <v>3490</v>
      </c>
      <c r="M4657" t="s">
        <v>3494</v>
      </c>
      <c r="N4657" t="s">
        <v>3840</v>
      </c>
      <c r="O4657" t="s">
        <v>4680</v>
      </c>
      <c r="Q4657" s="199">
        <v>25000</v>
      </c>
      <c r="S4657" t="s">
        <v>3495</v>
      </c>
      <c r="T4657" t="s">
        <v>3730</v>
      </c>
      <c r="U4657" s="201">
        <v>3.82</v>
      </c>
      <c r="V4657" t="s">
        <v>4051</v>
      </c>
      <c r="W4657" t="s">
        <v>4163</v>
      </c>
      <c r="X4657" t="s">
        <v>4164</v>
      </c>
      <c r="Y4657" t="s">
        <v>4481</v>
      </c>
      <c r="Z4657" t="s">
        <v>3051</v>
      </c>
      <c r="AA4657">
        <v>831645</v>
      </c>
      <c r="AB4657" s="198">
        <v>37048.875011574077</v>
      </c>
      <c r="AC4657" s="198">
        <v>37048.875011574077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30</v>
      </c>
      <c r="F4658" s="213">
        <f t="shared" si="365"/>
        <v>150000</v>
      </c>
      <c r="G4658" s="202">
        <v>1341743</v>
      </c>
      <c r="H4658" s="198">
        <v>37047.426122685189</v>
      </c>
      <c r="I4658" t="s">
        <v>4257</v>
      </c>
      <c r="M4658" t="s">
        <v>3494</v>
      </c>
      <c r="N4658" t="s">
        <v>4488</v>
      </c>
      <c r="O4658" t="s">
        <v>3847</v>
      </c>
      <c r="Q4658" s="199">
        <v>5000</v>
      </c>
      <c r="S4658" t="s">
        <v>3495</v>
      </c>
      <c r="T4658" t="s">
        <v>3730</v>
      </c>
      <c r="U4658" s="201">
        <v>0.36249999999999999</v>
      </c>
      <c r="V4658" t="s">
        <v>3394</v>
      </c>
      <c r="W4658" t="s">
        <v>4489</v>
      </c>
      <c r="X4658" t="s">
        <v>4490</v>
      </c>
      <c r="Y4658" t="s">
        <v>3748</v>
      </c>
      <c r="Z4658" t="s">
        <v>3051</v>
      </c>
      <c r="AA4658" t="s">
        <v>981</v>
      </c>
      <c r="AB4658" s="198">
        <v>37135.875011574077</v>
      </c>
      <c r="AC4658" s="198">
        <v>37164.875011574077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62</v>
      </c>
      <c r="F4659" s="213">
        <f t="shared" si="365"/>
        <v>3100</v>
      </c>
      <c r="G4659" s="202">
        <v>1341744</v>
      </c>
      <c r="H4659" s="198">
        <v>37047.426122685189</v>
      </c>
      <c r="I4659" t="s">
        <v>4239</v>
      </c>
      <c r="M4659" t="s">
        <v>2818</v>
      </c>
      <c r="N4659" t="s">
        <v>3519</v>
      </c>
      <c r="O4659" t="s">
        <v>2684</v>
      </c>
      <c r="Q4659" s="199">
        <v>50</v>
      </c>
      <c r="S4659" t="s">
        <v>3493</v>
      </c>
      <c r="T4659" t="s">
        <v>3730</v>
      </c>
      <c r="U4659" s="201">
        <v>81</v>
      </c>
      <c r="V4659" t="s">
        <v>3661</v>
      </c>
      <c r="W4659" t="s">
        <v>4274</v>
      </c>
      <c r="X4659" t="s">
        <v>3683</v>
      </c>
      <c r="Y4659" t="s">
        <v>4783</v>
      </c>
      <c r="Z4659" t="s">
        <v>3046</v>
      </c>
      <c r="AA4659">
        <v>633031.1</v>
      </c>
      <c r="AB4659" s="198">
        <v>37438.875</v>
      </c>
      <c r="AC4659" s="198">
        <v>37499.875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600000</v>
      </c>
      <c r="G4660" s="202">
        <v>1341745</v>
      </c>
      <c r="H4660" s="198">
        <v>37047.426192129627</v>
      </c>
      <c r="I4660" t="s">
        <v>3151</v>
      </c>
      <c r="M4660" t="s">
        <v>3494</v>
      </c>
      <c r="N4660" t="s">
        <v>4277</v>
      </c>
      <c r="O4660" t="s">
        <v>3186</v>
      </c>
      <c r="Q4660" s="199">
        <v>20000</v>
      </c>
      <c r="S4660" t="s">
        <v>3495</v>
      </c>
      <c r="T4660" t="s">
        <v>3730</v>
      </c>
      <c r="U4660" s="201">
        <v>4.09</v>
      </c>
      <c r="V4660" t="s">
        <v>3508</v>
      </c>
      <c r="W4660" t="s">
        <v>2909</v>
      </c>
      <c r="X4660" t="s">
        <v>4278</v>
      </c>
      <c r="Y4660" t="s">
        <v>3748</v>
      </c>
      <c r="Z4660" t="s">
        <v>3051</v>
      </c>
      <c r="AA4660" t="s">
        <v>982</v>
      </c>
      <c r="AB4660" s="198">
        <v>37135.875</v>
      </c>
      <c r="AC4660" s="198">
        <v>37164.875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13">
        <f t="shared" si="365"/>
        <v>377500</v>
      </c>
      <c r="G4661" s="202">
        <v>1341749</v>
      </c>
      <c r="H4661" s="198">
        <v>37047.426203703704</v>
      </c>
      <c r="I4661" t="s">
        <v>3678</v>
      </c>
      <c r="M4661" t="s">
        <v>3494</v>
      </c>
      <c r="N4661" t="s">
        <v>4277</v>
      </c>
      <c r="O4661" t="s">
        <v>4505</v>
      </c>
      <c r="Q4661" s="199">
        <v>2500</v>
      </c>
      <c r="S4661" t="s">
        <v>3495</v>
      </c>
      <c r="T4661" t="s">
        <v>3730</v>
      </c>
      <c r="U4661" s="201">
        <v>4.3949999999999996</v>
      </c>
      <c r="V4661" t="s">
        <v>3699</v>
      </c>
      <c r="W4661" t="s">
        <v>2909</v>
      </c>
      <c r="X4661" t="s">
        <v>4278</v>
      </c>
      <c r="Y4661" t="s">
        <v>3748</v>
      </c>
      <c r="Z4661" t="s">
        <v>3051</v>
      </c>
      <c r="AA4661" t="s">
        <v>983</v>
      </c>
      <c r="AB4661" s="198">
        <v>37196</v>
      </c>
      <c r="AC4661" s="198">
        <v>37346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25</v>
      </c>
      <c r="F4662" s="213">
        <f t="shared" si="365"/>
        <v>250000</v>
      </c>
      <c r="G4662" s="202">
        <v>1341750</v>
      </c>
      <c r="H4662" s="198">
        <v>37047.426249999997</v>
      </c>
      <c r="I4662" t="s">
        <v>4484</v>
      </c>
      <c r="M4662" t="s">
        <v>3494</v>
      </c>
      <c r="N4662" t="s">
        <v>4277</v>
      </c>
      <c r="O4662" t="s">
        <v>3991</v>
      </c>
      <c r="Q4662" s="199">
        <v>10000</v>
      </c>
      <c r="S4662" t="s">
        <v>3495</v>
      </c>
      <c r="T4662" t="s">
        <v>3730</v>
      </c>
      <c r="U4662" s="201">
        <v>3.88</v>
      </c>
      <c r="V4662" t="s">
        <v>3556</v>
      </c>
      <c r="W4662" t="s">
        <v>4527</v>
      </c>
      <c r="X4662" t="s">
        <v>4157</v>
      </c>
      <c r="Y4662" t="s">
        <v>3748</v>
      </c>
      <c r="Z4662" t="s">
        <v>3051</v>
      </c>
      <c r="AA4662" t="s">
        <v>984</v>
      </c>
      <c r="AB4662" s="198">
        <v>37048.875011574077</v>
      </c>
      <c r="AC4662" s="198">
        <v>37072.875011574077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123</v>
      </c>
      <c r="F4663" s="213">
        <f t="shared" si="365"/>
        <v>307500</v>
      </c>
      <c r="G4663" s="202">
        <v>1341751</v>
      </c>
      <c r="H4663" s="198">
        <v>37047.42627314815</v>
      </c>
      <c r="I4663" t="s">
        <v>4519</v>
      </c>
      <c r="M4663" t="s">
        <v>3494</v>
      </c>
      <c r="N4663" t="s">
        <v>4277</v>
      </c>
      <c r="O4663" t="s">
        <v>3218</v>
      </c>
      <c r="Q4663" s="199">
        <v>2500</v>
      </c>
      <c r="S4663" t="s">
        <v>3495</v>
      </c>
      <c r="T4663" t="s">
        <v>3730</v>
      </c>
      <c r="U4663" s="201">
        <v>4.0650000000000004</v>
      </c>
      <c r="V4663" t="s">
        <v>362</v>
      </c>
      <c r="W4663" t="s">
        <v>2909</v>
      </c>
      <c r="X4663" t="s">
        <v>4278</v>
      </c>
      <c r="Y4663" t="s">
        <v>3748</v>
      </c>
      <c r="Z4663" t="s">
        <v>3051</v>
      </c>
      <c r="AA4663" t="s">
        <v>985</v>
      </c>
      <c r="AB4663" s="198">
        <v>37073</v>
      </c>
      <c r="AC4663" s="198">
        <v>37195</v>
      </c>
    </row>
    <row r="4664" spans="1:29" x14ac:dyDescent="0.2">
      <c r="A4664" s="44" t="str">
        <f t="shared" si="361"/>
        <v xml:space="preserve"> Natural Gas Physical</v>
      </c>
      <c r="B4664" s="44" t="str">
        <f t="shared" si="362"/>
        <v/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5000</v>
      </c>
      <c r="G4664" s="202">
        <v>1341752</v>
      </c>
      <c r="H4664" s="198">
        <v>37047.42627314815</v>
      </c>
      <c r="I4664" t="s">
        <v>4501</v>
      </c>
      <c r="M4664" t="s">
        <v>3494</v>
      </c>
      <c r="N4664" t="s">
        <v>3176</v>
      </c>
      <c r="O4664" t="s">
        <v>151</v>
      </c>
      <c r="Q4664" s="199">
        <v>5000</v>
      </c>
      <c r="S4664" t="s">
        <v>3798</v>
      </c>
      <c r="T4664" t="s">
        <v>3177</v>
      </c>
      <c r="U4664" s="201">
        <v>4.76</v>
      </c>
      <c r="V4664" t="s">
        <v>4356</v>
      </c>
      <c r="W4664" t="s">
        <v>3178</v>
      </c>
      <c r="X4664" t="s">
        <v>3179</v>
      </c>
      <c r="Y4664" t="s">
        <v>4481</v>
      </c>
      <c r="Z4664" t="s">
        <v>3052</v>
      </c>
      <c r="AA4664">
        <v>831646</v>
      </c>
      <c r="AB4664" s="198">
        <v>37048.875011574077</v>
      </c>
      <c r="AC4664" s="198">
        <v>37048.875011574077</v>
      </c>
    </row>
    <row r="4665" spans="1:29" x14ac:dyDescent="0.2">
      <c r="A4665" s="44" t="str">
        <f t="shared" si="361"/>
        <v>US Natural Gas Physical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1</v>
      </c>
      <c r="F4665" s="213">
        <f t="shared" si="365"/>
        <v>6000</v>
      </c>
      <c r="G4665" s="202">
        <v>1341754</v>
      </c>
      <c r="H4665" s="198">
        <v>37047.426319444443</v>
      </c>
      <c r="I4665" t="s">
        <v>3155</v>
      </c>
      <c r="M4665" t="s">
        <v>3494</v>
      </c>
      <c r="N4665" t="s">
        <v>3840</v>
      </c>
      <c r="O4665" t="s">
        <v>4679</v>
      </c>
      <c r="Q4665" s="199">
        <v>6000</v>
      </c>
      <c r="S4665" t="s">
        <v>3495</v>
      </c>
      <c r="T4665" t="s">
        <v>3730</v>
      </c>
      <c r="U4665" s="201">
        <v>3.89</v>
      </c>
      <c r="V4665" t="s">
        <v>986</v>
      </c>
      <c r="W4665" t="s">
        <v>4178</v>
      </c>
      <c r="X4665" t="s">
        <v>4179</v>
      </c>
      <c r="Y4665" t="s">
        <v>4481</v>
      </c>
      <c r="Z4665" t="s">
        <v>3051</v>
      </c>
      <c r="AA4665">
        <v>831647</v>
      </c>
      <c r="AB4665" s="198">
        <v>37048.875011574077</v>
      </c>
      <c r="AC4665" s="198">
        <v>37048.875011574077</v>
      </c>
    </row>
    <row r="4666" spans="1:29" x14ac:dyDescent="0.2">
      <c r="A4666" s="44" t="str">
        <f t="shared" si="361"/>
        <v>US Power Physical</v>
      </c>
      <c r="B4666" s="44" t="str">
        <f t="shared" si="362"/>
        <v>US</v>
      </c>
      <c r="C4666" s="44" t="str">
        <f t="shared" si="363"/>
        <v>Power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30</v>
      </c>
      <c r="F4666" s="213">
        <f t="shared" si="365"/>
        <v>1500</v>
      </c>
      <c r="G4666" s="202">
        <v>1341755</v>
      </c>
      <c r="H4666" s="198">
        <v>37047.42633101852</v>
      </c>
      <c r="I4666" t="s">
        <v>4239</v>
      </c>
      <c r="M4666" t="s">
        <v>2818</v>
      </c>
      <c r="N4666" t="s">
        <v>3519</v>
      </c>
      <c r="O4666" t="s">
        <v>4196</v>
      </c>
      <c r="Q4666" s="199">
        <v>50</v>
      </c>
      <c r="S4666" t="s">
        <v>3493</v>
      </c>
      <c r="T4666" t="s">
        <v>3730</v>
      </c>
      <c r="U4666" s="201">
        <v>49.25</v>
      </c>
      <c r="V4666" t="s">
        <v>3973</v>
      </c>
      <c r="W4666" t="s">
        <v>4263</v>
      </c>
      <c r="X4666" t="s">
        <v>3541</v>
      </c>
      <c r="Y4666" t="s">
        <v>4783</v>
      </c>
      <c r="Z4666" t="s">
        <v>3046</v>
      </c>
      <c r="AA4666">
        <v>633032.1</v>
      </c>
      <c r="AB4666" s="198">
        <v>37135.71597222222</v>
      </c>
      <c r="AC4666" s="198">
        <v>37164.71597222222</v>
      </c>
    </row>
    <row r="4667" spans="1:29" x14ac:dyDescent="0.2">
      <c r="A4667" s="44" t="str">
        <f t="shared" si="361"/>
        <v>US Crude Financial</v>
      </c>
      <c r="B4667" s="44" t="str">
        <f t="shared" si="362"/>
        <v>US</v>
      </c>
      <c r="C4667" s="44" t="str">
        <f t="shared" si="363"/>
        <v>Crude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50000</v>
      </c>
      <c r="G4667" s="202">
        <v>1341757</v>
      </c>
      <c r="H4667" s="198">
        <v>37047.426365740743</v>
      </c>
      <c r="I4667" t="s">
        <v>4276</v>
      </c>
      <c r="M4667" t="s">
        <v>3599</v>
      </c>
      <c r="N4667" t="s">
        <v>4774</v>
      </c>
      <c r="O4667" t="s">
        <v>3516</v>
      </c>
      <c r="Q4667" s="199">
        <v>50000</v>
      </c>
      <c r="S4667" t="s">
        <v>3500</v>
      </c>
      <c r="T4667" t="s">
        <v>3730</v>
      </c>
      <c r="U4667" s="201">
        <v>28.02</v>
      </c>
      <c r="V4667" t="s">
        <v>3801</v>
      </c>
      <c r="W4667" t="s">
        <v>4776</v>
      </c>
      <c r="X4667" t="s">
        <v>4777</v>
      </c>
      <c r="Y4667" t="s">
        <v>2830</v>
      </c>
      <c r="Z4667" t="s">
        <v>3051</v>
      </c>
      <c r="AA4667">
        <v>113747</v>
      </c>
      <c r="AB4667" s="198">
        <v>37073</v>
      </c>
      <c r="AC4667" s="198">
        <v>37103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620000</v>
      </c>
      <c r="G4668" s="202">
        <v>1341758</v>
      </c>
      <c r="H4668" s="198">
        <v>37047.426412037035</v>
      </c>
      <c r="I4668" t="s">
        <v>3529</v>
      </c>
      <c r="M4668" t="s">
        <v>3494</v>
      </c>
      <c r="N4668" t="s">
        <v>4277</v>
      </c>
      <c r="O4668" t="s">
        <v>4487</v>
      </c>
      <c r="P4668" s="199">
        <v>20000</v>
      </c>
      <c r="S4668" t="s">
        <v>3495</v>
      </c>
      <c r="T4668" t="s">
        <v>3730</v>
      </c>
      <c r="U4668" s="201">
        <v>3.9624999999999999</v>
      </c>
      <c r="V4668" t="s">
        <v>987</v>
      </c>
      <c r="W4668" t="s">
        <v>2909</v>
      </c>
      <c r="X4668" t="s">
        <v>4278</v>
      </c>
      <c r="Y4668" t="s">
        <v>3748</v>
      </c>
      <c r="Z4668" t="s">
        <v>3051</v>
      </c>
      <c r="AA4668" t="s">
        <v>988</v>
      </c>
      <c r="AB4668" s="198">
        <v>37073.875</v>
      </c>
      <c r="AC4668" s="198">
        <v>37103.875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155000</v>
      </c>
      <c r="G4669" s="202">
        <v>1341761</v>
      </c>
      <c r="H4669" s="198">
        <v>37047.426516203705</v>
      </c>
      <c r="I4669" t="s">
        <v>4257</v>
      </c>
      <c r="M4669" t="s">
        <v>3494</v>
      </c>
      <c r="N4669" t="s">
        <v>4488</v>
      </c>
      <c r="O4669" t="s">
        <v>381</v>
      </c>
      <c r="Q4669" s="199">
        <v>5000</v>
      </c>
      <c r="S4669" t="s">
        <v>3495</v>
      </c>
      <c r="T4669" t="s">
        <v>3730</v>
      </c>
      <c r="U4669" s="201">
        <v>0.45500000000000002</v>
      </c>
      <c r="V4669" t="s">
        <v>3394</v>
      </c>
      <c r="W4669" t="s">
        <v>4489</v>
      </c>
      <c r="X4669" t="s">
        <v>4490</v>
      </c>
      <c r="Y4669" t="s">
        <v>3748</v>
      </c>
      <c r="Z4669" t="s">
        <v>3051</v>
      </c>
      <c r="AA4669" t="s">
        <v>989</v>
      </c>
      <c r="AB4669" s="198">
        <v>37104.875011574077</v>
      </c>
      <c r="AC4669" s="198">
        <v>37134.875011574077</v>
      </c>
    </row>
    <row r="4670" spans="1:29" x14ac:dyDescent="0.2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59</v>
      </c>
      <c r="F4670" s="213">
        <f t="shared" si="365"/>
        <v>2950</v>
      </c>
      <c r="G4670" s="202">
        <v>1341762</v>
      </c>
      <c r="H4670" s="198">
        <v>37047.426539351851</v>
      </c>
      <c r="I4670" t="s">
        <v>4543</v>
      </c>
      <c r="M4670" t="s">
        <v>2818</v>
      </c>
      <c r="N4670" t="s">
        <v>3519</v>
      </c>
      <c r="O4670" t="s">
        <v>4185</v>
      </c>
      <c r="Q4670" s="199">
        <v>50</v>
      </c>
      <c r="S4670" t="s">
        <v>3493</v>
      </c>
      <c r="T4670" t="s">
        <v>3730</v>
      </c>
      <c r="U4670" s="201">
        <v>39.75</v>
      </c>
      <c r="V4670" t="s">
        <v>4271</v>
      </c>
      <c r="W4670" t="s">
        <v>3527</v>
      </c>
      <c r="X4670" t="s">
        <v>4262</v>
      </c>
      <c r="Y4670" t="s">
        <v>4783</v>
      </c>
      <c r="Z4670" t="s">
        <v>3046</v>
      </c>
      <c r="AA4670">
        <v>633033.1</v>
      </c>
      <c r="AB4670" s="198">
        <v>37257.594444444447</v>
      </c>
      <c r="AC4670" s="198">
        <v>37315.594444444447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123</v>
      </c>
      <c r="F4671" s="213">
        <f t="shared" si="365"/>
        <v>615000</v>
      </c>
      <c r="G4671" s="202">
        <v>1341763</v>
      </c>
      <c r="H4671" s="198">
        <v>37047.426550925928</v>
      </c>
      <c r="I4671" t="s">
        <v>3151</v>
      </c>
      <c r="M4671" t="s">
        <v>3494</v>
      </c>
      <c r="N4671" t="s">
        <v>4277</v>
      </c>
      <c r="O4671" t="s">
        <v>3218</v>
      </c>
      <c r="Q4671" s="199">
        <v>5000</v>
      </c>
      <c r="S4671" t="s">
        <v>3495</v>
      </c>
      <c r="T4671" t="s">
        <v>3730</v>
      </c>
      <c r="U4671" s="201">
        <v>4.07</v>
      </c>
      <c r="V4671" t="s">
        <v>3508</v>
      </c>
      <c r="W4671" t="s">
        <v>2909</v>
      </c>
      <c r="X4671" t="s">
        <v>4278</v>
      </c>
      <c r="Y4671" t="s">
        <v>3748</v>
      </c>
      <c r="Z4671" t="s">
        <v>3051</v>
      </c>
      <c r="AA4671" t="s">
        <v>990</v>
      </c>
      <c r="AB4671" s="198">
        <v>37073</v>
      </c>
      <c r="AC4671" s="198">
        <v>37195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25</v>
      </c>
      <c r="F4672" s="213">
        <f t="shared" si="365"/>
        <v>125000</v>
      </c>
      <c r="G4672" s="202">
        <v>1341764</v>
      </c>
      <c r="H4672" s="198">
        <v>37047.426585648151</v>
      </c>
      <c r="I4672" t="s">
        <v>4268</v>
      </c>
      <c r="M4672" t="s">
        <v>3494</v>
      </c>
      <c r="N4672" t="s">
        <v>4277</v>
      </c>
      <c r="O4672" t="s">
        <v>3991</v>
      </c>
      <c r="Q4672" s="199">
        <v>5000</v>
      </c>
      <c r="S4672" t="s">
        <v>3495</v>
      </c>
      <c r="T4672" t="s">
        <v>3730</v>
      </c>
      <c r="U4672" s="201">
        <v>3.8824999999999998</v>
      </c>
      <c r="V4672" t="s">
        <v>3846</v>
      </c>
      <c r="W4672" t="s">
        <v>4527</v>
      </c>
      <c r="X4672" t="s">
        <v>4157</v>
      </c>
      <c r="Y4672" t="s">
        <v>3748</v>
      </c>
      <c r="Z4672" t="s">
        <v>3051</v>
      </c>
      <c r="AA4672" t="s">
        <v>991</v>
      </c>
      <c r="AB4672" s="198">
        <v>37048.875011574077</v>
      </c>
      <c r="AC4672" s="198">
        <v>37072.875011574077</v>
      </c>
    </row>
    <row r="4673" spans="1:29" x14ac:dyDescent="0.2">
      <c r="A4673" s="44" t="str">
        <f t="shared" si="361"/>
        <v xml:space="preserve"> Metals Financial</v>
      </c>
      <c r="B4673" s="44" t="str">
        <f t="shared" si="362"/>
        <v/>
      </c>
      <c r="C4673" s="44" t="str">
        <f t="shared" si="363"/>
        <v>Metals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4</v>
      </c>
      <c r="G4673" s="202">
        <v>1341766</v>
      </c>
      <c r="H4673" s="198">
        <v>37047.426655092589</v>
      </c>
      <c r="I4673" t="s">
        <v>3750</v>
      </c>
      <c r="M4673" t="s">
        <v>3499</v>
      </c>
      <c r="N4673" t="s">
        <v>3727</v>
      </c>
      <c r="O4673" t="s">
        <v>3728</v>
      </c>
      <c r="Q4673" s="199">
        <v>4</v>
      </c>
      <c r="S4673" t="s">
        <v>3729</v>
      </c>
      <c r="T4673" t="s">
        <v>3730</v>
      </c>
      <c r="U4673" s="201">
        <v>1676</v>
      </c>
      <c r="V4673" t="s">
        <v>3788</v>
      </c>
      <c r="W4673" t="s">
        <v>3736</v>
      </c>
      <c r="X4673" t="s">
        <v>3732</v>
      </c>
      <c r="Y4673" t="s">
        <v>3733</v>
      </c>
      <c r="Z4673" t="s">
        <v>3734</v>
      </c>
      <c r="AA4673">
        <v>2169266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77500</v>
      </c>
      <c r="G4674" s="202">
        <v>1341767</v>
      </c>
      <c r="H4674" s="198">
        <v>37047.426666666666</v>
      </c>
      <c r="I4674" t="s">
        <v>3518</v>
      </c>
      <c r="M4674" t="s">
        <v>3494</v>
      </c>
      <c r="N4674" t="s">
        <v>4277</v>
      </c>
      <c r="O4674" t="s">
        <v>4286</v>
      </c>
      <c r="P4674" s="199">
        <v>2500</v>
      </c>
      <c r="S4674" t="s">
        <v>3495</v>
      </c>
      <c r="T4674" t="s">
        <v>3730</v>
      </c>
      <c r="U4674" s="201">
        <v>4.0449999999999999</v>
      </c>
      <c r="V4674" t="s">
        <v>3691</v>
      </c>
      <c r="W4674" t="s">
        <v>2909</v>
      </c>
      <c r="X4674" t="s">
        <v>4278</v>
      </c>
      <c r="Y4674" t="s">
        <v>3748</v>
      </c>
      <c r="Z4674" t="s">
        <v>3051</v>
      </c>
      <c r="AA4674" t="s">
        <v>992</v>
      </c>
      <c r="AB4674" s="198">
        <v>37104.875</v>
      </c>
      <c r="AC4674" s="198">
        <v>37134.875</v>
      </c>
    </row>
    <row r="4675" spans="1:29" x14ac:dyDescent="0.2">
      <c r="A4675" s="44" t="str">
        <f t="shared" si="361"/>
        <v xml:space="preserve"> Metals Financial</v>
      </c>
      <c r="B4675" s="44" t="str">
        <f t="shared" si="362"/>
        <v/>
      </c>
      <c r="C4675" s="44" t="str">
        <f t="shared" si="363"/>
        <v>Metals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11</v>
      </c>
      <c r="G4675" s="202">
        <v>1341769</v>
      </c>
      <c r="H4675" s="198">
        <v>37047.426689814813</v>
      </c>
      <c r="I4675" t="s">
        <v>3700</v>
      </c>
      <c r="M4675" t="s">
        <v>3499</v>
      </c>
      <c r="N4675" t="s">
        <v>3727</v>
      </c>
      <c r="O4675" t="s">
        <v>3728</v>
      </c>
      <c r="Q4675" s="199">
        <v>11</v>
      </c>
      <c r="S4675" t="s">
        <v>3729</v>
      </c>
      <c r="T4675" t="s">
        <v>3730</v>
      </c>
      <c r="U4675" s="201">
        <v>1676</v>
      </c>
      <c r="V4675" t="s">
        <v>3940</v>
      </c>
      <c r="W4675" t="s">
        <v>3736</v>
      </c>
      <c r="X4675" t="s">
        <v>3732</v>
      </c>
      <c r="Y4675" t="s">
        <v>3733</v>
      </c>
      <c r="Z4675" t="s">
        <v>3734</v>
      </c>
      <c r="AA4675">
        <v>2169268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13">
        <f t="shared" si="365"/>
        <v>600000</v>
      </c>
      <c r="G4676" s="202">
        <v>1341770</v>
      </c>
      <c r="H4676" s="198">
        <v>37047.426759259259</v>
      </c>
      <c r="I4676" t="s">
        <v>3151</v>
      </c>
      <c r="M4676" t="s">
        <v>3494</v>
      </c>
      <c r="N4676" t="s">
        <v>4277</v>
      </c>
      <c r="O4676" t="s">
        <v>3186</v>
      </c>
      <c r="Q4676" s="199">
        <v>20000</v>
      </c>
      <c r="S4676" t="s">
        <v>3495</v>
      </c>
      <c r="T4676" t="s">
        <v>3730</v>
      </c>
      <c r="U4676" s="201">
        <v>4.0975000000000001</v>
      </c>
      <c r="V4676" t="s">
        <v>3508</v>
      </c>
      <c r="W4676" t="s">
        <v>2909</v>
      </c>
      <c r="X4676" t="s">
        <v>4278</v>
      </c>
      <c r="Y4676" t="s">
        <v>3748</v>
      </c>
      <c r="Z4676" t="s">
        <v>3051</v>
      </c>
      <c r="AA4676" t="s">
        <v>993</v>
      </c>
      <c r="AB4676" s="198">
        <v>37135.875</v>
      </c>
      <c r="AC4676" s="198">
        <v>37164.875</v>
      </c>
    </row>
    <row r="4677" spans="1:29" x14ac:dyDescent="0.2">
      <c r="A4677" s="44" t="str">
        <f t="shared" si="361"/>
        <v>US Natural Gas Physical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13">
        <f t="shared" si="365"/>
        <v>3333</v>
      </c>
      <c r="G4677" s="202">
        <v>1341771</v>
      </c>
      <c r="H4677" s="198">
        <v>37047.426759259259</v>
      </c>
      <c r="I4677" t="s">
        <v>3184</v>
      </c>
      <c r="M4677" t="s">
        <v>3494</v>
      </c>
      <c r="N4677" t="s">
        <v>3840</v>
      </c>
      <c r="O4677" t="s">
        <v>4680</v>
      </c>
      <c r="P4677" s="199">
        <v>3333</v>
      </c>
      <c r="S4677" t="s">
        <v>3495</v>
      </c>
      <c r="T4677" t="s">
        <v>3730</v>
      </c>
      <c r="U4677" s="201">
        <v>3.83</v>
      </c>
      <c r="V4677" t="s">
        <v>3811</v>
      </c>
      <c r="W4677" t="s">
        <v>4163</v>
      </c>
      <c r="X4677" t="s">
        <v>4164</v>
      </c>
      <c r="Y4677" t="s">
        <v>4481</v>
      </c>
      <c r="Z4677" t="s">
        <v>3051</v>
      </c>
      <c r="AA4677">
        <v>831649</v>
      </c>
      <c r="AB4677" s="198">
        <v>37048.875011574077</v>
      </c>
      <c r="AC4677" s="198">
        <v>37048.875011574077</v>
      </c>
    </row>
    <row r="4678" spans="1:29" x14ac:dyDescent="0.2">
      <c r="A4678" s="44" t="str">
        <f t="shared" si="361"/>
        <v xml:space="preserve"> Metals Financial</v>
      </c>
      <c r="B4678" s="44" t="str">
        <f t="shared" si="362"/>
        <v/>
      </c>
      <c r="C4678" s="44" t="str">
        <f t="shared" si="363"/>
        <v>Metals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</v>
      </c>
      <c r="F4678" s="213">
        <f t="shared" si="365"/>
        <v>20</v>
      </c>
      <c r="G4678" s="202">
        <v>1341775</v>
      </c>
      <c r="H4678" s="198">
        <v>37047.426770833335</v>
      </c>
      <c r="I4678" t="s">
        <v>3700</v>
      </c>
      <c r="M4678" t="s">
        <v>3499</v>
      </c>
      <c r="N4678" t="s">
        <v>3739</v>
      </c>
      <c r="O4678" t="s">
        <v>3740</v>
      </c>
      <c r="Q4678" s="199">
        <v>20</v>
      </c>
      <c r="S4678" t="s">
        <v>3729</v>
      </c>
      <c r="T4678" t="s">
        <v>3730</v>
      </c>
      <c r="U4678" s="201">
        <v>1511</v>
      </c>
      <c r="V4678" t="s">
        <v>3742</v>
      </c>
      <c r="W4678" t="s">
        <v>3736</v>
      </c>
      <c r="X4678" t="s">
        <v>3732</v>
      </c>
      <c r="Y4678" t="s">
        <v>3733</v>
      </c>
      <c r="Z4678" t="s">
        <v>3734</v>
      </c>
      <c r="AA4678">
        <v>2169271</v>
      </c>
    </row>
    <row r="4679" spans="1:29" x14ac:dyDescent="0.2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10000</v>
      </c>
      <c r="G4679" s="202">
        <v>1341776</v>
      </c>
      <c r="H4679" s="198">
        <v>37047.426770833335</v>
      </c>
      <c r="I4679" t="s">
        <v>3606</v>
      </c>
      <c r="M4679" t="s">
        <v>3494</v>
      </c>
      <c r="N4679" t="s">
        <v>3840</v>
      </c>
      <c r="O4679" t="s">
        <v>2767</v>
      </c>
      <c r="P4679" s="199">
        <v>10000</v>
      </c>
      <c r="S4679" t="s">
        <v>3495</v>
      </c>
      <c r="T4679" t="s">
        <v>3730</v>
      </c>
      <c r="U4679" s="201">
        <v>3.7549999999999999</v>
      </c>
      <c r="V4679" t="s">
        <v>2768</v>
      </c>
      <c r="W4679" t="s">
        <v>4368</v>
      </c>
      <c r="X4679" t="s">
        <v>3165</v>
      </c>
      <c r="Y4679" t="s">
        <v>4481</v>
      </c>
      <c r="Z4679" t="s">
        <v>3051</v>
      </c>
      <c r="AA4679">
        <v>831650</v>
      </c>
      <c r="AB4679" s="198">
        <v>37048.875011574077</v>
      </c>
      <c r="AC4679" s="198">
        <v>37048.875011574077</v>
      </c>
    </row>
    <row r="4680" spans="1:29" x14ac:dyDescent="0.2">
      <c r="A4680" s="44" t="str">
        <f t="shared" si="361"/>
        <v>US Power Physical</v>
      </c>
      <c r="B4680" s="44" t="str">
        <f t="shared" si="362"/>
        <v>US</v>
      </c>
      <c r="C4680" s="44" t="str">
        <f t="shared" si="363"/>
        <v>Power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59</v>
      </c>
      <c r="F4680" s="213">
        <f t="shared" si="365"/>
        <v>2950</v>
      </c>
      <c r="G4680" s="202">
        <v>1341774</v>
      </c>
      <c r="H4680" s="198">
        <v>37047.426770833335</v>
      </c>
      <c r="I4680" t="s">
        <v>4249</v>
      </c>
      <c r="M4680" t="s">
        <v>2818</v>
      </c>
      <c r="N4680" t="s">
        <v>3519</v>
      </c>
      <c r="O4680" t="s">
        <v>471</v>
      </c>
      <c r="Q4680" s="199">
        <v>50</v>
      </c>
      <c r="S4680" t="s">
        <v>3493</v>
      </c>
      <c r="T4680" t="s">
        <v>3730</v>
      </c>
      <c r="U4680" s="201">
        <v>59.5</v>
      </c>
      <c r="V4680" t="s">
        <v>4230</v>
      </c>
      <c r="W4680" t="s">
        <v>4263</v>
      </c>
      <c r="X4680" t="s">
        <v>3541</v>
      </c>
      <c r="Y4680" t="s">
        <v>4783</v>
      </c>
      <c r="Z4680" t="s">
        <v>3046</v>
      </c>
      <c r="AA4680">
        <v>633034.1</v>
      </c>
      <c r="AB4680" s="198">
        <v>37257.71597222222</v>
      </c>
      <c r="AC4680" s="198">
        <v>37315.71597222222</v>
      </c>
    </row>
    <row r="4681" spans="1:29" x14ac:dyDescent="0.2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4178</v>
      </c>
      <c r="G4681" s="202">
        <v>1341777</v>
      </c>
      <c r="H4681" s="198">
        <v>37047.426828703705</v>
      </c>
      <c r="I4681" t="s">
        <v>3472</v>
      </c>
      <c r="M4681" t="s">
        <v>3494</v>
      </c>
      <c r="N4681" t="s">
        <v>3840</v>
      </c>
      <c r="O4681" t="s">
        <v>2727</v>
      </c>
      <c r="Q4681" s="199">
        <v>4178</v>
      </c>
      <c r="S4681" t="s">
        <v>3495</v>
      </c>
      <c r="T4681" t="s">
        <v>3730</v>
      </c>
      <c r="U4681" s="201">
        <v>3.7324999999999999</v>
      </c>
      <c r="V4681" t="s">
        <v>3670</v>
      </c>
      <c r="W4681" t="s">
        <v>4512</v>
      </c>
      <c r="X4681" t="s">
        <v>4513</v>
      </c>
      <c r="Y4681" t="s">
        <v>4481</v>
      </c>
      <c r="Z4681" t="s">
        <v>3051</v>
      </c>
      <c r="AA4681">
        <v>831651</v>
      </c>
      <c r="AB4681" s="198">
        <v>37048.875011574077</v>
      </c>
      <c r="AC4681" s="198">
        <v>37048.875011574077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31</v>
      </c>
      <c r="F4682" s="213">
        <f t="shared" si="365"/>
        <v>542500</v>
      </c>
      <c r="G4682" s="202">
        <v>1341778</v>
      </c>
      <c r="H4682" s="198">
        <v>37047.426851851851</v>
      </c>
      <c r="I4682" t="s">
        <v>3855</v>
      </c>
      <c r="M4682" t="s">
        <v>3494</v>
      </c>
      <c r="N4682" t="s">
        <v>4277</v>
      </c>
      <c r="O4682" t="s">
        <v>4487</v>
      </c>
      <c r="P4682" s="199">
        <v>17500</v>
      </c>
      <c r="S4682" t="s">
        <v>3495</v>
      </c>
      <c r="T4682" t="s">
        <v>3730</v>
      </c>
      <c r="U4682" s="201">
        <v>3.97</v>
      </c>
      <c r="V4682" t="s">
        <v>3856</v>
      </c>
      <c r="W4682" t="s">
        <v>2909</v>
      </c>
      <c r="X4682" t="s">
        <v>4278</v>
      </c>
      <c r="Y4682" t="s">
        <v>3748</v>
      </c>
      <c r="Z4682" t="s">
        <v>3051</v>
      </c>
      <c r="AA4682" t="s">
        <v>994</v>
      </c>
      <c r="AB4682" s="198">
        <v>37073.875</v>
      </c>
      <c r="AC4682" s="198">
        <v>37103.875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3100</v>
      </c>
      <c r="G4683" s="202">
        <v>1341779</v>
      </c>
      <c r="H4683" s="198">
        <v>37047.42690972222</v>
      </c>
      <c r="I4683" t="s">
        <v>4280</v>
      </c>
      <c r="M4683" t="s">
        <v>3494</v>
      </c>
      <c r="N4683" t="s">
        <v>4415</v>
      </c>
      <c r="O4683" t="s">
        <v>995</v>
      </c>
      <c r="P4683" s="199">
        <v>100</v>
      </c>
      <c r="S4683" t="s">
        <v>4416</v>
      </c>
      <c r="T4683" t="s">
        <v>3730</v>
      </c>
      <c r="U4683" s="201">
        <v>7.0000000000000007E-2</v>
      </c>
      <c r="V4683" t="s">
        <v>3246</v>
      </c>
      <c r="W4683" t="s">
        <v>4417</v>
      </c>
      <c r="X4683" t="s">
        <v>4418</v>
      </c>
      <c r="Y4683" t="s">
        <v>3748</v>
      </c>
      <c r="Z4683" t="s">
        <v>3051</v>
      </c>
      <c r="AA4683" t="s">
        <v>996</v>
      </c>
      <c r="AB4683" s="198">
        <v>37073</v>
      </c>
      <c r="AC4683" s="198">
        <v>37103</v>
      </c>
    </row>
    <row r="4684" spans="1:29" x14ac:dyDescent="0.2">
      <c r="A4684" s="44" t="str">
        <f t="shared" si="366"/>
        <v>US Power Financial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92</v>
      </c>
      <c r="F4684" s="213">
        <f t="shared" si="370"/>
        <v>4600</v>
      </c>
      <c r="G4684" s="202">
        <v>1341781</v>
      </c>
      <c r="H4684" s="198">
        <v>37047.42696759259</v>
      </c>
      <c r="I4684" t="s">
        <v>3540</v>
      </c>
      <c r="M4684" t="s">
        <v>2818</v>
      </c>
      <c r="N4684" t="s">
        <v>4780</v>
      </c>
      <c r="O4684" t="s">
        <v>3231</v>
      </c>
      <c r="P4684" s="199">
        <v>50</v>
      </c>
      <c r="S4684" t="s">
        <v>3493</v>
      </c>
      <c r="T4684" t="s">
        <v>3730</v>
      </c>
      <c r="U4684" s="201">
        <v>52.5</v>
      </c>
      <c r="V4684" t="s">
        <v>3653</v>
      </c>
      <c r="W4684" t="s">
        <v>4263</v>
      </c>
      <c r="X4684" t="s">
        <v>3541</v>
      </c>
      <c r="Y4684" t="s">
        <v>4783</v>
      </c>
      <c r="Z4684" t="s">
        <v>3051</v>
      </c>
      <c r="AA4684">
        <v>633035.1</v>
      </c>
      <c r="AB4684" s="198">
        <v>37165</v>
      </c>
      <c r="AC4684" s="198">
        <v>37256</v>
      </c>
    </row>
    <row r="4685" spans="1:29" x14ac:dyDescent="0.2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31</v>
      </c>
      <c r="F4685" s="213">
        <f t="shared" si="370"/>
        <v>232500</v>
      </c>
      <c r="G4685" s="202">
        <v>1341782</v>
      </c>
      <c r="H4685" s="198">
        <v>37047.427048611113</v>
      </c>
      <c r="I4685" t="s">
        <v>4264</v>
      </c>
      <c r="M4685" t="s">
        <v>3494</v>
      </c>
      <c r="N4685" t="s">
        <v>4277</v>
      </c>
      <c r="O4685" t="s">
        <v>4487</v>
      </c>
      <c r="P4685" s="199">
        <v>7500</v>
      </c>
      <c r="S4685" t="s">
        <v>3495</v>
      </c>
      <c r="T4685" t="s">
        <v>3730</v>
      </c>
      <c r="U4685" s="201">
        <v>3.9624999999999999</v>
      </c>
      <c r="V4685" t="s">
        <v>3697</v>
      </c>
      <c r="W4685" t="s">
        <v>2909</v>
      </c>
      <c r="X4685" t="s">
        <v>4278</v>
      </c>
      <c r="Y4685" t="s">
        <v>3748</v>
      </c>
      <c r="Z4685" t="s">
        <v>3051</v>
      </c>
      <c r="AA4685" t="s">
        <v>997</v>
      </c>
      <c r="AB4685" s="198">
        <v>37073.875</v>
      </c>
      <c r="AC4685" s="198">
        <v>37103.875</v>
      </c>
    </row>
    <row r="4686" spans="1:29" x14ac:dyDescent="0.2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365</v>
      </c>
      <c r="F4686" s="213">
        <f t="shared" si="370"/>
        <v>1825000</v>
      </c>
      <c r="G4686" s="202">
        <v>1341783</v>
      </c>
      <c r="H4686" s="198">
        <v>37047.427083333336</v>
      </c>
      <c r="I4686" t="s">
        <v>3518</v>
      </c>
      <c r="M4686" t="s">
        <v>3494</v>
      </c>
      <c r="N4686" t="s">
        <v>4277</v>
      </c>
      <c r="O4686" t="s">
        <v>4526</v>
      </c>
      <c r="P4686" s="199">
        <v>5000</v>
      </c>
      <c r="S4686" t="s">
        <v>3495</v>
      </c>
      <c r="T4686" t="s">
        <v>3730</v>
      </c>
      <c r="U4686" s="201">
        <v>4.0350000000000001</v>
      </c>
      <c r="V4686" t="s">
        <v>4392</v>
      </c>
      <c r="W4686" t="s">
        <v>2909</v>
      </c>
      <c r="X4686" t="s">
        <v>4278</v>
      </c>
      <c r="Y4686" t="s">
        <v>3748</v>
      </c>
      <c r="Z4686" t="s">
        <v>3051</v>
      </c>
      <c r="AA4686" t="s">
        <v>998</v>
      </c>
      <c r="AB4686" s="198">
        <v>37257.875</v>
      </c>
      <c r="AC4686" s="198">
        <v>37621.875</v>
      </c>
    </row>
    <row r="4687" spans="1:29" x14ac:dyDescent="0.2">
      <c r="A4687" s="44" t="str">
        <f t="shared" si="366"/>
        <v xml:space="preserve"> Natural Gas Financial</v>
      </c>
      <c r="B4687" s="44" t="str">
        <f t="shared" si="367"/>
        <v/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31</v>
      </c>
      <c r="F4687" s="213">
        <f t="shared" si="370"/>
        <v>155000</v>
      </c>
      <c r="G4687" s="202">
        <v>1341789</v>
      </c>
      <c r="H4687" s="198">
        <v>37047.427499999998</v>
      </c>
      <c r="I4687" t="s">
        <v>4519</v>
      </c>
      <c r="M4687" t="s">
        <v>3494</v>
      </c>
      <c r="N4687" t="s">
        <v>3692</v>
      </c>
      <c r="O4687" t="s">
        <v>919</v>
      </c>
      <c r="Q4687" s="199">
        <v>5000</v>
      </c>
      <c r="S4687" t="s">
        <v>3495</v>
      </c>
      <c r="T4687" t="s">
        <v>3730</v>
      </c>
      <c r="U4687" s="201">
        <v>0.11</v>
      </c>
      <c r="V4687" t="s">
        <v>920</v>
      </c>
      <c r="W4687" t="s">
        <v>3693</v>
      </c>
      <c r="X4687" t="s">
        <v>4379</v>
      </c>
      <c r="Y4687" t="s">
        <v>3748</v>
      </c>
      <c r="Z4687" t="s">
        <v>3052</v>
      </c>
      <c r="AA4687" t="s">
        <v>999</v>
      </c>
      <c r="AB4687" s="198">
        <v>37165</v>
      </c>
      <c r="AC4687" s="198">
        <v>37195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25</v>
      </c>
      <c r="F4688" s="213">
        <f t="shared" si="370"/>
        <v>250000</v>
      </c>
      <c r="G4688" s="202">
        <v>1341790</v>
      </c>
      <c r="H4688" s="198">
        <v>37047.427546296298</v>
      </c>
      <c r="I4688" t="s">
        <v>3518</v>
      </c>
      <c r="M4688" t="s">
        <v>3494</v>
      </c>
      <c r="N4688" t="s">
        <v>4277</v>
      </c>
      <c r="O4688" t="s">
        <v>3991</v>
      </c>
      <c r="Q4688" s="199">
        <v>10000</v>
      </c>
      <c r="S4688" t="s">
        <v>3495</v>
      </c>
      <c r="T4688" t="s">
        <v>3730</v>
      </c>
      <c r="U4688" s="201">
        <v>3.8574999999999999</v>
      </c>
      <c r="V4688" t="s">
        <v>3691</v>
      </c>
      <c r="W4688" t="s">
        <v>4527</v>
      </c>
      <c r="X4688" t="s">
        <v>4157</v>
      </c>
      <c r="Y4688" t="s">
        <v>3748</v>
      </c>
      <c r="Z4688" t="s">
        <v>3051</v>
      </c>
      <c r="AA4688" t="s">
        <v>1000</v>
      </c>
      <c r="AB4688" s="198">
        <v>37048.875011574077</v>
      </c>
      <c r="AC4688" s="198">
        <v>37072.875011574077</v>
      </c>
    </row>
    <row r="4689" spans="1:29" x14ac:dyDescent="0.2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6000</v>
      </c>
      <c r="G4689" s="202">
        <v>1341791</v>
      </c>
      <c r="H4689" s="198">
        <v>37047.427557870367</v>
      </c>
      <c r="I4689" t="s">
        <v>3606</v>
      </c>
      <c r="M4689" t="s">
        <v>3494</v>
      </c>
      <c r="N4689" t="s">
        <v>3840</v>
      </c>
      <c r="O4689" t="s">
        <v>2469</v>
      </c>
      <c r="Q4689" s="199">
        <v>6000</v>
      </c>
      <c r="S4689" t="s">
        <v>3495</v>
      </c>
      <c r="T4689" t="s">
        <v>3730</v>
      </c>
      <c r="U4689" s="201">
        <v>3.7174999999999998</v>
      </c>
      <c r="V4689" t="s">
        <v>3491</v>
      </c>
      <c r="W4689" t="s">
        <v>4512</v>
      </c>
      <c r="X4689" t="s">
        <v>4513</v>
      </c>
      <c r="Y4689" t="s">
        <v>4481</v>
      </c>
      <c r="Z4689" t="s">
        <v>3051</v>
      </c>
      <c r="AA4689">
        <v>831654</v>
      </c>
      <c r="AB4689" s="198">
        <v>37048.875011574077</v>
      </c>
      <c r="AC4689" s="198">
        <v>37048.875011574077</v>
      </c>
    </row>
    <row r="4690" spans="1:29" x14ac:dyDescent="0.2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365</v>
      </c>
      <c r="F4690" s="213">
        <f t="shared" si="370"/>
        <v>1825000</v>
      </c>
      <c r="G4690" s="202">
        <v>1341792</v>
      </c>
      <c r="H4690" s="198">
        <v>37047.427615740744</v>
      </c>
      <c r="I4690" t="s">
        <v>4496</v>
      </c>
      <c r="M4690" t="s">
        <v>3494</v>
      </c>
      <c r="N4690" t="s">
        <v>4277</v>
      </c>
      <c r="O4690" t="s">
        <v>4526</v>
      </c>
      <c r="Q4690" s="199">
        <v>5000</v>
      </c>
      <c r="S4690" t="s">
        <v>3495</v>
      </c>
      <c r="T4690" t="s">
        <v>3730</v>
      </c>
      <c r="U4690" s="201">
        <v>4.0449999999999999</v>
      </c>
      <c r="V4690" t="s">
        <v>3640</v>
      </c>
      <c r="W4690" t="s">
        <v>2909</v>
      </c>
      <c r="X4690" t="s">
        <v>4278</v>
      </c>
      <c r="Y4690" t="s">
        <v>3748</v>
      </c>
      <c r="Z4690" t="s">
        <v>3051</v>
      </c>
      <c r="AA4690" t="s">
        <v>1001</v>
      </c>
      <c r="AB4690" s="198">
        <v>37257.875</v>
      </c>
      <c r="AC4690" s="198">
        <v>37621.875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25</v>
      </c>
      <c r="F4691" s="213">
        <f t="shared" si="370"/>
        <v>250000</v>
      </c>
      <c r="G4691" s="202">
        <v>1341793</v>
      </c>
      <c r="H4691" s="198">
        <v>37047.42765046296</v>
      </c>
      <c r="I4691" t="s">
        <v>4484</v>
      </c>
      <c r="M4691" t="s">
        <v>3494</v>
      </c>
      <c r="N4691" t="s">
        <v>4277</v>
      </c>
      <c r="O4691" t="s">
        <v>3991</v>
      </c>
      <c r="Q4691" s="199">
        <v>10000</v>
      </c>
      <c r="S4691" t="s">
        <v>3495</v>
      </c>
      <c r="T4691" t="s">
        <v>3730</v>
      </c>
      <c r="U4691" s="201">
        <v>3.8650000000000002</v>
      </c>
      <c r="V4691" t="s">
        <v>3556</v>
      </c>
      <c r="W4691" t="s">
        <v>4527</v>
      </c>
      <c r="X4691" t="s">
        <v>4157</v>
      </c>
      <c r="Y4691" t="s">
        <v>3748</v>
      </c>
      <c r="Z4691" t="s">
        <v>3051</v>
      </c>
      <c r="AA4691" t="s">
        <v>1002</v>
      </c>
      <c r="AB4691" s="198">
        <v>37048.875011574077</v>
      </c>
      <c r="AC4691" s="198">
        <v>37072.875011574077</v>
      </c>
    </row>
    <row r="4692" spans="1:29" x14ac:dyDescent="0.2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151</v>
      </c>
      <c r="F4692" s="213">
        <f t="shared" si="370"/>
        <v>755000</v>
      </c>
      <c r="G4692" s="202">
        <v>1341795</v>
      </c>
      <c r="H4692" s="198">
        <v>37047.427754629629</v>
      </c>
      <c r="I4692" t="s">
        <v>4276</v>
      </c>
      <c r="M4692" t="s">
        <v>3494</v>
      </c>
      <c r="N4692" t="s">
        <v>4277</v>
      </c>
      <c r="O4692" t="s">
        <v>4505</v>
      </c>
      <c r="Q4692" s="199">
        <v>5000</v>
      </c>
      <c r="S4692" t="s">
        <v>3495</v>
      </c>
      <c r="T4692" t="s">
        <v>3730</v>
      </c>
      <c r="U4692" s="201">
        <v>4.3899999999999997</v>
      </c>
      <c r="V4692" t="s">
        <v>4361</v>
      </c>
      <c r="W4692" t="s">
        <v>2909</v>
      </c>
      <c r="X4692" t="s">
        <v>4278</v>
      </c>
      <c r="Y4692" t="s">
        <v>3748</v>
      </c>
      <c r="Z4692" t="s">
        <v>3051</v>
      </c>
      <c r="AA4692" t="s">
        <v>1003</v>
      </c>
      <c r="AB4692" s="198">
        <v>37196</v>
      </c>
      <c r="AC4692" s="198">
        <v>37346</v>
      </c>
    </row>
    <row r="4693" spans="1:29" x14ac:dyDescent="0.2">
      <c r="A4693" s="44" t="str">
        <f t="shared" si="366"/>
        <v>US Natural Gas Physical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1</v>
      </c>
      <c r="F4693" s="213">
        <f t="shared" si="370"/>
        <v>3086</v>
      </c>
      <c r="G4693" s="202">
        <v>1341796</v>
      </c>
      <c r="H4693" s="198">
        <v>37047.427812499998</v>
      </c>
      <c r="I4693" t="s">
        <v>4032</v>
      </c>
      <c r="M4693" t="s">
        <v>3494</v>
      </c>
      <c r="N4693" t="s">
        <v>3840</v>
      </c>
      <c r="O4693" t="s">
        <v>4679</v>
      </c>
      <c r="Q4693" s="199">
        <v>3086</v>
      </c>
      <c r="S4693" t="s">
        <v>3495</v>
      </c>
      <c r="T4693" t="s">
        <v>3730</v>
      </c>
      <c r="U4693" s="201">
        <v>3.96</v>
      </c>
      <c r="V4693" t="s">
        <v>4033</v>
      </c>
      <c r="W4693" t="s">
        <v>4178</v>
      </c>
      <c r="X4693" t="s">
        <v>4179</v>
      </c>
      <c r="Y4693" t="s">
        <v>4481</v>
      </c>
      <c r="Z4693" t="s">
        <v>3051</v>
      </c>
      <c r="AA4693">
        <v>831655</v>
      </c>
      <c r="AB4693" s="198">
        <v>37048.875011574077</v>
      </c>
      <c r="AC4693" s="198">
        <v>37048.875011574077</v>
      </c>
    </row>
    <row r="4694" spans="1:29" x14ac:dyDescent="0.2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155000</v>
      </c>
      <c r="G4694" s="202">
        <v>1341797</v>
      </c>
      <c r="H4694" s="198">
        <v>37047.427824074075</v>
      </c>
      <c r="I4694" t="s">
        <v>4280</v>
      </c>
      <c r="M4694" t="s">
        <v>3494</v>
      </c>
      <c r="N4694" t="s">
        <v>4277</v>
      </c>
      <c r="O4694" t="s">
        <v>4487</v>
      </c>
      <c r="Q4694" s="199">
        <v>5000</v>
      </c>
      <c r="S4694" t="s">
        <v>3495</v>
      </c>
      <c r="T4694" t="s">
        <v>3730</v>
      </c>
      <c r="U4694" s="201">
        <v>3.9624999999999999</v>
      </c>
      <c r="V4694" t="s">
        <v>3246</v>
      </c>
      <c r="W4694" t="s">
        <v>2909</v>
      </c>
      <c r="X4694" t="s">
        <v>4278</v>
      </c>
      <c r="Y4694" t="s">
        <v>3748</v>
      </c>
      <c r="Z4694" t="s">
        <v>3051</v>
      </c>
      <c r="AA4694" t="s">
        <v>1004</v>
      </c>
      <c r="AB4694" s="198">
        <v>37073.875</v>
      </c>
      <c r="AC4694" s="198">
        <v>37103.875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24</v>
      </c>
      <c r="F4695" s="213">
        <f t="shared" si="370"/>
        <v>1200</v>
      </c>
      <c r="G4695" s="202">
        <v>1341798</v>
      </c>
      <c r="H4695" s="198">
        <v>37047.427881944444</v>
      </c>
      <c r="I4695" t="s">
        <v>3518</v>
      </c>
      <c r="M4695" t="s">
        <v>2818</v>
      </c>
      <c r="N4695" t="s">
        <v>3519</v>
      </c>
      <c r="O4695" t="s">
        <v>2451</v>
      </c>
      <c r="P4695" s="199">
        <v>50</v>
      </c>
      <c r="S4695" t="s">
        <v>3493</v>
      </c>
      <c r="T4695" t="s">
        <v>3730</v>
      </c>
      <c r="U4695" s="201">
        <v>55.5</v>
      </c>
      <c r="V4695" t="s">
        <v>2835</v>
      </c>
      <c r="W4695" t="s">
        <v>3527</v>
      </c>
      <c r="X4695" t="s">
        <v>4262</v>
      </c>
      <c r="Y4695" t="s">
        <v>4783</v>
      </c>
      <c r="Z4695" t="s">
        <v>3046</v>
      </c>
      <c r="AA4695">
        <v>633036.1</v>
      </c>
      <c r="AB4695" s="198">
        <v>37049.875011574077</v>
      </c>
      <c r="AC4695" s="198">
        <v>37072.875011574077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365</v>
      </c>
      <c r="F4696" s="213">
        <f t="shared" si="370"/>
        <v>1825000</v>
      </c>
      <c r="G4696" s="202">
        <v>1341799</v>
      </c>
      <c r="H4696" s="198">
        <v>37047.427928240744</v>
      </c>
      <c r="I4696" t="s">
        <v>4496</v>
      </c>
      <c r="M4696" t="s">
        <v>3494</v>
      </c>
      <c r="N4696" t="s">
        <v>4277</v>
      </c>
      <c r="O4696" t="s">
        <v>4526</v>
      </c>
      <c r="Q4696" s="199">
        <v>5000</v>
      </c>
      <c r="S4696" t="s">
        <v>3495</v>
      </c>
      <c r="T4696" t="s">
        <v>3730</v>
      </c>
      <c r="U4696" s="201">
        <v>4.0449999999999999</v>
      </c>
      <c r="V4696" t="s">
        <v>3640</v>
      </c>
      <c r="W4696" t="s">
        <v>2909</v>
      </c>
      <c r="X4696" t="s">
        <v>4278</v>
      </c>
      <c r="Y4696" t="s">
        <v>3748</v>
      </c>
      <c r="Z4696" t="s">
        <v>3051</v>
      </c>
      <c r="AA4696" t="s">
        <v>1005</v>
      </c>
      <c r="AB4696" s="198">
        <v>37257.875</v>
      </c>
      <c r="AC4696" s="198">
        <v>37621.875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151</v>
      </c>
      <c r="F4697" s="213">
        <f t="shared" si="370"/>
        <v>755000</v>
      </c>
      <c r="G4697" s="202">
        <v>1341800</v>
      </c>
      <c r="H4697" s="198">
        <v>37047.427939814814</v>
      </c>
      <c r="I4697" t="s">
        <v>3518</v>
      </c>
      <c r="M4697" t="s">
        <v>3494</v>
      </c>
      <c r="N4697" t="s">
        <v>4277</v>
      </c>
      <c r="O4697" t="s">
        <v>4505</v>
      </c>
      <c r="Q4697" s="199">
        <v>5000</v>
      </c>
      <c r="S4697" t="s">
        <v>3495</v>
      </c>
      <c r="T4697" t="s">
        <v>3730</v>
      </c>
      <c r="U4697" s="201">
        <v>4.3899999999999997</v>
      </c>
      <c r="V4697" t="s">
        <v>4004</v>
      </c>
      <c r="W4697" t="s">
        <v>2909</v>
      </c>
      <c r="X4697" t="s">
        <v>4278</v>
      </c>
      <c r="Y4697" t="s">
        <v>3748</v>
      </c>
      <c r="Z4697" t="s">
        <v>3051</v>
      </c>
      <c r="AA4697" t="s">
        <v>1006</v>
      </c>
      <c r="AB4697" s="198">
        <v>37196</v>
      </c>
      <c r="AC4697" s="198">
        <v>37346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24</v>
      </c>
      <c r="F4698" s="213">
        <f t="shared" si="370"/>
        <v>600</v>
      </c>
      <c r="G4698" s="202">
        <v>1341801</v>
      </c>
      <c r="H4698" s="198">
        <v>37047.428078703706</v>
      </c>
      <c r="I4698" t="s">
        <v>4239</v>
      </c>
      <c r="M4698" t="s">
        <v>2818</v>
      </c>
      <c r="N4698" t="s">
        <v>3458</v>
      </c>
      <c r="O4698" t="s">
        <v>1007</v>
      </c>
      <c r="P4698" s="199">
        <v>25</v>
      </c>
      <c r="S4698" t="s">
        <v>3493</v>
      </c>
      <c r="T4698" t="s">
        <v>3730</v>
      </c>
      <c r="U4698" s="201">
        <v>145</v>
      </c>
      <c r="V4698" t="s">
        <v>4354</v>
      </c>
      <c r="W4698" t="s">
        <v>3463</v>
      </c>
      <c r="X4698" t="s">
        <v>3459</v>
      </c>
      <c r="Y4698" t="s">
        <v>4783</v>
      </c>
      <c r="Z4698" t="s">
        <v>3046</v>
      </c>
      <c r="AA4698">
        <v>633037.1</v>
      </c>
      <c r="AB4698" s="198">
        <v>37049.875011574077</v>
      </c>
      <c r="AC4698" s="198">
        <v>37072.875011574077</v>
      </c>
    </row>
    <row r="4699" spans="1:29" x14ac:dyDescent="0.2">
      <c r="A4699" s="44" t="str">
        <f t="shared" si="366"/>
        <v xml:space="preserve"> Metals Financial</v>
      </c>
      <c r="B4699" s="44" t="str">
        <f t="shared" si="367"/>
        <v/>
      </c>
      <c r="C4699" s="44" t="str">
        <f t="shared" si="368"/>
        <v>Metals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3">
        <f t="shared" si="370"/>
        <v>50</v>
      </c>
      <c r="G4699" s="202">
        <v>1341806</v>
      </c>
      <c r="H4699" s="198">
        <v>37047.428344907406</v>
      </c>
      <c r="I4699" t="s">
        <v>3689</v>
      </c>
      <c r="M4699" t="s">
        <v>3499</v>
      </c>
      <c r="N4699" t="s">
        <v>3739</v>
      </c>
      <c r="O4699" t="s">
        <v>2341</v>
      </c>
      <c r="P4699" s="199">
        <v>50</v>
      </c>
      <c r="S4699" t="s">
        <v>3729</v>
      </c>
      <c r="T4699" t="s">
        <v>3730</v>
      </c>
      <c r="U4699" s="201">
        <v>1494.5</v>
      </c>
      <c r="V4699" t="s">
        <v>3690</v>
      </c>
      <c r="W4699" t="s">
        <v>3778</v>
      </c>
      <c r="X4699" t="s">
        <v>3732</v>
      </c>
      <c r="Y4699" t="s">
        <v>3733</v>
      </c>
      <c r="Z4699" t="s">
        <v>3734</v>
      </c>
      <c r="AA4699">
        <v>2169279</v>
      </c>
      <c r="AB4699" s="198">
        <v>37049.875011574077</v>
      </c>
      <c r="AC4699" s="198">
        <v>37049.875011574077</v>
      </c>
    </row>
    <row r="4700" spans="1:29" x14ac:dyDescent="0.2">
      <c r="A4700" s="44" t="str">
        <f t="shared" si="366"/>
        <v xml:space="preserve"> Metals Financial</v>
      </c>
      <c r="B4700" s="44" t="str">
        <f t="shared" si="367"/>
        <v/>
      </c>
      <c r="C4700" s="44" t="str">
        <f t="shared" si="368"/>
        <v>Metals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</v>
      </c>
      <c r="G4700" s="202">
        <v>1341807</v>
      </c>
      <c r="H4700" s="198">
        <v>37047.428344907406</v>
      </c>
      <c r="I4700" t="s">
        <v>3689</v>
      </c>
      <c r="M4700" t="s">
        <v>3499</v>
      </c>
      <c r="N4700" t="s">
        <v>3739</v>
      </c>
      <c r="O4700" t="s">
        <v>3740</v>
      </c>
      <c r="Q4700" s="199">
        <v>50</v>
      </c>
      <c r="S4700" t="s">
        <v>3729</v>
      </c>
      <c r="T4700" t="s">
        <v>3730</v>
      </c>
      <c r="U4700" s="201">
        <v>1512</v>
      </c>
      <c r="V4700" t="s">
        <v>3690</v>
      </c>
      <c r="W4700" t="s">
        <v>3778</v>
      </c>
      <c r="X4700" t="s">
        <v>3732</v>
      </c>
      <c r="Y4700" t="s">
        <v>3733</v>
      </c>
      <c r="Z4700" t="s">
        <v>3734</v>
      </c>
      <c r="AA4700">
        <v>2169281</v>
      </c>
    </row>
    <row r="4701" spans="1:29" x14ac:dyDescent="0.2">
      <c r="A4701" s="44" t="str">
        <f t="shared" si="366"/>
        <v>US Natural Gas Physical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13">
        <f t="shared" si="370"/>
        <v>25000</v>
      </c>
      <c r="G4701" s="202">
        <v>1341808</v>
      </c>
      <c r="H4701" s="198">
        <v>37047.428495370368</v>
      </c>
      <c r="I4701" t="s">
        <v>3490</v>
      </c>
      <c r="M4701" t="s">
        <v>3494</v>
      </c>
      <c r="N4701" t="s">
        <v>3840</v>
      </c>
      <c r="O4701" t="s">
        <v>4680</v>
      </c>
      <c r="P4701" s="199">
        <v>25000</v>
      </c>
      <c r="S4701" t="s">
        <v>3495</v>
      </c>
      <c r="T4701" t="s">
        <v>3730</v>
      </c>
      <c r="U4701" s="201">
        <v>3.83</v>
      </c>
      <c r="V4701" t="s">
        <v>4051</v>
      </c>
      <c r="W4701" t="s">
        <v>4163</v>
      </c>
      <c r="X4701" t="s">
        <v>4164</v>
      </c>
      <c r="Y4701" t="s">
        <v>4481</v>
      </c>
      <c r="Z4701" t="s">
        <v>3051</v>
      </c>
      <c r="AA4701">
        <v>831656</v>
      </c>
      <c r="AB4701" s="198">
        <v>37048.875011574077</v>
      </c>
      <c r="AC4701" s="198">
        <v>37048.875011574077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151</v>
      </c>
      <c r="F4702" s="213">
        <f t="shared" si="370"/>
        <v>377500</v>
      </c>
      <c r="G4702" s="202">
        <v>1341809</v>
      </c>
      <c r="H4702" s="198">
        <v>37047.42869212963</v>
      </c>
      <c r="I4702" t="s">
        <v>4171</v>
      </c>
      <c r="M4702" t="s">
        <v>3494</v>
      </c>
      <c r="N4702" t="s">
        <v>4277</v>
      </c>
      <c r="O4702" t="s">
        <v>4505</v>
      </c>
      <c r="P4702" s="199">
        <v>2500</v>
      </c>
      <c r="S4702" t="s">
        <v>3495</v>
      </c>
      <c r="T4702" t="s">
        <v>3730</v>
      </c>
      <c r="U4702" s="201">
        <v>4.38</v>
      </c>
      <c r="V4702" t="s">
        <v>4448</v>
      </c>
      <c r="W4702" t="s">
        <v>2909</v>
      </c>
      <c r="X4702" t="s">
        <v>4278</v>
      </c>
      <c r="Y4702" t="s">
        <v>3748</v>
      </c>
      <c r="Z4702" t="s">
        <v>3051</v>
      </c>
      <c r="AA4702" t="s">
        <v>1008</v>
      </c>
      <c r="AB4702" s="198">
        <v>37196</v>
      </c>
      <c r="AC4702" s="198">
        <v>37346</v>
      </c>
    </row>
    <row r="4703" spans="1:29" x14ac:dyDescent="0.2">
      <c r="A4703" s="44" t="str">
        <f t="shared" si="366"/>
        <v xml:space="preserve"> Natural Gas Physical</v>
      </c>
      <c r="B4703" s="44" t="str">
        <f t="shared" si="367"/>
        <v/>
      </c>
      <c r="C4703" s="44" t="str">
        <f t="shared" si="368"/>
        <v>Natural Gas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1</v>
      </c>
      <c r="F4703" s="213">
        <f t="shared" si="370"/>
        <v>10000</v>
      </c>
      <c r="G4703" s="202">
        <v>1341811</v>
      </c>
      <c r="H4703" s="198">
        <v>37047.428715277776</v>
      </c>
      <c r="I4703" t="s">
        <v>4276</v>
      </c>
      <c r="M4703" t="s">
        <v>3494</v>
      </c>
      <c r="N4703" t="s">
        <v>3176</v>
      </c>
      <c r="O4703" t="s">
        <v>4591</v>
      </c>
      <c r="Q4703" s="199">
        <v>10000</v>
      </c>
      <c r="S4703" t="s">
        <v>3798</v>
      </c>
      <c r="T4703" t="s">
        <v>3177</v>
      </c>
      <c r="U4703" s="201">
        <v>4.74</v>
      </c>
      <c r="V4703" t="s">
        <v>3555</v>
      </c>
      <c r="W4703" t="s">
        <v>3178</v>
      </c>
      <c r="X4703" t="s">
        <v>3179</v>
      </c>
      <c r="Y4703" t="s">
        <v>4481</v>
      </c>
      <c r="Z4703" t="s">
        <v>3052</v>
      </c>
      <c r="AA4703">
        <v>831658</v>
      </c>
      <c r="AB4703" s="198">
        <v>37047.875011574077</v>
      </c>
      <c r="AC4703" s="198">
        <v>37047.875011574077</v>
      </c>
    </row>
    <row r="4704" spans="1:29" x14ac:dyDescent="0.2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59</v>
      </c>
      <c r="F4704" s="213">
        <f t="shared" si="370"/>
        <v>2950</v>
      </c>
      <c r="G4704" s="202">
        <v>1341812</v>
      </c>
      <c r="H4704" s="198">
        <v>37047.428738425922</v>
      </c>
      <c r="I4704" t="s">
        <v>4284</v>
      </c>
      <c r="M4704" t="s">
        <v>2818</v>
      </c>
      <c r="N4704" t="s">
        <v>3519</v>
      </c>
      <c r="O4704" t="s">
        <v>4149</v>
      </c>
      <c r="Q4704" s="199">
        <v>50</v>
      </c>
      <c r="S4704" t="s">
        <v>3493</v>
      </c>
      <c r="T4704" t="s">
        <v>3730</v>
      </c>
      <c r="U4704" s="201">
        <v>37.9</v>
      </c>
      <c r="V4704" t="s">
        <v>2837</v>
      </c>
      <c r="W4704" t="s">
        <v>3538</v>
      </c>
      <c r="X4704" t="s">
        <v>3539</v>
      </c>
      <c r="Y4704" t="s">
        <v>4783</v>
      </c>
      <c r="Z4704" t="s">
        <v>3046</v>
      </c>
      <c r="AA4704">
        <v>633040.1</v>
      </c>
      <c r="AB4704" s="198">
        <v>37257.71597222222</v>
      </c>
      <c r="AC4704" s="198">
        <v>37315.71597222222</v>
      </c>
    </row>
    <row r="4705" spans="1:29" x14ac:dyDescent="0.2">
      <c r="A4705" s="44" t="str">
        <f t="shared" si="366"/>
        <v xml:space="preserve"> Natural Gas Physical</v>
      </c>
      <c r="B4705" s="44" t="str">
        <f t="shared" si="367"/>
        <v/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90</v>
      </c>
      <c r="F4705" s="213">
        <f t="shared" si="370"/>
        <v>2250000</v>
      </c>
      <c r="G4705" s="202">
        <v>1341814</v>
      </c>
      <c r="H4705" s="198">
        <v>37047.428935185184</v>
      </c>
      <c r="I4705" t="s">
        <v>3775</v>
      </c>
      <c r="M4705" t="s">
        <v>3494</v>
      </c>
      <c r="N4705" t="s">
        <v>3761</v>
      </c>
      <c r="O4705" t="s">
        <v>3762</v>
      </c>
      <c r="P4705" s="199">
        <v>25000</v>
      </c>
      <c r="S4705" t="s">
        <v>3763</v>
      </c>
      <c r="T4705" t="s">
        <v>3764</v>
      </c>
      <c r="U4705" s="201">
        <v>26.4</v>
      </c>
      <c r="V4705" t="s">
        <v>3776</v>
      </c>
      <c r="W4705" t="s">
        <v>3765</v>
      </c>
      <c r="X4705" t="s">
        <v>3766</v>
      </c>
      <c r="Y4705" t="s">
        <v>3767</v>
      </c>
      <c r="Z4705" t="s">
        <v>3735</v>
      </c>
      <c r="AA4705">
        <v>106503</v>
      </c>
      <c r="AB4705" s="198">
        <v>37257</v>
      </c>
      <c r="AC4705" s="198">
        <v>37346</v>
      </c>
    </row>
    <row r="4706" spans="1:29" x14ac:dyDescent="0.2">
      <c r="A4706" s="44" t="str">
        <f t="shared" si="366"/>
        <v>US Power Physical</v>
      </c>
      <c r="B4706" s="44" t="str">
        <f t="shared" si="367"/>
        <v>US</v>
      </c>
      <c r="C4706" s="44" t="str">
        <f t="shared" si="368"/>
        <v>Power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30</v>
      </c>
      <c r="F4706" s="213">
        <f t="shared" si="370"/>
        <v>1500</v>
      </c>
      <c r="G4706" s="202">
        <v>1341815</v>
      </c>
      <c r="H4706" s="198">
        <v>37047.428981481484</v>
      </c>
      <c r="I4706" t="s">
        <v>4272</v>
      </c>
      <c r="M4706" t="s">
        <v>2818</v>
      </c>
      <c r="N4706" t="s">
        <v>3519</v>
      </c>
      <c r="O4706" t="s">
        <v>4251</v>
      </c>
      <c r="Q4706" s="199">
        <v>50</v>
      </c>
      <c r="S4706" t="s">
        <v>3493</v>
      </c>
      <c r="T4706" t="s">
        <v>3730</v>
      </c>
      <c r="U4706" s="201">
        <v>36.9</v>
      </c>
      <c r="V4706" t="s">
        <v>559</v>
      </c>
      <c r="W4706" t="s">
        <v>3538</v>
      </c>
      <c r="X4706" t="s">
        <v>3524</v>
      </c>
      <c r="Y4706" t="s">
        <v>4783</v>
      </c>
      <c r="Z4706" t="s">
        <v>3046</v>
      </c>
      <c r="AA4706">
        <v>633042.1</v>
      </c>
      <c r="AB4706" s="198">
        <v>37135.71597222222</v>
      </c>
      <c r="AC4706" s="198">
        <v>37164.71597222222</v>
      </c>
    </row>
    <row r="4707" spans="1:29" x14ac:dyDescent="0.2">
      <c r="A4707" s="44" t="str">
        <f t="shared" si="366"/>
        <v xml:space="preserve"> Natural Gas Physical</v>
      </c>
      <c r="B4707" s="44" t="str">
        <f t="shared" si="367"/>
        <v/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1</v>
      </c>
      <c r="F4707" s="213">
        <f t="shared" si="370"/>
        <v>10000</v>
      </c>
      <c r="G4707" s="202">
        <v>1341816</v>
      </c>
      <c r="H4707" s="198">
        <v>37047.429039351853</v>
      </c>
      <c r="I4707" t="s">
        <v>4457</v>
      </c>
      <c r="M4707" t="s">
        <v>3494</v>
      </c>
      <c r="N4707" t="s">
        <v>3176</v>
      </c>
      <c r="O4707" t="s">
        <v>4591</v>
      </c>
      <c r="P4707" s="199">
        <v>10000</v>
      </c>
      <c r="S4707" t="s">
        <v>3798</v>
      </c>
      <c r="T4707" t="s">
        <v>3177</v>
      </c>
      <c r="U4707" s="201">
        <v>4.7350000000000003</v>
      </c>
      <c r="V4707" t="s">
        <v>3676</v>
      </c>
      <c r="W4707" t="s">
        <v>3178</v>
      </c>
      <c r="X4707" t="s">
        <v>3179</v>
      </c>
      <c r="Y4707" t="s">
        <v>4481</v>
      </c>
      <c r="Z4707" t="s">
        <v>3052</v>
      </c>
      <c r="AA4707">
        <v>831659</v>
      </c>
      <c r="AB4707" s="198">
        <v>37047.875011574077</v>
      </c>
      <c r="AC4707" s="198">
        <v>37047.875011574077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1341817</v>
      </c>
      <c r="H4708" s="198">
        <v>37047.429074074076</v>
      </c>
      <c r="I4708" t="s">
        <v>4254</v>
      </c>
      <c r="M4708" t="s">
        <v>2818</v>
      </c>
      <c r="N4708" t="s">
        <v>3519</v>
      </c>
      <c r="O4708" t="s">
        <v>4707</v>
      </c>
      <c r="P4708" s="199">
        <v>50</v>
      </c>
      <c r="S4708" t="s">
        <v>3493</v>
      </c>
      <c r="T4708" t="s">
        <v>3730</v>
      </c>
      <c r="U4708" s="201">
        <v>44</v>
      </c>
      <c r="V4708" t="s">
        <v>2509</v>
      </c>
      <c r="W4708" t="s">
        <v>3444</v>
      </c>
      <c r="X4708" t="s">
        <v>3526</v>
      </c>
      <c r="Y4708" t="s">
        <v>4783</v>
      </c>
      <c r="Z4708" t="s">
        <v>3046</v>
      </c>
      <c r="AA4708">
        <v>633043.1</v>
      </c>
      <c r="AB4708" s="198">
        <v>37060.875</v>
      </c>
      <c r="AC4708" s="198">
        <v>37064.875</v>
      </c>
    </row>
    <row r="4709" spans="1:29" x14ac:dyDescent="0.2">
      <c r="A4709" s="44" t="str">
        <f t="shared" si="366"/>
        <v xml:space="preserve"> Natural Gas Physical</v>
      </c>
      <c r="B4709" s="44" t="str">
        <f t="shared" si="367"/>
        <v/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10000</v>
      </c>
      <c r="G4709" s="202">
        <v>1341818</v>
      </c>
      <c r="H4709" s="198">
        <v>37047.429537037038</v>
      </c>
      <c r="I4709" t="s">
        <v>4239</v>
      </c>
      <c r="M4709" t="s">
        <v>3494</v>
      </c>
      <c r="N4709" t="s">
        <v>3176</v>
      </c>
      <c r="O4709" t="s">
        <v>4591</v>
      </c>
      <c r="Q4709" s="199">
        <v>10000</v>
      </c>
      <c r="S4709" t="s">
        <v>3798</v>
      </c>
      <c r="T4709" t="s">
        <v>3177</v>
      </c>
      <c r="U4709" s="201">
        <v>4.7450000000000001</v>
      </c>
      <c r="V4709" t="s">
        <v>3255</v>
      </c>
      <c r="W4709" t="s">
        <v>3178</v>
      </c>
      <c r="X4709" t="s">
        <v>3179</v>
      </c>
      <c r="Y4709" t="s">
        <v>4481</v>
      </c>
      <c r="Z4709" t="s">
        <v>3052</v>
      </c>
      <c r="AA4709">
        <v>831661</v>
      </c>
      <c r="AB4709" s="198">
        <v>37047.875011574077</v>
      </c>
      <c r="AC4709" s="198">
        <v>37047.875011574077</v>
      </c>
    </row>
    <row r="4710" spans="1:29" x14ac:dyDescent="0.2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10000</v>
      </c>
      <c r="G4710" s="202">
        <v>1341819</v>
      </c>
      <c r="H4710" s="198">
        <v>37047.429652777777</v>
      </c>
      <c r="I4710" t="s">
        <v>3606</v>
      </c>
      <c r="M4710" t="s">
        <v>3494</v>
      </c>
      <c r="N4710" t="s">
        <v>3840</v>
      </c>
      <c r="O4710" t="s">
        <v>2556</v>
      </c>
      <c r="Q4710" s="199">
        <v>10000</v>
      </c>
      <c r="S4710" t="s">
        <v>3495</v>
      </c>
      <c r="T4710" t="s">
        <v>3730</v>
      </c>
      <c r="U4710" s="201">
        <v>3.7850000000000001</v>
      </c>
      <c r="V4710" t="s">
        <v>3491</v>
      </c>
      <c r="W4710" t="s">
        <v>4169</v>
      </c>
      <c r="X4710" t="s">
        <v>4170</v>
      </c>
      <c r="Y4710" t="s">
        <v>4481</v>
      </c>
      <c r="Z4710" t="s">
        <v>3051</v>
      </c>
      <c r="AA4710">
        <v>831662</v>
      </c>
      <c r="AB4710" s="198">
        <v>37048.875011574077</v>
      </c>
      <c r="AC4710" s="198">
        <v>37048.875011574077</v>
      </c>
    </row>
    <row r="4711" spans="1:29" x14ac:dyDescent="0.2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4000</v>
      </c>
      <c r="G4711" s="202">
        <v>1341820</v>
      </c>
      <c r="H4711" s="198">
        <v>37047.429745370369</v>
      </c>
      <c r="I4711" t="s">
        <v>3606</v>
      </c>
      <c r="M4711" t="s">
        <v>3494</v>
      </c>
      <c r="N4711" t="s">
        <v>3840</v>
      </c>
      <c r="O4711" t="s">
        <v>2556</v>
      </c>
      <c r="Q4711" s="199">
        <v>4000</v>
      </c>
      <c r="S4711" t="s">
        <v>3495</v>
      </c>
      <c r="T4711" t="s">
        <v>3730</v>
      </c>
      <c r="U4711" s="201">
        <v>3.79</v>
      </c>
      <c r="V4711" t="s">
        <v>3491</v>
      </c>
      <c r="W4711" t="s">
        <v>4169</v>
      </c>
      <c r="X4711" t="s">
        <v>4170</v>
      </c>
      <c r="Y4711" t="s">
        <v>4481</v>
      </c>
      <c r="Z4711" t="s">
        <v>3051</v>
      </c>
      <c r="AA4711">
        <v>831663</v>
      </c>
      <c r="AB4711" s="198">
        <v>37048.875011574077</v>
      </c>
      <c r="AC4711" s="198">
        <v>37048.875011574077</v>
      </c>
    </row>
    <row r="4712" spans="1:29" x14ac:dyDescent="0.2">
      <c r="A4712" s="44" t="str">
        <f t="shared" si="366"/>
        <v>US Crude Financial</v>
      </c>
      <c r="B4712" s="44" t="str">
        <f t="shared" si="367"/>
        <v>US</v>
      </c>
      <c r="C4712" s="44" t="str">
        <f t="shared" si="368"/>
        <v>Crude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</v>
      </c>
      <c r="F4712" s="213">
        <f t="shared" si="370"/>
        <v>50000</v>
      </c>
      <c r="G4712" s="202">
        <v>1341821</v>
      </c>
      <c r="H4712" s="198">
        <v>37047.429849537039</v>
      </c>
      <c r="I4712" t="s">
        <v>4276</v>
      </c>
      <c r="M4712" t="s">
        <v>3599</v>
      </c>
      <c r="N4712" t="s">
        <v>4774</v>
      </c>
      <c r="O4712" t="s">
        <v>3516</v>
      </c>
      <c r="P4712" s="199">
        <v>50000</v>
      </c>
      <c r="S4712" t="s">
        <v>3500</v>
      </c>
      <c r="T4712" t="s">
        <v>3730</v>
      </c>
      <c r="U4712" s="201">
        <v>28</v>
      </c>
      <c r="V4712" t="s">
        <v>3801</v>
      </c>
      <c r="W4712" t="s">
        <v>4776</v>
      </c>
      <c r="X4712" t="s">
        <v>4777</v>
      </c>
      <c r="Y4712" t="s">
        <v>2830</v>
      </c>
      <c r="Z4712" t="s">
        <v>3051</v>
      </c>
      <c r="AA4712">
        <v>113748</v>
      </c>
      <c r="AB4712" s="198">
        <v>37073</v>
      </c>
      <c r="AC4712" s="198">
        <v>37103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25</v>
      </c>
      <c r="F4713" s="213">
        <f t="shared" si="370"/>
        <v>375000</v>
      </c>
      <c r="G4713" s="202">
        <v>1341822</v>
      </c>
      <c r="H4713" s="198">
        <v>37047.430115740739</v>
      </c>
      <c r="I4713" t="s">
        <v>4484</v>
      </c>
      <c r="M4713" t="s">
        <v>3494</v>
      </c>
      <c r="N4713" t="s">
        <v>4277</v>
      </c>
      <c r="O4713" t="s">
        <v>4674</v>
      </c>
      <c r="P4713" s="199">
        <v>15000</v>
      </c>
      <c r="S4713" t="s">
        <v>3495</v>
      </c>
      <c r="T4713" t="s">
        <v>3730</v>
      </c>
      <c r="U4713" s="201">
        <v>3.9</v>
      </c>
      <c r="V4713" t="s">
        <v>4049</v>
      </c>
      <c r="W4713" t="s">
        <v>4380</v>
      </c>
      <c r="X4713" t="s">
        <v>4381</v>
      </c>
      <c r="Y4713" t="s">
        <v>3748</v>
      </c>
      <c r="Z4713" t="s">
        <v>3051</v>
      </c>
      <c r="AA4713" t="s">
        <v>1009</v>
      </c>
      <c r="AB4713" s="198">
        <v>37048.875011574077</v>
      </c>
      <c r="AC4713" s="198">
        <v>37072.875011574077</v>
      </c>
    </row>
    <row r="4714" spans="1:29" x14ac:dyDescent="0.2">
      <c r="A4714" s="44" t="str">
        <f t="shared" si="366"/>
        <v>US Natural Gas Physical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3800</v>
      </c>
      <c r="G4714" s="202">
        <v>1341823</v>
      </c>
      <c r="H4714" s="198">
        <v>37047.430115740739</v>
      </c>
      <c r="I4714" t="s">
        <v>3625</v>
      </c>
      <c r="M4714" t="s">
        <v>3494</v>
      </c>
      <c r="N4714" t="s">
        <v>3840</v>
      </c>
      <c r="O4714" t="s">
        <v>2767</v>
      </c>
      <c r="Q4714" s="199">
        <v>3800</v>
      </c>
      <c r="S4714" t="s">
        <v>3495</v>
      </c>
      <c r="T4714" t="s">
        <v>3730</v>
      </c>
      <c r="U4714" s="201">
        <v>3.73</v>
      </c>
      <c r="V4714" t="s">
        <v>3244</v>
      </c>
      <c r="W4714" t="s">
        <v>4368</v>
      </c>
      <c r="X4714" t="s">
        <v>3165</v>
      </c>
      <c r="Y4714" t="s">
        <v>4481</v>
      </c>
      <c r="Z4714" t="s">
        <v>3051</v>
      </c>
      <c r="AA4714">
        <v>831665</v>
      </c>
      <c r="AB4714" s="198">
        <v>37048.875011574077</v>
      </c>
      <c r="AC4714" s="198">
        <v>37048.875011574077</v>
      </c>
    </row>
    <row r="4715" spans="1:29" x14ac:dyDescent="0.2">
      <c r="A4715" s="44" t="str">
        <f t="shared" si="366"/>
        <v xml:space="preserve"> Metals Financial</v>
      </c>
      <c r="B4715" s="44" t="str">
        <f t="shared" si="367"/>
        <v/>
      </c>
      <c r="C4715" s="44" t="str">
        <f t="shared" si="368"/>
        <v>Metals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16</v>
      </c>
      <c r="G4715" s="202">
        <v>1341824</v>
      </c>
      <c r="H4715" s="198">
        <v>37047.430185185185</v>
      </c>
      <c r="I4715" t="s">
        <v>3432</v>
      </c>
      <c r="M4715" t="s">
        <v>3499</v>
      </c>
      <c r="N4715" t="s">
        <v>3739</v>
      </c>
      <c r="O4715" t="s">
        <v>3740</v>
      </c>
      <c r="P4715" s="199">
        <v>16</v>
      </c>
      <c r="S4715" t="s">
        <v>3729</v>
      </c>
      <c r="T4715" t="s">
        <v>3730</v>
      </c>
      <c r="U4715" s="201">
        <v>1511</v>
      </c>
      <c r="V4715" t="s">
        <v>3433</v>
      </c>
      <c r="W4715" t="s">
        <v>3736</v>
      </c>
      <c r="X4715" t="s">
        <v>3732</v>
      </c>
      <c r="Y4715" t="s">
        <v>3733</v>
      </c>
      <c r="Z4715" t="s">
        <v>3734</v>
      </c>
      <c r="AA4715">
        <v>2169283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155000</v>
      </c>
      <c r="G4716" s="202">
        <v>1341825</v>
      </c>
      <c r="H4716" s="198">
        <v>37047.430243055554</v>
      </c>
      <c r="I4716" t="s">
        <v>3702</v>
      </c>
      <c r="M4716" t="s">
        <v>3494</v>
      </c>
      <c r="N4716" t="s">
        <v>4277</v>
      </c>
      <c r="O4716" t="s">
        <v>4487</v>
      </c>
      <c r="P4716" s="199">
        <v>5000</v>
      </c>
      <c r="S4716" t="s">
        <v>3495</v>
      </c>
      <c r="T4716" t="s">
        <v>3730</v>
      </c>
      <c r="U4716" s="201">
        <v>3.95</v>
      </c>
      <c r="V4716" t="s">
        <v>3680</v>
      </c>
      <c r="W4716" t="s">
        <v>2909</v>
      </c>
      <c r="X4716" t="s">
        <v>4278</v>
      </c>
      <c r="Y4716" t="s">
        <v>3748</v>
      </c>
      <c r="Z4716" t="s">
        <v>3051</v>
      </c>
      <c r="AA4716" t="s">
        <v>1010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465000</v>
      </c>
      <c r="G4717" s="202">
        <v>1341826</v>
      </c>
      <c r="H4717" s="198">
        <v>37047.430335648147</v>
      </c>
      <c r="I4717" t="s">
        <v>3606</v>
      </c>
      <c r="M4717" t="s">
        <v>3494</v>
      </c>
      <c r="N4717" t="s">
        <v>4277</v>
      </c>
      <c r="O4717" t="s">
        <v>4487</v>
      </c>
      <c r="P4717" s="199">
        <v>15000</v>
      </c>
      <c r="S4717" t="s">
        <v>3495</v>
      </c>
      <c r="T4717" t="s">
        <v>3730</v>
      </c>
      <c r="U4717" s="201">
        <v>3.95</v>
      </c>
      <c r="V4717" t="s">
        <v>3154</v>
      </c>
      <c r="W4717" t="s">
        <v>2909</v>
      </c>
      <c r="X4717" t="s">
        <v>4278</v>
      </c>
      <c r="Y4717" t="s">
        <v>3748</v>
      </c>
      <c r="Z4717" t="s">
        <v>3051</v>
      </c>
      <c r="AA4717" t="s">
        <v>1011</v>
      </c>
      <c r="AB4717" s="198">
        <v>37073.875</v>
      </c>
      <c r="AC4717" s="198">
        <v>37103.875</v>
      </c>
    </row>
    <row r="4718" spans="1:29" x14ac:dyDescent="0.2">
      <c r="A4718" s="44" t="str">
        <f t="shared" si="366"/>
        <v>US Power Physical</v>
      </c>
      <c r="B4718" s="44" t="str">
        <f t="shared" si="367"/>
        <v>US</v>
      </c>
      <c r="C4718" s="44" t="str">
        <f t="shared" si="368"/>
        <v>Power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365</v>
      </c>
      <c r="F4718" s="213">
        <f t="shared" si="370"/>
        <v>18250</v>
      </c>
      <c r="G4718" s="202">
        <v>1341827</v>
      </c>
      <c r="H4718" s="198">
        <v>37047.430509259262</v>
      </c>
      <c r="I4718" t="s">
        <v>3533</v>
      </c>
      <c r="M4718" t="s">
        <v>2818</v>
      </c>
      <c r="N4718" t="s">
        <v>3519</v>
      </c>
      <c r="O4718" t="s">
        <v>4693</v>
      </c>
      <c r="Q4718" s="199">
        <v>50</v>
      </c>
      <c r="S4718" t="s">
        <v>3493</v>
      </c>
      <c r="T4718" t="s">
        <v>3730</v>
      </c>
      <c r="U4718" s="201">
        <v>39.5</v>
      </c>
      <c r="V4718" t="s">
        <v>3537</v>
      </c>
      <c r="W4718" t="s">
        <v>3527</v>
      </c>
      <c r="X4718" t="s">
        <v>3289</v>
      </c>
      <c r="Y4718" t="s">
        <v>4783</v>
      </c>
      <c r="Z4718" t="s">
        <v>3046</v>
      </c>
      <c r="AA4718">
        <v>633044.1</v>
      </c>
      <c r="AB4718" s="198">
        <v>37622.594444444447</v>
      </c>
      <c r="AC4718" s="198">
        <v>37986.594444444447</v>
      </c>
    </row>
    <row r="4719" spans="1:29" x14ac:dyDescent="0.2">
      <c r="A4719" s="44" t="str">
        <f t="shared" si="366"/>
        <v>US Power Physical</v>
      </c>
      <c r="B4719" s="44" t="str">
        <f t="shared" si="367"/>
        <v>US</v>
      </c>
      <c r="C4719" s="44" t="str">
        <f t="shared" si="368"/>
        <v>Power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24</v>
      </c>
      <c r="F4719" s="213">
        <f t="shared" si="370"/>
        <v>600</v>
      </c>
      <c r="G4719" s="202">
        <v>1341828</v>
      </c>
      <c r="H4719" s="198">
        <v>37047.430520833332</v>
      </c>
      <c r="I4719" t="s">
        <v>4239</v>
      </c>
      <c r="M4719" t="s">
        <v>2818</v>
      </c>
      <c r="N4719" t="s">
        <v>3460</v>
      </c>
      <c r="O4719" t="s">
        <v>1012</v>
      </c>
      <c r="P4719" s="199">
        <v>25</v>
      </c>
      <c r="S4719" t="s">
        <v>3493</v>
      </c>
      <c r="T4719" t="s">
        <v>3730</v>
      </c>
      <c r="U4719" s="201">
        <v>110</v>
      </c>
      <c r="V4719" t="s">
        <v>4354</v>
      </c>
      <c r="W4719" t="s">
        <v>3465</v>
      </c>
      <c r="X4719" t="s">
        <v>3462</v>
      </c>
      <c r="Y4719" t="s">
        <v>4783</v>
      </c>
      <c r="Z4719" t="s">
        <v>3046</v>
      </c>
      <c r="AA4719">
        <v>633045.1</v>
      </c>
      <c r="AB4719" s="198">
        <v>37049.875011574077</v>
      </c>
      <c r="AC4719" s="198">
        <v>37072.875011574077</v>
      </c>
    </row>
    <row r="4720" spans="1:29" x14ac:dyDescent="0.2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24</v>
      </c>
      <c r="F4720" s="213">
        <f t="shared" si="370"/>
        <v>600</v>
      </c>
      <c r="G4720" s="202">
        <v>1341831</v>
      </c>
      <c r="H4720" s="198">
        <v>37047.43068287037</v>
      </c>
      <c r="I4720" t="s">
        <v>4477</v>
      </c>
      <c r="M4720" t="s">
        <v>2818</v>
      </c>
      <c r="N4720" t="s">
        <v>3458</v>
      </c>
      <c r="O4720" t="s">
        <v>1007</v>
      </c>
      <c r="P4720" s="199">
        <v>25</v>
      </c>
      <c r="S4720" t="s">
        <v>3493</v>
      </c>
      <c r="T4720" t="s">
        <v>3730</v>
      </c>
      <c r="U4720" s="201">
        <v>137.5</v>
      </c>
      <c r="V4720" t="s">
        <v>4010</v>
      </c>
      <c r="W4720" t="s">
        <v>3463</v>
      </c>
      <c r="X4720" t="s">
        <v>3459</v>
      </c>
      <c r="Y4720" t="s">
        <v>4783</v>
      </c>
      <c r="Z4720" t="s">
        <v>3046</v>
      </c>
      <c r="AA4720">
        <v>633047.1</v>
      </c>
      <c r="AB4720" s="198">
        <v>37049.875011574077</v>
      </c>
      <c r="AC4720" s="198">
        <v>37072.875011574077</v>
      </c>
    </row>
    <row r="4721" spans="1:29" x14ac:dyDescent="0.2">
      <c r="A4721" s="44" t="str">
        <f t="shared" si="366"/>
        <v xml:space="preserve"> Natural Gas Physical</v>
      </c>
      <c r="B4721" s="44" t="str">
        <f t="shared" si="367"/>
        <v/>
      </c>
      <c r="C4721" s="44" t="str">
        <f t="shared" si="368"/>
        <v>Natural Gas</v>
      </c>
      <c r="D4721" s="44" t="str">
        <f t="shared" si="369"/>
        <v>Physical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10000</v>
      </c>
      <c r="G4721" s="202">
        <v>1341837</v>
      </c>
      <c r="H4721" s="198">
        <v>37047.430810185186</v>
      </c>
      <c r="I4721" t="s">
        <v>4584</v>
      </c>
      <c r="M4721" t="s">
        <v>3494</v>
      </c>
      <c r="N4721" t="s">
        <v>3176</v>
      </c>
      <c r="O4721" t="s">
        <v>4591</v>
      </c>
      <c r="P4721" s="199">
        <v>10000</v>
      </c>
      <c r="S4721" t="s">
        <v>3798</v>
      </c>
      <c r="T4721" t="s">
        <v>3177</v>
      </c>
      <c r="U4721" s="201">
        <v>4.7350000000000003</v>
      </c>
      <c r="V4721" t="s">
        <v>712</v>
      </c>
      <c r="W4721" t="s">
        <v>3178</v>
      </c>
      <c r="X4721" t="s">
        <v>3179</v>
      </c>
      <c r="Y4721" t="s">
        <v>4481</v>
      </c>
      <c r="Z4721" t="s">
        <v>3052</v>
      </c>
      <c r="AA4721">
        <v>831668</v>
      </c>
      <c r="AB4721" s="198">
        <v>37047.875011574077</v>
      </c>
      <c r="AC4721" s="198">
        <v>37047.875011574077</v>
      </c>
    </row>
    <row r="4722" spans="1:29" x14ac:dyDescent="0.2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3">
        <f t="shared" si="370"/>
        <v>50000</v>
      </c>
      <c r="G4722" s="202">
        <v>1341838</v>
      </c>
      <c r="H4722" s="198">
        <v>37047.430856481478</v>
      </c>
      <c r="I4722" t="s">
        <v>4276</v>
      </c>
      <c r="M4722" t="s">
        <v>3599</v>
      </c>
      <c r="N4722" t="s">
        <v>4774</v>
      </c>
      <c r="O4722" t="s">
        <v>3516</v>
      </c>
      <c r="P4722" s="199">
        <v>50000</v>
      </c>
      <c r="S4722" t="s">
        <v>3500</v>
      </c>
      <c r="T4722" t="s">
        <v>3730</v>
      </c>
      <c r="U4722" s="201">
        <v>27.98</v>
      </c>
      <c r="V4722" t="s">
        <v>3801</v>
      </c>
      <c r="W4722" t="s">
        <v>4776</v>
      </c>
      <c r="X4722" t="s">
        <v>4777</v>
      </c>
      <c r="Y4722" t="s">
        <v>2830</v>
      </c>
      <c r="Z4722" t="s">
        <v>3051</v>
      </c>
      <c r="AA4722">
        <v>113750</v>
      </c>
      <c r="AB4722" s="198">
        <v>37073</v>
      </c>
      <c r="AC4722" s="198">
        <v>37103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25</v>
      </c>
      <c r="F4723" s="213">
        <f t="shared" si="370"/>
        <v>125000</v>
      </c>
      <c r="G4723" s="202">
        <v>1341839</v>
      </c>
      <c r="H4723" s="198">
        <v>37047.430891203701</v>
      </c>
      <c r="I4723" t="s">
        <v>3518</v>
      </c>
      <c r="M4723" t="s">
        <v>3494</v>
      </c>
      <c r="N4723" t="s">
        <v>4277</v>
      </c>
      <c r="O4723" t="s">
        <v>3991</v>
      </c>
      <c r="Q4723" s="199">
        <v>5000</v>
      </c>
      <c r="S4723" t="s">
        <v>3495</v>
      </c>
      <c r="T4723" t="s">
        <v>3730</v>
      </c>
      <c r="U4723" s="201">
        <v>3.8574999999999999</v>
      </c>
      <c r="V4723" t="s">
        <v>3691</v>
      </c>
      <c r="W4723" t="s">
        <v>4527</v>
      </c>
      <c r="X4723" t="s">
        <v>4157</v>
      </c>
      <c r="Y4723" t="s">
        <v>3748</v>
      </c>
      <c r="Z4723" t="s">
        <v>3051</v>
      </c>
      <c r="AA4723" t="s">
        <v>1013</v>
      </c>
      <c r="AB4723" s="198">
        <v>37048.875011574077</v>
      </c>
      <c r="AC4723" s="198">
        <v>37072.875011574077</v>
      </c>
    </row>
    <row r="4724" spans="1:29" x14ac:dyDescent="0.2">
      <c r="A4724" s="44" t="str">
        <f t="shared" si="366"/>
        <v xml:space="preserve"> Natural Gas Financial</v>
      </c>
      <c r="B4724" s="44" t="str">
        <f t="shared" si="367"/>
        <v/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92</v>
      </c>
      <c r="F4724" s="213">
        <f t="shared" si="370"/>
        <v>460000</v>
      </c>
      <c r="G4724" s="202">
        <v>1341841</v>
      </c>
      <c r="H4724" s="198">
        <v>37047.430983796294</v>
      </c>
      <c r="I4724" t="s">
        <v>4285</v>
      </c>
      <c r="M4724" t="s">
        <v>3494</v>
      </c>
      <c r="N4724" t="s">
        <v>3692</v>
      </c>
      <c r="O4724" t="s">
        <v>3898</v>
      </c>
      <c r="Q4724" s="199">
        <v>5000</v>
      </c>
      <c r="S4724" t="s">
        <v>3495</v>
      </c>
      <c r="T4724" t="s">
        <v>3730</v>
      </c>
      <c r="U4724" s="201">
        <v>-0.44500000000000001</v>
      </c>
      <c r="V4724" t="s">
        <v>1014</v>
      </c>
      <c r="W4724" t="s">
        <v>3693</v>
      </c>
      <c r="X4724" t="s">
        <v>3694</v>
      </c>
      <c r="Y4724" t="s">
        <v>3748</v>
      </c>
      <c r="Z4724" t="s">
        <v>3052</v>
      </c>
      <c r="AA4724" t="s">
        <v>1015</v>
      </c>
      <c r="AB4724" s="198">
        <v>37104</v>
      </c>
      <c r="AC4724" s="198">
        <v>37195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5</v>
      </c>
      <c r="F4725" s="213">
        <f t="shared" si="370"/>
        <v>250</v>
      </c>
      <c r="G4725" s="202">
        <v>1341842</v>
      </c>
      <c r="H4725" s="198">
        <v>37047.430995370371</v>
      </c>
      <c r="I4725" t="s">
        <v>3521</v>
      </c>
      <c r="M4725" t="s">
        <v>2818</v>
      </c>
      <c r="N4725" t="s">
        <v>3519</v>
      </c>
      <c r="O4725" t="s">
        <v>3457</v>
      </c>
      <c r="Q4725" s="199">
        <v>50</v>
      </c>
      <c r="S4725" t="s">
        <v>3493</v>
      </c>
      <c r="T4725" t="s">
        <v>3730</v>
      </c>
      <c r="U4725" s="201">
        <v>38.75</v>
      </c>
      <c r="V4725" t="s">
        <v>3960</v>
      </c>
      <c r="W4725" t="s">
        <v>3534</v>
      </c>
      <c r="X4725" t="s">
        <v>3535</v>
      </c>
      <c r="Y4725" t="s">
        <v>4783</v>
      </c>
      <c r="Z4725" t="s">
        <v>3046</v>
      </c>
      <c r="AA4725">
        <v>633051.1</v>
      </c>
      <c r="AB4725" s="198">
        <v>37053.875011574077</v>
      </c>
      <c r="AC4725" s="198">
        <v>37057.875011574077</v>
      </c>
    </row>
    <row r="4726" spans="1:29" x14ac:dyDescent="0.2">
      <c r="A4726" s="44" t="str">
        <f t="shared" si="366"/>
        <v xml:space="preserve"> Natural Gas Physical</v>
      </c>
      <c r="B4726" s="44" t="str">
        <f t="shared" si="367"/>
        <v/>
      </c>
      <c r="C4726" s="44" t="str">
        <f t="shared" si="368"/>
        <v>Natural Gas</v>
      </c>
      <c r="D4726" s="44" t="str">
        <f t="shared" si="369"/>
        <v>Physical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10000</v>
      </c>
      <c r="G4726" s="202">
        <v>1341843</v>
      </c>
      <c r="H4726" s="198">
        <v>37047.431087962963</v>
      </c>
      <c r="I4726" t="s">
        <v>4103</v>
      </c>
      <c r="M4726" t="s">
        <v>3494</v>
      </c>
      <c r="N4726" t="s">
        <v>3176</v>
      </c>
      <c r="O4726" t="s">
        <v>4591</v>
      </c>
      <c r="P4726" s="199">
        <v>10000</v>
      </c>
      <c r="S4726" t="s">
        <v>3798</v>
      </c>
      <c r="T4726" t="s">
        <v>3177</v>
      </c>
      <c r="U4726" s="201">
        <v>4.7249999999999996</v>
      </c>
      <c r="V4726" t="s">
        <v>4104</v>
      </c>
      <c r="W4726" t="s">
        <v>3178</v>
      </c>
      <c r="X4726" t="s">
        <v>3179</v>
      </c>
      <c r="Y4726" t="s">
        <v>4481</v>
      </c>
      <c r="Z4726" t="s">
        <v>3052</v>
      </c>
      <c r="AA4726">
        <v>831669</v>
      </c>
      <c r="AB4726" s="198">
        <v>37047.875011574077</v>
      </c>
      <c r="AC4726" s="198">
        <v>37047.875011574077</v>
      </c>
    </row>
    <row r="4727" spans="1:29" x14ac:dyDescent="0.2">
      <c r="A4727" s="44" t="str">
        <f t="shared" si="366"/>
        <v>US Lumber Physical</v>
      </c>
      <c r="B4727" s="44" t="str">
        <f t="shared" si="367"/>
        <v>US</v>
      </c>
      <c r="C4727" s="44" t="str">
        <f t="shared" si="368"/>
        <v>Lumber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110</v>
      </c>
      <c r="G4727" s="202">
        <v>1341844</v>
      </c>
      <c r="H4727" s="198">
        <v>37047.431111111109</v>
      </c>
      <c r="I4727" t="s">
        <v>1016</v>
      </c>
      <c r="J4727" t="s">
        <v>1017</v>
      </c>
      <c r="K4727" t="s">
        <v>3113</v>
      </c>
      <c r="L4727">
        <v>189</v>
      </c>
      <c r="M4727" t="s">
        <v>1018</v>
      </c>
      <c r="N4727" t="s">
        <v>1019</v>
      </c>
      <c r="O4727" t="s">
        <v>1020</v>
      </c>
      <c r="P4727" s="199">
        <v>110</v>
      </c>
      <c r="S4727" t="s">
        <v>1021</v>
      </c>
      <c r="T4727" t="s">
        <v>3730</v>
      </c>
      <c r="U4727" s="201">
        <v>395</v>
      </c>
      <c r="V4727" t="s">
        <v>1022</v>
      </c>
      <c r="W4727" t="s">
        <v>1023</v>
      </c>
      <c r="X4727" t="s">
        <v>1024</v>
      </c>
      <c r="Y4727" t="s">
        <v>3748</v>
      </c>
      <c r="Z4727" t="s">
        <v>3051</v>
      </c>
      <c r="AA4727" t="s">
        <v>1025</v>
      </c>
      <c r="AB4727" s="198">
        <v>37047.875011574077</v>
      </c>
      <c r="AC4727" s="198">
        <v>37047.875011574077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1550</v>
      </c>
      <c r="G4728" s="202">
        <v>1341845</v>
      </c>
      <c r="H4728" s="198">
        <v>37047.431226851855</v>
      </c>
      <c r="I4728" t="s">
        <v>4268</v>
      </c>
      <c r="M4728" t="s">
        <v>3494</v>
      </c>
      <c r="N4728" t="s">
        <v>4466</v>
      </c>
      <c r="O4728" t="s">
        <v>4092</v>
      </c>
      <c r="P4728" s="199">
        <v>50</v>
      </c>
      <c r="S4728" t="s">
        <v>4416</v>
      </c>
      <c r="T4728" t="s">
        <v>3730</v>
      </c>
      <c r="U4728" s="201">
        <v>0.14000000000000001</v>
      </c>
      <c r="V4728" t="s">
        <v>4692</v>
      </c>
      <c r="W4728" t="s">
        <v>4417</v>
      </c>
      <c r="X4728" t="s">
        <v>4418</v>
      </c>
      <c r="Y4728" t="s">
        <v>3748</v>
      </c>
      <c r="Z4728" t="s">
        <v>3051</v>
      </c>
      <c r="AA4728" t="s">
        <v>1026</v>
      </c>
      <c r="AB4728" s="198">
        <v>37073</v>
      </c>
      <c r="AC4728" s="198">
        <v>37103</v>
      </c>
    </row>
    <row r="4729" spans="1:29" x14ac:dyDescent="0.2">
      <c r="A4729" s="44" t="str">
        <f t="shared" si="366"/>
        <v>US Natural Gas Physical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1</v>
      </c>
      <c r="F4729" s="213">
        <f t="shared" si="370"/>
        <v>10000</v>
      </c>
      <c r="G4729" s="202">
        <v>1341848</v>
      </c>
      <c r="H4729" s="198">
        <v>37047.431284722225</v>
      </c>
      <c r="I4729" t="s">
        <v>4496</v>
      </c>
      <c r="M4729" t="s">
        <v>3494</v>
      </c>
      <c r="N4729" t="s">
        <v>3840</v>
      </c>
      <c r="O4729" t="s">
        <v>2767</v>
      </c>
      <c r="Q4729" s="199">
        <v>10000</v>
      </c>
      <c r="S4729" t="s">
        <v>3495</v>
      </c>
      <c r="T4729" t="s">
        <v>3730</v>
      </c>
      <c r="U4729" s="201">
        <v>3.7349999999999999</v>
      </c>
      <c r="V4729" t="s">
        <v>3636</v>
      </c>
      <c r="W4729" t="s">
        <v>4368</v>
      </c>
      <c r="X4729" t="s">
        <v>3165</v>
      </c>
      <c r="Y4729" t="s">
        <v>4481</v>
      </c>
      <c r="Z4729" t="s">
        <v>3051</v>
      </c>
      <c r="AA4729">
        <v>831671</v>
      </c>
      <c r="AB4729" s="198">
        <v>37048.875011574077</v>
      </c>
      <c r="AC4729" s="198">
        <v>37048.875011574077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465000</v>
      </c>
      <c r="G4730" s="202">
        <v>1341849</v>
      </c>
      <c r="H4730" s="198">
        <v>37047.431342592594</v>
      </c>
      <c r="I4730" t="s">
        <v>3151</v>
      </c>
      <c r="M4730" t="s">
        <v>3494</v>
      </c>
      <c r="N4730" t="s">
        <v>4277</v>
      </c>
      <c r="O4730" t="s">
        <v>4487</v>
      </c>
      <c r="P4730" s="199">
        <v>15000</v>
      </c>
      <c r="S4730" t="s">
        <v>3495</v>
      </c>
      <c r="T4730" t="s">
        <v>3730</v>
      </c>
      <c r="U4730" s="201">
        <v>3.9449999999999998</v>
      </c>
      <c r="V4730" t="s">
        <v>3508</v>
      </c>
      <c r="W4730" t="s">
        <v>2909</v>
      </c>
      <c r="X4730" t="s">
        <v>4278</v>
      </c>
      <c r="Y4730" t="s">
        <v>3748</v>
      </c>
      <c r="Z4730" t="s">
        <v>3051</v>
      </c>
      <c r="AA4730" t="s">
        <v>1027</v>
      </c>
      <c r="AB4730" s="198">
        <v>37073.875</v>
      </c>
      <c r="AC4730" s="198">
        <v>37103.875</v>
      </c>
    </row>
    <row r="4731" spans="1:29" x14ac:dyDescent="0.2">
      <c r="A4731" s="44" t="str">
        <f t="shared" si="366"/>
        <v xml:space="preserve"> Natural Gas Physical</v>
      </c>
      <c r="B4731" s="44" t="str">
        <f t="shared" si="367"/>
        <v/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10000</v>
      </c>
      <c r="G4731" s="202">
        <v>1341850</v>
      </c>
      <c r="H4731" s="198">
        <v>37047.43136574074</v>
      </c>
      <c r="I4731" t="s">
        <v>4239</v>
      </c>
      <c r="M4731" t="s">
        <v>3494</v>
      </c>
      <c r="N4731" t="s">
        <v>3176</v>
      </c>
      <c r="O4731" t="s">
        <v>4591</v>
      </c>
      <c r="Q4731" s="199">
        <v>10000</v>
      </c>
      <c r="S4731" t="s">
        <v>3798</v>
      </c>
      <c r="T4731" t="s">
        <v>3177</v>
      </c>
      <c r="U4731" s="201">
        <v>4.7300000000000004</v>
      </c>
      <c r="V4731" t="s">
        <v>3255</v>
      </c>
      <c r="W4731" t="s">
        <v>3178</v>
      </c>
      <c r="X4731" t="s">
        <v>3179</v>
      </c>
      <c r="Y4731" t="s">
        <v>4481</v>
      </c>
      <c r="Z4731" t="s">
        <v>3052</v>
      </c>
      <c r="AA4731">
        <v>831673</v>
      </c>
      <c r="AB4731" s="198">
        <v>37047.875011574077</v>
      </c>
      <c r="AC4731" s="198">
        <v>37047.875011574077</v>
      </c>
    </row>
    <row r="4732" spans="1:29" x14ac:dyDescent="0.2">
      <c r="A4732" s="44" t="str">
        <f t="shared" si="366"/>
        <v xml:space="preserve"> Natural Gas Physical</v>
      </c>
      <c r="B4732" s="44" t="str">
        <f t="shared" si="367"/>
        <v/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1</v>
      </c>
      <c r="F4732" s="213">
        <f t="shared" si="370"/>
        <v>10000</v>
      </c>
      <c r="G4732" s="202">
        <v>1341854</v>
      </c>
      <c r="H4732" s="198">
        <v>37047.431539351855</v>
      </c>
      <c r="I4732" t="s">
        <v>4423</v>
      </c>
      <c r="M4732" t="s">
        <v>3494</v>
      </c>
      <c r="N4732" t="s">
        <v>3176</v>
      </c>
      <c r="O4732" t="s">
        <v>4591</v>
      </c>
      <c r="Q4732" s="199">
        <v>10000</v>
      </c>
      <c r="S4732" t="s">
        <v>3798</v>
      </c>
      <c r="T4732" t="s">
        <v>3177</v>
      </c>
      <c r="U4732" s="201">
        <v>4.74</v>
      </c>
      <c r="V4732" t="s">
        <v>4101</v>
      </c>
      <c r="W4732" t="s">
        <v>3178</v>
      </c>
      <c r="X4732" t="s">
        <v>3179</v>
      </c>
      <c r="Y4732" t="s">
        <v>4481</v>
      </c>
      <c r="Z4732" t="s">
        <v>3052</v>
      </c>
      <c r="AA4732">
        <v>831675</v>
      </c>
      <c r="AB4732" s="198">
        <v>37047.875011574077</v>
      </c>
      <c r="AC4732" s="198">
        <v>37047.875011574077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25</v>
      </c>
      <c r="F4733" s="213">
        <f t="shared" si="370"/>
        <v>250000</v>
      </c>
      <c r="G4733" s="202">
        <v>1341855</v>
      </c>
      <c r="H4733" s="198">
        <v>37047.431574074071</v>
      </c>
      <c r="I4733" t="s">
        <v>3637</v>
      </c>
      <c r="M4733" t="s">
        <v>3494</v>
      </c>
      <c r="N4733" t="s">
        <v>4277</v>
      </c>
      <c r="O4733" t="s">
        <v>3991</v>
      </c>
      <c r="P4733" s="199">
        <v>10000</v>
      </c>
      <c r="S4733" t="s">
        <v>3495</v>
      </c>
      <c r="T4733" t="s">
        <v>3730</v>
      </c>
      <c r="U4733" s="201">
        <v>3.8450000000000002</v>
      </c>
      <c r="V4733" t="s">
        <v>4088</v>
      </c>
      <c r="W4733" t="s">
        <v>4527</v>
      </c>
      <c r="X4733" t="s">
        <v>4157</v>
      </c>
      <c r="Y4733" t="s">
        <v>3748</v>
      </c>
      <c r="Z4733" t="s">
        <v>3051</v>
      </c>
      <c r="AA4733" t="s">
        <v>1028</v>
      </c>
      <c r="AB4733" s="198">
        <v>37048.875011574077</v>
      </c>
      <c r="AC4733" s="198">
        <v>37072.875011574077</v>
      </c>
    </row>
    <row r="4734" spans="1:29" x14ac:dyDescent="0.2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3086</v>
      </c>
      <c r="G4734" s="202">
        <v>1341856</v>
      </c>
      <c r="H4734" s="198">
        <v>37047.431597222225</v>
      </c>
      <c r="I4734" t="s">
        <v>4032</v>
      </c>
      <c r="M4734" t="s">
        <v>3494</v>
      </c>
      <c r="N4734" t="s">
        <v>3840</v>
      </c>
      <c r="O4734" t="s">
        <v>4679</v>
      </c>
      <c r="Q4734" s="199">
        <v>3086</v>
      </c>
      <c r="S4734" t="s">
        <v>3495</v>
      </c>
      <c r="T4734" t="s">
        <v>3730</v>
      </c>
      <c r="U4734" s="201">
        <v>3.95</v>
      </c>
      <c r="V4734" t="s">
        <v>4033</v>
      </c>
      <c r="W4734" t="s">
        <v>4178</v>
      </c>
      <c r="X4734" t="s">
        <v>4179</v>
      </c>
      <c r="Y4734" t="s">
        <v>4481</v>
      </c>
      <c r="Z4734" t="s">
        <v>3051</v>
      </c>
      <c r="AA4734">
        <v>831676</v>
      </c>
      <c r="AB4734" s="198">
        <v>37048.875011574077</v>
      </c>
      <c r="AC4734" s="198">
        <v>37048.875011574077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232500</v>
      </c>
      <c r="G4735" s="202">
        <v>1341857</v>
      </c>
      <c r="H4735" s="198">
        <v>37047.431608796294</v>
      </c>
      <c r="I4735" t="s">
        <v>4280</v>
      </c>
      <c r="M4735" t="s">
        <v>3494</v>
      </c>
      <c r="N4735" t="s">
        <v>4277</v>
      </c>
      <c r="O4735" t="s">
        <v>4286</v>
      </c>
      <c r="P4735" s="199">
        <v>7500</v>
      </c>
      <c r="S4735" t="s">
        <v>3495</v>
      </c>
      <c r="T4735" t="s">
        <v>3730</v>
      </c>
      <c r="U4735" s="201">
        <v>4.0225</v>
      </c>
      <c r="V4735" t="s">
        <v>3630</v>
      </c>
      <c r="W4735" t="s">
        <v>2909</v>
      </c>
      <c r="X4735" t="s">
        <v>4278</v>
      </c>
      <c r="Y4735" t="s">
        <v>3748</v>
      </c>
      <c r="Z4735" t="s">
        <v>3051</v>
      </c>
      <c r="AA4735" t="s">
        <v>1029</v>
      </c>
      <c r="AB4735" s="198">
        <v>37104.875</v>
      </c>
      <c r="AC4735" s="198">
        <v>37134.875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151</v>
      </c>
      <c r="F4736" s="213">
        <f t="shared" si="370"/>
        <v>755000</v>
      </c>
      <c r="G4736" s="202">
        <v>1341858</v>
      </c>
      <c r="H4736" s="198">
        <v>37047.431608796294</v>
      </c>
      <c r="I4736" t="s">
        <v>4477</v>
      </c>
      <c r="M4736" t="s">
        <v>3494</v>
      </c>
      <c r="N4736" t="s">
        <v>4277</v>
      </c>
      <c r="O4736" t="s">
        <v>4505</v>
      </c>
      <c r="P4736" s="199">
        <v>5000</v>
      </c>
      <c r="S4736" t="s">
        <v>3495</v>
      </c>
      <c r="T4736" t="s">
        <v>3730</v>
      </c>
      <c r="U4736" s="201">
        <v>4.3650000000000002</v>
      </c>
      <c r="V4736" t="s">
        <v>4177</v>
      </c>
      <c r="W4736" t="s">
        <v>2909</v>
      </c>
      <c r="X4736" t="s">
        <v>4278</v>
      </c>
      <c r="Y4736" t="s">
        <v>3748</v>
      </c>
      <c r="Z4736" t="s">
        <v>3051</v>
      </c>
      <c r="AA4736" t="s">
        <v>1030</v>
      </c>
      <c r="AB4736" s="198">
        <v>37196</v>
      </c>
      <c r="AC4736" s="198">
        <v>37346</v>
      </c>
    </row>
    <row r="4737" spans="1:29" x14ac:dyDescent="0.2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775</v>
      </c>
      <c r="G4737" s="202">
        <v>1341860</v>
      </c>
      <c r="H4737" s="198">
        <v>37047.431631944448</v>
      </c>
      <c r="I4737" t="s">
        <v>3533</v>
      </c>
      <c r="M4737" t="s">
        <v>2818</v>
      </c>
      <c r="N4737" t="s">
        <v>3460</v>
      </c>
      <c r="O4737" t="s">
        <v>4703</v>
      </c>
      <c r="P4737" s="199">
        <v>25</v>
      </c>
      <c r="S4737" t="s">
        <v>3493</v>
      </c>
      <c r="T4737" t="s">
        <v>3730</v>
      </c>
      <c r="U4737" s="201">
        <v>165</v>
      </c>
      <c r="V4737" t="s">
        <v>3286</v>
      </c>
      <c r="W4737" t="s">
        <v>3465</v>
      </c>
      <c r="X4737" t="s">
        <v>3462</v>
      </c>
      <c r="Y4737" t="s">
        <v>4783</v>
      </c>
      <c r="Z4737" t="s">
        <v>3046</v>
      </c>
      <c r="AA4737">
        <v>633053.1</v>
      </c>
      <c r="AB4737" s="198">
        <v>37073.875011574077</v>
      </c>
      <c r="AC4737" s="198">
        <v>37103.875011574077</v>
      </c>
    </row>
    <row r="4738" spans="1:29" x14ac:dyDescent="0.2">
      <c r="A4738" s="44" t="str">
        <f t="shared" si="366"/>
        <v>US Natural Gas Physical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1953</v>
      </c>
      <c r="G4738" s="202">
        <v>1341861</v>
      </c>
      <c r="H4738" s="198">
        <v>37047.431666666664</v>
      </c>
      <c r="I4738" t="s">
        <v>4496</v>
      </c>
      <c r="M4738" t="s">
        <v>3494</v>
      </c>
      <c r="N4738" t="s">
        <v>3840</v>
      </c>
      <c r="O4738" t="s">
        <v>2498</v>
      </c>
      <c r="Q4738" s="199">
        <v>1953</v>
      </c>
      <c r="S4738" t="s">
        <v>3495</v>
      </c>
      <c r="T4738" t="s">
        <v>3730</v>
      </c>
      <c r="U4738" s="201">
        <v>3.74</v>
      </c>
      <c r="V4738" t="s">
        <v>4500</v>
      </c>
      <c r="W4738" t="s">
        <v>4348</v>
      </c>
      <c r="X4738" t="s">
        <v>4498</v>
      </c>
      <c r="Y4738" t="s">
        <v>4481</v>
      </c>
      <c r="Z4738" t="s">
        <v>3051</v>
      </c>
      <c r="AA4738">
        <v>831677</v>
      </c>
      <c r="AB4738" s="198">
        <v>37048.875011574077</v>
      </c>
      <c r="AC4738" s="198">
        <v>37048.875011574077</v>
      </c>
    </row>
    <row r="4739" spans="1:29" x14ac:dyDescent="0.2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775</v>
      </c>
      <c r="G4739" s="202">
        <v>1341862</v>
      </c>
      <c r="H4739" s="198">
        <v>37047.431712962964</v>
      </c>
      <c r="I4739" t="s">
        <v>3533</v>
      </c>
      <c r="M4739" t="s">
        <v>2818</v>
      </c>
      <c r="N4739" t="s">
        <v>3460</v>
      </c>
      <c r="O4739" t="s">
        <v>3877</v>
      </c>
      <c r="P4739" s="199">
        <v>25</v>
      </c>
      <c r="S4739" t="s">
        <v>3493</v>
      </c>
      <c r="T4739" t="s">
        <v>3730</v>
      </c>
      <c r="U4739" s="201">
        <v>197</v>
      </c>
      <c r="V4739" t="s">
        <v>3286</v>
      </c>
      <c r="W4739" t="s">
        <v>3234</v>
      </c>
      <c r="X4739" t="s">
        <v>3462</v>
      </c>
      <c r="Y4739" t="s">
        <v>4783</v>
      </c>
      <c r="Z4739" t="s">
        <v>3046</v>
      </c>
      <c r="AA4739">
        <v>633054.1</v>
      </c>
      <c r="AB4739" s="198">
        <v>37104.875011574077</v>
      </c>
      <c r="AC4739" s="198">
        <v>37134.875011574077</v>
      </c>
    </row>
    <row r="4740" spans="1:29" x14ac:dyDescent="0.2">
      <c r="A4740" s="44" t="str">
        <f t="shared" si="366"/>
        <v xml:space="preserve"> Metals Financial</v>
      </c>
      <c r="B4740" s="44" t="str">
        <f t="shared" si="367"/>
        <v/>
      </c>
      <c r="C4740" s="44" t="str">
        <f t="shared" si="368"/>
        <v>Metals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10</v>
      </c>
      <c r="G4740" s="202">
        <v>1341863</v>
      </c>
      <c r="H4740" s="198">
        <v>37047.431747685187</v>
      </c>
      <c r="I4740" t="s">
        <v>4764</v>
      </c>
      <c r="M4740" t="s">
        <v>3499</v>
      </c>
      <c r="N4740" t="s">
        <v>3789</v>
      </c>
      <c r="O4740" t="s">
        <v>3790</v>
      </c>
      <c r="Q4740" s="199">
        <v>10</v>
      </c>
      <c r="S4740" t="s">
        <v>3729</v>
      </c>
      <c r="T4740" t="s">
        <v>3730</v>
      </c>
      <c r="U4740" s="201">
        <v>930</v>
      </c>
      <c r="V4740" t="s">
        <v>4765</v>
      </c>
      <c r="W4740" t="s">
        <v>3756</v>
      </c>
      <c r="X4740" t="s">
        <v>3732</v>
      </c>
      <c r="Y4740" t="s">
        <v>3733</v>
      </c>
      <c r="Z4740" t="s">
        <v>3734</v>
      </c>
      <c r="AA4740">
        <v>2169287</v>
      </c>
    </row>
    <row r="4741" spans="1:29" x14ac:dyDescent="0.2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</v>
      </c>
      <c r="G4741" s="202">
        <v>1341864</v>
      </c>
      <c r="H4741" s="198">
        <v>37047.431793981479</v>
      </c>
      <c r="I4741" t="s">
        <v>3533</v>
      </c>
      <c r="M4741" t="s">
        <v>2818</v>
      </c>
      <c r="N4741" t="s">
        <v>3458</v>
      </c>
      <c r="O4741" t="s">
        <v>4360</v>
      </c>
      <c r="P4741" s="199">
        <v>25</v>
      </c>
      <c r="S4741" t="s">
        <v>3493</v>
      </c>
      <c r="T4741" t="s">
        <v>3730</v>
      </c>
      <c r="U4741" s="201">
        <v>241</v>
      </c>
      <c r="V4741" t="s">
        <v>3286</v>
      </c>
      <c r="W4741" t="s">
        <v>4411</v>
      </c>
      <c r="X4741" t="s">
        <v>3459</v>
      </c>
      <c r="Y4741" t="s">
        <v>4783</v>
      </c>
      <c r="Z4741" t="s">
        <v>3046</v>
      </c>
      <c r="AA4741">
        <v>633055.1</v>
      </c>
      <c r="AB4741" s="198">
        <v>37104.875011574077</v>
      </c>
      <c r="AC4741" s="198">
        <v>37134.875011574077</v>
      </c>
    </row>
    <row r="4742" spans="1:29" x14ac:dyDescent="0.2">
      <c r="A4742" s="44" t="str">
        <f t="shared" si="366"/>
        <v>US Power Physical</v>
      </c>
      <c r="B4742" s="44" t="str">
        <f t="shared" si="367"/>
        <v>US</v>
      </c>
      <c r="C4742" s="44" t="str">
        <f t="shared" si="368"/>
        <v>Power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775</v>
      </c>
      <c r="G4742" s="202">
        <v>1341865</v>
      </c>
      <c r="H4742" s="198">
        <v>37047.431805555556</v>
      </c>
      <c r="I4742" t="s">
        <v>4357</v>
      </c>
      <c r="M4742" t="s">
        <v>2818</v>
      </c>
      <c r="N4742" t="s">
        <v>3460</v>
      </c>
      <c r="O4742" t="s">
        <v>1031</v>
      </c>
      <c r="P4742" s="199">
        <v>25</v>
      </c>
      <c r="S4742" t="s">
        <v>3493</v>
      </c>
      <c r="T4742" t="s">
        <v>3730</v>
      </c>
      <c r="U4742" s="201">
        <v>90</v>
      </c>
      <c r="V4742" t="s">
        <v>1032</v>
      </c>
      <c r="W4742" t="s">
        <v>3465</v>
      </c>
      <c r="X4742" t="s">
        <v>3462</v>
      </c>
      <c r="Y4742" t="s">
        <v>4783</v>
      </c>
      <c r="Z4742" t="s">
        <v>3046</v>
      </c>
      <c r="AA4742">
        <v>633056.1</v>
      </c>
      <c r="AB4742" s="198">
        <v>37073.875011574077</v>
      </c>
      <c r="AC4742" s="198">
        <v>37103.875011574077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155000</v>
      </c>
      <c r="G4743" s="202">
        <v>1341866</v>
      </c>
      <c r="H4743" s="198">
        <v>37047.431875000002</v>
      </c>
      <c r="I4743" t="s">
        <v>3645</v>
      </c>
      <c r="M4743" t="s">
        <v>3494</v>
      </c>
      <c r="N4743" t="s">
        <v>4277</v>
      </c>
      <c r="O4743" t="s">
        <v>4487</v>
      </c>
      <c r="P4743" s="199">
        <v>5000</v>
      </c>
      <c r="S4743" t="s">
        <v>3495</v>
      </c>
      <c r="T4743" t="s">
        <v>3730</v>
      </c>
      <c r="U4743" s="201">
        <v>3.94</v>
      </c>
      <c r="V4743" t="s">
        <v>3099</v>
      </c>
      <c r="W4743" t="s">
        <v>2909</v>
      </c>
      <c r="X4743" t="s">
        <v>4278</v>
      </c>
      <c r="Y4743" t="s">
        <v>3748</v>
      </c>
      <c r="Z4743" t="s">
        <v>3051</v>
      </c>
      <c r="AA4743" t="s">
        <v>1033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>US Natural Gas Physical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6000</v>
      </c>
      <c r="G4744" s="202">
        <v>1341867</v>
      </c>
      <c r="H4744" s="198">
        <v>37047.431898148148</v>
      </c>
      <c r="I4744" t="s">
        <v>4284</v>
      </c>
      <c r="M4744" t="s">
        <v>3494</v>
      </c>
      <c r="N4744" t="s">
        <v>3840</v>
      </c>
      <c r="O4744" t="s">
        <v>2767</v>
      </c>
      <c r="Q4744" s="199">
        <v>6000</v>
      </c>
      <c r="S4744" t="s">
        <v>3495</v>
      </c>
      <c r="T4744" t="s">
        <v>3730</v>
      </c>
      <c r="U4744" s="201">
        <v>3.7549999999999999</v>
      </c>
      <c r="V4744" t="s">
        <v>4108</v>
      </c>
      <c r="W4744" t="s">
        <v>4368</v>
      </c>
      <c r="X4744" t="s">
        <v>3165</v>
      </c>
      <c r="Y4744" t="s">
        <v>4481</v>
      </c>
      <c r="Z4744" t="s">
        <v>3051</v>
      </c>
      <c r="AA4744">
        <v>831679</v>
      </c>
      <c r="AB4744" s="198">
        <v>37048.875011574077</v>
      </c>
      <c r="AC4744" s="198">
        <v>37048.875011574077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775</v>
      </c>
      <c r="G4745" s="202">
        <v>1341868</v>
      </c>
      <c r="H4745" s="198">
        <v>37047.431909722225</v>
      </c>
      <c r="I4745" t="s">
        <v>4254</v>
      </c>
      <c r="M4745" t="s">
        <v>2818</v>
      </c>
      <c r="N4745" t="s">
        <v>3460</v>
      </c>
      <c r="O4745" t="s">
        <v>4045</v>
      </c>
      <c r="P4745" s="199">
        <v>25</v>
      </c>
      <c r="S4745" t="s">
        <v>3493</v>
      </c>
      <c r="T4745" t="s">
        <v>3730</v>
      </c>
      <c r="U4745" s="201">
        <v>90</v>
      </c>
      <c r="V4745" t="s">
        <v>4017</v>
      </c>
      <c r="W4745" t="s">
        <v>3094</v>
      </c>
      <c r="X4745" t="s">
        <v>3462</v>
      </c>
      <c r="Y4745" t="s">
        <v>4783</v>
      </c>
      <c r="Z4745" t="s">
        <v>3046</v>
      </c>
      <c r="AA4745">
        <v>633057.1</v>
      </c>
      <c r="AB4745" s="198">
        <v>37104.875011574077</v>
      </c>
      <c r="AC4745" s="198">
        <v>37134.875011574077</v>
      </c>
    </row>
    <row r="4746" spans="1:29" x14ac:dyDescent="0.2">
      <c r="A4746" s="44" t="str">
        <f t="shared" si="366"/>
        <v xml:space="preserve"> Natural Gas Physical</v>
      </c>
      <c r="B4746" s="44" t="str">
        <f t="shared" si="367"/>
        <v/>
      </c>
      <c r="C4746" s="44" t="str">
        <f t="shared" si="368"/>
        <v>Natural Gas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</v>
      </c>
      <c r="G4746" s="202">
        <v>1341870</v>
      </c>
      <c r="H4746" s="198">
        <v>37047.431956018518</v>
      </c>
      <c r="I4746" t="s">
        <v>3818</v>
      </c>
      <c r="M4746" t="s">
        <v>3494</v>
      </c>
      <c r="N4746" t="s">
        <v>3176</v>
      </c>
      <c r="O4746" t="s">
        <v>4591</v>
      </c>
      <c r="P4746" s="199">
        <v>5000</v>
      </c>
      <c r="S4746" t="s">
        <v>3798</v>
      </c>
      <c r="T4746" t="s">
        <v>3177</v>
      </c>
      <c r="U4746" s="201">
        <v>4.7300000000000004</v>
      </c>
      <c r="V4746" t="s">
        <v>3819</v>
      </c>
      <c r="W4746" t="s">
        <v>3178</v>
      </c>
      <c r="X4746" t="s">
        <v>3179</v>
      </c>
      <c r="Y4746" t="s">
        <v>4481</v>
      </c>
      <c r="Z4746" t="s">
        <v>3052</v>
      </c>
      <c r="AA4746">
        <v>831680</v>
      </c>
      <c r="AB4746" s="198">
        <v>37047.875011574077</v>
      </c>
      <c r="AC4746" s="198">
        <v>37047.875011574077</v>
      </c>
    </row>
    <row r="4747" spans="1:29" x14ac:dyDescent="0.2">
      <c r="A4747" s="44" t="str">
        <f t="shared" ref="A4747:A4810" si="371">B4747&amp;" "&amp;C4747&amp;" "&amp;D4747</f>
        <v xml:space="preserve"> Natural Gas Physical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</v>
      </c>
      <c r="G4747" s="202">
        <v>1341871</v>
      </c>
      <c r="H4747" s="198">
        <v>37047.432013888887</v>
      </c>
      <c r="I4747" t="s">
        <v>4431</v>
      </c>
      <c r="M4747" t="s">
        <v>3494</v>
      </c>
      <c r="N4747" t="s">
        <v>3176</v>
      </c>
      <c r="O4747" t="s">
        <v>4591</v>
      </c>
      <c r="P4747" s="199">
        <v>5000</v>
      </c>
      <c r="S4747" t="s">
        <v>3798</v>
      </c>
      <c r="T4747" t="s">
        <v>3177</v>
      </c>
      <c r="U4747" s="201">
        <v>4.7300000000000004</v>
      </c>
      <c r="V4747" t="s">
        <v>3806</v>
      </c>
      <c r="W4747" t="s">
        <v>3178</v>
      </c>
      <c r="X4747" t="s">
        <v>3179</v>
      </c>
      <c r="Y4747" t="s">
        <v>4481</v>
      </c>
      <c r="Z4747" t="s">
        <v>3052</v>
      </c>
      <c r="AA4747">
        <v>831681</v>
      </c>
      <c r="AB4747" s="198">
        <v>37047.875011574077</v>
      </c>
      <c r="AC4747" s="198">
        <v>37047.875011574077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25</v>
      </c>
      <c r="F4748" s="213">
        <f t="shared" si="375"/>
        <v>125000</v>
      </c>
      <c r="G4748" s="202">
        <v>1341872</v>
      </c>
      <c r="H4748" s="198">
        <v>37047.432071759256</v>
      </c>
      <c r="I4748" t="s">
        <v>4171</v>
      </c>
      <c r="M4748" t="s">
        <v>3494</v>
      </c>
      <c r="N4748" t="s">
        <v>4277</v>
      </c>
      <c r="O4748" t="s">
        <v>3991</v>
      </c>
      <c r="Q4748" s="199">
        <v>5000</v>
      </c>
      <c r="S4748" t="s">
        <v>3495</v>
      </c>
      <c r="T4748" t="s">
        <v>3730</v>
      </c>
      <c r="U4748" s="201">
        <v>3.8525</v>
      </c>
      <c r="V4748" t="s">
        <v>4172</v>
      </c>
      <c r="W4748" t="s">
        <v>4527</v>
      </c>
      <c r="X4748" t="s">
        <v>4157</v>
      </c>
      <c r="Y4748" t="s">
        <v>3748</v>
      </c>
      <c r="Z4748" t="s">
        <v>3051</v>
      </c>
      <c r="AA4748" t="s">
        <v>1034</v>
      </c>
      <c r="AB4748" s="198">
        <v>37048.875011574077</v>
      </c>
      <c r="AC4748" s="198">
        <v>37072.875011574077</v>
      </c>
    </row>
    <row r="4749" spans="1:29" x14ac:dyDescent="0.2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20000</v>
      </c>
      <c r="G4749" s="202">
        <v>1341873</v>
      </c>
      <c r="H4749" s="198">
        <v>37047.432175925926</v>
      </c>
      <c r="I4749" t="s">
        <v>4249</v>
      </c>
      <c r="M4749" t="s">
        <v>3494</v>
      </c>
      <c r="N4749" t="s">
        <v>3840</v>
      </c>
      <c r="O4749" t="s">
        <v>4679</v>
      </c>
      <c r="Q4749" s="199">
        <v>20000</v>
      </c>
      <c r="S4749" t="s">
        <v>3495</v>
      </c>
      <c r="T4749" t="s">
        <v>3730</v>
      </c>
      <c r="U4749" s="201">
        <v>3.95</v>
      </c>
      <c r="V4749" t="s">
        <v>3144</v>
      </c>
      <c r="W4749" t="s">
        <v>4178</v>
      </c>
      <c r="X4749" t="s">
        <v>4179</v>
      </c>
      <c r="Y4749" t="s">
        <v>4481</v>
      </c>
      <c r="Z4749" t="s">
        <v>3051</v>
      </c>
      <c r="AA4749">
        <v>831682</v>
      </c>
      <c r="AB4749" s="198">
        <v>37048.875011574077</v>
      </c>
      <c r="AC4749" s="198">
        <v>37048.875011574077</v>
      </c>
    </row>
    <row r="4750" spans="1:29" x14ac:dyDescent="0.2">
      <c r="A4750" s="44" t="str">
        <f t="shared" si="371"/>
        <v>US Power Physical</v>
      </c>
      <c r="B4750" s="44" t="str">
        <f t="shared" si="372"/>
        <v>US</v>
      </c>
      <c r="C4750" s="44" t="str">
        <f t="shared" si="373"/>
        <v>Power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</v>
      </c>
      <c r="G4750" s="202">
        <v>1341874</v>
      </c>
      <c r="H4750" s="198">
        <v>37047.432187500002</v>
      </c>
      <c r="I4750" t="s">
        <v>3540</v>
      </c>
      <c r="M4750" t="s">
        <v>2818</v>
      </c>
      <c r="N4750" t="s">
        <v>3519</v>
      </c>
      <c r="O4750" t="s">
        <v>3834</v>
      </c>
      <c r="P4750" s="199">
        <v>50</v>
      </c>
      <c r="S4750" t="s">
        <v>3493</v>
      </c>
      <c r="T4750" t="s">
        <v>3730</v>
      </c>
      <c r="U4750" s="201">
        <v>84</v>
      </c>
      <c r="V4750" t="s">
        <v>3650</v>
      </c>
      <c r="W4750" t="s">
        <v>3538</v>
      </c>
      <c r="X4750" t="s">
        <v>3539</v>
      </c>
      <c r="Y4750" t="s">
        <v>4783</v>
      </c>
      <c r="Z4750" t="s">
        <v>3046</v>
      </c>
      <c r="AA4750">
        <v>633058.1</v>
      </c>
      <c r="AB4750" s="198">
        <v>37073.875011574077</v>
      </c>
      <c r="AC4750" s="198">
        <v>37103.875011574077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750</v>
      </c>
      <c r="G4751" s="202">
        <v>1341875</v>
      </c>
      <c r="H4751" s="198">
        <v>37047.432233796295</v>
      </c>
      <c r="I4751" t="s">
        <v>4239</v>
      </c>
      <c r="M4751" t="s">
        <v>2818</v>
      </c>
      <c r="N4751" t="s">
        <v>3458</v>
      </c>
      <c r="O4751" t="s">
        <v>3681</v>
      </c>
      <c r="P4751" s="199">
        <v>25</v>
      </c>
      <c r="S4751" t="s">
        <v>3493</v>
      </c>
      <c r="T4751" t="s">
        <v>3730</v>
      </c>
      <c r="U4751" s="201">
        <v>137</v>
      </c>
      <c r="V4751" t="s">
        <v>4217</v>
      </c>
      <c r="W4751" t="s">
        <v>4411</v>
      </c>
      <c r="X4751" t="s">
        <v>3459</v>
      </c>
      <c r="Y4751" t="s">
        <v>4783</v>
      </c>
      <c r="Z4751" t="s">
        <v>3046</v>
      </c>
      <c r="AA4751">
        <v>633059.1</v>
      </c>
      <c r="AB4751" s="198">
        <v>37135.875011574077</v>
      </c>
      <c r="AC4751" s="198">
        <v>37164.875011574077</v>
      </c>
    </row>
    <row r="4752" spans="1:29" x14ac:dyDescent="0.2">
      <c r="A4752" s="44" t="str">
        <f t="shared" si="371"/>
        <v xml:space="preserve"> Metals Financial</v>
      </c>
      <c r="B4752" s="44" t="str">
        <f t="shared" si="372"/>
        <v/>
      </c>
      <c r="C4752" s="44" t="str">
        <f t="shared" si="373"/>
        <v>Metals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20</v>
      </c>
      <c r="G4752" s="202">
        <v>1341876</v>
      </c>
      <c r="H4752" s="198">
        <v>37047.432268518518</v>
      </c>
      <c r="I4752" t="s">
        <v>3787</v>
      </c>
      <c r="M4752" t="s">
        <v>3499</v>
      </c>
      <c r="N4752" t="s">
        <v>3727</v>
      </c>
      <c r="O4752" t="s">
        <v>3728</v>
      </c>
      <c r="P4752" s="199">
        <v>20</v>
      </c>
      <c r="S4752" t="s">
        <v>3729</v>
      </c>
      <c r="T4752" t="s">
        <v>3730</v>
      </c>
      <c r="U4752" s="201">
        <v>1676</v>
      </c>
      <c r="V4752" t="s">
        <v>3200</v>
      </c>
      <c r="W4752" t="s">
        <v>3736</v>
      </c>
      <c r="X4752" t="s">
        <v>3732</v>
      </c>
      <c r="Y4752" t="s">
        <v>3733</v>
      </c>
      <c r="Z4752" t="s">
        <v>3734</v>
      </c>
      <c r="AA4752">
        <v>2169291</v>
      </c>
    </row>
    <row r="4753" spans="1:29" x14ac:dyDescent="0.2">
      <c r="A4753" s="44" t="str">
        <f t="shared" si="371"/>
        <v xml:space="preserve"> Metals Financial</v>
      </c>
      <c r="B4753" s="44" t="str">
        <f t="shared" si="372"/>
        <v/>
      </c>
      <c r="C4753" s="44" t="str">
        <f t="shared" si="373"/>
        <v>Metals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20</v>
      </c>
      <c r="G4753" s="202">
        <v>1341877</v>
      </c>
      <c r="H4753" s="198">
        <v>37047.432534722226</v>
      </c>
      <c r="I4753" t="s">
        <v>3912</v>
      </c>
      <c r="M4753" t="s">
        <v>3499</v>
      </c>
      <c r="N4753" t="s">
        <v>3739</v>
      </c>
      <c r="O4753" t="s">
        <v>3204</v>
      </c>
      <c r="P4753" s="199">
        <v>20</v>
      </c>
      <c r="S4753" t="s">
        <v>3729</v>
      </c>
      <c r="T4753" t="s">
        <v>3730</v>
      </c>
      <c r="U4753" s="201">
        <v>1499.75</v>
      </c>
      <c r="V4753" t="s">
        <v>683</v>
      </c>
      <c r="W4753" t="s">
        <v>3736</v>
      </c>
      <c r="X4753" t="s">
        <v>3732</v>
      </c>
      <c r="Y4753" t="s">
        <v>3733</v>
      </c>
      <c r="Z4753" t="s">
        <v>3734</v>
      </c>
      <c r="AA4753">
        <v>2169293</v>
      </c>
      <c r="AB4753" s="198">
        <v>37090</v>
      </c>
      <c r="AC4753" s="198">
        <v>37090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1341881</v>
      </c>
      <c r="H4754" s="198">
        <v>37047.432708333334</v>
      </c>
      <c r="I4754" t="s">
        <v>3793</v>
      </c>
      <c r="M4754" t="s">
        <v>3499</v>
      </c>
      <c r="N4754" t="s">
        <v>3739</v>
      </c>
      <c r="O4754" t="s">
        <v>3740</v>
      </c>
      <c r="Q4754" s="199">
        <v>20</v>
      </c>
      <c r="S4754" t="s">
        <v>3729</v>
      </c>
      <c r="T4754" t="s">
        <v>3730</v>
      </c>
      <c r="U4754" s="201">
        <v>1511</v>
      </c>
      <c r="V4754" t="s">
        <v>3210</v>
      </c>
      <c r="W4754" t="s">
        <v>3736</v>
      </c>
      <c r="X4754" t="s">
        <v>3732</v>
      </c>
      <c r="Y4754" t="s">
        <v>3733</v>
      </c>
      <c r="Z4754" t="s">
        <v>3734</v>
      </c>
      <c r="AA4754">
        <v>2169295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465000</v>
      </c>
      <c r="G4755" s="202">
        <v>1341882</v>
      </c>
      <c r="H4755" s="198">
        <v>37047.432743055557</v>
      </c>
      <c r="I4755" t="s">
        <v>4276</v>
      </c>
      <c r="M4755" t="s">
        <v>3494</v>
      </c>
      <c r="N4755" t="s">
        <v>4277</v>
      </c>
      <c r="O4755" t="s">
        <v>4487</v>
      </c>
      <c r="P4755" s="199">
        <v>15000</v>
      </c>
      <c r="S4755" t="s">
        <v>3495</v>
      </c>
      <c r="T4755" t="s">
        <v>3730</v>
      </c>
      <c r="U4755" s="201">
        <v>3.94</v>
      </c>
      <c r="V4755" t="s">
        <v>4450</v>
      </c>
      <c r="W4755" t="s">
        <v>2909</v>
      </c>
      <c r="X4755" t="s">
        <v>4278</v>
      </c>
      <c r="Y4755" t="s">
        <v>3748</v>
      </c>
      <c r="Z4755" t="s">
        <v>3051</v>
      </c>
      <c r="AA4755" t="s">
        <v>1035</v>
      </c>
      <c r="AB4755" s="198">
        <v>37073.875</v>
      </c>
      <c r="AC4755" s="198">
        <v>37103.875</v>
      </c>
    </row>
    <row r="4756" spans="1:29" x14ac:dyDescent="0.2">
      <c r="A4756" s="44" t="str">
        <f t="shared" si="371"/>
        <v xml:space="preserve"> Crude Financial</v>
      </c>
      <c r="B4756" s="44" t="str">
        <f t="shared" si="372"/>
        <v/>
      </c>
      <c r="C4756" s="44" t="str">
        <f t="shared" si="373"/>
        <v>Crude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25000</v>
      </c>
      <c r="G4756" s="202">
        <v>1341883</v>
      </c>
      <c r="H4756" s="198">
        <v>37047.432766203703</v>
      </c>
      <c r="I4756" t="s">
        <v>4276</v>
      </c>
      <c r="M4756" t="s">
        <v>3599</v>
      </c>
      <c r="N4756" t="s">
        <v>4293</v>
      </c>
      <c r="O4756" t="s">
        <v>4294</v>
      </c>
      <c r="Q4756" s="199">
        <v>25000</v>
      </c>
      <c r="S4756" t="s">
        <v>4295</v>
      </c>
      <c r="T4756" t="s">
        <v>3730</v>
      </c>
      <c r="U4756" s="201">
        <v>29.16</v>
      </c>
      <c r="V4756" t="s">
        <v>4469</v>
      </c>
      <c r="W4756" t="s">
        <v>4768</v>
      </c>
      <c r="X4756" t="s">
        <v>4769</v>
      </c>
      <c r="Y4756" t="s">
        <v>2830</v>
      </c>
      <c r="Z4756" t="s">
        <v>4120</v>
      </c>
      <c r="AA4756">
        <v>113752</v>
      </c>
      <c r="AB4756" s="198">
        <v>37073</v>
      </c>
      <c r="AC4756" s="198">
        <v>37103</v>
      </c>
    </row>
    <row r="4757" spans="1:29" x14ac:dyDescent="0.2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25</v>
      </c>
      <c r="F4757" s="213">
        <f t="shared" si="375"/>
        <v>125000</v>
      </c>
      <c r="G4757" s="202">
        <v>1341885</v>
      </c>
      <c r="H4757" s="198">
        <v>37047.432835648149</v>
      </c>
      <c r="I4757" t="s">
        <v>4284</v>
      </c>
      <c r="M4757" t="s">
        <v>3494</v>
      </c>
      <c r="N4757" t="s">
        <v>3840</v>
      </c>
      <c r="O4757" t="s">
        <v>2608</v>
      </c>
      <c r="P4757" s="199">
        <v>5000</v>
      </c>
      <c r="S4757" t="s">
        <v>3495</v>
      </c>
      <c r="T4757" t="s">
        <v>3730</v>
      </c>
      <c r="U4757" s="201">
        <v>3.8325</v>
      </c>
      <c r="V4757" t="s">
        <v>4108</v>
      </c>
      <c r="W4757" t="s">
        <v>4163</v>
      </c>
      <c r="X4757" t="s">
        <v>4164</v>
      </c>
      <c r="Y4757" t="s">
        <v>4481</v>
      </c>
      <c r="Z4757" t="s">
        <v>3051</v>
      </c>
      <c r="AA4757">
        <v>831685</v>
      </c>
      <c r="AB4757" s="198">
        <v>37048.875011574077</v>
      </c>
      <c r="AC4757" s="198">
        <v>37072.875011574077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31</v>
      </c>
      <c r="F4758" s="213">
        <f t="shared" si="375"/>
        <v>77500</v>
      </c>
      <c r="G4758" s="202">
        <v>1341887</v>
      </c>
      <c r="H4758" s="198">
        <v>37047.432951388888</v>
      </c>
      <c r="I4758" t="s">
        <v>4159</v>
      </c>
      <c r="M4758" t="s">
        <v>3494</v>
      </c>
      <c r="N4758" t="s">
        <v>4277</v>
      </c>
      <c r="O4758" t="s">
        <v>4487</v>
      </c>
      <c r="P4758" s="199">
        <v>2500</v>
      </c>
      <c r="S4758" t="s">
        <v>3495</v>
      </c>
      <c r="T4758" t="s">
        <v>3730</v>
      </c>
      <c r="U4758" s="201">
        <v>3.9350000000000001</v>
      </c>
      <c r="V4758" t="s">
        <v>138</v>
      </c>
      <c r="W4758" t="s">
        <v>2909</v>
      </c>
      <c r="X4758" t="s">
        <v>4278</v>
      </c>
      <c r="Y4758" t="s">
        <v>3748</v>
      </c>
      <c r="Z4758" t="s">
        <v>3051</v>
      </c>
      <c r="AA4758" t="s">
        <v>1036</v>
      </c>
      <c r="AB4758" s="198">
        <v>37073.875</v>
      </c>
      <c r="AC4758" s="198">
        <v>37103.875</v>
      </c>
    </row>
    <row r="4759" spans="1:29" x14ac:dyDescent="0.2">
      <c r="A4759" s="44" t="str">
        <f t="shared" si="371"/>
        <v>US Natural Gas Physical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</v>
      </c>
      <c r="G4759" s="202">
        <v>1341888</v>
      </c>
      <c r="H4759" s="198">
        <v>37047.432974537034</v>
      </c>
      <c r="I4759" t="s">
        <v>4284</v>
      </c>
      <c r="M4759" t="s">
        <v>3494</v>
      </c>
      <c r="N4759" t="s">
        <v>3840</v>
      </c>
      <c r="O4759" t="s">
        <v>4680</v>
      </c>
      <c r="Q4759" s="199">
        <v>5000</v>
      </c>
      <c r="S4759" t="s">
        <v>3495</v>
      </c>
      <c r="T4759" t="s">
        <v>3730</v>
      </c>
      <c r="U4759" s="201">
        <v>3.83</v>
      </c>
      <c r="V4759" t="s">
        <v>4108</v>
      </c>
      <c r="W4759" t="s">
        <v>4163</v>
      </c>
      <c r="X4759" t="s">
        <v>4164</v>
      </c>
      <c r="Y4759" t="s">
        <v>4481</v>
      </c>
      <c r="Z4759" t="s">
        <v>3051</v>
      </c>
      <c r="AA4759">
        <v>831686</v>
      </c>
      <c r="AB4759" s="198">
        <v>37048.875011574077</v>
      </c>
      <c r="AC4759" s="198">
        <v>37048.875011574077</v>
      </c>
    </row>
    <row r="4760" spans="1:29" x14ac:dyDescent="0.2">
      <c r="A4760" s="44" t="str">
        <f t="shared" si="371"/>
        <v>US Natural Gas Physical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5000</v>
      </c>
      <c r="G4760" s="202">
        <v>1341889</v>
      </c>
      <c r="H4760" s="198">
        <v>37047.432997685188</v>
      </c>
      <c r="I4760" t="s">
        <v>3606</v>
      </c>
      <c r="M4760" t="s">
        <v>3494</v>
      </c>
      <c r="N4760" t="s">
        <v>3840</v>
      </c>
      <c r="O4760" t="s">
        <v>4694</v>
      </c>
      <c r="P4760" s="199">
        <v>5000</v>
      </c>
      <c r="S4760" t="s">
        <v>3495</v>
      </c>
      <c r="T4760" t="s">
        <v>3730</v>
      </c>
      <c r="U4760" s="201">
        <v>3.7324999999999999</v>
      </c>
      <c r="V4760" t="s">
        <v>2768</v>
      </c>
      <c r="W4760" t="s">
        <v>4368</v>
      </c>
      <c r="X4760" t="s">
        <v>3165</v>
      </c>
      <c r="Y4760" t="s">
        <v>4481</v>
      </c>
      <c r="Z4760" t="s">
        <v>3051</v>
      </c>
      <c r="AA4760">
        <v>831687</v>
      </c>
      <c r="AB4760" s="198">
        <v>37048.875011574077</v>
      </c>
      <c r="AC4760" s="198">
        <v>37048.875011574077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1341891</v>
      </c>
      <c r="H4761" s="198">
        <v>37047.43309027778</v>
      </c>
      <c r="I4761" t="s">
        <v>3702</v>
      </c>
      <c r="M4761" t="s">
        <v>3494</v>
      </c>
      <c r="N4761" t="s">
        <v>4277</v>
      </c>
      <c r="O4761" t="s">
        <v>4487</v>
      </c>
      <c r="P4761" s="199">
        <v>10000</v>
      </c>
      <c r="S4761" t="s">
        <v>3495</v>
      </c>
      <c r="T4761" t="s">
        <v>3730</v>
      </c>
      <c r="U4761" s="201">
        <v>3.9350000000000001</v>
      </c>
      <c r="V4761" t="s">
        <v>3928</v>
      </c>
      <c r="W4761" t="s">
        <v>2909</v>
      </c>
      <c r="X4761" t="s">
        <v>4278</v>
      </c>
      <c r="Y4761" t="s">
        <v>3748</v>
      </c>
      <c r="Z4761" t="s">
        <v>3051</v>
      </c>
      <c r="AA4761" t="s">
        <v>1037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77500</v>
      </c>
      <c r="G4762" s="202">
        <v>1341892</v>
      </c>
      <c r="H4762" s="198">
        <v>37047.433136574073</v>
      </c>
      <c r="I4762" t="s">
        <v>4484</v>
      </c>
      <c r="M4762" t="s">
        <v>3494</v>
      </c>
      <c r="N4762" t="s">
        <v>4277</v>
      </c>
      <c r="O4762" t="s">
        <v>4487</v>
      </c>
      <c r="P4762" s="199">
        <v>2500</v>
      </c>
      <c r="S4762" t="s">
        <v>3495</v>
      </c>
      <c r="T4762" t="s">
        <v>3730</v>
      </c>
      <c r="U4762" s="201">
        <v>3.9350000000000001</v>
      </c>
      <c r="V4762" t="s">
        <v>4225</v>
      </c>
      <c r="W4762" t="s">
        <v>2909</v>
      </c>
      <c r="X4762" t="s">
        <v>4278</v>
      </c>
      <c r="Y4762" t="s">
        <v>3748</v>
      </c>
      <c r="Z4762" t="s">
        <v>3051</v>
      </c>
      <c r="AA4762" t="s">
        <v>1038</v>
      </c>
      <c r="AB4762" s="198">
        <v>37073.875</v>
      </c>
      <c r="AC4762" s="198">
        <v>37103.875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61</v>
      </c>
      <c r="F4763" s="213">
        <f t="shared" si="375"/>
        <v>305000</v>
      </c>
      <c r="G4763" s="202">
        <v>1341893</v>
      </c>
      <c r="H4763" s="198">
        <v>37047.433148148149</v>
      </c>
      <c r="I4763" t="s">
        <v>4484</v>
      </c>
      <c r="M4763" t="s">
        <v>3494</v>
      </c>
      <c r="N4763" t="s">
        <v>4488</v>
      </c>
      <c r="O4763" t="s">
        <v>4424</v>
      </c>
      <c r="P4763" s="199">
        <v>5000</v>
      </c>
      <c r="S4763" t="s">
        <v>3495</v>
      </c>
      <c r="T4763" t="s">
        <v>3730</v>
      </c>
      <c r="U4763" s="201">
        <v>2.2999999999999998</v>
      </c>
      <c r="V4763" t="s">
        <v>4399</v>
      </c>
      <c r="W4763" t="s">
        <v>4385</v>
      </c>
      <c r="X4763" t="s">
        <v>4386</v>
      </c>
      <c r="Y4763" t="s">
        <v>3748</v>
      </c>
      <c r="Z4763" t="s">
        <v>3051</v>
      </c>
      <c r="AA4763" t="s">
        <v>1039</v>
      </c>
      <c r="AB4763" s="198">
        <v>37196</v>
      </c>
      <c r="AC4763" s="198">
        <v>37256</v>
      </c>
    </row>
    <row r="4764" spans="1:29" x14ac:dyDescent="0.2">
      <c r="A4764" s="44" t="str">
        <f t="shared" si="371"/>
        <v xml:space="preserve"> Crude Financial</v>
      </c>
      <c r="B4764" s="44" t="str">
        <f t="shared" si="372"/>
        <v/>
      </c>
      <c r="C4764" s="44" t="str">
        <f t="shared" si="373"/>
        <v>Crude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25000</v>
      </c>
      <c r="G4764" s="202">
        <v>1341894</v>
      </c>
      <c r="H4764" s="198">
        <v>37047.433298611111</v>
      </c>
      <c r="I4764" t="s">
        <v>4276</v>
      </c>
      <c r="M4764" t="s">
        <v>3599</v>
      </c>
      <c r="N4764" t="s">
        <v>4293</v>
      </c>
      <c r="O4764" t="s">
        <v>4294</v>
      </c>
      <c r="Q4764" s="199">
        <v>25000</v>
      </c>
      <c r="S4764" t="s">
        <v>4295</v>
      </c>
      <c r="T4764" t="s">
        <v>3730</v>
      </c>
      <c r="U4764" s="201">
        <v>29.18</v>
      </c>
      <c r="V4764" t="s">
        <v>4469</v>
      </c>
      <c r="W4764" t="s">
        <v>4768</v>
      </c>
      <c r="X4764" t="s">
        <v>4769</v>
      </c>
      <c r="Y4764" t="s">
        <v>2830</v>
      </c>
      <c r="Z4764" t="s">
        <v>4120</v>
      </c>
      <c r="AA4764">
        <v>113753</v>
      </c>
      <c r="AB4764" s="198">
        <v>37073</v>
      </c>
      <c r="AC4764" s="198">
        <v>37103</v>
      </c>
    </row>
    <row r="4765" spans="1:29" x14ac:dyDescent="0.2">
      <c r="A4765" s="44" t="str">
        <f t="shared" si="371"/>
        <v xml:space="preserve"> Natural Gas Physical</v>
      </c>
      <c r="B4765" s="44" t="str">
        <f t="shared" si="372"/>
        <v/>
      </c>
      <c r="C4765" s="44" t="str">
        <f t="shared" si="373"/>
        <v>Natural Gas</v>
      </c>
      <c r="D4765" s="44" t="str">
        <f t="shared" si="374"/>
        <v>Physical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10000</v>
      </c>
      <c r="G4765" s="202">
        <v>1341895</v>
      </c>
      <c r="H4765" s="198">
        <v>37047.433321759258</v>
      </c>
      <c r="I4765" t="s">
        <v>4158</v>
      </c>
      <c r="M4765" t="s">
        <v>3494</v>
      </c>
      <c r="N4765" t="s">
        <v>3176</v>
      </c>
      <c r="O4765" t="s">
        <v>4591</v>
      </c>
      <c r="P4765" s="199">
        <v>10000</v>
      </c>
      <c r="S4765" t="s">
        <v>3798</v>
      </c>
      <c r="T4765" t="s">
        <v>3177</v>
      </c>
      <c r="U4765" s="201">
        <v>4.72</v>
      </c>
      <c r="V4765" t="s">
        <v>3817</v>
      </c>
      <c r="W4765" t="s">
        <v>3178</v>
      </c>
      <c r="X4765" t="s">
        <v>3179</v>
      </c>
      <c r="Y4765" t="s">
        <v>4481</v>
      </c>
      <c r="Z4765" t="s">
        <v>3052</v>
      </c>
      <c r="AA4765">
        <v>831688</v>
      </c>
      <c r="AB4765" s="198">
        <v>37047.875011574077</v>
      </c>
      <c r="AC4765" s="198">
        <v>37047.875011574077</v>
      </c>
    </row>
    <row r="4766" spans="1:29" x14ac:dyDescent="0.2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1</v>
      </c>
      <c r="F4766" s="213">
        <f t="shared" si="375"/>
        <v>10000</v>
      </c>
      <c r="G4766" s="202">
        <v>1341898</v>
      </c>
      <c r="H4766" s="198">
        <v>37047.433368055557</v>
      </c>
      <c r="I4766" t="s">
        <v>4249</v>
      </c>
      <c r="M4766" t="s">
        <v>3494</v>
      </c>
      <c r="N4766" t="s">
        <v>3840</v>
      </c>
      <c r="O4766" t="s">
        <v>4679</v>
      </c>
      <c r="Q4766" s="199">
        <v>10000</v>
      </c>
      <c r="S4766" t="s">
        <v>3495</v>
      </c>
      <c r="T4766" t="s">
        <v>3730</v>
      </c>
      <c r="U4766" s="201">
        <v>3.96</v>
      </c>
      <c r="V4766" t="s">
        <v>3144</v>
      </c>
      <c r="W4766" t="s">
        <v>4178</v>
      </c>
      <c r="X4766" t="s">
        <v>4179</v>
      </c>
      <c r="Y4766" t="s">
        <v>4481</v>
      </c>
      <c r="Z4766" t="s">
        <v>3051</v>
      </c>
      <c r="AA4766">
        <v>831689</v>
      </c>
      <c r="AB4766" s="198">
        <v>37048.875011574077</v>
      </c>
      <c r="AC4766" s="198">
        <v>37048.875011574077</v>
      </c>
    </row>
    <row r="4767" spans="1:29" x14ac:dyDescent="0.2">
      <c r="A4767" s="44" t="str">
        <f t="shared" si="371"/>
        <v xml:space="preserve"> Metals Financial</v>
      </c>
      <c r="B4767" s="44" t="str">
        <f t="shared" si="372"/>
        <v/>
      </c>
      <c r="C4767" s="44" t="str">
        <f t="shared" si="373"/>
        <v>Metals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9</v>
      </c>
      <c r="G4767" s="202">
        <v>1341899</v>
      </c>
      <c r="H4767" s="198">
        <v>37047.433391203704</v>
      </c>
      <c r="I4767" t="s">
        <v>3759</v>
      </c>
      <c r="M4767" t="s">
        <v>3499</v>
      </c>
      <c r="N4767" t="s">
        <v>3770</v>
      </c>
      <c r="O4767" t="s">
        <v>3771</v>
      </c>
      <c r="Q4767" s="199">
        <v>9</v>
      </c>
      <c r="S4767" t="s">
        <v>3772</v>
      </c>
      <c r="T4767" t="s">
        <v>3730</v>
      </c>
      <c r="U4767" s="201">
        <v>4970</v>
      </c>
      <c r="V4767" t="s">
        <v>3938</v>
      </c>
      <c r="W4767" t="s">
        <v>3747</v>
      </c>
      <c r="X4767" t="s">
        <v>3732</v>
      </c>
      <c r="Y4767" t="s">
        <v>3733</v>
      </c>
      <c r="Z4767" t="s">
        <v>3734</v>
      </c>
      <c r="AA4767">
        <v>2169309</v>
      </c>
    </row>
    <row r="4768" spans="1:29" x14ac:dyDescent="0.2">
      <c r="A4768" s="44" t="str">
        <f t="shared" si="371"/>
        <v xml:space="preserve"> Natural Gas Physical</v>
      </c>
      <c r="B4768" s="44" t="str">
        <f t="shared" si="372"/>
        <v/>
      </c>
      <c r="C4768" s="44" t="str">
        <f t="shared" si="373"/>
        <v>Natural Gas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775000</v>
      </c>
      <c r="G4768" s="202">
        <v>1341901</v>
      </c>
      <c r="H4768" s="198">
        <v>37047.433472222219</v>
      </c>
      <c r="I4768" t="s">
        <v>2220</v>
      </c>
      <c r="M4768" t="s">
        <v>3494</v>
      </c>
      <c r="N4768" t="s">
        <v>4121</v>
      </c>
      <c r="O4768" t="s">
        <v>1040</v>
      </c>
      <c r="P4768" s="199">
        <v>25000</v>
      </c>
      <c r="S4768" t="s">
        <v>3763</v>
      </c>
      <c r="T4768" t="s">
        <v>3764</v>
      </c>
      <c r="U4768" s="201">
        <v>21.35</v>
      </c>
      <c r="V4768" t="s">
        <v>2286</v>
      </c>
      <c r="W4768" t="s">
        <v>4122</v>
      </c>
      <c r="X4768" t="s">
        <v>4123</v>
      </c>
      <c r="Y4768" t="s">
        <v>3767</v>
      </c>
      <c r="Z4768" t="s">
        <v>3735</v>
      </c>
      <c r="AA4768">
        <v>106506</v>
      </c>
      <c r="AB4768" s="198">
        <v>37104.875011574077</v>
      </c>
      <c r="AC4768" s="198">
        <v>37134.875011574077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155000</v>
      </c>
      <c r="G4769" s="202">
        <v>1341902</v>
      </c>
      <c r="H4769" s="198">
        <v>37047.433680555558</v>
      </c>
      <c r="I4769" t="s">
        <v>4477</v>
      </c>
      <c r="M4769" t="s">
        <v>3494</v>
      </c>
      <c r="N4769" t="s">
        <v>4488</v>
      </c>
      <c r="O4769" t="s">
        <v>4388</v>
      </c>
      <c r="Q4769" s="199">
        <v>5000</v>
      </c>
      <c r="S4769" t="s">
        <v>3495</v>
      </c>
      <c r="T4769" t="s">
        <v>3730</v>
      </c>
      <c r="U4769" s="201">
        <v>5.05</v>
      </c>
      <c r="V4769" t="s">
        <v>3545</v>
      </c>
      <c r="W4769" t="s">
        <v>4385</v>
      </c>
      <c r="X4769" t="s">
        <v>4386</v>
      </c>
      <c r="Y4769" t="s">
        <v>3748</v>
      </c>
      <c r="Z4769" t="s">
        <v>3051</v>
      </c>
      <c r="AA4769" t="s">
        <v>1041</v>
      </c>
      <c r="AB4769" s="198">
        <v>37104.875011574077</v>
      </c>
      <c r="AC4769" s="198">
        <v>37134.875011574077</v>
      </c>
    </row>
    <row r="4770" spans="1:29" x14ac:dyDescent="0.2">
      <c r="A4770" s="44" t="str">
        <f t="shared" si="371"/>
        <v>US Natural Gas Physical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1</v>
      </c>
      <c r="F4770" s="213">
        <f t="shared" si="375"/>
        <v>10000</v>
      </c>
      <c r="G4770" s="202">
        <v>1341903</v>
      </c>
      <c r="H4770" s="198">
        <v>37047.433749999997</v>
      </c>
      <c r="I4770" t="s">
        <v>4543</v>
      </c>
      <c r="M4770" t="s">
        <v>3494</v>
      </c>
      <c r="N4770" t="s">
        <v>3840</v>
      </c>
      <c r="O4770" t="s">
        <v>2556</v>
      </c>
      <c r="P4770" s="199">
        <v>10000</v>
      </c>
      <c r="S4770" t="s">
        <v>3495</v>
      </c>
      <c r="T4770" t="s">
        <v>3730</v>
      </c>
      <c r="U4770" s="201">
        <v>3.73</v>
      </c>
      <c r="V4770" t="s">
        <v>4525</v>
      </c>
      <c r="W4770" t="s">
        <v>4169</v>
      </c>
      <c r="X4770" t="s">
        <v>4170</v>
      </c>
      <c r="Y4770" t="s">
        <v>4481</v>
      </c>
      <c r="Z4770" t="s">
        <v>3051</v>
      </c>
      <c r="AA4770">
        <v>831693</v>
      </c>
      <c r="AB4770" s="198">
        <v>37048.875011574077</v>
      </c>
      <c r="AC4770" s="198">
        <v>37048.875011574077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77500</v>
      </c>
      <c r="G4771" s="202">
        <v>1341904</v>
      </c>
      <c r="H4771" s="198">
        <v>37047.433807870373</v>
      </c>
      <c r="I4771" t="s">
        <v>4280</v>
      </c>
      <c r="M4771" t="s">
        <v>3494</v>
      </c>
      <c r="N4771" t="s">
        <v>4277</v>
      </c>
      <c r="O4771" t="s">
        <v>4487</v>
      </c>
      <c r="Q4771" s="199">
        <v>2500</v>
      </c>
      <c r="S4771" t="s">
        <v>3495</v>
      </c>
      <c r="T4771" t="s">
        <v>3730</v>
      </c>
      <c r="U4771" s="201">
        <v>3.94</v>
      </c>
      <c r="V4771" t="s">
        <v>3246</v>
      </c>
      <c r="W4771" t="s">
        <v>2909</v>
      </c>
      <c r="X4771" t="s">
        <v>4278</v>
      </c>
      <c r="Y4771" t="s">
        <v>3748</v>
      </c>
      <c r="Z4771" t="s">
        <v>3051</v>
      </c>
      <c r="AA4771" t="s">
        <v>1042</v>
      </c>
      <c r="AB4771" s="198">
        <v>37073.875</v>
      </c>
      <c r="AC4771" s="198">
        <v>37103.875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465000</v>
      </c>
      <c r="G4772" s="202">
        <v>1341905</v>
      </c>
      <c r="H4772" s="198">
        <v>37047.433854166666</v>
      </c>
      <c r="I4772" t="s">
        <v>4276</v>
      </c>
      <c r="M4772" t="s">
        <v>3494</v>
      </c>
      <c r="N4772" t="s">
        <v>4277</v>
      </c>
      <c r="O4772" t="s">
        <v>4487</v>
      </c>
      <c r="Q4772" s="199">
        <v>15000</v>
      </c>
      <c r="S4772" t="s">
        <v>3495</v>
      </c>
      <c r="T4772" t="s">
        <v>3730</v>
      </c>
      <c r="U4772" s="201">
        <v>3.94</v>
      </c>
      <c r="V4772" t="s">
        <v>4450</v>
      </c>
      <c r="W4772" t="s">
        <v>2909</v>
      </c>
      <c r="X4772" t="s">
        <v>4278</v>
      </c>
      <c r="Y4772" t="s">
        <v>3748</v>
      </c>
      <c r="Z4772" t="s">
        <v>3051</v>
      </c>
      <c r="AA4772" t="s">
        <v>1043</v>
      </c>
      <c r="AB4772" s="198">
        <v>37073.875</v>
      </c>
      <c r="AC4772" s="198">
        <v>37103.875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155000</v>
      </c>
      <c r="G4773" s="202">
        <v>1341906</v>
      </c>
      <c r="H4773" s="198">
        <v>37047.433877314812</v>
      </c>
      <c r="I4773" t="s">
        <v>4521</v>
      </c>
      <c r="M4773" t="s">
        <v>3494</v>
      </c>
      <c r="N4773" t="s">
        <v>4488</v>
      </c>
      <c r="O4773" t="s">
        <v>4708</v>
      </c>
      <c r="P4773" s="199">
        <v>5000</v>
      </c>
      <c r="S4773" t="s">
        <v>3495</v>
      </c>
      <c r="T4773" t="s">
        <v>3730</v>
      </c>
      <c r="U4773" s="201">
        <v>1.3</v>
      </c>
      <c r="V4773" t="s">
        <v>1044</v>
      </c>
      <c r="W4773" t="s">
        <v>3163</v>
      </c>
      <c r="X4773" t="s">
        <v>3685</v>
      </c>
      <c r="Y4773" t="s">
        <v>3748</v>
      </c>
      <c r="Z4773" t="s">
        <v>3051</v>
      </c>
      <c r="AA4773" t="s">
        <v>1045</v>
      </c>
      <c r="AB4773" s="198">
        <v>37073.875011574077</v>
      </c>
      <c r="AC4773" s="198">
        <v>37103.875011574077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25</v>
      </c>
      <c r="F4774" s="213">
        <f t="shared" si="375"/>
        <v>250000</v>
      </c>
      <c r="G4774" s="202">
        <v>1341908</v>
      </c>
      <c r="H4774" s="198">
        <v>37047.433900462966</v>
      </c>
      <c r="I4774" t="s">
        <v>4264</v>
      </c>
      <c r="M4774" t="s">
        <v>3494</v>
      </c>
      <c r="N4774" t="s">
        <v>4277</v>
      </c>
      <c r="O4774" t="s">
        <v>3991</v>
      </c>
      <c r="P4774" s="199">
        <v>10000</v>
      </c>
      <c r="S4774" t="s">
        <v>3495</v>
      </c>
      <c r="T4774" t="s">
        <v>3730</v>
      </c>
      <c r="U4774" s="201">
        <v>3.8325</v>
      </c>
      <c r="V4774" t="s">
        <v>4057</v>
      </c>
      <c r="W4774" t="s">
        <v>4527</v>
      </c>
      <c r="X4774" t="s">
        <v>4157</v>
      </c>
      <c r="Y4774" t="s">
        <v>3748</v>
      </c>
      <c r="Z4774" t="s">
        <v>3051</v>
      </c>
      <c r="AA4774" t="s">
        <v>1046</v>
      </c>
      <c r="AB4774" s="198">
        <v>37048.875011574077</v>
      </c>
      <c r="AC4774" s="198">
        <v>37072.875011574077</v>
      </c>
    </row>
    <row r="4775" spans="1:29" x14ac:dyDescent="0.2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</v>
      </c>
      <c r="F4775" s="213">
        <f t="shared" si="375"/>
        <v>10000</v>
      </c>
      <c r="G4775" s="202">
        <v>1341907</v>
      </c>
      <c r="H4775" s="198">
        <v>37047.433900462966</v>
      </c>
      <c r="I4775" t="s">
        <v>4175</v>
      </c>
      <c r="M4775" t="s">
        <v>3494</v>
      </c>
      <c r="N4775" t="s">
        <v>3840</v>
      </c>
      <c r="O4775" t="s">
        <v>2767</v>
      </c>
      <c r="P4775" s="199">
        <v>10000</v>
      </c>
      <c r="S4775" t="s">
        <v>3495</v>
      </c>
      <c r="T4775" t="s">
        <v>3730</v>
      </c>
      <c r="U4775" s="201">
        <v>3.7450000000000001</v>
      </c>
      <c r="V4775" t="s">
        <v>4176</v>
      </c>
      <c r="W4775" t="s">
        <v>4368</v>
      </c>
      <c r="X4775" t="s">
        <v>3165</v>
      </c>
      <c r="Y4775" t="s">
        <v>4481</v>
      </c>
      <c r="Z4775" t="s">
        <v>3051</v>
      </c>
      <c r="AA4775">
        <v>831694</v>
      </c>
      <c r="AB4775" s="198">
        <v>37048.875011574077</v>
      </c>
      <c r="AC4775" s="198">
        <v>37048.875011574077</v>
      </c>
    </row>
    <row r="4776" spans="1:29" x14ac:dyDescent="0.2">
      <c r="A4776" s="44" t="str">
        <f t="shared" si="371"/>
        <v>US Natural Gas Physical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1</v>
      </c>
      <c r="F4776" s="213">
        <f t="shared" si="375"/>
        <v>1396</v>
      </c>
      <c r="G4776" s="202">
        <v>1341910</v>
      </c>
      <c r="H4776" s="198">
        <v>37047.433993055558</v>
      </c>
      <c r="I4776" t="s">
        <v>4249</v>
      </c>
      <c r="M4776" t="s">
        <v>3494</v>
      </c>
      <c r="N4776" t="s">
        <v>3840</v>
      </c>
      <c r="O4776" t="s">
        <v>2469</v>
      </c>
      <c r="P4776" s="199">
        <v>1396</v>
      </c>
      <c r="S4776" t="s">
        <v>3495</v>
      </c>
      <c r="T4776" t="s">
        <v>3730</v>
      </c>
      <c r="U4776" s="201">
        <v>3.66</v>
      </c>
      <c r="V4776" t="s">
        <v>4391</v>
      </c>
      <c r="W4776" t="s">
        <v>4512</v>
      </c>
      <c r="X4776" t="s">
        <v>4513</v>
      </c>
      <c r="Y4776" t="s">
        <v>4481</v>
      </c>
      <c r="Z4776" t="s">
        <v>3051</v>
      </c>
      <c r="AA4776">
        <v>831695</v>
      </c>
      <c r="AB4776" s="198">
        <v>37048.875011574077</v>
      </c>
      <c r="AC4776" s="198">
        <v>37048.875011574077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1341911</v>
      </c>
      <c r="H4777" s="198">
        <v>37047.434027777781</v>
      </c>
      <c r="I4777" t="s">
        <v>4521</v>
      </c>
      <c r="M4777" t="s">
        <v>3494</v>
      </c>
      <c r="N4777" t="s">
        <v>4488</v>
      </c>
      <c r="O4777" t="s">
        <v>1047</v>
      </c>
      <c r="P4777" s="199">
        <v>5000</v>
      </c>
      <c r="S4777" t="s">
        <v>3495</v>
      </c>
      <c r="T4777" t="s">
        <v>3730</v>
      </c>
      <c r="U4777" s="201">
        <v>1.2</v>
      </c>
      <c r="V4777" t="s">
        <v>1044</v>
      </c>
      <c r="W4777" t="s">
        <v>3163</v>
      </c>
      <c r="X4777" t="s">
        <v>3685</v>
      </c>
      <c r="Y4777" t="s">
        <v>3748</v>
      </c>
      <c r="Z4777" t="s">
        <v>3051</v>
      </c>
      <c r="AA4777" t="s">
        <v>1048</v>
      </c>
      <c r="AB4777" s="198">
        <v>37104.875011574077</v>
      </c>
      <c r="AC4777" s="198">
        <v>37134.875011574077</v>
      </c>
    </row>
    <row r="4778" spans="1:29" x14ac:dyDescent="0.2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2</v>
      </c>
      <c r="F4778" s="213">
        <f t="shared" si="375"/>
        <v>100</v>
      </c>
      <c r="G4778" s="202">
        <v>1341912</v>
      </c>
      <c r="H4778" s="198">
        <v>37047.434120370373</v>
      </c>
      <c r="I4778" t="s">
        <v>3996</v>
      </c>
      <c r="J4778" t="s">
        <v>4228</v>
      </c>
      <c r="K4778" t="s">
        <v>4267</v>
      </c>
      <c r="M4778" t="s">
        <v>2818</v>
      </c>
      <c r="N4778" t="s">
        <v>3519</v>
      </c>
      <c r="O4778" t="s">
        <v>2687</v>
      </c>
      <c r="Q4778" s="199">
        <v>50</v>
      </c>
      <c r="S4778" t="s">
        <v>3493</v>
      </c>
      <c r="T4778" t="s">
        <v>3730</v>
      </c>
      <c r="U4778" s="201">
        <v>42</v>
      </c>
      <c r="V4778" t="s">
        <v>3118</v>
      </c>
      <c r="W4778" t="s">
        <v>4274</v>
      </c>
      <c r="X4778" t="s">
        <v>3683</v>
      </c>
      <c r="Y4778" t="s">
        <v>4783</v>
      </c>
      <c r="Z4778" t="s">
        <v>3046</v>
      </c>
      <c r="AA4778">
        <v>633061.1</v>
      </c>
      <c r="AB4778" s="198">
        <v>37049.875011574077</v>
      </c>
      <c r="AC4778" s="198">
        <v>37050.875011574077</v>
      </c>
    </row>
    <row r="4779" spans="1:29" x14ac:dyDescent="0.2">
      <c r="A4779" s="44" t="str">
        <f t="shared" si="371"/>
        <v xml:space="preserve"> Crude Financial</v>
      </c>
      <c r="B4779" s="44" t="str">
        <f t="shared" si="372"/>
        <v/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</v>
      </c>
      <c r="F4779" s="213">
        <f t="shared" si="375"/>
        <v>45000</v>
      </c>
      <c r="G4779" s="202">
        <v>1341913</v>
      </c>
      <c r="H4779" s="198">
        <v>37047.434189814812</v>
      </c>
      <c r="I4779" t="s">
        <v>1049</v>
      </c>
      <c r="M4779" t="s">
        <v>3599</v>
      </c>
      <c r="N4779" t="s">
        <v>1050</v>
      </c>
      <c r="O4779" t="s">
        <v>1051</v>
      </c>
      <c r="P4779" s="199">
        <v>15000</v>
      </c>
      <c r="S4779" t="s">
        <v>3500</v>
      </c>
      <c r="T4779" t="s">
        <v>3730</v>
      </c>
      <c r="U4779" s="201">
        <v>27.48</v>
      </c>
      <c r="V4779" t="s">
        <v>1052</v>
      </c>
      <c r="W4779" t="s">
        <v>4768</v>
      </c>
      <c r="X4779" t="s">
        <v>4769</v>
      </c>
      <c r="Y4779" t="s">
        <v>2830</v>
      </c>
      <c r="Z4779" t="s">
        <v>4120</v>
      </c>
      <c r="AA4779">
        <v>113754</v>
      </c>
      <c r="AB4779" s="198">
        <v>37073</v>
      </c>
      <c r="AC4779" s="198">
        <v>37164</v>
      </c>
    </row>
    <row r="4780" spans="1:29" x14ac:dyDescent="0.2">
      <c r="A4780" s="44" t="str">
        <f t="shared" si="371"/>
        <v xml:space="preserve"> Natural Gas Physical</v>
      </c>
      <c r="B4780" s="44" t="str">
        <f t="shared" si="372"/>
        <v/>
      </c>
      <c r="C4780" s="44" t="str">
        <f t="shared" si="373"/>
        <v>Natural Gas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50000</v>
      </c>
      <c r="G4780" s="202">
        <v>1341914</v>
      </c>
      <c r="H4780" s="198">
        <v>37047.434432870374</v>
      </c>
      <c r="I4780" t="s">
        <v>3785</v>
      </c>
      <c r="M4780" t="s">
        <v>3494</v>
      </c>
      <c r="N4780" t="s">
        <v>3761</v>
      </c>
      <c r="O4780" t="s">
        <v>2296</v>
      </c>
      <c r="P4780" s="199">
        <v>50000</v>
      </c>
      <c r="S4780" t="s">
        <v>3763</v>
      </c>
      <c r="T4780" t="s">
        <v>3764</v>
      </c>
      <c r="U4780" s="201">
        <v>21.05</v>
      </c>
      <c r="V4780" t="s">
        <v>2357</v>
      </c>
      <c r="W4780" t="s">
        <v>3773</v>
      </c>
      <c r="X4780" t="s">
        <v>3766</v>
      </c>
      <c r="Y4780" t="s">
        <v>3767</v>
      </c>
      <c r="Z4780" t="s">
        <v>3735</v>
      </c>
      <c r="AA4780">
        <v>106510</v>
      </c>
      <c r="AB4780" s="198">
        <v>37048.875011574077</v>
      </c>
      <c r="AC4780" s="198">
        <v>37048.875011574077</v>
      </c>
    </row>
    <row r="4781" spans="1:29" x14ac:dyDescent="0.2">
      <c r="A4781" s="44" t="str">
        <f t="shared" si="371"/>
        <v xml:space="preserve"> Metals Financial</v>
      </c>
      <c r="B4781" s="44" t="str">
        <f t="shared" si="372"/>
        <v/>
      </c>
      <c r="C4781" s="44" t="str">
        <f t="shared" si="373"/>
        <v>Metals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20</v>
      </c>
      <c r="G4781" s="202">
        <v>1341915</v>
      </c>
      <c r="H4781" s="198">
        <v>37047.434525462966</v>
      </c>
      <c r="I4781" t="s">
        <v>3793</v>
      </c>
      <c r="M4781" t="s">
        <v>3499</v>
      </c>
      <c r="N4781" t="s">
        <v>3727</v>
      </c>
      <c r="O4781" t="s">
        <v>3728</v>
      </c>
      <c r="Q4781" s="199">
        <v>20</v>
      </c>
      <c r="S4781" t="s">
        <v>3729</v>
      </c>
      <c r="T4781" t="s">
        <v>3730</v>
      </c>
      <c r="U4781" s="201">
        <v>1677</v>
      </c>
      <c r="V4781" t="s">
        <v>1053</v>
      </c>
      <c r="W4781" t="s">
        <v>3736</v>
      </c>
      <c r="X4781" t="s">
        <v>3732</v>
      </c>
      <c r="Y4781" t="s">
        <v>3733</v>
      </c>
      <c r="Z4781" t="s">
        <v>3734</v>
      </c>
      <c r="AA4781">
        <v>2169311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155000</v>
      </c>
      <c r="G4782" s="202">
        <v>1341916</v>
      </c>
      <c r="H4782" s="198">
        <v>37047.434560185182</v>
      </c>
      <c r="I4782" t="s">
        <v>4477</v>
      </c>
      <c r="M4782" t="s">
        <v>3494</v>
      </c>
      <c r="N4782" t="s">
        <v>4488</v>
      </c>
      <c r="O4782" t="s">
        <v>4384</v>
      </c>
      <c r="Q4782" s="199">
        <v>5000</v>
      </c>
      <c r="S4782" t="s">
        <v>3495</v>
      </c>
      <c r="T4782" t="s">
        <v>3730</v>
      </c>
      <c r="U4782" s="201">
        <v>5.0999999999999996</v>
      </c>
      <c r="V4782" t="s">
        <v>3545</v>
      </c>
      <c r="W4782" t="s">
        <v>4385</v>
      </c>
      <c r="X4782" t="s">
        <v>4386</v>
      </c>
      <c r="Y4782" t="s">
        <v>3748</v>
      </c>
      <c r="Z4782" t="s">
        <v>3051</v>
      </c>
      <c r="AA4782" t="s">
        <v>1054</v>
      </c>
      <c r="AB4782" s="198">
        <v>37073.875011574077</v>
      </c>
      <c r="AC4782" s="198">
        <v>37103.875011574077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3">
        <f t="shared" si="375"/>
        <v>155000</v>
      </c>
      <c r="G4783" s="202">
        <v>1341917</v>
      </c>
      <c r="H4783" s="198">
        <v>37047.434606481482</v>
      </c>
      <c r="I4783" t="s">
        <v>3645</v>
      </c>
      <c r="M4783" t="s">
        <v>3494</v>
      </c>
      <c r="N4783" t="s">
        <v>4488</v>
      </c>
      <c r="O4783" t="s">
        <v>4388</v>
      </c>
      <c r="Q4783" s="199">
        <v>5000</v>
      </c>
      <c r="S4783" t="s">
        <v>3495</v>
      </c>
      <c r="T4783" t="s">
        <v>3730</v>
      </c>
      <c r="U4783" s="201">
        <v>5.05</v>
      </c>
      <c r="V4783" t="s">
        <v>2782</v>
      </c>
      <c r="W4783" t="s">
        <v>4385</v>
      </c>
      <c r="X4783" t="s">
        <v>4386</v>
      </c>
      <c r="Y4783" t="s">
        <v>3748</v>
      </c>
      <c r="Z4783" t="s">
        <v>3051</v>
      </c>
      <c r="AA4783" t="s">
        <v>1055</v>
      </c>
      <c r="AB4783" s="198">
        <v>37104.875011574077</v>
      </c>
      <c r="AC4783" s="198">
        <v>37134.875011574077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25</v>
      </c>
      <c r="F4784" s="213">
        <f t="shared" si="375"/>
        <v>250000</v>
      </c>
      <c r="G4784" s="202">
        <v>1341918</v>
      </c>
      <c r="H4784" s="198">
        <v>37047.434618055559</v>
      </c>
      <c r="I4784" t="s">
        <v>3466</v>
      </c>
      <c r="M4784" t="s">
        <v>3494</v>
      </c>
      <c r="N4784" t="s">
        <v>4277</v>
      </c>
      <c r="O4784" t="s">
        <v>1056</v>
      </c>
      <c r="Q4784" s="199">
        <v>10000</v>
      </c>
      <c r="S4784" t="s">
        <v>3495</v>
      </c>
      <c r="T4784" t="s">
        <v>3730</v>
      </c>
      <c r="U4784" s="201">
        <v>3.84</v>
      </c>
      <c r="V4784" t="s">
        <v>3936</v>
      </c>
      <c r="W4784" t="s">
        <v>4406</v>
      </c>
      <c r="X4784" t="s">
        <v>4407</v>
      </c>
      <c r="Y4784" t="s">
        <v>3748</v>
      </c>
      <c r="Z4784" t="s">
        <v>3051</v>
      </c>
      <c r="AA4784" t="s">
        <v>1057</v>
      </c>
      <c r="AB4784" s="198">
        <v>37048.875011574077</v>
      </c>
      <c r="AC4784" s="198">
        <v>37072.875011574077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150000</v>
      </c>
      <c r="G4785" s="202">
        <v>1341919</v>
      </c>
      <c r="H4785" s="198">
        <v>37047.434652777774</v>
      </c>
      <c r="I4785" t="s">
        <v>4518</v>
      </c>
      <c r="M4785" t="s">
        <v>3494</v>
      </c>
      <c r="N4785" t="s">
        <v>4488</v>
      </c>
      <c r="O4785" t="s">
        <v>4389</v>
      </c>
      <c r="Q4785" s="199">
        <v>5000</v>
      </c>
      <c r="S4785" t="s">
        <v>3495</v>
      </c>
      <c r="T4785" t="s">
        <v>3730</v>
      </c>
      <c r="U4785" s="201">
        <v>4.09</v>
      </c>
      <c r="V4785" t="s">
        <v>4390</v>
      </c>
      <c r="W4785" t="s">
        <v>4385</v>
      </c>
      <c r="X4785" t="s">
        <v>4386</v>
      </c>
      <c r="Y4785" t="s">
        <v>3748</v>
      </c>
      <c r="Z4785" t="s">
        <v>3051</v>
      </c>
      <c r="AA4785" t="s">
        <v>1058</v>
      </c>
      <c r="AB4785" s="198">
        <v>37135.875011574077</v>
      </c>
      <c r="AC4785" s="198">
        <v>37164.875011574077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310000</v>
      </c>
      <c r="G4786" s="202">
        <v>1341920</v>
      </c>
      <c r="H4786" s="198">
        <v>37047.434745370374</v>
      </c>
      <c r="I4786" t="s">
        <v>4276</v>
      </c>
      <c r="M4786" t="s">
        <v>3494</v>
      </c>
      <c r="N4786" t="s">
        <v>4277</v>
      </c>
      <c r="O4786" t="s">
        <v>4487</v>
      </c>
      <c r="Q4786" s="199">
        <v>10000</v>
      </c>
      <c r="S4786" t="s">
        <v>3495</v>
      </c>
      <c r="T4786" t="s">
        <v>3730</v>
      </c>
      <c r="U4786" s="201">
        <v>3.9449999999999998</v>
      </c>
      <c r="V4786" t="s">
        <v>4450</v>
      </c>
      <c r="W4786" t="s">
        <v>2909</v>
      </c>
      <c r="X4786" t="s">
        <v>4278</v>
      </c>
      <c r="Y4786" t="s">
        <v>3748</v>
      </c>
      <c r="Z4786" t="s">
        <v>3051</v>
      </c>
      <c r="AA4786" t="s">
        <v>1059</v>
      </c>
      <c r="AB4786" s="198">
        <v>37073.875</v>
      </c>
      <c r="AC4786" s="198">
        <v>37103.875</v>
      </c>
    </row>
    <row r="4787" spans="1:31" x14ac:dyDescent="0.2">
      <c r="A4787" s="44" t="str">
        <f t="shared" si="371"/>
        <v>US Power Physical</v>
      </c>
      <c r="B4787" s="44" t="str">
        <f t="shared" si="372"/>
        <v>US</v>
      </c>
      <c r="C4787" s="44" t="str">
        <f t="shared" si="373"/>
        <v>Power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5</v>
      </c>
      <c r="F4787" s="213">
        <f t="shared" si="375"/>
        <v>250</v>
      </c>
      <c r="G4787" s="202">
        <v>1341921</v>
      </c>
      <c r="H4787" s="198">
        <v>37047.434756944444</v>
      </c>
      <c r="I4787" t="s">
        <v>3540</v>
      </c>
      <c r="M4787" t="s">
        <v>2818</v>
      </c>
      <c r="N4787" t="s">
        <v>3519</v>
      </c>
      <c r="O4787" t="s">
        <v>3989</v>
      </c>
      <c r="P4787" s="199">
        <v>50</v>
      </c>
      <c r="S4787" t="s">
        <v>3493</v>
      </c>
      <c r="T4787" t="s">
        <v>3730</v>
      </c>
      <c r="U4787" s="201">
        <v>41.25</v>
      </c>
      <c r="V4787" t="s">
        <v>3116</v>
      </c>
      <c r="W4787" t="s">
        <v>2834</v>
      </c>
      <c r="X4787" t="s">
        <v>3528</v>
      </c>
      <c r="Y4787" t="s">
        <v>4783</v>
      </c>
      <c r="Z4787" t="s">
        <v>3046</v>
      </c>
      <c r="AA4787">
        <v>633062.1</v>
      </c>
      <c r="AB4787" s="198">
        <v>37053.875011574077</v>
      </c>
      <c r="AC4787" s="198">
        <v>37057.875011574077</v>
      </c>
      <c r="AE4787" s="116">
        <f>IF(S4787="Gallon",F4787/42,F4787)</f>
        <v>250</v>
      </c>
    </row>
    <row r="4788" spans="1:31" x14ac:dyDescent="0.2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151</v>
      </c>
      <c r="F4788" s="213">
        <f t="shared" si="375"/>
        <v>755000</v>
      </c>
      <c r="G4788" s="202">
        <v>1341922</v>
      </c>
      <c r="H4788" s="198">
        <v>37047.43476851852</v>
      </c>
      <c r="I4788" t="s">
        <v>3606</v>
      </c>
      <c r="M4788" t="s">
        <v>3494</v>
      </c>
      <c r="N4788" t="s">
        <v>4277</v>
      </c>
      <c r="O4788" t="s">
        <v>4505</v>
      </c>
      <c r="Q4788" s="199">
        <v>5000</v>
      </c>
      <c r="S4788" t="s">
        <v>3495</v>
      </c>
      <c r="T4788" t="s">
        <v>3730</v>
      </c>
      <c r="U4788" s="201">
        <v>4.3650000000000002</v>
      </c>
      <c r="V4788" t="s">
        <v>3154</v>
      </c>
      <c r="W4788" t="s">
        <v>2909</v>
      </c>
      <c r="X4788" t="s">
        <v>4278</v>
      </c>
      <c r="Y4788" t="s">
        <v>3748</v>
      </c>
      <c r="Z4788" t="s">
        <v>3051</v>
      </c>
      <c r="AA4788" t="s">
        <v>1060</v>
      </c>
      <c r="AB4788" s="198">
        <v>37196</v>
      </c>
      <c r="AC4788" s="198">
        <v>37346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25</v>
      </c>
      <c r="F4789" s="213">
        <f t="shared" si="375"/>
        <v>375000</v>
      </c>
      <c r="G4789" s="202">
        <v>1341923</v>
      </c>
      <c r="H4789" s="198">
        <v>37047.434861111113</v>
      </c>
      <c r="I4789" t="s">
        <v>4484</v>
      </c>
      <c r="M4789" t="s">
        <v>3494</v>
      </c>
      <c r="N4789" t="s">
        <v>4277</v>
      </c>
      <c r="O4789" t="s">
        <v>4674</v>
      </c>
      <c r="Q4789" s="199">
        <v>15000</v>
      </c>
      <c r="S4789" t="s">
        <v>3495</v>
      </c>
      <c r="T4789" t="s">
        <v>3730</v>
      </c>
      <c r="U4789" s="201">
        <v>3.8849999999999998</v>
      </c>
      <c r="V4789" t="s">
        <v>4049</v>
      </c>
      <c r="W4789" t="s">
        <v>4380</v>
      </c>
      <c r="X4789" t="s">
        <v>4381</v>
      </c>
      <c r="Y4789" t="s">
        <v>3748</v>
      </c>
      <c r="Z4789" t="s">
        <v>3051</v>
      </c>
      <c r="AA4789" t="s">
        <v>1061</v>
      </c>
      <c r="AB4789" s="198">
        <v>37048.875011574077</v>
      </c>
      <c r="AC4789" s="198">
        <v>37072.875011574077</v>
      </c>
      <c r="AE4789" s="116">
        <f>IF(S4789="Gallon",F4789/42,F4789)</f>
        <v>375000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68200</v>
      </c>
      <c r="G4790" s="202">
        <v>1341924</v>
      </c>
      <c r="H4790" s="198">
        <v>37047.434965277775</v>
      </c>
      <c r="I4790" t="s">
        <v>3466</v>
      </c>
      <c r="M4790" t="s">
        <v>3494</v>
      </c>
      <c r="N4790" t="s">
        <v>4488</v>
      </c>
      <c r="O4790" t="s">
        <v>4384</v>
      </c>
      <c r="Q4790" s="199">
        <v>2200</v>
      </c>
      <c r="S4790" t="s">
        <v>3495</v>
      </c>
      <c r="T4790" t="s">
        <v>3730</v>
      </c>
      <c r="U4790" s="201">
        <v>5.25</v>
      </c>
      <c r="V4790" t="s">
        <v>1062</v>
      </c>
      <c r="W4790" t="s">
        <v>4385</v>
      </c>
      <c r="X4790" t="s">
        <v>4386</v>
      </c>
      <c r="Y4790" t="s">
        <v>3748</v>
      </c>
      <c r="Z4790" t="s">
        <v>3051</v>
      </c>
      <c r="AA4790" t="s">
        <v>1063</v>
      </c>
      <c r="AB4790" s="198">
        <v>37073.875011574077</v>
      </c>
      <c r="AC4790" s="198">
        <v>37103.875011574077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96100</v>
      </c>
      <c r="G4791" s="202">
        <v>1341926</v>
      </c>
      <c r="H4791" s="198">
        <v>37047.435150462959</v>
      </c>
      <c r="I4791" t="s">
        <v>3466</v>
      </c>
      <c r="M4791" t="s">
        <v>3494</v>
      </c>
      <c r="N4791" t="s">
        <v>4488</v>
      </c>
      <c r="O4791" t="s">
        <v>4388</v>
      </c>
      <c r="Q4791" s="199">
        <v>3100</v>
      </c>
      <c r="S4791" t="s">
        <v>3495</v>
      </c>
      <c r="T4791" t="s">
        <v>3730</v>
      </c>
      <c r="U4791" s="201">
        <v>5.2</v>
      </c>
      <c r="V4791" t="s">
        <v>1062</v>
      </c>
      <c r="W4791" t="s">
        <v>4385</v>
      </c>
      <c r="X4791" t="s">
        <v>4386</v>
      </c>
      <c r="Y4791" t="s">
        <v>3748</v>
      </c>
      <c r="Z4791" t="s">
        <v>3051</v>
      </c>
      <c r="AA4791" t="s">
        <v>1064</v>
      </c>
      <c r="AB4791" s="198">
        <v>37104.875011574077</v>
      </c>
      <c r="AC4791" s="198">
        <v>37134.875011574077</v>
      </c>
    </row>
    <row r="4792" spans="1:31" x14ac:dyDescent="0.2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10000</v>
      </c>
      <c r="G4792" s="202">
        <v>1341927</v>
      </c>
      <c r="H4792" s="198">
        <v>37047.435162037036</v>
      </c>
      <c r="I4792" t="s">
        <v>4543</v>
      </c>
      <c r="M4792" t="s">
        <v>3494</v>
      </c>
      <c r="N4792" t="s">
        <v>3840</v>
      </c>
      <c r="O4792" t="s">
        <v>2469</v>
      </c>
      <c r="Q4792" s="199">
        <v>10000</v>
      </c>
      <c r="S4792" t="s">
        <v>3495</v>
      </c>
      <c r="T4792" t="s">
        <v>3730</v>
      </c>
      <c r="U4792" s="201">
        <v>3.67</v>
      </c>
      <c r="V4792" t="s">
        <v>3627</v>
      </c>
      <c r="W4792" t="s">
        <v>4512</v>
      </c>
      <c r="X4792" t="s">
        <v>4513</v>
      </c>
      <c r="Y4792" t="s">
        <v>4481</v>
      </c>
      <c r="Z4792" t="s">
        <v>3051</v>
      </c>
      <c r="AA4792">
        <v>831699</v>
      </c>
      <c r="AB4792" s="198">
        <v>37048.875011574077</v>
      </c>
      <c r="AC4792" s="198">
        <v>37048.875011574077</v>
      </c>
    </row>
    <row r="4793" spans="1:31" x14ac:dyDescent="0.2">
      <c r="A4793" s="44" t="str">
        <f t="shared" si="371"/>
        <v>US Natural Gas Physical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6000</v>
      </c>
      <c r="G4793" s="202">
        <v>1341928</v>
      </c>
      <c r="H4793" s="198">
        <v>37047.435289351852</v>
      </c>
      <c r="I4793" t="s">
        <v>4276</v>
      </c>
      <c r="M4793" t="s">
        <v>3494</v>
      </c>
      <c r="N4793" t="s">
        <v>3840</v>
      </c>
      <c r="O4793" t="s">
        <v>4679</v>
      </c>
      <c r="P4793" s="199">
        <v>6000</v>
      </c>
      <c r="S4793" t="s">
        <v>3495</v>
      </c>
      <c r="T4793" t="s">
        <v>3730</v>
      </c>
      <c r="U4793" s="201">
        <v>3.91</v>
      </c>
      <c r="V4793" t="s">
        <v>4345</v>
      </c>
      <c r="W4793" t="s">
        <v>4178</v>
      </c>
      <c r="X4793" t="s">
        <v>4179</v>
      </c>
      <c r="Y4793" t="s">
        <v>4481</v>
      </c>
      <c r="Z4793" t="s">
        <v>3051</v>
      </c>
      <c r="AA4793">
        <v>831701</v>
      </c>
      <c r="AB4793" s="198">
        <v>37048.875011574077</v>
      </c>
      <c r="AC4793" s="198">
        <v>37048.875011574077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10000</v>
      </c>
      <c r="G4794" s="202">
        <v>1341929</v>
      </c>
      <c r="H4794" s="198">
        <v>37047.435358796298</v>
      </c>
      <c r="I4794" t="s">
        <v>4276</v>
      </c>
      <c r="M4794" t="s">
        <v>3494</v>
      </c>
      <c r="N4794" t="s">
        <v>3176</v>
      </c>
      <c r="O4794" t="s">
        <v>4591</v>
      </c>
      <c r="Q4794" s="199">
        <v>10000</v>
      </c>
      <c r="S4794" t="s">
        <v>3798</v>
      </c>
      <c r="T4794" t="s">
        <v>3177</v>
      </c>
      <c r="U4794" s="201">
        <v>4.7300000000000004</v>
      </c>
      <c r="V4794" t="s">
        <v>3555</v>
      </c>
      <c r="W4794" t="s">
        <v>3178</v>
      </c>
      <c r="X4794" t="s">
        <v>3179</v>
      </c>
      <c r="Y4794" t="s">
        <v>4481</v>
      </c>
      <c r="Z4794" t="s">
        <v>3052</v>
      </c>
      <c r="AA4794">
        <v>831703</v>
      </c>
      <c r="AB4794" s="198">
        <v>37047.875011574077</v>
      </c>
      <c r="AC4794" s="198">
        <v>37047.875011574077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151</v>
      </c>
      <c r="F4795" s="213">
        <f t="shared" si="375"/>
        <v>755000</v>
      </c>
      <c r="G4795" s="202">
        <v>1341930</v>
      </c>
      <c r="H4795" s="198">
        <v>37047.435497685183</v>
      </c>
      <c r="I4795" t="s">
        <v>3518</v>
      </c>
      <c r="M4795" t="s">
        <v>3494</v>
      </c>
      <c r="N4795" t="s">
        <v>4277</v>
      </c>
      <c r="O4795" t="s">
        <v>4505</v>
      </c>
      <c r="Q4795" s="199">
        <v>5000</v>
      </c>
      <c r="S4795" t="s">
        <v>3495</v>
      </c>
      <c r="T4795" t="s">
        <v>3730</v>
      </c>
      <c r="U4795" s="201">
        <v>4.37</v>
      </c>
      <c r="V4795" t="s">
        <v>370</v>
      </c>
      <c r="W4795" t="s">
        <v>2909</v>
      </c>
      <c r="X4795" t="s">
        <v>4278</v>
      </c>
      <c r="Y4795" t="s">
        <v>3748</v>
      </c>
      <c r="Z4795" t="s">
        <v>3051</v>
      </c>
      <c r="AA4795" t="s">
        <v>1065</v>
      </c>
      <c r="AB4795" s="198">
        <v>37196</v>
      </c>
      <c r="AC4795" s="198">
        <v>37346</v>
      </c>
    </row>
    <row r="4796" spans="1:31" x14ac:dyDescent="0.2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10000</v>
      </c>
      <c r="G4796" s="202">
        <v>1341931</v>
      </c>
      <c r="H4796" s="198">
        <v>37047.435520833336</v>
      </c>
      <c r="I4796" t="s">
        <v>4439</v>
      </c>
      <c r="M4796" t="s">
        <v>3494</v>
      </c>
      <c r="N4796" t="s">
        <v>3840</v>
      </c>
      <c r="O4796" t="s">
        <v>2524</v>
      </c>
      <c r="Q4796" s="199">
        <v>10000</v>
      </c>
      <c r="S4796" t="s">
        <v>3495</v>
      </c>
      <c r="T4796" t="s">
        <v>3730</v>
      </c>
      <c r="U4796" s="201">
        <v>4.0999999999999996</v>
      </c>
      <c r="V4796" t="s">
        <v>3510</v>
      </c>
      <c r="W4796" t="s">
        <v>3217</v>
      </c>
      <c r="X4796" t="s">
        <v>3153</v>
      </c>
      <c r="Y4796" t="s">
        <v>4481</v>
      </c>
      <c r="Z4796" t="s">
        <v>3051</v>
      </c>
      <c r="AA4796">
        <v>831704</v>
      </c>
      <c r="AB4796" s="198">
        <v>37048.875011574077</v>
      </c>
      <c r="AC4796" s="198">
        <v>37048.875011574077</v>
      </c>
    </row>
    <row r="4797" spans="1:31" x14ac:dyDescent="0.2">
      <c r="A4797" s="44" t="str">
        <f t="shared" si="371"/>
        <v xml:space="preserve"> Metals Financial</v>
      </c>
      <c r="B4797" s="44" t="str">
        <f t="shared" si="372"/>
        <v/>
      </c>
      <c r="C4797" s="44" t="str">
        <f t="shared" si="373"/>
        <v>Metals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13">
        <f t="shared" si="375"/>
        <v>1</v>
      </c>
      <c r="G4797" s="202">
        <v>1341932</v>
      </c>
      <c r="H4797" s="198">
        <v>37047.435543981483</v>
      </c>
      <c r="I4797" t="s">
        <v>4130</v>
      </c>
      <c r="M4797" t="s">
        <v>3499</v>
      </c>
      <c r="N4797" t="s">
        <v>3739</v>
      </c>
      <c r="O4797" t="s">
        <v>3740</v>
      </c>
      <c r="P4797" s="199">
        <v>1</v>
      </c>
      <c r="S4797" t="s">
        <v>3729</v>
      </c>
      <c r="T4797" t="s">
        <v>3730</v>
      </c>
      <c r="U4797" s="201">
        <v>1510</v>
      </c>
      <c r="V4797" t="s">
        <v>3216</v>
      </c>
      <c r="W4797" t="s">
        <v>3736</v>
      </c>
      <c r="X4797" t="s">
        <v>3732</v>
      </c>
      <c r="Y4797" t="s">
        <v>3733</v>
      </c>
      <c r="Z4797" t="s">
        <v>3734</v>
      </c>
      <c r="AA4797">
        <v>2169313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25</v>
      </c>
      <c r="F4798" s="213">
        <f t="shared" si="375"/>
        <v>50000</v>
      </c>
      <c r="G4798" s="202">
        <v>1341935</v>
      </c>
      <c r="H4798" s="198">
        <v>37047.435590277775</v>
      </c>
      <c r="I4798" t="s">
        <v>3155</v>
      </c>
      <c r="M4798" t="s">
        <v>3494</v>
      </c>
      <c r="N4798" t="s">
        <v>4277</v>
      </c>
      <c r="O4798" t="s">
        <v>2679</v>
      </c>
      <c r="Q4798" s="199">
        <v>2000</v>
      </c>
      <c r="S4798" t="s">
        <v>3495</v>
      </c>
      <c r="T4798" t="s">
        <v>3730</v>
      </c>
      <c r="U4798" s="201">
        <v>3.895</v>
      </c>
      <c r="V4798" t="s">
        <v>4751</v>
      </c>
      <c r="W4798" t="s">
        <v>3169</v>
      </c>
      <c r="X4798" t="s">
        <v>3170</v>
      </c>
      <c r="Y4798" t="s">
        <v>3748</v>
      </c>
      <c r="Z4798" t="s">
        <v>3051</v>
      </c>
      <c r="AA4798" t="s">
        <v>1066</v>
      </c>
      <c r="AB4798" s="198">
        <v>37048.875011574077</v>
      </c>
      <c r="AC4798" s="198">
        <v>37072.875011574077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3">
        <f t="shared" si="375"/>
        <v>117000</v>
      </c>
      <c r="G4799" s="202">
        <v>1341934</v>
      </c>
      <c r="H4799" s="198">
        <v>37047.435590277775</v>
      </c>
      <c r="I4799" t="s">
        <v>3466</v>
      </c>
      <c r="M4799" t="s">
        <v>3494</v>
      </c>
      <c r="N4799" t="s">
        <v>4488</v>
      </c>
      <c r="O4799" t="s">
        <v>4389</v>
      </c>
      <c r="Q4799" s="199">
        <v>3900</v>
      </c>
      <c r="S4799" t="s">
        <v>3495</v>
      </c>
      <c r="T4799" t="s">
        <v>3730</v>
      </c>
      <c r="U4799" s="201">
        <v>4.24</v>
      </c>
      <c r="V4799" t="s">
        <v>1062</v>
      </c>
      <c r="W4799" t="s">
        <v>4385</v>
      </c>
      <c r="X4799" t="s">
        <v>4386</v>
      </c>
      <c r="Y4799" t="s">
        <v>3748</v>
      </c>
      <c r="Z4799" t="s">
        <v>3051</v>
      </c>
      <c r="AA4799" t="s">
        <v>1067</v>
      </c>
      <c r="AB4799" s="198">
        <v>37135.875011574077</v>
      </c>
      <c r="AC4799" s="198">
        <v>37164.875011574077</v>
      </c>
    </row>
    <row r="4800" spans="1:31" x14ac:dyDescent="0.2">
      <c r="A4800" s="44" t="str">
        <f t="shared" si="371"/>
        <v>US Natural Gas Physical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5033</v>
      </c>
      <c r="G4800" s="202">
        <v>1341937</v>
      </c>
      <c r="H4800" s="198">
        <v>37047.435613425929</v>
      </c>
      <c r="I4800" t="s">
        <v>4543</v>
      </c>
      <c r="M4800" t="s">
        <v>3494</v>
      </c>
      <c r="N4800" t="s">
        <v>3840</v>
      </c>
      <c r="O4800" t="s">
        <v>2524</v>
      </c>
      <c r="Q4800" s="199">
        <v>5033</v>
      </c>
      <c r="S4800" t="s">
        <v>3495</v>
      </c>
      <c r="T4800" t="s">
        <v>3730</v>
      </c>
      <c r="U4800" s="201">
        <v>4.0999999999999996</v>
      </c>
      <c r="V4800" t="s">
        <v>4162</v>
      </c>
      <c r="W4800" t="s">
        <v>3217</v>
      </c>
      <c r="X4800" t="s">
        <v>3153</v>
      </c>
      <c r="Y4800" t="s">
        <v>4481</v>
      </c>
      <c r="Z4800" t="s">
        <v>3051</v>
      </c>
      <c r="AA4800">
        <v>831705</v>
      </c>
      <c r="AB4800" s="198">
        <v>37048.875011574077</v>
      </c>
      <c r="AC4800" s="198">
        <v>37048.875011574077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930</v>
      </c>
      <c r="G4801" s="202">
        <v>1341939</v>
      </c>
      <c r="H4801" s="198">
        <v>37047.435648148145</v>
      </c>
      <c r="I4801" t="s">
        <v>4400</v>
      </c>
      <c r="M4801" t="s">
        <v>3494</v>
      </c>
      <c r="N4801" t="s">
        <v>4277</v>
      </c>
      <c r="O4801" t="s">
        <v>81</v>
      </c>
      <c r="P4801" s="199">
        <v>30</v>
      </c>
      <c r="S4801" t="s">
        <v>4416</v>
      </c>
      <c r="T4801" t="s">
        <v>3730</v>
      </c>
      <c r="U4801" s="201">
        <v>3.9449999999999998</v>
      </c>
      <c r="V4801" t="s">
        <v>395</v>
      </c>
      <c r="W4801" t="s">
        <v>2909</v>
      </c>
      <c r="X4801" t="s">
        <v>4278</v>
      </c>
      <c r="Y4801" t="s">
        <v>3748</v>
      </c>
      <c r="Z4801" t="s">
        <v>3051</v>
      </c>
      <c r="AA4801" t="s">
        <v>1068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930</v>
      </c>
      <c r="G4802" s="202">
        <v>1341940</v>
      </c>
      <c r="H4802" s="198">
        <v>37047.435648148145</v>
      </c>
      <c r="I4802" t="s">
        <v>4400</v>
      </c>
      <c r="M4802" t="s">
        <v>3494</v>
      </c>
      <c r="N4802" t="s">
        <v>4277</v>
      </c>
      <c r="O4802" t="s">
        <v>3303</v>
      </c>
      <c r="Q4802" s="199">
        <v>30</v>
      </c>
      <c r="S4802" t="s">
        <v>4416</v>
      </c>
      <c r="T4802" t="s">
        <v>3730</v>
      </c>
      <c r="U4802" s="201">
        <v>4.0270000000000001</v>
      </c>
      <c r="V4802" t="s">
        <v>395</v>
      </c>
      <c r="W4802" t="s">
        <v>2909</v>
      </c>
      <c r="X4802" t="s">
        <v>4278</v>
      </c>
      <c r="Y4802" t="s">
        <v>3748</v>
      </c>
      <c r="Z4802" t="s">
        <v>3051</v>
      </c>
      <c r="AA4802" t="s">
        <v>1069</v>
      </c>
      <c r="AB4802" s="198">
        <v>37104.875</v>
      </c>
      <c r="AC4802" s="198">
        <v>37134.875</v>
      </c>
    </row>
    <row r="4803" spans="1:29" x14ac:dyDescent="0.2">
      <c r="A4803" s="44" t="str">
        <f t="shared" si="371"/>
        <v>US Natural Gas Physical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3800</v>
      </c>
      <c r="G4803" s="202">
        <v>1341941</v>
      </c>
      <c r="H4803" s="198">
        <v>37047.435671296298</v>
      </c>
      <c r="I4803" t="s">
        <v>4543</v>
      </c>
      <c r="M4803" t="s">
        <v>3494</v>
      </c>
      <c r="N4803" t="s">
        <v>3840</v>
      </c>
      <c r="O4803" t="s">
        <v>4706</v>
      </c>
      <c r="P4803" s="199">
        <v>3800</v>
      </c>
      <c r="S4803" t="s">
        <v>3495</v>
      </c>
      <c r="T4803" t="s">
        <v>3730</v>
      </c>
      <c r="U4803" s="201">
        <v>3.71</v>
      </c>
      <c r="V4803" t="s">
        <v>4162</v>
      </c>
      <c r="W4803" t="s">
        <v>4169</v>
      </c>
      <c r="X4803" t="s">
        <v>3165</v>
      </c>
      <c r="Y4803" t="s">
        <v>4481</v>
      </c>
      <c r="Z4803" t="s">
        <v>3051</v>
      </c>
      <c r="AA4803">
        <v>831706</v>
      </c>
      <c r="AB4803" s="198">
        <v>37048.875011574077</v>
      </c>
      <c r="AC4803" s="198">
        <v>37048.875011574077</v>
      </c>
    </row>
    <row r="4804" spans="1:29" x14ac:dyDescent="0.2">
      <c r="A4804" s="44" t="str">
        <f t="shared" si="371"/>
        <v xml:space="preserve"> Metals Financial</v>
      </c>
      <c r="B4804" s="44" t="str">
        <f t="shared" si="372"/>
        <v/>
      </c>
      <c r="C4804" s="44" t="str">
        <f t="shared" si="373"/>
        <v>Metals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</v>
      </c>
      <c r="G4804" s="202">
        <v>1341942</v>
      </c>
      <c r="H4804" s="198">
        <v>37047.43582175926</v>
      </c>
      <c r="I4804" t="s">
        <v>3750</v>
      </c>
      <c r="M4804" t="s">
        <v>3499</v>
      </c>
      <c r="N4804" t="s">
        <v>3753</v>
      </c>
      <c r="O4804" t="s">
        <v>3754</v>
      </c>
      <c r="Q4804" s="199">
        <v>5</v>
      </c>
      <c r="S4804" t="s">
        <v>3755</v>
      </c>
      <c r="T4804" t="s">
        <v>3730</v>
      </c>
      <c r="U4804" s="201">
        <v>7075</v>
      </c>
      <c r="V4804" t="s">
        <v>3788</v>
      </c>
      <c r="W4804" t="s">
        <v>3756</v>
      </c>
      <c r="X4804" t="s">
        <v>3732</v>
      </c>
      <c r="Y4804" t="s">
        <v>3733</v>
      </c>
      <c r="Z4804" t="s">
        <v>3734</v>
      </c>
      <c r="AA4804">
        <v>2169315</v>
      </c>
    </row>
    <row r="4805" spans="1:29" x14ac:dyDescent="0.2">
      <c r="A4805" s="44" t="str">
        <f t="shared" si="371"/>
        <v>US Crude Financial</v>
      </c>
      <c r="B4805" s="44" t="str">
        <f t="shared" si="372"/>
        <v>US</v>
      </c>
      <c r="C4805" s="44" t="str">
        <f t="shared" si="373"/>
        <v>Crude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</v>
      </c>
      <c r="F4805" s="213">
        <f t="shared" si="375"/>
        <v>50000</v>
      </c>
      <c r="G4805" s="202">
        <v>1341943</v>
      </c>
      <c r="H4805" s="198">
        <v>37047.435902777775</v>
      </c>
      <c r="I4805" t="s">
        <v>4276</v>
      </c>
      <c r="M4805" t="s">
        <v>3599</v>
      </c>
      <c r="N4805" t="s">
        <v>4774</v>
      </c>
      <c r="O4805" t="s">
        <v>3516</v>
      </c>
      <c r="P4805" s="199">
        <v>50000</v>
      </c>
      <c r="S4805" t="s">
        <v>3500</v>
      </c>
      <c r="T4805" t="s">
        <v>3730</v>
      </c>
      <c r="U4805" s="201">
        <v>28</v>
      </c>
      <c r="V4805" t="s">
        <v>4469</v>
      </c>
      <c r="W4805" t="s">
        <v>4776</v>
      </c>
      <c r="X4805" t="s">
        <v>4777</v>
      </c>
      <c r="Y4805" t="s">
        <v>2830</v>
      </c>
      <c r="Z4805" t="s">
        <v>3051</v>
      </c>
      <c r="AA4805">
        <v>113756</v>
      </c>
      <c r="AB4805" s="198">
        <v>37073</v>
      </c>
      <c r="AC4805" s="198">
        <v>37103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365</v>
      </c>
      <c r="F4806" s="213">
        <f t="shared" si="375"/>
        <v>1825000</v>
      </c>
      <c r="G4806" s="202">
        <v>1341946</v>
      </c>
      <c r="H4806" s="198">
        <v>37047.436099537037</v>
      </c>
      <c r="I4806" t="s">
        <v>3533</v>
      </c>
      <c r="M4806" t="s">
        <v>3494</v>
      </c>
      <c r="N4806" t="s">
        <v>4277</v>
      </c>
      <c r="O4806" t="s">
        <v>4526</v>
      </c>
      <c r="P4806" s="199">
        <v>5000</v>
      </c>
      <c r="S4806" t="s">
        <v>3495</v>
      </c>
      <c r="T4806" t="s">
        <v>3730</v>
      </c>
      <c r="U4806" s="201">
        <v>4.03</v>
      </c>
      <c r="V4806" t="s">
        <v>3148</v>
      </c>
      <c r="W4806" t="s">
        <v>2909</v>
      </c>
      <c r="X4806" t="s">
        <v>4278</v>
      </c>
      <c r="Y4806" t="s">
        <v>3748</v>
      </c>
      <c r="Z4806" t="s">
        <v>3051</v>
      </c>
      <c r="AA4806" t="s">
        <v>1070</v>
      </c>
      <c r="AB4806" s="198">
        <v>37257.875</v>
      </c>
      <c r="AC4806" s="198">
        <v>37621.875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1341947</v>
      </c>
      <c r="H4807" s="198">
        <v>37047.436122685183</v>
      </c>
      <c r="I4807" t="s">
        <v>4282</v>
      </c>
      <c r="M4807" t="s">
        <v>3494</v>
      </c>
      <c r="N4807" t="s">
        <v>4277</v>
      </c>
      <c r="O4807" t="s">
        <v>4505</v>
      </c>
      <c r="Q4807" s="199">
        <v>5000</v>
      </c>
      <c r="S4807" t="s">
        <v>3495</v>
      </c>
      <c r="T4807" t="s">
        <v>3730</v>
      </c>
      <c r="U4807" s="201">
        <v>4.375</v>
      </c>
      <c r="V4807" t="s">
        <v>3230</v>
      </c>
      <c r="W4807" t="s">
        <v>2909</v>
      </c>
      <c r="X4807" t="s">
        <v>4278</v>
      </c>
      <c r="Y4807" t="s">
        <v>3748</v>
      </c>
      <c r="Z4807" t="s">
        <v>3051</v>
      </c>
      <c r="AA4807" t="s">
        <v>1071</v>
      </c>
      <c r="AB4807" s="198">
        <v>37196</v>
      </c>
      <c r="AC4807" s="198">
        <v>37346</v>
      </c>
    </row>
    <row r="4808" spans="1:29" x14ac:dyDescent="0.2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1</v>
      </c>
      <c r="F4808" s="213">
        <f t="shared" si="375"/>
        <v>5000</v>
      </c>
      <c r="G4808" s="202">
        <v>1341948</v>
      </c>
      <c r="H4808" s="198">
        <v>37047.43613425926</v>
      </c>
      <c r="I4808" t="s">
        <v>3606</v>
      </c>
      <c r="M4808" t="s">
        <v>3494</v>
      </c>
      <c r="N4808" t="s">
        <v>3840</v>
      </c>
      <c r="O4808" t="s">
        <v>2767</v>
      </c>
      <c r="P4808" s="199">
        <v>5000</v>
      </c>
      <c r="S4808" t="s">
        <v>3495</v>
      </c>
      <c r="T4808" t="s">
        <v>3730</v>
      </c>
      <c r="U4808" s="201">
        <v>3.7349999999999999</v>
      </c>
      <c r="V4808" t="s">
        <v>2768</v>
      </c>
      <c r="W4808" t="s">
        <v>4368</v>
      </c>
      <c r="X4808" t="s">
        <v>3165</v>
      </c>
      <c r="Y4808" t="s">
        <v>4481</v>
      </c>
      <c r="Z4808" t="s">
        <v>3051</v>
      </c>
      <c r="AA4808">
        <v>831711</v>
      </c>
      <c r="AB4808" s="198">
        <v>37048.875011574077</v>
      </c>
      <c r="AC4808" s="198">
        <v>37048.875011574077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151</v>
      </c>
      <c r="F4809" s="213">
        <f t="shared" si="375"/>
        <v>2265000</v>
      </c>
      <c r="G4809" s="202">
        <v>1341950</v>
      </c>
      <c r="H4809" s="198">
        <v>37047.436203703706</v>
      </c>
      <c r="I4809" t="s">
        <v>4252</v>
      </c>
      <c r="M4809" t="s">
        <v>3494</v>
      </c>
      <c r="N4809" t="s">
        <v>4488</v>
      </c>
      <c r="O4809" t="s">
        <v>1072</v>
      </c>
      <c r="Q4809" s="199">
        <v>15000</v>
      </c>
      <c r="S4809" t="s">
        <v>3495</v>
      </c>
      <c r="T4809" t="s">
        <v>3730</v>
      </c>
      <c r="U4809" s="201">
        <v>-0.02</v>
      </c>
      <c r="V4809" t="s">
        <v>3122</v>
      </c>
      <c r="W4809" t="s">
        <v>4406</v>
      </c>
      <c r="X4809" t="s">
        <v>4407</v>
      </c>
      <c r="Y4809" t="s">
        <v>3748</v>
      </c>
      <c r="Z4809" t="s">
        <v>3051</v>
      </c>
      <c r="AA4809" t="s">
        <v>1073</v>
      </c>
      <c r="AB4809" s="198">
        <v>37196</v>
      </c>
      <c r="AC4809" s="198">
        <v>37346</v>
      </c>
    </row>
    <row r="4810" spans="1:29" x14ac:dyDescent="0.2">
      <c r="A4810" s="44" t="str">
        <f t="shared" si="371"/>
        <v xml:space="preserve"> Natural Gas Physical</v>
      </c>
      <c r="B4810" s="44" t="str">
        <f t="shared" si="372"/>
        <v/>
      </c>
      <c r="C4810" s="44" t="str">
        <f t="shared" si="373"/>
        <v>Natural Gas</v>
      </c>
      <c r="D4810" s="44" t="str">
        <f t="shared" si="374"/>
        <v>Physical</v>
      </c>
      <c r="E4810" s="44">
        <f>IF(VLOOKUP(S4810,'DD-Lookup'!$J$6:$L$50,3,FALSE)="Monthly",(YEAR(AC4810)-YEAR(AB4810))*12+MONTH(AC4810)-MONTH(AB4810)+1,(AC4810-AB4810+1))</f>
        <v>3</v>
      </c>
      <c r="F4810" s="213">
        <f t="shared" si="375"/>
        <v>150000</v>
      </c>
      <c r="G4810" s="202">
        <v>1341952</v>
      </c>
      <c r="H4810" s="198">
        <v>37047.436215277776</v>
      </c>
      <c r="I4810" t="s">
        <v>3768</v>
      </c>
      <c r="M4810" t="s">
        <v>3494</v>
      </c>
      <c r="N4810" t="s">
        <v>4121</v>
      </c>
      <c r="O4810" t="s">
        <v>2313</v>
      </c>
      <c r="P4810" s="199">
        <v>50000</v>
      </c>
      <c r="S4810" t="s">
        <v>3763</v>
      </c>
      <c r="T4810" t="s">
        <v>3764</v>
      </c>
      <c r="U4810" s="201">
        <v>21.25</v>
      </c>
      <c r="V4810" t="s">
        <v>4766</v>
      </c>
      <c r="W4810" t="s">
        <v>4122</v>
      </c>
      <c r="X4810" t="s">
        <v>4123</v>
      </c>
      <c r="Y4810" t="s">
        <v>3767</v>
      </c>
      <c r="Z4810" t="s">
        <v>3735</v>
      </c>
      <c r="AA4810">
        <v>106512</v>
      </c>
      <c r="AB4810" s="198">
        <v>37048.875011574077</v>
      </c>
      <c r="AC4810" s="198">
        <v>37050.875011574077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310000</v>
      </c>
      <c r="G4811" s="202">
        <v>1341955</v>
      </c>
      <c r="H4811" s="198">
        <v>37047.436354166668</v>
      </c>
      <c r="I4811" t="s">
        <v>4519</v>
      </c>
      <c r="M4811" t="s">
        <v>3494</v>
      </c>
      <c r="N4811" t="s">
        <v>4277</v>
      </c>
      <c r="O4811" t="s">
        <v>4487</v>
      </c>
      <c r="P4811" s="199">
        <v>10000</v>
      </c>
      <c r="S4811" t="s">
        <v>3495</v>
      </c>
      <c r="T4811" t="s">
        <v>3730</v>
      </c>
      <c r="U4811" s="201">
        <v>3.9449999999999998</v>
      </c>
      <c r="V4811" t="s">
        <v>4520</v>
      </c>
      <c r="W4811" t="s">
        <v>2909</v>
      </c>
      <c r="X4811" t="s">
        <v>4278</v>
      </c>
      <c r="Y4811" t="s">
        <v>3748</v>
      </c>
      <c r="Z4811" t="s">
        <v>3051</v>
      </c>
      <c r="AA4811" t="s">
        <v>1074</v>
      </c>
      <c r="AB4811" s="198">
        <v>37073.875</v>
      </c>
      <c r="AC4811" s="198">
        <v>37103.875</v>
      </c>
    </row>
    <row r="4812" spans="1:29" x14ac:dyDescent="0.2">
      <c r="A4812" s="44" t="str">
        <f t="shared" si="376"/>
        <v>US Crude Financial</v>
      </c>
      <c r="B4812" s="44" t="str">
        <f t="shared" si="377"/>
        <v>US</v>
      </c>
      <c r="C4812" s="44" t="str">
        <f t="shared" si="378"/>
        <v>Crude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50000</v>
      </c>
      <c r="G4812" s="202">
        <v>1341957</v>
      </c>
      <c r="H4812" s="198">
        <v>37047.436400462961</v>
      </c>
      <c r="I4812" t="s">
        <v>4276</v>
      </c>
      <c r="M4812" t="s">
        <v>3599</v>
      </c>
      <c r="N4812" t="s">
        <v>4774</v>
      </c>
      <c r="O4812" t="s">
        <v>3516</v>
      </c>
      <c r="P4812" s="199">
        <v>50000</v>
      </c>
      <c r="S4812" t="s">
        <v>3500</v>
      </c>
      <c r="T4812" t="s">
        <v>3730</v>
      </c>
      <c r="U4812" s="201">
        <v>27.98</v>
      </c>
      <c r="V4812" t="s">
        <v>4469</v>
      </c>
      <c r="W4812" t="s">
        <v>4776</v>
      </c>
      <c r="X4812" t="s">
        <v>4777</v>
      </c>
      <c r="Y4812" t="s">
        <v>2830</v>
      </c>
      <c r="Z4812" t="s">
        <v>3051</v>
      </c>
      <c r="AA4812">
        <v>113759</v>
      </c>
      <c r="AB4812" s="198">
        <v>37073</v>
      </c>
      <c r="AC4812" s="198">
        <v>37103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155000</v>
      </c>
      <c r="G4813" s="202">
        <v>1341958</v>
      </c>
      <c r="H4813" s="198">
        <v>37047.43644675926</v>
      </c>
      <c r="I4813" t="s">
        <v>4264</v>
      </c>
      <c r="M4813" t="s">
        <v>3494</v>
      </c>
      <c r="N4813" t="s">
        <v>4277</v>
      </c>
      <c r="O4813" t="s">
        <v>4487</v>
      </c>
      <c r="P4813" s="199">
        <v>5000</v>
      </c>
      <c r="S4813" t="s">
        <v>3495</v>
      </c>
      <c r="T4813" t="s">
        <v>3730</v>
      </c>
      <c r="U4813" s="201">
        <v>3.9449999999999998</v>
      </c>
      <c r="V4813" t="s">
        <v>3697</v>
      </c>
      <c r="W4813" t="s">
        <v>2909</v>
      </c>
      <c r="X4813" t="s">
        <v>4278</v>
      </c>
      <c r="Y4813" t="s">
        <v>3748</v>
      </c>
      <c r="Z4813" t="s">
        <v>3051</v>
      </c>
      <c r="AA4813" t="s">
        <v>1075</v>
      </c>
      <c r="AB4813" s="198">
        <v>37073.875</v>
      </c>
      <c r="AC4813" s="198">
        <v>37103.875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108500</v>
      </c>
      <c r="G4814" s="202">
        <v>1341959</v>
      </c>
      <c r="H4814" s="198">
        <v>37047.436469907407</v>
      </c>
      <c r="I4814" t="s">
        <v>3466</v>
      </c>
      <c r="M4814" t="s">
        <v>3494</v>
      </c>
      <c r="N4814" t="s">
        <v>4488</v>
      </c>
      <c r="O4814" t="s">
        <v>4395</v>
      </c>
      <c r="Q4814" s="199">
        <v>3500</v>
      </c>
      <c r="S4814" t="s">
        <v>3495</v>
      </c>
      <c r="T4814" t="s">
        <v>3730</v>
      </c>
      <c r="U4814" s="201">
        <v>2.5099999999999998</v>
      </c>
      <c r="V4814" t="s">
        <v>1062</v>
      </c>
      <c r="W4814" t="s">
        <v>4385</v>
      </c>
      <c r="X4814" t="s">
        <v>4386</v>
      </c>
      <c r="Y4814" t="s">
        <v>3748</v>
      </c>
      <c r="Z4814" t="s">
        <v>3051</v>
      </c>
      <c r="AA4814" t="s">
        <v>1076</v>
      </c>
      <c r="AB4814" s="198">
        <v>37165.875011574077</v>
      </c>
      <c r="AC4814" s="198">
        <v>37195.875011574077</v>
      </c>
    </row>
    <row r="4815" spans="1:29" x14ac:dyDescent="0.2">
      <c r="A4815" s="44" t="str">
        <f t="shared" si="376"/>
        <v xml:space="preserve"> Natural Gas Physical</v>
      </c>
      <c r="B4815" s="44" t="str">
        <f t="shared" si="377"/>
        <v/>
      </c>
      <c r="C4815" s="44" t="str">
        <f t="shared" si="378"/>
        <v>Natural Gas</v>
      </c>
      <c r="D4815" s="44" t="str">
        <f t="shared" si="379"/>
        <v>Physical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50000</v>
      </c>
      <c r="G4815" s="202">
        <v>1341960</v>
      </c>
      <c r="H4815" s="198">
        <v>37047.436585648145</v>
      </c>
      <c r="I4815" t="s">
        <v>3768</v>
      </c>
      <c r="M4815" t="s">
        <v>3494</v>
      </c>
      <c r="N4815" t="s">
        <v>4121</v>
      </c>
      <c r="O4815" t="s">
        <v>2340</v>
      </c>
      <c r="P4815" s="199">
        <v>50000</v>
      </c>
      <c r="S4815" t="s">
        <v>3763</v>
      </c>
      <c r="T4815" t="s">
        <v>3764</v>
      </c>
      <c r="U4815" s="201">
        <v>21.2</v>
      </c>
      <c r="V4815" t="s">
        <v>4766</v>
      </c>
      <c r="W4815" t="s">
        <v>4122</v>
      </c>
      <c r="X4815" t="s">
        <v>4123</v>
      </c>
      <c r="Y4815" t="s">
        <v>3767</v>
      </c>
      <c r="Z4815" t="s">
        <v>3735</v>
      </c>
      <c r="AA4815">
        <v>106513</v>
      </c>
      <c r="AB4815" s="198">
        <v>37048.875011574077</v>
      </c>
      <c r="AC4815" s="198">
        <v>37048.875011574077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31</v>
      </c>
      <c r="F4816" s="213">
        <f t="shared" si="380"/>
        <v>155000</v>
      </c>
      <c r="G4816" s="202">
        <v>1341965</v>
      </c>
      <c r="H4816" s="198">
        <v>37047.437106481484</v>
      </c>
      <c r="I4816" t="s">
        <v>4410</v>
      </c>
      <c r="M4816" t="s">
        <v>3494</v>
      </c>
      <c r="N4816" t="s">
        <v>4277</v>
      </c>
      <c r="O4816" t="s">
        <v>4487</v>
      </c>
      <c r="P4816" s="199">
        <v>5000</v>
      </c>
      <c r="S4816" t="s">
        <v>3495</v>
      </c>
      <c r="T4816" t="s">
        <v>3730</v>
      </c>
      <c r="U4816" s="201">
        <v>3.9449999999999998</v>
      </c>
      <c r="V4816" t="s">
        <v>4332</v>
      </c>
      <c r="W4816" t="s">
        <v>2909</v>
      </c>
      <c r="X4816" t="s">
        <v>4278</v>
      </c>
      <c r="Y4816" t="s">
        <v>3748</v>
      </c>
      <c r="Z4816" t="s">
        <v>3051</v>
      </c>
      <c r="AA4816" t="s">
        <v>1077</v>
      </c>
      <c r="AB4816" s="198">
        <v>37073.875</v>
      </c>
      <c r="AC4816" s="198">
        <v>37103.875</v>
      </c>
    </row>
    <row r="4817" spans="1:29" x14ac:dyDescent="0.2">
      <c r="A4817" s="44" t="str">
        <f t="shared" si="376"/>
        <v>US Petchems Financial</v>
      </c>
      <c r="B4817" s="44" t="str">
        <f t="shared" si="377"/>
        <v>US</v>
      </c>
      <c r="C4817" s="44" t="str">
        <f t="shared" si="378"/>
        <v>Petchems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</v>
      </c>
      <c r="F4817" s="213">
        <f t="shared" si="380"/>
        <v>30000</v>
      </c>
      <c r="G4817" s="202">
        <v>1341966</v>
      </c>
      <c r="H4817" s="198">
        <v>37047.437152777777</v>
      </c>
      <c r="I4817" t="s">
        <v>1078</v>
      </c>
      <c r="M4817" t="s">
        <v>4620</v>
      </c>
      <c r="N4817" t="s">
        <v>4712</v>
      </c>
      <c r="O4817" t="s">
        <v>1079</v>
      </c>
      <c r="P4817" s="199">
        <v>10000</v>
      </c>
      <c r="S4817" t="s">
        <v>4538</v>
      </c>
      <c r="T4817" t="s">
        <v>3730</v>
      </c>
      <c r="U4817" s="201">
        <v>1.05</v>
      </c>
      <c r="V4817" t="s">
        <v>1080</v>
      </c>
      <c r="W4817" t="s">
        <v>4713</v>
      </c>
      <c r="X4817" t="s">
        <v>4714</v>
      </c>
      <c r="Y4817" t="s">
        <v>2830</v>
      </c>
      <c r="Z4817" t="s">
        <v>3051</v>
      </c>
      <c r="AA4817">
        <v>113760</v>
      </c>
      <c r="AB4817" s="198">
        <v>37165.875</v>
      </c>
      <c r="AC4817" s="198">
        <v>37256.875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1550</v>
      </c>
      <c r="G4818" s="202">
        <v>1341967</v>
      </c>
      <c r="H4818" s="198">
        <v>37047.4371875</v>
      </c>
      <c r="I4818" t="s">
        <v>4284</v>
      </c>
      <c r="M4818" t="s">
        <v>2818</v>
      </c>
      <c r="N4818" t="s">
        <v>3519</v>
      </c>
      <c r="O4818" t="s">
        <v>3834</v>
      </c>
      <c r="Q4818" s="199">
        <v>50</v>
      </c>
      <c r="S4818" t="s">
        <v>3493</v>
      </c>
      <c r="T4818" t="s">
        <v>3730</v>
      </c>
      <c r="U4818" s="201">
        <v>84.25</v>
      </c>
      <c r="V4818" t="s">
        <v>2837</v>
      </c>
      <c r="W4818" t="s">
        <v>3538</v>
      </c>
      <c r="X4818" t="s">
        <v>3539</v>
      </c>
      <c r="Y4818" t="s">
        <v>4783</v>
      </c>
      <c r="Z4818" t="s">
        <v>3046</v>
      </c>
      <c r="AA4818">
        <v>633063.1</v>
      </c>
      <c r="AB4818" s="198">
        <v>37073.875011574077</v>
      </c>
      <c r="AC4818" s="198">
        <v>37103.875011574077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310000</v>
      </c>
      <c r="G4819" s="202">
        <v>1341968</v>
      </c>
      <c r="H4819" s="198">
        <v>37047.4372337963</v>
      </c>
      <c r="I4819" t="s">
        <v>3529</v>
      </c>
      <c r="M4819" t="s">
        <v>3494</v>
      </c>
      <c r="N4819" t="s">
        <v>4277</v>
      </c>
      <c r="O4819" t="s">
        <v>4487</v>
      </c>
      <c r="P4819" s="199">
        <v>10000</v>
      </c>
      <c r="S4819" t="s">
        <v>3495</v>
      </c>
      <c r="T4819" t="s">
        <v>3730</v>
      </c>
      <c r="U4819" s="201">
        <v>3.9449999999999998</v>
      </c>
      <c r="V4819" t="s">
        <v>987</v>
      </c>
      <c r="W4819" t="s">
        <v>2909</v>
      </c>
      <c r="X4819" t="s">
        <v>4278</v>
      </c>
      <c r="Y4819" t="s">
        <v>3748</v>
      </c>
      <c r="Z4819" t="s">
        <v>3051</v>
      </c>
      <c r="AA4819" t="s">
        <v>1081</v>
      </c>
      <c r="AB4819" s="198">
        <v>37073.875</v>
      </c>
      <c r="AC4819" s="198">
        <v>37103.875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61</v>
      </c>
      <c r="F4820" s="213">
        <f t="shared" si="380"/>
        <v>149450</v>
      </c>
      <c r="G4820" s="202">
        <v>1341969</v>
      </c>
      <c r="H4820" s="198">
        <v>37047.437326388892</v>
      </c>
      <c r="I4820" t="s">
        <v>3466</v>
      </c>
      <c r="M4820" t="s">
        <v>3494</v>
      </c>
      <c r="N4820" t="s">
        <v>4488</v>
      </c>
      <c r="O4820" t="s">
        <v>4424</v>
      </c>
      <c r="Q4820" s="199">
        <v>2450</v>
      </c>
      <c r="S4820" t="s">
        <v>3495</v>
      </c>
      <c r="T4820" t="s">
        <v>3730</v>
      </c>
      <c r="U4820" s="201">
        <v>2.35</v>
      </c>
      <c r="V4820" t="s">
        <v>1062</v>
      </c>
      <c r="W4820" t="s">
        <v>4385</v>
      </c>
      <c r="X4820" t="s">
        <v>4386</v>
      </c>
      <c r="Y4820" t="s">
        <v>3748</v>
      </c>
      <c r="Z4820" t="s">
        <v>3051</v>
      </c>
      <c r="AA4820" t="s">
        <v>1082</v>
      </c>
      <c r="AB4820" s="198">
        <v>37196</v>
      </c>
      <c r="AC4820" s="198">
        <v>37256</v>
      </c>
    </row>
    <row r="4821" spans="1:29" x14ac:dyDescent="0.2">
      <c r="A4821" s="44" t="str">
        <f t="shared" si="376"/>
        <v>US Natural Gas Physical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2490</v>
      </c>
      <c r="G4821" s="202">
        <v>1341970</v>
      </c>
      <c r="H4821" s="198">
        <v>37047.437615740739</v>
      </c>
      <c r="I4821" t="s">
        <v>3518</v>
      </c>
      <c r="M4821" t="s">
        <v>3494</v>
      </c>
      <c r="N4821" t="s">
        <v>3840</v>
      </c>
      <c r="O4821" t="s">
        <v>4680</v>
      </c>
      <c r="P4821" s="199">
        <v>2490</v>
      </c>
      <c r="S4821" t="s">
        <v>3495</v>
      </c>
      <c r="T4821" t="s">
        <v>3730</v>
      </c>
      <c r="U4821" s="201">
        <v>3.81</v>
      </c>
      <c r="V4821" t="s">
        <v>3804</v>
      </c>
      <c r="W4821" t="s">
        <v>4163</v>
      </c>
      <c r="X4821" t="s">
        <v>4164</v>
      </c>
      <c r="Y4821" t="s">
        <v>4481</v>
      </c>
      <c r="Z4821" t="s">
        <v>3051</v>
      </c>
      <c r="AA4821">
        <v>831713</v>
      </c>
      <c r="AB4821" s="198">
        <v>37048.875011574077</v>
      </c>
      <c r="AC4821" s="198">
        <v>37048.875011574077</v>
      </c>
    </row>
    <row r="4822" spans="1:29" x14ac:dyDescent="0.2">
      <c r="A4822" s="44" t="str">
        <f t="shared" si="376"/>
        <v>US Crude Financial</v>
      </c>
      <c r="B4822" s="44" t="str">
        <f t="shared" si="377"/>
        <v>US</v>
      </c>
      <c r="C4822" s="44" t="str">
        <f t="shared" si="378"/>
        <v>Crude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50000</v>
      </c>
      <c r="G4822" s="202">
        <v>1341974</v>
      </c>
      <c r="H4822" s="198">
        <v>37047.438379629632</v>
      </c>
      <c r="I4822" t="s">
        <v>4276</v>
      </c>
      <c r="M4822" t="s">
        <v>3599</v>
      </c>
      <c r="N4822" t="s">
        <v>4774</v>
      </c>
      <c r="O4822" t="s">
        <v>3516</v>
      </c>
      <c r="P4822" s="199">
        <v>50000</v>
      </c>
      <c r="S4822" t="s">
        <v>3500</v>
      </c>
      <c r="T4822" t="s">
        <v>3730</v>
      </c>
      <c r="U4822" s="201">
        <v>27.98</v>
      </c>
      <c r="V4822" t="s">
        <v>3679</v>
      </c>
      <c r="W4822" t="s">
        <v>4776</v>
      </c>
      <c r="X4822" t="s">
        <v>4777</v>
      </c>
      <c r="Y4822" t="s">
        <v>2830</v>
      </c>
      <c r="Z4822" t="s">
        <v>3051</v>
      </c>
      <c r="AA4822">
        <v>113762</v>
      </c>
      <c r="AB4822" s="198">
        <v>37073</v>
      </c>
      <c r="AC4822" s="198">
        <v>37103</v>
      </c>
    </row>
    <row r="4823" spans="1:29" x14ac:dyDescent="0.2">
      <c r="A4823" s="44" t="str">
        <f t="shared" si="376"/>
        <v xml:space="preserve"> Natural Gas Physical</v>
      </c>
      <c r="B4823" s="44" t="str">
        <f t="shared" si="377"/>
        <v/>
      </c>
      <c r="C4823" s="44" t="str">
        <f t="shared" si="378"/>
        <v>Natural Gas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1341975</v>
      </c>
      <c r="H4823" s="198">
        <v>37047.438645833332</v>
      </c>
      <c r="I4823" t="s">
        <v>4323</v>
      </c>
      <c r="M4823" t="s">
        <v>3494</v>
      </c>
      <c r="N4823" t="s">
        <v>3176</v>
      </c>
      <c r="O4823" t="s">
        <v>3899</v>
      </c>
      <c r="Q4823" s="199">
        <v>5000</v>
      </c>
      <c r="S4823" t="s">
        <v>3798</v>
      </c>
      <c r="T4823" t="s">
        <v>3177</v>
      </c>
      <c r="U4823" s="201">
        <v>5.0599999999999996</v>
      </c>
      <c r="V4823" t="s">
        <v>4324</v>
      </c>
      <c r="W4823" t="s">
        <v>4461</v>
      </c>
      <c r="X4823" t="s">
        <v>3179</v>
      </c>
      <c r="Y4823" t="s">
        <v>4481</v>
      </c>
      <c r="Z4823" t="s">
        <v>3052</v>
      </c>
      <c r="AA4823">
        <v>831714</v>
      </c>
      <c r="AB4823" s="198">
        <v>37073.875011574077</v>
      </c>
      <c r="AC4823" s="198">
        <v>37103.875011574077</v>
      </c>
    </row>
    <row r="4824" spans="1:29" x14ac:dyDescent="0.2">
      <c r="A4824" s="44" t="str">
        <f t="shared" si="376"/>
        <v>US Natural Gas Physical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</v>
      </c>
      <c r="G4824" s="202">
        <v>1341976</v>
      </c>
      <c r="H4824" s="198">
        <v>37047.43886574074</v>
      </c>
      <c r="I4824" t="s">
        <v>4543</v>
      </c>
      <c r="M4824" t="s">
        <v>3494</v>
      </c>
      <c r="N4824" t="s">
        <v>3840</v>
      </c>
      <c r="O4824" t="s">
        <v>2556</v>
      </c>
      <c r="P4824" s="199">
        <v>5000</v>
      </c>
      <c r="S4824" t="s">
        <v>3495</v>
      </c>
      <c r="T4824" t="s">
        <v>3730</v>
      </c>
      <c r="U4824" s="201">
        <v>3.72</v>
      </c>
      <c r="V4824" t="s">
        <v>4525</v>
      </c>
      <c r="W4824" t="s">
        <v>4169</v>
      </c>
      <c r="X4824" t="s">
        <v>4170</v>
      </c>
      <c r="Y4824" t="s">
        <v>4481</v>
      </c>
      <c r="Z4824" t="s">
        <v>3051</v>
      </c>
      <c r="AA4824">
        <v>831715</v>
      </c>
      <c r="AB4824" s="198">
        <v>37048.875011574077</v>
      </c>
      <c r="AC4824" s="198">
        <v>37048.875011574077</v>
      </c>
    </row>
    <row r="4825" spans="1:29" x14ac:dyDescent="0.2">
      <c r="A4825" s="44" t="str">
        <f t="shared" si="376"/>
        <v>US Natural Gas Physical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1</v>
      </c>
      <c r="F4825" s="213">
        <f t="shared" si="380"/>
        <v>5000</v>
      </c>
      <c r="G4825" s="202">
        <v>1341977</v>
      </c>
      <c r="H4825" s="198">
        <v>37047.438946759263</v>
      </c>
      <c r="I4825" t="s">
        <v>4543</v>
      </c>
      <c r="M4825" t="s">
        <v>3494</v>
      </c>
      <c r="N4825" t="s">
        <v>3840</v>
      </c>
      <c r="O4825" t="s">
        <v>2469</v>
      </c>
      <c r="Q4825" s="199">
        <v>5000</v>
      </c>
      <c r="S4825" t="s">
        <v>3495</v>
      </c>
      <c r="T4825" t="s">
        <v>3730</v>
      </c>
      <c r="U4825" s="201">
        <v>3.6549999999999998</v>
      </c>
      <c r="V4825" t="s">
        <v>3627</v>
      </c>
      <c r="W4825" t="s">
        <v>4512</v>
      </c>
      <c r="X4825" t="s">
        <v>4513</v>
      </c>
      <c r="Y4825" t="s">
        <v>4481</v>
      </c>
      <c r="Z4825" t="s">
        <v>3051</v>
      </c>
      <c r="AA4825">
        <v>831716</v>
      </c>
      <c r="AB4825" s="198">
        <v>37048.875011574077</v>
      </c>
      <c r="AC4825" s="198">
        <v>37048.875011574077</v>
      </c>
    </row>
    <row r="4826" spans="1:29" x14ac:dyDescent="0.2">
      <c r="A4826" s="44" t="str">
        <f t="shared" si="376"/>
        <v>US Natural Gas Physical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Physical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1218</v>
      </c>
      <c r="G4826" s="202">
        <v>1341978</v>
      </c>
      <c r="H4826" s="198">
        <v>37047.439062500001</v>
      </c>
      <c r="I4826" t="s">
        <v>4496</v>
      </c>
      <c r="M4826" t="s">
        <v>3494</v>
      </c>
      <c r="N4826" t="s">
        <v>3840</v>
      </c>
      <c r="O4826" t="s">
        <v>2469</v>
      </c>
      <c r="Q4826" s="199">
        <v>1218</v>
      </c>
      <c r="S4826" t="s">
        <v>3495</v>
      </c>
      <c r="T4826" t="s">
        <v>3730</v>
      </c>
      <c r="U4826" s="201">
        <v>3.6549999999999998</v>
      </c>
      <c r="V4826" t="s">
        <v>4367</v>
      </c>
      <c r="W4826" t="s">
        <v>4512</v>
      </c>
      <c r="X4826" t="s">
        <v>4513</v>
      </c>
      <c r="Y4826" t="s">
        <v>4481</v>
      </c>
      <c r="Z4826" t="s">
        <v>3051</v>
      </c>
      <c r="AA4826">
        <v>831717</v>
      </c>
      <c r="AB4826" s="198">
        <v>37048.875011574077</v>
      </c>
      <c r="AC4826" s="198">
        <v>37048.875011574077</v>
      </c>
    </row>
    <row r="4827" spans="1:29" x14ac:dyDescent="0.2">
      <c r="A4827" s="44" t="str">
        <f t="shared" si="376"/>
        <v>US Natural Gas Physical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</v>
      </c>
      <c r="G4827" s="202">
        <v>1341979</v>
      </c>
      <c r="H4827" s="198">
        <v>37047.439444444448</v>
      </c>
      <c r="I4827" t="s">
        <v>3518</v>
      </c>
      <c r="M4827" t="s">
        <v>3494</v>
      </c>
      <c r="N4827" t="s">
        <v>3840</v>
      </c>
      <c r="O4827" t="s">
        <v>2556</v>
      </c>
      <c r="Q4827" s="199">
        <v>5000</v>
      </c>
      <c r="S4827" t="s">
        <v>3495</v>
      </c>
      <c r="T4827" t="s">
        <v>3730</v>
      </c>
      <c r="U4827" s="201">
        <v>3.74</v>
      </c>
      <c r="V4827" t="s">
        <v>3804</v>
      </c>
      <c r="W4827" t="s">
        <v>4169</v>
      </c>
      <c r="X4827" t="s">
        <v>4170</v>
      </c>
      <c r="Y4827" t="s">
        <v>4481</v>
      </c>
      <c r="Z4827" t="s">
        <v>3051</v>
      </c>
      <c r="AA4827">
        <v>831718</v>
      </c>
      <c r="AB4827" s="198">
        <v>37048.875011574077</v>
      </c>
      <c r="AC4827" s="198">
        <v>37048.875011574077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25</v>
      </c>
      <c r="F4828" s="213">
        <f t="shared" si="380"/>
        <v>125000</v>
      </c>
      <c r="G4828" s="202">
        <v>1341982</v>
      </c>
      <c r="H4828" s="198">
        <v>37047.439710648148</v>
      </c>
      <c r="I4828" t="s">
        <v>3157</v>
      </c>
      <c r="M4828" t="s">
        <v>3494</v>
      </c>
      <c r="N4828" t="s">
        <v>4277</v>
      </c>
      <c r="O4828" t="s">
        <v>3991</v>
      </c>
      <c r="P4828" s="199">
        <v>5000</v>
      </c>
      <c r="S4828" t="s">
        <v>3495</v>
      </c>
      <c r="T4828" t="s">
        <v>3730</v>
      </c>
      <c r="U4828" s="201">
        <v>3.84</v>
      </c>
      <c r="V4828" t="s">
        <v>4433</v>
      </c>
      <c r="W4828" t="s">
        <v>4527</v>
      </c>
      <c r="X4828" t="s">
        <v>4157</v>
      </c>
      <c r="Y4828" t="s">
        <v>3748</v>
      </c>
      <c r="Z4828" t="s">
        <v>3051</v>
      </c>
      <c r="AA4828" t="s">
        <v>1083</v>
      </c>
      <c r="AB4828" s="198">
        <v>37048.875011574077</v>
      </c>
      <c r="AC4828" s="198">
        <v>37072.875011574077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31</v>
      </c>
      <c r="F4829" s="213">
        <f t="shared" si="380"/>
        <v>77500</v>
      </c>
      <c r="G4829" s="202">
        <v>1341983</v>
      </c>
      <c r="H4829" s="198">
        <v>37047.439756944441</v>
      </c>
      <c r="I4829" t="s">
        <v>3157</v>
      </c>
      <c r="M4829" t="s">
        <v>3494</v>
      </c>
      <c r="N4829" t="s">
        <v>4277</v>
      </c>
      <c r="O4829" t="s">
        <v>4487</v>
      </c>
      <c r="P4829" s="199">
        <v>2500</v>
      </c>
      <c r="S4829" t="s">
        <v>3495</v>
      </c>
      <c r="T4829" t="s">
        <v>3730</v>
      </c>
      <c r="U4829" s="201">
        <v>3.94</v>
      </c>
      <c r="V4829" t="s">
        <v>1084</v>
      </c>
      <c r="W4829" t="s">
        <v>2909</v>
      </c>
      <c r="X4829" t="s">
        <v>4278</v>
      </c>
      <c r="Y4829" t="s">
        <v>3748</v>
      </c>
      <c r="Z4829" t="s">
        <v>3051</v>
      </c>
      <c r="AA4829" t="s">
        <v>1085</v>
      </c>
      <c r="AB4829" s="198">
        <v>37073.875</v>
      </c>
      <c r="AC4829" s="198">
        <v>37103.875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155000</v>
      </c>
      <c r="G4830" s="202">
        <v>1341985</v>
      </c>
      <c r="H4830" s="198">
        <v>37047.439803240741</v>
      </c>
      <c r="I4830" t="s">
        <v>4156</v>
      </c>
      <c r="M4830" t="s">
        <v>3494</v>
      </c>
      <c r="N4830" t="s">
        <v>4277</v>
      </c>
      <c r="O4830" t="s">
        <v>4487</v>
      </c>
      <c r="Q4830" s="199">
        <v>5000</v>
      </c>
      <c r="S4830" t="s">
        <v>3495</v>
      </c>
      <c r="T4830" t="s">
        <v>3730</v>
      </c>
      <c r="U4830" s="201">
        <v>3.95</v>
      </c>
      <c r="V4830" t="s">
        <v>4073</v>
      </c>
      <c r="W4830" t="s">
        <v>2909</v>
      </c>
      <c r="X4830" t="s">
        <v>4278</v>
      </c>
      <c r="Y4830" t="s">
        <v>3748</v>
      </c>
      <c r="Z4830" t="s">
        <v>3051</v>
      </c>
      <c r="AA4830" t="s">
        <v>1086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1550</v>
      </c>
      <c r="G4831" s="202">
        <v>1341986</v>
      </c>
      <c r="H4831" s="198">
        <v>37047.439849537041</v>
      </c>
      <c r="I4831" t="s">
        <v>3445</v>
      </c>
      <c r="M4831" t="s">
        <v>2818</v>
      </c>
      <c r="N4831" t="s">
        <v>3519</v>
      </c>
      <c r="O4831" t="s">
        <v>3259</v>
      </c>
      <c r="P4831" s="199">
        <v>50</v>
      </c>
      <c r="S4831" t="s">
        <v>3493</v>
      </c>
      <c r="T4831" t="s">
        <v>3730</v>
      </c>
      <c r="U4831" s="201">
        <v>82.25</v>
      </c>
      <c r="V4831" t="s">
        <v>1087</v>
      </c>
      <c r="W4831" t="s">
        <v>3966</v>
      </c>
      <c r="X4831" t="s">
        <v>3535</v>
      </c>
      <c r="Y4831" t="s">
        <v>4783</v>
      </c>
      <c r="Z4831" t="s">
        <v>3046</v>
      </c>
      <c r="AA4831">
        <v>633072.1</v>
      </c>
      <c r="AB4831" s="198">
        <v>37073.875011574077</v>
      </c>
      <c r="AC4831" s="198">
        <v>37103.875011574077</v>
      </c>
    </row>
    <row r="4832" spans="1:29" x14ac:dyDescent="0.2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92</v>
      </c>
      <c r="F4832" s="213">
        <f t="shared" si="380"/>
        <v>4600</v>
      </c>
      <c r="G4832" s="202">
        <v>1341991</v>
      </c>
      <c r="H4832" s="198">
        <v>37047.439965277779</v>
      </c>
      <c r="I4832" t="s">
        <v>4284</v>
      </c>
      <c r="M4832" t="s">
        <v>2818</v>
      </c>
      <c r="N4832" t="s">
        <v>3519</v>
      </c>
      <c r="O4832" t="s">
        <v>3536</v>
      </c>
      <c r="P4832" s="199">
        <v>50</v>
      </c>
      <c r="S4832" t="s">
        <v>3493</v>
      </c>
      <c r="T4832" t="s">
        <v>3730</v>
      </c>
      <c r="U4832" s="201">
        <v>34.75</v>
      </c>
      <c r="V4832" t="s">
        <v>2837</v>
      </c>
      <c r="W4832" t="s">
        <v>3538</v>
      </c>
      <c r="X4832" t="s">
        <v>3539</v>
      </c>
      <c r="Y4832" t="s">
        <v>4783</v>
      </c>
      <c r="Z4832" t="s">
        <v>3046</v>
      </c>
      <c r="AA4832">
        <v>633073.1</v>
      </c>
      <c r="AB4832" s="198">
        <v>37165.71597222222</v>
      </c>
      <c r="AC4832" s="198">
        <v>37256.71597222222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155000</v>
      </c>
      <c r="G4833" s="202">
        <v>1341992</v>
      </c>
      <c r="H4833" s="198">
        <v>37047.440069444441</v>
      </c>
      <c r="I4833" t="s">
        <v>4449</v>
      </c>
      <c r="M4833" t="s">
        <v>3494</v>
      </c>
      <c r="N4833" t="s">
        <v>4488</v>
      </c>
      <c r="O4833" t="s">
        <v>3826</v>
      </c>
      <c r="P4833" s="199">
        <v>5000</v>
      </c>
      <c r="S4833" t="s">
        <v>3495</v>
      </c>
      <c r="T4833" t="s">
        <v>3730</v>
      </c>
      <c r="U4833" s="201">
        <v>0.46250000000000002</v>
      </c>
      <c r="V4833" t="s">
        <v>1088</v>
      </c>
      <c r="W4833" t="s">
        <v>4489</v>
      </c>
      <c r="X4833" t="s">
        <v>4490</v>
      </c>
      <c r="Y4833" t="s">
        <v>3748</v>
      </c>
      <c r="Z4833" t="s">
        <v>3051</v>
      </c>
      <c r="AA4833" t="s">
        <v>1089</v>
      </c>
      <c r="AB4833" s="198">
        <v>37073.875011574077</v>
      </c>
      <c r="AC4833" s="198">
        <v>37103.875011574077</v>
      </c>
    </row>
    <row r="4834" spans="1:29" x14ac:dyDescent="0.2">
      <c r="A4834" s="44" t="str">
        <f t="shared" si="376"/>
        <v xml:space="preserve"> Metals Financial</v>
      </c>
      <c r="B4834" s="44" t="str">
        <f t="shared" si="377"/>
        <v/>
      </c>
      <c r="C4834" s="44" t="str">
        <f t="shared" si="378"/>
        <v>Metals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</v>
      </c>
      <c r="F4834" s="213">
        <f t="shared" si="380"/>
        <v>20</v>
      </c>
      <c r="G4834" s="202">
        <v>1341994</v>
      </c>
      <c r="H4834" s="198">
        <v>37047.440254629626</v>
      </c>
      <c r="I4834" t="s">
        <v>3780</v>
      </c>
      <c r="M4834" t="s">
        <v>3499</v>
      </c>
      <c r="N4834" t="s">
        <v>3727</v>
      </c>
      <c r="O4834" t="s">
        <v>3728</v>
      </c>
      <c r="Q4834" s="199">
        <v>20</v>
      </c>
      <c r="S4834" t="s">
        <v>3729</v>
      </c>
      <c r="T4834" t="s">
        <v>3730</v>
      </c>
      <c r="U4834" s="201">
        <v>1678</v>
      </c>
      <c r="V4834" t="s">
        <v>3380</v>
      </c>
      <c r="W4834" t="s">
        <v>3736</v>
      </c>
      <c r="X4834" t="s">
        <v>3732</v>
      </c>
      <c r="Y4834" t="s">
        <v>3733</v>
      </c>
      <c r="Z4834" t="s">
        <v>3734</v>
      </c>
      <c r="AA4834">
        <v>2169319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310000</v>
      </c>
      <c r="G4835" s="202">
        <v>1341995</v>
      </c>
      <c r="H4835" s="198">
        <v>37047.440416666665</v>
      </c>
      <c r="I4835" t="s">
        <v>4521</v>
      </c>
      <c r="M4835" t="s">
        <v>3494</v>
      </c>
      <c r="N4835" t="s">
        <v>4277</v>
      </c>
      <c r="O4835" t="s">
        <v>4286</v>
      </c>
      <c r="Q4835" s="199">
        <v>10000</v>
      </c>
      <c r="S4835" t="s">
        <v>3495</v>
      </c>
      <c r="T4835" t="s">
        <v>3730</v>
      </c>
      <c r="U4835" s="201">
        <v>4.0324999999999998</v>
      </c>
      <c r="V4835" t="s">
        <v>4232</v>
      </c>
      <c r="W4835" t="s">
        <v>2909</v>
      </c>
      <c r="X4835" t="s">
        <v>4278</v>
      </c>
      <c r="Y4835" t="s">
        <v>3748</v>
      </c>
      <c r="Z4835" t="s">
        <v>3051</v>
      </c>
      <c r="AA4835" t="s">
        <v>1090</v>
      </c>
      <c r="AB4835" s="198">
        <v>37104.875</v>
      </c>
      <c r="AC4835" s="198">
        <v>37134.875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77500</v>
      </c>
      <c r="G4836" s="202">
        <v>1342000</v>
      </c>
      <c r="H4836" s="198">
        <v>37047.440532407411</v>
      </c>
      <c r="I4836" t="s">
        <v>4473</v>
      </c>
      <c r="M4836" t="s">
        <v>3494</v>
      </c>
      <c r="N4836" t="s">
        <v>4488</v>
      </c>
      <c r="O4836" t="s">
        <v>4384</v>
      </c>
      <c r="Q4836" s="199">
        <v>2500</v>
      </c>
      <c r="S4836" t="s">
        <v>3495</v>
      </c>
      <c r="T4836" t="s">
        <v>3730</v>
      </c>
      <c r="U4836" s="201">
        <v>4.95</v>
      </c>
      <c r="V4836" t="s">
        <v>4058</v>
      </c>
      <c r="W4836" t="s">
        <v>4385</v>
      </c>
      <c r="X4836" t="s">
        <v>4386</v>
      </c>
      <c r="Y4836" t="s">
        <v>3748</v>
      </c>
      <c r="Z4836" t="s">
        <v>3051</v>
      </c>
      <c r="AA4836" t="s">
        <v>1091</v>
      </c>
      <c r="AB4836" s="198">
        <v>37073.875011574077</v>
      </c>
      <c r="AC4836" s="198">
        <v>37103.875011574077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151</v>
      </c>
      <c r="F4837" s="213">
        <f t="shared" si="380"/>
        <v>755000</v>
      </c>
      <c r="G4837" s="202">
        <v>1342004</v>
      </c>
      <c r="H4837" s="198">
        <v>37047.440960648149</v>
      </c>
      <c r="I4837" t="s">
        <v>4477</v>
      </c>
      <c r="M4837" t="s">
        <v>3494</v>
      </c>
      <c r="N4837" t="s">
        <v>4277</v>
      </c>
      <c r="O4837" t="s">
        <v>4505</v>
      </c>
      <c r="P4837" s="199">
        <v>5000</v>
      </c>
      <c r="S4837" t="s">
        <v>3495</v>
      </c>
      <c r="T4837" t="s">
        <v>3730</v>
      </c>
      <c r="U4837" s="201">
        <v>4.3650000000000002</v>
      </c>
      <c r="V4837" t="s">
        <v>4177</v>
      </c>
      <c r="W4837" t="s">
        <v>2909</v>
      </c>
      <c r="X4837" t="s">
        <v>4278</v>
      </c>
      <c r="Y4837" t="s">
        <v>3748</v>
      </c>
      <c r="Z4837" t="s">
        <v>3051</v>
      </c>
      <c r="AA4837" t="s">
        <v>1092</v>
      </c>
      <c r="AB4837" s="198">
        <v>37196</v>
      </c>
      <c r="AC4837" s="198">
        <v>37346</v>
      </c>
    </row>
    <row r="4838" spans="1:29" x14ac:dyDescent="0.2">
      <c r="A4838" s="44" t="str">
        <f t="shared" si="376"/>
        <v xml:space="preserve"> Metals Financial</v>
      </c>
      <c r="B4838" s="44" t="str">
        <f t="shared" si="377"/>
        <v/>
      </c>
      <c r="C4838" s="44" t="str">
        <f t="shared" si="378"/>
        <v>Metals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</v>
      </c>
      <c r="F4838" s="213">
        <f t="shared" si="380"/>
        <v>20</v>
      </c>
      <c r="G4838" s="202">
        <v>1342005</v>
      </c>
      <c r="H4838" s="198">
        <v>37047.440983796296</v>
      </c>
      <c r="I4838" t="s">
        <v>3787</v>
      </c>
      <c r="M4838" t="s">
        <v>3499</v>
      </c>
      <c r="N4838" t="s">
        <v>3727</v>
      </c>
      <c r="O4838" t="s">
        <v>3728</v>
      </c>
      <c r="P4838" s="199">
        <v>20</v>
      </c>
      <c r="S4838" t="s">
        <v>3729</v>
      </c>
      <c r="T4838" t="s">
        <v>3730</v>
      </c>
      <c r="U4838" s="201">
        <v>1677</v>
      </c>
      <c r="V4838" t="s">
        <v>3200</v>
      </c>
      <c r="W4838" t="s">
        <v>3736</v>
      </c>
      <c r="X4838" t="s">
        <v>3732</v>
      </c>
      <c r="Y4838" t="s">
        <v>3733</v>
      </c>
      <c r="Z4838" t="s">
        <v>3734</v>
      </c>
      <c r="AA4838">
        <v>2169323</v>
      </c>
    </row>
    <row r="4839" spans="1:29" x14ac:dyDescent="0.2">
      <c r="A4839" s="44" t="str">
        <f t="shared" si="376"/>
        <v xml:space="preserve"> Natural Gas Physical</v>
      </c>
      <c r="B4839" s="44" t="str">
        <f t="shared" si="377"/>
        <v/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25</v>
      </c>
      <c r="F4839" s="213">
        <f t="shared" si="380"/>
        <v>125000</v>
      </c>
      <c r="G4839" s="202">
        <v>1342006</v>
      </c>
      <c r="H4839" s="198">
        <v>37047.440995370373</v>
      </c>
      <c r="I4839" t="s">
        <v>4457</v>
      </c>
      <c r="M4839" t="s">
        <v>3494</v>
      </c>
      <c r="N4839" t="s">
        <v>3176</v>
      </c>
      <c r="O4839" t="s">
        <v>177</v>
      </c>
      <c r="Q4839" s="199">
        <v>5000</v>
      </c>
      <c r="S4839" t="s">
        <v>3798</v>
      </c>
      <c r="T4839" t="s">
        <v>3177</v>
      </c>
      <c r="U4839" s="201">
        <v>4.875</v>
      </c>
      <c r="V4839" t="s">
        <v>3676</v>
      </c>
      <c r="W4839" t="s">
        <v>4461</v>
      </c>
      <c r="X4839" t="s">
        <v>3179</v>
      </c>
      <c r="Y4839" t="s">
        <v>4481</v>
      </c>
      <c r="Z4839" t="s">
        <v>3052</v>
      </c>
      <c r="AA4839">
        <v>831721</v>
      </c>
      <c r="AB4839" s="198">
        <v>37048.875011574077</v>
      </c>
      <c r="AC4839" s="198">
        <v>37072.875011574077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365</v>
      </c>
      <c r="F4840" s="213">
        <f t="shared" si="380"/>
        <v>1825000</v>
      </c>
      <c r="G4840" s="202">
        <v>1342007</v>
      </c>
      <c r="H4840" s="198">
        <v>37047.441053240742</v>
      </c>
      <c r="I4840" t="s">
        <v>4496</v>
      </c>
      <c r="M4840" t="s">
        <v>3494</v>
      </c>
      <c r="N4840" t="s">
        <v>4277</v>
      </c>
      <c r="O4840" t="s">
        <v>4526</v>
      </c>
      <c r="Q4840" s="199">
        <v>5000</v>
      </c>
      <c r="S4840" t="s">
        <v>3495</v>
      </c>
      <c r="T4840" t="s">
        <v>3730</v>
      </c>
      <c r="U4840" s="201">
        <v>4.04</v>
      </c>
      <c r="V4840" t="s">
        <v>3640</v>
      </c>
      <c r="W4840" t="s">
        <v>2909</v>
      </c>
      <c r="X4840" t="s">
        <v>4278</v>
      </c>
      <c r="Y4840" t="s">
        <v>3748</v>
      </c>
      <c r="Z4840" t="s">
        <v>3051</v>
      </c>
      <c r="AA4840" t="s">
        <v>1093</v>
      </c>
      <c r="AB4840" s="198">
        <v>37257.875</v>
      </c>
      <c r="AC4840" s="198">
        <v>37621.875</v>
      </c>
    </row>
    <row r="4841" spans="1:29" x14ac:dyDescent="0.2">
      <c r="A4841" s="44" t="str">
        <f t="shared" si="376"/>
        <v xml:space="preserve"> Natural Gas Physical</v>
      </c>
      <c r="B4841" s="44" t="str">
        <f t="shared" si="377"/>
        <v/>
      </c>
      <c r="C4841" s="44" t="str">
        <f t="shared" si="378"/>
        <v>Natural Gas</v>
      </c>
      <c r="D4841" s="44" t="str">
        <f t="shared" si="379"/>
        <v>Physical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750000</v>
      </c>
      <c r="G4841" s="202">
        <v>1342008</v>
      </c>
      <c r="H4841" s="198">
        <v>37047.441064814811</v>
      </c>
      <c r="I4841" t="s">
        <v>3383</v>
      </c>
      <c r="M4841" t="s">
        <v>3494</v>
      </c>
      <c r="N4841" t="s">
        <v>3761</v>
      </c>
      <c r="O4841" t="s">
        <v>3428</v>
      </c>
      <c r="P4841" s="199">
        <v>25000</v>
      </c>
      <c r="S4841" t="s">
        <v>3763</v>
      </c>
      <c r="T4841" t="s">
        <v>3764</v>
      </c>
      <c r="U4841" s="201">
        <v>20.324999999999999</v>
      </c>
      <c r="V4841" t="s">
        <v>3943</v>
      </c>
      <c r="W4841" t="s">
        <v>3765</v>
      </c>
      <c r="X4841" t="s">
        <v>3766</v>
      </c>
      <c r="Y4841" t="s">
        <v>3767</v>
      </c>
      <c r="Z4841" t="s">
        <v>3735</v>
      </c>
      <c r="AA4841">
        <v>106520</v>
      </c>
      <c r="AB4841" s="198">
        <v>37135.875011574077</v>
      </c>
      <c r="AC4841" s="198">
        <v>37164.875011574077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77500</v>
      </c>
      <c r="G4842" s="202">
        <v>1342009</v>
      </c>
      <c r="H4842" s="198">
        <v>37047.441157407404</v>
      </c>
      <c r="I4842" t="s">
        <v>3702</v>
      </c>
      <c r="M4842" t="s">
        <v>3494</v>
      </c>
      <c r="N4842" t="s">
        <v>4277</v>
      </c>
      <c r="O4842" t="s">
        <v>4487</v>
      </c>
      <c r="P4842" s="199">
        <v>2500</v>
      </c>
      <c r="S4842" t="s">
        <v>3495</v>
      </c>
      <c r="T4842" t="s">
        <v>3730</v>
      </c>
      <c r="U4842" s="201">
        <v>3.9449999999999998</v>
      </c>
      <c r="V4842" t="s">
        <v>3680</v>
      </c>
      <c r="W4842" t="s">
        <v>2909</v>
      </c>
      <c r="X4842" t="s">
        <v>4278</v>
      </c>
      <c r="Y4842" t="s">
        <v>3748</v>
      </c>
      <c r="Z4842" t="s">
        <v>3051</v>
      </c>
      <c r="AA4842" t="s">
        <v>1094</v>
      </c>
      <c r="AB4842" s="198">
        <v>37073.875</v>
      </c>
      <c r="AC4842" s="198">
        <v>37103.875</v>
      </c>
    </row>
    <row r="4843" spans="1:29" x14ac:dyDescent="0.2">
      <c r="A4843" s="44" t="str">
        <f t="shared" si="376"/>
        <v>US Crude Financial</v>
      </c>
      <c r="B4843" s="44" t="str">
        <f t="shared" si="377"/>
        <v>US</v>
      </c>
      <c r="C4843" s="44" t="str">
        <f t="shared" si="378"/>
        <v>Crude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</v>
      </c>
      <c r="F4843" s="213">
        <f t="shared" si="380"/>
        <v>50000</v>
      </c>
      <c r="G4843" s="202">
        <v>1342011</v>
      </c>
      <c r="H4843" s="198">
        <v>37047.441319444442</v>
      </c>
      <c r="I4843" t="s">
        <v>4276</v>
      </c>
      <c r="M4843" t="s">
        <v>3599</v>
      </c>
      <c r="N4843" t="s">
        <v>4774</v>
      </c>
      <c r="O4843" t="s">
        <v>3516</v>
      </c>
      <c r="Q4843" s="199">
        <v>50000</v>
      </c>
      <c r="S4843" t="s">
        <v>3500</v>
      </c>
      <c r="T4843" t="s">
        <v>3730</v>
      </c>
      <c r="U4843" s="201">
        <v>28.06</v>
      </c>
      <c r="V4843" t="s">
        <v>4469</v>
      </c>
      <c r="W4843" t="s">
        <v>4776</v>
      </c>
      <c r="X4843" t="s">
        <v>4777</v>
      </c>
      <c r="Y4843" t="s">
        <v>2830</v>
      </c>
      <c r="Z4843" t="s">
        <v>3051</v>
      </c>
      <c r="AA4843">
        <v>113766</v>
      </c>
      <c r="AB4843" s="198">
        <v>37073</v>
      </c>
      <c r="AC4843" s="198">
        <v>37103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365</v>
      </c>
      <c r="F4844" s="213">
        <f t="shared" si="380"/>
        <v>1825000</v>
      </c>
      <c r="G4844" s="202">
        <v>1342013</v>
      </c>
      <c r="H4844" s="198">
        <v>37047.441331018519</v>
      </c>
      <c r="I4844" t="s">
        <v>4477</v>
      </c>
      <c r="M4844" t="s">
        <v>3494</v>
      </c>
      <c r="N4844" t="s">
        <v>4277</v>
      </c>
      <c r="O4844" t="s">
        <v>4526</v>
      </c>
      <c r="P4844" s="199">
        <v>5000</v>
      </c>
      <c r="S4844" t="s">
        <v>3495</v>
      </c>
      <c r="T4844" t="s">
        <v>3730</v>
      </c>
      <c r="U4844" s="201">
        <v>4.03</v>
      </c>
      <c r="V4844" t="s">
        <v>4177</v>
      </c>
      <c r="W4844" t="s">
        <v>2909</v>
      </c>
      <c r="X4844" t="s">
        <v>4278</v>
      </c>
      <c r="Y4844" t="s">
        <v>3748</v>
      </c>
      <c r="Z4844" t="s">
        <v>3051</v>
      </c>
      <c r="AA4844" t="s">
        <v>1095</v>
      </c>
      <c r="AB4844" s="198">
        <v>37257.875</v>
      </c>
      <c r="AC4844" s="198">
        <v>37621.875</v>
      </c>
    </row>
    <row r="4845" spans="1:29" x14ac:dyDescent="0.2">
      <c r="A4845" s="44" t="str">
        <f t="shared" si="376"/>
        <v>US Weather Financial</v>
      </c>
      <c r="B4845" s="44" t="str">
        <f t="shared" si="377"/>
        <v>US</v>
      </c>
      <c r="C4845" s="44" t="str">
        <f t="shared" si="378"/>
        <v>Weather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90</v>
      </c>
      <c r="G4845" s="202">
        <v>1342012</v>
      </c>
      <c r="H4845" s="198">
        <v>37047.441331018519</v>
      </c>
      <c r="I4845" t="s">
        <v>3702</v>
      </c>
      <c r="M4845" t="s">
        <v>4539</v>
      </c>
      <c r="N4845" t="s">
        <v>3695</v>
      </c>
      <c r="O4845" t="s">
        <v>1780</v>
      </c>
      <c r="P4845" s="199">
        <v>3</v>
      </c>
      <c r="S4845" t="s">
        <v>4540</v>
      </c>
      <c r="T4845" t="s">
        <v>3730</v>
      </c>
      <c r="U4845" s="201">
        <v>410</v>
      </c>
      <c r="V4845" t="s">
        <v>1781</v>
      </c>
      <c r="W4845" t="s">
        <v>1096</v>
      </c>
      <c r="X4845" t="s">
        <v>3696</v>
      </c>
      <c r="Y4845" t="s">
        <v>4539</v>
      </c>
      <c r="Z4845" t="s">
        <v>3051</v>
      </c>
      <c r="AA4845">
        <v>1342012</v>
      </c>
      <c r="AB4845" s="198">
        <v>37043.915972222225</v>
      </c>
      <c r="AC4845" s="198">
        <v>37072.915972222225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31</v>
      </c>
      <c r="F4846" s="213">
        <f t="shared" si="380"/>
        <v>155000</v>
      </c>
      <c r="G4846" s="202">
        <v>1342014</v>
      </c>
      <c r="H4846" s="198">
        <v>37047.441412037035</v>
      </c>
      <c r="I4846" t="s">
        <v>4496</v>
      </c>
      <c r="M4846" t="s">
        <v>3494</v>
      </c>
      <c r="N4846" t="s">
        <v>4488</v>
      </c>
      <c r="O4846" t="s">
        <v>4384</v>
      </c>
      <c r="Q4846" s="199">
        <v>5000</v>
      </c>
      <c r="S4846" t="s">
        <v>3495</v>
      </c>
      <c r="T4846" t="s">
        <v>3730</v>
      </c>
      <c r="U4846" s="201">
        <v>4.95</v>
      </c>
      <c r="V4846" t="s">
        <v>4094</v>
      </c>
      <c r="W4846" t="s">
        <v>4385</v>
      </c>
      <c r="X4846" t="s">
        <v>4386</v>
      </c>
      <c r="Y4846" t="s">
        <v>3748</v>
      </c>
      <c r="Z4846" t="s">
        <v>3051</v>
      </c>
      <c r="AA4846" t="s">
        <v>1097</v>
      </c>
      <c r="AB4846" s="198">
        <v>37073.875011574077</v>
      </c>
      <c r="AC4846" s="198">
        <v>37103.875011574077</v>
      </c>
    </row>
    <row r="4847" spans="1:29" x14ac:dyDescent="0.2">
      <c r="A4847" s="44" t="str">
        <f t="shared" si="376"/>
        <v>US Crude Financial</v>
      </c>
      <c r="B4847" s="44" t="str">
        <f t="shared" si="377"/>
        <v>US</v>
      </c>
      <c r="C4847" s="44" t="str">
        <f t="shared" si="378"/>
        <v>Crude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</v>
      </c>
      <c r="F4847" s="213">
        <f t="shared" si="380"/>
        <v>50000</v>
      </c>
      <c r="G4847" s="202">
        <v>1342015</v>
      </c>
      <c r="H4847" s="198">
        <v>37047.441469907404</v>
      </c>
      <c r="I4847" t="s">
        <v>3700</v>
      </c>
      <c r="M4847" t="s">
        <v>3599</v>
      </c>
      <c r="N4847" t="s">
        <v>4774</v>
      </c>
      <c r="O4847" t="s">
        <v>3516</v>
      </c>
      <c r="Q4847" s="199">
        <v>50000</v>
      </c>
      <c r="S4847" t="s">
        <v>3500</v>
      </c>
      <c r="T4847" t="s">
        <v>3730</v>
      </c>
      <c r="U4847" s="201">
        <v>28.08</v>
      </c>
      <c r="V4847" t="s">
        <v>4188</v>
      </c>
      <c r="W4847" t="s">
        <v>4776</v>
      </c>
      <c r="X4847" t="s">
        <v>4777</v>
      </c>
      <c r="Y4847" t="s">
        <v>2830</v>
      </c>
      <c r="Z4847" t="s">
        <v>3051</v>
      </c>
      <c r="AA4847">
        <v>113767</v>
      </c>
      <c r="AB4847" s="198">
        <v>37073</v>
      </c>
      <c r="AC4847" s="198">
        <v>37103</v>
      </c>
    </row>
    <row r="4848" spans="1:29" x14ac:dyDescent="0.2">
      <c r="A4848" s="44" t="str">
        <f t="shared" si="376"/>
        <v>US Crude Financial</v>
      </c>
      <c r="B4848" s="44" t="str">
        <f t="shared" si="377"/>
        <v>US</v>
      </c>
      <c r="C4848" s="44" t="str">
        <f t="shared" si="378"/>
        <v>Crude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</v>
      </c>
      <c r="F4848" s="213">
        <f t="shared" si="380"/>
        <v>50000</v>
      </c>
      <c r="G4848" s="202">
        <v>1342016</v>
      </c>
      <c r="H4848" s="198">
        <v>37047.441701388889</v>
      </c>
      <c r="I4848" t="s">
        <v>4276</v>
      </c>
      <c r="M4848" t="s">
        <v>3599</v>
      </c>
      <c r="N4848" t="s">
        <v>4774</v>
      </c>
      <c r="O4848" t="s">
        <v>3516</v>
      </c>
      <c r="P4848" s="199">
        <v>50000</v>
      </c>
      <c r="S4848" t="s">
        <v>3500</v>
      </c>
      <c r="T4848" t="s">
        <v>3730</v>
      </c>
      <c r="U4848" s="201">
        <v>28.06</v>
      </c>
      <c r="V4848" t="s">
        <v>2696</v>
      </c>
      <c r="W4848" t="s">
        <v>4776</v>
      </c>
      <c r="X4848" t="s">
        <v>4777</v>
      </c>
      <c r="Y4848" t="s">
        <v>2830</v>
      </c>
      <c r="Z4848" t="s">
        <v>3051</v>
      </c>
      <c r="AA4848">
        <v>113768</v>
      </c>
      <c r="AB4848" s="198">
        <v>37073</v>
      </c>
      <c r="AC4848" s="198">
        <v>37103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31</v>
      </c>
      <c r="F4849" s="213">
        <f t="shared" si="380"/>
        <v>155000</v>
      </c>
      <c r="G4849" s="202">
        <v>1342018</v>
      </c>
      <c r="H4849" s="198">
        <v>37047.441817129627</v>
      </c>
      <c r="I4849" t="s">
        <v>3157</v>
      </c>
      <c r="M4849" t="s">
        <v>3494</v>
      </c>
      <c r="N4849" t="s">
        <v>4488</v>
      </c>
      <c r="O4849" t="s">
        <v>4388</v>
      </c>
      <c r="Q4849" s="199">
        <v>5000</v>
      </c>
      <c r="S4849" t="s">
        <v>3495</v>
      </c>
      <c r="T4849" t="s">
        <v>3730</v>
      </c>
      <c r="U4849" s="201">
        <v>4.75</v>
      </c>
      <c r="V4849" t="s">
        <v>4364</v>
      </c>
      <c r="W4849" t="s">
        <v>4385</v>
      </c>
      <c r="X4849" t="s">
        <v>4386</v>
      </c>
      <c r="Y4849" t="s">
        <v>3748</v>
      </c>
      <c r="Z4849" t="s">
        <v>3051</v>
      </c>
      <c r="AA4849" t="s">
        <v>1098</v>
      </c>
      <c r="AB4849" s="198">
        <v>37104.875011574077</v>
      </c>
      <c r="AC4849" s="198">
        <v>37134.875011574077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1</v>
      </c>
      <c r="F4850" s="213">
        <f t="shared" si="380"/>
        <v>5000</v>
      </c>
      <c r="G4850" s="202">
        <v>1342020</v>
      </c>
      <c r="H4850" s="198">
        <v>37047.441990740743</v>
      </c>
      <c r="I4850" t="s">
        <v>4103</v>
      </c>
      <c r="M4850" t="s">
        <v>3494</v>
      </c>
      <c r="N4850" t="s">
        <v>3176</v>
      </c>
      <c r="O4850" t="s">
        <v>4591</v>
      </c>
      <c r="P4850" s="199">
        <v>5000</v>
      </c>
      <c r="S4850" t="s">
        <v>3798</v>
      </c>
      <c r="T4850" t="s">
        <v>3177</v>
      </c>
      <c r="U4850" s="201">
        <v>4.74</v>
      </c>
      <c r="V4850" t="s">
        <v>4104</v>
      </c>
      <c r="W4850" t="s">
        <v>3178</v>
      </c>
      <c r="X4850" t="s">
        <v>3179</v>
      </c>
      <c r="Y4850" t="s">
        <v>4481</v>
      </c>
      <c r="Z4850" t="s">
        <v>3052</v>
      </c>
      <c r="AA4850">
        <v>831722</v>
      </c>
      <c r="AB4850" s="198">
        <v>37047.875011574077</v>
      </c>
      <c r="AC4850" s="198">
        <v>37047.875011574077</v>
      </c>
    </row>
    <row r="4851" spans="1:29" x14ac:dyDescent="0.2">
      <c r="A4851" s="44" t="str">
        <f t="shared" si="376"/>
        <v xml:space="preserve"> Metals Financial</v>
      </c>
      <c r="B4851" s="44" t="str">
        <f t="shared" si="377"/>
        <v/>
      </c>
      <c r="C4851" s="44" t="str">
        <f t="shared" si="378"/>
        <v>Metals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13">
        <f t="shared" si="380"/>
        <v>20</v>
      </c>
      <c r="G4851" s="202">
        <v>1342021</v>
      </c>
      <c r="H4851" s="198">
        <v>37047.442071759258</v>
      </c>
      <c r="I4851" t="s">
        <v>3432</v>
      </c>
      <c r="M4851" t="s">
        <v>3499</v>
      </c>
      <c r="N4851" t="s">
        <v>3739</v>
      </c>
      <c r="O4851" t="s">
        <v>3740</v>
      </c>
      <c r="Q4851" s="199">
        <v>20</v>
      </c>
      <c r="S4851" t="s">
        <v>3729</v>
      </c>
      <c r="T4851" t="s">
        <v>3730</v>
      </c>
      <c r="U4851" s="201">
        <v>1512</v>
      </c>
      <c r="V4851" t="s">
        <v>3433</v>
      </c>
      <c r="W4851" t="s">
        <v>3736</v>
      </c>
      <c r="X4851" t="s">
        <v>3732</v>
      </c>
      <c r="Y4851" t="s">
        <v>3733</v>
      </c>
      <c r="Z4851" t="s">
        <v>3734</v>
      </c>
      <c r="AA4851">
        <v>2169325</v>
      </c>
    </row>
    <row r="4852" spans="1:29" x14ac:dyDescent="0.2">
      <c r="A4852" s="44" t="str">
        <f t="shared" si="376"/>
        <v xml:space="preserve"> Natural Gas Physical</v>
      </c>
      <c r="B4852" s="44" t="str">
        <f t="shared" si="377"/>
        <v/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</v>
      </c>
      <c r="G4852" s="202">
        <v>1342022</v>
      </c>
      <c r="H4852" s="198">
        <v>37047.442071759258</v>
      </c>
      <c r="I4852" t="s">
        <v>4158</v>
      </c>
      <c r="M4852" t="s">
        <v>3494</v>
      </c>
      <c r="N4852" t="s">
        <v>3176</v>
      </c>
      <c r="O4852" t="s">
        <v>4591</v>
      </c>
      <c r="P4852" s="199">
        <v>5000</v>
      </c>
      <c r="S4852" t="s">
        <v>3798</v>
      </c>
      <c r="T4852" t="s">
        <v>3177</v>
      </c>
      <c r="U4852" s="201">
        <v>4.74</v>
      </c>
      <c r="V4852" t="s">
        <v>3817</v>
      </c>
      <c r="W4852" t="s">
        <v>3178</v>
      </c>
      <c r="X4852" t="s">
        <v>3179</v>
      </c>
      <c r="Y4852" t="s">
        <v>4481</v>
      </c>
      <c r="Z4852" t="s">
        <v>3052</v>
      </c>
      <c r="AA4852">
        <v>831723</v>
      </c>
      <c r="AB4852" s="198">
        <v>37047.875011574077</v>
      </c>
      <c r="AC4852" s="198">
        <v>37047.875011574077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25</v>
      </c>
      <c r="F4853" s="213">
        <f t="shared" si="380"/>
        <v>15000</v>
      </c>
      <c r="G4853" s="202">
        <v>1342023</v>
      </c>
      <c r="H4853" s="198">
        <v>37047.442118055558</v>
      </c>
      <c r="I4853" t="s">
        <v>3274</v>
      </c>
      <c r="M4853" t="s">
        <v>3494</v>
      </c>
      <c r="N4853" t="s">
        <v>4277</v>
      </c>
      <c r="O4853" t="s">
        <v>4684</v>
      </c>
      <c r="Q4853" s="199">
        <v>600</v>
      </c>
      <c r="S4853" t="s">
        <v>3495</v>
      </c>
      <c r="T4853" t="s">
        <v>3730</v>
      </c>
      <c r="U4853" s="201">
        <v>3.8</v>
      </c>
      <c r="V4853" t="s">
        <v>3275</v>
      </c>
      <c r="W4853" t="s">
        <v>3470</v>
      </c>
      <c r="X4853" t="s">
        <v>3471</v>
      </c>
      <c r="Y4853" t="s">
        <v>3748</v>
      </c>
      <c r="Z4853" t="s">
        <v>3051</v>
      </c>
      <c r="AA4853" t="s">
        <v>1099</v>
      </c>
      <c r="AB4853" s="198">
        <v>37048.875011574077</v>
      </c>
      <c r="AC4853" s="198">
        <v>37072.875011574077</v>
      </c>
    </row>
    <row r="4854" spans="1:29" x14ac:dyDescent="0.2">
      <c r="A4854" s="44" t="str">
        <f t="shared" si="376"/>
        <v xml:space="preserve"> Metals Financial</v>
      </c>
      <c r="B4854" s="44" t="str">
        <f t="shared" si="377"/>
        <v/>
      </c>
      <c r="C4854" s="44" t="str">
        <f t="shared" si="378"/>
        <v>Metals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</v>
      </c>
      <c r="F4854" s="213">
        <f t="shared" si="380"/>
        <v>20</v>
      </c>
      <c r="G4854" s="202">
        <v>1342024</v>
      </c>
      <c r="H4854" s="198">
        <v>37047.442291666666</v>
      </c>
      <c r="I4854" t="s">
        <v>3750</v>
      </c>
      <c r="M4854" t="s">
        <v>3499</v>
      </c>
      <c r="N4854" t="s">
        <v>3739</v>
      </c>
      <c r="O4854" t="s">
        <v>3740</v>
      </c>
      <c r="Q4854" s="199">
        <v>20</v>
      </c>
      <c r="S4854" t="s">
        <v>3729</v>
      </c>
      <c r="T4854" t="s">
        <v>3730</v>
      </c>
      <c r="U4854" s="201">
        <v>1513</v>
      </c>
      <c r="V4854" t="s">
        <v>3788</v>
      </c>
      <c r="W4854" t="s">
        <v>3736</v>
      </c>
      <c r="X4854" t="s">
        <v>3732</v>
      </c>
      <c r="Y4854" t="s">
        <v>3733</v>
      </c>
      <c r="Z4854" t="s">
        <v>3734</v>
      </c>
      <c r="AA4854">
        <v>2169327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31</v>
      </c>
      <c r="F4855" s="213">
        <f t="shared" si="380"/>
        <v>620</v>
      </c>
      <c r="G4855" s="202">
        <v>1342025</v>
      </c>
      <c r="H4855" s="198">
        <v>37047.442361111112</v>
      </c>
      <c r="I4855" t="s">
        <v>4405</v>
      </c>
      <c r="M4855" t="s">
        <v>3494</v>
      </c>
      <c r="N4855" t="s">
        <v>4466</v>
      </c>
      <c r="O4855" t="s">
        <v>4092</v>
      </c>
      <c r="P4855" s="199">
        <v>20</v>
      </c>
      <c r="S4855" t="s">
        <v>4416</v>
      </c>
      <c r="T4855" t="s">
        <v>3730</v>
      </c>
      <c r="U4855" s="201">
        <v>0.14249999999999999</v>
      </c>
      <c r="V4855" t="s">
        <v>4077</v>
      </c>
      <c r="W4855" t="s">
        <v>4417</v>
      </c>
      <c r="X4855" t="s">
        <v>4418</v>
      </c>
      <c r="Y4855" t="s">
        <v>3748</v>
      </c>
      <c r="Z4855" t="s">
        <v>3051</v>
      </c>
      <c r="AA4855" t="s">
        <v>1100</v>
      </c>
      <c r="AB4855" s="198">
        <v>37073</v>
      </c>
      <c r="AC4855" s="198">
        <v>37103</v>
      </c>
    </row>
    <row r="4856" spans="1:29" x14ac:dyDescent="0.2">
      <c r="A4856" s="44" t="str">
        <f t="shared" si="376"/>
        <v xml:space="preserve"> Natural Gas Financial</v>
      </c>
      <c r="B4856" s="44" t="str">
        <f t="shared" si="377"/>
        <v/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151</v>
      </c>
      <c r="F4856" s="213">
        <f t="shared" si="380"/>
        <v>755000</v>
      </c>
      <c r="G4856" s="202">
        <v>1342027</v>
      </c>
      <c r="H4856" s="198">
        <v>37047.442442129628</v>
      </c>
      <c r="I4856" t="s">
        <v>3645</v>
      </c>
      <c r="M4856" t="s">
        <v>3494</v>
      </c>
      <c r="N4856" t="s">
        <v>3692</v>
      </c>
      <c r="O4856" t="s">
        <v>1101</v>
      </c>
      <c r="P4856" s="199">
        <v>5000</v>
      </c>
      <c r="S4856" t="s">
        <v>3495</v>
      </c>
      <c r="T4856" t="s">
        <v>3730</v>
      </c>
      <c r="U4856" s="201">
        <v>0.7</v>
      </c>
      <c r="V4856" t="s">
        <v>1102</v>
      </c>
      <c r="W4856" t="s">
        <v>3693</v>
      </c>
      <c r="X4856" t="s">
        <v>4379</v>
      </c>
      <c r="Y4856" t="s">
        <v>3748</v>
      </c>
      <c r="Z4856" t="s">
        <v>3052</v>
      </c>
      <c r="AA4856" t="s">
        <v>1103</v>
      </c>
      <c r="AB4856" s="198">
        <v>37561</v>
      </c>
      <c r="AC4856" s="198">
        <v>37711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3">
        <f t="shared" si="380"/>
        <v>755000</v>
      </c>
      <c r="G4857" s="202">
        <v>1342031</v>
      </c>
      <c r="H4857" s="198">
        <v>37047.44321759259</v>
      </c>
      <c r="I4857" t="s">
        <v>4276</v>
      </c>
      <c r="M4857" t="s">
        <v>3494</v>
      </c>
      <c r="N4857" t="s">
        <v>4277</v>
      </c>
      <c r="O4857" t="s">
        <v>4505</v>
      </c>
      <c r="Q4857" s="199">
        <v>5000</v>
      </c>
      <c r="S4857" t="s">
        <v>3495</v>
      </c>
      <c r="T4857" t="s">
        <v>3730</v>
      </c>
      <c r="U4857" s="201">
        <v>4.375</v>
      </c>
      <c r="V4857" t="s">
        <v>4452</v>
      </c>
      <c r="W4857" t="s">
        <v>2909</v>
      </c>
      <c r="X4857" t="s">
        <v>4278</v>
      </c>
      <c r="Y4857" t="s">
        <v>3748</v>
      </c>
      <c r="Z4857" t="s">
        <v>3051</v>
      </c>
      <c r="AA4857" t="s">
        <v>1104</v>
      </c>
      <c r="AB4857" s="198">
        <v>37196</v>
      </c>
      <c r="AC4857" s="198">
        <v>37346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10000</v>
      </c>
      <c r="G4858" s="202">
        <v>1342036</v>
      </c>
      <c r="H4858" s="198">
        <v>37047.443402777775</v>
      </c>
      <c r="I4858" t="s">
        <v>4584</v>
      </c>
      <c r="M4858" t="s">
        <v>3494</v>
      </c>
      <c r="N4858" t="s">
        <v>3176</v>
      </c>
      <c r="O4858" t="s">
        <v>4591</v>
      </c>
      <c r="P4858" s="199">
        <v>10000</v>
      </c>
      <c r="S4858" t="s">
        <v>3798</v>
      </c>
      <c r="T4858" t="s">
        <v>3177</v>
      </c>
      <c r="U4858" s="201">
        <v>4.7350000000000003</v>
      </c>
      <c r="V4858" t="s">
        <v>712</v>
      </c>
      <c r="W4858" t="s">
        <v>3178</v>
      </c>
      <c r="X4858" t="s">
        <v>3179</v>
      </c>
      <c r="Y4858" t="s">
        <v>4481</v>
      </c>
      <c r="Z4858" t="s">
        <v>3052</v>
      </c>
      <c r="AA4858">
        <v>831725</v>
      </c>
      <c r="AB4858" s="198">
        <v>37047.875011574077</v>
      </c>
      <c r="AC4858" s="198">
        <v>37047.875011574077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542500</v>
      </c>
      <c r="G4859" s="202">
        <v>1342037</v>
      </c>
      <c r="H4859" s="198">
        <v>37047.443414351852</v>
      </c>
      <c r="I4859" t="s">
        <v>4484</v>
      </c>
      <c r="M4859" t="s">
        <v>3494</v>
      </c>
      <c r="N4859" t="s">
        <v>4277</v>
      </c>
      <c r="O4859" t="s">
        <v>4487</v>
      </c>
      <c r="Q4859" s="199">
        <v>17500</v>
      </c>
      <c r="S4859" t="s">
        <v>3495</v>
      </c>
      <c r="T4859" t="s">
        <v>3730</v>
      </c>
      <c r="U4859" s="201">
        <v>3.95</v>
      </c>
      <c r="V4859" t="s">
        <v>4049</v>
      </c>
      <c r="W4859" t="s">
        <v>2909</v>
      </c>
      <c r="X4859" t="s">
        <v>4278</v>
      </c>
      <c r="Y4859" t="s">
        <v>3748</v>
      </c>
      <c r="Z4859" t="s">
        <v>3051</v>
      </c>
      <c r="AA4859" t="s">
        <v>1105</v>
      </c>
      <c r="AB4859" s="198">
        <v>37073.875</v>
      </c>
      <c r="AC4859" s="198">
        <v>37103.875</v>
      </c>
    </row>
    <row r="4860" spans="1:29" x14ac:dyDescent="0.2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20</v>
      </c>
      <c r="G4860" s="202">
        <v>1342045</v>
      </c>
      <c r="H4860" s="198">
        <v>37047.443969907406</v>
      </c>
      <c r="I4860" t="s">
        <v>3700</v>
      </c>
      <c r="M4860" t="s">
        <v>3499</v>
      </c>
      <c r="N4860" t="s">
        <v>3739</v>
      </c>
      <c r="O4860" t="s">
        <v>3740</v>
      </c>
      <c r="Q4860" s="199">
        <v>20</v>
      </c>
      <c r="S4860" t="s">
        <v>3729</v>
      </c>
      <c r="T4860" t="s">
        <v>3730</v>
      </c>
      <c r="U4860" s="201">
        <v>1515</v>
      </c>
      <c r="V4860" t="s">
        <v>3742</v>
      </c>
      <c r="W4860" t="s">
        <v>3736</v>
      </c>
      <c r="X4860" t="s">
        <v>3732</v>
      </c>
      <c r="Y4860" t="s">
        <v>3733</v>
      </c>
      <c r="Z4860" t="s">
        <v>3734</v>
      </c>
      <c r="AA4860">
        <v>2169329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31</v>
      </c>
      <c r="F4861" s="213">
        <f t="shared" si="380"/>
        <v>77500</v>
      </c>
      <c r="G4861" s="202">
        <v>1342046</v>
      </c>
      <c r="H4861" s="198">
        <v>37047.443969907406</v>
      </c>
      <c r="I4861" t="s">
        <v>4484</v>
      </c>
      <c r="M4861" t="s">
        <v>3494</v>
      </c>
      <c r="N4861" t="s">
        <v>4277</v>
      </c>
      <c r="O4861" t="s">
        <v>4487</v>
      </c>
      <c r="Q4861" s="199">
        <v>2500</v>
      </c>
      <c r="S4861" t="s">
        <v>3495</v>
      </c>
      <c r="T4861" t="s">
        <v>3730</v>
      </c>
      <c r="U4861" s="201">
        <v>3.9550000000000001</v>
      </c>
      <c r="V4861" t="s">
        <v>4049</v>
      </c>
      <c r="W4861" t="s">
        <v>2909</v>
      </c>
      <c r="X4861" t="s">
        <v>4278</v>
      </c>
      <c r="Y4861" t="s">
        <v>3748</v>
      </c>
      <c r="Z4861" t="s">
        <v>3051</v>
      </c>
      <c r="AA4861" t="s">
        <v>1106</v>
      </c>
      <c r="AB4861" s="198">
        <v>37073.875</v>
      </c>
      <c r="AC4861" s="198">
        <v>37103.875</v>
      </c>
    </row>
    <row r="4862" spans="1:29" x14ac:dyDescent="0.2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10000</v>
      </c>
      <c r="G4862" s="202">
        <v>1342047</v>
      </c>
      <c r="H4862" s="198">
        <v>37047.444027777776</v>
      </c>
      <c r="I4862" t="s">
        <v>4501</v>
      </c>
      <c r="M4862" t="s">
        <v>3494</v>
      </c>
      <c r="N4862" t="s">
        <v>3176</v>
      </c>
      <c r="O4862" t="s">
        <v>4591</v>
      </c>
      <c r="Q4862" s="199">
        <v>10000</v>
      </c>
      <c r="S4862" t="s">
        <v>3798</v>
      </c>
      <c r="T4862" t="s">
        <v>3177</v>
      </c>
      <c r="U4862" s="201">
        <v>4.74</v>
      </c>
      <c r="V4862" t="s">
        <v>4356</v>
      </c>
      <c r="W4862" t="s">
        <v>3178</v>
      </c>
      <c r="X4862" t="s">
        <v>3179</v>
      </c>
      <c r="Y4862" t="s">
        <v>4481</v>
      </c>
      <c r="Z4862" t="s">
        <v>3052</v>
      </c>
      <c r="AA4862">
        <v>831726</v>
      </c>
      <c r="AB4862" s="198">
        <v>37047.875011574077</v>
      </c>
      <c r="AC4862" s="198">
        <v>37047.875011574077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10</v>
      </c>
      <c r="G4863" s="202">
        <v>1342049</v>
      </c>
      <c r="H4863" s="198">
        <v>37047.444062499999</v>
      </c>
      <c r="I4863" t="s">
        <v>3752</v>
      </c>
      <c r="M4863" t="s">
        <v>3499</v>
      </c>
      <c r="N4863" t="s">
        <v>3789</v>
      </c>
      <c r="O4863" t="s">
        <v>3790</v>
      </c>
      <c r="Q4863" s="199">
        <v>10</v>
      </c>
      <c r="S4863" t="s">
        <v>3729</v>
      </c>
      <c r="T4863" t="s">
        <v>3730</v>
      </c>
      <c r="U4863" s="201">
        <v>930</v>
      </c>
      <c r="V4863" t="s">
        <v>3830</v>
      </c>
      <c r="W4863" t="s">
        <v>3756</v>
      </c>
      <c r="X4863" t="s">
        <v>3732</v>
      </c>
      <c r="Y4863" t="s">
        <v>3733</v>
      </c>
      <c r="Z4863" t="s">
        <v>3734</v>
      </c>
      <c r="AA4863">
        <v>2169331</v>
      </c>
    </row>
    <row r="4864" spans="1:29" x14ac:dyDescent="0.2">
      <c r="A4864" s="44" t="str">
        <f t="shared" si="376"/>
        <v xml:space="preserve"> Metals Financial</v>
      </c>
      <c r="B4864" s="44" t="str">
        <f t="shared" si="377"/>
        <v/>
      </c>
      <c r="C4864" s="44" t="str">
        <f t="shared" si="378"/>
        <v>Metals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10</v>
      </c>
      <c r="G4864" s="202">
        <v>1342050</v>
      </c>
      <c r="H4864" s="198">
        <v>37047.444097222222</v>
      </c>
      <c r="I4864" t="s">
        <v>3975</v>
      </c>
      <c r="M4864" t="s">
        <v>3499</v>
      </c>
      <c r="N4864" t="s">
        <v>3739</v>
      </c>
      <c r="O4864" t="s">
        <v>3740</v>
      </c>
      <c r="Q4864" s="199">
        <v>10</v>
      </c>
      <c r="S4864" t="s">
        <v>3729</v>
      </c>
      <c r="T4864" t="s">
        <v>3730</v>
      </c>
      <c r="U4864" s="201">
        <v>1516</v>
      </c>
      <c r="V4864" t="s">
        <v>3976</v>
      </c>
      <c r="W4864" t="s">
        <v>3736</v>
      </c>
      <c r="X4864" t="s">
        <v>3732</v>
      </c>
      <c r="Y4864" t="s">
        <v>3733</v>
      </c>
      <c r="Z4864" t="s">
        <v>3734</v>
      </c>
      <c r="AA4864">
        <v>2169333</v>
      </c>
    </row>
    <row r="4865" spans="1:29" x14ac:dyDescent="0.2">
      <c r="A4865" s="44" t="str">
        <f t="shared" si="376"/>
        <v xml:space="preserve"> Natural Gas Physical</v>
      </c>
      <c r="B4865" s="44" t="str">
        <f t="shared" si="377"/>
        <v/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13">
        <f t="shared" si="380"/>
        <v>10000</v>
      </c>
      <c r="G4865" s="202">
        <v>1342051</v>
      </c>
      <c r="H4865" s="198">
        <v>37047.444131944445</v>
      </c>
      <c r="I4865" t="s">
        <v>4584</v>
      </c>
      <c r="M4865" t="s">
        <v>3494</v>
      </c>
      <c r="N4865" t="s">
        <v>3176</v>
      </c>
      <c r="O4865" t="s">
        <v>4591</v>
      </c>
      <c r="P4865" s="199">
        <v>10000</v>
      </c>
      <c r="S4865" t="s">
        <v>3798</v>
      </c>
      <c r="T4865" t="s">
        <v>3177</v>
      </c>
      <c r="U4865" s="201">
        <v>4.7350000000000003</v>
      </c>
      <c r="V4865" t="s">
        <v>712</v>
      </c>
      <c r="W4865" t="s">
        <v>3178</v>
      </c>
      <c r="X4865" t="s">
        <v>3179</v>
      </c>
      <c r="Y4865" t="s">
        <v>4481</v>
      </c>
      <c r="Z4865" t="s">
        <v>3052</v>
      </c>
      <c r="AA4865">
        <v>831727</v>
      </c>
      <c r="AB4865" s="198">
        <v>37047.875011574077</v>
      </c>
      <c r="AC4865" s="198">
        <v>37047.875011574077</v>
      </c>
    </row>
    <row r="4866" spans="1:29" x14ac:dyDescent="0.2">
      <c r="A4866" s="44" t="str">
        <f t="shared" si="376"/>
        <v xml:space="preserve"> Natural Gas Physical</v>
      </c>
      <c r="B4866" s="44" t="str">
        <f t="shared" si="377"/>
        <v/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31</v>
      </c>
      <c r="F4866" s="213">
        <f t="shared" si="380"/>
        <v>775000</v>
      </c>
      <c r="G4866" s="202">
        <v>1342052</v>
      </c>
      <c r="H4866" s="198">
        <v>37047.444155092591</v>
      </c>
      <c r="I4866" t="s">
        <v>3381</v>
      </c>
      <c r="M4866" t="s">
        <v>3494</v>
      </c>
      <c r="N4866" t="s">
        <v>3761</v>
      </c>
      <c r="O4866" t="s">
        <v>3431</v>
      </c>
      <c r="P4866" s="199">
        <v>25000</v>
      </c>
      <c r="S4866" t="s">
        <v>3763</v>
      </c>
      <c r="T4866" t="s">
        <v>3764</v>
      </c>
      <c r="U4866" s="201">
        <v>21.274999999999999</v>
      </c>
      <c r="V4866" t="s">
        <v>3382</v>
      </c>
      <c r="W4866" t="s">
        <v>3765</v>
      </c>
      <c r="X4866" t="s">
        <v>3766</v>
      </c>
      <c r="Y4866" t="s">
        <v>3767</v>
      </c>
      <c r="Z4866" t="s">
        <v>3735</v>
      </c>
      <c r="AA4866">
        <v>106521</v>
      </c>
      <c r="AB4866" s="198">
        <v>37104.875011574077</v>
      </c>
      <c r="AC4866" s="198">
        <v>37134.875011574077</v>
      </c>
    </row>
    <row r="4867" spans="1:29" x14ac:dyDescent="0.2">
      <c r="A4867" s="44" t="str">
        <f t="shared" si="376"/>
        <v>US Crude Financial</v>
      </c>
      <c r="B4867" s="44" t="str">
        <f t="shared" si="377"/>
        <v>US</v>
      </c>
      <c r="C4867" s="44" t="str">
        <f t="shared" si="378"/>
        <v>Crude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50000</v>
      </c>
      <c r="G4867" s="202">
        <v>1342053</v>
      </c>
      <c r="H4867" s="198">
        <v>37047.444293981483</v>
      </c>
      <c r="I4867" t="s">
        <v>4276</v>
      </c>
      <c r="M4867" t="s">
        <v>3599</v>
      </c>
      <c r="N4867" t="s">
        <v>4774</v>
      </c>
      <c r="O4867" t="s">
        <v>3516</v>
      </c>
      <c r="Q4867" s="199">
        <v>50000</v>
      </c>
      <c r="S4867" t="s">
        <v>3500</v>
      </c>
      <c r="T4867" t="s">
        <v>3730</v>
      </c>
      <c r="U4867" s="201">
        <v>28.08</v>
      </c>
      <c r="V4867" t="s">
        <v>4469</v>
      </c>
      <c r="W4867" t="s">
        <v>4776</v>
      </c>
      <c r="X4867" t="s">
        <v>4777</v>
      </c>
      <c r="Y4867" t="s">
        <v>2830</v>
      </c>
      <c r="Z4867" t="s">
        <v>3051</v>
      </c>
      <c r="AA4867">
        <v>113769</v>
      </c>
      <c r="AB4867" s="198">
        <v>37073</v>
      </c>
      <c r="AC4867" s="198">
        <v>37103</v>
      </c>
    </row>
    <row r="4868" spans="1:29" x14ac:dyDescent="0.2">
      <c r="A4868" s="44" t="str">
        <f t="shared" si="376"/>
        <v xml:space="preserve"> Metals Financial</v>
      </c>
      <c r="B4868" s="44" t="str">
        <f t="shared" si="377"/>
        <v/>
      </c>
      <c r="C4868" s="44" t="str">
        <f t="shared" si="378"/>
        <v>Metals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20</v>
      </c>
      <c r="G4868" s="202">
        <v>1342054</v>
      </c>
      <c r="H4868" s="198">
        <v>37047.444328703707</v>
      </c>
      <c r="I4868" t="s">
        <v>4126</v>
      </c>
      <c r="M4868" t="s">
        <v>3499</v>
      </c>
      <c r="N4868" t="s">
        <v>3789</v>
      </c>
      <c r="O4868" t="s">
        <v>3790</v>
      </c>
      <c r="Q4868" s="199">
        <v>20</v>
      </c>
      <c r="S4868" t="s">
        <v>3729</v>
      </c>
      <c r="T4868" t="s">
        <v>3730</v>
      </c>
      <c r="U4868" s="201">
        <v>931</v>
      </c>
      <c r="V4868" t="s">
        <v>4127</v>
      </c>
      <c r="W4868" t="s">
        <v>3756</v>
      </c>
      <c r="X4868" t="s">
        <v>3732</v>
      </c>
      <c r="Y4868" t="s">
        <v>3733</v>
      </c>
      <c r="Z4868" t="s">
        <v>3734</v>
      </c>
      <c r="AA4868">
        <v>2169335</v>
      </c>
    </row>
    <row r="4869" spans="1:29" x14ac:dyDescent="0.2">
      <c r="A4869" s="44" t="str">
        <f t="shared" si="376"/>
        <v xml:space="preserve"> Natural Gas Financial</v>
      </c>
      <c r="B4869" s="44" t="str">
        <f t="shared" si="377"/>
        <v/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1342055</v>
      </c>
      <c r="H4869" s="198">
        <v>37047.444699074076</v>
      </c>
      <c r="I4869" t="s">
        <v>4423</v>
      </c>
      <c r="M4869" t="s">
        <v>3494</v>
      </c>
      <c r="N4869" t="s">
        <v>3692</v>
      </c>
      <c r="O4869" t="s">
        <v>919</v>
      </c>
      <c r="P4869" s="199">
        <v>5000</v>
      </c>
      <c r="S4869" t="s">
        <v>3495</v>
      </c>
      <c r="T4869" t="s">
        <v>3730</v>
      </c>
      <c r="U4869" s="201">
        <v>0.09</v>
      </c>
      <c r="V4869" t="s">
        <v>3885</v>
      </c>
      <c r="W4869" t="s">
        <v>3693</v>
      </c>
      <c r="X4869" t="s">
        <v>4379</v>
      </c>
      <c r="Y4869" t="s">
        <v>3748</v>
      </c>
      <c r="Z4869" t="s">
        <v>3052</v>
      </c>
      <c r="AA4869" t="s">
        <v>1107</v>
      </c>
      <c r="AB4869" s="198">
        <v>37165</v>
      </c>
      <c r="AC4869" s="198">
        <v>37195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151</v>
      </c>
      <c r="F4870" s="213">
        <f t="shared" si="380"/>
        <v>755000</v>
      </c>
      <c r="G4870" s="202">
        <v>1342056</v>
      </c>
      <c r="H4870" s="198">
        <v>37047.44494212963</v>
      </c>
      <c r="I4870" t="s">
        <v>3518</v>
      </c>
      <c r="M4870" t="s">
        <v>3494</v>
      </c>
      <c r="N4870" t="s">
        <v>4277</v>
      </c>
      <c r="O4870" t="s">
        <v>4505</v>
      </c>
      <c r="Q4870" s="199">
        <v>5000</v>
      </c>
      <c r="S4870" t="s">
        <v>3495</v>
      </c>
      <c r="T4870" t="s">
        <v>3730</v>
      </c>
      <c r="U4870" s="201">
        <v>4.38</v>
      </c>
      <c r="V4870" t="s">
        <v>4392</v>
      </c>
      <c r="W4870" t="s">
        <v>2909</v>
      </c>
      <c r="X4870" t="s">
        <v>4278</v>
      </c>
      <c r="Y4870" t="s">
        <v>3748</v>
      </c>
      <c r="Z4870" t="s">
        <v>3051</v>
      </c>
      <c r="AA4870" t="s">
        <v>1108</v>
      </c>
      <c r="AB4870" s="198">
        <v>37196</v>
      </c>
      <c r="AC4870" s="198">
        <v>37346</v>
      </c>
    </row>
    <row r="4871" spans="1:29" x14ac:dyDescent="0.2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92</v>
      </c>
      <c r="F4871" s="213">
        <f t="shared" si="380"/>
        <v>2300</v>
      </c>
      <c r="G4871" s="202">
        <v>1342057</v>
      </c>
      <c r="H4871" s="198">
        <v>37047.445057870369</v>
      </c>
      <c r="I4871" t="s">
        <v>3540</v>
      </c>
      <c r="M4871" t="s">
        <v>2818</v>
      </c>
      <c r="N4871" t="s">
        <v>3460</v>
      </c>
      <c r="O4871" t="s">
        <v>4044</v>
      </c>
      <c r="Q4871" s="199">
        <v>25</v>
      </c>
      <c r="S4871" t="s">
        <v>3493</v>
      </c>
      <c r="T4871" t="s">
        <v>3730</v>
      </c>
      <c r="U4871" s="201">
        <v>39</v>
      </c>
      <c r="V4871" t="s">
        <v>4028</v>
      </c>
      <c r="W4871" t="s">
        <v>3234</v>
      </c>
      <c r="X4871" t="s">
        <v>3236</v>
      </c>
      <c r="Y4871" t="s">
        <v>4783</v>
      </c>
      <c r="Z4871" t="s">
        <v>3046</v>
      </c>
      <c r="AA4871">
        <v>633078.1</v>
      </c>
      <c r="AB4871" s="198">
        <v>37530</v>
      </c>
      <c r="AC4871" s="198">
        <v>37621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31</v>
      </c>
      <c r="F4872" s="213">
        <f t="shared" si="380"/>
        <v>775</v>
      </c>
      <c r="G4872" s="202">
        <v>1342058</v>
      </c>
      <c r="H4872" s="198">
        <v>37047.445300925923</v>
      </c>
      <c r="I4872" t="s">
        <v>4357</v>
      </c>
      <c r="M4872" t="s">
        <v>2818</v>
      </c>
      <c r="N4872" t="s">
        <v>3460</v>
      </c>
      <c r="O4872" t="s">
        <v>4711</v>
      </c>
      <c r="P4872" s="199">
        <v>25</v>
      </c>
      <c r="S4872" t="s">
        <v>3493</v>
      </c>
      <c r="T4872" t="s">
        <v>3730</v>
      </c>
      <c r="U4872" s="201">
        <v>110</v>
      </c>
      <c r="V4872" t="s">
        <v>1032</v>
      </c>
      <c r="W4872" t="s">
        <v>3094</v>
      </c>
      <c r="X4872" t="s">
        <v>3462</v>
      </c>
      <c r="Y4872" t="s">
        <v>4783</v>
      </c>
      <c r="Z4872" t="s">
        <v>3046</v>
      </c>
      <c r="AA4872">
        <v>633080.1</v>
      </c>
      <c r="AB4872" s="198">
        <v>37104.875011574077</v>
      </c>
      <c r="AC4872" s="198">
        <v>37134.875011574077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155000</v>
      </c>
      <c r="G4873" s="202">
        <v>1342059</v>
      </c>
      <c r="H4873" s="198">
        <v>37047.4453587963</v>
      </c>
      <c r="I4873" t="s">
        <v>4323</v>
      </c>
      <c r="M4873" t="s">
        <v>3494</v>
      </c>
      <c r="N4873" t="s">
        <v>3176</v>
      </c>
      <c r="O4873" t="s">
        <v>3899</v>
      </c>
      <c r="Q4873" s="199">
        <v>5000</v>
      </c>
      <c r="S4873" t="s">
        <v>3798</v>
      </c>
      <c r="T4873" t="s">
        <v>3177</v>
      </c>
      <c r="U4873" s="201">
        <v>5.07</v>
      </c>
      <c r="V4873" t="s">
        <v>4324</v>
      </c>
      <c r="W4873" t="s">
        <v>4461</v>
      </c>
      <c r="X4873" t="s">
        <v>3179</v>
      </c>
      <c r="Y4873" t="s">
        <v>4481</v>
      </c>
      <c r="Z4873" t="s">
        <v>3052</v>
      </c>
      <c r="AA4873">
        <v>831729</v>
      </c>
      <c r="AB4873" s="198">
        <v>37073.875011574077</v>
      </c>
      <c r="AC4873" s="198">
        <v>37103.875011574077</v>
      </c>
    </row>
    <row r="4874" spans="1:29" x14ac:dyDescent="0.2">
      <c r="A4874" s="44" t="str">
        <f t="shared" si="376"/>
        <v xml:space="preserve"> Metals Financial</v>
      </c>
      <c r="B4874" s="44" t="str">
        <f t="shared" si="377"/>
        <v/>
      </c>
      <c r="C4874" s="44" t="str">
        <f t="shared" si="378"/>
        <v>Metals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20</v>
      </c>
      <c r="G4874" s="202">
        <v>1342060</v>
      </c>
      <c r="H4874" s="198">
        <v>37047.445416666669</v>
      </c>
      <c r="I4874" t="s">
        <v>3743</v>
      </c>
      <c r="M4874" t="s">
        <v>3499</v>
      </c>
      <c r="N4874" t="s">
        <v>3727</v>
      </c>
      <c r="O4874" t="s">
        <v>3728</v>
      </c>
      <c r="Q4874" s="199">
        <v>20</v>
      </c>
      <c r="S4874" t="s">
        <v>3729</v>
      </c>
      <c r="T4874" t="s">
        <v>3730</v>
      </c>
      <c r="U4874" s="201">
        <v>1681</v>
      </c>
      <c r="V4874" t="s">
        <v>3955</v>
      </c>
      <c r="W4874" t="s">
        <v>3736</v>
      </c>
      <c r="X4874" t="s">
        <v>3732</v>
      </c>
      <c r="Y4874" t="s">
        <v>3733</v>
      </c>
      <c r="Z4874" t="s">
        <v>3734</v>
      </c>
      <c r="AA4874">
        <v>2169341</v>
      </c>
    </row>
    <row r="4875" spans="1:29" x14ac:dyDescent="0.2">
      <c r="A4875" s="44" t="str">
        <f t="shared" ref="A4875:A4937" si="381">B4875&amp;" "&amp;C4875&amp;" "&amp;D4875</f>
        <v>US Natural Gas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10000</v>
      </c>
      <c r="G4875" s="202">
        <v>1342061</v>
      </c>
      <c r="H4875" s="198">
        <v>37047.445428240739</v>
      </c>
      <c r="I4875" t="s">
        <v>4496</v>
      </c>
      <c r="M4875" t="s">
        <v>3494</v>
      </c>
      <c r="N4875" t="s">
        <v>3840</v>
      </c>
      <c r="O4875" t="s">
        <v>4697</v>
      </c>
      <c r="Q4875" s="199">
        <v>10000</v>
      </c>
      <c r="S4875" t="s">
        <v>3495</v>
      </c>
      <c r="T4875" t="s">
        <v>3730</v>
      </c>
      <c r="U4875" s="201">
        <v>3.73</v>
      </c>
      <c r="V4875" t="s">
        <v>3248</v>
      </c>
      <c r="W4875" t="s">
        <v>4169</v>
      </c>
      <c r="X4875" t="s">
        <v>4170</v>
      </c>
      <c r="Y4875" t="s">
        <v>4481</v>
      </c>
      <c r="Z4875" t="s">
        <v>3051</v>
      </c>
      <c r="AA4875">
        <v>831730</v>
      </c>
      <c r="AB4875" s="198">
        <v>37048.875011574077</v>
      </c>
      <c r="AC4875" s="198">
        <v>37048.875011574077</v>
      </c>
    </row>
    <row r="4876" spans="1:29" x14ac:dyDescent="0.2">
      <c r="A4876" s="44" t="str">
        <f t="shared" si="381"/>
        <v xml:space="preserve"> Metals Financial</v>
      </c>
      <c r="B4876" s="44" t="str">
        <f t="shared" si="382"/>
        <v/>
      </c>
      <c r="C4876" s="44" t="str">
        <f t="shared" si="383"/>
        <v>Metals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10</v>
      </c>
      <c r="G4876" s="202">
        <v>1342063</v>
      </c>
      <c r="H4876" s="198">
        <v>37047.445474537039</v>
      </c>
      <c r="I4876" t="s">
        <v>3743</v>
      </c>
      <c r="M4876" t="s">
        <v>3499</v>
      </c>
      <c r="N4876" t="s">
        <v>3739</v>
      </c>
      <c r="O4876" t="s">
        <v>3740</v>
      </c>
      <c r="Q4876" s="199">
        <v>10</v>
      </c>
      <c r="S4876" t="s">
        <v>3729</v>
      </c>
      <c r="T4876" t="s">
        <v>3730</v>
      </c>
      <c r="U4876" s="201">
        <v>1518</v>
      </c>
      <c r="V4876" t="s">
        <v>3955</v>
      </c>
      <c r="W4876" t="s">
        <v>3736</v>
      </c>
      <c r="X4876" t="s">
        <v>3732</v>
      </c>
      <c r="Y4876" t="s">
        <v>3733</v>
      </c>
      <c r="Z4876" t="s">
        <v>3734</v>
      </c>
      <c r="AA4876">
        <v>2169343</v>
      </c>
    </row>
    <row r="4877" spans="1:29" x14ac:dyDescent="0.2">
      <c r="A4877" s="44" t="str">
        <f t="shared" si="381"/>
        <v>US Oil Products Financial</v>
      </c>
      <c r="B4877" s="44" t="str">
        <f t="shared" si="382"/>
        <v>US</v>
      </c>
      <c r="C4877" s="44" t="str">
        <f t="shared" si="383"/>
        <v>Oil Products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5000</v>
      </c>
      <c r="G4877" s="202">
        <v>1342062</v>
      </c>
      <c r="H4877" s="198">
        <v>37047.445474537039</v>
      </c>
      <c r="I4877" t="s">
        <v>3855</v>
      </c>
      <c r="M4877" t="s">
        <v>3497</v>
      </c>
      <c r="N4877" t="s">
        <v>844</v>
      </c>
      <c r="O4877" t="s">
        <v>845</v>
      </c>
      <c r="P4877" s="199">
        <v>5000</v>
      </c>
      <c r="S4877" t="s">
        <v>4538</v>
      </c>
      <c r="T4877" t="s">
        <v>3730</v>
      </c>
      <c r="U4877" s="201">
        <v>1.2</v>
      </c>
      <c r="V4877" t="s">
        <v>1109</v>
      </c>
      <c r="W4877" t="s">
        <v>3672</v>
      </c>
      <c r="X4877" t="s">
        <v>847</v>
      </c>
      <c r="Y4877" t="s">
        <v>2830</v>
      </c>
      <c r="Z4877" t="s">
        <v>3051</v>
      </c>
      <c r="AA4877">
        <v>113770</v>
      </c>
      <c r="AB4877" s="198">
        <v>37073.875011574077</v>
      </c>
      <c r="AC4877" s="198">
        <v>37103.875011574077</v>
      </c>
    </row>
    <row r="4878" spans="1:29" x14ac:dyDescent="0.2">
      <c r="A4878" s="44" t="str">
        <f t="shared" si="381"/>
        <v xml:space="preserve"> Metals Financial</v>
      </c>
      <c r="B4878" s="44" t="str">
        <f t="shared" si="382"/>
        <v/>
      </c>
      <c r="C4878" s="44" t="str">
        <f t="shared" si="383"/>
        <v>Metals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</v>
      </c>
      <c r="F4878" s="213">
        <f t="shared" si="385"/>
        <v>10</v>
      </c>
      <c r="G4878" s="202">
        <v>1342064</v>
      </c>
      <c r="H4878" s="198">
        <v>37047.445532407408</v>
      </c>
      <c r="I4878" t="s">
        <v>3791</v>
      </c>
      <c r="M4878" t="s">
        <v>3499</v>
      </c>
      <c r="N4878" t="s">
        <v>3770</v>
      </c>
      <c r="O4878" t="s">
        <v>3771</v>
      </c>
      <c r="Q4878" s="199">
        <v>10</v>
      </c>
      <c r="S4878" t="s">
        <v>3772</v>
      </c>
      <c r="T4878" t="s">
        <v>3730</v>
      </c>
      <c r="U4878" s="201">
        <v>4990</v>
      </c>
      <c r="V4878" t="s">
        <v>4290</v>
      </c>
      <c r="W4878" t="s">
        <v>3747</v>
      </c>
      <c r="X4878" t="s">
        <v>3732</v>
      </c>
      <c r="Y4878" t="s">
        <v>3733</v>
      </c>
      <c r="Z4878" t="s">
        <v>3734</v>
      </c>
      <c r="AA4878">
        <v>2169345</v>
      </c>
    </row>
    <row r="4879" spans="1:29" x14ac:dyDescent="0.2">
      <c r="A4879" s="44" t="str">
        <f t="shared" si="381"/>
        <v xml:space="preserve"> Metals Financial</v>
      </c>
      <c r="B4879" s="44" t="str">
        <f t="shared" si="382"/>
        <v/>
      </c>
      <c r="C4879" s="44" t="str">
        <f t="shared" si="383"/>
        <v>Metals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19</v>
      </c>
      <c r="G4879" s="202">
        <v>1342065</v>
      </c>
      <c r="H4879" s="198">
        <v>37047.445555555554</v>
      </c>
      <c r="I4879" t="s">
        <v>2399</v>
      </c>
      <c r="M4879" t="s">
        <v>3499</v>
      </c>
      <c r="N4879" t="s">
        <v>3739</v>
      </c>
      <c r="O4879" t="s">
        <v>3740</v>
      </c>
      <c r="P4879" s="199">
        <v>19</v>
      </c>
      <c r="S4879" t="s">
        <v>3729</v>
      </c>
      <c r="T4879" t="s">
        <v>3730</v>
      </c>
      <c r="U4879" s="201">
        <v>1518</v>
      </c>
      <c r="V4879" t="s">
        <v>2400</v>
      </c>
      <c r="W4879" t="s">
        <v>3736</v>
      </c>
      <c r="X4879" t="s">
        <v>3732</v>
      </c>
      <c r="Y4879" t="s">
        <v>3733</v>
      </c>
      <c r="Z4879" t="s">
        <v>3734</v>
      </c>
      <c r="AA4879">
        <v>2169347</v>
      </c>
    </row>
    <row r="4880" spans="1:29" x14ac:dyDescent="0.2">
      <c r="A4880" s="44" t="str">
        <f t="shared" si="381"/>
        <v xml:space="preserve"> Metals Financial</v>
      </c>
      <c r="B4880" s="44" t="str">
        <f t="shared" si="382"/>
        <v/>
      </c>
      <c r="C4880" s="44" t="str">
        <f t="shared" si="383"/>
        <v>Metals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12</v>
      </c>
      <c r="G4880" s="202">
        <v>1342066</v>
      </c>
      <c r="H4880" s="198">
        <v>37047.4455787037</v>
      </c>
      <c r="I4880" t="s">
        <v>3139</v>
      </c>
      <c r="M4880" t="s">
        <v>3499</v>
      </c>
      <c r="N4880" t="s">
        <v>3727</v>
      </c>
      <c r="O4880" t="s">
        <v>3728</v>
      </c>
      <c r="P4880" s="199">
        <v>12</v>
      </c>
      <c r="S4880" t="s">
        <v>3729</v>
      </c>
      <c r="T4880" t="s">
        <v>3730</v>
      </c>
      <c r="U4880" s="201">
        <v>1680</v>
      </c>
      <c r="V4880" t="s">
        <v>3140</v>
      </c>
      <c r="W4880" t="s">
        <v>3736</v>
      </c>
      <c r="X4880" t="s">
        <v>3732</v>
      </c>
      <c r="Y4880" t="s">
        <v>3733</v>
      </c>
      <c r="Z4880" t="s">
        <v>3734</v>
      </c>
      <c r="AA4880">
        <v>2169349</v>
      </c>
    </row>
    <row r="4881" spans="1:29" x14ac:dyDescent="0.2">
      <c r="A4881" s="44" t="str">
        <f t="shared" si="381"/>
        <v xml:space="preserve"> Metals Financial</v>
      </c>
      <c r="B4881" s="44" t="str">
        <f t="shared" si="382"/>
        <v/>
      </c>
      <c r="C4881" s="44" t="str">
        <f t="shared" si="383"/>
        <v>Metals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20</v>
      </c>
      <c r="G4881" s="202">
        <v>1342067</v>
      </c>
      <c r="H4881" s="198">
        <v>37047.445659722223</v>
      </c>
      <c r="I4881" t="s">
        <v>2399</v>
      </c>
      <c r="M4881" t="s">
        <v>3499</v>
      </c>
      <c r="N4881" t="s">
        <v>3739</v>
      </c>
      <c r="O4881" t="s">
        <v>3740</v>
      </c>
      <c r="P4881" s="199">
        <v>20</v>
      </c>
      <c r="S4881" t="s">
        <v>3729</v>
      </c>
      <c r="T4881" t="s">
        <v>3730</v>
      </c>
      <c r="U4881" s="201">
        <v>1517</v>
      </c>
      <c r="V4881" t="s">
        <v>2400</v>
      </c>
      <c r="W4881" t="s">
        <v>3736</v>
      </c>
      <c r="X4881" t="s">
        <v>3732</v>
      </c>
      <c r="Y4881" t="s">
        <v>3733</v>
      </c>
      <c r="Z4881" t="s">
        <v>3734</v>
      </c>
      <c r="AA4881">
        <v>2169352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3000</v>
      </c>
      <c r="G4882" s="202">
        <v>1342068</v>
      </c>
      <c r="H4882" s="198">
        <v>37047.445902777778</v>
      </c>
      <c r="I4882" t="s">
        <v>4455</v>
      </c>
      <c r="M4882" t="s">
        <v>3494</v>
      </c>
      <c r="N4882" t="s">
        <v>3840</v>
      </c>
      <c r="O4882" t="s">
        <v>2556</v>
      </c>
      <c r="Q4882" s="199">
        <v>3000</v>
      </c>
      <c r="S4882" t="s">
        <v>3495</v>
      </c>
      <c r="T4882" t="s">
        <v>3730</v>
      </c>
      <c r="U4882" s="201">
        <v>3.74</v>
      </c>
      <c r="V4882" t="s">
        <v>4593</v>
      </c>
      <c r="W4882" t="s">
        <v>4169</v>
      </c>
      <c r="X4882" t="s">
        <v>4170</v>
      </c>
      <c r="Y4882" t="s">
        <v>4481</v>
      </c>
      <c r="Z4882" t="s">
        <v>3051</v>
      </c>
      <c r="AA4882">
        <v>831731</v>
      </c>
      <c r="AB4882" s="198">
        <v>37048.875011574077</v>
      </c>
      <c r="AC4882" s="198">
        <v>37048.875011574077</v>
      </c>
    </row>
    <row r="4883" spans="1:29" x14ac:dyDescent="0.2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3">
        <f t="shared" si="385"/>
        <v>10000</v>
      </c>
      <c r="G4883" s="202">
        <v>1342069</v>
      </c>
      <c r="H4883" s="198">
        <v>37047.446076388886</v>
      </c>
      <c r="I4883" t="s">
        <v>3810</v>
      </c>
      <c r="M4883" t="s">
        <v>3494</v>
      </c>
      <c r="N4883" t="s">
        <v>3176</v>
      </c>
      <c r="O4883" t="s">
        <v>4591</v>
      </c>
      <c r="Q4883" s="199">
        <v>10000</v>
      </c>
      <c r="S4883" t="s">
        <v>3798</v>
      </c>
      <c r="T4883" t="s">
        <v>3177</v>
      </c>
      <c r="U4883" s="201">
        <v>4.74</v>
      </c>
      <c r="V4883" t="s">
        <v>3894</v>
      </c>
      <c r="W4883" t="s">
        <v>3178</v>
      </c>
      <c r="X4883" t="s">
        <v>3179</v>
      </c>
      <c r="Y4883" t="s">
        <v>4481</v>
      </c>
      <c r="Z4883" t="s">
        <v>3052</v>
      </c>
      <c r="AA4883">
        <v>831732</v>
      </c>
      <c r="AB4883" s="198">
        <v>37047.875011574077</v>
      </c>
      <c r="AC4883" s="198">
        <v>37047.875011574077</v>
      </c>
    </row>
    <row r="4884" spans="1:29" x14ac:dyDescent="0.2">
      <c r="A4884" s="44" t="str">
        <f t="shared" si="381"/>
        <v xml:space="preserve"> Metals Financial</v>
      </c>
      <c r="B4884" s="44" t="str">
        <f t="shared" si="382"/>
        <v/>
      </c>
      <c r="C4884" s="44" t="str">
        <f t="shared" si="383"/>
        <v>Metals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</v>
      </c>
      <c r="G4884" s="202">
        <v>1342070</v>
      </c>
      <c r="H4884" s="198">
        <v>37047.446180555555</v>
      </c>
      <c r="I4884" t="s">
        <v>4762</v>
      </c>
      <c r="M4884" t="s">
        <v>3499</v>
      </c>
      <c r="N4884" t="s">
        <v>3727</v>
      </c>
      <c r="O4884" t="s">
        <v>3728</v>
      </c>
      <c r="P4884" s="199">
        <v>5</v>
      </c>
      <c r="S4884" t="s">
        <v>3729</v>
      </c>
      <c r="T4884" t="s">
        <v>3730</v>
      </c>
      <c r="U4884" s="201">
        <v>1680</v>
      </c>
      <c r="V4884" t="s">
        <v>3839</v>
      </c>
      <c r="W4884" t="s">
        <v>3736</v>
      </c>
      <c r="X4884" t="s">
        <v>3732</v>
      </c>
      <c r="Y4884" t="s">
        <v>3733</v>
      </c>
      <c r="Z4884" t="s">
        <v>3734</v>
      </c>
      <c r="AA4884">
        <v>2169355</v>
      </c>
    </row>
    <row r="4885" spans="1:29" x14ac:dyDescent="0.2">
      <c r="A4885" s="44" t="str">
        <f t="shared" si="381"/>
        <v xml:space="preserve"> Metals Financial</v>
      </c>
      <c r="B4885" s="44" t="str">
        <f t="shared" si="382"/>
        <v/>
      </c>
      <c r="C4885" s="44" t="str">
        <f t="shared" si="383"/>
        <v>Metals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3</v>
      </c>
      <c r="G4885" s="202">
        <v>1342072</v>
      </c>
      <c r="H4885" s="198">
        <v>37047.446481481478</v>
      </c>
      <c r="I4885" t="s">
        <v>4778</v>
      </c>
      <c r="M4885" t="s">
        <v>3499</v>
      </c>
      <c r="N4885" t="s">
        <v>3727</v>
      </c>
      <c r="O4885" t="s">
        <v>3728</v>
      </c>
      <c r="P4885" s="199">
        <v>3</v>
      </c>
      <c r="S4885" t="s">
        <v>3729</v>
      </c>
      <c r="T4885" t="s">
        <v>3730</v>
      </c>
      <c r="U4885" s="201">
        <v>1681</v>
      </c>
      <c r="V4885" t="s">
        <v>1110</v>
      </c>
      <c r="W4885" t="s">
        <v>3736</v>
      </c>
      <c r="X4885" t="s">
        <v>3732</v>
      </c>
      <c r="Y4885" t="s">
        <v>3733</v>
      </c>
      <c r="Z4885" t="s">
        <v>3734</v>
      </c>
      <c r="AA4885">
        <v>2169357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31</v>
      </c>
      <c r="F4886" s="213">
        <f t="shared" si="385"/>
        <v>775000</v>
      </c>
      <c r="G4886" s="202">
        <v>1342073</v>
      </c>
      <c r="H4886" s="198">
        <v>37047.446550925924</v>
      </c>
      <c r="I4886" t="s">
        <v>3737</v>
      </c>
      <c r="M4886" t="s">
        <v>3494</v>
      </c>
      <c r="N4886" t="s">
        <v>3761</v>
      </c>
      <c r="O4886" t="s">
        <v>3876</v>
      </c>
      <c r="P4886" s="199">
        <v>25000</v>
      </c>
      <c r="S4886" t="s">
        <v>3763</v>
      </c>
      <c r="T4886" t="s">
        <v>3764</v>
      </c>
      <c r="U4886" s="201">
        <v>21.074999999999999</v>
      </c>
      <c r="V4886" t="s">
        <v>3434</v>
      </c>
      <c r="W4886" t="s">
        <v>3765</v>
      </c>
      <c r="X4886" t="s">
        <v>3766</v>
      </c>
      <c r="Y4886" t="s">
        <v>3767</v>
      </c>
      <c r="Z4886" t="s">
        <v>3735</v>
      </c>
      <c r="AA4886">
        <v>106522</v>
      </c>
      <c r="AB4886" s="198">
        <v>37073.875011574077</v>
      </c>
      <c r="AC4886" s="198">
        <v>37103.875011574077</v>
      </c>
    </row>
    <row r="4887" spans="1:29" x14ac:dyDescent="0.2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10000</v>
      </c>
      <c r="G4887" s="202">
        <v>1342074</v>
      </c>
      <c r="H4887" s="198">
        <v>37047.446631944447</v>
      </c>
      <c r="I4887" t="s">
        <v>3325</v>
      </c>
      <c r="M4887" t="s">
        <v>3494</v>
      </c>
      <c r="N4887" t="s">
        <v>3176</v>
      </c>
      <c r="O4887" t="s">
        <v>4591</v>
      </c>
      <c r="P4887" s="199">
        <v>10000</v>
      </c>
      <c r="S4887" t="s">
        <v>3798</v>
      </c>
      <c r="T4887" t="s">
        <v>3177</v>
      </c>
      <c r="U4887" s="201">
        <v>4.7350000000000003</v>
      </c>
      <c r="V4887" t="s">
        <v>3353</v>
      </c>
      <c r="W4887" t="s">
        <v>3178</v>
      </c>
      <c r="X4887" t="s">
        <v>3179</v>
      </c>
      <c r="Y4887" t="s">
        <v>4481</v>
      </c>
      <c r="Z4887" t="s">
        <v>3052</v>
      </c>
      <c r="AA4887">
        <v>831735</v>
      </c>
      <c r="AB4887" s="198">
        <v>37047.875011574077</v>
      </c>
      <c r="AC4887" s="198">
        <v>37047.875011574077</v>
      </c>
    </row>
    <row r="4888" spans="1:29" x14ac:dyDescent="0.2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1342075</v>
      </c>
      <c r="H4888" s="198">
        <v>37047.446817129632</v>
      </c>
      <c r="I4888" t="s">
        <v>3726</v>
      </c>
      <c r="M4888" t="s">
        <v>3499</v>
      </c>
      <c r="N4888" t="s">
        <v>3727</v>
      </c>
      <c r="O4888" t="s">
        <v>3728</v>
      </c>
      <c r="Q4888" s="199">
        <v>20</v>
      </c>
      <c r="S4888" t="s">
        <v>3729</v>
      </c>
      <c r="T4888" t="s">
        <v>3730</v>
      </c>
      <c r="U4888" s="201">
        <v>1683</v>
      </c>
      <c r="V4888" t="s">
        <v>3110</v>
      </c>
      <c r="W4888" t="s">
        <v>3736</v>
      </c>
      <c r="X4888" t="s">
        <v>3732</v>
      </c>
      <c r="Y4888" t="s">
        <v>3733</v>
      </c>
      <c r="Z4888" t="s">
        <v>3734</v>
      </c>
      <c r="AA4888">
        <v>2169359</v>
      </c>
    </row>
    <row r="4889" spans="1:29" x14ac:dyDescent="0.2">
      <c r="A4889" s="44" t="str">
        <f t="shared" si="381"/>
        <v xml:space="preserve"> Metals Financial</v>
      </c>
      <c r="B4889" s="44" t="str">
        <f t="shared" si="382"/>
        <v/>
      </c>
      <c r="C4889" s="44" t="str">
        <f t="shared" si="383"/>
        <v>Metals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12</v>
      </c>
      <c r="G4889" s="202">
        <v>1342076</v>
      </c>
      <c r="H4889" s="198">
        <v>37047.447048611109</v>
      </c>
      <c r="I4889" t="s">
        <v>3139</v>
      </c>
      <c r="M4889" t="s">
        <v>3499</v>
      </c>
      <c r="N4889" t="s">
        <v>3727</v>
      </c>
      <c r="O4889" t="s">
        <v>3728</v>
      </c>
      <c r="P4889" s="199">
        <v>12</v>
      </c>
      <c r="S4889" t="s">
        <v>3729</v>
      </c>
      <c r="T4889" t="s">
        <v>3730</v>
      </c>
      <c r="U4889" s="201">
        <v>1682</v>
      </c>
      <c r="V4889" t="s">
        <v>3140</v>
      </c>
      <c r="W4889" t="s">
        <v>3736</v>
      </c>
      <c r="X4889" t="s">
        <v>3732</v>
      </c>
      <c r="Y4889" t="s">
        <v>3733</v>
      </c>
      <c r="Z4889" t="s">
        <v>3734</v>
      </c>
      <c r="AA4889">
        <v>2169365</v>
      </c>
    </row>
    <row r="4890" spans="1:29" x14ac:dyDescent="0.2">
      <c r="A4890" s="44" t="str">
        <f t="shared" si="381"/>
        <v xml:space="preserve"> Metals Financial</v>
      </c>
      <c r="B4890" s="44" t="str">
        <f t="shared" si="382"/>
        <v/>
      </c>
      <c r="C4890" s="44" t="str">
        <f t="shared" si="383"/>
        <v>Metals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</v>
      </c>
      <c r="F4890" s="213">
        <f t="shared" si="385"/>
        <v>20</v>
      </c>
      <c r="G4890" s="202">
        <v>1342077</v>
      </c>
      <c r="H4890" s="198">
        <v>37047.447152777779</v>
      </c>
      <c r="I4890" t="s">
        <v>3743</v>
      </c>
      <c r="M4890" t="s">
        <v>3499</v>
      </c>
      <c r="N4890" t="s">
        <v>3739</v>
      </c>
      <c r="O4890" t="s">
        <v>3740</v>
      </c>
      <c r="Q4890" s="199">
        <v>20</v>
      </c>
      <c r="S4890" t="s">
        <v>3729</v>
      </c>
      <c r="T4890" t="s">
        <v>3730</v>
      </c>
      <c r="U4890" s="201">
        <v>1517</v>
      </c>
      <c r="V4890" t="s">
        <v>3955</v>
      </c>
      <c r="W4890" t="s">
        <v>3736</v>
      </c>
      <c r="X4890" t="s">
        <v>3732</v>
      </c>
      <c r="Y4890" t="s">
        <v>3733</v>
      </c>
      <c r="Z4890" t="s">
        <v>3734</v>
      </c>
      <c r="AA4890">
        <v>2169369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4</v>
      </c>
      <c r="G4891" s="202">
        <v>1342078</v>
      </c>
      <c r="H4891" s="198">
        <v>37047.447164351855</v>
      </c>
      <c r="I4891" t="s">
        <v>4762</v>
      </c>
      <c r="M4891" t="s">
        <v>3499</v>
      </c>
      <c r="N4891" t="s">
        <v>3727</v>
      </c>
      <c r="O4891" t="s">
        <v>3728</v>
      </c>
      <c r="P4891" s="199">
        <v>4</v>
      </c>
      <c r="S4891" t="s">
        <v>3729</v>
      </c>
      <c r="T4891" t="s">
        <v>3730</v>
      </c>
      <c r="U4891" s="201">
        <v>1682</v>
      </c>
      <c r="V4891" t="s">
        <v>3839</v>
      </c>
      <c r="W4891" t="s">
        <v>3736</v>
      </c>
      <c r="X4891" t="s">
        <v>3732</v>
      </c>
      <c r="Y4891" t="s">
        <v>3733</v>
      </c>
      <c r="Z4891" t="s">
        <v>3734</v>
      </c>
      <c r="AA4891">
        <v>2169371</v>
      </c>
    </row>
    <row r="4892" spans="1:29" x14ac:dyDescent="0.2">
      <c r="A4892" s="44" t="str">
        <f t="shared" si="381"/>
        <v xml:space="preserve"> Metals Financial</v>
      </c>
      <c r="B4892" s="44" t="str">
        <f t="shared" si="382"/>
        <v/>
      </c>
      <c r="C4892" s="44" t="str">
        <f t="shared" si="383"/>
        <v>Metals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4</v>
      </c>
      <c r="G4892" s="202">
        <v>1342079</v>
      </c>
      <c r="H4892" s="198">
        <v>37047.447233796294</v>
      </c>
      <c r="I4892" t="s">
        <v>3759</v>
      </c>
      <c r="M4892" t="s">
        <v>3499</v>
      </c>
      <c r="N4892" t="s">
        <v>3727</v>
      </c>
      <c r="O4892" t="s">
        <v>3728</v>
      </c>
      <c r="P4892" s="199">
        <v>4</v>
      </c>
      <c r="S4892" t="s">
        <v>3729</v>
      </c>
      <c r="T4892" t="s">
        <v>3730</v>
      </c>
      <c r="U4892" s="201">
        <v>1682</v>
      </c>
      <c r="V4892" t="s">
        <v>3430</v>
      </c>
      <c r="W4892" t="s">
        <v>3736</v>
      </c>
      <c r="X4892" t="s">
        <v>3732</v>
      </c>
      <c r="Y4892" t="s">
        <v>3733</v>
      </c>
      <c r="Z4892" t="s">
        <v>3734</v>
      </c>
      <c r="AA4892">
        <v>2169375</v>
      </c>
    </row>
    <row r="4893" spans="1:29" x14ac:dyDescent="0.2">
      <c r="A4893" s="44" t="str">
        <f t="shared" si="381"/>
        <v xml:space="preserve"> Natural Gas Physical</v>
      </c>
      <c r="B4893" s="44" t="str">
        <f t="shared" si="382"/>
        <v/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90</v>
      </c>
      <c r="F4893" s="213">
        <f t="shared" si="385"/>
        <v>2250000</v>
      </c>
      <c r="G4893" s="202">
        <v>1342081</v>
      </c>
      <c r="H4893" s="198">
        <v>37047.447476851848</v>
      </c>
      <c r="I4893" t="s">
        <v>1111</v>
      </c>
      <c r="M4893" t="s">
        <v>3494</v>
      </c>
      <c r="N4893" t="s">
        <v>4121</v>
      </c>
      <c r="O4893" t="s">
        <v>1112</v>
      </c>
      <c r="P4893" s="199">
        <v>25000</v>
      </c>
      <c r="S4893" t="s">
        <v>3763</v>
      </c>
      <c r="T4893" t="s">
        <v>3764</v>
      </c>
      <c r="U4893" s="201">
        <v>25.85</v>
      </c>
      <c r="V4893" t="s">
        <v>1113</v>
      </c>
      <c r="W4893" t="s">
        <v>4122</v>
      </c>
      <c r="X4893" t="s">
        <v>4123</v>
      </c>
      <c r="Y4893" t="s">
        <v>3767</v>
      </c>
      <c r="Z4893" t="s">
        <v>3735</v>
      </c>
      <c r="AA4893">
        <v>106523</v>
      </c>
      <c r="AB4893" s="198">
        <v>37257</v>
      </c>
      <c r="AC4893" s="198">
        <v>37346</v>
      </c>
    </row>
    <row r="4894" spans="1:29" x14ac:dyDescent="0.2">
      <c r="A4894" s="44" t="str">
        <f t="shared" si="381"/>
        <v xml:space="preserve"> Natural Gas Physical</v>
      </c>
      <c r="B4894" s="44" t="str">
        <f t="shared" si="382"/>
        <v/>
      </c>
      <c r="C4894" s="44" t="str">
        <f t="shared" si="383"/>
        <v>Natural Gas</v>
      </c>
      <c r="D4894" s="44" t="str">
        <f t="shared" si="384"/>
        <v>Physical</v>
      </c>
      <c r="E4894" s="44">
        <f>IF(VLOOKUP(S4894,'DD-Lookup'!$J$6:$L$50,3,FALSE)="Monthly",(YEAR(AC4894)-YEAR(AB4894))*12+MONTH(AC4894)-MONTH(AB4894)+1,(AC4894-AB4894+1))</f>
        <v>183</v>
      </c>
      <c r="F4894" s="213">
        <f t="shared" si="385"/>
        <v>4575000</v>
      </c>
      <c r="G4894" s="202">
        <v>1342083</v>
      </c>
      <c r="H4894" s="198">
        <v>37047.447523148148</v>
      </c>
      <c r="I4894" t="s">
        <v>1111</v>
      </c>
      <c r="M4894" t="s">
        <v>3494</v>
      </c>
      <c r="N4894" t="s">
        <v>4121</v>
      </c>
      <c r="O4894" t="s">
        <v>1114</v>
      </c>
      <c r="P4894" s="199">
        <v>25000</v>
      </c>
      <c r="S4894" t="s">
        <v>3763</v>
      </c>
      <c r="T4894" t="s">
        <v>3764</v>
      </c>
      <c r="U4894" s="201">
        <v>22.25</v>
      </c>
      <c r="V4894" t="s">
        <v>1113</v>
      </c>
      <c r="W4894" t="s">
        <v>4122</v>
      </c>
      <c r="X4894" t="s">
        <v>4123</v>
      </c>
      <c r="Y4894" t="s">
        <v>3767</v>
      </c>
      <c r="Z4894" t="s">
        <v>3735</v>
      </c>
      <c r="AA4894">
        <v>106524</v>
      </c>
      <c r="AB4894" s="198">
        <v>37347</v>
      </c>
      <c r="AC4894" s="198">
        <v>37529</v>
      </c>
    </row>
    <row r="4895" spans="1:29" x14ac:dyDescent="0.2">
      <c r="A4895" s="44" t="str">
        <f t="shared" si="381"/>
        <v xml:space="preserve"> Natural Gas Physical</v>
      </c>
      <c r="B4895" s="44" t="str">
        <f t="shared" si="382"/>
        <v/>
      </c>
      <c r="C4895" s="44" t="str">
        <f t="shared" si="383"/>
        <v>Natural Gas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92</v>
      </c>
      <c r="F4895" s="213">
        <f t="shared" si="385"/>
        <v>2300000</v>
      </c>
      <c r="G4895" s="202">
        <v>1342086</v>
      </c>
      <c r="H4895" s="198">
        <v>37047.447569444441</v>
      </c>
      <c r="I4895" t="s">
        <v>1111</v>
      </c>
      <c r="M4895" t="s">
        <v>3494</v>
      </c>
      <c r="N4895" t="s">
        <v>4121</v>
      </c>
      <c r="O4895" t="s">
        <v>1115</v>
      </c>
      <c r="P4895" s="199">
        <v>25000</v>
      </c>
      <c r="S4895" t="s">
        <v>3763</v>
      </c>
      <c r="T4895" t="s">
        <v>3764</v>
      </c>
      <c r="U4895" s="201">
        <v>23.75</v>
      </c>
      <c r="V4895" t="s">
        <v>1113</v>
      </c>
      <c r="W4895" t="s">
        <v>4122</v>
      </c>
      <c r="X4895" t="s">
        <v>4123</v>
      </c>
      <c r="Y4895" t="s">
        <v>3767</v>
      </c>
      <c r="Z4895" t="s">
        <v>3735</v>
      </c>
      <c r="AA4895">
        <v>106525</v>
      </c>
      <c r="AB4895" s="198">
        <v>37530</v>
      </c>
      <c r="AC4895" s="198">
        <v>37621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31</v>
      </c>
      <c r="F4896" s="213">
        <f t="shared" si="385"/>
        <v>3100</v>
      </c>
      <c r="G4896" s="202">
        <v>1342087</v>
      </c>
      <c r="H4896" s="198">
        <v>37047.447581018518</v>
      </c>
      <c r="I4896" t="s">
        <v>3702</v>
      </c>
      <c r="M4896" t="s">
        <v>3494</v>
      </c>
      <c r="N4896" t="s">
        <v>4466</v>
      </c>
      <c r="O4896" t="s">
        <v>4606</v>
      </c>
      <c r="Q4896" s="199">
        <v>100</v>
      </c>
      <c r="S4896" t="s">
        <v>4416</v>
      </c>
      <c r="T4896" t="s">
        <v>3730</v>
      </c>
      <c r="U4896" s="201">
        <v>0.26500000000000001</v>
      </c>
      <c r="V4896" t="s">
        <v>4201</v>
      </c>
      <c r="W4896" t="s">
        <v>4417</v>
      </c>
      <c r="X4896" t="s">
        <v>4418</v>
      </c>
      <c r="Y4896" t="s">
        <v>3748</v>
      </c>
      <c r="Z4896" t="s">
        <v>3051</v>
      </c>
      <c r="AA4896" t="s">
        <v>1116</v>
      </c>
      <c r="AB4896" s="198">
        <v>37073</v>
      </c>
      <c r="AC4896" s="198">
        <v>37103</v>
      </c>
    </row>
    <row r="4897" spans="1:29" x14ac:dyDescent="0.2">
      <c r="A4897" s="44" t="str">
        <f t="shared" si="381"/>
        <v xml:space="preserve"> Metals Financial</v>
      </c>
      <c r="B4897" s="44" t="str">
        <f t="shared" si="382"/>
        <v/>
      </c>
      <c r="C4897" s="44" t="str">
        <f t="shared" si="383"/>
        <v>Metals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1</v>
      </c>
      <c r="G4897" s="202">
        <v>1342089</v>
      </c>
      <c r="H4897" s="198">
        <v>37047.447627314818</v>
      </c>
      <c r="I4897" t="s">
        <v>4762</v>
      </c>
      <c r="M4897" t="s">
        <v>3499</v>
      </c>
      <c r="N4897" t="s">
        <v>3727</v>
      </c>
      <c r="O4897" t="s">
        <v>3728</v>
      </c>
      <c r="P4897" s="199">
        <v>1</v>
      </c>
      <c r="S4897" t="s">
        <v>3729</v>
      </c>
      <c r="T4897" t="s">
        <v>3730</v>
      </c>
      <c r="U4897" s="201">
        <v>1683</v>
      </c>
      <c r="V4897" t="s">
        <v>3839</v>
      </c>
      <c r="W4897" t="s">
        <v>3736</v>
      </c>
      <c r="X4897" t="s">
        <v>3732</v>
      </c>
      <c r="Y4897" t="s">
        <v>3733</v>
      </c>
      <c r="Z4897" t="s">
        <v>3734</v>
      </c>
      <c r="AA4897">
        <v>2169379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31</v>
      </c>
      <c r="F4898" s="213">
        <f t="shared" si="385"/>
        <v>3100</v>
      </c>
      <c r="G4898" s="202">
        <v>1342091</v>
      </c>
      <c r="H4898" s="198">
        <v>37047.447662037041</v>
      </c>
      <c r="I4898" t="s">
        <v>3702</v>
      </c>
      <c r="M4898" t="s">
        <v>3494</v>
      </c>
      <c r="N4898" t="s">
        <v>4415</v>
      </c>
      <c r="O4898" t="s">
        <v>3396</v>
      </c>
      <c r="Q4898" s="199">
        <v>100</v>
      </c>
      <c r="S4898" t="s">
        <v>4416</v>
      </c>
      <c r="T4898" t="s">
        <v>3730</v>
      </c>
      <c r="U4898" s="201">
        <v>0.21249999999999999</v>
      </c>
      <c r="V4898" t="s">
        <v>4201</v>
      </c>
      <c r="W4898" t="s">
        <v>4417</v>
      </c>
      <c r="X4898" t="s">
        <v>4418</v>
      </c>
      <c r="Y4898" t="s">
        <v>3748</v>
      </c>
      <c r="Z4898" t="s">
        <v>3051</v>
      </c>
      <c r="AA4898" t="s">
        <v>1117</v>
      </c>
      <c r="AB4898" s="198">
        <v>37073</v>
      </c>
      <c r="AC4898" s="198">
        <v>37103</v>
      </c>
    </row>
    <row r="4899" spans="1:29" x14ac:dyDescent="0.2">
      <c r="A4899" s="44" t="str">
        <f t="shared" si="381"/>
        <v xml:space="preserve"> Metals Financial</v>
      </c>
      <c r="B4899" s="44" t="str">
        <f t="shared" si="382"/>
        <v/>
      </c>
      <c r="C4899" s="44" t="str">
        <f t="shared" si="383"/>
        <v>Metals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1</v>
      </c>
      <c r="F4899" s="213">
        <f t="shared" si="385"/>
        <v>19</v>
      </c>
      <c r="G4899" s="202">
        <v>1342090</v>
      </c>
      <c r="H4899" s="198">
        <v>37047.447662037041</v>
      </c>
      <c r="I4899" t="s">
        <v>3700</v>
      </c>
      <c r="M4899" t="s">
        <v>3499</v>
      </c>
      <c r="N4899" t="s">
        <v>3727</v>
      </c>
      <c r="O4899" t="s">
        <v>3728</v>
      </c>
      <c r="P4899" s="199">
        <v>19</v>
      </c>
      <c r="S4899" t="s">
        <v>3729</v>
      </c>
      <c r="T4899" t="s">
        <v>3730</v>
      </c>
      <c r="U4899" s="201">
        <v>1683</v>
      </c>
      <c r="V4899" t="s">
        <v>3940</v>
      </c>
      <c r="W4899" t="s">
        <v>3736</v>
      </c>
      <c r="X4899" t="s">
        <v>3732</v>
      </c>
      <c r="Y4899" t="s">
        <v>3733</v>
      </c>
      <c r="Z4899" t="s">
        <v>3734</v>
      </c>
      <c r="AA4899">
        <v>2169383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155000</v>
      </c>
      <c r="G4900" s="202">
        <v>1342093</v>
      </c>
      <c r="H4900" s="198">
        <v>37047.447754629633</v>
      </c>
      <c r="I4900" t="s">
        <v>3645</v>
      </c>
      <c r="M4900" t="s">
        <v>3494</v>
      </c>
      <c r="N4900" t="s">
        <v>4277</v>
      </c>
      <c r="O4900" t="s">
        <v>4487</v>
      </c>
      <c r="P4900" s="199">
        <v>5000</v>
      </c>
      <c r="S4900" t="s">
        <v>3495</v>
      </c>
      <c r="T4900" t="s">
        <v>3730</v>
      </c>
      <c r="U4900" s="201">
        <v>3.9449999999999998</v>
      </c>
      <c r="V4900" t="s">
        <v>4148</v>
      </c>
      <c r="W4900" t="s">
        <v>2909</v>
      </c>
      <c r="X4900" t="s">
        <v>4278</v>
      </c>
      <c r="Y4900" t="s">
        <v>3748</v>
      </c>
      <c r="Z4900" t="s">
        <v>3051</v>
      </c>
      <c r="AA4900" t="s">
        <v>1118</v>
      </c>
      <c r="AB4900" s="198">
        <v>37073.875</v>
      </c>
      <c r="AC4900" s="198">
        <v>37103.875</v>
      </c>
    </row>
    <row r="4901" spans="1:29" x14ac:dyDescent="0.2">
      <c r="A4901" s="44" t="str">
        <f t="shared" si="381"/>
        <v>US Natural Gas Physical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1</v>
      </c>
      <c r="F4901" s="213">
        <f t="shared" si="385"/>
        <v>10000</v>
      </c>
      <c r="G4901" s="202">
        <v>1342094</v>
      </c>
      <c r="H4901" s="198">
        <v>37047.447754629633</v>
      </c>
      <c r="I4901" t="s">
        <v>3606</v>
      </c>
      <c r="M4901" t="s">
        <v>3494</v>
      </c>
      <c r="N4901" t="s">
        <v>3840</v>
      </c>
      <c r="O4901" t="s">
        <v>4680</v>
      </c>
      <c r="P4901" s="199">
        <v>10000</v>
      </c>
      <c r="S4901" t="s">
        <v>3495</v>
      </c>
      <c r="T4901" t="s">
        <v>3730</v>
      </c>
      <c r="U4901" s="201">
        <v>3.78</v>
      </c>
      <c r="V4901" t="s">
        <v>3491</v>
      </c>
      <c r="W4901" t="s">
        <v>4163</v>
      </c>
      <c r="X4901" t="s">
        <v>4164</v>
      </c>
      <c r="Y4901" t="s">
        <v>4481</v>
      </c>
      <c r="Z4901" t="s">
        <v>3051</v>
      </c>
      <c r="AA4901">
        <v>831737</v>
      </c>
      <c r="AB4901" s="198">
        <v>37048.875011574077</v>
      </c>
      <c r="AC4901" s="198">
        <v>37048.875011574077</v>
      </c>
    </row>
    <row r="4902" spans="1:29" x14ac:dyDescent="0.2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1342098</v>
      </c>
      <c r="H4902" s="198">
        <v>37047.447974537034</v>
      </c>
      <c r="I4902" t="s">
        <v>3737</v>
      </c>
      <c r="M4902" t="s">
        <v>3494</v>
      </c>
      <c r="N4902" t="s">
        <v>3761</v>
      </c>
      <c r="O4902" t="s">
        <v>2296</v>
      </c>
      <c r="Q4902" s="199">
        <v>50000</v>
      </c>
      <c r="S4902" t="s">
        <v>3763</v>
      </c>
      <c r="T4902" t="s">
        <v>3764</v>
      </c>
      <c r="U4902" s="201">
        <v>21.1</v>
      </c>
      <c r="V4902" t="s">
        <v>4340</v>
      </c>
      <c r="W4902" t="s">
        <v>3773</v>
      </c>
      <c r="X4902" t="s">
        <v>3766</v>
      </c>
      <c r="Y4902" t="s">
        <v>3767</v>
      </c>
      <c r="Z4902" t="s">
        <v>3735</v>
      </c>
      <c r="AA4902">
        <v>106526</v>
      </c>
      <c r="AB4902" s="198">
        <v>37048.875011574077</v>
      </c>
      <c r="AC4902" s="198">
        <v>37048.875011574077</v>
      </c>
    </row>
    <row r="4903" spans="1:29" x14ac:dyDescent="0.2">
      <c r="A4903" s="44" t="str">
        <f t="shared" si="381"/>
        <v xml:space="preserve"> Natural Gas Physical</v>
      </c>
      <c r="B4903" s="44" t="str">
        <f t="shared" si="382"/>
        <v/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13">
        <f t="shared" si="385"/>
        <v>5000</v>
      </c>
      <c r="G4903" s="202">
        <v>1342099</v>
      </c>
      <c r="H4903" s="198">
        <v>37047.447997685187</v>
      </c>
      <c r="I4903" t="s">
        <v>3818</v>
      </c>
      <c r="M4903" t="s">
        <v>3494</v>
      </c>
      <c r="N4903" t="s">
        <v>3176</v>
      </c>
      <c r="O4903" t="s">
        <v>4591</v>
      </c>
      <c r="P4903" s="199">
        <v>5000</v>
      </c>
      <c r="S4903" t="s">
        <v>3798</v>
      </c>
      <c r="T4903" t="s">
        <v>3177</v>
      </c>
      <c r="U4903" s="201">
        <v>4.7300000000000004</v>
      </c>
      <c r="V4903" t="s">
        <v>3819</v>
      </c>
      <c r="W4903" t="s">
        <v>3178</v>
      </c>
      <c r="X4903" t="s">
        <v>3179</v>
      </c>
      <c r="Y4903" t="s">
        <v>4481</v>
      </c>
      <c r="Z4903" t="s">
        <v>3052</v>
      </c>
      <c r="AA4903">
        <v>831738</v>
      </c>
      <c r="AB4903" s="198">
        <v>37047.875011574077</v>
      </c>
      <c r="AC4903" s="198">
        <v>37047.875011574077</v>
      </c>
    </row>
    <row r="4904" spans="1:29" x14ac:dyDescent="0.2">
      <c r="A4904" s="44" t="str">
        <f t="shared" si="381"/>
        <v>US Power Physical</v>
      </c>
      <c r="B4904" s="44" t="str">
        <f t="shared" si="382"/>
        <v>US</v>
      </c>
      <c r="C4904" s="44" t="str">
        <f t="shared" si="383"/>
        <v>Power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62</v>
      </c>
      <c r="F4904" s="213">
        <f t="shared" si="385"/>
        <v>3100</v>
      </c>
      <c r="G4904" s="202">
        <v>1342105</v>
      </c>
      <c r="H4904" s="198">
        <v>37047.448321759257</v>
      </c>
      <c r="I4904" t="s">
        <v>3702</v>
      </c>
      <c r="M4904" t="s">
        <v>2818</v>
      </c>
      <c r="N4904" t="s">
        <v>3519</v>
      </c>
      <c r="O4904" t="s">
        <v>1776</v>
      </c>
      <c r="P4904" s="199">
        <v>50</v>
      </c>
      <c r="S4904" t="s">
        <v>3493</v>
      </c>
      <c r="T4904" t="s">
        <v>3730</v>
      </c>
      <c r="U4904" s="201">
        <v>70.5</v>
      </c>
      <c r="V4904" t="s">
        <v>4665</v>
      </c>
      <c r="W4904" t="s">
        <v>3538</v>
      </c>
      <c r="X4904" t="s">
        <v>3539</v>
      </c>
      <c r="Y4904" t="s">
        <v>4783</v>
      </c>
      <c r="Z4904" t="s">
        <v>3046</v>
      </c>
      <c r="AA4904">
        <v>633082.1</v>
      </c>
      <c r="AB4904" s="198">
        <v>37438.71597222222</v>
      </c>
      <c r="AC4904" s="198">
        <v>37499.71597222222</v>
      </c>
    </row>
    <row r="4905" spans="1:29" x14ac:dyDescent="0.2">
      <c r="A4905" s="44" t="str">
        <f t="shared" si="381"/>
        <v xml:space="preserve"> Metals Financial</v>
      </c>
      <c r="B4905" s="44" t="str">
        <f t="shared" si="382"/>
        <v/>
      </c>
      <c r="C4905" s="44" t="str">
        <f t="shared" si="383"/>
        <v>Metals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4</v>
      </c>
      <c r="G4905" s="202">
        <v>1342107</v>
      </c>
      <c r="H4905" s="198">
        <v>37047.448680555557</v>
      </c>
      <c r="I4905" t="s">
        <v>3759</v>
      </c>
      <c r="M4905" t="s">
        <v>3499</v>
      </c>
      <c r="N4905" t="s">
        <v>3753</v>
      </c>
      <c r="O4905" t="s">
        <v>3754</v>
      </c>
      <c r="P4905" s="199">
        <v>4</v>
      </c>
      <c r="S4905" t="s">
        <v>3755</v>
      </c>
      <c r="T4905" t="s">
        <v>3730</v>
      </c>
      <c r="U4905" s="201">
        <v>7100</v>
      </c>
      <c r="V4905" t="s">
        <v>3430</v>
      </c>
      <c r="W4905" t="s">
        <v>3756</v>
      </c>
      <c r="X4905" t="s">
        <v>3732</v>
      </c>
      <c r="Y4905" t="s">
        <v>3733</v>
      </c>
      <c r="Z4905" t="s">
        <v>3734</v>
      </c>
      <c r="AA4905">
        <v>2169402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123</v>
      </c>
      <c r="F4906" s="213">
        <f t="shared" si="385"/>
        <v>615000</v>
      </c>
      <c r="G4906" s="202">
        <v>1342111</v>
      </c>
      <c r="H4906" s="198">
        <v>37047.448773148149</v>
      </c>
      <c r="I4906" t="s">
        <v>4171</v>
      </c>
      <c r="M4906" t="s">
        <v>3494</v>
      </c>
      <c r="N4906" t="s">
        <v>4277</v>
      </c>
      <c r="O4906" t="s">
        <v>3218</v>
      </c>
      <c r="P4906" s="199">
        <v>5000</v>
      </c>
      <c r="S4906" t="s">
        <v>3495</v>
      </c>
      <c r="T4906" t="s">
        <v>3730</v>
      </c>
      <c r="U4906" s="201">
        <v>4.03</v>
      </c>
      <c r="V4906" t="s">
        <v>4448</v>
      </c>
      <c r="W4906" t="s">
        <v>2909</v>
      </c>
      <c r="X4906" t="s">
        <v>4278</v>
      </c>
      <c r="Y4906" t="s">
        <v>3748</v>
      </c>
      <c r="Z4906" t="s">
        <v>3051</v>
      </c>
      <c r="AA4906" t="s">
        <v>1119</v>
      </c>
      <c r="AB4906" s="198">
        <v>37073</v>
      </c>
      <c r="AC4906" s="198">
        <v>37195</v>
      </c>
    </row>
    <row r="4907" spans="1:29" x14ac:dyDescent="0.2">
      <c r="A4907" s="44" t="str">
        <f t="shared" si="381"/>
        <v xml:space="preserve"> Metals Financial</v>
      </c>
      <c r="B4907" s="44" t="str">
        <f t="shared" si="382"/>
        <v/>
      </c>
      <c r="C4907" s="44" t="str">
        <f t="shared" si="383"/>
        <v>Metals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10</v>
      </c>
      <c r="G4907" s="202">
        <v>1342113</v>
      </c>
      <c r="H4907" s="198">
        <v>37047.448842592596</v>
      </c>
      <c r="I4907" t="s">
        <v>3700</v>
      </c>
      <c r="M4907" t="s">
        <v>3499</v>
      </c>
      <c r="N4907" t="s">
        <v>3744</v>
      </c>
      <c r="O4907" t="s">
        <v>3745</v>
      </c>
      <c r="P4907" s="199">
        <v>10</v>
      </c>
      <c r="S4907" t="s">
        <v>3746</v>
      </c>
      <c r="T4907" t="s">
        <v>3730</v>
      </c>
      <c r="U4907" s="201">
        <v>1250</v>
      </c>
      <c r="V4907" t="s">
        <v>3742</v>
      </c>
      <c r="W4907" t="s">
        <v>3747</v>
      </c>
      <c r="X4907" t="s">
        <v>3732</v>
      </c>
      <c r="Y4907" t="s">
        <v>3733</v>
      </c>
      <c r="Z4907" t="s">
        <v>3734</v>
      </c>
      <c r="AA4907">
        <v>2169407</v>
      </c>
    </row>
    <row r="4908" spans="1:29" x14ac:dyDescent="0.2">
      <c r="A4908" s="44" t="str">
        <f t="shared" si="381"/>
        <v xml:space="preserve"> Metals Financial</v>
      </c>
      <c r="B4908" s="44" t="str">
        <f t="shared" si="382"/>
        <v/>
      </c>
      <c r="C4908" s="44" t="str">
        <f t="shared" si="383"/>
        <v>Metals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1</v>
      </c>
      <c r="G4908" s="202">
        <v>1342115</v>
      </c>
      <c r="H4908" s="198">
        <v>37047.448877314811</v>
      </c>
      <c r="I4908" t="s">
        <v>3750</v>
      </c>
      <c r="M4908" t="s">
        <v>3499</v>
      </c>
      <c r="N4908" t="s">
        <v>3753</v>
      </c>
      <c r="O4908" t="s">
        <v>3754</v>
      </c>
      <c r="P4908" s="199">
        <v>1</v>
      </c>
      <c r="S4908" t="s">
        <v>3755</v>
      </c>
      <c r="T4908" t="s">
        <v>3730</v>
      </c>
      <c r="U4908" s="201">
        <v>7100</v>
      </c>
      <c r="V4908" t="s">
        <v>3788</v>
      </c>
      <c r="W4908" t="s">
        <v>3756</v>
      </c>
      <c r="X4908" t="s">
        <v>3732</v>
      </c>
      <c r="Y4908" t="s">
        <v>3733</v>
      </c>
      <c r="Z4908" t="s">
        <v>3734</v>
      </c>
      <c r="AA4908">
        <v>2169409</v>
      </c>
    </row>
    <row r="4909" spans="1:29" x14ac:dyDescent="0.2">
      <c r="A4909" s="44" t="str">
        <f t="shared" si="381"/>
        <v xml:space="preserve"> Natural Gas Financial</v>
      </c>
      <c r="B4909" s="44" t="str">
        <f t="shared" si="382"/>
        <v/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31</v>
      </c>
      <c r="F4909" s="213">
        <f t="shared" si="385"/>
        <v>155000</v>
      </c>
      <c r="G4909" s="202">
        <v>1342119</v>
      </c>
      <c r="H4909" s="198">
        <v>37047.448969907404</v>
      </c>
      <c r="I4909" t="s">
        <v>4519</v>
      </c>
      <c r="M4909" t="s">
        <v>3494</v>
      </c>
      <c r="N4909" t="s">
        <v>3692</v>
      </c>
      <c r="O4909" t="s">
        <v>919</v>
      </c>
      <c r="P4909" s="199">
        <v>5000</v>
      </c>
      <c r="S4909" t="s">
        <v>3495</v>
      </c>
      <c r="T4909" t="s">
        <v>3730</v>
      </c>
      <c r="U4909" s="201">
        <v>7.0000000000000007E-2</v>
      </c>
      <c r="V4909" t="s">
        <v>920</v>
      </c>
      <c r="W4909" t="s">
        <v>3693</v>
      </c>
      <c r="X4909" t="s">
        <v>4379</v>
      </c>
      <c r="Y4909" t="s">
        <v>3748</v>
      </c>
      <c r="Z4909" t="s">
        <v>3052</v>
      </c>
      <c r="AA4909" t="s">
        <v>1120</v>
      </c>
      <c r="AB4909" s="198">
        <v>37165</v>
      </c>
      <c r="AC4909" s="198">
        <v>37195</v>
      </c>
    </row>
    <row r="4910" spans="1:29" x14ac:dyDescent="0.2">
      <c r="A4910" s="44" t="str">
        <f t="shared" si="381"/>
        <v xml:space="preserve"> Metals Financial</v>
      </c>
      <c r="B4910" s="44" t="str">
        <f t="shared" si="382"/>
        <v/>
      </c>
      <c r="C4910" s="44" t="str">
        <f t="shared" si="383"/>
        <v>Metals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10</v>
      </c>
      <c r="G4910" s="202">
        <v>1342120</v>
      </c>
      <c r="H4910" s="198">
        <v>37047.44902777778</v>
      </c>
      <c r="I4910" t="s">
        <v>3743</v>
      </c>
      <c r="M4910" t="s">
        <v>3499</v>
      </c>
      <c r="N4910" t="s">
        <v>3727</v>
      </c>
      <c r="O4910" t="s">
        <v>3728</v>
      </c>
      <c r="Q4910" s="199">
        <v>10</v>
      </c>
      <c r="S4910" t="s">
        <v>3729</v>
      </c>
      <c r="T4910" t="s">
        <v>3730</v>
      </c>
      <c r="U4910" s="201">
        <v>1683</v>
      </c>
      <c r="V4910" t="s">
        <v>3956</v>
      </c>
      <c r="W4910" t="s">
        <v>3736</v>
      </c>
      <c r="X4910" t="s">
        <v>3732</v>
      </c>
      <c r="Y4910" t="s">
        <v>3733</v>
      </c>
      <c r="Z4910" t="s">
        <v>3734</v>
      </c>
      <c r="AA4910">
        <v>2169415</v>
      </c>
    </row>
    <row r="4911" spans="1:29" x14ac:dyDescent="0.2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775</v>
      </c>
      <c r="G4911" s="202">
        <v>1342122</v>
      </c>
      <c r="H4911" s="198">
        <v>37047.449062500003</v>
      </c>
      <c r="I4911" t="s">
        <v>4276</v>
      </c>
      <c r="M4911" t="s">
        <v>2818</v>
      </c>
      <c r="N4911" t="s">
        <v>3458</v>
      </c>
      <c r="O4911" t="s">
        <v>3241</v>
      </c>
      <c r="Q4911" s="199">
        <v>25</v>
      </c>
      <c r="S4911" t="s">
        <v>3493</v>
      </c>
      <c r="T4911" t="s">
        <v>3730</v>
      </c>
      <c r="U4911" s="201">
        <v>214.5</v>
      </c>
      <c r="V4911" t="s">
        <v>2843</v>
      </c>
      <c r="W4911" t="s">
        <v>4411</v>
      </c>
      <c r="X4911" t="s">
        <v>3459</v>
      </c>
      <c r="Y4911" t="s">
        <v>4783</v>
      </c>
      <c r="Z4911" t="s">
        <v>3046</v>
      </c>
      <c r="AA4911">
        <v>633083.1</v>
      </c>
      <c r="AB4911" s="198">
        <v>37073.875011574077</v>
      </c>
      <c r="AC4911" s="198">
        <v>37103.875011574077</v>
      </c>
    </row>
    <row r="4912" spans="1:29" x14ac:dyDescent="0.2">
      <c r="A4912" s="44" t="str">
        <f t="shared" si="381"/>
        <v xml:space="preserve"> Natural Gas Physical</v>
      </c>
      <c r="B4912" s="44" t="str">
        <f t="shared" si="382"/>
        <v/>
      </c>
      <c r="C4912" s="44" t="str">
        <f t="shared" si="383"/>
        <v>Natural Gas</v>
      </c>
      <c r="D4912" s="44" t="str">
        <f t="shared" si="384"/>
        <v>Physical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155000</v>
      </c>
      <c r="G4912" s="202">
        <v>1342127</v>
      </c>
      <c r="H4912" s="198">
        <v>37047.449270833335</v>
      </c>
      <c r="I4912" t="s">
        <v>4239</v>
      </c>
      <c r="M4912" t="s">
        <v>3494</v>
      </c>
      <c r="N4912" t="s">
        <v>3176</v>
      </c>
      <c r="O4912" t="s">
        <v>3899</v>
      </c>
      <c r="Q4912" s="199">
        <v>5000</v>
      </c>
      <c r="S4912" t="s">
        <v>3798</v>
      </c>
      <c r="T4912" t="s">
        <v>3177</v>
      </c>
      <c r="U4912" s="201">
        <v>5.0650000000000004</v>
      </c>
      <c r="V4912" t="s">
        <v>3255</v>
      </c>
      <c r="W4912" t="s">
        <v>4461</v>
      </c>
      <c r="X4912" t="s">
        <v>3179</v>
      </c>
      <c r="Y4912" t="s">
        <v>4481</v>
      </c>
      <c r="Z4912" t="s">
        <v>3052</v>
      </c>
      <c r="AA4912">
        <v>831743</v>
      </c>
      <c r="AB4912" s="198">
        <v>37073.875011574077</v>
      </c>
      <c r="AC4912" s="198">
        <v>37103.875011574077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155000</v>
      </c>
      <c r="G4913" s="202">
        <v>1342128</v>
      </c>
      <c r="H4913" s="198">
        <v>37047.449282407404</v>
      </c>
      <c r="I4913" t="s">
        <v>4252</v>
      </c>
      <c r="M4913" t="s">
        <v>3494</v>
      </c>
      <c r="N4913" t="s">
        <v>4277</v>
      </c>
      <c r="O4913" t="s">
        <v>4487</v>
      </c>
      <c r="Q4913" s="199">
        <v>5000</v>
      </c>
      <c r="S4913" t="s">
        <v>3495</v>
      </c>
      <c r="T4913" t="s">
        <v>3730</v>
      </c>
      <c r="U4913" s="201">
        <v>3.9350000000000001</v>
      </c>
      <c r="V4913" t="s">
        <v>4091</v>
      </c>
      <c r="W4913" t="s">
        <v>2909</v>
      </c>
      <c r="X4913" t="s">
        <v>4278</v>
      </c>
      <c r="Y4913" t="s">
        <v>3748</v>
      </c>
      <c r="Z4913" t="s">
        <v>3051</v>
      </c>
      <c r="AA4913" t="s">
        <v>1121</v>
      </c>
      <c r="AB4913" s="198">
        <v>37073.875</v>
      </c>
      <c r="AC4913" s="198">
        <v>37103.875</v>
      </c>
    </row>
    <row r="4914" spans="1:29" x14ac:dyDescent="0.2">
      <c r="A4914" s="44" t="str">
        <f t="shared" si="381"/>
        <v>US Weather Financial</v>
      </c>
      <c r="B4914" s="44" t="str">
        <f t="shared" si="382"/>
        <v>US</v>
      </c>
      <c r="C4914" s="44" t="str">
        <f t="shared" si="383"/>
        <v>Weather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31</v>
      </c>
      <c r="F4914" s="213">
        <f t="shared" si="385"/>
        <v>31</v>
      </c>
      <c r="G4914" s="202">
        <v>1342131</v>
      </c>
      <c r="H4914" s="198">
        <v>37047.449340277781</v>
      </c>
      <c r="I4914" t="s">
        <v>4484</v>
      </c>
      <c r="M4914" t="s">
        <v>4539</v>
      </c>
      <c r="N4914" t="s">
        <v>3695</v>
      </c>
      <c r="O4914" t="s">
        <v>4647</v>
      </c>
      <c r="P4914" s="199">
        <v>1</v>
      </c>
      <c r="S4914" t="s">
        <v>4540</v>
      </c>
      <c r="T4914" t="s">
        <v>3730</v>
      </c>
      <c r="U4914" s="201">
        <v>339</v>
      </c>
      <c r="V4914" t="s">
        <v>1122</v>
      </c>
      <c r="W4914" t="s">
        <v>3328</v>
      </c>
      <c r="X4914" t="s">
        <v>3696</v>
      </c>
      <c r="Y4914" t="s">
        <v>4539</v>
      </c>
      <c r="Z4914" t="s">
        <v>3051</v>
      </c>
      <c r="AA4914">
        <v>1342131</v>
      </c>
      <c r="AB4914" s="198">
        <v>37073.915972222225</v>
      </c>
      <c r="AC4914" s="198">
        <v>37103.915972222225</v>
      </c>
    </row>
    <row r="4915" spans="1:29" x14ac:dyDescent="0.2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775</v>
      </c>
      <c r="G4915" s="202">
        <v>1342134</v>
      </c>
      <c r="H4915" s="198">
        <v>37047.449374999997</v>
      </c>
      <c r="I4915" t="s">
        <v>4249</v>
      </c>
      <c r="M4915" t="s">
        <v>2818</v>
      </c>
      <c r="N4915" t="s">
        <v>3458</v>
      </c>
      <c r="O4915" t="s">
        <v>4360</v>
      </c>
      <c r="Q4915" s="199">
        <v>25</v>
      </c>
      <c r="S4915" t="s">
        <v>3493</v>
      </c>
      <c r="T4915" t="s">
        <v>3730</v>
      </c>
      <c r="U4915" s="201">
        <v>243</v>
      </c>
      <c r="V4915" t="s">
        <v>3461</v>
      </c>
      <c r="W4915" t="s">
        <v>4411</v>
      </c>
      <c r="X4915" t="s">
        <v>3459</v>
      </c>
      <c r="Y4915" t="s">
        <v>4783</v>
      </c>
      <c r="Z4915" t="s">
        <v>3046</v>
      </c>
      <c r="AA4915">
        <v>633085.1</v>
      </c>
      <c r="AB4915" s="198">
        <v>37104.875011574077</v>
      </c>
      <c r="AC4915" s="198">
        <v>37134.875011574077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3100</v>
      </c>
      <c r="G4916" s="202">
        <v>1342135</v>
      </c>
      <c r="H4916" s="198">
        <v>37047.449432870373</v>
      </c>
      <c r="I4916" t="s">
        <v>4496</v>
      </c>
      <c r="M4916" t="s">
        <v>3494</v>
      </c>
      <c r="N4916" t="s">
        <v>4415</v>
      </c>
      <c r="O4916" t="s">
        <v>908</v>
      </c>
      <c r="P4916" s="199">
        <v>100</v>
      </c>
      <c r="S4916" t="s">
        <v>4416</v>
      </c>
      <c r="T4916" t="s">
        <v>3730</v>
      </c>
      <c r="U4916" s="201">
        <v>0.1125</v>
      </c>
      <c r="V4916" t="s">
        <v>3640</v>
      </c>
      <c r="W4916" t="s">
        <v>4417</v>
      </c>
      <c r="X4916" t="s">
        <v>4418</v>
      </c>
      <c r="Y4916" t="s">
        <v>3748</v>
      </c>
      <c r="Z4916" t="s">
        <v>3051</v>
      </c>
      <c r="AA4916" t="s">
        <v>1123</v>
      </c>
      <c r="AB4916" s="198">
        <v>37073</v>
      </c>
      <c r="AC4916" s="198">
        <v>37103</v>
      </c>
    </row>
    <row r="4917" spans="1:29" x14ac:dyDescent="0.2">
      <c r="A4917" s="44" t="str">
        <f t="shared" si="381"/>
        <v xml:space="preserve"> Metals Financial</v>
      </c>
      <c r="B4917" s="44" t="str">
        <f t="shared" si="382"/>
        <v/>
      </c>
      <c r="C4917" s="44" t="str">
        <f t="shared" si="383"/>
        <v>Metals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</v>
      </c>
      <c r="F4917" s="213">
        <f t="shared" si="385"/>
        <v>5</v>
      </c>
      <c r="G4917" s="202">
        <v>1342138</v>
      </c>
      <c r="H4917" s="198">
        <v>37047.449456018519</v>
      </c>
      <c r="I4917" t="s">
        <v>4734</v>
      </c>
      <c r="M4917" t="s">
        <v>3499</v>
      </c>
      <c r="N4917" t="s">
        <v>3727</v>
      </c>
      <c r="O4917" t="s">
        <v>3728</v>
      </c>
      <c r="Q4917" s="199">
        <v>5</v>
      </c>
      <c r="S4917" t="s">
        <v>3729</v>
      </c>
      <c r="T4917" t="s">
        <v>3730</v>
      </c>
      <c r="U4917" s="201">
        <v>1683</v>
      </c>
      <c r="V4917" t="s">
        <v>1124</v>
      </c>
      <c r="W4917" t="s">
        <v>3736</v>
      </c>
      <c r="X4917" t="s">
        <v>3732</v>
      </c>
      <c r="Y4917" t="s">
        <v>3733</v>
      </c>
      <c r="Z4917" t="s">
        <v>3734</v>
      </c>
      <c r="AA4917">
        <v>2169428</v>
      </c>
    </row>
    <row r="4918" spans="1:29" x14ac:dyDescent="0.2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750</v>
      </c>
      <c r="G4918" s="202">
        <v>1342137</v>
      </c>
      <c r="H4918" s="198">
        <v>37047.449456018519</v>
      </c>
      <c r="I4918" t="s">
        <v>4239</v>
      </c>
      <c r="M4918" t="s">
        <v>2818</v>
      </c>
      <c r="N4918" t="s">
        <v>3460</v>
      </c>
      <c r="O4918" t="s">
        <v>3239</v>
      </c>
      <c r="Q4918" s="199">
        <v>25</v>
      </c>
      <c r="S4918" t="s">
        <v>3493</v>
      </c>
      <c r="T4918" t="s">
        <v>3730</v>
      </c>
      <c r="U4918" s="201">
        <v>130</v>
      </c>
      <c r="V4918" t="s">
        <v>4217</v>
      </c>
      <c r="W4918" t="s">
        <v>3234</v>
      </c>
      <c r="X4918" t="s">
        <v>3236</v>
      </c>
      <c r="Y4918" t="s">
        <v>4783</v>
      </c>
      <c r="Z4918" t="s">
        <v>3046</v>
      </c>
      <c r="AA4918">
        <v>633086.1</v>
      </c>
      <c r="AB4918" s="198">
        <v>37135.875011574077</v>
      </c>
      <c r="AC4918" s="198">
        <v>37164.875011574077</v>
      </c>
    </row>
    <row r="4919" spans="1:29" x14ac:dyDescent="0.2">
      <c r="A4919" s="44" t="str">
        <f t="shared" si="381"/>
        <v>US Weather Financial</v>
      </c>
      <c r="B4919" s="44" t="str">
        <f t="shared" si="382"/>
        <v>US</v>
      </c>
      <c r="C4919" s="44" t="str">
        <f t="shared" si="383"/>
        <v>Weather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31</v>
      </c>
      <c r="G4919" s="202">
        <v>1342140</v>
      </c>
      <c r="H4919" s="198">
        <v>37047.449490740742</v>
      </c>
      <c r="I4919" t="s">
        <v>4484</v>
      </c>
      <c r="M4919" t="s">
        <v>4539</v>
      </c>
      <c r="N4919" t="s">
        <v>3695</v>
      </c>
      <c r="O4919" t="s">
        <v>4661</v>
      </c>
      <c r="Q4919" s="199">
        <v>1</v>
      </c>
      <c r="S4919" t="s">
        <v>4540</v>
      </c>
      <c r="T4919" t="s">
        <v>3730</v>
      </c>
      <c r="U4919" s="201">
        <v>265</v>
      </c>
      <c r="V4919" t="s">
        <v>1122</v>
      </c>
      <c r="W4919" t="s">
        <v>3328</v>
      </c>
      <c r="X4919" t="s">
        <v>3696</v>
      </c>
      <c r="Y4919" t="s">
        <v>4539</v>
      </c>
      <c r="Z4919" t="s">
        <v>3051</v>
      </c>
      <c r="AA4919">
        <v>1342140</v>
      </c>
      <c r="AB4919" s="198">
        <v>37073.915972222225</v>
      </c>
      <c r="AC4919" s="198">
        <v>37103.915972222225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31</v>
      </c>
      <c r="F4920" s="213">
        <f t="shared" si="385"/>
        <v>155000</v>
      </c>
      <c r="G4920" s="202">
        <v>1342141</v>
      </c>
      <c r="H4920" s="198">
        <v>37047.449502314812</v>
      </c>
      <c r="I4920" t="s">
        <v>3645</v>
      </c>
      <c r="M4920" t="s">
        <v>3494</v>
      </c>
      <c r="N4920" t="s">
        <v>4277</v>
      </c>
      <c r="O4920" t="s">
        <v>4487</v>
      </c>
      <c r="Q4920" s="199">
        <v>5000</v>
      </c>
      <c r="S4920" t="s">
        <v>3495</v>
      </c>
      <c r="T4920" t="s">
        <v>3730</v>
      </c>
      <c r="U4920" s="201">
        <v>3.93</v>
      </c>
      <c r="V4920" t="s">
        <v>4494</v>
      </c>
      <c r="W4920" t="s">
        <v>2909</v>
      </c>
      <c r="X4920" t="s">
        <v>4278</v>
      </c>
      <c r="Y4920" t="s">
        <v>3748</v>
      </c>
      <c r="Z4920" t="s">
        <v>3051</v>
      </c>
      <c r="AA4920" t="s">
        <v>1125</v>
      </c>
      <c r="AB4920" s="198">
        <v>37073.875</v>
      </c>
      <c r="AC4920" s="198">
        <v>37103.875</v>
      </c>
    </row>
    <row r="4921" spans="1:29" x14ac:dyDescent="0.2">
      <c r="A4921" s="44" t="str">
        <f t="shared" si="381"/>
        <v>US Power Physical</v>
      </c>
      <c r="B4921" s="44" t="str">
        <f t="shared" si="382"/>
        <v>US</v>
      </c>
      <c r="C4921" s="44" t="str">
        <f t="shared" si="383"/>
        <v>Power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</v>
      </c>
      <c r="G4921" s="202">
        <v>1342142</v>
      </c>
      <c r="H4921" s="198">
        <v>37047.449513888889</v>
      </c>
      <c r="I4921" t="s">
        <v>4254</v>
      </c>
      <c r="M4921" t="s">
        <v>2818</v>
      </c>
      <c r="N4921" t="s">
        <v>3460</v>
      </c>
      <c r="O4921" t="s">
        <v>4045</v>
      </c>
      <c r="Q4921" s="199">
        <v>25</v>
      </c>
      <c r="S4921" t="s">
        <v>3493</v>
      </c>
      <c r="T4921" t="s">
        <v>3730</v>
      </c>
      <c r="U4921" s="201">
        <v>88</v>
      </c>
      <c r="V4921" t="s">
        <v>4137</v>
      </c>
      <c r="W4921" t="s">
        <v>3094</v>
      </c>
      <c r="X4921" t="s">
        <v>3462</v>
      </c>
      <c r="Y4921" t="s">
        <v>4783</v>
      </c>
      <c r="Z4921" t="s">
        <v>3046</v>
      </c>
      <c r="AA4921">
        <v>633087.1</v>
      </c>
      <c r="AB4921" s="198">
        <v>37104.875011574077</v>
      </c>
      <c r="AC4921" s="198">
        <v>37134.875011574077</v>
      </c>
    </row>
    <row r="4922" spans="1:29" x14ac:dyDescent="0.2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20</v>
      </c>
      <c r="G4922" s="202">
        <v>1342143</v>
      </c>
      <c r="H4922" s="198">
        <v>37047.449537037035</v>
      </c>
      <c r="I4922" t="s">
        <v>4126</v>
      </c>
      <c r="M4922" t="s">
        <v>3499</v>
      </c>
      <c r="N4922" t="s">
        <v>3789</v>
      </c>
      <c r="O4922" t="s">
        <v>3790</v>
      </c>
      <c r="Q4922" s="199">
        <v>20</v>
      </c>
      <c r="S4922" t="s">
        <v>3729</v>
      </c>
      <c r="T4922" t="s">
        <v>3730</v>
      </c>
      <c r="U4922" s="201">
        <v>932</v>
      </c>
      <c r="V4922" t="s">
        <v>4127</v>
      </c>
      <c r="W4922" t="s">
        <v>3756</v>
      </c>
      <c r="X4922" t="s">
        <v>3732</v>
      </c>
      <c r="Y4922" t="s">
        <v>3733</v>
      </c>
      <c r="Z4922" t="s">
        <v>3734</v>
      </c>
      <c r="AA4922">
        <v>2169434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77500</v>
      </c>
      <c r="G4923" s="202">
        <v>1342144</v>
      </c>
      <c r="H4923" s="198">
        <v>37047.449548611112</v>
      </c>
      <c r="I4923" t="s">
        <v>4496</v>
      </c>
      <c r="M4923" t="s">
        <v>3494</v>
      </c>
      <c r="N4923" t="s">
        <v>4277</v>
      </c>
      <c r="O4923" t="s">
        <v>4487</v>
      </c>
      <c r="Q4923" s="199">
        <v>2500</v>
      </c>
      <c r="S4923" t="s">
        <v>3495</v>
      </c>
      <c r="T4923" t="s">
        <v>3730</v>
      </c>
      <c r="U4923" s="201">
        <v>3.93</v>
      </c>
      <c r="V4923" t="s">
        <v>4297</v>
      </c>
      <c r="W4923" t="s">
        <v>2909</v>
      </c>
      <c r="X4923" t="s">
        <v>4278</v>
      </c>
      <c r="Y4923" t="s">
        <v>3748</v>
      </c>
      <c r="Z4923" t="s">
        <v>3051</v>
      </c>
      <c r="AA4923" t="s">
        <v>1126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 xml:space="preserve"> Metals Financial</v>
      </c>
      <c r="B4924" s="44" t="str">
        <f t="shared" si="382"/>
        <v/>
      </c>
      <c r="C4924" s="44" t="str">
        <f t="shared" si="383"/>
        <v>Metals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20</v>
      </c>
      <c r="G4924" s="202">
        <v>1342147</v>
      </c>
      <c r="H4924" s="198">
        <v>37047.449560185189</v>
      </c>
      <c r="I4924" t="s">
        <v>3700</v>
      </c>
      <c r="M4924" t="s">
        <v>3499</v>
      </c>
      <c r="N4924" t="s">
        <v>3727</v>
      </c>
      <c r="O4924" t="s">
        <v>3728</v>
      </c>
      <c r="P4924" s="199">
        <v>20</v>
      </c>
      <c r="S4924" t="s">
        <v>3729</v>
      </c>
      <c r="T4924" t="s">
        <v>3730</v>
      </c>
      <c r="U4924" s="201">
        <v>1681</v>
      </c>
      <c r="V4924" t="s">
        <v>3940</v>
      </c>
      <c r="W4924" t="s">
        <v>3736</v>
      </c>
      <c r="X4924" t="s">
        <v>3732</v>
      </c>
      <c r="Y4924" t="s">
        <v>3733</v>
      </c>
      <c r="Z4924" t="s">
        <v>3734</v>
      </c>
      <c r="AA4924">
        <v>2169436</v>
      </c>
    </row>
    <row r="4925" spans="1:29" x14ac:dyDescent="0.2">
      <c r="A4925" s="44" t="str">
        <f t="shared" si="381"/>
        <v xml:space="preserve"> Natural Gas Physical</v>
      </c>
      <c r="B4925" s="44" t="str">
        <f t="shared" si="382"/>
        <v/>
      </c>
      <c r="C4925" s="44" t="str">
        <f t="shared" si="383"/>
        <v>Natural Gas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5000</v>
      </c>
      <c r="G4925" s="202">
        <v>1342145</v>
      </c>
      <c r="H4925" s="198">
        <v>37047.449560185189</v>
      </c>
      <c r="I4925" t="s">
        <v>3810</v>
      </c>
      <c r="M4925" t="s">
        <v>3494</v>
      </c>
      <c r="N4925" t="s">
        <v>3176</v>
      </c>
      <c r="O4925" t="s">
        <v>151</v>
      </c>
      <c r="P4925" s="199">
        <v>5000</v>
      </c>
      <c r="S4925" t="s">
        <v>3798</v>
      </c>
      <c r="T4925" t="s">
        <v>3177</v>
      </c>
      <c r="U4925" s="201">
        <v>4.76</v>
      </c>
      <c r="V4925" t="s">
        <v>3894</v>
      </c>
      <c r="W4925" t="s">
        <v>3178</v>
      </c>
      <c r="X4925" t="s">
        <v>3179</v>
      </c>
      <c r="Y4925" t="s">
        <v>4481</v>
      </c>
      <c r="Z4925" t="s">
        <v>3052</v>
      </c>
      <c r="AA4925">
        <v>831745</v>
      </c>
      <c r="AB4925" s="198">
        <v>37048.875011574077</v>
      </c>
      <c r="AC4925" s="198">
        <v>37048.875011574077</v>
      </c>
    </row>
    <row r="4926" spans="1:29" x14ac:dyDescent="0.2">
      <c r="A4926" s="44" t="str">
        <f t="shared" si="381"/>
        <v>US Power Physical</v>
      </c>
      <c r="B4926" s="44" t="str">
        <f t="shared" si="382"/>
        <v>US</v>
      </c>
      <c r="C4926" s="44" t="str">
        <f t="shared" si="383"/>
        <v>Power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750</v>
      </c>
      <c r="G4926" s="202">
        <v>1342148</v>
      </c>
      <c r="H4926" s="198">
        <v>37047.449594907404</v>
      </c>
      <c r="I4926" t="s">
        <v>3518</v>
      </c>
      <c r="M4926" t="s">
        <v>2818</v>
      </c>
      <c r="N4926" t="s">
        <v>3460</v>
      </c>
      <c r="O4926" t="s">
        <v>3261</v>
      </c>
      <c r="Q4926" s="199">
        <v>25</v>
      </c>
      <c r="S4926" t="s">
        <v>3493</v>
      </c>
      <c r="T4926" t="s">
        <v>3730</v>
      </c>
      <c r="U4926" s="201">
        <v>137</v>
      </c>
      <c r="V4926" t="s">
        <v>3880</v>
      </c>
      <c r="W4926" t="s">
        <v>3234</v>
      </c>
      <c r="X4926" t="s">
        <v>3236</v>
      </c>
      <c r="Y4926" t="s">
        <v>4783</v>
      </c>
      <c r="Z4926" t="s">
        <v>3046</v>
      </c>
      <c r="AA4926">
        <v>633088.1</v>
      </c>
      <c r="AB4926" s="198">
        <v>37135.875011574077</v>
      </c>
      <c r="AC4926" s="198">
        <v>37164.875011574077</v>
      </c>
    </row>
    <row r="4927" spans="1:29" x14ac:dyDescent="0.2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775</v>
      </c>
      <c r="G4927" s="202">
        <v>1342149</v>
      </c>
      <c r="H4927" s="198">
        <v>37047.449606481481</v>
      </c>
      <c r="I4927" t="s">
        <v>4268</v>
      </c>
      <c r="M4927" t="s">
        <v>2818</v>
      </c>
      <c r="N4927" t="s">
        <v>3460</v>
      </c>
      <c r="O4927" t="s">
        <v>4030</v>
      </c>
      <c r="Q4927" s="199">
        <v>25</v>
      </c>
      <c r="S4927" t="s">
        <v>3493</v>
      </c>
      <c r="T4927" t="s">
        <v>3730</v>
      </c>
      <c r="U4927" s="201">
        <v>190</v>
      </c>
      <c r="V4927" t="s">
        <v>1127</v>
      </c>
      <c r="W4927" t="s">
        <v>3234</v>
      </c>
      <c r="X4927" t="s">
        <v>3236</v>
      </c>
      <c r="Y4927" t="s">
        <v>4783</v>
      </c>
      <c r="Z4927" t="s">
        <v>3046</v>
      </c>
      <c r="AA4927">
        <v>633089.1</v>
      </c>
      <c r="AB4927" s="198">
        <v>37104.875011574077</v>
      </c>
      <c r="AC4927" s="198">
        <v>37134.875011574077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31</v>
      </c>
      <c r="F4928" s="213">
        <f t="shared" si="385"/>
        <v>77500</v>
      </c>
      <c r="G4928" s="202">
        <v>1342152</v>
      </c>
      <c r="H4928" s="198">
        <v>37047.449664351851</v>
      </c>
      <c r="I4928" t="s">
        <v>4252</v>
      </c>
      <c r="M4928" t="s">
        <v>3494</v>
      </c>
      <c r="N4928" t="s">
        <v>4277</v>
      </c>
      <c r="O4928" t="s">
        <v>4487</v>
      </c>
      <c r="Q4928" s="199">
        <v>2500</v>
      </c>
      <c r="S4928" t="s">
        <v>3495</v>
      </c>
      <c r="T4928" t="s">
        <v>3730</v>
      </c>
      <c r="U4928" s="201">
        <v>3.93</v>
      </c>
      <c r="V4928" t="s">
        <v>585</v>
      </c>
      <c r="W4928" t="s">
        <v>2909</v>
      </c>
      <c r="X4928" t="s">
        <v>4278</v>
      </c>
      <c r="Y4928" t="s">
        <v>3748</v>
      </c>
      <c r="Z4928" t="s">
        <v>3051</v>
      </c>
      <c r="AA4928" t="s">
        <v>1128</v>
      </c>
      <c r="AB4928" s="198">
        <v>37073.875</v>
      </c>
      <c r="AC4928" s="198">
        <v>37103.875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1342153</v>
      </c>
      <c r="H4929" s="198">
        <v>37047.44971064815</v>
      </c>
      <c r="I4929" t="s">
        <v>4276</v>
      </c>
      <c r="M4929" t="s">
        <v>3494</v>
      </c>
      <c r="N4929" t="s">
        <v>4277</v>
      </c>
      <c r="O4929" t="s">
        <v>4487</v>
      </c>
      <c r="Q4929" s="199">
        <v>2500</v>
      </c>
      <c r="S4929" t="s">
        <v>3495</v>
      </c>
      <c r="T4929" t="s">
        <v>3730</v>
      </c>
      <c r="U4929" s="201">
        <v>3.93</v>
      </c>
      <c r="V4929" t="s">
        <v>4452</v>
      </c>
      <c r="W4929" t="s">
        <v>2909</v>
      </c>
      <c r="X4929" t="s">
        <v>4278</v>
      </c>
      <c r="Y4929" t="s">
        <v>3748</v>
      </c>
      <c r="Z4929" t="s">
        <v>3051</v>
      </c>
      <c r="AA4929" t="s">
        <v>1129</v>
      </c>
      <c r="AB4929" s="198">
        <v>37073.875</v>
      </c>
      <c r="AC4929" s="198">
        <v>37103.875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31</v>
      </c>
      <c r="F4930" s="213">
        <f t="shared" si="385"/>
        <v>155000</v>
      </c>
      <c r="G4930" s="202">
        <v>1342154</v>
      </c>
      <c r="H4930" s="198">
        <v>37047.449756944443</v>
      </c>
      <c r="I4930" t="s">
        <v>3518</v>
      </c>
      <c r="M4930" t="s">
        <v>3494</v>
      </c>
      <c r="N4930" t="s">
        <v>4277</v>
      </c>
      <c r="O4930" t="s">
        <v>4487</v>
      </c>
      <c r="Q4930" s="199">
        <v>5000</v>
      </c>
      <c r="S4930" t="s">
        <v>3495</v>
      </c>
      <c r="T4930" t="s">
        <v>3730</v>
      </c>
      <c r="U4930" s="201">
        <v>3.93</v>
      </c>
      <c r="V4930" t="s">
        <v>3542</v>
      </c>
      <c r="W4930" t="s">
        <v>2909</v>
      </c>
      <c r="X4930" t="s">
        <v>4278</v>
      </c>
      <c r="Y4930" t="s">
        <v>3748</v>
      </c>
      <c r="Z4930" t="s">
        <v>3051</v>
      </c>
      <c r="AA4930" t="s">
        <v>1130</v>
      </c>
      <c r="AB4930" s="198">
        <v>37073.875</v>
      </c>
      <c r="AC4930" s="198">
        <v>37103.875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155000</v>
      </c>
      <c r="G4931" s="202">
        <v>1342157</v>
      </c>
      <c r="H4931" s="198">
        <v>37047.449837962966</v>
      </c>
      <c r="I4931" t="s">
        <v>4519</v>
      </c>
      <c r="M4931" t="s">
        <v>3494</v>
      </c>
      <c r="N4931" t="s">
        <v>4277</v>
      </c>
      <c r="O4931" t="s">
        <v>4487</v>
      </c>
      <c r="Q4931" s="199">
        <v>5000</v>
      </c>
      <c r="S4931" t="s">
        <v>3495</v>
      </c>
      <c r="T4931" t="s">
        <v>3730</v>
      </c>
      <c r="U4931" s="201">
        <v>3.9249999999999998</v>
      </c>
      <c r="V4931" t="s">
        <v>4520</v>
      </c>
      <c r="W4931" t="s">
        <v>2909</v>
      </c>
      <c r="X4931" t="s">
        <v>4278</v>
      </c>
      <c r="Y4931" t="s">
        <v>3748</v>
      </c>
      <c r="Z4931" t="s">
        <v>3051</v>
      </c>
      <c r="AA4931" t="s">
        <v>1131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Lumber Physical</v>
      </c>
      <c r="B4932" s="44" t="str">
        <f t="shared" si="382"/>
        <v>US</v>
      </c>
      <c r="C4932" s="44" t="str">
        <f t="shared" si="383"/>
        <v>Lumber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176</v>
      </c>
      <c r="G4932" s="202">
        <v>1342163</v>
      </c>
      <c r="H4932" s="198">
        <v>37047.450011574074</v>
      </c>
      <c r="I4932" t="s">
        <v>1132</v>
      </c>
      <c r="J4932" t="s">
        <v>1133</v>
      </c>
      <c r="K4932" t="s">
        <v>3113</v>
      </c>
      <c r="L4932">
        <v>190</v>
      </c>
      <c r="M4932" t="s">
        <v>1018</v>
      </c>
      <c r="N4932" t="s">
        <v>1134</v>
      </c>
      <c r="O4932" t="s">
        <v>1135</v>
      </c>
      <c r="P4932" s="199">
        <v>176</v>
      </c>
      <c r="S4932" t="s">
        <v>1021</v>
      </c>
      <c r="T4932" t="s">
        <v>3730</v>
      </c>
      <c r="U4932" s="201">
        <v>390</v>
      </c>
      <c r="V4932" t="s">
        <v>1022</v>
      </c>
      <c r="W4932" t="s">
        <v>1023</v>
      </c>
      <c r="X4932" t="s">
        <v>1024</v>
      </c>
      <c r="Y4932" t="s">
        <v>3748</v>
      </c>
      <c r="Z4932" t="s">
        <v>3051</v>
      </c>
      <c r="AA4932" t="s">
        <v>1136</v>
      </c>
    </row>
    <row r="4933" spans="1:30" x14ac:dyDescent="0.2">
      <c r="A4933" s="44" t="str">
        <f t="shared" si="381"/>
        <v xml:space="preserve"> Metals Financial</v>
      </c>
      <c r="B4933" s="44" t="str">
        <f t="shared" si="382"/>
        <v/>
      </c>
      <c r="C4933" s="44" t="str">
        <f t="shared" si="383"/>
        <v>Metals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3">
        <f t="shared" si="385"/>
        <v>4</v>
      </c>
      <c r="G4933" s="202">
        <v>1342165</v>
      </c>
      <c r="H4933" s="198">
        <v>37047.450046296297</v>
      </c>
      <c r="I4933" t="s">
        <v>3750</v>
      </c>
      <c r="M4933" t="s">
        <v>3499</v>
      </c>
      <c r="N4933" t="s">
        <v>3757</v>
      </c>
      <c r="O4933" t="s">
        <v>3758</v>
      </c>
      <c r="Q4933" s="199">
        <v>4</v>
      </c>
      <c r="S4933" t="s">
        <v>3729</v>
      </c>
      <c r="T4933" t="s">
        <v>3730</v>
      </c>
      <c r="U4933" s="201">
        <v>463</v>
      </c>
      <c r="V4933" t="s">
        <v>3788</v>
      </c>
      <c r="W4933" t="s">
        <v>3747</v>
      </c>
      <c r="X4933" t="s">
        <v>3732</v>
      </c>
      <c r="Y4933" t="s">
        <v>3733</v>
      </c>
      <c r="Z4933" t="s">
        <v>3734</v>
      </c>
      <c r="AA4933">
        <v>2169448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25</v>
      </c>
      <c r="F4934" s="213">
        <f t="shared" si="385"/>
        <v>125000</v>
      </c>
      <c r="G4934" s="202">
        <v>1342166</v>
      </c>
      <c r="H4934" s="198">
        <v>37047.450069444443</v>
      </c>
      <c r="I4934" t="s">
        <v>4239</v>
      </c>
      <c r="M4934" t="s">
        <v>3494</v>
      </c>
      <c r="N4934" t="s">
        <v>4277</v>
      </c>
      <c r="O4934" t="s">
        <v>3991</v>
      </c>
      <c r="Q4934" s="199">
        <v>5000</v>
      </c>
      <c r="S4934" t="s">
        <v>3495</v>
      </c>
      <c r="T4934" t="s">
        <v>3730</v>
      </c>
      <c r="U4934" s="201">
        <v>3.82</v>
      </c>
      <c r="V4934" t="s">
        <v>4066</v>
      </c>
      <c r="W4934" t="s">
        <v>4527</v>
      </c>
      <c r="X4934" t="s">
        <v>4157</v>
      </c>
      <c r="Y4934" t="s">
        <v>3748</v>
      </c>
      <c r="Z4934" t="s">
        <v>3051</v>
      </c>
      <c r="AA4934" t="s">
        <v>1137</v>
      </c>
      <c r="AB4934" s="198">
        <v>37048.875011574077</v>
      </c>
      <c r="AC4934" s="198">
        <v>37072.875011574077</v>
      </c>
    </row>
    <row r="4935" spans="1:30" x14ac:dyDescent="0.2">
      <c r="A4935" s="44" t="str">
        <f t="shared" si="381"/>
        <v>US Power Physical</v>
      </c>
      <c r="B4935" s="44" t="str">
        <f t="shared" si="382"/>
        <v>US</v>
      </c>
      <c r="C4935" s="44" t="str">
        <f t="shared" si="383"/>
        <v>Power</v>
      </c>
      <c r="D4935" s="44" t="str">
        <f t="shared" si="384"/>
        <v>Physical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750</v>
      </c>
      <c r="G4935" s="202">
        <v>1342167</v>
      </c>
      <c r="H4935" s="198">
        <v>37047.450069444443</v>
      </c>
      <c r="I4935" t="s">
        <v>4249</v>
      </c>
      <c r="M4935" t="s">
        <v>2818</v>
      </c>
      <c r="N4935" t="s">
        <v>3458</v>
      </c>
      <c r="O4935" t="s">
        <v>3681</v>
      </c>
      <c r="Q4935" s="199">
        <v>25</v>
      </c>
      <c r="S4935" t="s">
        <v>3493</v>
      </c>
      <c r="T4935" t="s">
        <v>3730</v>
      </c>
      <c r="U4935" s="201">
        <v>140</v>
      </c>
      <c r="V4935" t="s">
        <v>3461</v>
      </c>
      <c r="W4935" t="s">
        <v>4411</v>
      </c>
      <c r="X4935" t="s">
        <v>3459</v>
      </c>
      <c r="Y4935" t="s">
        <v>4783</v>
      </c>
      <c r="Z4935" t="s">
        <v>3046</v>
      </c>
      <c r="AA4935">
        <v>633090.1</v>
      </c>
      <c r="AB4935" s="198">
        <v>37135.875011574077</v>
      </c>
      <c r="AC4935" s="198">
        <v>37164.875011574077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155000</v>
      </c>
      <c r="G4936" s="202">
        <v>1342168</v>
      </c>
      <c r="H4936" s="198">
        <v>37047.450092592589</v>
      </c>
      <c r="I4936" t="s">
        <v>4272</v>
      </c>
      <c r="M4936" t="s">
        <v>3494</v>
      </c>
      <c r="N4936" t="s">
        <v>4277</v>
      </c>
      <c r="O4936" t="s">
        <v>4487</v>
      </c>
      <c r="Q4936" s="199">
        <v>5000</v>
      </c>
      <c r="S4936" t="s">
        <v>3495</v>
      </c>
      <c r="T4936" t="s">
        <v>3730</v>
      </c>
      <c r="U4936" s="201">
        <v>3.9249999999999998</v>
      </c>
      <c r="V4936" t="s">
        <v>4587</v>
      </c>
      <c r="W4936" t="s">
        <v>2909</v>
      </c>
      <c r="X4936" t="s">
        <v>4278</v>
      </c>
      <c r="Y4936" t="s">
        <v>3748</v>
      </c>
      <c r="Z4936" t="s">
        <v>3051</v>
      </c>
      <c r="AA4936" t="s">
        <v>1138</v>
      </c>
      <c r="AB4936" s="198">
        <v>37073.875</v>
      </c>
      <c r="AC4936" s="198">
        <v>37103.875</v>
      </c>
    </row>
    <row r="4937" spans="1:30" x14ac:dyDescent="0.2">
      <c r="A4937" s="44" t="str">
        <f t="shared" si="381"/>
        <v>US Crude Financial</v>
      </c>
      <c r="B4937" s="44" t="str">
        <f t="shared" si="382"/>
        <v>US</v>
      </c>
      <c r="C4937" s="44" t="str">
        <f t="shared" si="383"/>
        <v>Crude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50000</v>
      </c>
      <c r="G4937" s="202">
        <v>1342172</v>
      </c>
      <c r="H4937" s="198">
        <v>37047.450150462966</v>
      </c>
      <c r="I4937" t="s">
        <v>4276</v>
      </c>
      <c r="M4937" t="s">
        <v>3599</v>
      </c>
      <c r="N4937" t="s">
        <v>4774</v>
      </c>
      <c r="O4937" t="s">
        <v>3516</v>
      </c>
      <c r="Q4937" s="199">
        <v>50000</v>
      </c>
      <c r="S4937" t="s">
        <v>3500</v>
      </c>
      <c r="T4937" t="s">
        <v>3730</v>
      </c>
      <c r="U4937" s="201">
        <v>28.16</v>
      </c>
      <c r="V4937" t="s">
        <v>3801</v>
      </c>
      <c r="W4937" t="s">
        <v>4776</v>
      </c>
      <c r="X4937" t="s">
        <v>4777</v>
      </c>
      <c r="Y4937" t="s">
        <v>2830</v>
      </c>
      <c r="Z4937" t="s">
        <v>3051</v>
      </c>
      <c r="AA4937">
        <v>113779</v>
      </c>
      <c r="AB4937" s="198">
        <v>37073</v>
      </c>
      <c r="AC4937" s="198">
        <v>37103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151</v>
      </c>
      <c r="F4938" s="213">
        <f t="shared" si="385"/>
        <v>755000</v>
      </c>
      <c r="G4938" s="202">
        <v>1342174</v>
      </c>
      <c r="H4938" s="198">
        <v>37047.450266203705</v>
      </c>
      <c r="I4938" t="s">
        <v>4171</v>
      </c>
      <c r="M4938" t="s">
        <v>3494</v>
      </c>
      <c r="N4938" t="s">
        <v>4277</v>
      </c>
      <c r="O4938" t="s">
        <v>4505</v>
      </c>
      <c r="P4938" s="199">
        <v>5000</v>
      </c>
      <c r="S4938" t="s">
        <v>3495</v>
      </c>
      <c r="T4938" t="s">
        <v>3730</v>
      </c>
      <c r="U4938" s="201">
        <v>4.335</v>
      </c>
      <c r="V4938" t="s">
        <v>4448</v>
      </c>
      <c r="W4938" t="s">
        <v>2909</v>
      </c>
      <c r="X4938" t="s">
        <v>4278</v>
      </c>
      <c r="Y4938" t="s">
        <v>3748</v>
      </c>
      <c r="Z4938" t="s">
        <v>3051</v>
      </c>
      <c r="AA4938" t="s">
        <v>1139</v>
      </c>
      <c r="AB4938" s="198">
        <v>37196</v>
      </c>
      <c r="AC4938" s="198">
        <v>37346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1342175</v>
      </c>
      <c r="H4939" s="198">
        <v>37047.450520833336</v>
      </c>
      <c r="I4939" t="s">
        <v>4264</v>
      </c>
      <c r="M4939" t="s">
        <v>3494</v>
      </c>
      <c r="N4939" t="s">
        <v>4277</v>
      </c>
      <c r="O4939" t="s">
        <v>4487</v>
      </c>
      <c r="Q4939" s="199">
        <v>5000</v>
      </c>
      <c r="S4939" t="s">
        <v>3495</v>
      </c>
      <c r="T4939" t="s">
        <v>3730</v>
      </c>
      <c r="U4939" s="201">
        <v>3.9249999999999998</v>
      </c>
      <c r="V4939" t="s">
        <v>3697</v>
      </c>
      <c r="W4939" t="s">
        <v>2909</v>
      </c>
      <c r="X4939" t="s">
        <v>4278</v>
      </c>
      <c r="Y4939" t="s">
        <v>3748</v>
      </c>
      <c r="Z4939" t="s">
        <v>3051</v>
      </c>
      <c r="AA4939" t="s">
        <v>1140</v>
      </c>
      <c r="AB4939" s="198">
        <v>37073.875</v>
      </c>
      <c r="AC4939" s="198">
        <v>37103.875</v>
      </c>
    </row>
    <row r="4940" spans="1:30" x14ac:dyDescent="0.2">
      <c r="A4940" s="44" t="str">
        <f t="shared" si="386"/>
        <v xml:space="preserve"> Natural Gas Physical</v>
      </c>
      <c r="B4940" s="44" t="str">
        <f t="shared" si="387"/>
        <v/>
      </c>
      <c r="C4940" s="44" t="str">
        <f t="shared" si="388"/>
        <v>Natural Gas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214</v>
      </c>
      <c r="F4940" s="213">
        <f t="shared" si="390"/>
        <v>2140000</v>
      </c>
      <c r="G4940" s="202">
        <v>1342177</v>
      </c>
      <c r="H4940" s="198">
        <v>37047.450578703705</v>
      </c>
      <c r="I4940" t="s">
        <v>3533</v>
      </c>
      <c r="M4940" t="s">
        <v>3494</v>
      </c>
      <c r="N4940" t="s">
        <v>4105</v>
      </c>
      <c r="O4940" t="s">
        <v>1141</v>
      </c>
      <c r="Q4940" s="199">
        <v>10000</v>
      </c>
      <c r="S4940" t="s">
        <v>3495</v>
      </c>
      <c r="T4940" t="s">
        <v>3730</v>
      </c>
      <c r="U4940" s="201">
        <v>0.125</v>
      </c>
      <c r="V4940" t="s">
        <v>3507</v>
      </c>
      <c r="W4940" t="s">
        <v>3169</v>
      </c>
      <c r="X4940" t="s">
        <v>4508</v>
      </c>
      <c r="Y4940" t="s">
        <v>4481</v>
      </c>
      <c r="Z4940" t="s">
        <v>3051</v>
      </c>
      <c r="AA4940" t="s">
        <v>1142</v>
      </c>
      <c r="AB4940" s="198">
        <v>37347</v>
      </c>
      <c r="AC4940" s="198">
        <v>37560</v>
      </c>
    </row>
    <row r="4941" spans="1:30" x14ac:dyDescent="0.2">
      <c r="A4941" s="44" t="str">
        <f t="shared" si="386"/>
        <v>US Crude Financial</v>
      </c>
      <c r="B4941" s="44" t="str">
        <f t="shared" si="387"/>
        <v>US</v>
      </c>
      <c r="C4941" s="44" t="str">
        <f t="shared" si="388"/>
        <v>Crude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1</v>
      </c>
      <c r="F4941" s="213">
        <f t="shared" si="390"/>
        <v>50000</v>
      </c>
      <c r="G4941" s="202">
        <v>1342178</v>
      </c>
      <c r="H4941" s="198">
        <v>37047.450798611113</v>
      </c>
      <c r="I4941" t="s">
        <v>4276</v>
      </c>
      <c r="M4941" t="s">
        <v>3599</v>
      </c>
      <c r="N4941" t="s">
        <v>4774</v>
      </c>
      <c r="O4941" t="s">
        <v>3516</v>
      </c>
      <c r="P4941" s="199">
        <v>50000</v>
      </c>
      <c r="S4941" t="s">
        <v>3500</v>
      </c>
      <c r="T4941" t="s">
        <v>3730</v>
      </c>
      <c r="U4941" s="201">
        <v>28.16</v>
      </c>
      <c r="V4941" t="s">
        <v>3679</v>
      </c>
      <c r="W4941" t="s">
        <v>4776</v>
      </c>
      <c r="X4941" t="s">
        <v>4777</v>
      </c>
      <c r="Y4941" t="s">
        <v>2830</v>
      </c>
      <c r="Z4941" t="s">
        <v>3051</v>
      </c>
      <c r="AA4941">
        <v>113781</v>
      </c>
      <c r="AB4941" s="198">
        <v>37073</v>
      </c>
      <c r="AC4941" s="198">
        <v>37103</v>
      </c>
    </row>
    <row r="4942" spans="1:30" x14ac:dyDescent="0.2">
      <c r="A4942" s="44" t="str">
        <f t="shared" si="386"/>
        <v xml:space="preserve"> Natural Gas Financial</v>
      </c>
      <c r="B4942" s="44" t="str">
        <f t="shared" si="387"/>
        <v/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31</v>
      </c>
      <c r="F4942" s="213">
        <f t="shared" si="390"/>
        <v>155000</v>
      </c>
      <c r="G4942" s="202">
        <v>1342179</v>
      </c>
      <c r="H4942" s="198">
        <v>37047.45103009259</v>
      </c>
      <c r="I4942" t="s">
        <v>4423</v>
      </c>
      <c r="M4942" t="s">
        <v>3494</v>
      </c>
      <c r="N4942" t="s">
        <v>3692</v>
      </c>
      <c r="O4942" t="s">
        <v>919</v>
      </c>
      <c r="P4942" s="199">
        <v>5000</v>
      </c>
      <c r="S4942" t="s">
        <v>3495</v>
      </c>
      <c r="T4942" t="s">
        <v>3730</v>
      </c>
      <c r="U4942" s="201">
        <v>0.04</v>
      </c>
      <c r="V4942" t="s">
        <v>3885</v>
      </c>
      <c r="W4942" t="s">
        <v>3693</v>
      </c>
      <c r="X4942" t="s">
        <v>4379</v>
      </c>
      <c r="Y4942" t="s">
        <v>3748</v>
      </c>
      <c r="Z4942" t="s">
        <v>3052</v>
      </c>
      <c r="AA4942" t="s">
        <v>1143</v>
      </c>
      <c r="AB4942" s="198">
        <v>37165</v>
      </c>
      <c r="AC4942" s="198">
        <v>37195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25</v>
      </c>
      <c r="F4943" s="213">
        <f t="shared" si="390"/>
        <v>125000</v>
      </c>
      <c r="G4943" s="202">
        <v>1342180</v>
      </c>
      <c r="H4943" s="198">
        <v>37047.451041666667</v>
      </c>
      <c r="I4943" t="s">
        <v>4239</v>
      </c>
      <c r="M4943" t="s">
        <v>3494</v>
      </c>
      <c r="N4943" t="s">
        <v>4277</v>
      </c>
      <c r="O4943" t="s">
        <v>3991</v>
      </c>
      <c r="Q4943" s="199">
        <v>5000</v>
      </c>
      <c r="S4943" t="s">
        <v>3495</v>
      </c>
      <c r="T4943" t="s">
        <v>3730</v>
      </c>
      <c r="U4943" s="201">
        <v>3.82</v>
      </c>
      <c r="V4943" t="s">
        <v>4066</v>
      </c>
      <c r="W4943" t="s">
        <v>4527</v>
      </c>
      <c r="X4943" t="s">
        <v>4157</v>
      </c>
      <c r="Y4943" t="s">
        <v>3748</v>
      </c>
      <c r="Z4943" t="s">
        <v>3051</v>
      </c>
      <c r="AA4943" t="s">
        <v>1144</v>
      </c>
      <c r="AB4943" s="198">
        <v>37048.875011574077</v>
      </c>
      <c r="AC4943" s="198">
        <v>37072.875011574077</v>
      </c>
    </row>
    <row r="4944" spans="1:30" x14ac:dyDescent="0.2">
      <c r="A4944" s="44" t="str">
        <f t="shared" si="386"/>
        <v xml:space="preserve"> Metals Financial</v>
      </c>
      <c r="B4944" s="44" t="str">
        <f t="shared" si="387"/>
        <v/>
      </c>
      <c r="C4944" s="44" t="str">
        <f t="shared" si="388"/>
        <v>Metals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1</v>
      </c>
      <c r="F4944" s="213">
        <f t="shared" si="390"/>
        <v>2</v>
      </c>
      <c r="G4944" s="202">
        <v>1342181</v>
      </c>
      <c r="H4944" s="198">
        <v>37047.451307870368</v>
      </c>
      <c r="I4944" t="s">
        <v>4734</v>
      </c>
      <c r="M4944" t="s">
        <v>3499</v>
      </c>
      <c r="N4944" t="s">
        <v>3727</v>
      </c>
      <c r="O4944" t="s">
        <v>3728</v>
      </c>
      <c r="Q4944" s="199">
        <v>2</v>
      </c>
      <c r="S4944" t="s">
        <v>3729</v>
      </c>
      <c r="T4944" t="s">
        <v>3730</v>
      </c>
      <c r="U4944" s="201">
        <v>1682</v>
      </c>
      <c r="V4944" t="s">
        <v>1124</v>
      </c>
      <c r="W4944" t="s">
        <v>3736</v>
      </c>
      <c r="X4944" t="s">
        <v>3732</v>
      </c>
      <c r="Y4944" t="s">
        <v>3733</v>
      </c>
      <c r="Z4944" t="s">
        <v>3734</v>
      </c>
      <c r="AA4944">
        <v>2169471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31</v>
      </c>
      <c r="F4945" s="213">
        <f t="shared" si="390"/>
        <v>155000</v>
      </c>
      <c r="G4945" s="202">
        <v>1342182</v>
      </c>
      <c r="H4945" s="198">
        <v>37047.451504629629</v>
      </c>
      <c r="I4945" t="s">
        <v>3518</v>
      </c>
      <c r="M4945" t="s">
        <v>3494</v>
      </c>
      <c r="N4945" t="s">
        <v>4277</v>
      </c>
      <c r="O4945" t="s">
        <v>3263</v>
      </c>
      <c r="Q4945" s="199">
        <v>5000</v>
      </c>
      <c r="S4945" t="s">
        <v>3495</v>
      </c>
      <c r="T4945" t="s">
        <v>3730</v>
      </c>
      <c r="U4945" s="201">
        <v>3.9249999999999998</v>
      </c>
      <c r="V4945" t="s">
        <v>3691</v>
      </c>
      <c r="W4945" t="s">
        <v>2909</v>
      </c>
      <c r="X4945" t="s">
        <v>4278</v>
      </c>
      <c r="Y4945" t="s">
        <v>3748</v>
      </c>
      <c r="Z4945" t="s">
        <v>3051</v>
      </c>
      <c r="AA4945" t="s">
        <v>1145</v>
      </c>
      <c r="AB4945" s="198">
        <v>37073.915972222225</v>
      </c>
      <c r="AC4945" s="198">
        <v>37103.915972222225</v>
      </c>
    </row>
    <row r="4946" spans="1:29" x14ac:dyDescent="0.2">
      <c r="A4946" s="44" t="str">
        <f t="shared" si="386"/>
        <v>US Crude Financial</v>
      </c>
      <c r="B4946" s="44" t="str">
        <f t="shared" si="387"/>
        <v>US</v>
      </c>
      <c r="C4946" s="44" t="str">
        <f t="shared" si="388"/>
        <v>Crude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1</v>
      </c>
      <c r="F4946" s="213">
        <f t="shared" si="390"/>
        <v>45000</v>
      </c>
      <c r="G4946" s="202">
        <v>1342183</v>
      </c>
      <c r="H4946" s="198">
        <v>37047.451689814814</v>
      </c>
      <c r="I4946" t="s">
        <v>4276</v>
      </c>
      <c r="M4946" t="s">
        <v>3599</v>
      </c>
      <c r="N4946" t="s">
        <v>4774</v>
      </c>
      <c r="O4946" t="s">
        <v>3516</v>
      </c>
      <c r="Q4946" s="199">
        <v>45000</v>
      </c>
      <c r="S4946" t="s">
        <v>3500</v>
      </c>
      <c r="T4946" t="s">
        <v>3730</v>
      </c>
      <c r="U4946" s="201">
        <v>28.18</v>
      </c>
      <c r="V4946" t="s">
        <v>3801</v>
      </c>
      <c r="W4946" t="s">
        <v>4776</v>
      </c>
      <c r="X4946" t="s">
        <v>4777</v>
      </c>
      <c r="Y4946" t="s">
        <v>2830</v>
      </c>
      <c r="Z4946" t="s">
        <v>3051</v>
      </c>
      <c r="AA4946">
        <v>113784</v>
      </c>
      <c r="AB4946" s="198">
        <v>37073</v>
      </c>
      <c r="AC4946" s="198">
        <v>37103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155000</v>
      </c>
      <c r="G4947" s="202">
        <v>1342184</v>
      </c>
      <c r="H4947" s="198">
        <v>37047.451747685183</v>
      </c>
      <c r="I4947" t="s">
        <v>4618</v>
      </c>
      <c r="M4947" t="s">
        <v>3494</v>
      </c>
      <c r="N4947" t="s">
        <v>4488</v>
      </c>
      <c r="O4947" t="s">
        <v>488</v>
      </c>
      <c r="P4947" s="199">
        <v>5000</v>
      </c>
      <c r="S4947" t="s">
        <v>3495</v>
      </c>
      <c r="T4947" t="s">
        <v>3730</v>
      </c>
      <c r="U4947" s="201">
        <v>0.17</v>
      </c>
      <c r="V4947" t="s">
        <v>4619</v>
      </c>
      <c r="W4947" t="s">
        <v>4489</v>
      </c>
      <c r="X4947" t="s">
        <v>4490</v>
      </c>
      <c r="Y4947" t="s">
        <v>3748</v>
      </c>
      <c r="Z4947" t="s">
        <v>3051</v>
      </c>
      <c r="AA4947" t="s">
        <v>1146</v>
      </c>
      <c r="AB4947" s="198">
        <v>37165.875011574077</v>
      </c>
      <c r="AC4947" s="198">
        <v>37195.875011574077</v>
      </c>
    </row>
    <row r="4948" spans="1:29" x14ac:dyDescent="0.2">
      <c r="A4948" s="44" t="str">
        <f t="shared" si="386"/>
        <v>US Natural Gas Physical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1342185</v>
      </c>
      <c r="H4948" s="198">
        <v>37047.45175925926</v>
      </c>
      <c r="I4948" t="s">
        <v>3606</v>
      </c>
      <c r="M4948" t="s">
        <v>3494</v>
      </c>
      <c r="N4948" t="s">
        <v>3873</v>
      </c>
      <c r="O4948" t="s">
        <v>1147</v>
      </c>
      <c r="P4948" s="199">
        <v>5000</v>
      </c>
      <c r="S4948" t="s">
        <v>3495</v>
      </c>
      <c r="T4948" t="s">
        <v>3730</v>
      </c>
      <c r="U4948" s="201">
        <v>0.34749999999999998</v>
      </c>
      <c r="V4948" t="s">
        <v>4289</v>
      </c>
      <c r="W4948" t="s">
        <v>3217</v>
      </c>
      <c r="X4948" t="s">
        <v>3153</v>
      </c>
      <c r="Y4948" t="s">
        <v>4481</v>
      </c>
      <c r="Z4948" t="s">
        <v>3051</v>
      </c>
      <c r="AA4948" t="s">
        <v>1148</v>
      </c>
      <c r="AB4948" s="198">
        <v>37073.875011574077</v>
      </c>
      <c r="AC4948" s="198">
        <v>37103.875011574077</v>
      </c>
    </row>
    <row r="4949" spans="1:29" x14ac:dyDescent="0.2">
      <c r="A4949" s="44" t="str">
        <f t="shared" si="386"/>
        <v>US Natural Gas Physical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Physical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155000</v>
      </c>
      <c r="G4949" s="202">
        <v>1342187</v>
      </c>
      <c r="H4949" s="198">
        <v>37047.451793981483</v>
      </c>
      <c r="I4949" t="s">
        <v>3606</v>
      </c>
      <c r="M4949" t="s">
        <v>3494</v>
      </c>
      <c r="N4949" t="s">
        <v>3873</v>
      </c>
      <c r="O4949" t="s">
        <v>1149</v>
      </c>
      <c r="P4949" s="199">
        <v>5000</v>
      </c>
      <c r="S4949" t="s">
        <v>3495</v>
      </c>
      <c r="T4949" t="s">
        <v>3730</v>
      </c>
      <c r="U4949" s="201">
        <v>0</v>
      </c>
      <c r="V4949" t="s">
        <v>4289</v>
      </c>
      <c r="W4949" t="s">
        <v>3217</v>
      </c>
      <c r="X4949" t="s">
        <v>3153</v>
      </c>
      <c r="Y4949" t="s">
        <v>4481</v>
      </c>
      <c r="Z4949" t="s">
        <v>3051</v>
      </c>
      <c r="AA4949" t="s">
        <v>1150</v>
      </c>
      <c r="AB4949" s="198">
        <v>37073.875011574077</v>
      </c>
      <c r="AC4949" s="198">
        <v>37103.875011574077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151</v>
      </c>
      <c r="F4950" s="213">
        <f t="shared" si="390"/>
        <v>377500</v>
      </c>
      <c r="G4950" s="202">
        <v>1342188</v>
      </c>
      <c r="H4950" s="198">
        <v>37047.451805555553</v>
      </c>
      <c r="I4950" t="s">
        <v>4280</v>
      </c>
      <c r="M4950" t="s">
        <v>3494</v>
      </c>
      <c r="N4950" t="s">
        <v>4277</v>
      </c>
      <c r="O4950" t="s">
        <v>4505</v>
      </c>
      <c r="Q4950" s="199">
        <v>2500</v>
      </c>
      <c r="S4950" t="s">
        <v>3495</v>
      </c>
      <c r="T4950" t="s">
        <v>3730</v>
      </c>
      <c r="U4950" s="201">
        <v>4.3499999999999996</v>
      </c>
      <c r="V4950" t="s">
        <v>4281</v>
      </c>
      <c r="W4950" t="s">
        <v>2909</v>
      </c>
      <c r="X4950" t="s">
        <v>4278</v>
      </c>
      <c r="Y4950" t="s">
        <v>3748</v>
      </c>
      <c r="Z4950" t="s">
        <v>3051</v>
      </c>
      <c r="AA4950" t="s">
        <v>1151</v>
      </c>
      <c r="AB4950" s="198">
        <v>37196</v>
      </c>
      <c r="AC4950" s="198">
        <v>37346</v>
      </c>
    </row>
    <row r="4951" spans="1:29" x14ac:dyDescent="0.2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31</v>
      </c>
      <c r="F4951" s="213">
        <f t="shared" si="390"/>
        <v>310000</v>
      </c>
      <c r="G4951" s="202">
        <v>1342189</v>
      </c>
      <c r="H4951" s="198">
        <v>37047.451817129629</v>
      </c>
      <c r="I4951" t="s">
        <v>4477</v>
      </c>
      <c r="M4951" t="s">
        <v>3494</v>
      </c>
      <c r="N4951" t="s">
        <v>4277</v>
      </c>
      <c r="O4951" t="s">
        <v>4487</v>
      </c>
      <c r="Q4951" s="199">
        <v>10000</v>
      </c>
      <c r="S4951" t="s">
        <v>3495</v>
      </c>
      <c r="T4951" t="s">
        <v>3730</v>
      </c>
      <c r="U4951" s="201">
        <v>3.93</v>
      </c>
      <c r="V4951" t="s">
        <v>4177</v>
      </c>
      <c r="W4951" t="s">
        <v>2909</v>
      </c>
      <c r="X4951" t="s">
        <v>4278</v>
      </c>
      <c r="Y4951" t="s">
        <v>3748</v>
      </c>
      <c r="Z4951" t="s">
        <v>3051</v>
      </c>
      <c r="AA4951" t="s">
        <v>1152</v>
      </c>
      <c r="AB4951" s="198">
        <v>37073.875</v>
      </c>
      <c r="AC4951" s="198">
        <v>37103.875</v>
      </c>
    </row>
    <row r="4952" spans="1:29" x14ac:dyDescent="0.2">
      <c r="A4952" s="44" t="str">
        <f t="shared" si="386"/>
        <v xml:space="preserve"> Metals Financial</v>
      </c>
      <c r="B4952" s="44" t="str">
        <f t="shared" si="387"/>
        <v/>
      </c>
      <c r="C4952" s="44" t="str">
        <f t="shared" si="388"/>
        <v>Metals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2</v>
      </c>
      <c r="G4952" s="202">
        <v>1342191</v>
      </c>
      <c r="H4952" s="198">
        <v>37047.451967592591</v>
      </c>
      <c r="I4952" t="s">
        <v>3743</v>
      </c>
      <c r="M4952" t="s">
        <v>3499</v>
      </c>
      <c r="N4952" t="s">
        <v>3727</v>
      </c>
      <c r="O4952" t="s">
        <v>3728</v>
      </c>
      <c r="Q4952" s="199">
        <v>2</v>
      </c>
      <c r="S4952" t="s">
        <v>3729</v>
      </c>
      <c r="T4952" t="s">
        <v>3730</v>
      </c>
      <c r="U4952" s="201">
        <v>1682</v>
      </c>
      <c r="V4952" t="s">
        <v>3937</v>
      </c>
      <c r="W4952" t="s">
        <v>3736</v>
      </c>
      <c r="X4952" t="s">
        <v>3732</v>
      </c>
      <c r="Y4952" t="s">
        <v>3733</v>
      </c>
      <c r="Z4952" t="s">
        <v>3734</v>
      </c>
      <c r="AA4952">
        <v>2169477</v>
      </c>
    </row>
    <row r="4953" spans="1:29" x14ac:dyDescent="0.2">
      <c r="A4953" s="44" t="str">
        <f t="shared" si="386"/>
        <v xml:space="preserve"> Natural Gas Physical</v>
      </c>
      <c r="B4953" s="44" t="str">
        <f t="shared" si="387"/>
        <v/>
      </c>
      <c r="C4953" s="44" t="str">
        <f t="shared" si="388"/>
        <v>Natural Gas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1</v>
      </c>
      <c r="F4953" s="213">
        <f t="shared" si="390"/>
        <v>5000</v>
      </c>
      <c r="G4953" s="202">
        <v>1342192</v>
      </c>
      <c r="H4953" s="198">
        <v>37047.452002314814</v>
      </c>
      <c r="I4953" t="s">
        <v>3810</v>
      </c>
      <c r="M4953" t="s">
        <v>3494</v>
      </c>
      <c r="N4953" t="s">
        <v>3176</v>
      </c>
      <c r="O4953" t="s">
        <v>151</v>
      </c>
      <c r="P4953" s="199">
        <v>5000</v>
      </c>
      <c r="S4953" t="s">
        <v>3798</v>
      </c>
      <c r="T4953" t="s">
        <v>3177</v>
      </c>
      <c r="U4953" s="201">
        <v>4.74</v>
      </c>
      <c r="V4953" t="s">
        <v>3894</v>
      </c>
      <c r="W4953" t="s">
        <v>3178</v>
      </c>
      <c r="X4953" t="s">
        <v>3179</v>
      </c>
      <c r="Y4953" t="s">
        <v>4481</v>
      </c>
      <c r="Z4953" t="s">
        <v>3052</v>
      </c>
      <c r="AA4953">
        <v>831752</v>
      </c>
      <c r="AB4953" s="198">
        <v>37048.875011574077</v>
      </c>
      <c r="AC4953" s="198">
        <v>37048.875011574077</v>
      </c>
    </row>
    <row r="4954" spans="1:29" x14ac:dyDescent="0.2">
      <c r="A4954" s="44" t="str">
        <f t="shared" si="386"/>
        <v>US Power Physical</v>
      </c>
      <c r="B4954" s="44" t="str">
        <f t="shared" si="387"/>
        <v>US</v>
      </c>
      <c r="C4954" s="44" t="str">
        <f t="shared" si="388"/>
        <v>Power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750</v>
      </c>
      <c r="G4954" s="202">
        <v>1342193</v>
      </c>
      <c r="H4954" s="198">
        <v>37047.45207175926</v>
      </c>
      <c r="I4954" t="s">
        <v>4239</v>
      </c>
      <c r="M4954" t="s">
        <v>2818</v>
      </c>
      <c r="N4954" t="s">
        <v>3458</v>
      </c>
      <c r="O4954" t="s">
        <v>3095</v>
      </c>
      <c r="Q4954" s="199">
        <v>25</v>
      </c>
      <c r="S4954" t="s">
        <v>3493</v>
      </c>
      <c r="T4954" t="s">
        <v>3730</v>
      </c>
      <c r="U4954" s="201">
        <v>62</v>
      </c>
      <c r="V4954" t="s">
        <v>4217</v>
      </c>
      <c r="W4954" t="s">
        <v>3094</v>
      </c>
      <c r="X4954" t="s">
        <v>3459</v>
      </c>
      <c r="Y4954" t="s">
        <v>4783</v>
      </c>
      <c r="Z4954" t="s">
        <v>3046</v>
      </c>
      <c r="AA4954">
        <v>633092.1</v>
      </c>
      <c r="AB4954" s="198">
        <v>37135.875011574077</v>
      </c>
      <c r="AC4954" s="198">
        <v>37164.875011574077</v>
      </c>
    </row>
    <row r="4955" spans="1:29" x14ac:dyDescent="0.2">
      <c r="A4955" s="44" t="str">
        <f t="shared" si="386"/>
        <v xml:space="preserve"> Natural Gas Physical</v>
      </c>
      <c r="B4955" s="44" t="str">
        <f t="shared" si="387"/>
        <v/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</v>
      </c>
      <c r="G4955" s="202">
        <v>1342194</v>
      </c>
      <c r="H4955" s="198">
        <v>37047.45212962963</v>
      </c>
      <c r="I4955" t="s">
        <v>3818</v>
      </c>
      <c r="M4955" t="s">
        <v>3494</v>
      </c>
      <c r="N4955" t="s">
        <v>3176</v>
      </c>
      <c r="O4955" t="s">
        <v>4591</v>
      </c>
      <c r="P4955" s="199">
        <v>5000</v>
      </c>
      <c r="S4955" t="s">
        <v>3798</v>
      </c>
      <c r="T4955" t="s">
        <v>3177</v>
      </c>
      <c r="U4955" s="201">
        <v>4.7149999999999999</v>
      </c>
      <c r="V4955" t="s">
        <v>3819</v>
      </c>
      <c r="W4955" t="s">
        <v>3178</v>
      </c>
      <c r="X4955" t="s">
        <v>3179</v>
      </c>
      <c r="Y4955" t="s">
        <v>4481</v>
      </c>
      <c r="Z4955" t="s">
        <v>3052</v>
      </c>
      <c r="AA4955">
        <v>831755</v>
      </c>
      <c r="AB4955" s="198">
        <v>37047.875011574077</v>
      </c>
      <c r="AC4955" s="198">
        <v>37047.875011574077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1342195</v>
      </c>
      <c r="H4956" s="198">
        <v>37047.452291666668</v>
      </c>
      <c r="I4956" t="s">
        <v>4477</v>
      </c>
      <c r="M4956" t="s">
        <v>3494</v>
      </c>
      <c r="N4956" t="s">
        <v>4277</v>
      </c>
      <c r="O4956" t="s">
        <v>4505</v>
      </c>
      <c r="Q4956" s="199">
        <v>5000</v>
      </c>
      <c r="S4956" t="s">
        <v>3495</v>
      </c>
      <c r="T4956" t="s">
        <v>3730</v>
      </c>
      <c r="U4956" s="201">
        <v>4.3499999999999996</v>
      </c>
      <c r="V4956" t="s">
        <v>4177</v>
      </c>
      <c r="W4956" t="s">
        <v>2909</v>
      </c>
      <c r="X4956" t="s">
        <v>4278</v>
      </c>
      <c r="Y4956" t="s">
        <v>3748</v>
      </c>
      <c r="Z4956" t="s">
        <v>3051</v>
      </c>
      <c r="AA4956" t="s">
        <v>1153</v>
      </c>
      <c r="AB4956" s="198">
        <v>37196</v>
      </c>
      <c r="AC4956" s="198">
        <v>37346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155000</v>
      </c>
      <c r="G4957" s="202">
        <v>1342196</v>
      </c>
      <c r="H4957" s="198">
        <v>37047.452314814815</v>
      </c>
      <c r="I4957" t="s">
        <v>4264</v>
      </c>
      <c r="M4957" t="s">
        <v>3494</v>
      </c>
      <c r="N4957" t="s">
        <v>4277</v>
      </c>
      <c r="O4957" t="s">
        <v>4487</v>
      </c>
      <c r="Q4957" s="199">
        <v>5000</v>
      </c>
      <c r="S4957" t="s">
        <v>3495</v>
      </c>
      <c r="T4957" t="s">
        <v>3730</v>
      </c>
      <c r="U4957" s="201">
        <v>3.93</v>
      </c>
      <c r="V4957" t="s">
        <v>3697</v>
      </c>
      <c r="W4957" t="s">
        <v>2909</v>
      </c>
      <c r="X4957" t="s">
        <v>4278</v>
      </c>
      <c r="Y4957" t="s">
        <v>3748</v>
      </c>
      <c r="Z4957" t="s">
        <v>3051</v>
      </c>
      <c r="AA4957" t="s">
        <v>1154</v>
      </c>
      <c r="AB4957" s="198">
        <v>37073.875</v>
      </c>
      <c r="AC4957" s="198">
        <v>37103.875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31</v>
      </c>
      <c r="F4958" s="213">
        <f t="shared" si="390"/>
        <v>155000</v>
      </c>
      <c r="G4958" s="202">
        <v>1342197</v>
      </c>
      <c r="H4958" s="198">
        <v>37047.452349537038</v>
      </c>
      <c r="I4958" t="s">
        <v>3702</v>
      </c>
      <c r="M4958" t="s">
        <v>3494</v>
      </c>
      <c r="N4958" t="s">
        <v>4277</v>
      </c>
      <c r="O4958" t="s">
        <v>4487</v>
      </c>
      <c r="Q4958" s="199">
        <v>5000</v>
      </c>
      <c r="S4958" t="s">
        <v>3495</v>
      </c>
      <c r="T4958" t="s">
        <v>3730</v>
      </c>
      <c r="U4958" s="201">
        <v>3.93</v>
      </c>
      <c r="V4958" t="s">
        <v>3928</v>
      </c>
      <c r="W4958" t="s">
        <v>2909</v>
      </c>
      <c r="X4958" t="s">
        <v>4278</v>
      </c>
      <c r="Y4958" t="s">
        <v>3748</v>
      </c>
      <c r="Z4958" t="s">
        <v>3051</v>
      </c>
      <c r="AA4958" t="s">
        <v>1155</v>
      </c>
      <c r="AB4958" s="198">
        <v>37073.875</v>
      </c>
      <c r="AC4958" s="198">
        <v>37103.875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155000</v>
      </c>
      <c r="G4959" s="202">
        <v>1342198</v>
      </c>
      <c r="H4959" s="198">
        <v>37047.452499999999</v>
      </c>
      <c r="I4959" t="s">
        <v>4484</v>
      </c>
      <c r="M4959" t="s">
        <v>3494</v>
      </c>
      <c r="N4959" t="s">
        <v>4277</v>
      </c>
      <c r="O4959" t="s">
        <v>4487</v>
      </c>
      <c r="Q4959" s="199">
        <v>5000</v>
      </c>
      <c r="S4959" t="s">
        <v>3495</v>
      </c>
      <c r="T4959" t="s">
        <v>3730</v>
      </c>
      <c r="U4959" s="201">
        <v>3.9350000000000001</v>
      </c>
      <c r="V4959" t="s">
        <v>4225</v>
      </c>
      <c r="W4959" t="s">
        <v>2909</v>
      </c>
      <c r="X4959" t="s">
        <v>4278</v>
      </c>
      <c r="Y4959" t="s">
        <v>3748</v>
      </c>
      <c r="Z4959" t="s">
        <v>3051</v>
      </c>
      <c r="AA4959" t="s">
        <v>1156</v>
      </c>
      <c r="AB4959" s="198">
        <v>37073.875</v>
      </c>
      <c r="AC4959" s="198">
        <v>37103.875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123</v>
      </c>
      <c r="F4960" s="213">
        <f t="shared" si="390"/>
        <v>615000</v>
      </c>
      <c r="G4960" s="202">
        <v>1342199</v>
      </c>
      <c r="H4960" s="198">
        <v>37047.452557870369</v>
      </c>
      <c r="I4960" t="s">
        <v>4171</v>
      </c>
      <c r="M4960" t="s">
        <v>3494</v>
      </c>
      <c r="N4960" t="s">
        <v>4277</v>
      </c>
      <c r="O4960" t="s">
        <v>3218</v>
      </c>
      <c r="Q4960" s="199">
        <v>5000</v>
      </c>
      <c r="S4960" t="s">
        <v>3495</v>
      </c>
      <c r="T4960" t="s">
        <v>3730</v>
      </c>
      <c r="U4960" s="201">
        <v>4.0199999999999996</v>
      </c>
      <c r="V4960" t="s">
        <v>4448</v>
      </c>
      <c r="W4960" t="s">
        <v>2909</v>
      </c>
      <c r="X4960" t="s">
        <v>4278</v>
      </c>
      <c r="Y4960" t="s">
        <v>3748</v>
      </c>
      <c r="Z4960" t="s">
        <v>3051</v>
      </c>
      <c r="AA4960" t="s">
        <v>1157</v>
      </c>
      <c r="AB4960" s="198">
        <v>37073</v>
      </c>
      <c r="AC4960" s="198">
        <v>37195</v>
      </c>
    </row>
    <row r="4961" spans="1:29" x14ac:dyDescent="0.2">
      <c r="A4961" s="44" t="str">
        <f t="shared" si="386"/>
        <v xml:space="preserve"> Natural Gas Financial</v>
      </c>
      <c r="B4961" s="44" t="str">
        <f t="shared" si="387"/>
        <v/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214</v>
      </c>
      <c r="F4961" s="213">
        <f t="shared" si="390"/>
        <v>1070000</v>
      </c>
      <c r="G4961" s="202">
        <v>1342200</v>
      </c>
      <c r="H4961" s="198">
        <v>37047.452685185184</v>
      </c>
      <c r="I4961" t="s">
        <v>3645</v>
      </c>
      <c r="M4961" t="s">
        <v>3494</v>
      </c>
      <c r="N4961" t="s">
        <v>3692</v>
      </c>
      <c r="O4961" t="s">
        <v>3264</v>
      </c>
      <c r="Q4961" s="199">
        <v>5000</v>
      </c>
      <c r="S4961" t="s">
        <v>3495</v>
      </c>
      <c r="T4961" t="s">
        <v>3730</v>
      </c>
      <c r="U4961" s="201">
        <v>-0.39500000000000002</v>
      </c>
      <c r="V4961" t="s">
        <v>4715</v>
      </c>
      <c r="W4961" t="s">
        <v>3693</v>
      </c>
      <c r="X4961" t="s">
        <v>3694</v>
      </c>
      <c r="Y4961" t="s">
        <v>3748</v>
      </c>
      <c r="Z4961" t="s">
        <v>3052</v>
      </c>
      <c r="AA4961" t="s">
        <v>1158</v>
      </c>
      <c r="AB4961" s="198">
        <v>37347</v>
      </c>
      <c r="AC4961" s="198">
        <v>37560</v>
      </c>
    </row>
    <row r="4962" spans="1:29" x14ac:dyDescent="0.2">
      <c r="A4962" s="44" t="str">
        <f t="shared" si="386"/>
        <v xml:space="preserve"> Metals Financial</v>
      </c>
      <c r="B4962" s="44" t="str">
        <f t="shared" si="387"/>
        <v/>
      </c>
      <c r="C4962" s="44" t="str">
        <f t="shared" si="388"/>
        <v>Metals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16</v>
      </c>
      <c r="G4962" s="202">
        <v>1342201</v>
      </c>
      <c r="H4962" s="198">
        <v>37047.452766203707</v>
      </c>
      <c r="I4962" t="s">
        <v>3787</v>
      </c>
      <c r="M4962" t="s">
        <v>3499</v>
      </c>
      <c r="N4962" t="s">
        <v>3727</v>
      </c>
      <c r="O4962" t="s">
        <v>3728</v>
      </c>
      <c r="Q4962" s="199">
        <v>16</v>
      </c>
      <c r="S4962" t="s">
        <v>3729</v>
      </c>
      <c r="T4962" t="s">
        <v>3730</v>
      </c>
      <c r="U4962" s="201">
        <v>1682</v>
      </c>
      <c r="V4962" t="s">
        <v>3133</v>
      </c>
      <c r="W4962" t="s">
        <v>3736</v>
      </c>
      <c r="X4962" t="s">
        <v>3732</v>
      </c>
      <c r="Y4962" t="s">
        <v>3733</v>
      </c>
      <c r="Z4962" t="s">
        <v>3734</v>
      </c>
      <c r="AA4962">
        <v>2169495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155000</v>
      </c>
      <c r="G4963" s="202">
        <v>1342202</v>
      </c>
      <c r="H4963" s="198">
        <v>37047.452847222223</v>
      </c>
      <c r="I4963" t="s">
        <v>4477</v>
      </c>
      <c r="M4963" t="s">
        <v>3494</v>
      </c>
      <c r="N4963" t="s">
        <v>4488</v>
      </c>
      <c r="O4963" t="s">
        <v>4388</v>
      </c>
      <c r="Q4963" s="199">
        <v>5000</v>
      </c>
      <c r="S4963" t="s">
        <v>3495</v>
      </c>
      <c r="T4963" t="s">
        <v>3730</v>
      </c>
      <c r="U4963" s="201">
        <v>4.75</v>
      </c>
      <c r="V4963" t="s">
        <v>3545</v>
      </c>
      <c r="W4963" t="s">
        <v>4385</v>
      </c>
      <c r="X4963" t="s">
        <v>4386</v>
      </c>
      <c r="Y4963" t="s">
        <v>3748</v>
      </c>
      <c r="Z4963" t="s">
        <v>3051</v>
      </c>
      <c r="AA4963" t="s">
        <v>1159</v>
      </c>
      <c r="AB4963" s="198">
        <v>37104.875011574077</v>
      </c>
      <c r="AC4963" s="198">
        <v>37134.875011574077</v>
      </c>
    </row>
    <row r="4964" spans="1:29" x14ac:dyDescent="0.2">
      <c r="A4964" s="44" t="str">
        <f t="shared" si="386"/>
        <v>US Power Physical</v>
      </c>
      <c r="B4964" s="44" t="str">
        <f t="shared" si="387"/>
        <v>US</v>
      </c>
      <c r="C4964" s="44" t="str">
        <f t="shared" si="388"/>
        <v>Power</v>
      </c>
      <c r="D4964" s="44" t="str">
        <f t="shared" si="389"/>
        <v>Physical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1500</v>
      </c>
      <c r="G4964" s="202">
        <v>1342203</v>
      </c>
      <c r="H4964" s="198">
        <v>37047.4528587963</v>
      </c>
      <c r="I4964" t="s">
        <v>3702</v>
      </c>
      <c r="M4964" t="s">
        <v>2818</v>
      </c>
      <c r="N4964" t="s">
        <v>3519</v>
      </c>
      <c r="O4964" t="s">
        <v>2838</v>
      </c>
      <c r="Q4964" s="199">
        <v>50</v>
      </c>
      <c r="S4964" t="s">
        <v>3493</v>
      </c>
      <c r="T4964" t="s">
        <v>3730</v>
      </c>
      <c r="U4964" s="201">
        <v>50.5</v>
      </c>
      <c r="V4964" t="s">
        <v>4665</v>
      </c>
      <c r="W4964" t="s">
        <v>3538</v>
      </c>
      <c r="X4964" t="s">
        <v>3539</v>
      </c>
      <c r="Y4964" t="s">
        <v>4783</v>
      </c>
      <c r="Z4964" t="s">
        <v>3046</v>
      </c>
      <c r="AA4964">
        <v>633093.1</v>
      </c>
      <c r="AB4964" s="198">
        <v>37408.71597222222</v>
      </c>
      <c r="AC4964" s="198">
        <v>37437.71597222222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30</v>
      </c>
      <c r="F4965" s="213">
        <f t="shared" si="390"/>
        <v>150000</v>
      </c>
      <c r="G4965" s="202">
        <v>1342204</v>
      </c>
      <c r="H4965" s="198">
        <v>37047.452881944446</v>
      </c>
      <c r="I4965" t="s">
        <v>4518</v>
      </c>
      <c r="M4965" t="s">
        <v>3494</v>
      </c>
      <c r="N4965" t="s">
        <v>4488</v>
      </c>
      <c r="O4965" t="s">
        <v>4389</v>
      </c>
      <c r="Q4965" s="199">
        <v>5000</v>
      </c>
      <c r="S4965" t="s">
        <v>3495</v>
      </c>
      <c r="T4965" t="s">
        <v>3730</v>
      </c>
      <c r="U4965" s="201">
        <v>3.49</v>
      </c>
      <c r="V4965" t="s">
        <v>4390</v>
      </c>
      <c r="W4965" t="s">
        <v>4385</v>
      </c>
      <c r="X4965" t="s">
        <v>4386</v>
      </c>
      <c r="Y4965" t="s">
        <v>3748</v>
      </c>
      <c r="Z4965" t="s">
        <v>3051</v>
      </c>
      <c r="AA4965" t="s">
        <v>1160</v>
      </c>
      <c r="AB4965" s="198">
        <v>37135.875011574077</v>
      </c>
      <c r="AC4965" s="198">
        <v>37164.875011574077</v>
      </c>
    </row>
    <row r="4966" spans="1:29" x14ac:dyDescent="0.2">
      <c r="A4966" s="44" t="str">
        <f t="shared" si="386"/>
        <v xml:space="preserve"> Metals Financial</v>
      </c>
      <c r="B4966" s="44" t="str">
        <f t="shared" si="387"/>
        <v/>
      </c>
      <c r="C4966" s="44" t="str">
        <f t="shared" si="388"/>
        <v>Metals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1</v>
      </c>
      <c r="F4966" s="213">
        <f t="shared" si="390"/>
        <v>20</v>
      </c>
      <c r="G4966" s="202">
        <v>1342207</v>
      </c>
      <c r="H4966" s="198">
        <v>37047.453101851854</v>
      </c>
      <c r="I4966" t="s">
        <v>3752</v>
      </c>
      <c r="M4966" t="s">
        <v>3499</v>
      </c>
      <c r="N4966" t="s">
        <v>3789</v>
      </c>
      <c r="O4966" t="s">
        <v>3790</v>
      </c>
      <c r="Q4966" s="199">
        <v>20</v>
      </c>
      <c r="S4966" t="s">
        <v>3729</v>
      </c>
      <c r="T4966" t="s">
        <v>3730</v>
      </c>
      <c r="U4966" s="201">
        <v>933</v>
      </c>
      <c r="V4966" t="s">
        <v>3830</v>
      </c>
      <c r="W4966" t="s">
        <v>3756</v>
      </c>
      <c r="X4966" t="s">
        <v>3732</v>
      </c>
      <c r="Y4966" t="s">
        <v>3733</v>
      </c>
      <c r="Z4966" t="s">
        <v>3734</v>
      </c>
      <c r="AA4966">
        <v>2169509</v>
      </c>
    </row>
    <row r="4967" spans="1:29" x14ac:dyDescent="0.2">
      <c r="A4967" s="44" t="str">
        <f t="shared" si="386"/>
        <v>US Crude Financial</v>
      </c>
      <c r="B4967" s="44" t="str">
        <f t="shared" si="387"/>
        <v>US</v>
      </c>
      <c r="C4967" s="44" t="str">
        <f t="shared" si="388"/>
        <v>Crude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</v>
      </c>
      <c r="F4967" s="213">
        <f t="shared" si="390"/>
        <v>50000</v>
      </c>
      <c r="G4967" s="202">
        <v>1342208</v>
      </c>
      <c r="H4967" s="198">
        <v>37047.453136574077</v>
      </c>
      <c r="I4967" t="s">
        <v>4276</v>
      </c>
      <c r="M4967" t="s">
        <v>3599</v>
      </c>
      <c r="N4967" t="s">
        <v>4774</v>
      </c>
      <c r="O4967" t="s">
        <v>3516</v>
      </c>
      <c r="Q4967" s="199">
        <v>50000</v>
      </c>
      <c r="S4967" t="s">
        <v>3500</v>
      </c>
      <c r="T4967" t="s">
        <v>3730</v>
      </c>
      <c r="U4967" s="201">
        <v>28.22</v>
      </c>
      <c r="V4967" t="s">
        <v>3679</v>
      </c>
      <c r="W4967" t="s">
        <v>4776</v>
      </c>
      <c r="X4967" t="s">
        <v>4777</v>
      </c>
      <c r="Y4967" t="s">
        <v>2830</v>
      </c>
      <c r="Z4967" t="s">
        <v>3051</v>
      </c>
      <c r="AA4967">
        <v>113787</v>
      </c>
      <c r="AB4967" s="198">
        <v>37073</v>
      </c>
      <c r="AC4967" s="198">
        <v>37103</v>
      </c>
    </row>
    <row r="4968" spans="1:29" x14ac:dyDescent="0.2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50000</v>
      </c>
      <c r="G4968" s="202">
        <v>1342210</v>
      </c>
      <c r="H4968" s="198">
        <v>37047.453217592592</v>
      </c>
      <c r="I4968" t="s">
        <v>4276</v>
      </c>
      <c r="M4968" t="s">
        <v>3599</v>
      </c>
      <c r="N4968" t="s">
        <v>4774</v>
      </c>
      <c r="O4968" t="s">
        <v>3516</v>
      </c>
      <c r="Q4968" s="199">
        <v>50000</v>
      </c>
      <c r="S4968" t="s">
        <v>3500</v>
      </c>
      <c r="T4968" t="s">
        <v>3730</v>
      </c>
      <c r="U4968" s="201">
        <v>28.24</v>
      </c>
      <c r="V4968" t="s">
        <v>4469</v>
      </c>
      <c r="W4968" t="s">
        <v>4776</v>
      </c>
      <c r="X4968" t="s">
        <v>4777</v>
      </c>
      <c r="Y4968" t="s">
        <v>2830</v>
      </c>
      <c r="Z4968" t="s">
        <v>3051</v>
      </c>
      <c r="AA4968">
        <v>113788</v>
      </c>
      <c r="AB4968" s="198">
        <v>37073</v>
      </c>
      <c r="AC4968" s="198">
        <v>37103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1342211</v>
      </c>
      <c r="H4969" s="198">
        <v>37047.453252314815</v>
      </c>
      <c r="I4969" t="s">
        <v>3702</v>
      </c>
      <c r="M4969" t="s">
        <v>3494</v>
      </c>
      <c r="N4969" t="s">
        <v>4277</v>
      </c>
      <c r="O4969" t="s">
        <v>4487</v>
      </c>
      <c r="Q4969" s="199">
        <v>10000</v>
      </c>
      <c r="S4969" t="s">
        <v>3495</v>
      </c>
      <c r="T4969" t="s">
        <v>3730</v>
      </c>
      <c r="U4969" s="201">
        <v>3.9350000000000001</v>
      </c>
      <c r="V4969" t="s">
        <v>4099</v>
      </c>
      <c r="W4969" t="s">
        <v>2909</v>
      </c>
      <c r="X4969" t="s">
        <v>4278</v>
      </c>
      <c r="Y4969" t="s">
        <v>3748</v>
      </c>
      <c r="Z4969" t="s">
        <v>3051</v>
      </c>
      <c r="AA4969" t="s">
        <v>1161</v>
      </c>
      <c r="AB4969" s="198">
        <v>37073.875</v>
      </c>
      <c r="AC4969" s="198">
        <v>37103.875</v>
      </c>
    </row>
    <row r="4970" spans="1:29" x14ac:dyDescent="0.2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13">
        <f t="shared" si="390"/>
        <v>50000</v>
      </c>
      <c r="G4970" s="202">
        <v>1342212</v>
      </c>
      <c r="H4970" s="198">
        <v>37047.453263888892</v>
      </c>
      <c r="I4970" t="s">
        <v>4276</v>
      </c>
      <c r="M4970" t="s">
        <v>3599</v>
      </c>
      <c r="N4970" t="s">
        <v>4774</v>
      </c>
      <c r="O4970" t="s">
        <v>3516</v>
      </c>
      <c r="Q4970" s="199">
        <v>50000</v>
      </c>
      <c r="S4970" t="s">
        <v>3500</v>
      </c>
      <c r="T4970" t="s">
        <v>3730</v>
      </c>
      <c r="U4970" s="201">
        <v>28.26</v>
      </c>
      <c r="V4970" t="s">
        <v>4469</v>
      </c>
      <c r="W4970" t="s">
        <v>4776</v>
      </c>
      <c r="X4970" t="s">
        <v>4777</v>
      </c>
      <c r="Y4970" t="s">
        <v>2830</v>
      </c>
      <c r="Z4970" t="s">
        <v>3051</v>
      </c>
      <c r="AA4970">
        <v>113790</v>
      </c>
      <c r="AB4970" s="198">
        <v>37073</v>
      </c>
      <c r="AC4970" s="198">
        <v>37103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123</v>
      </c>
      <c r="F4971" s="213">
        <f t="shared" si="390"/>
        <v>615000</v>
      </c>
      <c r="G4971" s="202">
        <v>1342214</v>
      </c>
      <c r="H4971" s="198">
        <v>37047.453310185185</v>
      </c>
      <c r="I4971" t="s">
        <v>4496</v>
      </c>
      <c r="M4971" t="s">
        <v>3494</v>
      </c>
      <c r="N4971" t="s">
        <v>4277</v>
      </c>
      <c r="O4971" t="s">
        <v>3218</v>
      </c>
      <c r="Q4971" s="199">
        <v>5000</v>
      </c>
      <c r="S4971" t="s">
        <v>3495</v>
      </c>
      <c r="T4971" t="s">
        <v>3730</v>
      </c>
      <c r="U4971" s="201">
        <v>4.0250000000000004</v>
      </c>
      <c r="V4971" t="s">
        <v>4463</v>
      </c>
      <c r="W4971" t="s">
        <v>2909</v>
      </c>
      <c r="X4971" t="s">
        <v>4278</v>
      </c>
      <c r="Y4971" t="s">
        <v>3748</v>
      </c>
      <c r="Z4971" t="s">
        <v>3051</v>
      </c>
      <c r="AA4971" t="s">
        <v>1162</v>
      </c>
      <c r="AB4971" s="198">
        <v>37073</v>
      </c>
      <c r="AC4971" s="198">
        <v>37195</v>
      </c>
    </row>
    <row r="4972" spans="1:29" x14ac:dyDescent="0.2">
      <c r="A4972" s="44" t="str">
        <f t="shared" si="386"/>
        <v xml:space="preserve"> LPG Financial</v>
      </c>
      <c r="B4972" s="44" t="str">
        <f t="shared" si="387"/>
        <v/>
      </c>
      <c r="C4972" s="44" t="str">
        <f t="shared" si="388"/>
        <v>LPG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62000</v>
      </c>
      <c r="G4972" s="202">
        <v>1342215</v>
      </c>
      <c r="H4972" s="198">
        <v>37047.453321759262</v>
      </c>
      <c r="I4972" t="s">
        <v>1163</v>
      </c>
      <c r="M4972" t="s">
        <v>3498</v>
      </c>
      <c r="N4972" t="s">
        <v>3205</v>
      </c>
      <c r="O4972" t="s">
        <v>3896</v>
      </c>
      <c r="Q4972" s="199">
        <v>2000</v>
      </c>
      <c r="S4972" t="s">
        <v>3610</v>
      </c>
      <c r="T4972" t="s">
        <v>3730</v>
      </c>
      <c r="U4972" s="201">
        <v>268</v>
      </c>
      <c r="V4972" t="s">
        <v>1164</v>
      </c>
      <c r="W4972" t="s">
        <v>3206</v>
      </c>
      <c r="X4972" t="s">
        <v>3207</v>
      </c>
      <c r="Y4972" t="s">
        <v>2830</v>
      </c>
      <c r="Z4972" t="s">
        <v>4120</v>
      </c>
      <c r="AA4972">
        <v>113789</v>
      </c>
      <c r="AB4972" s="198">
        <v>37073.875011574077</v>
      </c>
      <c r="AC4972" s="198">
        <v>37103.875011574077</v>
      </c>
    </row>
    <row r="4973" spans="1:29" x14ac:dyDescent="0.2">
      <c r="A4973" s="44" t="str">
        <f t="shared" si="386"/>
        <v xml:space="preserve"> Natural Gas Financial</v>
      </c>
      <c r="B4973" s="44" t="str">
        <f t="shared" si="387"/>
        <v/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155000</v>
      </c>
      <c r="G4973" s="202">
        <v>1342216</v>
      </c>
      <c r="H4973" s="198">
        <v>37047.4534375</v>
      </c>
      <c r="I4973" t="s">
        <v>3645</v>
      </c>
      <c r="M4973" t="s">
        <v>3494</v>
      </c>
      <c r="N4973" t="s">
        <v>3692</v>
      </c>
      <c r="O4973" t="s">
        <v>3344</v>
      </c>
      <c r="Q4973" s="199">
        <v>5000</v>
      </c>
      <c r="S4973" t="s">
        <v>3495</v>
      </c>
      <c r="T4973" t="s">
        <v>3730</v>
      </c>
      <c r="U4973" s="201">
        <v>-0.46500000000000002</v>
      </c>
      <c r="V4973" t="s">
        <v>1165</v>
      </c>
      <c r="W4973" t="s">
        <v>3693</v>
      </c>
      <c r="X4973" t="s">
        <v>3694</v>
      </c>
      <c r="Y4973" t="s">
        <v>3748</v>
      </c>
      <c r="Z4973" t="s">
        <v>3052</v>
      </c>
      <c r="AA4973" t="s">
        <v>1166</v>
      </c>
      <c r="AB4973" s="198">
        <v>37104.875011574077</v>
      </c>
      <c r="AC4973" s="198">
        <v>37134.875011574077</v>
      </c>
    </row>
    <row r="4974" spans="1:29" x14ac:dyDescent="0.2">
      <c r="A4974" s="44" t="str">
        <f t="shared" si="386"/>
        <v xml:space="preserve"> Metals Financial</v>
      </c>
      <c r="B4974" s="44" t="str">
        <f t="shared" si="387"/>
        <v/>
      </c>
      <c r="C4974" s="44" t="str">
        <f t="shared" si="388"/>
        <v>Metals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</v>
      </c>
      <c r="F4974" s="213">
        <f t="shared" si="390"/>
        <v>10</v>
      </c>
      <c r="G4974" s="202">
        <v>1342217</v>
      </c>
      <c r="H4974" s="198">
        <v>37047.453472222223</v>
      </c>
      <c r="I4974" t="s">
        <v>3743</v>
      </c>
      <c r="M4974" t="s">
        <v>3499</v>
      </c>
      <c r="N4974" t="s">
        <v>3739</v>
      </c>
      <c r="O4974" t="s">
        <v>3740</v>
      </c>
      <c r="P4974" s="199">
        <v>10</v>
      </c>
      <c r="S4974" t="s">
        <v>3729</v>
      </c>
      <c r="T4974" t="s">
        <v>3730</v>
      </c>
      <c r="U4974" s="201">
        <v>1517</v>
      </c>
      <c r="V4974" t="s">
        <v>3937</v>
      </c>
      <c r="W4974" t="s">
        <v>3736</v>
      </c>
      <c r="X4974" t="s">
        <v>3732</v>
      </c>
      <c r="Y4974" t="s">
        <v>3733</v>
      </c>
      <c r="Z4974" t="s">
        <v>3734</v>
      </c>
      <c r="AA4974">
        <v>2169511</v>
      </c>
    </row>
    <row r="4975" spans="1:29" x14ac:dyDescent="0.2">
      <c r="A4975" s="44" t="str">
        <f t="shared" si="386"/>
        <v xml:space="preserve"> Natural Gas Financial</v>
      </c>
      <c r="B4975" s="44" t="str">
        <f t="shared" si="387"/>
        <v/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155000</v>
      </c>
      <c r="G4975" s="202">
        <v>1342218</v>
      </c>
      <c r="H4975" s="198">
        <v>37047.453518518516</v>
      </c>
      <c r="I4975" t="s">
        <v>3645</v>
      </c>
      <c r="M4975" t="s">
        <v>3494</v>
      </c>
      <c r="N4975" t="s">
        <v>3692</v>
      </c>
      <c r="O4975" t="s">
        <v>3344</v>
      </c>
      <c r="Q4975" s="199">
        <v>5000</v>
      </c>
      <c r="S4975" t="s">
        <v>3495</v>
      </c>
      <c r="T4975" t="s">
        <v>3730</v>
      </c>
      <c r="U4975" s="201">
        <v>-0.46500000000000002</v>
      </c>
      <c r="V4975" t="s">
        <v>1165</v>
      </c>
      <c r="W4975" t="s">
        <v>3693</v>
      </c>
      <c r="X4975" t="s">
        <v>3694</v>
      </c>
      <c r="Y4975" t="s">
        <v>3748</v>
      </c>
      <c r="Z4975" t="s">
        <v>3052</v>
      </c>
      <c r="AA4975" t="s">
        <v>1167</v>
      </c>
      <c r="AB4975" s="198">
        <v>37104.875011574077</v>
      </c>
      <c r="AC4975" s="198">
        <v>37134.875011574077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123</v>
      </c>
      <c r="F4976" s="213">
        <f t="shared" si="390"/>
        <v>615000</v>
      </c>
      <c r="G4976" s="202">
        <v>1342219</v>
      </c>
      <c r="H4976" s="198">
        <v>37047.453530092593</v>
      </c>
      <c r="I4976" t="s">
        <v>4625</v>
      </c>
      <c r="M4976" t="s">
        <v>3494</v>
      </c>
      <c r="N4976" t="s">
        <v>4277</v>
      </c>
      <c r="O4976" t="s">
        <v>3218</v>
      </c>
      <c r="P4976" s="199">
        <v>5000</v>
      </c>
      <c r="S4976" t="s">
        <v>3495</v>
      </c>
      <c r="T4976" t="s">
        <v>3730</v>
      </c>
      <c r="U4976" s="201">
        <v>4.0199999999999996</v>
      </c>
      <c r="V4976" t="s">
        <v>4626</v>
      </c>
      <c r="W4976" t="s">
        <v>2909</v>
      </c>
      <c r="X4976" t="s">
        <v>4278</v>
      </c>
      <c r="Y4976" t="s">
        <v>3748</v>
      </c>
      <c r="Z4976" t="s">
        <v>3051</v>
      </c>
      <c r="AA4976" t="s">
        <v>1168</v>
      </c>
      <c r="AB4976" s="198">
        <v>37073</v>
      </c>
      <c r="AC4976" s="198">
        <v>37195</v>
      </c>
    </row>
    <row r="4977" spans="1:29" x14ac:dyDescent="0.2">
      <c r="A4977" s="44" t="str">
        <f t="shared" si="386"/>
        <v xml:space="preserve"> Metals Financial</v>
      </c>
      <c r="B4977" s="44" t="str">
        <f t="shared" si="387"/>
        <v/>
      </c>
      <c r="C4977" s="44" t="str">
        <f t="shared" si="388"/>
        <v>Metals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10</v>
      </c>
      <c r="G4977" s="202">
        <v>1342220</v>
      </c>
      <c r="H4977" s="198">
        <v>37047.453541666669</v>
      </c>
      <c r="I4977" t="s">
        <v>3743</v>
      </c>
      <c r="M4977" t="s">
        <v>3499</v>
      </c>
      <c r="N4977" t="s">
        <v>3739</v>
      </c>
      <c r="O4977" t="s">
        <v>3740</v>
      </c>
      <c r="P4977" s="199">
        <v>10</v>
      </c>
      <c r="S4977" t="s">
        <v>3729</v>
      </c>
      <c r="T4977" t="s">
        <v>3730</v>
      </c>
      <c r="U4977" s="201">
        <v>1517</v>
      </c>
      <c r="V4977" t="s">
        <v>3955</v>
      </c>
      <c r="W4977" t="s">
        <v>3736</v>
      </c>
      <c r="X4977" t="s">
        <v>3732</v>
      </c>
      <c r="Y4977" t="s">
        <v>3733</v>
      </c>
      <c r="Z4977" t="s">
        <v>3734</v>
      </c>
      <c r="AA4977">
        <v>2169514</v>
      </c>
    </row>
    <row r="4978" spans="1:29" x14ac:dyDescent="0.2">
      <c r="A4978" s="44" t="str">
        <f t="shared" si="386"/>
        <v xml:space="preserve"> Natural Gas Physical</v>
      </c>
      <c r="B4978" s="44" t="str">
        <f t="shared" si="387"/>
        <v/>
      </c>
      <c r="C4978" s="44" t="str">
        <f t="shared" si="388"/>
        <v>Natural Gas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1</v>
      </c>
      <c r="F4978" s="213">
        <f t="shared" si="390"/>
        <v>10000</v>
      </c>
      <c r="G4978" s="202">
        <v>1342222</v>
      </c>
      <c r="H4978" s="198">
        <v>37047.453773148147</v>
      </c>
      <c r="I4978" t="s">
        <v>4158</v>
      </c>
      <c r="M4978" t="s">
        <v>3494</v>
      </c>
      <c r="N4978" t="s">
        <v>3176</v>
      </c>
      <c r="O4978" t="s">
        <v>4591</v>
      </c>
      <c r="P4978" s="199">
        <v>10000</v>
      </c>
      <c r="S4978" t="s">
        <v>3798</v>
      </c>
      <c r="T4978" t="s">
        <v>3177</v>
      </c>
      <c r="U4978" s="201">
        <v>4.71</v>
      </c>
      <c r="V4978" t="s">
        <v>3817</v>
      </c>
      <c r="W4978" t="s">
        <v>3178</v>
      </c>
      <c r="X4978" t="s">
        <v>3179</v>
      </c>
      <c r="Y4978" t="s">
        <v>4481</v>
      </c>
      <c r="Z4978" t="s">
        <v>3052</v>
      </c>
      <c r="AA4978">
        <v>831764</v>
      </c>
      <c r="AB4978" s="198">
        <v>37047.875011574077</v>
      </c>
      <c r="AC4978" s="198">
        <v>37047.875011574077</v>
      </c>
    </row>
    <row r="4979" spans="1:29" x14ac:dyDescent="0.2">
      <c r="A4979" s="44" t="str">
        <f t="shared" si="386"/>
        <v xml:space="preserve"> Metals Financial</v>
      </c>
      <c r="B4979" s="44" t="str">
        <f t="shared" si="387"/>
        <v/>
      </c>
      <c r="C4979" s="44" t="str">
        <f t="shared" si="388"/>
        <v>Metals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</v>
      </c>
      <c r="F4979" s="213">
        <f t="shared" si="390"/>
        <v>20</v>
      </c>
      <c r="G4979" s="202">
        <v>1342224</v>
      </c>
      <c r="H4979" s="198">
        <v>37047.453993055555</v>
      </c>
      <c r="I4979" t="s">
        <v>3700</v>
      </c>
      <c r="M4979" t="s">
        <v>3499</v>
      </c>
      <c r="N4979" t="s">
        <v>3727</v>
      </c>
      <c r="O4979" t="s">
        <v>3728</v>
      </c>
      <c r="P4979" s="199">
        <v>20</v>
      </c>
      <c r="S4979" t="s">
        <v>3729</v>
      </c>
      <c r="T4979" t="s">
        <v>3730</v>
      </c>
      <c r="U4979" s="201">
        <v>1683</v>
      </c>
      <c r="V4979" t="s">
        <v>3940</v>
      </c>
      <c r="W4979" t="s">
        <v>3736</v>
      </c>
      <c r="X4979" t="s">
        <v>3732</v>
      </c>
      <c r="Y4979" t="s">
        <v>3733</v>
      </c>
      <c r="Z4979" t="s">
        <v>3734</v>
      </c>
      <c r="AA4979">
        <v>2169516</v>
      </c>
    </row>
    <row r="4980" spans="1:29" x14ac:dyDescent="0.2">
      <c r="A4980" s="44" t="str">
        <f t="shared" si="386"/>
        <v xml:space="preserve"> Metals Financial</v>
      </c>
      <c r="B4980" s="44" t="str">
        <f t="shared" si="387"/>
        <v/>
      </c>
      <c r="C4980" s="44" t="str">
        <f t="shared" si="388"/>
        <v>Metals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10</v>
      </c>
      <c r="G4980" s="202">
        <v>1342225</v>
      </c>
      <c r="H4980" s="198">
        <v>37047.454270833332</v>
      </c>
      <c r="I4980" t="s">
        <v>3743</v>
      </c>
      <c r="M4980" t="s">
        <v>3499</v>
      </c>
      <c r="N4980" t="s">
        <v>3757</v>
      </c>
      <c r="O4980" t="s">
        <v>3758</v>
      </c>
      <c r="Q4980" s="199">
        <v>10</v>
      </c>
      <c r="S4980" t="s">
        <v>3729</v>
      </c>
      <c r="T4980" t="s">
        <v>3730</v>
      </c>
      <c r="U4980" s="201">
        <v>463</v>
      </c>
      <c r="V4980" t="s">
        <v>3937</v>
      </c>
      <c r="W4980" t="s">
        <v>3747</v>
      </c>
      <c r="X4980" t="s">
        <v>3732</v>
      </c>
      <c r="Y4980" t="s">
        <v>3733</v>
      </c>
      <c r="Z4980" t="s">
        <v>3734</v>
      </c>
      <c r="AA4980">
        <v>2169520</v>
      </c>
    </row>
    <row r="4981" spans="1:29" x14ac:dyDescent="0.2">
      <c r="A4981" s="44" t="str">
        <f t="shared" si="386"/>
        <v xml:space="preserve"> Natural Gas Financial</v>
      </c>
      <c r="B4981" s="44" t="str">
        <f t="shared" si="387"/>
        <v/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31</v>
      </c>
      <c r="F4981" s="213">
        <f t="shared" si="390"/>
        <v>155000</v>
      </c>
      <c r="G4981" s="202">
        <v>1342227</v>
      </c>
      <c r="H4981" s="198">
        <v>37047.454594907409</v>
      </c>
      <c r="I4981" t="s">
        <v>3702</v>
      </c>
      <c r="M4981" t="s">
        <v>3494</v>
      </c>
      <c r="N4981" t="s">
        <v>3692</v>
      </c>
      <c r="O4981" t="s">
        <v>919</v>
      </c>
      <c r="Q4981" s="199">
        <v>5000</v>
      </c>
      <c r="S4981" t="s">
        <v>3495</v>
      </c>
      <c r="T4981" t="s">
        <v>3730</v>
      </c>
      <c r="U4981" s="201">
        <v>0.05</v>
      </c>
      <c r="V4981" t="s">
        <v>4616</v>
      </c>
      <c r="W4981" t="s">
        <v>3693</v>
      </c>
      <c r="X4981" t="s">
        <v>4379</v>
      </c>
      <c r="Y4981" t="s">
        <v>3748</v>
      </c>
      <c r="Z4981" t="s">
        <v>3052</v>
      </c>
      <c r="AA4981" t="s">
        <v>1169</v>
      </c>
      <c r="AB4981" s="198">
        <v>37165</v>
      </c>
      <c r="AC4981" s="198">
        <v>37195</v>
      </c>
    </row>
    <row r="4982" spans="1:29" x14ac:dyDescent="0.2">
      <c r="A4982" s="44" t="str">
        <f t="shared" si="386"/>
        <v>US Crude Financial</v>
      </c>
      <c r="B4982" s="44" t="str">
        <f t="shared" si="387"/>
        <v>US</v>
      </c>
      <c r="C4982" s="44" t="str">
        <f t="shared" si="388"/>
        <v>Crude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50000</v>
      </c>
      <c r="G4982" s="202">
        <v>1342229</v>
      </c>
      <c r="H4982" s="198">
        <v>37047.454641203702</v>
      </c>
      <c r="I4982" t="s">
        <v>3700</v>
      </c>
      <c r="M4982" t="s">
        <v>3599</v>
      </c>
      <c r="N4982" t="s">
        <v>4774</v>
      </c>
      <c r="O4982" t="s">
        <v>4335</v>
      </c>
      <c r="P4982" s="199">
        <v>50000</v>
      </c>
      <c r="S4982" t="s">
        <v>3500</v>
      </c>
      <c r="T4982" t="s">
        <v>3730</v>
      </c>
      <c r="U4982" s="201">
        <v>28.22</v>
      </c>
      <c r="V4982" t="s">
        <v>3954</v>
      </c>
      <c r="W4982" t="s">
        <v>4776</v>
      </c>
      <c r="X4982" t="s">
        <v>4181</v>
      </c>
      <c r="Y4982" t="s">
        <v>2830</v>
      </c>
      <c r="Z4982" t="s">
        <v>3051</v>
      </c>
      <c r="AA4982">
        <v>113794</v>
      </c>
      <c r="AB4982" s="198">
        <v>37073</v>
      </c>
      <c r="AC4982" s="198">
        <v>37103</v>
      </c>
    </row>
    <row r="4983" spans="1:29" x14ac:dyDescent="0.2">
      <c r="A4983" s="44" t="str">
        <f t="shared" si="386"/>
        <v xml:space="preserve"> Natural Gas Physical</v>
      </c>
      <c r="B4983" s="44" t="str">
        <f t="shared" si="387"/>
        <v/>
      </c>
      <c r="C4983" s="44" t="str">
        <f t="shared" si="388"/>
        <v>Natural Gas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10000</v>
      </c>
      <c r="G4983" s="202">
        <v>1342230</v>
      </c>
      <c r="H4983" s="198">
        <v>37047.454675925925</v>
      </c>
      <c r="I4983" t="s">
        <v>4535</v>
      </c>
      <c r="M4983" t="s">
        <v>3494</v>
      </c>
      <c r="N4983" t="s">
        <v>3176</v>
      </c>
      <c r="O4983" t="s">
        <v>4591</v>
      </c>
      <c r="Q4983" s="199">
        <v>10000</v>
      </c>
      <c r="S4983" t="s">
        <v>3798</v>
      </c>
      <c r="T4983" t="s">
        <v>3177</v>
      </c>
      <c r="U4983" s="201">
        <v>4.71</v>
      </c>
      <c r="V4983" t="s">
        <v>4536</v>
      </c>
      <c r="W4983" t="s">
        <v>3178</v>
      </c>
      <c r="X4983" t="s">
        <v>3179</v>
      </c>
      <c r="Y4983" t="s">
        <v>4481</v>
      </c>
      <c r="Z4983" t="s">
        <v>3052</v>
      </c>
      <c r="AA4983">
        <v>831765</v>
      </c>
      <c r="AB4983" s="198">
        <v>37047.875011574077</v>
      </c>
      <c r="AC4983" s="198">
        <v>37047.875011574077</v>
      </c>
    </row>
    <row r="4984" spans="1:29" x14ac:dyDescent="0.2">
      <c r="A4984" s="44" t="str">
        <f t="shared" si="386"/>
        <v>US Power Physical</v>
      </c>
      <c r="B4984" s="44" t="str">
        <f t="shared" si="387"/>
        <v>US</v>
      </c>
      <c r="C4984" s="44" t="str">
        <f t="shared" si="388"/>
        <v>Power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92</v>
      </c>
      <c r="F4984" s="213">
        <f t="shared" si="390"/>
        <v>4600</v>
      </c>
      <c r="G4984" s="202">
        <v>1342231</v>
      </c>
      <c r="H4984" s="198">
        <v>37047.454733796294</v>
      </c>
      <c r="I4984" t="s">
        <v>3518</v>
      </c>
      <c r="M4984" t="s">
        <v>2818</v>
      </c>
      <c r="N4984" t="s">
        <v>3519</v>
      </c>
      <c r="O4984" t="s">
        <v>4117</v>
      </c>
      <c r="P4984" s="199">
        <v>50</v>
      </c>
      <c r="S4984" t="s">
        <v>3493</v>
      </c>
      <c r="T4984" t="s">
        <v>3730</v>
      </c>
      <c r="U4984" s="201">
        <v>36.75</v>
      </c>
      <c r="V4984" t="s">
        <v>3878</v>
      </c>
      <c r="W4984" t="s">
        <v>3966</v>
      </c>
      <c r="X4984" t="s">
        <v>4258</v>
      </c>
      <c r="Y4984" t="s">
        <v>4783</v>
      </c>
      <c r="Z4984" t="s">
        <v>3046</v>
      </c>
      <c r="AA4984">
        <v>633097.1</v>
      </c>
      <c r="AB4984" s="198">
        <v>37165.591666666667</v>
      </c>
      <c r="AC4984" s="198">
        <v>37256.591666666667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465000</v>
      </c>
      <c r="G4985" s="202">
        <v>1342232</v>
      </c>
      <c r="H4985" s="198">
        <v>37047.454780092594</v>
      </c>
      <c r="I4985" t="s">
        <v>4484</v>
      </c>
      <c r="M4985" t="s">
        <v>3494</v>
      </c>
      <c r="N4985" t="s">
        <v>4277</v>
      </c>
      <c r="O4985" t="s">
        <v>4487</v>
      </c>
      <c r="Q4985" s="199">
        <v>15000</v>
      </c>
      <c r="S4985" t="s">
        <v>3495</v>
      </c>
      <c r="T4985" t="s">
        <v>3730</v>
      </c>
      <c r="U4985" s="201">
        <v>3.9449999999999998</v>
      </c>
      <c r="V4985" t="s">
        <v>4485</v>
      </c>
      <c r="W4985" t="s">
        <v>2909</v>
      </c>
      <c r="X4985" t="s">
        <v>4278</v>
      </c>
      <c r="Y4985" t="s">
        <v>3748</v>
      </c>
      <c r="Z4985" t="s">
        <v>3051</v>
      </c>
      <c r="AA4985" t="s">
        <v>1170</v>
      </c>
      <c r="AB4985" s="198">
        <v>37073.875</v>
      </c>
      <c r="AC4985" s="198">
        <v>37103.875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465000</v>
      </c>
      <c r="G4986" s="202">
        <v>1342233</v>
      </c>
      <c r="H4986" s="198">
        <v>37047.454988425925</v>
      </c>
      <c r="I4986" t="s">
        <v>3606</v>
      </c>
      <c r="M4986" t="s">
        <v>3494</v>
      </c>
      <c r="N4986" t="s">
        <v>4277</v>
      </c>
      <c r="O4986" t="s">
        <v>4487</v>
      </c>
      <c r="P4986" s="199">
        <v>15000</v>
      </c>
      <c r="S4986" t="s">
        <v>3495</v>
      </c>
      <c r="T4986" t="s">
        <v>3730</v>
      </c>
      <c r="U4986" s="201">
        <v>3.94</v>
      </c>
      <c r="V4986" t="s">
        <v>3154</v>
      </c>
      <c r="W4986" t="s">
        <v>2909</v>
      </c>
      <c r="X4986" t="s">
        <v>4278</v>
      </c>
      <c r="Y4986" t="s">
        <v>3748</v>
      </c>
      <c r="Z4986" t="s">
        <v>3051</v>
      </c>
      <c r="AA4986" t="s">
        <v>1171</v>
      </c>
      <c r="AB4986" s="198">
        <v>37073.875</v>
      </c>
      <c r="AC4986" s="198">
        <v>37103.875</v>
      </c>
    </row>
    <row r="4987" spans="1:29" x14ac:dyDescent="0.2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13">
        <f t="shared" si="390"/>
        <v>50000</v>
      </c>
      <c r="G4987" s="202">
        <v>1342235</v>
      </c>
      <c r="H4987" s="198">
        <v>37047.455023148148</v>
      </c>
      <c r="I4987" t="s">
        <v>4276</v>
      </c>
      <c r="M4987" t="s">
        <v>3599</v>
      </c>
      <c r="N4987" t="s">
        <v>4774</v>
      </c>
      <c r="O4987" t="s">
        <v>3516</v>
      </c>
      <c r="P4987" s="199">
        <v>50000</v>
      </c>
      <c r="S4987" t="s">
        <v>3500</v>
      </c>
      <c r="T4987" t="s">
        <v>3730</v>
      </c>
      <c r="U4987" s="201">
        <v>28.2</v>
      </c>
      <c r="V4987" t="s">
        <v>3801</v>
      </c>
      <c r="W4987" t="s">
        <v>4776</v>
      </c>
      <c r="X4987" t="s">
        <v>4777</v>
      </c>
      <c r="Y4987" t="s">
        <v>2830</v>
      </c>
      <c r="Z4987" t="s">
        <v>3051</v>
      </c>
      <c r="AA4987">
        <v>113795</v>
      </c>
      <c r="AB4987" s="198">
        <v>37073</v>
      </c>
      <c r="AC4987" s="198">
        <v>37103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61</v>
      </c>
      <c r="F4988" s="213">
        <f t="shared" si="390"/>
        <v>305000</v>
      </c>
      <c r="G4988" s="202">
        <v>1342236</v>
      </c>
      <c r="H4988" s="198">
        <v>37047.455057870371</v>
      </c>
      <c r="I4988" t="s">
        <v>3518</v>
      </c>
      <c r="M4988" t="s">
        <v>3494</v>
      </c>
      <c r="N4988" t="s">
        <v>4488</v>
      </c>
      <c r="O4988" t="s">
        <v>4424</v>
      </c>
      <c r="P4988" s="199">
        <v>5000</v>
      </c>
      <c r="S4988" t="s">
        <v>3495</v>
      </c>
      <c r="T4988" t="s">
        <v>3730</v>
      </c>
      <c r="U4988" s="201">
        <v>2.2000000000000002</v>
      </c>
      <c r="V4988" t="s">
        <v>493</v>
      </c>
      <c r="W4988" t="s">
        <v>4385</v>
      </c>
      <c r="X4988" t="s">
        <v>4386</v>
      </c>
      <c r="Y4988" t="s">
        <v>3748</v>
      </c>
      <c r="Z4988" t="s">
        <v>3051</v>
      </c>
      <c r="AA4988" t="s">
        <v>1172</v>
      </c>
      <c r="AB4988" s="198">
        <v>37196</v>
      </c>
      <c r="AC4988" s="198">
        <v>37256</v>
      </c>
    </row>
    <row r="4989" spans="1:29" x14ac:dyDescent="0.2">
      <c r="A4989" s="44" t="str">
        <f t="shared" si="386"/>
        <v>US Oil Products Financial</v>
      </c>
      <c r="B4989" s="44" t="str">
        <f t="shared" si="387"/>
        <v>US</v>
      </c>
      <c r="C4989" s="44" t="str">
        <f t="shared" si="388"/>
        <v>Oil Products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</v>
      </c>
      <c r="F4989" s="213">
        <f t="shared" si="390"/>
        <v>75000</v>
      </c>
      <c r="G4989" s="202">
        <v>1342237</v>
      </c>
      <c r="H4989" s="198">
        <v>37047.455057870371</v>
      </c>
      <c r="I4989" t="s">
        <v>1173</v>
      </c>
      <c r="M4989" t="s">
        <v>3497</v>
      </c>
      <c r="N4989" t="s">
        <v>1174</v>
      </c>
      <c r="O4989" t="s">
        <v>1175</v>
      </c>
      <c r="Q4989" s="199">
        <v>25000</v>
      </c>
      <c r="S4989" t="s">
        <v>3500</v>
      </c>
      <c r="T4989" t="s">
        <v>3730</v>
      </c>
      <c r="U4989" s="201">
        <v>7</v>
      </c>
      <c r="V4989" t="s">
        <v>1176</v>
      </c>
      <c r="W4989" t="s">
        <v>3672</v>
      </c>
      <c r="X4989" t="s">
        <v>3673</v>
      </c>
      <c r="Y4989" t="s">
        <v>3748</v>
      </c>
      <c r="Z4989" t="s">
        <v>3051</v>
      </c>
      <c r="AA4989" t="s">
        <v>1177</v>
      </c>
      <c r="AB4989" s="198">
        <v>37073</v>
      </c>
      <c r="AC4989" s="198">
        <v>37164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465000</v>
      </c>
      <c r="G4990" s="202">
        <v>1342241</v>
      </c>
      <c r="H4990" s="198">
        <v>37047.455405092594</v>
      </c>
      <c r="I4990" t="s">
        <v>4484</v>
      </c>
      <c r="M4990" t="s">
        <v>3494</v>
      </c>
      <c r="N4990" t="s">
        <v>4277</v>
      </c>
      <c r="O4990" t="s">
        <v>4487</v>
      </c>
      <c r="P4990" s="199">
        <v>15000</v>
      </c>
      <c r="S4990" t="s">
        <v>3495</v>
      </c>
      <c r="T4990" t="s">
        <v>3730</v>
      </c>
      <c r="U4990" s="201">
        <v>3.9350000000000001</v>
      </c>
      <c r="V4990" t="s">
        <v>4049</v>
      </c>
      <c r="W4990" t="s">
        <v>2909</v>
      </c>
      <c r="X4990" t="s">
        <v>4278</v>
      </c>
      <c r="Y4990" t="s">
        <v>3748</v>
      </c>
      <c r="Z4990" t="s">
        <v>3051</v>
      </c>
      <c r="AA4990" t="s">
        <v>1178</v>
      </c>
      <c r="AB4990" s="198">
        <v>37073.875</v>
      </c>
      <c r="AC4990" s="198">
        <v>37103.875</v>
      </c>
    </row>
    <row r="4991" spans="1:29" x14ac:dyDescent="0.2">
      <c r="A4991" s="44" t="str">
        <f t="shared" si="386"/>
        <v xml:space="preserve"> Natural Gas Financial</v>
      </c>
      <c r="B4991" s="44" t="str">
        <f t="shared" si="387"/>
        <v/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155000</v>
      </c>
      <c r="G4991" s="202">
        <v>1342242</v>
      </c>
      <c r="H4991" s="198">
        <v>37047.455439814818</v>
      </c>
      <c r="I4991" t="s">
        <v>4276</v>
      </c>
      <c r="M4991" t="s">
        <v>3494</v>
      </c>
      <c r="N4991" t="s">
        <v>3692</v>
      </c>
      <c r="O4991" t="s">
        <v>919</v>
      </c>
      <c r="Q4991" s="199">
        <v>5000</v>
      </c>
      <c r="S4991" t="s">
        <v>3495</v>
      </c>
      <c r="T4991" t="s">
        <v>3730</v>
      </c>
      <c r="U4991" s="201">
        <v>7.0000000000000007E-2</v>
      </c>
      <c r="V4991" t="s">
        <v>4653</v>
      </c>
      <c r="W4991" t="s">
        <v>3693</v>
      </c>
      <c r="X4991" t="s">
        <v>4379</v>
      </c>
      <c r="Y4991" t="s">
        <v>3748</v>
      </c>
      <c r="Z4991" t="s">
        <v>3052</v>
      </c>
      <c r="AA4991" t="s">
        <v>1179</v>
      </c>
      <c r="AB4991" s="198">
        <v>37165</v>
      </c>
      <c r="AC4991" s="198">
        <v>37195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155000</v>
      </c>
      <c r="G4992" s="202">
        <v>1342243</v>
      </c>
      <c r="H4992" s="198">
        <v>37047.455451388887</v>
      </c>
      <c r="I4992" t="s">
        <v>4484</v>
      </c>
      <c r="M4992" t="s">
        <v>3494</v>
      </c>
      <c r="N4992" t="s">
        <v>4277</v>
      </c>
      <c r="O4992" t="s">
        <v>4487</v>
      </c>
      <c r="Q4992" s="199">
        <v>5000</v>
      </c>
      <c r="S4992" t="s">
        <v>3495</v>
      </c>
      <c r="T4992" t="s">
        <v>3730</v>
      </c>
      <c r="U4992" s="201">
        <v>3.94</v>
      </c>
      <c r="V4992" t="s">
        <v>4485</v>
      </c>
      <c r="W4992" t="s">
        <v>2909</v>
      </c>
      <c r="X4992" t="s">
        <v>4278</v>
      </c>
      <c r="Y4992" t="s">
        <v>3748</v>
      </c>
      <c r="Z4992" t="s">
        <v>3051</v>
      </c>
      <c r="AA4992" t="s">
        <v>1180</v>
      </c>
      <c r="AB4992" s="198">
        <v>37073.875</v>
      </c>
      <c r="AC4992" s="198">
        <v>37103.875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155000</v>
      </c>
      <c r="G4993" s="202">
        <v>1342244</v>
      </c>
      <c r="H4993" s="198">
        <v>37047.455474537041</v>
      </c>
      <c r="I4993" t="s">
        <v>4484</v>
      </c>
      <c r="M4993" t="s">
        <v>3494</v>
      </c>
      <c r="N4993" t="s">
        <v>4488</v>
      </c>
      <c r="O4993" t="s">
        <v>3398</v>
      </c>
      <c r="P4993" s="199">
        <v>5000</v>
      </c>
      <c r="S4993" t="s">
        <v>3495</v>
      </c>
      <c r="T4993" t="s">
        <v>3730</v>
      </c>
      <c r="U4993" s="201">
        <v>0.23499999999999999</v>
      </c>
      <c r="V4993" t="s">
        <v>3469</v>
      </c>
      <c r="W4993" t="s">
        <v>4489</v>
      </c>
      <c r="X4993" t="s">
        <v>4490</v>
      </c>
      <c r="Y4993" t="s">
        <v>3748</v>
      </c>
      <c r="Z4993" t="s">
        <v>3051</v>
      </c>
      <c r="AA4993" t="s">
        <v>1181</v>
      </c>
      <c r="AB4993" s="198">
        <v>37165</v>
      </c>
      <c r="AC4993" s="198">
        <v>37195</v>
      </c>
    </row>
    <row r="4994" spans="1:29" x14ac:dyDescent="0.2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31</v>
      </c>
      <c r="F4994" s="213">
        <f t="shared" si="390"/>
        <v>310000</v>
      </c>
      <c r="G4994" s="202">
        <v>1342247</v>
      </c>
      <c r="H4994" s="198">
        <v>37047.455625000002</v>
      </c>
      <c r="I4994" t="s">
        <v>4484</v>
      </c>
      <c r="M4994" t="s">
        <v>3494</v>
      </c>
      <c r="N4994" t="s">
        <v>4277</v>
      </c>
      <c r="O4994" t="s">
        <v>4487</v>
      </c>
      <c r="Q4994" s="199">
        <v>10000</v>
      </c>
      <c r="S4994" t="s">
        <v>3495</v>
      </c>
      <c r="T4994" t="s">
        <v>3730</v>
      </c>
      <c r="U4994" s="201">
        <v>3.9449999999999998</v>
      </c>
      <c r="V4994" t="s">
        <v>4485</v>
      </c>
      <c r="W4994" t="s">
        <v>2909</v>
      </c>
      <c r="X4994" t="s">
        <v>4278</v>
      </c>
      <c r="Y4994" t="s">
        <v>3748</v>
      </c>
      <c r="Z4994" t="s">
        <v>3051</v>
      </c>
      <c r="AA4994" t="s">
        <v>1182</v>
      </c>
      <c r="AB4994" s="198">
        <v>37073.875</v>
      </c>
      <c r="AC4994" s="198">
        <v>37103.875</v>
      </c>
    </row>
    <row r="4995" spans="1:29" x14ac:dyDescent="0.2">
      <c r="A4995" s="44" t="str">
        <f t="shared" si="386"/>
        <v xml:space="preserve"> Natural Gas Physical</v>
      </c>
      <c r="B4995" s="44" t="str">
        <f t="shared" si="387"/>
        <v/>
      </c>
      <c r="C4995" s="44" t="str">
        <f t="shared" si="388"/>
        <v>Natural Gas</v>
      </c>
      <c r="D4995" s="44" t="str">
        <f t="shared" si="389"/>
        <v>Physical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10000</v>
      </c>
      <c r="G4995" s="202">
        <v>1342249</v>
      </c>
      <c r="H4995" s="198">
        <v>37047.455694444441</v>
      </c>
      <c r="I4995" t="s">
        <v>4239</v>
      </c>
      <c r="M4995" t="s">
        <v>3494</v>
      </c>
      <c r="N4995" t="s">
        <v>3176</v>
      </c>
      <c r="O4995" t="s">
        <v>4591</v>
      </c>
      <c r="Q4995" s="199">
        <v>10000</v>
      </c>
      <c r="S4995" t="s">
        <v>3798</v>
      </c>
      <c r="T4995" t="s">
        <v>3177</v>
      </c>
      <c r="U4995" s="201">
        <v>4.7149999999999999</v>
      </c>
      <c r="V4995" t="s">
        <v>3255</v>
      </c>
      <c r="W4995" t="s">
        <v>3178</v>
      </c>
      <c r="X4995" t="s">
        <v>3179</v>
      </c>
      <c r="Y4995" t="s">
        <v>4481</v>
      </c>
      <c r="Z4995" t="s">
        <v>3052</v>
      </c>
      <c r="AA4995">
        <v>831767</v>
      </c>
      <c r="AB4995" s="198">
        <v>37047.875011574077</v>
      </c>
      <c r="AC4995" s="198">
        <v>37047.875011574077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450000</v>
      </c>
      <c r="G4996" s="202">
        <v>1342253</v>
      </c>
      <c r="H4996" s="198">
        <v>37047.455821759257</v>
      </c>
      <c r="I4996" t="s">
        <v>4276</v>
      </c>
      <c r="M4996" t="s">
        <v>3494</v>
      </c>
      <c r="N4996" t="s">
        <v>4277</v>
      </c>
      <c r="O4996" t="s">
        <v>3186</v>
      </c>
      <c r="P4996" s="199">
        <v>15000</v>
      </c>
      <c r="S4996" t="s">
        <v>3495</v>
      </c>
      <c r="T4996" t="s">
        <v>3730</v>
      </c>
      <c r="U4996" s="201">
        <v>4.0549999999999997</v>
      </c>
      <c r="V4996" t="s">
        <v>4452</v>
      </c>
      <c r="W4996" t="s">
        <v>2909</v>
      </c>
      <c r="X4996" t="s">
        <v>4278</v>
      </c>
      <c r="Y4996" t="s">
        <v>3748</v>
      </c>
      <c r="Z4996" t="s">
        <v>3051</v>
      </c>
      <c r="AA4996" t="s">
        <v>1183</v>
      </c>
      <c r="AB4996" s="198">
        <v>37135.875</v>
      </c>
      <c r="AC4996" s="198">
        <v>37164.875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31</v>
      </c>
      <c r="F4997" s="213">
        <f t="shared" si="390"/>
        <v>155000</v>
      </c>
      <c r="G4997" s="202">
        <v>1342256</v>
      </c>
      <c r="H4997" s="198">
        <v>37047.455868055556</v>
      </c>
      <c r="I4997" t="s">
        <v>4484</v>
      </c>
      <c r="M4997" t="s">
        <v>3494</v>
      </c>
      <c r="N4997" t="s">
        <v>4277</v>
      </c>
      <c r="O4997" t="s">
        <v>4487</v>
      </c>
      <c r="P4997" s="199">
        <v>5000</v>
      </c>
      <c r="S4997" t="s">
        <v>3495</v>
      </c>
      <c r="T4997" t="s">
        <v>3730</v>
      </c>
      <c r="U4997" s="201">
        <v>3.93</v>
      </c>
      <c r="V4997" t="s">
        <v>4472</v>
      </c>
      <c r="W4997" t="s">
        <v>2909</v>
      </c>
      <c r="X4997" t="s">
        <v>4278</v>
      </c>
      <c r="Y4997" t="s">
        <v>3748</v>
      </c>
      <c r="Z4997" t="s">
        <v>3051</v>
      </c>
      <c r="AA4997" t="s">
        <v>1184</v>
      </c>
      <c r="AB4997" s="198">
        <v>37073.875</v>
      </c>
      <c r="AC4997" s="198">
        <v>37103.875</v>
      </c>
    </row>
    <row r="4998" spans="1:29" x14ac:dyDescent="0.2">
      <c r="A4998" s="44" t="str">
        <f t="shared" si="386"/>
        <v>US Natural Gas Financial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31</v>
      </c>
      <c r="F4998" s="213">
        <f t="shared" si="390"/>
        <v>310000</v>
      </c>
      <c r="G4998" s="202">
        <v>1342257</v>
      </c>
      <c r="H4998" s="198">
        <v>37047.455891203703</v>
      </c>
      <c r="I4998" t="s">
        <v>3606</v>
      </c>
      <c r="M4998" t="s">
        <v>3494</v>
      </c>
      <c r="N4998" t="s">
        <v>4488</v>
      </c>
      <c r="O4998" t="s">
        <v>4691</v>
      </c>
      <c r="P4998" s="199">
        <v>10000</v>
      </c>
      <c r="S4998" t="s">
        <v>3495</v>
      </c>
      <c r="T4998" t="s">
        <v>3730</v>
      </c>
      <c r="U4998" s="201">
        <v>0.16500000000000001</v>
      </c>
      <c r="V4998" t="s">
        <v>4289</v>
      </c>
      <c r="W4998" t="s">
        <v>4489</v>
      </c>
      <c r="X4998" t="s">
        <v>4490</v>
      </c>
      <c r="Y4998" t="s">
        <v>3748</v>
      </c>
      <c r="Z4998" t="s">
        <v>3051</v>
      </c>
      <c r="AA4998" t="s">
        <v>1185</v>
      </c>
      <c r="AB4998" s="198">
        <v>37073.875011574077</v>
      </c>
      <c r="AC4998" s="198">
        <v>37103.875011574077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310000</v>
      </c>
      <c r="G4999" s="202">
        <v>1342258</v>
      </c>
      <c r="H4999" s="198">
        <v>37047.455937500003</v>
      </c>
      <c r="I4999" t="s">
        <v>3702</v>
      </c>
      <c r="M4999" t="s">
        <v>3494</v>
      </c>
      <c r="N4999" t="s">
        <v>4277</v>
      </c>
      <c r="O4999" t="s">
        <v>4487</v>
      </c>
      <c r="P4999" s="199">
        <v>10000</v>
      </c>
      <c r="S4999" t="s">
        <v>3495</v>
      </c>
      <c r="T4999" t="s">
        <v>3730</v>
      </c>
      <c r="U4999" s="201">
        <v>3.93</v>
      </c>
      <c r="V4999" t="s">
        <v>3928</v>
      </c>
      <c r="W4999" t="s">
        <v>2909</v>
      </c>
      <c r="X4999" t="s">
        <v>4278</v>
      </c>
      <c r="Y4999" t="s">
        <v>3748</v>
      </c>
      <c r="Z4999" t="s">
        <v>3051</v>
      </c>
      <c r="AA4999" t="s">
        <v>1186</v>
      </c>
      <c r="AB4999" s="198">
        <v>37073.875</v>
      </c>
      <c r="AC4999" s="198">
        <v>37103.875</v>
      </c>
    </row>
    <row r="5000" spans="1:29" x14ac:dyDescent="0.2">
      <c r="A5000" s="44" t="str">
        <f t="shared" si="386"/>
        <v>US Natural Gas Financial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155000</v>
      </c>
      <c r="G5000" s="202">
        <v>1342260</v>
      </c>
      <c r="H5000" s="198">
        <v>37047.455972222226</v>
      </c>
      <c r="I5000" t="s">
        <v>4484</v>
      </c>
      <c r="M5000" t="s">
        <v>3494</v>
      </c>
      <c r="N5000" t="s">
        <v>4488</v>
      </c>
      <c r="O5000" t="s">
        <v>4395</v>
      </c>
      <c r="Q5000" s="199">
        <v>5000</v>
      </c>
      <c r="S5000" t="s">
        <v>3495</v>
      </c>
      <c r="T5000" t="s">
        <v>3730</v>
      </c>
      <c r="U5000" s="201">
        <v>2.36</v>
      </c>
      <c r="V5000" t="s">
        <v>4399</v>
      </c>
      <c r="W5000" t="s">
        <v>4385</v>
      </c>
      <c r="X5000" t="s">
        <v>4386</v>
      </c>
      <c r="Y5000" t="s">
        <v>3748</v>
      </c>
      <c r="Z5000" t="s">
        <v>3051</v>
      </c>
      <c r="AA5000" t="s">
        <v>1187</v>
      </c>
      <c r="AB5000" s="198">
        <v>37165.875011574077</v>
      </c>
      <c r="AC5000" s="198">
        <v>37195.875011574077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1342261</v>
      </c>
      <c r="H5001" s="198">
        <v>37047.456018518518</v>
      </c>
      <c r="I5001" t="s">
        <v>3606</v>
      </c>
      <c r="M5001" t="s">
        <v>3494</v>
      </c>
      <c r="N5001" t="s">
        <v>4488</v>
      </c>
      <c r="O5001" t="s">
        <v>3395</v>
      </c>
      <c r="P5001" s="199">
        <v>10000</v>
      </c>
      <c r="S5001" t="s">
        <v>3495</v>
      </c>
      <c r="T5001" t="s">
        <v>3730</v>
      </c>
      <c r="U5001" s="201">
        <v>0.22</v>
      </c>
      <c r="V5001" t="s">
        <v>4289</v>
      </c>
      <c r="W5001" t="s">
        <v>4489</v>
      </c>
      <c r="X5001" t="s">
        <v>4490</v>
      </c>
      <c r="Y5001" t="s">
        <v>3748</v>
      </c>
      <c r="Z5001" t="s">
        <v>3051</v>
      </c>
      <c r="AA5001" t="s">
        <v>1188</v>
      </c>
      <c r="AB5001" s="198">
        <v>37073.875011574077</v>
      </c>
      <c r="AC5001" s="198">
        <v>37103.875011574077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24</v>
      </c>
      <c r="F5002" s="213">
        <f t="shared" si="390"/>
        <v>120000</v>
      </c>
      <c r="G5002" s="202">
        <v>1342262</v>
      </c>
      <c r="H5002" s="198">
        <v>37047.456030092595</v>
      </c>
      <c r="I5002" t="s">
        <v>3678</v>
      </c>
      <c r="M5002" t="s">
        <v>3494</v>
      </c>
      <c r="N5002" t="s">
        <v>4277</v>
      </c>
      <c r="O5002" t="s">
        <v>1189</v>
      </c>
      <c r="P5002" s="199">
        <v>5000</v>
      </c>
      <c r="S5002" t="s">
        <v>3495</v>
      </c>
      <c r="T5002" t="s">
        <v>3730</v>
      </c>
      <c r="U5002" s="201">
        <v>3.84</v>
      </c>
      <c r="V5002" t="s">
        <v>3699</v>
      </c>
      <c r="W5002" t="s">
        <v>4527</v>
      </c>
      <c r="X5002" t="s">
        <v>4157</v>
      </c>
      <c r="Y5002" t="s">
        <v>3748</v>
      </c>
      <c r="Z5002" t="s">
        <v>3051</v>
      </c>
      <c r="AA5002" t="s">
        <v>1190</v>
      </c>
      <c r="AB5002" s="198">
        <v>37049.875011574077</v>
      </c>
      <c r="AC5002" s="198">
        <v>37072.875011574077</v>
      </c>
    </row>
    <row r="5003" spans="1:29" x14ac:dyDescent="0.2">
      <c r="A5003" s="44" t="str">
        <f t="shared" si="391"/>
        <v xml:space="preserve"> Metals Financial</v>
      </c>
      <c r="B5003" s="44" t="str">
        <f t="shared" ref="B5003:B5066" si="392">IF((LEFT(N5003,2)="US"),"US","")</f>
        <v/>
      </c>
      <c r="C5003" s="44" t="str">
        <f t="shared" ref="C5003:C5066" si="393">M5003</f>
        <v>Metals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20</v>
      </c>
      <c r="G5003" s="202">
        <v>1342264</v>
      </c>
      <c r="H5003" s="198">
        <v>37047.456076388888</v>
      </c>
      <c r="I5003" t="s">
        <v>4126</v>
      </c>
      <c r="M5003" t="s">
        <v>3499</v>
      </c>
      <c r="N5003" t="s">
        <v>3727</v>
      </c>
      <c r="O5003" t="s">
        <v>3728</v>
      </c>
      <c r="P5003" s="199">
        <v>20</v>
      </c>
      <c r="S5003" t="s">
        <v>3729</v>
      </c>
      <c r="T5003" t="s">
        <v>3730</v>
      </c>
      <c r="U5003" s="201">
        <v>1683</v>
      </c>
      <c r="V5003" t="s">
        <v>4127</v>
      </c>
      <c r="W5003" t="s">
        <v>3736</v>
      </c>
      <c r="X5003" t="s">
        <v>3732</v>
      </c>
      <c r="Y5003" t="s">
        <v>3733</v>
      </c>
      <c r="Z5003" t="s">
        <v>3734</v>
      </c>
      <c r="AA5003">
        <v>2169549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24</v>
      </c>
      <c r="F5004" s="213">
        <f t="shared" si="395"/>
        <v>120000</v>
      </c>
      <c r="G5004" s="202">
        <v>1342265</v>
      </c>
      <c r="H5004" s="198">
        <v>37047.456076388888</v>
      </c>
      <c r="I5004" t="s">
        <v>4239</v>
      </c>
      <c r="M5004" t="s">
        <v>3494</v>
      </c>
      <c r="N5004" t="s">
        <v>4277</v>
      </c>
      <c r="O5004" t="s">
        <v>1189</v>
      </c>
      <c r="P5004" s="199">
        <v>5000</v>
      </c>
      <c r="S5004" t="s">
        <v>3495</v>
      </c>
      <c r="T5004" t="s">
        <v>3730</v>
      </c>
      <c r="U5004" s="201">
        <v>3.84</v>
      </c>
      <c r="V5004" t="s">
        <v>4066</v>
      </c>
      <c r="W5004" t="s">
        <v>4527</v>
      </c>
      <c r="X5004" t="s">
        <v>4157</v>
      </c>
      <c r="Y5004" t="s">
        <v>3748</v>
      </c>
      <c r="Z5004" t="s">
        <v>3051</v>
      </c>
      <c r="AA5004" t="s">
        <v>1191</v>
      </c>
      <c r="AB5004" s="198">
        <v>37049.875011574077</v>
      </c>
      <c r="AC5004" s="198">
        <v>37072.875011574077</v>
      </c>
    </row>
    <row r="5005" spans="1:29" x14ac:dyDescent="0.2">
      <c r="A5005" s="44" t="str">
        <f t="shared" si="391"/>
        <v xml:space="preserve"> Natural Gas Physical</v>
      </c>
      <c r="B5005" s="44" t="str">
        <f t="shared" si="392"/>
        <v/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90</v>
      </c>
      <c r="F5005" s="213">
        <f t="shared" si="395"/>
        <v>2250000</v>
      </c>
      <c r="G5005" s="202">
        <v>1342266</v>
      </c>
      <c r="H5005" s="198">
        <v>37047.456099537034</v>
      </c>
      <c r="I5005" t="s">
        <v>2289</v>
      </c>
      <c r="M5005" t="s">
        <v>3494</v>
      </c>
      <c r="N5005" t="s">
        <v>3761</v>
      </c>
      <c r="O5005" t="s">
        <v>3769</v>
      </c>
      <c r="Q5005" s="199">
        <v>25000</v>
      </c>
      <c r="S5005" t="s">
        <v>3763</v>
      </c>
      <c r="T5005" t="s">
        <v>3764</v>
      </c>
      <c r="U5005" s="201">
        <v>25.375</v>
      </c>
      <c r="V5005" t="s">
        <v>2291</v>
      </c>
      <c r="W5005" t="s">
        <v>3765</v>
      </c>
      <c r="X5005" t="s">
        <v>3766</v>
      </c>
      <c r="Y5005" t="s">
        <v>3767</v>
      </c>
      <c r="Z5005" t="s">
        <v>3735</v>
      </c>
      <c r="AA5005">
        <v>106530</v>
      </c>
      <c r="AB5005" s="198">
        <v>37622</v>
      </c>
      <c r="AC5005" s="198">
        <v>37711</v>
      </c>
    </row>
    <row r="5006" spans="1:29" x14ac:dyDescent="0.2">
      <c r="A5006" s="44" t="str">
        <f t="shared" si="391"/>
        <v xml:space="preserve"> Metals Financial</v>
      </c>
      <c r="B5006" s="44" t="str">
        <f t="shared" si="392"/>
        <v/>
      </c>
      <c r="C5006" s="44" t="str">
        <f t="shared" si="393"/>
        <v>Metals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</v>
      </c>
      <c r="F5006" s="213">
        <f t="shared" si="395"/>
        <v>20</v>
      </c>
      <c r="G5006" s="202">
        <v>1342267</v>
      </c>
      <c r="H5006" s="198">
        <v>37047.456678240742</v>
      </c>
      <c r="I5006" t="s">
        <v>3743</v>
      </c>
      <c r="M5006" t="s">
        <v>3499</v>
      </c>
      <c r="N5006" t="s">
        <v>3739</v>
      </c>
      <c r="O5006" t="s">
        <v>3740</v>
      </c>
      <c r="Q5006" s="199">
        <v>20</v>
      </c>
      <c r="S5006" t="s">
        <v>3729</v>
      </c>
      <c r="T5006" t="s">
        <v>3730</v>
      </c>
      <c r="U5006" s="201">
        <v>1518</v>
      </c>
      <c r="V5006" t="s">
        <v>3955</v>
      </c>
      <c r="W5006" t="s">
        <v>3736</v>
      </c>
      <c r="X5006" t="s">
        <v>3732</v>
      </c>
      <c r="Y5006" t="s">
        <v>3733</v>
      </c>
      <c r="Z5006" t="s">
        <v>3734</v>
      </c>
      <c r="AA5006">
        <v>2169561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77500</v>
      </c>
      <c r="G5007" s="202">
        <v>1342270</v>
      </c>
      <c r="H5007" s="198">
        <v>37047.457673611112</v>
      </c>
      <c r="I5007" t="s">
        <v>3702</v>
      </c>
      <c r="M5007" t="s">
        <v>3494</v>
      </c>
      <c r="N5007" t="s">
        <v>4277</v>
      </c>
      <c r="O5007" t="s">
        <v>4487</v>
      </c>
      <c r="Q5007" s="199">
        <v>2500</v>
      </c>
      <c r="S5007" t="s">
        <v>3495</v>
      </c>
      <c r="T5007" t="s">
        <v>3730</v>
      </c>
      <c r="U5007" s="201">
        <v>3.9350000000000001</v>
      </c>
      <c r="V5007" t="s">
        <v>3680</v>
      </c>
      <c r="W5007" t="s">
        <v>2909</v>
      </c>
      <c r="X5007" t="s">
        <v>4278</v>
      </c>
      <c r="Y5007" t="s">
        <v>3748</v>
      </c>
      <c r="Z5007" t="s">
        <v>3051</v>
      </c>
      <c r="AA5007" t="s">
        <v>1192</v>
      </c>
      <c r="AB5007" s="198">
        <v>37073.875</v>
      </c>
      <c r="AC5007" s="198">
        <v>37103.875</v>
      </c>
    </row>
    <row r="5008" spans="1:29" x14ac:dyDescent="0.2">
      <c r="A5008" s="44" t="str">
        <f t="shared" si="391"/>
        <v xml:space="preserve"> Natural Gas Physical</v>
      </c>
      <c r="B5008" s="44" t="str">
        <f t="shared" si="392"/>
        <v/>
      </c>
      <c r="C5008" s="44" t="str">
        <f t="shared" si="393"/>
        <v>Natural Gas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183</v>
      </c>
      <c r="F5008" s="213">
        <f t="shared" si="395"/>
        <v>4575000</v>
      </c>
      <c r="G5008" s="202">
        <v>1342271</v>
      </c>
      <c r="H5008" s="198">
        <v>37047.457731481481</v>
      </c>
      <c r="I5008" t="s">
        <v>2289</v>
      </c>
      <c r="M5008" t="s">
        <v>3494</v>
      </c>
      <c r="N5008" t="s">
        <v>3761</v>
      </c>
      <c r="O5008" t="s">
        <v>2319</v>
      </c>
      <c r="Q5008" s="199">
        <v>25000</v>
      </c>
      <c r="S5008" t="s">
        <v>3763</v>
      </c>
      <c r="T5008" t="s">
        <v>3764</v>
      </c>
      <c r="U5008" s="201">
        <v>20.024999999999999</v>
      </c>
      <c r="V5008" t="s">
        <v>2291</v>
      </c>
      <c r="W5008" t="s">
        <v>3765</v>
      </c>
      <c r="X5008" t="s">
        <v>3766</v>
      </c>
      <c r="Y5008" t="s">
        <v>3767</v>
      </c>
      <c r="Z5008" t="s">
        <v>3735</v>
      </c>
      <c r="AA5008">
        <v>106531</v>
      </c>
      <c r="AB5008" s="198">
        <v>37712</v>
      </c>
      <c r="AC5008" s="198">
        <v>37894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24</v>
      </c>
      <c r="F5009" s="213">
        <f t="shared" si="395"/>
        <v>24000</v>
      </c>
      <c r="G5009" s="202">
        <v>1342274</v>
      </c>
      <c r="H5009" s="198">
        <v>37047.457905092589</v>
      </c>
      <c r="I5009" t="s">
        <v>3518</v>
      </c>
      <c r="M5009" t="s">
        <v>3494</v>
      </c>
      <c r="N5009" t="s">
        <v>4277</v>
      </c>
      <c r="O5009" t="s">
        <v>1189</v>
      </c>
      <c r="Q5009" s="199">
        <v>1000</v>
      </c>
      <c r="S5009" t="s">
        <v>3495</v>
      </c>
      <c r="T5009" t="s">
        <v>3730</v>
      </c>
      <c r="U5009" s="201">
        <v>3.835</v>
      </c>
      <c r="V5009" t="s">
        <v>3691</v>
      </c>
      <c r="W5009" t="s">
        <v>4527</v>
      </c>
      <c r="X5009" t="s">
        <v>4157</v>
      </c>
      <c r="Y5009" t="s">
        <v>3748</v>
      </c>
      <c r="Z5009" t="s">
        <v>3051</v>
      </c>
      <c r="AA5009" t="s">
        <v>1193</v>
      </c>
      <c r="AB5009" s="198">
        <v>37049.875011574077</v>
      </c>
      <c r="AC5009" s="198">
        <v>37072.875011574077</v>
      </c>
    </row>
    <row r="5010" spans="1:29" x14ac:dyDescent="0.2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151</v>
      </c>
      <c r="F5010" s="213">
        <f t="shared" si="395"/>
        <v>755000</v>
      </c>
      <c r="G5010" s="202">
        <v>1342276</v>
      </c>
      <c r="H5010" s="198">
        <v>37047.45815972222</v>
      </c>
      <c r="I5010" t="s">
        <v>4625</v>
      </c>
      <c r="M5010" t="s">
        <v>3494</v>
      </c>
      <c r="N5010" t="s">
        <v>4277</v>
      </c>
      <c r="O5010" t="s">
        <v>4505</v>
      </c>
      <c r="P5010" s="199">
        <v>5000</v>
      </c>
      <c r="S5010" t="s">
        <v>3495</v>
      </c>
      <c r="T5010" t="s">
        <v>3730</v>
      </c>
      <c r="U5010" s="201">
        <v>4.3499999999999996</v>
      </c>
      <c r="V5010" t="s">
        <v>685</v>
      </c>
      <c r="W5010" t="s">
        <v>2909</v>
      </c>
      <c r="X5010" t="s">
        <v>4278</v>
      </c>
      <c r="Y5010" t="s">
        <v>3748</v>
      </c>
      <c r="Z5010" t="s">
        <v>3051</v>
      </c>
      <c r="AA5010" t="s">
        <v>1194</v>
      </c>
      <c r="AB5010" s="198">
        <v>37196</v>
      </c>
      <c r="AC5010" s="198">
        <v>37346</v>
      </c>
    </row>
    <row r="5011" spans="1:29" x14ac:dyDescent="0.2">
      <c r="A5011" s="44" t="str">
        <f t="shared" si="391"/>
        <v xml:space="preserve"> Metals Financial</v>
      </c>
      <c r="B5011" s="44" t="str">
        <f t="shared" si="392"/>
        <v/>
      </c>
      <c r="C5011" s="44" t="str">
        <f t="shared" si="393"/>
        <v>Metals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20</v>
      </c>
      <c r="G5011" s="202">
        <v>1342277</v>
      </c>
      <c r="H5011" s="198">
        <v>37047.458240740743</v>
      </c>
      <c r="I5011" t="s">
        <v>3743</v>
      </c>
      <c r="M5011" t="s">
        <v>3499</v>
      </c>
      <c r="N5011" t="s">
        <v>3739</v>
      </c>
      <c r="O5011" t="s">
        <v>3740</v>
      </c>
      <c r="P5011" s="199">
        <v>20</v>
      </c>
      <c r="S5011" t="s">
        <v>3729</v>
      </c>
      <c r="T5011" t="s">
        <v>3730</v>
      </c>
      <c r="U5011" s="201">
        <v>1517</v>
      </c>
      <c r="V5011" t="s">
        <v>3955</v>
      </c>
      <c r="W5011" t="s">
        <v>3736</v>
      </c>
      <c r="X5011" t="s">
        <v>3732</v>
      </c>
      <c r="Y5011" t="s">
        <v>3733</v>
      </c>
      <c r="Z5011" t="s">
        <v>3734</v>
      </c>
      <c r="AA5011">
        <v>2169584</v>
      </c>
    </row>
    <row r="5012" spans="1:29" x14ac:dyDescent="0.2">
      <c r="A5012" s="44" t="str">
        <f t="shared" si="391"/>
        <v xml:space="preserve"> Metals Financial</v>
      </c>
      <c r="B5012" s="44" t="str">
        <f t="shared" si="392"/>
        <v/>
      </c>
      <c r="C5012" s="44" t="str">
        <f t="shared" si="393"/>
        <v>Metals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20</v>
      </c>
      <c r="G5012" s="202">
        <v>1342278</v>
      </c>
      <c r="H5012" s="198">
        <v>37047.458321759259</v>
      </c>
      <c r="I5012" t="s">
        <v>3791</v>
      </c>
      <c r="M5012" t="s">
        <v>3499</v>
      </c>
      <c r="N5012" t="s">
        <v>3739</v>
      </c>
      <c r="O5012" t="s">
        <v>3740</v>
      </c>
      <c r="Q5012" s="199">
        <v>20</v>
      </c>
      <c r="S5012" t="s">
        <v>3729</v>
      </c>
      <c r="T5012" t="s">
        <v>3730</v>
      </c>
      <c r="U5012" s="201">
        <v>1518</v>
      </c>
      <c r="V5012" t="s">
        <v>4290</v>
      </c>
      <c r="W5012" t="s">
        <v>3736</v>
      </c>
      <c r="X5012" t="s">
        <v>3732</v>
      </c>
      <c r="Y5012" t="s">
        <v>3733</v>
      </c>
      <c r="Z5012" t="s">
        <v>3734</v>
      </c>
      <c r="AA5012">
        <v>2169588</v>
      </c>
    </row>
    <row r="5013" spans="1:29" x14ac:dyDescent="0.2">
      <c r="A5013" s="44" t="str">
        <f t="shared" si="391"/>
        <v xml:space="preserve"> Metals Financial</v>
      </c>
      <c r="B5013" s="44" t="str">
        <f t="shared" si="392"/>
        <v/>
      </c>
      <c r="C5013" s="44" t="str">
        <f t="shared" si="393"/>
        <v>Metals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</v>
      </c>
      <c r="F5013" s="213">
        <f t="shared" si="395"/>
        <v>10</v>
      </c>
      <c r="G5013" s="202">
        <v>1342279</v>
      </c>
      <c r="H5013" s="198">
        <v>37047.458437499998</v>
      </c>
      <c r="I5013" t="s">
        <v>3432</v>
      </c>
      <c r="M5013" t="s">
        <v>3499</v>
      </c>
      <c r="N5013" t="s">
        <v>3739</v>
      </c>
      <c r="O5013" t="s">
        <v>3740</v>
      </c>
      <c r="P5013" s="199">
        <v>10</v>
      </c>
      <c r="S5013" t="s">
        <v>3729</v>
      </c>
      <c r="T5013" t="s">
        <v>3730</v>
      </c>
      <c r="U5013" s="201">
        <v>1517</v>
      </c>
      <c r="V5013" t="s">
        <v>3433</v>
      </c>
      <c r="W5013" t="s">
        <v>3736</v>
      </c>
      <c r="X5013" t="s">
        <v>3732</v>
      </c>
      <c r="Y5013" t="s">
        <v>3733</v>
      </c>
      <c r="Z5013" t="s">
        <v>3734</v>
      </c>
      <c r="AA5013">
        <v>2170021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77500</v>
      </c>
      <c r="G5014" s="202">
        <v>1342280</v>
      </c>
      <c r="H5014" s="198">
        <v>37047.458483796298</v>
      </c>
      <c r="I5014" t="s">
        <v>4280</v>
      </c>
      <c r="M5014" t="s">
        <v>3494</v>
      </c>
      <c r="N5014" t="s">
        <v>4277</v>
      </c>
      <c r="O5014" t="s">
        <v>4286</v>
      </c>
      <c r="P5014" s="199">
        <v>2500</v>
      </c>
      <c r="S5014" t="s">
        <v>3495</v>
      </c>
      <c r="T5014" t="s">
        <v>3730</v>
      </c>
      <c r="U5014" s="201">
        <v>4.0075000000000003</v>
      </c>
      <c r="V5014" t="s">
        <v>4281</v>
      </c>
      <c r="W5014" t="s">
        <v>2909</v>
      </c>
      <c r="X5014" t="s">
        <v>4278</v>
      </c>
      <c r="Y5014" t="s">
        <v>3748</v>
      </c>
      <c r="Z5014" t="s">
        <v>3051</v>
      </c>
      <c r="AA5014" t="s">
        <v>1195</v>
      </c>
      <c r="AB5014" s="198">
        <v>37104.875</v>
      </c>
      <c r="AC5014" s="198">
        <v>37134.875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387500</v>
      </c>
      <c r="G5015" s="202">
        <v>1342282</v>
      </c>
      <c r="H5015" s="198">
        <v>37047.45853009259</v>
      </c>
      <c r="I5015" t="s">
        <v>3702</v>
      </c>
      <c r="M5015" t="s">
        <v>3494</v>
      </c>
      <c r="N5015" t="s">
        <v>4277</v>
      </c>
      <c r="O5015" t="s">
        <v>4487</v>
      </c>
      <c r="P5015" s="199">
        <v>12500</v>
      </c>
      <c r="S5015" t="s">
        <v>3495</v>
      </c>
      <c r="T5015" t="s">
        <v>3730</v>
      </c>
      <c r="U5015" s="201">
        <v>3.9249999999999998</v>
      </c>
      <c r="V5015" t="s">
        <v>4099</v>
      </c>
      <c r="W5015" t="s">
        <v>2909</v>
      </c>
      <c r="X5015" t="s">
        <v>4278</v>
      </c>
      <c r="Y5015" t="s">
        <v>3748</v>
      </c>
      <c r="Z5015" t="s">
        <v>3051</v>
      </c>
      <c r="AA5015" t="s">
        <v>1196</v>
      </c>
      <c r="AB5015" s="198">
        <v>37073.875</v>
      </c>
      <c r="AC5015" s="198">
        <v>37103.875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1342283</v>
      </c>
      <c r="H5016" s="198">
        <v>37047.458587962959</v>
      </c>
      <c r="I5016" t="s">
        <v>4477</v>
      </c>
      <c r="M5016" t="s">
        <v>3494</v>
      </c>
      <c r="N5016" t="s">
        <v>4488</v>
      </c>
      <c r="O5016" t="s">
        <v>4384</v>
      </c>
      <c r="Q5016" s="199">
        <v>5000</v>
      </c>
      <c r="S5016" t="s">
        <v>3495</v>
      </c>
      <c r="T5016" t="s">
        <v>3730</v>
      </c>
      <c r="U5016" s="201">
        <v>4.95</v>
      </c>
      <c r="V5016" t="s">
        <v>3545</v>
      </c>
      <c r="W5016" t="s">
        <v>4385</v>
      </c>
      <c r="X5016" t="s">
        <v>4386</v>
      </c>
      <c r="Y5016" t="s">
        <v>3748</v>
      </c>
      <c r="Z5016" t="s">
        <v>3051</v>
      </c>
      <c r="AA5016" t="s">
        <v>1197</v>
      </c>
      <c r="AB5016" s="198">
        <v>37073.875011574077</v>
      </c>
      <c r="AC5016" s="198">
        <v>37103.875011574077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30</v>
      </c>
      <c r="F5017" s="213">
        <f t="shared" si="395"/>
        <v>1500</v>
      </c>
      <c r="G5017" s="202">
        <v>1342284</v>
      </c>
      <c r="H5017" s="198">
        <v>37047.458587962959</v>
      </c>
      <c r="I5017" t="s">
        <v>3540</v>
      </c>
      <c r="M5017" t="s">
        <v>2818</v>
      </c>
      <c r="N5017" t="s">
        <v>3519</v>
      </c>
      <c r="O5017" t="s">
        <v>4251</v>
      </c>
      <c r="P5017" s="199">
        <v>50</v>
      </c>
      <c r="S5017" t="s">
        <v>3493</v>
      </c>
      <c r="T5017" t="s">
        <v>3730</v>
      </c>
      <c r="U5017" s="201">
        <v>36.799999999999997</v>
      </c>
      <c r="V5017" t="s">
        <v>3972</v>
      </c>
      <c r="W5017" t="s">
        <v>3538</v>
      </c>
      <c r="X5017" t="s">
        <v>3524</v>
      </c>
      <c r="Y5017" t="s">
        <v>4783</v>
      </c>
      <c r="Z5017" t="s">
        <v>3046</v>
      </c>
      <c r="AA5017">
        <v>633107.1</v>
      </c>
      <c r="AB5017" s="198">
        <v>37135.71597222222</v>
      </c>
      <c r="AC5017" s="198">
        <v>37164.71597222222</v>
      </c>
    </row>
    <row r="5018" spans="1:29" x14ac:dyDescent="0.2">
      <c r="A5018" s="44" t="str">
        <f t="shared" si="391"/>
        <v>US Power Physical</v>
      </c>
      <c r="B5018" s="44" t="str">
        <f t="shared" si="392"/>
        <v>US</v>
      </c>
      <c r="C5018" s="44" t="str">
        <f t="shared" si="393"/>
        <v>Power</v>
      </c>
      <c r="D5018" s="44" t="str">
        <f t="shared" si="394"/>
        <v>Physical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1500</v>
      </c>
      <c r="G5018" s="202">
        <v>1342285</v>
      </c>
      <c r="H5018" s="198">
        <v>37047.458715277775</v>
      </c>
      <c r="I5018" t="s">
        <v>3533</v>
      </c>
      <c r="M5018" t="s">
        <v>2818</v>
      </c>
      <c r="N5018" t="s">
        <v>3519</v>
      </c>
      <c r="O5018" t="s">
        <v>4342</v>
      </c>
      <c r="P5018" s="199">
        <v>50</v>
      </c>
      <c r="S5018" t="s">
        <v>3493</v>
      </c>
      <c r="T5018" t="s">
        <v>3730</v>
      </c>
      <c r="U5018" s="201">
        <v>39.75</v>
      </c>
      <c r="V5018" t="s">
        <v>4784</v>
      </c>
      <c r="W5018" t="s">
        <v>3966</v>
      </c>
      <c r="X5018" t="s">
        <v>4258</v>
      </c>
      <c r="Y5018" t="s">
        <v>4783</v>
      </c>
      <c r="Z5018" t="s">
        <v>3046</v>
      </c>
      <c r="AA5018">
        <v>633108.1</v>
      </c>
      <c r="AB5018" s="198">
        <v>37135.591666666667</v>
      </c>
      <c r="AC5018" s="198">
        <v>37164.591666666667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310000</v>
      </c>
      <c r="G5019" s="202">
        <v>1342286</v>
      </c>
      <c r="H5019" s="198">
        <v>37047.458738425928</v>
      </c>
      <c r="I5019" t="s">
        <v>4543</v>
      </c>
      <c r="M5019" t="s">
        <v>3494</v>
      </c>
      <c r="N5019" t="s">
        <v>4488</v>
      </c>
      <c r="O5019" t="s">
        <v>812</v>
      </c>
      <c r="Q5019" s="199">
        <v>10000</v>
      </c>
      <c r="S5019" t="s">
        <v>3495</v>
      </c>
      <c r="T5019" t="s">
        <v>3730</v>
      </c>
      <c r="U5019" s="201">
        <v>-0.11</v>
      </c>
      <c r="V5019" t="s">
        <v>1777</v>
      </c>
      <c r="W5019" t="s">
        <v>3486</v>
      </c>
      <c r="X5019" t="s">
        <v>3487</v>
      </c>
      <c r="Y5019" t="s">
        <v>3748</v>
      </c>
      <c r="Z5019" t="s">
        <v>3051</v>
      </c>
      <c r="AA5019" t="s">
        <v>1198</v>
      </c>
      <c r="AB5019" s="198">
        <v>37073.875011574077</v>
      </c>
      <c r="AC5019" s="198">
        <v>37103.875011574077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465000</v>
      </c>
      <c r="G5020" s="202">
        <v>1342287</v>
      </c>
      <c r="H5020" s="198">
        <v>37047.458749999998</v>
      </c>
      <c r="I5020" t="s">
        <v>4484</v>
      </c>
      <c r="M5020" t="s">
        <v>3494</v>
      </c>
      <c r="N5020" t="s">
        <v>4277</v>
      </c>
      <c r="O5020" t="s">
        <v>4487</v>
      </c>
      <c r="P5020" s="199">
        <v>15000</v>
      </c>
      <c r="S5020" t="s">
        <v>3495</v>
      </c>
      <c r="T5020" t="s">
        <v>3730</v>
      </c>
      <c r="U5020" s="201">
        <v>3.92</v>
      </c>
      <c r="V5020" t="s">
        <v>4049</v>
      </c>
      <c r="W5020" t="s">
        <v>2909</v>
      </c>
      <c r="X5020" t="s">
        <v>4278</v>
      </c>
      <c r="Y5020" t="s">
        <v>3748</v>
      </c>
      <c r="Z5020" t="s">
        <v>3051</v>
      </c>
      <c r="AA5020" t="s">
        <v>1199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155000</v>
      </c>
      <c r="G5021" s="202">
        <v>1342289</v>
      </c>
      <c r="H5021" s="198">
        <v>37047.45894675926</v>
      </c>
      <c r="I5021" t="s">
        <v>3702</v>
      </c>
      <c r="M5021" t="s">
        <v>3494</v>
      </c>
      <c r="N5021" t="s">
        <v>4277</v>
      </c>
      <c r="O5021" t="s">
        <v>4487</v>
      </c>
      <c r="Q5021" s="199">
        <v>5000</v>
      </c>
      <c r="S5021" t="s">
        <v>3495</v>
      </c>
      <c r="T5021" t="s">
        <v>3730</v>
      </c>
      <c r="U5021" s="201">
        <v>3.92</v>
      </c>
      <c r="V5021" t="s">
        <v>3680</v>
      </c>
      <c r="W5021" t="s">
        <v>2909</v>
      </c>
      <c r="X5021" t="s">
        <v>4278</v>
      </c>
      <c r="Y5021" t="s">
        <v>3748</v>
      </c>
      <c r="Z5021" t="s">
        <v>3051</v>
      </c>
      <c r="AA5021" t="s">
        <v>1200</v>
      </c>
      <c r="AB5021" s="198">
        <v>37073.875</v>
      </c>
      <c r="AC5021" s="198">
        <v>37103.875</v>
      </c>
    </row>
    <row r="5022" spans="1:29" x14ac:dyDescent="0.2">
      <c r="A5022" s="44" t="str">
        <f t="shared" si="391"/>
        <v>US Natural Gas Financial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123</v>
      </c>
      <c r="F5022" s="213">
        <f t="shared" si="395"/>
        <v>615000</v>
      </c>
      <c r="G5022" s="202">
        <v>1342291</v>
      </c>
      <c r="H5022" s="198">
        <v>37047.458993055552</v>
      </c>
      <c r="I5022" t="s">
        <v>4171</v>
      </c>
      <c r="M5022" t="s">
        <v>3494</v>
      </c>
      <c r="N5022" t="s">
        <v>4277</v>
      </c>
      <c r="O5022" t="s">
        <v>3218</v>
      </c>
      <c r="P5022" s="199">
        <v>5000</v>
      </c>
      <c r="S5022" t="s">
        <v>3495</v>
      </c>
      <c r="T5022" t="s">
        <v>3730</v>
      </c>
      <c r="U5022" s="201">
        <v>4.01</v>
      </c>
      <c r="V5022" t="s">
        <v>4448</v>
      </c>
      <c r="W5022" t="s">
        <v>2909</v>
      </c>
      <c r="X5022" t="s">
        <v>4278</v>
      </c>
      <c r="Y5022" t="s">
        <v>3748</v>
      </c>
      <c r="Z5022" t="s">
        <v>3051</v>
      </c>
      <c r="AA5022" t="s">
        <v>1201</v>
      </c>
      <c r="AB5022" s="198">
        <v>37073</v>
      </c>
      <c r="AC5022" s="198">
        <v>37195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24</v>
      </c>
      <c r="F5023" s="213">
        <f t="shared" si="395"/>
        <v>240000</v>
      </c>
      <c r="G5023" s="202">
        <v>1342295</v>
      </c>
      <c r="H5023" s="198">
        <v>37047.459166666667</v>
      </c>
      <c r="I5023" t="s">
        <v>4518</v>
      </c>
      <c r="M5023" t="s">
        <v>3494</v>
      </c>
      <c r="N5023" t="s">
        <v>4277</v>
      </c>
      <c r="O5023" t="s">
        <v>1202</v>
      </c>
      <c r="P5023" s="199">
        <v>10000</v>
      </c>
      <c r="S5023" t="s">
        <v>3495</v>
      </c>
      <c r="T5023" t="s">
        <v>3730</v>
      </c>
      <c r="U5023" s="201">
        <v>3.8050000000000002</v>
      </c>
      <c r="V5023" t="s">
        <v>4413</v>
      </c>
      <c r="W5023" t="s">
        <v>3171</v>
      </c>
      <c r="X5023" t="s">
        <v>4287</v>
      </c>
      <c r="Y5023" t="s">
        <v>3748</v>
      </c>
      <c r="Z5023" t="s">
        <v>3051</v>
      </c>
      <c r="AA5023" t="s">
        <v>1203</v>
      </c>
      <c r="AB5023" s="198">
        <v>37049.875011574077</v>
      </c>
      <c r="AC5023" s="198">
        <v>37072.875011574077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31</v>
      </c>
      <c r="F5024" s="213">
        <f t="shared" si="395"/>
        <v>77500</v>
      </c>
      <c r="G5024" s="202">
        <v>1342296</v>
      </c>
      <c r="H5024" s="198">
        <v>37047.459189814814</v>
      </c>
      <c r="I5024" t="s">
        <v>4159</v>
      </c>
      <c r="M5024" t="s">
        <v>3494</v>
      </c>
      <c r="N5024" t="s">
        <v>4277</v>
      </c>
      <c r="O5024" t="s">
        <v>4487</v>
      </c>
      <c r="P5024" s="199">
        <v>2500</v>
      </c>
      <c r="S5024" t="s">
        <v>3495</v>
      </c>
      <c r="T5024" t="s">
        <v>3730</v>
      </c>
      <c r="U5024" s="201">
        <v>3.915</v>
      </c>
      <c r="V5024" t="s">
        <v>138</v>
      </c>
      <c r="W5024" t="s">
        <v>2909</v>
      </c>
      <c r="X5024" t="s">
        <v>4278</v>
      </c>
      <c r="Y5024" t="s">
        <v>3748</v>
      </c>
      <c r="Z5024" t="s">
        <v>3051</v>
      </c>
      <c r="AA5024" t="s">
        <v>1204</v>
      </c>
      <c r="AB5024" s="198">
        <v>37073.875</v>
      </c>
      <c r="AC5024" s="198">
        <v>37103.875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377500</v>
      </c>
      <c r="G5025" s="202">
        <v>1342297</v>
      </c>
      <c r="H5025" s="198">
        <v>37047.459201388891</v>
      </c>
      <c r="I5025" t="s">
        <v>4519</v>
      </c>
      <c r="M5025" t="s">
        <v>3494</v>
      </c>
      <c r="N5025" t="s">
        <v>4277</v>
      </c>
      <c r="O5025" t="s">
        <v>4505</v>
      </c>
      <c r="P5025" s="199">
        <v>2500</v>
      </c>
      <c r="S5025" t="s">
        <v>3495</v>
      </c>
      <c r="T5025" t="s">
        <v>3730</v>
      </c>
      <c r="U5025" s="201">
        <v>4.335</v>
      </c>
      <c r="V5025" t="s">
        <v>4520</v>
      </c>
      <c r="W5025" t="s">
        <v>2909</v>
      </c>
      <c r="X5025" t="s">
        <v>4278</v>
      </c>
      <c r="Y5025" t="s">
        <v>3748</v>
      </c>
      <c r="Z5025" t="s">
        <v>3051</v>
      </c>
      <c r="AA5025" t="s">
        <v>1205</v>
      </c>
      <c r="AB5025" s="198">
        <v>37196</v>
      </c>
      <c r="AC5025" s="198">
        <v>37346</v>
      </c>
    </row>
    <row r="5026" spans="1:29" x14ac:dyDescent="0.2">
      <c r="A5026" s="44" t="str">
        <f t="shared" si="391"/>
        <v xml:space="preserve"> Metals Financial</v>
      </c>
      <c r="B5026" s="44" t="str">
        <f t="shared" si="392"/>
        <v/>
      </c>
      <c r="C5026" s="44" t="str">
        <f t="shared" si="393"/>
        <v>Metals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</v>
      </c>
      <c r="F5026" s="213">
        <f t="shared" si="395"/>
        <v>4</v>
      </c>
      <c r="G5026" s="202">
        <v>1342298</v>
      </c>
      <c r="H5026" s="198">
        <v>37047.45921296296</v>
      </c>
      <c r="I5026" t="s">
        <v>3750</v>
      </c>
      <c r="M5026" t="s">
        <v>3499</v>
      </c>
      <c r="N5026" t="s">
        <v>3789</v>
      </c>
      <c r="O5026" t="s">
        <v>3790</v>
      </c>
      <c r="P5026" s="199">
        <v>4</v>
      </c>
      <c r="S5026" t="s">
        <v>3729</v>
      </c>
      <c r="T5026" t="s">
        <v>3730</v>
      </c>
      <c r="U5026" s="201">
        <v>932</v>
      </c>
      <c r="V5026" t="s">
        <v>3788</v>
      </c>
      <c r="W5026" t="s">
        <v>3756</v>
      </c>
      <c r="X5026" t="s">
        <v>3732</v>
      </c>
      <c r="Y5026" t="s">
        <v>3733</v>
      </c>
      <c r="Z5026" t="s">
        <v>3734</v>
      </c>
      <c r="AA5026">
        <v>2170019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123</v>
      </c>
      <c r="F5027" s="213">
        <f t="shared" si="395"/>
        <v>307500</v>
      </c>
      <c r="G5027" s="202">
        <v>1342300</v>
      </c>
      <c r="H5027" s="198">
        <v>37047.459270833337</v>
      </c>
      <c r="I5027" t="s">
        <v>4519</v>
      </c>
      <c r="M5027" t="s">
        <v>3494</v>
      </c>
      <c r="N5027" t="s">
        <v>4277</v>
      </c>
      <c r="O5027" t="s">
        <v>3218</v>
      </c>
      <c r="P5027" s="199">
        <v>2500</v>
      </c>
      <c r="S5027" t="s">
        <v>3495</v>
      </c>
      <c r="T5027" t="s">
        <v>3730</v>
      </c>
      <c r="U5027" s="201">
        <v>4</v>
      </c>
      <c r="V5027" t="s">
        <v>362</v>
      </c>
      <c r="W5027" t="s">
        <v>2909</v>
      </c>
      <c r="X5027" t="s">
        <v>4278</v>
      </c>
      <c r="Y5027" t="s">
        <v>3748</v>
      </c>
      <c r="Z5027" t="s">
        <v>3051</v>
      </c>
      <c r="AA5027" t="s">
        <v>1206</v>
      </c>
      <c r="AB5027" s="198">
        <v>37073</v>
      </c>
      <c r="AC5027" s="198">
        <v>37195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31</v>
      </c>
      <c r="F5028" s="213">
        <f t="shared" si="395"/>
        <v>465000</v>
      </c>
      <c r="G5028" s="202">
        <v>1342301</v>
      </c>
      <c r="H5028" s="198">
        <v>37047.459328703706</v>
      </c>
      <c r="I5028" t="s">
        <v>4484</v>
      </c>
      <c r="M5028" t="s">
        <v>3494</v>
      </c>
      <c r="N5028" t="s">
        <v>4277</v>
      </c>
      <c r="O5028" t="s">
        <v>4487</v>
      </c>
      <c r="P5028" s="199">
        <v>15000</v>
      </c>
      <c r="S5028" t="s">
        <v>3495</v>
      </c>
      <c r="T5028" t="s">
        <v>3730</v>
      </c>
      <c r="U5028" s="201">
        <v>3.91</v>
      </c>
      <c r="V5028" t="s">
        <v>4225</v>
      </c>
      <c r="W5028" t="s">
        <v>2909</v>
      </c>
      <c r="X5028" t="s">
        <v>4278</v>
      </c>
      <c r="Y5028" t="s">
        <v>3748</v>
      </c>
      <c r="Z5028" t="s">
        <v>3051</v>
      </c>
      <c r="AA5028" t="s">
        <v>1207</v>
      </c>
      <c r="AB5028" s="198">
        <v>37073.875</v>
      </c>
      <c r="AC5028" s="198">
        <v>37103.875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13">
        <f t="shared" si="395"/>
        <v>150000</v>
      </c>
      <c r="G5029" s="202">
        <v>1342303</v>
      </c>
      <c r="H5029" s="198">
        <v>37047.459386574075</v>
      </c>
      <c r="I5029" t="s">
        <v>3147</v>
      </c>
      <c r="M5029" t="s">
        <v>3494</v>
      </c>
      <c r="N5029" t="s">
        <v>4488</v>
      </c>
      <c r="O5029" t="s">
        <v>4389</v>
      </c>
      <c r="Q5029" s="199">
        <v>5000</v>
      </c>
      <c r="S5029" t="s">
        <v>3495</v>
      </c>
      <c r="T5029" t="s">
        <v>3730</v>
      </c>
      <c r="U5029" s="201">
        <v>3.64</v>
      </c>
      <c r="V5029" t="s">
        <v>3293</v>
      </c>
      <c r="W5029" t="s">
        <v>4385</v>
      </c>
      <c r="X5029" t="s">
        <v>4386</v>
      </c>
      <c r="Y5029" t="s">
        <v>3748</v>
      </c>
      <c r="Z5029" t="s">
        <v>3051</v>
      </c>
      <c r="AA5029" t="s">
        <v>1208</v>
      </c>
      <c r="AB5029" s="198">
        <v>37135.875011574077</v>
      </c>
      <c r="AC5029" s="198">
        <v>37164.875011574077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24</v>
      </c>
      <c r="F5030" s="213">
        <f t="shared" si="395"/>
        <v>240000</v>
      </c>
      <c r="G5030" s="202">
        <v>1342304</v>
      </c>
      <c r="H5030" s="198">
        <v>37047.459398148145</v>
      </c>
      <c r="I5030" t="s">
        <v>4239</v>
      </c>
      <c r="M5030" t="s">
        <v>3494</v>
      </c>
      <c r="N5030" t="s">
        <v>4277</v>
      </c>
      <c r="O5030" t="s">
        <v>1189</v>
      </c>
      <c r="Q5030" s="199">
        <v>10000</v>
      </c>
      <c r="S5030" t="s">
        <v>3495</v>
      </c>
      <c r="T5030" t="s">
        <v>3730</v>
      </c>
      <c r="U5030" s="201">
        <v>3.8050000000000002</v>
      </c>
      <c r="V5030" t="s">
        <v>4066</v>
      </c>
      <c r="W5030" t="s">
        <v>4527</v>
      </c>
      <c r="X5030" t="s">
        <v>4157</v>
      </c>
      <c r="Y5030" t="s">
        <v>3748</v>
      </c>
      <c r="Z5030" t="s">
        <v>3051</v>
      </c>
      <c r="AA5030" t="s">
        <v>1209</v>
      </c>
      <c r="AB5030" s="198">
        <v>37049.875011574077</v>
      </c>
      <c r="AC5030" s="198">
        <v>37072.875011574077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155000</v>
      </c>
      <c r="G5031" s="202">
        <v>1342306</v>
      </c>
      <c r="H5031" s="198">
        <v>37047.459537037037</v>
      </c>
      <c r="I5031" t="s">
        <v>3645</v>
      </c>
      <c r="M5031" t="s">
        <v>3494</v>
      </c>
      <c r="N5031" t="s">
        <v>4277</v>
      </c>
      <c r="O5031" t="s">
        <v>4487</v>
      </c>
      <c r="P5031" s="199">
        <v>5000</v>
      </c>
      <c r="S5031" t="s">
        <v>3495</v>
      </c>
      <c r="T5031" t="s">
        <v>3730</v>
      </c>
      <c r="U5031" s="201">
        <v>3.9049999999999998</v>
      </c>
      <c r="V5031" t="s">
        <v>3099</v>
      </c>
      <c r="W5031" t="s">
        <v>2909</v>
      </c>
      <c r="X5031" t="s">
        <v>4278</v>
      </c>
      <c r="Y5031" t="s">
        <v>3748</v>
      </c>
      <c r="Z5031" t="s">
        <v>3051</v>
      </c>
      <c r="AA5031" t="s">
        <v>1210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 xml:space="preserve"> Natural Gas Physical</v>
      </c>
      <c r="B5032" s="44" t="str">
        <f t="shared" si="392"/>
        <v/>
      </c>
      <c r="C5032" s="44" t="str">
        <f t="shared" si="393"/>
        <v>Natural Gas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35000</v>
      </c>
      <c r="G5032" s="202">
        <v>1342305</v>
      </c>
      <c r="H5032" s="198">
        <v>37047.459537037037</v>
      </c>
      <c r="I5032" t="s">
        <v>3948</v>
      </c>
      <c r="M5032" t="s">
        <v>3494</v>
      </c>
      <c r="N5032" t="s">
        <v>3761</v>
      </c>
      <c r="O5032" t="s">
        <v>4006</v>
      </c>
      <c r="P5032" s="199">
        <v>35000</v>
      </c>
      <c r="S5032" t="s">
        <v>3763</v>
      </c>
      <c r="T5032" t="s">
        <v>3764</v>
      </c>
      <c r="U5032" s="201">
        <v>19.95</v>
      </c>
      <c r="V5032" t="s">
        <v>3949</v>
      </c>
      <c r="W5032" t="s">
        <v>3773</v>
      </c>
      <c r="X5032" t="s">
        <v>3766</v>
      </c>
      <c r="Y5032" t="s">
        <v>3767</v>
      </c>
      <c r="Z5032" t="s">
        <v>3735</v>
      </c>
      <c r="AA5032">
        <v>106532</v>
      </c>
      <c r="AB5032" s="198">
        <v>37047.875011574077</v>
      </c>
      <c r="AC5032" s="198">
        <v>37047.875011574077</v>
      </c>
    </row>
    <row r="5033" spans="1:29" x14ac:dyDescent="0.2">
      <c r="A5033" s="44" t="str">
        <f t="shared" si="391"/>
        <v>US Natural Gas Financial</v>
      </c>
      <c r="B5033" s="44" t="str">
        <f t="shared" si="392"/>
        <v>US</v>
      </c>
      <c r="C5033" s="44" t="str">
        <f t="shared" si="393"/>
        <v>Natural Gas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31</v>
      </c>
      <c r="F5033" s="213">
        <f t="shared" si="395"/>
        <v>155000</v>
      </c>
      <c r="G5033" s="202">
        <v>1342308</v>
      </c>
      <c r="H5033" s="198">
        <v>37047.459583333337</v>
      </c>
      <c r="I5033" t="s">
        <v>3532</v>
      </c>
      <c r="M5033" t="s">
        <v>3494</v>
      </c>
      <c r="N5033" t="s">
        <v>4277</v>
      </c>
      <c r="O5033" t="s">
        <v>3263</v>
      </c>
      <c r="Q5033" s="199">
        <v>5000</v>
      </c>
      <c r="S5033" t="s">
        <v>3495</v>
      </c>
      <c r="T5033" t="s">
        <v>3730</v>
      </c>
      <c r="U5033" s="201">
        <v>3.91</v>
      </c>
      <c r="V5033" t="s">
        <v>3327</v>
      </c>
      <c r="W5033" t="s">
        <v>2909</v>
      </c>
      <c r="X5033" t="s">
        <v>4278</v>
      </c>
      <c r="Y5033" t="s">
        <v>3748</v>
      </c>
      <c r="Z5033" t="s">
        <v>3051</v>
      </c>
      <c r="AA5033" t="s">
        <v>1211</v>
      </c>
      <c r="AB5033" s="198">
        <v>37073.915972222225</v>
      </c>
      <c r="AC5033" s="198">
        <v>37103.915972222225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</v>
      </c>
      <c r="G5034" s="202">
        <v>1342310</v>
      </c>
      <c r="H5034" s="198">
        <v>37047.45988425926</v>
      </c>
      <c r="I5034" t="s">
        <v>3645</v>
      </c>
      <c r="M5034" t="s">
        <v>3494</v>
      </c>
      <c r="N5034" t="s">
        <v>4466</v>
      </c>
      <c r="O5034" t="s">
        <v>1212</v>
      </c>
      <c r="Q5034" s="199">
        <v>100</v>
      </c>
      <c r="S5034" t="s">
        <v>4416</v>
      </c>
      <c r="T5034" t="s">
        <v>3730</v>
      </c>
      <c r="U5034" s="201">
        <v>0.36499999999999999</v>
      </c>
      <c r="V5034" t="s">
        <v>4715</v>
      </c>
      <c r="W5034" t="s">
        <v>4417</v>
      </c>
      <c r="X5034" t="s">
        <v>4418</v>
      </c>
      <c r="Y5034" t="s">
        <v>3748</v>
      </c>
      <c r="Z5034" t="s">
        <v>3051</v>
      </c>
      <c r="AA5034" t="s">
        <v>1213</v>
      </c>
      <c r="AB5034" s="198">
        <v>37104</v>
      </c>
      <c r="AC5034" s="198">
        <v>37134</v>
      </c>
    </row>
    <row r="5035" spans="1:29" x14ac:dyDescent="0.2">
      <c r="A5035" s="44" t="str">
        <f t="shared" si="391"/>
        <v>US Natural Gas Financial</v>
      </c>
      <c r="B5035" s="44" t="str">
        <f t="shared" si="392"/>
        <v>US</v>
      </c>
      <c r="C5035" s="44" t="str">
        <f t="shared" si="393"/>
        <v>Natural Gas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151</v>
      </c>
      <c r="F5035" s="213">
        <f t="shared" si="395"/>
        <v>755000</v>
      </c>
      <c r="G5035" s="202">
        <v>1342313</v>
      </c>
      <c r="H5035" s="198">
        <v>37047.459930555553</v>
      </c>
      <c r="I5035" t="s">
        <v>3606</v>
      </c>
      <c r="M5035" t="s">
        <v>3494</v>
      </c>
      <c r="N5035" t="s">
        <v>4277</v>
      </c>
      <c r="O5035" t="s">
        <v>4505</v>
      </c>
      <c r="Q5035" s="199">
        <v>5000</v>
      </c>
      <c r="S5035" t="s">
        <v>3495</v>
      </c>
      <c r="T5035" t="s">
        <v>3730</v>
      </c>
      <c r="U5035" s="201">
        <v>4.34</v>
      </c>
      <c r="V5035" t="s">
        <v>3154</v>
      </c>
      <c r="W5035" t="s">
        <v>2909</v>
      </c>
      <c r="X5035" t="s">
        <v>4278</v>
      </c>
      <c r="Y5035" t="s">
        <v>3748</v>
      </c>
      <c r="Z5035" t="s">
        <v>3051</v>
      </c>
      <c r="AA5035" t="s">
        <v>1214</v>
      </c>
      <c r="AB5035" s="198">
        <v>37196</v>
      </c>
      <c r="AC5035" s="198">
        <v>37346</v>
      </c>
    </row>
    <row r="5036" spans="1:29" x14ac:dyDescent="0.2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31</v>
      </c>
      <c r="F5036" s="213">
        <f t="shared" si="395"/>
        <v>3100</v>
      </c>
      <c r="G5036" s="202">
        <v>1342314</v>
      </c>
      <c r="H5036" s="198">
        <v>37047.459988425922</v>
      </c>
      <c r="I5036" t="s">
        <v>3645</v>
      </c>
      <c r="M5036" t="s">
        <v>3494</v>
      </c>
      <c r="N5036" t="s">
        <v>4466</v>
      </c>
      <c r="O5036" t="s">
        <v>1212</v>
      </c>
      <c r="Q5036" s="199">
        <v>100</v>
      </c>
      <c r="S5036" t="s">
        <v>4416</v>
      </c>
      <c r="T5036" t="s">
        <v>3730</v>
      </c>
      <c r="U5036" s="201">
        <v>0.36749999999999999</v>
      </c>
      <c r="V5036" t="s">
        <v>4715</v>
      </c>
      <c r="W5036" t="s">
        <v>4417</v>
      </c>
      <c r="X5036" t="s">
        <v>4418</v>
      </c>
      <c r="Y5036" t="s">
        <v>3748</v>
      </c>
      <c r="Z5036" t="s">
        <v>3051</v>
      </c>
      <c r="AA5036" t="s">
        <v>1215</v>
      </c>
      <c r="AB5036" s="198">
        <v>37104</v>
      </c>
      <c r="AC5036" s="198">
        <v>37134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24</v>
      </c>
      <c r="F5037" s="213">
        <f t="shared" si="395"/>
        <v>24000</v>
      </c>
      <c r="G5037" s="202">
        <v>1342317</v>
      </c>
      <c r="H5037" s="198">
        <v>37047.460011574076</v>
      </c>
      <c r="I5037" t="s">
        <v>4264</v>
      </c>
      <c r="M5037" t="s">
        <v>3494</v>
      </c>
      <c r="N5037" t="s">
        <v>4277</v>
      </c>
      <c r="O5037" t="s">
        <v>1189</v>
      </c>
      <c r="P5037" s="199">
        <v>1000</v>
      </c>
      <c r="S5037" t="s">
        <v>3495</v>
      </c>
      <c r="T5037" t="s">
        <v>3730</v>
      </c>
      <c r="U5037" s="201">
        <v>3.8</v>
      </c>
      <c r="V5037" t="s">
        <v>4363</v>
      </c>
      <c r="W5037" t="s">
        <v>4527</v>
      </c>
      <c r="X5037" t="s">
        <v>4157</v>
      </c>
      <c r="Y5037" t="s">
        <v>3748</v>
      </c>
      <c r="Z5037" t="s">
        <v>3051</v>
      </c>
      <c r="AA5037" t="s">
        <v>1216</v>
      </c>
      <c r="AB5037" s="198">
        <v>37049.875011574077</v>
      </c>
      <c r="AC5037" s="198">
        <v>37072.875011574077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155000</v>
      </c>
      <c r="G5038" s="202">
        <v>1342318</v>
      </c>
      <c r="H5038" s="198">
        <v>37047.460092592592</v>
      </c>
      <c r="I5038" t="s">
        <v>3702</v>
      </c>
      <c r="M5038" t="s">
        <v>3494</v>
      </c>
      <c r="N5038" t="s">
        <v>4277</v>
      </c>
      <c r="O5038" t="s">
        <v>4487</v>
      </c>
      <c r="Q5038" s="199">
        <v>5000</v>
      </c>
      <c r="S5038" t="s">
        <v>3495</v>
      </c>
      <c r="T5038" t="s">
        <v>3730</v>
      </c>
      <c r="U5038" s="201">
        <v>3.9049999999999998</v>
      </c>
      <c r="V5038" t="s">
        <v>3680</v>
      </c>
      <c r="W5038" t="s">
        <v>2909</v>
      </c>
      <c r="X5038" t="s">
        <v>4278</v>
      </c>
      <c r="Y5038" t="s">
        <v>3748</v>
      </c>
      <c r="Z5038" t="s">
        <v>3051</v>
      </c>
      <c r="AA5038" t="s">
        <v>1217</v>
      </c>
      <c r="AB5038" s="198">
        <v>37073.875</v>
      </c>
      <c r="AC5038" s="198">
        <v>37103.875</v>
      </c>
    </row>
    <row r="5039" spans="1:29" x14ac:dyDescent="0.2">
      <c r="A5039" s="44" t="str">
        <f t="shared" si="391"/>
        <v>US Crude Financial</v>
      </c>
      <c r="B5039" s="44" t="str">
        <f t="shared" si="392"/>
        <v>US</v>
      </c>
      <c r="C5039" s="44" t="str">
        <f t="shared" si="393"/>
        <v>Crude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</v>
      </c>
      <c r="F5039" s="213">
        <f t="shared" si="395"/>
        <v>50000</v>
      </c>
      <c r="G5039" s="202">
        <v>1342319</v>
      </c>
      <c r="H5039" s="198">
        <v>37047.460115740738</v>
      </c>
      <c r="I5039" t="s">
        <v>4276</v>
      </c>
      <c r="M5039" t="s">
        <v>3599</v>
      </c>
      <c r="N5039" t="s">
        <v>4774</v>
      </c>
      <c r="O5039" t="s">
        <v>3516</v>
      </c>
      <c r="P5039" s="199">
        <v>50000</v>
      </c>
      <c r="S5039" t="s">
        <v>3500</v>
      </c>
      <c r="T5039" t="s">
        <v>3730</v>
      </c>
      <c r="U5039" s="201">
        <v>28.14</v>
      </c>
      <c r="V5039" t="s">
        <v>3679</v>
      </c>
      <c r="W5039" t="s">
        <v>4776</v>
      </c>
      <c r="X5039" t="s">
        <v>4777</v>
      </c>
      <c r="Y5039" t="s">
        <v>2830</v>
      </c>
      <c r="Z5039" t="s">
        <v>3051</v>
      </c>
      <c r="AA5039">
        <v>113801</v>
      </c>
      <c r="AB5039" s="198">
        <v>37073</v>
      </c>
      <c r="AC5039" s="198">
        <v>37103</v>
      </c>
    </row>
    <row r="5040" spans="1:29" x14ac:dyDescent="0.2">
      <c r="A5040" s="44" t="str">
        <f t="shared" si="391"/>
        <v xml:space="preserve"> Natural Gas Physical</v>
      </c>
      <c r="B5040" s="44" t="str">
        <f t="shared" si="392"/>
        <v/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10000</v>
      </c>
      <c r="G5040" s="202">
        <v>1342320</v>
      </c>
      <c r="H5040" s="198">
        <v>37047.460150462961</v>
      </c>
      <c r="I5040" t="s">
        <v>4158</v>
      </c>
      <c r="M5040" t="s">
        <v>3494</v>
      </c>
      <c r="N5040" t="s">
        <v>3176</v>
      </c>
      <c r="O5040" t="s">
        <v>4591</v>
      </c>
      <c r="P5040" s="199">
        <v>10000</v>
      </c>
      <c r="S5040" t="s">
        <v>3798</v>
      </c>
      <c r="T5040" t="s">
        <v>3177</v>
      </c>
      <c r="U5040" s="201">
        <v>4.7</v>
      </c>
      <c r="V5040" t="s">
        <v>3817</v>
      </c>
      <c r="W5040" t="s">
        <v>3178</v>
      </c>
      <c r="X5040" t="s">
        <v>3179</v>
      </c>
      <c r="Y5040" t="s">
        <v>4481</v>
      </c>
      <c r="Z5040" t="s">
        <v>3052</v>
      </c>
      <c r="AA5040">
        <v>831772</v>
      </c>
      <c r="AB5040" s="198">
        <v>37047.875011574077</v>
      </c>
      <c r="AC5040" s="198">
        <v>37047.875011574077</v>
      </c>
    </row>
    <row r="5041" spans="1:29" x14ac:dyDescent="0.2">
      <c r="A5041" s="44" t="str">
        <f t="shared" si="391"/>
        <v>US Power Physical</v>
      </c>
      <c r="B5041" s="44" t="str">
        <f t="shared" si="392"/>
        <v>US</v>
      </c>
      <c r="C5041" s="44" t="str">
        <f t="shared" si="393"/>
        <v>Power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30</v>
      </c>
      <c r="F5041" s="213">
        <f t="shared" si="395"/>
        <v>1500</v>
      </c>
      <c r="G5041" s="202">
        <v>1342321</v>
      </c>
      <c r="H5041" s="198">
        <v>37047.460219907407</v>
      </c>
      <c r="I5041" t="s">
        <v>4239</v>
      </c>
      <c r="M5041" t="s">
        <v>2818</v>
      </c>
      <c r="N5041" t="s">
        <v>3519</v>
      </c>
      <c r="O5041" t="s">
        <v>4251</v>
      </c>
      <c r="P5041" s="199">
        <v>50</v>
      </c>
      <c r="S5041" t="s">
        <v>3493</v>
      </c>
      <c r="T5041" t="s">
        <v>3730</v>
      </c>
      <c r="U5041" s="201">
        <v>36.700000000000003</v>
      </c>
      <c r="V5041" t="s">
        <v>2440</v>
      </c>
      <c r="W5041" t="s">
        <v>3538</v>
      </c>
      <c r="X5041" t="s">
        <v>3524</v>
      </c>
      <c r="Y5041" t="s">
        <v>4783</v>
      </c>
      <c r="Z5041" t="s">
        <v>3046</v>
      </c>
      <c r="AA5041">
        <v>633112.1</v>
      </c>
      <c r="AB5041" s="198">
        <v>37135.71597222222</v>
      </c>
      <c r="AC5041" s="198">
        <v>37164.71597222222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1342322</v>
      </c>
      <c r="H5042" s="198">
        <v>37047.460289351853</v>
      </c>
      <c r="I5042" t="s">
        <v>4518</v>
      </c>
      <c r="M5042" t="s">
        <v>3494</v>
      </c>
      <c r="N5042" t="s">
        <v>4488</v>
      </c>
      <c r="O5042" t="s">
        <v>4700</v>
      </c>
      <c r="P5042" s="199">
        <v>10000</v>
      </c>
      <c r="S5042" t="s">
        <v>3495</v>
      </c>
      <c r="T5042" t="s">
        <v>3730</v>
      </c>
      <c r="U5042" s="201">
        <v>0.44500000000000001</v>
      </c>
      <c r="V5042" t="s">
        <v>4319</v>
      </c>
      <c r="W5042" t="s">
        <v>4489</v>
      </c>
      <c r="X5042" t="s">
        <v>4490</v>
      </c>
      <c r="Y5042" t="s">
        <v>3748</v>
      </c>
      <c r="Z5042" t="s">
        <v>3051</v>
      </c>
      <c r="AA5042" t="s">
        <v>1218</v>
      </c>
      <c r="AB5042" s="198">
        <v>37073.875011574077</v>
      </c>
      <c r="AC5042" s="198">
        <v>37103.875011574077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155000</v>
      </c>
      <c r="G5043" s="202">
        <v>1342323</v>
      </c>
      <c r="H5043" s="198">
        <v>37047.460324074076</v>
      </c>
      <c r="I5043" t="s">
        <v>4518</v>
      </c>
      <c r="M5043" t="s">
        <v>3494</v>
      </c>
      <c r="N5043" t="s">
        <v>4488</v>
      </c>
      <c r="O5043" t="s">
        <v>381</v>
      </c>
      <c r="P5043" s="199">
        <v>5000</v>
      </c>
      <c r="S5043" t="s">
        <v>3495</v>
      </c>
      <c r="T5043" t="s">
        <v>3730</v>
      </c>
      <c r="U5043" s="201">
        <v>0.45250000000000001</v>
      </c>
      <c r="V5043" t="s">
        <v>4319</v>
      </c>
      <c r="W5043" t="s">
        <v>4489</v>
      </c>
      <c r="X5043" t="s">
        <v>4490</v>
      </c>
      <c r="Y5043" t="s">
        <v>3748</v>
      </c>
      <c r="Z5043" t="s">
        <v>3051</v>
      </c>
      <c r="AA5043" t="s">
        <v>1219</v>
      </c>
      <c r="AB5043" s="198">
        <v>37104.875011574077</v>
      </c>
      <c r="AC5043" s="198">
        <v>37134.875011574077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31</v>
      </c>
      <c r="F5044" s="213">
        <f t="shared" si="395"/>
        <v>155000</v>
      </c>
      <c r="G5044" s="202">
        <v>1342324</v>
      </c>
      <c r="H5044" s="198">
        <v>37047.460381944446</v>
      </c>
      <c r="I5044" t="s">
        <v>4282</v>
      </c>
      <c r="M5044" t="s">
        <v>3494</v>
      </c>
      <c r="N5044" t="s">
        <v>4277</v>
      </c>
      <c r="O5044" t="s">
        <v>4487</v>
      </c>
      <c r="Q5044" s="199">
        <v>5000</v>
      </c>
      <c r="S5044" t="s">
        <v>3495</v>
      </c>
      <c r="T5044" t="s">
        <v>3730</v>
      </c>
      <c r="U5044" s="201">
        <v>3.9049999999999998</v>
      </c>
      <c r="V5044" t="s">
        <v>3230</v>
      </c>
      <c r="W5044" t="s">
        <v>2909</v>
      </c>
      <c r="X5044" t="s">
        <v>4278</v>
      </c>
      <c r="Y5044" t="s">
        <v>3748</v>
      </c>
      <c r="Z5044" t="s">
        <v>3051</v>
      </c>
      <c r="AA5044" t="s">
        <v>1220</v>
      </c>
      <c r="AB5044" s="198">
        <v>37073.875</v>
      </c>
      <c r="AC5044" s="198">
        <v>37103.875</v>
      </c>
    </row>
    <row r="5045" spans="1:29" x14ac:dyDescent="0.2">
      <c r="A5045" s="44" t="str">
        <f t="shared" si="391"/>
        <v xml:space="preserve"> Natural Gas Physical</v>
      </c>
      <c r="B5045" s="44" t="str">
        <f t="shared" si="392"/>
        <v/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50000</v>
      </c>
      <c r="G5045" s="202">
        <v>1342325</v>
      </c>
      <c r="H5045" s="198">
        <v>37047.460555555554</v>
      </c>
      <c r="I5045" t="s">
        <v>3782</v>
      </c>
      <c r="M5045" t="s">
        <v>3494</v>
      </c>
      <c r="N5045" t="s">
        <v>3761</v>
      </c>
      <c r="O5045" t="s">
        <v>4006</v>
      </c>
      <c r="Q5045" s="199">
        <v>50000</v>
      </c>
      <c r="S5045" t="s">
        <v>3763</v>
      </c>
      <c r="T5045" t="s">
        <v>3764</v>
      </c>
      <c r="U5045" s="201">
        <v>20.05</v>
      </c>
      <c r="V5045" t="s">
        <v>3952</v>
      </c>
      <c r="W5045" t="s">
        <v>3773</v>
      </c>
      <c r="X5045" t="s">
        <v>3766</v>
      </c>
      <c r="Y5045" t="s">
        <v>3767</v>
      </c>
      <c r="Z5045" t="s">
        <v>3735</v>
      </c>
      <c r="AA5045">
        <v>106533</v>
      </c>
      <c r="AB5045" s="198">
        <v>37047.875011574077</v>
      </c>
      <c r="AC5045" s="198">
        <v>37047.875011574077</v>
      </c>
    </row>
    <row r="5046" spans="1:29" x14ac:dyDescent="0.2">
      <c r="A5046" s="44" t="str">
        <f t="shared" si="391"/>
        <v xml:space="preserve"> Natural Gas Physical</v>
      </c>
      <c r="B5046" s="44" t="str">
        <f t="shared" si="392"/>
        <v/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1</v>
      </c>
      <c r="F5046" s="213">
        <f t="shared" si="395"/>
        <v>10000</v>
      </c>
      <c r="G5046" s="202">
        <v>1342326</v>
      </c>
      <c r="H5046" s="198">
        <v>37047.46056712963</v>
      </c>
      <c r="I5046" t="s">
        <v>4239</v>
      </c>
      <c r="M5046" t="s">
        <v>3494</v>
      </c>
      <c r="N5046" t="s">
        <v>3176</v>
      </c>
      <c r="O5046" t="s">
        <v>4591</v>
      </c>
      <c r="Q5046" s="199">
        <v>10000</v>
      </c>
      <c r="S5046" t="s">
        <v>3798</v>
      </c>
      <c r="T5046" t="s">
        <v>3177</v>
      </c>
      <c r="U5046" s="201">
        <v>4.7</v>
      </c>
      <c r="V5046" t="s">
        <v>3255</v>
      </c>
      <c r="W5046" t="s">
        <v>3178</v>
      </c>
      <c r="X5046" t="s">
        <v>3179</v>
      </c>
      <c r="Y5046" t="s">
        <v>4481</v>
      </c>
      <c r="Z5046" t="s">
        <v>3052</v>
      </c>
      <c r="AA5046">
        <v>831774</v>
      </c>
      <c r="AB5046" s="198">
        <v>37047.875011574077</v>
      </c>
      <c r="AC5046" s="198">
        <v>37047.875011574077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31</v>
      </c>
      <c r="F5047" s="213">
        <f t="shared" si="395"/>
        <v>232500</v>
      </c>
      <c r="G5047" s="202">
        <v>1342332</v>
      </c>
      <c r="H5047" s="198">
        <v>37047.4609837963</v>
      </c>
      <c r="I5047" t="s">
        <v>3659</v>
      </c>
      <c r="M5047" t="s">
        <v>3494</v>
      </c>
      <c r="N5047" t="s">
        <v>4277</v>
      </c>
      <c r="O5047" t="s">
        <v>4487</v>
      </c>
      <c r="P5047" s="199">
        <v>7500</v>
      </c>
      <c r="S5047" t="s">
        <v>3495</v>
      </c>
      <c r="T5047" t="s">
        <v>3730</v>
      </c>
      <c r="U5047" s="201">
        <v>3.89</v>
      </c>
      <c r="V5047" t="s">
        <v>4652</v>
      </c>
      <c r="W5047" t="s">
        <v>2909</v>
      </c>
      <c r="X5047" t="s">
        <v>4278</v>
      </c>
      <c r="Y5047" t="s">
        <v>3748</v>
      </c>
      <c r="Z5047" t="s">
        <v>3051</v>
      </c>
      <c r="AA5047" t="s">
        <v>1221</v>
      </c>
      <c r="AB5047" s="198">
        <v>37073.875</v>
      </c>
      <c r="AC5047" s="198">
        <v>37103.875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3100</v>
      </c>
      <c r="G5048" s="202">
        <v>1342333</v>
      </c>
      <c r="H5048" s="198">
        <v>37047.461064814815</v>
      </c>
      <c r="I5048" t="s">
        <v>3645</v>
      </c>
      <c r="M5048" t="s">
        <v>3494</v>
      </c>
      <c r="N5048" t="s">
        <v>4415</v>
      </c>
      <c r="O5048" t="s">
        <v>1222</v>
      </c>
      <c r="Q5048" s="199">
        <v>100</v>
      </c>
      <c r="S5048" t="s">
        <v>4416</v>
      </c>
      <c r="T5048" t="s">
        <v>3730</v>
      </c>
      <c r="U5048" s="201">
        <v>0.35249999999999998</v>
      </c>
      <c r="V5048" t="s">
        <v>4715</v>
      </c>
      <c r="W5048" t="s">
        <v>4417</v>
      </c>
      <c r="X5048" t="s">
        <v>4418</v>
      </c>
      <c r="Y5048" t="s">
        <v>3748</v>
      </c>
      <c r="Z5048" t="s">
        <v>3051</v>
      </c>
      <c r="AA5048" t="s">
        <v>1223</v>
      </c>
      <c r="AB5048" s="198">
        <v>37104</v>
      </c>
      <c r="AC5048" s="198">
        <v>37134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123</v>
      </c>
      <c r="F5049" s="213">
        <f t="shared" si="395"/>
        <v>3075000</v>
      </c>
      <c r="G5049" s="202">
        <v>1342336</v>
      </c>
      <c r="H5049" s="198">
        <v>37047.461111111108</v>
      </c>
      <c r="I5049" t="s">
        <v>4484</v>
      </c>
      <c r="M5049" t="s">
        <v>3494</v>
      </c>
      <c r="N5049" t="s">
        <v>4488</v>
      </c>
      <c r="O5049" t="s">
        <v>1224</v>
      </c>
      <c r="P5049" s="199">
        <v>25000</v>
      </c>
      <c r="S5049" t="s">
        <v>3495</v>
      </c>
      <c r="T5049" t="s">
        <v>3730</v>
      </c>
      <c r="U5049" s="201">
        <v>-0.09</v>
      </c>
      <c r="V5049" t="s">
        <v>3684</v>
      </c>
      <c r="W5049" t="s">
        <v>4406</v>
      </c>
      <c r="X5049" t="s">
        <v>4407</v>
      </c>
      <c r="Y5049" t="s">
        <v>3748</v>
      </c>
      <c r="Z5049" t="s">
        <v>3051</v>
      </c>
      <c r="AA5049" t="s">
        <v>1225</v>
      </c>
      <c r="AB5049" s="198">
        <v>37073</v>
      </c>
      <c r="AC5049" s="198">
        <v>37195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123</v>
      </c>
      <c r="F5050" s="213">
        <f t="shared" si="395"/>
        <v>615000</v>
      </c>
      <c r="G5050" s="202">
        <v>1342337</v>
      </c>
      <c r="H5050" s="198">
        <v>37047.461145833331</v>
      </c>
      <c r="I5050" t="s">
        <v>4618</v>
      </c>
      <c r="M5050" t="s">
        <v>3494</v>
      </c>
      <c r="N5050" t="s">
        <v>4277</v>
      </c>
      <c r="O5050" t="s">
        <v>3218</v>
      </c>
      <c r="Q5050" s="199">
        <v>5000</v>
      </c>
      <c r="S5050" t="s">
        <v>3495</v>
      </c>
      <c r="T5050" t="s">
        <v>3730</v>
      </c>
      <c r="U5050" s="201">
        <v>3.9950000000000001</v>
      </c>
      <c r="V5050" t="s">
        <v>4619</v>
      </c>
      <c r="W5050" t="s">
        <v>2909</v>
      </c>
      <c r="X5050" t="s">
        <v>4278</v>
      </c>
      <c r="Y5050" t="s">
        <v>3748</v>
      </c>
      <c r="Z5050" t="s">
        <v>3051</v>
      </c>
      <c r="AA5050" t="s">
        <v>1226</v>
      </c>
      <c r="AB5050" s="198">
        <v>37073</v>
      </c>
      <c r="AC5050" s="198">
        <v>37195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77500</v>
      </c>
      <c r="G5051" s="202">
        <v>1342338</v>
      </c>
      <c r="H5051" s="198">
        <v>37047.461157407408</v>
      </c>
      <c r="I5051" t="s">
        <v>4159</v>
      </c>
      <c r="M5051" t="s">
        <v>3494</v>
      </c>
      <c r="N5051" t="s">
        <v>4277</v>
      </c>
      <c r="O5051" t="s">
        <v>4487</v>
      </c>
      <c r="P5051" s="199">
        <v>2500</v>
      </c>
      <c r="S5051" t="s">
        <v>3495</v>
      </c>
      <c r="T5051" t="s">
        <v>3730</v>
      </c>
      <c r="U5051" s="201">
        <v>3.895</v>
      </c>
      <c r="V5051" t="s">
        <v>138</v>
      </c>
      <c r="W5051" t="s">
        <v>2909</v>
      </c>
      <c r="X5051" t="s">
        <v>4278</v>
      </c>
      <c r="Y5051" t="s">
        <v>3748</v>
      </c>
      <c r="Z5051" t="s">
        <v>3051</v>
      </c>
      <c r="AA5051" t="s">
        <v>1227</v>
      </c>
      <c r="AB5051" s="198">
        <v>37073.875</v>
      </c>
      <c r="AC5051" s="198">
        <v>37103.875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3100</v>
      </c>
      <c r="G5052" s="202">
        <v>1342339</v>
      </c>
      <c r="H5052" s="198">
        <v>37047.4612037037</v>
      </c>
      <c r="I5052" t="s">
        <v>3645</v>
      </c>
      <c r="M5052" t="s">
        <v>3494</v>
      </c>
      <c r="N5052" t="s">
        <v>4415</v>
      </c>
      <c r="O5052" t="s">
        <v>1222</v>
      </c>
      <c r="Q5052" s="199">
        <v>100</v>
      </c>
      <c r="S5052" t="s">
        <v>4416</v>
      </c>
      <c r="T5052" t="s">
        <v>3730</v>
      </c>
      <c r="U5052" s="201">
        <v>0.35499999999999998</v>
      </c>
      <c r="V5052" t="s">
        <v>4715</v>
      </c>
      <c r="W5052" t="s">
        <v>4417</v>
      </c>
      <c r="X5052" t="s">
        <v>4418</v>
      </c>
      <c r="Y5052" t="s">
        <v>3748</v>
      </c>
      <c r="Z5052" t="s">
        <v>3051</v>
      </c>
      <c r="AA5052" t="s">
        <v>1228</v>
      </c>
      <c r="AB5052" s="198">
        <v>37104</v>
      </c>
      <c r="AC5052" s="198">
        <v>37134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31</v>
      </c>
      <c r="F5053" s="213">
        <f t="shared" si="395"/>
        <v>77500</v>
      </c>
      <c r="G5053" s="202">
        <v>1342342</v>
      </c>
      <c r="H5053" s="198">
        <v>37047.461342592593</v>
      </c>
      <c r="I5053" t="s">
        <v>4276</v>
      </c>
      <c r="M5053" t="s">
        <v>3494</v>
      </c>
      <c r="N5053" t="s">
        <v>4277</v>
      </c>
      <c r="O5053" t="s">
        <v>4487</v>
      </c>
      <c r="Q5053" s="199">
        <v>2500</v>
      </c>
      <c r="S5053" t="s">
        <v>3495</v>
      </c>
      <c r="T5053" t="s">
        <v>3730</v>
      </c>
      <c r="U5053" s="201">
        <v>3.9049999999999998</v>
      </c>
      <c r="V5053" t="s">
        <v>3648</v>
      </c>
      <c r="W5053" t="s">
        <v>2909</v>
      </c>
      <c r="X5053" t="s">
        <v>4278</v>
      </c>
      <c r="Y5053" t="s">
        <v>3748</v>
      </c>
      <c r="Z5053" t="s">
        <v>3051</v>
      </c>
      <c r="AA5053" t="s">
        <v>1229</v>
      </c>
      <c r="AB5053" s="198">
        <v>37073.875</v>
      </c>
      <c r="AC5053" s="198">
        <v>37103.875</v>
      </c>
    </row>
    <row r="5054" spans="1:29" x14ac:dyDescent="0.2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50000</v>
      </c>
      <c r="G5054" s="202">
        <v>1342346</v>
      </c>
      <c r="H5054" s="198">
        <v>37047.461527777778</v>
      </c>
      <c r="I5054" t="s">
        <v>4778</v>
      </c>
      <c r="M5054" t="s">
        <v>3599</v>
      </c>
      <c r="N5054" t="s">
        <v>4774</v>
      </c>
      <c r="O5054" t="s">
        <v>3516</v>
      </c>
      <c r="Q5054" s="199">
        <v>50000</v>
      </c>
      <c r="S5054" t="s">
        <v>3500</v>
      </c>
      <c r="T5054" t="s">
        <v>3730</v>
      </c>
      <c r="U5054" s="201">
        <v>28.16</v>
      </c>
      <c r="V5054" t="s">
        <v>1230</v>
      </c>
      <c r="W5054" t="s">
        <v>4776</v>
      </c>
      <c r="X5054" t="s">
        <v>4777</v>
      </c>
      <c r="Y5054" t="s">
        <v>2830</v>
      </c>
      <c r="Z5054" t="s">
        <v>3051</v>
      </c>
      <c r="AA5054">
        <v>113802</v>
      </c>
      <c r="AB5054" s="198">
        <v>37073</v>
      </c>
      <c r="AC5054" s="198">
        <v>37103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465000</v>
      </c>
      <c r="G5055" s="202">
        <v>1342348</v>
      </c>
      <c r="H5055" s="198">
        <v>37047.461782407408</v>
      </c>
      <c r="I5055" t="s">
        <v>3702</v>
      </c>
      <c r="M5055" t="s">
        <v>3494</v>
      </c>
      <c r="N5055" t="s">
        <v>4277</v>
      </c>
      <c r="O5055" t="s">
        <v>4487</v>
      </c>
      <c r="P5055" s="199">
        <v>15000</v>
      </c>
      <c r="S5055" t="s">
        <v>3495</v>
      </c>
      <c r="T5055" t="s">
        <v>3730</v>
      </c>
      <c r="U5055" s="201">
        <v>3.9</v>
      </c>
      <c r="V5055" t="s">
        <v>4279</v>
      </c>
      <c r="W5055" t="s">
        <v>2909</v>
      </c>
      <c r="X5055" t="s">
        <v>4278</v>
      </c>
      <c r="Y5055" t="s">
        <v>3748</v>
      </c>
      <c r="Z5055" t="s">
        <v>3051</v>
      </c>
      <c r="AA5055" t="s">
        <v>1231</v>
      </c>
      <c r="AB5055" s="198">
        <v>37073.875</v>
      </c>
      <c r="AC5055" s="198">
        <v>37103.875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24</v>
      </c>
      <c r="F5056" s="213">
        <f t="shared" si="395"/>
        <v>240000</v>
      </c>
      <c r="G5056" s="202">
        <v>1342349</v>
      </c>
      <c r="H5056" s="198">
        <v>37047.461805555555</v>
      </c>
      <c r="I5056" t="s">
        <v>4410</v>
      </c>
      <c r="M5056" t="s">
        <v>3494</v>
      </c>
      <c r="N5056" t="s">
        <v>4277</v>
      </c>
      <c r="O5056" t="s">
        <v>1189</v>
      </c>
      <c r="P5056" s="199">
        <v>10000</v>
      </c>
      <c r="S5056" t="s">
        <v>3495</v>
      </c>
      <c r="T5056" t="s">
        <v>3730</v>
      </c>
      <c r="U5056" s="201">
        <v>3.8</v>
      </c>
      <c r="V5056" t="s">
        <v>4332</v>
      </c>
      <c r="W5056" t="s">
        <v>4527</v>
      </c>
      <c r="X5056" t="s">
        <v>4157</v>
      </c>
      <c r="Y5056" t="s">
        <v>3748</v>
      </c>
      <c r="Z5056" t="s">
        <v>3051</v>
      </c>
      <c r="AA5056" t="s">
        <v>1232</v>
      </c>
      <c r="AB5056" s="198">
        <v>37049.875011574077</v>
      </c>
      <c r="AC5056" s="198">
        <v>37072.875011574077</v>
      </c>
    </row>
    <row r="5057" spans="1:29" x14ac:dyDescent="0.2">
      <c r="A5057" s="44" t="str">
        <f t="shared" si="391"/>
        <v xml:space="preserve"> Crude Financial</v>
      </c>
      <c r="B5057" s="44" t="str">
        <f t="shared" si="392"/>
        <v/>
      </c>
      <c r="C5057" s="44" t="str">
        <f t="shared" si="393"/>
        <v>Crude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</v>
      </c>
      <c r="F5057" s="213">
        <f t="shared" si="395"/>
        <v>25000</v>
      </c>
      <c r="G5057" s="202">
        <v>1342351</v>
      </c>
      <c r="H5057" s="198">
        <v>37047.462187500001</v>
      </c>
      <c r="I5057" t="s">
        <v>4276</v>
      </c>
      <c r="M5057" t="s">
        <v>3599</v>
      </c>
      <c r="N5057" t="s">
        <v>4293</v>
      </c>
      <c r="O5057" t="s">
        <v>4294</v>
      </c>
      <c r="P5057" s="199">
        <v>25000</v>
      </c>
      <c r="S5057" t="s">
        <v>4295</v>
      </c>
      <c r="T5057" t="s">
        <v>3730</v>
      </c>
      <c r="U5057" s="201">
        <v>29.24</v>
      </c>
      <c r="V5057" t="s">
        <v>4469</v>
      </c>
      <c r="W5057" t="s">
        <v>4768</v>
      </c>
      <c r="X5057" t="s">
        <v>4769</v>
      </c>
      <c r="Y5057" t="s">
        <v>2830</v>
      </c>
      <c r="Z5057" t="s">
        <v>4120</v>
      </c>
      <c r="AA5057">
        <v>113803</v>
      </c>
      <c r="AB5057" s="198">
        <v>37073</v>
      </c>
      <c r="AC5057" s="198">
        <v>37103</v>
      </c>
    </row>
    <row r="5058" spans="1:29" x14ac:dyDescent="0.2">
      <c r="A5058" s="44" t="str">
        <f t="shared" si="391"/>
        <v>US Natural Gas Physical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1</v>
      </c>
      <c r="F5058" s="213">
        <f t="shared" si="395"/>
        <v>500</v>
      </c>
      <c r="G5058" s="202">
        <v>1342352</v>
      </c>
      <c r="H5058" s="198">
        <v>37047.462314814817</v>
      </c>
      <c r="I5058" t="s">
        <v>3665</v>
      </c>
      <c r="M5058" t="s">
        <v>3494</v>
      </c>
      <c r="N5058" t="s">
        <v>3840</v>
      </c>
      <c r="O5058" t="s">
        <v>2507</v>
      </c>
      <c r="Q5058" s="199">
        <v>500</v>
      </c>
      <c r="S5058" t="s">
        <v>3495</v>
      </c>
      <c r="T5058" t="s">
        <v>3730</v>
      </c>
      <c r="U5058" s="201">
        <v>4.24</v>
      </c>
      <c r="V5058" t="s">
        <v>1233</v>
      </c>
      <c r="W5058" t="s">
        <v>3217</v>
      </c>
      <c r="X5058" t="s">
        <v>3153</v>
      </c>
      <c r="Y5058" t="s">
        <v>4481</v>
      </c>
      <c r="Z5058" t="s">
        <v>3051</v>
      </c>
      <c r="AA5058">
        <v>831778</v>
      </c>
      <c r="AB5058" s="198">
        <v>37048.875011574077</v>
      </c>
      <c r="AC5058" s="198">
        <v>37048.875011574077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310000</v>
      </c>
      <c r="G5059" s="202">
        <v>1342353</v>
      </c>
      <c r="H5059" s="198">
        <v>37047.462326388886</v>
      </c>
      <c r="I5059" t="s">
        <v>3702</v>
      </c>
      <c r="M5059" t="s">
        <v>3494</v>
      </c>
      <c r="N5059" t="s">
        <v>4277</v>
      </c>
      <c r="O5059" t="s">
        <v>4487</v>
      </c>
      <c r="P5059" s="199">
        <v>10000</v>
      </c>
      <c r="S5059" t="s">
        <v>3495</v>
      </c>
      <c r="T5059" t="s">
        <v>3730</v>
      </c>
      <c r="U5059" s="201">
        <v>3.895</v>
      </c>
      <c r="V5059" t="s">
        <v>3928</v>
      </c>
      <c r="W5059" t="s">
        <v>2909</v>
      </c>
      <c r="X5059" t="s">
        <v>4278</v>
      </c>
      <c r="Y5059" t="s">
        <v>3748</v>
      </c>
      <c r="Z5059" t="s">
        <v>3051</v>
      </c>
      <c r="AA5059" t="s">
        <v>1234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365</v>
      </c>
      <c r="F5060" s="213">
        <f t="shared" si="395"/>
        <v>912500</v>
      </c>
      <c r="G5060" s="202">
        <v>1342354</v>
      </c>
      <c r="H5060" s="198">
        <v>37047.462407407409</v>
      </c>
      <c r="I5060" t="s">
        <v>4298</v>
      </c>
      <c r="M5060" t="s">
        <v>3494</v>
      </c>
      <c r="N5060" t="s">
        <v>4277</v>
      </c>
      <c r="O5060" t="s">
        <v>4526</v>
      </c>
      <c r="P5060" s="199">
        <v>2500</v>
      </c>
      <c r="S5060" t="s">
        <v>3495</v>
      </c>
      <c r="T5060" t="s">
        <v>3730</v>
      </c>
      <c r="U5060" s="201">
        <v>4</v>
      </c>
      <c r="V5060" t="s">
        <v>438</v>
      </c>
      <c r="W5060" t="s">
        <v>2909</v>
      </c>
      <c r="X5060" t="s">
        <v>4278</v>
      </c>
      <c r="Y5060" t="s">
        <v>3748</v>
      </c>
      <c r="Z5060" t="s">
        <v>3051</v>
      </c>
      <c r="AA5060" t="s">
        <v>1235</v>
      </c>
      <c r="AB5060" s="198">
        <v>37257.875</v>
      </c>
      <c r="AC5060" s="198">
        <v>37621.875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155000</v>
      </c>
      <c r="G5061" s="202">
        <v>1342356</v>
      </c>
      <c r="H5061" s="198">
        <v>37047.462453703702</v>
      </c>
      <c r="I5061" t="s">
        <v>3157</v>
      </c>
      <c r="M5061" t="s">
        <v>3494</v>
      </c>
      <c r="N5061" t="s">
        <v>4277</v>
      </c>
      <c r="O5061" t="s">
        <v>4487</v>
      </c>
      <c r="P5061" s="199">
        <v>5000</v>
      </c>
      <c r="S5061" t="s">
        <v>3495</v>
      </c>
      <c r="T5061" t="s">
        <v>3730</v>
      </c>
      <c r="U5061" s="201">
        <v>3.895</v>
      </c>
      <c r="V5061" t="s">
        <v>4433</v>
      </c>
      <c r="W5061" t="s">
        <v>2909</v>
      </c>
      <c r="X5061" t="s">
        <v>4278</v>
      </c>
      <c r="Y5061" t="s">
        <v>3748</v>
      </c>
      <c r="Z5061" t="s">
        <v>3051</v>
      </c>
      <c r="AA5061" t="s">
        <v>1236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31</v>
      </c>
      <c r="F5062" s="213">
        <f t="shared" si="395"/>
        <v>465000</v>
      </c>
      <c r="G5062" s="202">
        <v>1342359</v>
      </c>
      <c r="H5062" s="198">
        <v>37047.462627314817</v>
      </c>
      <c r="I5062" t="s">
        <v>4496</v>
      </c>
      <c r="M5062" t="s">
        <v>3494</v>
      </c>
      <c r="N5062" t="s">
        <v>4277</v>
      </c>
      <c r="O5062" t="s">
        <v>4487</v>
      </c>
      <c r="Q5062" s="199">
        <v>15000</v>
      </c>
      <c r="S5062" t="s">
        <v>3495</v>
      </c>
      <c r="T5062" t="s">
        <v>3730</v>
      </c>
      <c r="U5062" s="201">
        <v>3.895</v>
      </c>
      <c r="V5062" t="s">
        <v>343</v>
      </c>
      <c r="W5062" t="s">
        <v>2909</v>
      </c>
      <c r="X5062" t="s">
        <v>4278</v>
      </c>
      <c r="Y5062" t="s">
        <v>3748</v>
      </c>
      <c r="Z5062" t="s">
        <v>3051</v>
      </c>
      <c r="AA5062" t="s">
        <v>1237</v>
      </c>
      <c r="AB5062" s="198">
        <v>37073.875</v>
      </c>
      <c r="AC5062" s="198">
        <v>37103.875</v>
      </c>
    </row>
    <row r="5063" spans="1:29" x14ac:dyDescent="0.2">
      <c r="A5063" s="44" t="str">
        <f t="shared" si="391"/>
        <v xml:space="preserve"> Natural Gas Physical</v>
      </c>
      <c r="B5063" s="44" t="str">
        <f t="shared" si="392"/>
        <v/>
      </c>
      <c r="C5063" s="44" t="str">
        <f t="shared" si="393"/>
        <v>Natural Gas</v>
      </c>
      <c r="D5063" s="44" t="str">
        <f t="shared" si="394"/>
        <v>Physical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5000</v>
      </c>
      <c r="G5063" s="202">
        <v>1342360</v>
      </c>
      <c r="H5063" s="198">
        <v>37047.462638888886</v>
      </c>
      <c r="I5063" t="s">
        <v>4158</v>
      </c>
      <c r="M5063" t="s">
        <v>3494</v>
      </c>
      <c r="N5063" t="s">
        <v>3176</v>
      </c>
      <c r="O5063" t="s">
        <v>4591</v>
      </c>
      <c r="P5063" s="199">
        <v>5000</v>
      </c>
      <c r="S5063" t="s">
        <v>3798</v>
      </c>
      <c r="T5063" t="s">
        <v>3177</v>
      </c>
      <c r="U5063" s="201">
        <v>4.6900000000000004</v>
      </c>
      <c r="V5063" t="s">
        <v>3817</v>
      </c>
      <c r="W5063" t="s">
        <v>3178</v>
      </c>
      <c r="X5063" t="s">
        <v>3179</v>
      </c>
      <c r="Y5063" t="s">
        <v>4481</v>
      </c>
      <c r="Z5063" t="s">
        <v>3052</v>
      </c>
      <c r="AA5063">
        <v>831779</v>
      </c>
      <c r="AB5063" s="198">
        <v>37047.875011574077</v>
      </c>
      <c r="AC5063" s="198">
        <v>37047.875011574077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31</v>
      </c>
      <c r="F5064" s="213">
        <f t="shared" si="395"/>
        <v>465000</v>
      </c>
      <c r="G5064" s="202">
        <v>1342362</v>
      </c>
      <c r="H5064" s="198">
        <v>37047.462708333333</v>
      </c>
      <c r="I5064" t="s">
        <v>3147</v>
      </c>
      <c r="M5064" t="s">
        <v>3494</v>
      </c>
      <c r="N5064" t="s">
        <v>4277</v>
      </c>
      <c r="O5064" t="s">
        <v>3263</v>
      </c>
      <c r="P5064" s="199">
        <v>15000</v>
      </c>
      <c r="S5064" t="s">
        <v>3495</v>
      </c>
      <c r="T5064" t="s">
        <v>3730</v>
      </c>
      <c r="U5064" s="201">
        <v>3.88</v>
      </c>
      <c r="V5064" t="s">
        <v>4717</v>
      </c>
      <c r="W5064" t="s">
        <v>2909</v>
      </c>
      <c r="X5064" t="s">
        <v>4278</v>
      </c>
      <c r="Y5064" t="s">
        <v>3748</v>
      </c>
      <c r="Z5064" t="s">
        <v>3051</v>
      </c>
      <c r="AA5064" t="s">
        <v>1238</v>
      </c>
      <c r="AB5064" s="198">
        <v>37073.915972222225</v>
      </c>
      <c r="AC5064" s="198">
        <v>37103.915972222225</v>
      </c>
    </row>
    <row r="5065" spans="1:29" x14ac:dyDescent="0.2">
      <c r="A5065" s="44" t="str">
        <f t="shared" si="391"/>
        <v>US Crude Financial</v>
      </c>
      <c r="B5065" s="44" t="str">
        <f t="shared" si="392"/>
        <v>US</v>
      </c>
      <c r="C5065" s="44" t="str">
        <f t="shared" si="393"/>
        <v>Crude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50000</v>
      </c>
      <c r="G5065" s="202">
        <v>1342363</v>
      </c>
      <c r="H5065" s="198">
        <v>37047.462800925925</v>
      </c>
      <c r="I5065" t="s">
        <v>4276</v>
      </c>
      <c r="M5065" t="s">
        <v>3599</v>
      </c>
      <c r="N5065" t="s">
        <v>4774</v>
      </c>
      <c r="O5065" t="s">
        <v>3516</v>
      </c>
      <c r="P5065" s="199">
        <v>50000</v>
      </c>
      <c r="S5065" t="s">
        <v>3500</v>
      </c>
      <c r="T5065" t="s">
        <v>3730</v>
      </c>
      <c r="U5065" s="201">
        <v>28.14</v>
      </c>
      <c r="V5065" t="s">
        <v>4469</v>
      </c>
      <c r="W5065" t="s">
        <v>4776</v>
      </c>
      <c r="X5065" t="s">
        <v>4777</v>
      </c>
      <c r="Y5065" t="s">
        <v>2830</v>
      </c>
      <c r="Z5065" t="s">
        <v>3051</v>
      </c>
      <c r="AA5065">
        <v>113805</v>
      </c>
      <c r="AB5065" s="198">
        <v>37073</v>
      </c>
      <c r="AC5065" s="198">
        <v>37103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1342364</v>
      </c>
      <c r="H5066" s="198">
        <v>37047.462812500002</v>
      </c>
      <c r="I5066" t="s">
        <v>4484</v>
      </c>
      <c r="M5066" t="s">
        <v>3494</v>
      </c>
      <c r="N5066" t="s">
        <v>4277</v>
      </c>
      <c r="O5066" t="s">
        <v>4487</v>
      </c>
      <c r="P5066" s="199">
        <v>15000</v>
      </c>
      <c r="S5066" t="s">
        <v>3495</v>
      </c>
      <c r="T5066" t="s">
        <v>3730</v>
      </c>
      <c r="U5066" s="201">
        <v>3.88</v>
      </c>
      <c r="V5066" t="s">
        <v>4485</v>
      </c>
      <c r="W5066" t="s">
        <v>2909</v>
      </c>
      <c r="X5066" t="s">
        <v>4278</v>
      </c>
      <c r="Y5066" t="s">
        <v>3748</v>
      </c>
      <c r="Z5066" t="s">
        <v>3051</v>
      </c>
      <c r="AA5066" t="s">
        <v>1239</v>
      </c>
      <c r="AB5066" s="198">
        <v>37073.875</v>
      </c>
      <c r="AC5066" s="198">
        <v>37103.875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24</v>
      </c>
      <c r="F5067" s="213">
        <f t="shared" ref="F5067:F5130" si="400">E5067*SUM(P5067:Q5067)</f>
        <v>240000</v>
      </c>
      <c r="G5067" s="202">
        <v>1342365</v>
      </c>
      <c r="H5067" s="198">
        <v>37047.462835648148</v>
      </c>
      <c r="I5067" t="s">
        <v>3645</v>
      </c>
      <c r="M5067" t="s">
        <v>3494</v>
      </c>
      <c r="N5067" t="s">
        <v>4277</v>
      </c>
      <c r="O5067" t="s">
        <v>1202</v>
      </c>
      <c r="P5067" s="199">
        <v>10000</v>
      </c>
      <c r="S5067" t="s">
        <v>3495</v>
      </c>
      <c r="T5067" t="s">
        <v>3730</v>
      </c>
      <c r="U5067" s="201">
        <v>3.77</v>
      </c>
      <c r="V5067" t="s">
        <v>1240</v>
      </c>
      <c r="W5067" t="s">
        <v>3171</v>
      </c>
      <c r="X5067" t="s">
        <v>4287</v>
      </c>
      <c r="Y5067" t="s">
        <v>3748</v>
      </c>
      <c r="Z5067" t="s">
        <v>3051</v>
      </c>
      <c r="AA5067" t="s">
        <v>1241</v>
      </c>
      <c r="AB5067" s="198">
        <v>37049.875011574077</v>
      </c>
      <c r="AC5067" s="198">
        <v>37072.875011574077</v>
      </c>
    </row>
    <row r="5068" spans="1:29" x14ac:dyDescent="0.2">
      <c r="A5068" s="44" t="str">
        <f t="shared" si="396"/>
        <v xml:space="preserve"> Natural Gas Physical</v>
      </c>
      <c r="B5068" s="44" t="str">
        <f t="shared" si="397"/>
        <v/>
      </c>
      <c r="C5068" s="44" t="str">
        <f t="shared" si="398"/>
        <v>Natural Gas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1</v>
      </c>
      <c r="F5068" s="213">
        <f t="shared" si="400"/>
        <v>10000</v>
      </c>
      <c r="G5068" s="202">
        <v>1342366</v>
      </c>
      <c r="H5068" s="198">
        <v>37047.462858796294</v>
      </c>
      <c r="I5068" t="s">
        <v>4535</v>
      </c>
      <c r="M5068" t="s">
        <v>3494</v>
      </c>
      <c r="N5068" t="s">
        <v>3176</v>
      </c>
      <c r="O5068" t="s">
        <v>4591</v>
      </c>
      <c r="Q5068" s="199">
        <v>10000</v>
      </c>
      <c r="S5068" t="s">
        <v>3798</v>
      </c>
      <c r="T5068" t="s">
        <v>3177</v>
      </c>
      <c r="U5068" s="201">
        <v>4.6950000000000003</v>
      </c>
      <c r="V5068" t="s">
        <v>4536</v>
      </c>
      <c r="W5068" t="s">
        <v>3178</v>
      </c>
      <c r="X5068" t="s">
        <v>3179</v>
      </c>
      <c r="Y5068" t="s">
        <v>4481</v>
      </c>
      <c r="Z5068" t="s">
        <v>3052</v>
      </c>
      <c r="AA5068">
        <v>831780</v>
      </c>
      <c r="AB5068" s="198">
        <v>37047.875011574077</v>
      </c>
      <c r="AC5068" s="198">
        <v>37047.875011574077</v>
      </c>
    </row>
    <row r="5069" spans="1:29" x14ac:dyDescent="0.2">
      <c r="A5069" s="44" t="str">
        <f t="shared" si="396"/>
        <v xml:space="preserve"> Metals Financial</v>
      </c>
      <c r="B5069" s="44" t="str">
        <f t="shared" si="397"/>
        <v/>
      </c>
      <c r="C5069" s="44" t="str">
        <f t="shared" si="398"/>
        <v>Metals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10</v>
      </c>
      <c r="G5069" s="202">
        <v>1342367</v>
      </c>
      <c r="H5069" s="198">
        <v>37047.462881944448</v>
      </c>
      <c r="I5069" t="s">
        <v>3784</v>
      </c>
      <c r="M5069" t="s">
        <v>3499</v>
      </c>
      <c r="N5069" t="s">
        <v>3739</v>
      </c>
      <c r="O5069" t="s">
        <v>3740</v>
      </c>
      <c r="P5069" s="199">
        <v>10</v>
      </c>
      <c r="S5069" t="s">
        <v>3729</v>
      </c>
      <c r="T5069" t="s">
        <v>3730</v>
      </c>
      <c r="U5069" s="201">
        <v>1517</v>
      </c>
      <c r="V5069" t="s">
        <v>3644</v>
      </c>
      <c r="W5069" t="s">
        <v>3736</v>
      </c>
      <c r="X5069" t="s">
        <v>3732</v>
      </c>
      <c r="Y5069" t="s">
        <v>3733</v>
      </c>
      <c r="Z5069" t="s">
        <v>3734</v>
      </c>
      <c r="AA5069">
        <v>2170017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310000</v>
      </c>
      <c r="G5070" s="202">
        <v>1342368</v>
      </c>
      <c r="H5070" s="198">
        <v>37047.462905092594</v>
      </c>
      <c r="I5070" t="s">
        <v>3702</v>
      </c>
      <c r="M5070" t="s">
        <v>3494</v>
      </c>
      <c r="N5070" t="s">
        <v>4277</v>
      </c>
      <c r="O5070" t="s">
        <v>4487</v>
      </c>
      <c r="Q5070" s="199">
        <v>10000</v>
      </c>
      <c r="S5070" t="s">
        <v>3495</v>
      </c>
      <c r="T5070" t="s">
        <v>3730</v>
      </c>
      <c r="U5070" s="201">
        <v>3.8849999999999998</v>
      </c>
      <c r="V5070" t="s">
        <v>4279</v>
      </c>
      <c r="W5070" t="s">
        <v>2909</v>
      </c>
      <c r="X5070" t="s">
        <v>4278</v>
      </c>
      <c r="Y5070" t="s">
        <v>3748</v>
      </c>
      <c r="Z5070" t="s">
        <v>3051</v>
      </c>
      <c r="AA5070" t="s">
        <v>1242</v>
      </c>
      <c r="AB5070" s="198">
        <v>37073.875</v>
      </c>
      <c r="AC5070" s="198">
        <v>37103.875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24</v>
      </c>
      <c r="F5071" s="213">
        <f t="shared" si="400"/>
        <v>240000</v>
      </c>
      <c r="G5071" s="202">
        <v>1342370</v>
      </c>
      <c r="H5071" s="198">
        <v>37047.463009259256</v>
      </c>
      <c r="I5071" t="s">
        <v>4410</v>
      </c>
      <c r="M5071" t="s">
        <v>3494</v>
      </c>
      <c r="N5071" t="s">
        <v>4277</v>
      </c>
      <c r="O5071" t="s">
        <v>1189</v>
      </c>
      <c r="Q5071" s="199">
        <v>10000</v>
      </c>
      <c r="S5071" t="s">
        <v>3495</v>
      </c>
      <c r="T5071" t="s">
        <v>3730</v>
      </c>
      <c r="U5071" s="201">
        <v>3.79</v>
      </c>
      <c r="V5071" t="s">
        <v>4332</v>
      </c>
      <c r="W5071" t="s">
        <v>4527</v>
      </c>
      <c r="X5071" t="s">
        <v>4157</v>
      </c>
      <c r="Y5071" t="s">
        <v>3748</v>
      </c>
      <c r="Z5071" t="s">
        <v>3051</v>
      </c>
      <c r="AA5071" t="s">
        <v>1243</v>
      </c>
      <c r="AB5071" s="198">
        <v>37049.875011574077</v>
      </c>
      <c r="AC5071" s="198">
        <v>37072.875011574077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155000</v>
      </c>
      <c r="G5072" s="202">
        <v>1342371</v>
      </c>
      <c r="H5072" s="198">
        <v>37047.463043981479</v>
      </c>
      <c r="I5072" t="s">
        <v>3702</v>
      </c>
      <c r="M5072" t="s">
        <v>3494</v>
      </c>
      <c r="N5072" t="s">
        <v>4277</v>
      </c>
      <c r="O5072" t="s">
        <v>4487</v>
      </c>
      <c r="Q5072" s="199">
        <v>5000</v>
      </c>
      <c r="S5072" t="s">
        <v>3495</v>
      </c>
      <c r="T5072" t="s">
        <v>3730</v>
      </c>
      <c r="U5072" s="201">
        <v>3.89</v>
      </c>
      <c r="V5072" t="s">
        <v>3928</v>
      </c>
      <c r="W5072" t="s">
        <v>2909</v>
      </c>
      <c r="X5072" t="s">
        <v>4278</v>
      </c>
      <c r="Y5072" t="s">
        <v>3748</v>
      </c>
      <c r="Z5072" t="s">
        <v>3051</v>
      </c>
      <c r="AA5072" t="s">
        <v>1244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123</v>
      </c>
      <c r="F5073" s="213">
        <f t="shared" si="400"/>
        <v>307500</v>
      </c>
      <c r="G5073" s="202">
        <v>1342372</v>
      </c>
      <c r="H5073" s="198">
        <v>37047.463078703702</v>
      </c>
      <c r="I5073" t="s">
        <v>4171</v>
      </c>
      <c r="M5073" t="s">
        <v>3494</v>
      </c>
      <c r="N5073" t="s">
        <v>4277</v>
      </c>
      <c r="O5073" t="s">
        <v>3218</v>
      </c>
      <c r="P5073" s="199">
        <v>2500</v>
      </c>
      <c r="S5073" t="s">
        <v>3495</v>
      </c>
      <c r="T5073" t="s">
        <v>3730</v>
      </c>
      <c r="U5073" s="201">
        <v>3.98</v>
      </c>
      <c r="V5073" t="s">
        <v>4448</v>
      </c>
      <c r="W5073" t="s">
        <v>2909</v>
      </c>
      <c r="X5073" t="s">
        <v>4278</v>
      </c>
      <c r="Y5073" t="s">
        <v>3748</v>
      </c>
      <c r="Z5073" t="s">
        <v>3051</v>
      </c>
      <c r="AA5073" t="s">
        <v>1245</v>
      </c>
      <c r="AB5073" s="198">
        <v>37073</v>
      </c>
      <c r="AC5073" s="198">
        <v>37195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1342374</v>
      </c>
      <c r="H5074" s="198">
        <v>37047.463148148148</v>
      </c>
      <c r="I5074" t="s">
        <v>4484</v>
      </c>
      <c r="M5074" t="s">
        <v>3494</v>
      </c>
      <c r="N5074" t="s">
        <v>4277</v>
      </c>
      <c r="O5074" t="s">
        <v>4487</v>
      </c>
      <c r="Q5074" s="199">
        <v>5000</v>
      </c>
      <c r="S5074" t="s">
        <v>3495</v>
      </c>
      <c r="T5074" t="s">
        <v>3730</v>
      </c>
      <c r="U5074" s="201">
        <v>3.89</v>
      </c>
      <c r="V5074" t="s">
        <v>4225</v>
      </c>
      <c r="W5074" t="s">
        <v>2909</v>
      </c>
      <c r="X5074" t="s">
        <v>4278</v>
      </c>
      <c r="Y5074" t="s">
        <v>3748</v>
      </c>
      <c r="Z5074" t="s">
        <v>3051</v>
      </c>
      <c r="AA5074" t="s">
        <v>1246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387500</v>
      </c>
      <c r="G5075" s="202">
        <v>1342375</v>
      </c>
      <c r="H5075" s="198">
        <v>37047.463252314818</v>
      </c>
      <c r="I5075" t="s">
        <v>4484</v>
      </c>
      <c r="M5075" t="s">
        <v>3494</v>
      </c>
      <c r="N5075" t="s">
        <v>4277</v>
      </c>
      <c r="O5075" t="s">
        <v>4487</v>
      </c>
      <c r="P5075" s="199">
        <v>12500</v>
      </c>
      <c r="S5075" t="s">
        <v>3495</v>
      </c>
      <c r="T5075" t="s">
        <v>3730</v>
      </c>
      <c r="U5075" s="201">
        <v>3.8849999999999998</v>
      </c>
      <c r="V5075" t="s">
        <v>4485</v>
      </c>
      <c r="W5075" t="s">
        <v>2909</v>
      </c>
      <c r="X5075" t="s">
        <v>4278</v>
      </c>
      <c r="Y5075" t="s">
        <v>3748</v>
      </c>
      <c r="Z5075" t="s">
        <v>3051</v>
      </c>
      <c r="AA5075" t="s">
        <v>1247</v>
      </c>
      <c r="AB5075" s="198">
        <v>37073.875</v>
      </c>
      <c r="AC5075" s="198">
        <v>37103.875</v>
      </c>
    </row>
    <row r="5076" spans="1:29" x14ac:dyDescent="0.2">
      <c r="A5076" s="44" t="str">
        <f t="shared" si="396"/>
        <v xml:space="preserve"> Natural Gas Physical</v>
      </c>
      <c r="B5076" s="44" t="str">
        <f t="shared" si="397"/>
        <v/>
      </c>
      <c r="C5076" s="44" t="str">
        <f t="shared" si="398"/>
        <v>Natural Gas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1</v>
      </c>
      <c r="F5076" s="213">
        <f t="shared" si="400"/>
        <v>10000</v>
      </c>
      <c r="G5076" s="202">
        <v>1342376</v>
      </c>
      <c r="H5076" s="198">
        <v>37047.463287037041</v>
      </c>
      <c r="I5076" t="s">
        <v>3325</v>
      </c>
      <c r="M5076" t="s">
        <v>3494</v>
      </c>
      <c r="N5076" t="s">
        <v>3176</v>
      </c>
      <c r="O5076" t="s">
        <v>4591</v>
      </c>
      <c r="P5076" s="199">
        <v>10000</v>
      </c>
      <c r="S5076" t="s">
        <v>3798</v>
      </c>
      <c r="T5076" t="s">
        <v>3177</v>
      </c>
      <c r="U5076" s="201">
        <v>4.6900000000000004</v>
      </c>
      <c r="V5076" t="s">
        <v>3353</v>
      </c>
      <c r="W5076" t="s">
        <v>3178</v>
      </c>
      <c r="X5076" t="s">
        <v>3179</v>
      </c>
      <c r="Y5076" t="s">
        <v>4481</v>
      </c>
      <c r="Z5076" t="s">
        <v>3052</v>
      </c>
      <c r="AA5076">
        <v>831781</v>
      </c>
      <c r="AB5076" s="198">
        <v>37047.875011574077</v>
      </c>
      <c r="AC5076" s="198">
        <v>37047.875011574077</v>
      </c>
    </row>
    <row r="5077" spans="1:29" x14ac:dyDescent="0.2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31</v>
      </c>
      <c r="F5077" s="213">
        <f t="shared" si="400"/>
        <v>77500</v>
      </c>
      <c r="G5077" s="202">
        <v>1342379</v>
      </c>
      <c r="H5077" s="198">
        <v>37047.463391203702</v>
      </c>
      <c r="I5077" t="s">
        <v>4484</v>
      </c>
      <c r="M5077" t="s">
        <v>3494</v>
      </c>
      <c r="N5077" t="s">
        <v>4277</v>
      </c>
      <c r="O5077" t="s">
        <v>4487</v>
      </c>
      <c r="P5077" s="199">
        <v>2500</v>
      </c>
      <c r="S5077" t="s">
        <v>3495</v>
      </c>
      <c r="T5077" t="s">
        <v>3730</v>
      </c>
      <c r="U5077" s="201">
        <v>3.88</v>
      </c>
      <c r="V5077" t="s">
        <v>4485</v>
      </c>
      <c r="W5077" t="s">
        <v>2909</v>
      </c>
      <c r="X5077" t="s">
        <v>4278</v>
      </c>
      <c r="Y5077" t="s">
        <v>3748</v>
      </c>
      <c r="Z5077" t="s">
        <v>3051</v>
      </c>
      <c r="AA5077" t="s">
        <v>1248</v>
      </c>
      <c r="AB5077" s="198">
        <v>37073.875</v>
      </c>
      <c r="AC5077" s="198">
        <v>37103.875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155000</v>
      </c>
      <c r="G5078" s="202">
        <v>1342380</v>
      </c>
      <c r="H5078" s="198">
        <v>37047.463437500002</v>
      </c>
      <c r="I5078" t="s">
        <v>4484</v>
      </c>
      <c r="M5078" t="s">
        <v>3494</v>
      </c>
      <c r="N5078" t="s">
        <v>4277</v>
      </c>
      <c r="O5078" t="s">
        <v>4487</v>
      </c>
      <c r="Q5078" s="199">
        <v>5000</v>
      </c>
      <c r="S5078" t="s">
        <v>3495</v>
      </c>
      <c r="T5078" t="s">
        <v>3730</v>
      </c>
      <c r="U5078" s="201">
        <v>3.89</v>
      </c>
      <c r="V5078" t="s">
        <v>4225</v>
      </c>
      <c r="W5078" t="s">
        <v>2909</v>
      </c>
      <c r="X5078" t="s">
        <v>4278</v>
      </c>
      <c r="Y5078" t="s">
        <v>3748</v>
      </c>
      <c r="Z5078" t="s">
        <v>3051</v>
      </c>
      <c r="AA5078" t="s">
        <v>1249</v>
      </c>
      <c r="AB5078" s="198">
        <v>37073.875</v>
      </c>
      <c r="AC5078" s="198">
        <v>37103.875</v>
      </c>
    </row>
    <row r="5079" spans="1:29" x14ac:dyDescent="0.2">
      <c r="A5079" s="44" t="str">
        <f t="shared" si="396"/>
        <v>US Crude Financial</v>
      </c>
      <c r="B5079" s="44" t="str">
        <f t="shared" si="397"/>
        <v>US</v>
      </c>
      <c r="C5079" s="44" t="str">
        <f t="shared" si="398"/>
        <v>Crude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</v>
      </c>
      <c r="F5079" s="213">
        <f t="shared" si="400"/>
        <v>50000</v>
      </c>
      <c r="G5079" s="202">
        <v>1342381</v>
      </c>
      <c r="H5079" s="198">
        <v>37047.463495370372</v>
      </c>
      <c r="I5079" t="s">
        <v>4276</v>
      </c>
      <c r="M5079" t="s">
        <v>3599</v>
      </c>
      <c r="N5079" t="s">
        <v>4774</v>
      </c>
      <c r="O5079" t="s">
        <v>3516</v>
      </c>
      <c r="P5079" s="199">
        <v>50000</v>
      </c>
      <c r="S5079" t="s">
        <v>3500</v>
      </c>
      <c r="T5079" t="s">
        <v>3730</v>
      </c>
      <c r="U5079" s="201">
        <v>28.1</v>
      </c>
      <c r="V5079" t="s">
        <v>3801</v>
      </c>
      <c r="W5079" t="s">
        <v>4776</v>
      </c>
      <c r="X5079" t="s">
        <v>4777</v>
      </c>
      <c r="Y5079" t="s">
        <v>2830</v>
      </c>
      <c r="Z5079" t="s">
        <v>3051</v>
      </c>
      <c r="AA5079">
        <v>113807</v>
      </c>
      <c r="AB5079" s="198">
        <v>37073</v>
      </c>
      <c r="AC5079" s="198">
        <v>37103</v>
      </c>
    </row>
    <row r="5080" spans="1:29" x14ac:dyDescent="0.2">
      <c r="A5080" s="44" t="str">
        <f t="shared" si="396"/>
        <v xml:space="preserve"> Natural Gas Physical</v>
      </c>
      <c r="B5080" s="44" t="str">
        <f t="shared" si="397"/>
        <v/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5000</v>
      </c>
      <c r="G5080" s="202">
        <v>1342382</v>
      </c>
      <c r="H5080" s="198">
        <v>37047.463564814818</v>
      </c>
      <c r="I5080" t="s">
        <v>3818</v>
      </c>
      <c r="M5080" t="s">
        <v>3494</v>
      </c>
      <c r="N5080" t="s">
        <v>3176</v>
      </c>
      <c r="O5080" t="s">
        <v>4591</v>
      </c>
      <c r="P5080" s="199">
        <v>5000</v>
      </c>
      <c r="S5080" t="s">
        <v>3798</v>
      </c>
      <c r="T5080" t="s">
        <v>3177</v>
      </c>
      <c r="U5080" s="201">
        <v>4.6849999999999996</v>
      </c>
      <c r="V5080" t="s">
        <v>3819</v>
      </c>
      <c r="W5080" t="s">
        <v>3178</v>
      </c>
      <c r="X5080" t="s">
        <v>3179</v>
      </c>
      <c r="Y5080" t="s">
        <v>4481</v>
      </c>
      <c r="Z5080" t="s">
        <v>3052</v>
      </c>
      <c r="AA5080">
        <v>831783</v>
      </c>
      <c r="AB5080" s="198">
        <v>37047.875011574077</v>
      </c>
      <c r="AC5080" s="198">
        <v>37047.875011574077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387500</v>
      </c>
      <c r="G5081" s="202">
        <v>1342383</v>
      </c>
      <c r="H5081" s="198">
        <v>37047.463587962964</v>
      </c>
      <c r="I5081" t="s">
        <v>3606</v>
      </c>
      <c r="M5081" t="s">
        <v>3494</v>
      </c>
      <c r="N5081" t="s">
        <v>4277</v>
      </c>
      <c r="O5081" t="s">
        <v>4487</v>
      </c>
      <c r="P5081" s="199">
        <v>12500</v>
      </c>
      <c r="S5081" t="s">
        <v>3495</v>
      </c>
      <c r="T5081" t="s">
        <v>3730</v>
      </c>
      <c r="U5081" s="201">
        <v>3.8849999999999998</v>
      </c>
      <c r="V5081" t="s">
        <v>3197</v>
      </c>
      <c r="W5081" t="s">
        <v>2909</v>
      </c>
      <c r="X5081" t="s">
        <v>4278</v>
      </c>
      <c r="Y5081" t="s">
        <v>3748</v>
      </c>
      <c r="Z5081" t="s">
        <v>3051</v>
      </c>
      <c r="AA5081" t="s">
        <v>1250</v>
      </c>
      <c r="AB5081" s="198">
        <v>37073.875</v>
      </c>
      <c r="AC5081" s="198">
        <v>37103.875</v>
      </c>
    </row>
    <row r="5082" spans="1:29" x14ac:dyDescent="0.2">
      <c r="A5082" s="44" t="str">
        <f t="shared" si="396"/>
        <v>US Crude Financial</v>
      </c>
      <c r="B5082" s="44" t="str">
        <f t="shared" si="397"/>
        <v>US</v>
      </c>
      <c r="C5082" s="44" t="str">
        <f t="shared" si="398"/>
        <v>Crude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1</v>
      </c>
      <c r="F5082" s="213">
        <f t="shared" si="400"/>
        <v>50000</v>
      </c>
      <c r="G5082" s="202">
        <v>1342384</v>
      </c>
      <c r="H5082" s="198">
        <v>37047.463819444441</v>
      </c>
      <c r="I5082" t="s">
        <v>3700</v>
      </c>
      <c r="M5082" t="s">
        <v>3599</v>
      </c>
      <c r="N5082" t="s">
        <v>4774</v>
      </c>
      <c r="O5082" t="s">
        <v>3516</v>
      </c>
      <c r="P5082" s="199">
        <v>50000</v>
      </c>
      <c r="S5082" t="s">
        <v>3500</v>
      </c>
      <c r="T5082" t="s">
        <v>3730</v>
      </c>
      <c r="U5082" s="201">
        <v>28.08</v>
      </c>
      <c r="V5082" t="s">
        <v>4688</v>
      </c>
      <c r="W5082" t="s">
        <v>4776</v>
      </c>
      <c r="X5082" t="s">
        <v>4777</v>
      </c>
      <c r="Y5082" t="s">
        <v>2830</v>
      </c>
      <c r="Z5082" t="s">
        <v>3051</v>
      </c>
      <c r="AA5082">
        <v>113808</v>
      </c>
      <c r="AB5082" s="198">
        <v>37073</v>
      </c>
      <c r="AC5082" s="198">
        <v>37103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31</v>
      </c>
      <c r="F5083" s="213">
        <f t="shared" si="400"/>
        <v>465000</v>
      </c>
      <c r="G5083" s="202">
        <v>1342385</v>
      </c>
      <c r="H5083" s="198">
        <v>37047.463842592595</v>
      </c>
      <c r="I5083" t="s">
        <v>4496</v>
      </c>
      <c r="M5083" t="s">
        <v>3494</v>
      </c>
      <c r="N5083" t="s">
        <v>4277</v>
      </c>
      <c r="O5083" t="s">
        <v>4487</v>
      </c>
      <c r="P5083" s="199">
        <v>15000</v>
      </c>
      <c r="S5083" t="s">
        <v>3495</v>
      </c>
      <c r="T5083" t="s">
        <v>3730</v>
      </c>
      <c r="U5083" s="201">
        <v>3.88</v>
      </c>
      <c r="V5083" t="s">
        <v>3640</v>
      </c>
      <c r="W5083" t="s">
        <v>2909</v>
      </c>
      <c r="X5083" t="s">
        <v>4278</v>
      </c>
      <c r="Y5083" t="s">
        <v>3748</v>
      </c>
      <c r="Z5083" t="s">
        <v>3051</v>
      </c>
      <c r="AA5083" t="s">
        <v>1251</v>
      </c>
      <c r="AB5083" s="198">
        <v>37073.875</v>
      </c>
      <c r="AC5083" s="198">
        <v>37103.875</v>
      </c>
    </row>
    <row r="5084" spans="1:29" x14ac:dyDescent="0.2">
      <c r="A5084" s="44" t="str">
        <f t="shared" si="396"/>
        <v xml:space="preserve"> Natural Gas Physical</v>
      </c>
      <c r="B5084" s="44" t="str">
        <f t="shared" si="397"/>
        <v/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10000</v>
      </c>
      <c r="G5084" s="202">
        <v>1342388</v>
      </c>
      <c r="H5084" s="198">
        <v>37047.463900462964</v>
      </c>
      <c r="I5084" t="s">
        <v>4501</v>
      </c>
      <c r="M5084" t="s">
        <v>3494</v>
      </c>
      <c r="N5084" t="s">
        <v>3176</v>
      </c>
      <c r="O5084" t="s">
        <v>4591</v>
      </c>
      <c r="Q5084" s="199">
        <v>10000</v>
      </c>
      <c r="S5084" t="s">
        <v>3798</v>
      </c>
      <c r="T5084" t="s">
        <v>3177</v>
      </c>
      <c r="U5084" s="201">
        <v>4.6900000000000004</v>
      </c>
      <c r="V5084" t="s">
        <v>4356</v>
      </c>
      <c r="W5084" t="s">
        <v>3178</v>
      </c>
      <c r="X5084" t="s">
        <v>3179</v>
      </c>
      <c r="Y5084" t="s">
        <v>4481</v>
      </c>
      <c r="Z5084" t="s">
        <v>3052</v>
      </c>
      <c r="AA5084">
        <v>831784</v>
      </c>
      <c r="AB5084" s="198">
        <v>37047.875011574077</v>
      </c>
      <c r="AC5084" s="198">
        <v>37047.875011574077</v>
      </c>
    </row>
    <row r="5085" spans="1:29" x14ac:dyDescent="0.2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3">
        <f t="shared" si="400"/>
        <v>3200</v>
      </c>
      <c r="G5085" s="202">
        <v>1342390</v>
      </c>
      <c r="H5085" s="198">
        <v>37047.46398148148</v>
      </c>
      <c r="I5085" t="s">
        <v>3813</v>
      </c>
      <c r="M5085" t="s">
        <v>3494</v>
      </c>
      <c r="N5085" t="s">
        <v>3176</v>
      </c>
      <c r="O5085" t="s">
        <v>4591</v>
      </c>
      <c r="P5085" s="199">
        <v>3200</v>
      </c>
      <c r="S5085" t="s">
        <v>3798</v>
      </c>
      <c r="T5085" t="s">
        <v>3177</v>
      </c>
      <c r="U5085" s="201">
        <v>4.6849999999999996</v>
      </c>
      <c r="V5085" t="s">
        <v>1785</v>
      </c>
      <c r="W5085" t="s">
        <v>3178</v>
      </c>
      <c r="X5085" t="s">
        <v>3179</v>
      </c>
      <c r="Y5085" t="s">
        <v>4481</v>
      </c>
      <c r="Z5085" t="s">
        <v>3052</v>
      </c>
      <c r="AA5085">
        <v>831785</v>
      </c>
      <c r="AB5085" s="198">
        <v>37047.875011574077</v>
      </c>
      <c r="AC5085" s="198">
        <v>37047.875011574077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3100</v>
      </c>
      <c r="G5086" s="202">
        <v>1342391</v>
      </c>
      <c r="H5086" s="198">
        <v>37047.464004629626</v>
      </c>
      <c r="I5086" t="s">
        <v>4484</v>
      </c>
      <c r="M5086" t="s">
        <v>3494</v>
      </c>
      <c r="N5086" t="s">
        <v>4466</v>
      </c>
      <c r="O5086" t="s">
        <v>1252</v>
      </c>
      <c r="Q5086" s="199">
        <v>100</v>
      </c>
      <c r="S5086" t="s">
        <v>4416</v>
      </c>
      <c r="T5086" t="s">
        <v>3730</v>
      </c>
      <c r="U5086" s="201">
        <v>0.255</v>
      </c>
      <c r="V5086" t="s">
        <v>4493</v>
      </c>
      <c r="W5086" t="s">
        <v>4417</v>
      </c>
      <c r="X5086" t="s">
        <v>4418</v>
      </c>
      <c r="Y5086" t="s">
        <v>3748</v>
      </c>
      <c r="Z5086" t="s">
        <v>3051</v>
      </c>
      <c r="AA5086" t="s">
        <v>1253</v>
      </c>
      <c r="AB5086" s="198">
        <v>37104</v>
      </c>
      <c r="AC5086" s="198">
        <v>37134</v>
      </c>
    </row>
    <row r="5087" spans="1:29" x14ac:dyDescent="0.2">
      <c r="A5087" s="44" t="str">
        <f t="shared" si="396"/>
        <v>US Crude Financial</v>
      </c>
      <c r="B5087" s="44" t="str">
        <f t="shared" si="397"/>
        <v>US</v>
      </c>
      <c r="C5087" s="44" t="str">
        <f t="shared" si="398"/>
        <v>Crude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</v>
      </c>
      <c r="F5087" s="213">
        <f t="shared" si="400"/>
        <v>50000</v>
      </c>
      <c r="G5087" s="202">
        <v>1342394</v>
      </c>
      <c r="H5087" s="198">
        <v>37047.464016203703</v>
      </c>
      <c r="I5087" t="s">
        <v>4276</v>
      </c>
      <c r="M5087" t="s">
        <v>3599</v>
      </c>
      <c r="N5087" t="s">
        <v>4774</v>
      </c>
      <c r="O5087" t="s">
        <v>3516</v>
      </c>
      <c r="P5087" s="199">
        <v>50000</v>
      </c>
      <c r="S5087" t="s">
        <v>3500</v>
      </c>
      <c r="T5087" t="s">
        <v>3730</v>
      </c>
      <c r="U5087" s="201">
        <v>28.04</v>
      </c>
      <c r="V5087" t="s">
        <v>4469</v>
      </c>
      <c r="W5087" t="s">
        <v>4776</v>
      </c>
      <c r="X5087" t="s">
        <v>4777</v>
      </c>
      <c r="Y5087" t="s">
        <v>2830</v>
      </c>
      <c r="Z5087" t="s">
        <v>3051</v>
      </c>
      <c r="AA5087">
        <v>113811</v>
      </c>
      <c r="AB5087" s="198">
        <v>37073</v>
      </c>
      <c r="AC5087" s="198">
        <v>37103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365</v>
      </c>
      <c r="F5088" s="213">
        <f t="shared" si="400"/>
        <v>1825000</v>
      </c>
      <c r="G5088" s="202">
        <v>1342395</v>
      </c>
      <c r="H5088" s="198">
        <v>37047.464039351849</v>
      </c>
      <c r="I5088" t="s">
        <v>4496</v>
      </c>
      <c r="M5088" t="s">
        <v>3494</v>
      </c>
      <c r="N5088" t="s">
        <v>4277</v>
      </c>
      <c r="O5088" t="s">
        <v>4526</v>
      </c>
      <c r="P5088" s="199">
        <v>5000</v>
      </c>
      <c r="S5088" t="s">
        <v>3495</v>
      </c>
      <c r="T5088" t="s">
        <v>3730</v>
      </c>
      <c r="U5088" s="201">
        <v>3.99</v>
      </c>
      <c r="V5088" t="s">
        <v>3640</v>
      </c>
      <c r="W5088" t="s">
        <v>2909</v>
      </c>
      <c r="X5088" t="s">
        <v>4278</v>
      </c>
      <c r="Y5088" t="s">
        <v>3748</v>
      </c>
      <c r="Z5088" t="s">
        <v>3051</v>
      </c>
      <c r="AA5088" t="s">
        <v>1254</v>
      </c>
      <c r="AB5088" s="198">
        <v>37257.875</v>
      </c>
      <c r="AC5088" s="198">
        <v>37621.875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92</v>
      </c>
      <c r="F5089" s="213">
        <f t="shared" si="400"/>
        <v>4600</v>
      </c>
      <c r="G5089" s="202">
        <v>1342396</v>
      </c>
      <c r="H5089" s="198">
        <v>37047.464085648149</v>
      </c>
      <c r="I5089" t="s">
        <v>4543</v>
      </c>
      <c r="M5089" t="s">
        <v>2818</v>
      </c>
      <c r="N5089" t="s">
        <v>3519</v>
      </c>
      <c r="O5089" t="s">
        <v>3536</v>
      </c>
      <c r="P5089" s="199">
        <v>50</v>
      </c>
      <c r="S5089" t="s">
        <v>3493</v>
      </c>
      <c r="T5089" t="s">
        <v>3730</v>
      </c>
      <c r="U5089" s="201">
        <v>34.6</v>
      </c>
      <c r="V5089" t="s">
        <v>4271</v>
      </c>
      <c r="W5089" t="s">
        <v>3538</v>
      </c>
      <c r="X5089" t="s">
        <v>3539</v>
      </c>
      <c r="Y5089" t="s">
        <v>4783</v>
      </c>
      <c r="Z5089" t="s">
        <v>3046</v>
      </c>
      <c r="AA5089">
        <v>633117.1</v>
      </c>
      <c r="AB5089" s="198">
        <v>37165.71597222222</v>
      </c>
      <c r="AC5089" s="198">
        <v>37256.71597222222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77500</v>
      </c>
      <c r="G5090" s="202">
        <v>1342397</v>
      </c>
      <c r="H5090" s="198">
        <v>37047.464120370372</v>
      </c>
      <c r="I5090" t="s">
        <v>3606</v>
      </c>
      <c r="M5090" t="s">
        <v>3494</v>
      </c>
      <c r="N5090" t="s">
        <v>4277</v>
      </c>
      <c r="O5090" t="s">
        <v>4487</v>
      </c>
      <c r="P5090" s="199">
        <v>2500</v>
      </c>
      <c r="S5090" t="s">
        <v>3495</v>
      </c>
      <c r="T5090" t="s">
        <v>3730</v>
      </c>
      <c r="U5090" s="201">
        <v>3.88</v>
      </c>
      <c r="V5090" t="s">
        <v>3197</v>
      </c>
      <c r="W5090" t="s">
        <v>2909</v>
      </c>
      <c r="X5090" t="s">
        <v>4278</v>
      </c>
      <c r="Y5090" t="s">
        <v>3748</v>
      </c>
      <c r="Z5090" t="s">
        <v>3051</v>
      </c>
      <c r="AA5090" t="s">
        <v>1255</v>
      </c>
      <c r="AB5090" s="198">
        <v>37073.875</v>
      </c>
      <c r="AC5090" s="198">
        <v>37103.875</v>
      </c>
    </row>
    <row r="5091" spans="1:29" x14ac:dyDescent="0.2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151</v>
      </c>
      <c r="F5091" s="213">
        <f t="shared" si="400"/>
        <v>755000</v>
      </c>
      <c r="G5091" s="202">
        <v>1342401</v>
      </c>
      <c r="H5091" s="198">
        <v>37047.464236111111</v>
      </c>
      <c r="I5091" t="s">
        <v>4239</v>
      </c>
      <c r="M5091" t="s">
        <v>3494</v>
      </c>
      <c r="N5091" t="s">
        <v>4488</v>
      </c>
      <c r="O5091" t="s">
        <v>230</v>
      </c>
      <c r="P5091" s="199">
        <v>5000</v>
      </c>
      <c r="S5091" t="s">
        <v>3495</v>
      </c>
      <c r="T5091" t="s">
        <v>3730</v>
      </c>
      <c r="U5091" s="201">
        <v>0.85</v>
      </c>
      <c r="V5091" t="s">
        <v>379</v>
      </c>
      <c r="W5091" t="s">
        <v>4489</v>
      </c>
      <c r="X5091" t="s">
        <v>4490</v>
      </c>
      <c r="Y5091" t="s">
        <v>3748</v>
      </c>
      <c r="Z5091" t="s">
        <v>3051</v>
      </c>
      <c r="AA5091" t="s">
        <v>1256</v>
      </c>
      <c r="AB5091" s="198">
        <v>37196</v>
      </c>
      <c r="AC5091" s="198">
        <v>37346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465000</v>
      </c>
      <c r="G5092" s="202">
        <v>1342404</v>
      </c>
      <c r="H5092" s="198">
        <v>37047.464317129627</v>
      </c>
      <c r="I5092" t="s">
        <v>4496</v>
      </c>
      <c r="M5092" t="s">
        <v>3494</v>
      </c>
      <c r="N5092" t="s">
        <v>4277</v>
      </c>
      <c r="O5092" t="s">
        <v>4487</v>
      </c>
      <c r="P5092" s="199">
        <v>15000</v>
      </c>
      <c r="S5092" t="s">
        <v>3495</v>
      </c>
      <c r="T5092" t="s">
        <v>3730</v>
      </c>
      <c r="U5092" s="201">
        <v>3.88</v>
      </c>
      <c r="V5092" t="s">
        <v>343</v>
      </c>
      <c r="W5092" t="s">
        <v>2909</v>
      </c>
      <c r="X5092" t="s">
        <v>4278</v>
      </c>
      <c r="Y5092" t="s">
        <v>3748</v>
      </c>
      <c r="Z5092" t="s">
        <v>3051</v>
      </c>
      <c r="AA5092" t="s">
        <v>1257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365</v>
      </c>
      <c r="F5093" s="213">
        <f t="shared" si="400"/>
        <v>1825000</v>
      </c>
      <c r="G5093" s="202">
        <v>1342405</v>
      </c>
      <c r="H5093" s="198">
        <v>37047.46434027778</v>
      </c>
      <c r="I5093" t="s">
        <v>4272</v>
      </c>
      <c r="M5093" t="s">
        <v>3494</v>
      </c>
      <c r="N5093" t="s">
        <v>4277</v>
      </c>
      <c r="O5093" t="s">
        <v>4526</v>
      </c>
      <c r="Q5093" s="199">
        <v>5000</v>
      </c>
      <c r="S5093" t="s">
        <v>3495</v>
      </c>
      <c r="T5093" t="s">
        <v>3730</v>
      </c>
      <c r="U5093" s="201">
        <v>4</v>
      </c>
      <c r="V5093" t="s">
        <v>2836</v>
      </c>
      <c r="W5093" t="s">
        <v>2909</v>
      </c>
      <c r="X5093" t="s">
        <v>4278</v>
      </c>
      <c r="Y5093" t="s">
        <v>3748</v>
      </c>
      <c r="Z5093" t="s">
        <v>3051</v>
      </c>
      <c r="AA5093" t="s">
        <v>1258</v>
      </c>
      <c r="AB5093" s="198">
        <v>37257.875</v>
      </c>
      <c r="AC5093" s="198">
        <v>37621.875</v>
      </c>
    </row>
    <row r="5094" spans="1:29" x14ac:dyDescent="0.2">
      <c r="A5094" s="44" t="str">
        <f t="shared" si="396"/>
        <v>US Natural Gas Physical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Physical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7066</v>
      </c>
      <c r="G5094" s="202">
        <v>1342406</v>
      </c>
      <c r="H5094" s="198">
        <v>37047.464363425926</v>
      </c>
      <c r="I5094" t="s">
        <v>3533</v>
      </c>
      <c r="M5094" t="s">
        <v>3494</v>
      </c>
      <c r="N5094" t="s">
        <v>3840</v>
      </c>
      <c r="O5094" t="s">
        <v>2507</v>
      </c>
      <c r="P5094" s="199">
        <v>7066</v>
      </c>
      <c r="S5094" t="s">
        <v>3495</v>
      </c>
      <c r="T5094" t="s">
        <v>3730</v>
      </c>
      <c r="U5094" s="201">
        <v>4.22</v>
      </c>
      <c r="V5094" t="s">
        <v>2551</v>
      </c>
      <c r="W5094" t="s">
        <v>3217</v>
      </c>
      <c r="X5094" t="s">
        <v>3153</v>
      </c>
      <c r="Y5094" t="s">
        <v>4481</v>
      </c>
      <c r="Z5094" t="s">
        <v>3051</v>
      </c>
      <c r="AA5094">
        <v>831788</v>
      </c>
      <c r="AB5094" s="198">
        <v>37048.875011574077</v>
      </c>
      <c r="AC5094" s="198">
        <v>37048.875011574077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77500</v>
      </c>
      <c r="G5095" s="202">
        <v>1342407</v>
      </c>
      <c r="H5095" s="198">
        <v>37047.464537037034</v>
      </c>
      <c r="I5095" t="s">
        <v>4252</v>
      </c>
      <c r="M5095" t="s">
        <v>3494</v>
      </c>
      <c r="N5095" t="s">
        <v>4277</v>
      </c>
      <c r="O5095" t="s">
        <v>4487</v>
      </c>
      <c r="P5095" s="199">
        <v>2500</v>
      </c>
      <c r="S5095" t="s">
        <v>3495</v>
      </c>
      <c r="T5095" t="s">
        <v>3730</v>
      </c>
      <c r="U5095" s="201">
        <v>3.875</v>
      </c>
      <c r="V5095" t="s">
        <v>3335</v>
      </c>
      <c r="W5095" t="s">
        <v>2909</v>
      </c>
      <c r="X5095" t="s">
        <v>4278</v>
      </c>
      <c r="Y5095" t="s">
        <v>3748</v>
      </c>
      <c r="Z5095" t="s">
        <v>3051</v>
      </c>
      <c r="AA5095" t="s">
        <v>1259</v>
      </c>
      <c r="AB5095" s="198">
        <v>37073.875</v>
      </c>
      <c r="AC5095" s="198">
        <v>37103.875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77500</v>
      </c>
      <c r="G5096" s="202">
        <v>1342411</v>
      </c>
      <c r="H5096" s="198">
        <v>37047.46465277778</v>
      </c>
      <c r="I5096" t="s">
        <v>3678</v>
      </c>
      <c r="M5096" t="s">
        <v>3494</v>
      </c>
      <c r="N5096" t="s">
        <v>4277</v>
      </c>
      <c r="O5096" t="s">
        <v>4286</v>
      </c>
      <c r="Q5096" s="199">
        <v>2500</v>
      </c>
      <c r="S5096" t="s">
        <v>3495</v>
      </c>
      <c r="T5096" t="s">
        <v>3730</v>
      </c>
      <c r="U5096" s="201">
        <v>3.9674999999999998</v>
      </c>
      <c r="V5096" t="s">
        <v>3699</v>
      </c>
      <c r="W5096" t="s">
        <v>2909</v>
      </c>
      <c r="X5096" t="s">
        <v>4278</v>
      </c>
      <c r="Y5096" t="s">
        <v>3748</v>
      </c>
      <c r="Z5096" t="s">
        <v>3051</v>
      </c>
      <c r="AA5096" t="s">
        <v>1260</v>
      </c>
      <c r="AB5096" s="198">
        <v>37104.875</v>
      </c>
      <c r="AC5096" s="198">
        <v>37134.875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31</v>
      </c>
      <c r="F5097" s="213">
        <f t="shared" si="400"/>
        <v>77500</v>
      </c>
      <c r="G5097" s="202">
        <v>1342413</v>
      </c>
      <c r="H5097" s="198">
        <v>37047.464699074073</v>
      </c>
      <c r="I5097" t="s">
        <v>4252</v>
      </c>
      <c r="M5097" t="s">
        <v>3494</v>
      </c>
      <c r="N5097" t="s">
        <v>4277</v>
      </c>
      <c r="O5097" t="s">
        <v>4487</v>
      </c>
      <c r="P5097" s="199">
        <v>2500</v>
      </c>
      <c r="S5097" t="s">
        <v>3495</v>
      </c>
      <c r="T5097" t="s">
        <v>3730</v>
      </c>
      <c r="U5097" s="201">
        <v>3.875</v>
      </c>
      <c r="V5097" t="s">
        <v>3335</v>
      </c>
      <c r="W5097" t="s">
        <v>2909</v>
      </c>
      <c r="X5097" t="s">
        <v>4278</v>
      </c>
      <c r="Y5097" t="s">
        <v>3748</v>
      </c>
      <c r="Z5097" t="s">
        <v>3051</v>
      </c>
      <c r="AA5097" t="s">
        <v>1261</v>
      </c>
      <c r="AB5097" s="198">
        <v>37073.875</v>
      </c>
      <c r="AC5097" s="198">
        <v>37103.875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31</v>
      </c>
      <c r="F5098" s="213">
        <f t="shared" si="400"/>
        <v>77500</v>
      </c>
      <c r="G5098" s="202">
        <v>1342416</v>
      </c>
      <c r="H5098" s="198">
        <v>37047.46497685185</v>
      </c>
      <c r="I5098" t="s">
        <v>4282</v>
      </c>
      <c r="M5098" t="s">
        <v>3494</v>
      </c>
      <c r="N5098" t="s">
        <v>4277</v>
      </c>
      <c r="O5098" t="s">
        <v>4286</v>
      </c>
      <c r="Q5098" s="199">
        <v>2500</v>
      </c>
      <c r="S5098" t="s">
        <v>3495</v>
      </c>
      <c r="T5098" t="s">
        <v>3730</v>
      </c>
      <c r="U5098" s="201">
        <v>3.9624999999999999</v>
      </c>
      <c r="V5098" t="s">
        <v>3230</v>
      </c>
      <c r="W5098" t="s">
        <v>2909</v>
      </c>
      <c r="X5098" t="s">
        <v>4278</v>
      </c>
      <c r="Y5098" t="s">
        <v>3748</v>
      </c>
      <c r="Z5098" t="s">
        <v>3051</v>
      </c>
      <c r="AA5098" t="s">
        <v>1262</v>
      </c>
      <c r="AB5098" s="198">
        <v>37104.875</v>
      </c>
      <c r="AC5098" s="198">
        <v>37134.875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31</v>
      </c>
      <c r="F5099" s="213">
        <f t="shared" si="400"/>
        <v>77500</v>
      </c>
      <c r="G5099" s="202">
        <v>1342418</v>
      </c>
      <c r="H5099" s="198">
        <v>37047.465162037035</v>
      </c>
      <c r="I5099" t="s">
        <v>4159</v>
      </c>
      <c r="M5099" t="s">
        <v>3494</v>
      </c>
      <c r="N5099" t="s">
        <v>4277</v>
      </c>
      <c r="O5099" t="s">
        <v>4487</v>
      </c>
      <c r="P5099" s="199">
        <v>2500</v>
      </c>
      <c r="S5099" t="s">
        <v>3495</v>
      </c>
      <c r="T5099" t="s">
        <v>3730</v>
      </c>
      <c r="U5099" s="201">
        <v>3.875</v>
      </c>
      <c r="V5099" t="s">
        <v>138</v>
      </c>
      <c r="W5099" t="s">
        <v>2909</v>
      </c>
      <c r="X5099" t="s">
        <v>4278</v>
      </c>
      <c r="Y5099" t="s">
        <v>3748</v>
      </c>
      <c r="Z5099" t="s">
        <v>3051</v>
      </c>
      <c r="AA5099" t="s">
        <v>1263</v>
      </c>
      <c r="AB5099" s="198">
        <v>37073.875</v>
      </c>
      <c r="AC5099" s="198">
        <v>37103.875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310000</v>
      </c>
      <c r="G5100" s="202">
        <v>1342420</v>
      </c>
      <c r="H5100" s="198">
        <v>37047.46534722222</v>
      </c>
      <c r="I5100" t="s">
        <v>4276</v>
      </c>
      <c r="M5100" t="s">
        <v>3494</v>
      </c>
      <c r="N5100" t="s">
        <v>4277</v>
      </c>
      <c r="O5100" t="s">
        <v>4487</v>
      </c>
      <c r="P5100" s="199">
        <v>10000</v>
      </c>
      <c r="S5100" t="s">
        <v>3495</v>
      </c>
      <c r="T5100" t="s">
        <v>3730</v>
      </c>
      <c r="U5100" s="201">
        <v>3.875</v>
      </c>
      <c r="V5100" t="s">
        <v>4345</v>
      </c>
      <c r="W5100" t="s">
        <v>2909</v>
      </c>
      <c r="X5100" t="s">
        <v>4278</v>
      </c>
      <c r="Y5100" t="s">
        <v>3748</v>
      </c>
      <c r="Z5100" t="s">
        <v>3051</v>
      </c>
      <c r="AA5100" t="s">
        <v>1264</v>
      </c>
      <c r="AB5100" s="198">
        <v>37073.875</v>
      </c>
      <c r="AC5100" s="198">
        <v>37103.875</v>
      </c>
    </row>
    <row r="5101" spans="1:29" x14ac:dyDescent="0.2">
      <c r="A5101" s="44" t="str">
        <f t="shared" si="396"/>
        <v>US Power Financial</v>
      </c>
      <c r="B5101" s="44" t="str">
        <f t="shared" si="397"/>
        <v>US</v>
      </c>
      <c r="C5101" s="44" t="str">
        <f t="shared" si="398"/>
        <v>Power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1</v>
      </c>
      <c r="F5101" s="213">
        <f t="shared" si="400"/>
        <v>50</v>
      </c>
      <c r="G5101" s="202">
        <v>1342421</v>
      </c>
      <c r="H5101" s="198">
        <v>37047.465451388889</v>
      </c>
      <c r="I5101" t="s">
        <v>3647</v>
      </c>
      <c r="M5101" t="s">
        <v>2818</v>
      </c>
      <c r="N5101" t="s">
        <v>4780</v>
      </c>
      <c r="O5101" t="s">
        <v>1265</v>
      </c>
      <c r="P5101" s="199">
        <v>50</v>
      </c>
      <c r="S5101" t="s">
        <v>3493</v>
      </c>
      <c r="T5101" t="s">
        <v>3730</v>
      </c>
      <c r="U5101" s="201">
        <v>31</v>
      </c>
      <c r="V5101" t="s">
        <v>1266</v>
      </c>
      <c r="W5101" t="s">
        <v>4781</v>
      </c>
      <c r="X5101" t="s">
        <v>4782</v>
      </c>
      <c r="Y5101" t="s">
        <v>4783</v>
      </c>
      <c r="Z5101" t="s">
        <v>3051</v>
      </c>
      <c r="AA5101">
        <v>633120.1</v>
      </c>
      <c r="AB5101" s="198">
        <v>37047.875011574077</v>
      </c>
      <c r="AC5101" s="198">
        <v>37047.875011574077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1342426</v>
      </c>
      <c r="H5102" s="198">
        <v>37047.465775462966</v>
      </c>
      <c r="I5102" t="s">
        <v>4249</v>
      </c>
      <c r="M5102" t="s">
        <v>2818</v>
      </c>
      <c r="N5102" t="s">
        <v>3519</v>
      </c>
      <c r="O5102" t="s">
        <v>4251</v>
      </c>
      <c r="P5102" s="199">
        <v>50</v>
      </c>
      <c r="S5102" t="s">
        <v>3493</v>
      </c>
      <c r="T5102" t="s">
        <v>3730</v>
      </c>
      <c r="U5102" s="201">
        <v>36.6</v>
      </c>
      <c r="V5102" t="s">
        <v>2431</v>
      </c>
      <c r="W5102" t="s">
        <v>3538</v>
      </c>
      <c r="X5102" t="s">
        <v>3524</v>
      </c>
      <c r="Y5102" t="s">
        <v>4783</v>
      </c>
      <c r="Z5102" t="s">
        <v>3046</v>
      </c>
      <c r="AA5102">
        <v>633122.1</v>
      </c>
      <c r="AB5102" s="198">
        <v>37135.71597222222</v>
      </c>
      <c r="AC5102" s="198">
        <v>37164.71597222222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465000</v>
      </c>
      <c r="G5103" s="202">
        <v>1342427</v>
      </c>
      <c r="H5103" s="198">
        <v>37047.465937499997</v>
      </c>
      <c r="I5103" t="s">
        <v>4496</v>
      </c>
      <c r="M5103" t="s">
        <v>3494</v>
      </c>
      <c r="N5103" t="s">
        <v>4277</v>
      </c>
      <c r="O5103" t="s">
        <v>4487</v>
      </c>
      <c r="P5103" s="199">
        <v>15000</v>
      </c>
      <c r="S5103" t="s">
        <v>3495</v>
      </c>
      <c r="T5103" t="s">
        <v>3730</v>
      </c>
      <c r="U5103" s="201">
        <v>3.87</v>
      </c>
      <c r="V5103" t="s">
        <v>3640</v>
      </c>
      <c r="W5103" t="s">
        <v>2909</v>
      </c>
      <c r="X5103" t="s">
        <v>4278</v>
      </c>
      <c r="Y5103" t="s">
        <v>3748</v>
      </c>
      <c r="Z5103" t="s">
        <v>3051</v>
      </c>
      <c r="AA5103" t="s">
        <v>1267</v>
      </c>
      <c r="AB5103" s="198">
        <v>37073.875</v>
      </c>
      <c r="AC5103" s="198">
        <v>37103.875</v>
      </c>
    </row>
    <row r="5104" spans="1:29" x14ac:dyDescent="0.2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151</v>
      </c>
      <c r="F5104" s="213">
        <f t="shared" si="400"/>
        <v>755000</v>
      </c>
      <c r="G5104" s="202">
        <v>1342428</v>
      </c>
      <c r="H5104" s="198">
        <v>37047.465960648151</v>
      </c>
      <c r="I5104" t="s">
        <v>4276</v>
      </c>
      <c r="M5104" t="s">
        <v>3494</v>
      </c>
      <c r="N5104" t="s">
        <v>4277</v>
      </c>
      <c r="O5104" t="s">
        <v>4505</v>
      </c>
      <c r="P5104" s="199">
        <v>5000</v>
      </c>
      <c r="S5104" t="s">
        <v>3495</v>
      </c>
      <c r="T5104" t="s">
        <v>3730</v>
      </c>
      <c r="U5104" s="201">
        <v>4.3049999999999997</v>
      </c>
      <c r="V5104" t="s">
        <v>4334</v>
      </c>
      <c r="W5104" t="s">
        <v>2909</v>
      </c>
      <c r="X5104" t="s">
        <v>4278</v>
      </c>
      <c r="Y5104" t="s">
        <v>3748</v>
      </c>
      <c r="Z5104" t="s">
        <v>3051</v>
      </c>
      <c r="AA5104" t="s">
        <v>1268</v>
      </c>
      <c r="AB5104" s="198">
        <v>37196</v>
      </c>
      <c r="AC5104" s="198">
        <v>37346</v>
      </c>
    </row>
    <row r="5105" spans="1:29" x14ac:dyDescent="0.2">
      <c r="A5105" s="44" t="str">
        <f t="shared" si="396"/>
        <v xml:space="preserve"> Natural Gas Physical</v>
      </c>
      <c r="B5105" s="44" t="str">
        <f t="shared" si="397"/>
        <v/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9000</v>
      </c>
      <c r="G5105" s="202">
        <v>1342429</v>
      </c>
      <c r="H5105" s="198">
        <v>37047.465983796297</v>
      </c>
      <c r="I5105" t="s">
        <v>4239</v>
      </c>
      <c r="M5105" t="s">
        <v>3494</v>
      </c>
      <c r="N5105" t="s">
        <v>3176</v>
      </c>
      <c r="O5105" t="s">
        <v>4591</v>
      </c>
      <c r="Q5105" s="199">
        <v>9000</v>
      </c>
      <c r="S5105" t="s">
        <v>3798</v>
      </c>
      <c r="T5105" t="s">
        <v>3177</v>
      </c>
      <c r="U5105" s="201">
        <v>4.6849999999999996</v>
      </c>
      <c r="V5105" t="s">
        <v>3255</v>
      </c>
      <c r="W5105" t="s">
        <v>3178</v>
      </c>
      <c r="X5105" t="s">
        <v>3179</v>
      </c>
      <c r="Y5105" t="s">
        <v>4481</v>
      </c>
      <c r="Z5105" t="s">
        <v>3052</v>
      </c>
      <c r="AA5105">
        <v>831790</v>
      </c>
      <c r="AB5105" s="198">
        <v>37047.875011574077</v>
      </c>
      <c r="AC5105" s="198">
        <v>37047.875011574077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31</v>
      </c>
      <c r="F5106" s="213">
        <f t="shared" si="400"/>
        <v>155000</v>
      </c>
      <c r="G5106" s="202">
        <v>1342430</v>
      </c>
      <c r="H5106" s="198">
        <v>37047.466122685182</v>
      </c>
      <c r="I5106" t="s">
        <v>4154</v>
      </c>
      <c r="M5106" t="s">
        <v>3494</v>
      </c>
      <c r="N5106" t="s">
        <v>4277</v>
      </c>
      <c r="O5106" t="s">
        <v>3263</v>
      </c>
      <c r="P5106" s="199">
        <v>5000</v>
      </c>
      <c r="S5106" t="s">
        <v>3495</v>
      </c>
      <c r="T5106" t="s">
        <v>3730</v>
      </c>
      <c r="U5106" s="201">
        <v>3.86</v>
      </c>
      <c r="V5106" t="s">
        <v>4155</v>
      </c>
      <c r="W5106" t="s">
        <v>2909</v>
      </c>
      <c r="X5106" t="s">
        <v>4278</v>
      </c>
      <c r="Y5106" t="s">
        <v>3748</v>
      </c>
      <c r="Z5106" t="s">
        <v>3051</v>
      </c>
      <c r="AA5106" t="s">
        <v>1269</v>
      </c>
      <c r="AB5106" s="198">
        <v>37073.915972222225</v>
      </c>
      <c r="AC5106" s="198">
        <v>37103.915972222225</v>
      </c>
    </row>
    <row r="5107" spans="1:29" x14ac:dyDescent="0.2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151</v>
      </c>
      <c r="F5107" s="213">
        <f t="shared" si="400"/>
        <v>755000</v>
      </c>
      <c r="G5107" s="202">
        <v>1342431</v>
      </c>
      <c r="H5107" s="198">
        <v>37047.466145833336</v>
      </c>
      <c r="I5107" t="s">
        <v>4496</v>
      </c>
      <c r="M5107" t="s">
        <v>3494</v>
      </c>
      <c r="N5107" t="s">
        <v>4277</v>
      </c>
      <c r="O5107" t="s">
        <v>4505</v>
      </c>
      <c r="P5107" s="199">
        <v>5000</v>
      </c>
      <c r="S5107" t="s">
        <v>3495</v>
      </c>
      <c r="T5107" t="s">
        <v>3730</v>
      </c>
      <c r="U5107" s="201">
        <v>4.3</v>
      </c>
      <c r="V5107" t="s">
        <v>3640</v>
      </c>
      <c r="W5107" t="s">
        <v>2909</v>
      </c>
      <c r="X5107" t="s">
        <v>4278</v>
      </c>
      <c r="Y5107" t="s">
        <v>3748</v>
      </c>
      <c r="Z5107" t="s">
        <v>3051</v>
      </c>
      <c r="AA5107" t="s">
        <v>1270</v>
      </c>
      <c r="AB5107" s="198">
        <v>37196</v>
      </c>
      <c r="AC5107" s="198">
        <v>37346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310000</v>
      </c>
      <c r="G5108" s="202">
        <v>1342432</v>
      </c>
      <c r="H5108" s="198">
        <v>37047.466203703705</v>
      </c>
      <c r="I5108" t="s">
        <v>4282</v>
      </c>
      <c r="M5108" t="s">
        <v>3494</v>
      </c>
      <c r="N5108" t="s">
        <v>4277</v>
      </c>
      <c r="O5108" t="s">
        <v>4487</v>
      </c>
      <c r="P5108" s="199">
        <v>10000</v>
      </c>
      <c r="S5108" t="s">
        <v>3495</v>
      </c>
      <c r="T5108" t="s">
        <v>3730</v>
      </c>
      <c r="U5108" s="201">
        <v>3.8650000000000002</v>
      </c>
      <c r="V5108" t="s">
        <v>4283</v>
      </c>
      <c r="W5108" t="s">
        <v>2909</v>
      </c>
      <c r="X5108" t="s">
        <v>4278</v>
      </c>
      <c r="Y5108" t="s">
        <v>3748</v>
      </c>
      <c r="Z5108" t="s">
        <v>3051</v>
      </c>
      <c r="AA5108" t="s">
        <v>1271</v>
      </c>
      <c r="AB5108" s="198">
        <v>37073.875</v>
      </c>
      <c r="AC5108" s="198">
        <v>37103.875</v>
      </c>
    </row>
    <row r="5109" spans="1:29" x14ac:dyDescent="0.2">
      <c r="A5109" s="44" t="str">
        <f t="shared" si="396"/>
        <v xml:space="preserve"> Natural Gas Physical</v>
      </c>
      <c r="B5109" s="44" t="str">
        <f t="shared" si="397"/>
        <v/>
      </c>
      <c r="C5109" s="44" t="str">
        <f t="shared" si="398"/>
        <v>Natural Gas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25</v>
      </c>
      <c r="F5109" s="213">
        <f t="shared" si="400"/>
        <v>125000</v>
      </c>
      <c r="G5109" s="202">
        <v>1342433</v>
      </c>
      <c r="H5109" s="198">
        <v>37047.466238425928</v>
      </c>
      <c r="I5109" t="s">
        <v>4423</v>
      </c>
      <c r="M5109" t="s">
        <v>3494</v>
      </c>
      <c r="N5109" t="s">
        <v>3176</v>
      </c>
      <c r="O5109" t="s">
        <v>177</v>
      </c>
      <c r="P5109" s="199">
        <v>5000</v>
      </c>
      <c r="S5109" t="s">
        <v>3798</v>
      </c>
      <c r="T5109" t="s">
        <v>3177</v>
      </c>
      <c r="U5109" s="201">
        <v>4.7649999999999997</v>
      </c>
      <c r="V5109" t="s">
        <v>4101</v>
      </c>
      <c r="W5109" t="s">
        <v>4461</v>
      </c>
      <c r="X5109" t="s">
        <v>3179</v>
      </c>
      <c r="Y5109" t="s">
        <v>4481</v>
      </c>
      <c r="Z5109" t="s">
        <v>3052</v>
      </c>
      <c r="AA5109">
        <v>831792</v>
      </c>
      <c r="AB5109" s="198">
        <v>37048.875011574077</v>
      </c>
      <c r="AC5109" s="198">
        <v>37072.875011574077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123</v>
      </c>
      <c r="F5110" s="213">
        <f t="shared" si="400"/>
        <v>3075000</v>
      </c>
      <c r="G5110" s="202">
        <v>1342434</v>
      </c>
      <c r="H5110" s="198">
        <v>37047.466249999998</v>
      </c>
      <c r="I5110" t="s">
        <v>3533</v>
      </c>
      <c r="J5110" t="s">
        <v>4422</v>
      </c>
      <c r="K5110" t="s">
        <v>4267</v>
      </c>
      <c r="M5110" t="s">
        <v>3494</v>
      </c>
      <c r="N5110" t="s">
        <v>4488</v>
      </c>
      <c r="O5110" t="s">
        <v>1272</v>
      </c>
      <c r="Q5110" s="199">
        <v>25000</v>
      </c>
      <c r="S5110" t="s">
        <v>3495</v>
      </c>
      <c r="T5110" t="s">
        <v>3730</v>
      </c>
      <c r="U5110" s="201">
        <v>-2.2499999999999999E-2</v>
      </c>
      <c r="V5110" t="s">
        <v>4193</v>
      </c>
      <c r="W5110" t="s">
        <v>4406</v>
      </c>
      <c r="X5110" t="s">
        <v>4407</v>
      </c>
      <c r="Y5110" t="s">
        <v>3748</v>
      </c>
      <c r="Z5110" t="s">
        <v>3051</v>
      </c>
      <c r="AA5110" t="s">
        <v>1273</v>
      </c>
      <c r="AB5110" s="198">
        <v>37073</v>
      </c>
      <c r="AC5110" s="198">
        <v>37195</v>
      </c>
    </row>
    <row r="5111" spans="1:29" x14ac:dyDescent="0.2">
      <c r="A5111" s="44" t="str">
        <f t="shared" si="396"/>
        <v xml:space="preserve"> Natural Gas Physical</v>
      </c>
      <c r="B5111" s="44" t="str">
        <f t="shared" si="397"/>
        <v/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25</v>
      </c>
      <c r="F5111" s="213">
        <f t="shared" si="400"/>
        <v>125000</v>
      </c>
      <c r="G5111" s="202">
        <v>1342437</v>
      </c>
      <c r="H5111" s="198">
        <v>37047.466307870367</v>
      </c>
      <c r="I5111" t="s">
        <v>142</v>
      </c>
      <c r="M5111" t="s">
        <v>3494</v>
      </c>
      <c r="N5111" t="s">
        <v>3176</v>
      </c>
      <c r="O5111" t="s">
        <v>177</v>
      </c>
      <c r="P5111" s="199">
        <v>5000</v>
      </c>
      <c r="S5111" t="s">
        <v>3798</v>
      </c>
      <c r="T5111" t="s">
        <v>3177</v>
      </c>
      <c r="U5111" s="201">
        <v>4.7450000000000001</v>
      </c>
      <c r="V5111" t="s">
        <v>143</v>
      </c>
      <c r="W5111" t="s">
        <v>4461</v>
      </c>
      <c r="X5111" t="s">
        <v>3179</v>
      </c>
      <c r="Y5111" t="s">
        <v>4481</v>
      </c>
      <c r="Z5111" t="s">
        <v>3052</v>
      </c>
      <c r="AA5111">
        <v>831793</v>
      </c>
      <c r="AB5111" s="198">
        <v>37048.875011574077</v>
      </c>
      <c r="AC5111" s="198">
        <v>37072.875011574077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24</v>
      </c>
      <c r="F5112" s="213">
        <f t="shared" si="400"/>
        <v>240000</v>
      </c>
      <c r="G5112" s="202">
        <v>1342438</v>
      </c>
      <c r="H5112" s="198">
        <v>37047.46638888889</v>
      </c>
      <c r="I5112" t="s">
        <v>3645</v>
      </c>
      <c r="M5112" t="s">
        <v>3494</v>
      </c>
      <c r="N5112" t="s">
        <v>4277</v>
      </c>
      <c r="O5112" t="s">
        <v>1189</v>
      </c>
      <c r="Q5112" s="199">
        <v>10000</v>
      </c>
      <c r="S5112" t="s">
        <v>3495</v>
      </c>
      <c r="T5112" t="s">
        <v>3730</v>
      </c>
      <c r="U5112" s="201">
        <v>3.7650000000000001</v>
      </c>
      <c r="V5112" t="s">
        <v>4148</v>
      </c>
      <c r="W5112" t="s">
        <v>4527</v>
      </c>
      <c r="X5112" t="s">
        <v>4157</v>
      </c>
      <c r="Y5112" t="s">
        <v>3748</v>
      </c>
      <c r="Z5112" t="s">
        <v>3051</v>
      </c>
      <c r="AA5112" t="s">
        <v>1274</v>
      </c>
      <c r="AB5112" s="198">
        <v>37049.875011574077</v>
      </c>
      <c r="AC5112" s="198">
        <v>37072.875011574077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307500</v>
      </c>
      <c r="G5113" s="202">
        <v>1342439</v>
      </c>
      <c r="H5113" s="198">
        <v>37047.466400462959</v>
      </c>
      <c r="I5113" t="s">
        <v>3702</v>
      </c>
      <c r="M5113" t="s">
        <v>3494</v>
      </c>
      <c r="N5113" t="s">
        <v>4277</v>
      </c>
      <c r="O5113" t="s">
        <v>3218</v>
      </c>
      <c r="P5113" s="199">
        <v>2500</v>
      </c>
      <c r="S5113" t="s">
        <v>3495</v>
      </c>
      <c r="T5113" t="s">
        <v>3730</v>
      </c>
      <c r="U5113" s="201">
        <v>3.9550000000000001</v>
      </c>
      <c r="V5113" t="s">
        <v>3680</v>
      </c>
      <c r="W5113" t="s">
        <v>2909</v>
      </c>
      <c r="X5113" t="s">
        <v>4278</v>
      </c>
      <c r="Y5113" t="s">
        <v>3748</v>
      </c>
      <c r="Z5113" t="s">
        <v>3051</v>
      </c>
      <c r="AA5113" t="s">
        <v>1275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123</v>
      </c>
      <c r="F5114" s="213">
        <f t="shared" si="400"/>
        <v>307500</v>
      </c>
      <c r="G5114" s="202">
        <v>1342440</v>
      </c>
      <c r="H5114" s="198">
        <v>37047.466412037036</v>
      </c>
      <c r="I5114" t="s">
        <v>3629</v>
      </c>
      <c r="M5114" t="s">
        <v>3494</v>
      </c>
      <c r="N5114" t="s">
        <v>4277</v>
      </c>
      <c r="O5114" t="s">
        <v>3218</v>
      </c>
      <c r="P5114" s="199">
        <v>2500</v>
      </c>
      <c r="S5114" t="s">
        <v>3495</v>
      </c>
      <c r="T5114" t="s">
        <v>3730</v>
      </c>
      <c r="U5114" s="201">
        <v>3.9550000000000001</v>
      </c>
      <c r="V5114" t="s">
        <v>4041</v>
      </c>
      <c r="W5114" t="s">
        <v>2909</v>
      </c>
      <c r="X5114" t="s">
        <v>4278</v>
      </c>
      <c r="Y5114" t="s">
        <v>3748</v>
      </c>
      <c r="Z5114" t="s">
        <v>3051</v>
      </c>
      <c r="AA5114" t="s">
        <v>1276</v>
      </c>
      <c r="AB5114" s="198">
        <v>37073</v>
      </c>
      <c r="AC5114" s="198">
        <v>37195</v>
      </c>
    </row>
    <row r="5115" spans="1:29" x14ac:dyDescent="0.2">
      <c r="A5115" s="44" t="str">
        <f t="shared" si="396"/>
        <v xml:space="preserve"> Metals Financial</v>
      </c>
      <c r="B5115" s="44" t="str">
        <f t="shared" si="397"/>
        <v/>
      </c>
      <c r="C5115" s="44" t="str">
        <f t="shared" si="398"/>
        <v>Metals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10</v>
      </c>
      <c r="G5115" s="202">
        <v>1342441</v>
      </c>
      <c r="H5115" s="198">
        <v>37047.466423611113</v>
      </c>
      <c r="I5115" t="s">
        <v>4734</v>
      </c>
      <c r="M5115" t="s">
        <v>3499</v>
      </c>
      <c r="N5115" t="s">
        <v>3727</v>
      </c>
      <c r="O5115" t="s">
        <v>3728</v>
      </c>
      <c r="Q5115" s="199">
        <v>10</v>
      </c>
      <c r="S5115" t="s">
        <v>3729</v>
      </c>
      <c r="T5115" t="s">
        <v>3730</v>
      </c>
      <c r="U5115" s="201">
        <v>1684</v>
      </c>
      <c r="V5115" t="s">
        <v>3384</v>
      </c>
      <c r="W5115" t="s">
        <v>3736</v>
      </c>
      <c r="X5115" t="s">
        <v>3732</v>
      </c>
      <c r="Y5115" t="s">
        <v>3733</v>
      </c>
      <c r="Z5115" t="s">
        <v>3734</v>
      </c>
      <c r="AA5115">
        <v>2170015</v>
      </c>
    </row>
    <row r="5116" spans="1:29" x14ac:dyDescent="0.2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24</v>
      </c>
      <c r="F5116" s="213">
        <f t="shared" si="400"/>
        <v>240000</v>
      </c>
      <c r="G5116" s="202">
        <v>1342442</v>
      </c>
      <c r="H5116" s="198">
        <v>37047.466446759259</v>
      </c>
      <c r="I5116" t="s">
        <v>4410</v>
      </c>
      <c r="M5116" t="s">
        <v>3494</v>
      </c>
      <c r="N5116" t="s">
        <v>4277</v>
      </c>
      <c r="O5116" t="s">
        <v>1189</v>
      </c>
      <c r="P5116" s="199">
        <v>10000</v>
      </c>
      <c r="S5116" t="s">
        <v>3495</v>
      </c>
      <c r="T5116" t="s">
        <v>3730</v>
      </c>
      <c r="U5116" s="201">
        <v>3.76</v>
      </c>
      <c r="V5116" t="s">
        <v>4332</v>
      </c>
      <c r="W5116" t="s">
        <v>4527</v>
      </c>
      <c r="X5116" t="s">
        <v>4157</v>
      </c>
      <c r="Y5116" t="s">
        <v>3748</v>
      </c>
      <c r="Z5116" t="s">
        <v>3051</v>
      </c>
      <c r="AA5116" t="s">
        <v>1277</v>
      </c>
      <c r="AB5116" s="198">
        <v>37049.875011574077</v>
      </c>
      <c r="AC5116" s="198">
        <v>37072.875011574077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155000</v>
      </c>
      <c r="G5117" s="202">
        <v>1342443</v>
      </c>
      <c r="H5117" s="198">
        <v>37047.466516203705</v>
      </c>
      <c r="I5117" t="s">
        <v>4264</v>
      </c>
      <c r="M5117" t="s">
        <v>3494</v>
      </c>
      <c r="N5117" t="s">
        <v>4277</v>
      </c>
      <c r="O5117" t="s">
        <v>4487</v>
      </c>
      <c r="Q5117" s="199">
        <v>5000</v>
      </c>
      <c r="S5117" t="s">
        <v>3495</v>
      </c>
      <c r="T5117" t="s">
        <v>3730</v>
      </c>
      <c r="U5117" s="201">
        <v>3.8650000000000002</v>
      </c>
      <c r="V5117" t="s">
        <v>3697</v>
      </c>
      <c r="W5117" t="s">
        <v>2909</v>
      </c>
      <c r="X5117" t="s">
        <v>4278</v>
      </c>
      <c r="Y5117" t="s">
        <v>3748</v>
      </c>
      <c r="Z5117" t="s">
        <v>3051</v>
      </c>
      <c r="AA5117" t="s">
        <v>1278</v>
      </c>
      <c r="AB5117" s="198">
        <v>37073.875</v>
      </c>
      <c r="AC5117" s="198">
        <v>37103.875</v>
      </c>
    </row>
    <row r="5118" spans="1:29" x14ac:dyDescent="0.2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310000</v>
      </c>
      <c r="G5118" s="202">
        <v>1342445</v>
      </c>
      <c r="H5118" s="198">
        <v>37047.466770833336</v>
      </c>
      <c r="I5118" t="s">
        <v>4484</v>
      </c>
      <c r="M5118" t="s">
        <v>3494</v>
      </c>
      <c r="N5118" t="s">
        <v>4277</v>
      </c>
      <c r="O5118" t="s">
        <v>4487</v>
      </c>
      <c r="Q5118" s="199">
        <v>10000</v>
      </c>
      <c r="S5118" t="s">
        <v>3495</v>
      </c>
      <c r="T5118" t="s">
        <v>3730</v>
      </c>
      <c r="U5118" s="201">
        <v>3.8675000000000002</v>
      </c>
      <c r="V5118" t="s">
        <v>4399</v>
      </c>
      <c r="W5118" t="s">
        <v>2909</v>
      </c>
      <c r="X5118" t="s">
        <v>4278</v>
      </c>
      <c r="Y5118" t="s">
        <v>3748</v>
      </c>
      <c r="Z5118" t="s">
        <v>3051</v>
      </c>
      <c r="AA5118" t="s">
        <v>1279</v>
      </c>
      <c r="AB5118" s="198">
        <v>37073.875</v>
      </c>
      <c r="AC5118" s="198">
        <v>37103.875</v>
      </c>
    </row>
    <row r="5119" spans="1:29" x14ac:dyDescent="0.2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61</v>
      </c>
      <c r="F5119" s="213">
        <f t="shared" si="400"/>
        <v>94550</v>
      </c>
      <c r="G5119" s="202">
        <v>1342446</v>
      </c>
      <c r="H5119" s="198">
        <v>37047.466851851852</v>
      </c>
      <c r="I5119" t="s">
        <v>3466</v>
      </c>
      <c r="M5119" t="s">
        <v>3494</v>
      </c>
      <c r="N5119" t="s">
        <v>4488</v>
      </c>
      <c r="O5119" t="s">
        <v>4424</v>
      </c>
      <c r="Q5119" s="199">
        <v>1550</v>
      </c>
      <c r="S5119" t="s">
        <v>3495</v>
      </c>
      <c r="T5119" t="s">
        <v>3730</v>
      </c>
      <c r="U5119" s="201">
        <v>2.35</v>
      </c>
      <c r="V5119" t="s">
        <v>1062</v>
      </c>
      <c r="W5119" t="s">
        <v>4385</v>
      </c>
      <c r="X5119" t="s">
        <v>4386</v>
      </c>
      <c r="Y5119" t="s">
        <v>3748</v>
      </c>
      <c r="Z5119" t="s">
        <v>3051</v>
      </c>
      <c r="AA5119" t="s">
        <v>1280</v>
      </c>
      <c r="AB5119" s="198">
        <v>37196</v>
      </c>
      <c r="AC5119" s="198">
        <v>37256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31</v>
      </c>
      <c r="F5120" s="213">
        <f t="shared" si="400"/>
        <v>77500</v>
      </c>
      <c r="G5120" s="202">
        <v>1342447</v>
      </c>
      <c r="H5120" s="198">
        <v>37047.466874999998</v>
      </c>
      <c r="I5120" t="s">
        <v>4272</v>
      </c>
      <c r="M5120" t="s">
        <v>3494</v>
      </c>
      <c r="N5120" t="s">
        <v>4277</v>
      </c>
      <c r="O5120" t="s">
        <v>4487</v>
      </c>
      <c r="P5120" s="199">
        <v>2500</v>
      </c>
      <c r="S5120" t="s">
        <v>3495</v>
      </c>
      <c r="T5120" t="s">
        <v>3730</v>
      </c>
      <c r="U5120" s="201">
        <v>3.86</v>
      </c>
      <c r="V5120" t="s">
        <v>3258</v>
      </c>
      <c r="W5120" t="s">
        <v>2909</v>
      </c>
      <c r="X5120" t="s">
        <v>4278</v>
      </c>
      <c r="Y5120" t="s">
        <v>3748</v>
      </c>
      <c r="Z5120" t="s">
        <v>3051</v>
      </c>
      <c r="AA5120" t="s">
        <v>1281</v>
      </c>
      <c r="AB5120" s="198">
        <v>37073.875</v>
      </c>
      <c r="AC5120" s="198">
        <v>37103.875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1342448</v>
      </c>
      <c r="H5121" s="198">
        <v>37047.466886574075</v>
      </c>
      <c r="I5121" t="s">
        <v>3606</v>
      </c>
      <c r="M5121" t="s">
        <v>3494</v>
      </c>
      <c r="N5121" t="s">
        <v>4277</v>
      </c>
      <c r="O5121" t="s">
        <v>4505</v>
      </c>
      <c r="Q5121" s="199">
        <v>5000</v>
      </c>
      <c r="S5121" t="s">
        <v>3495</v>
      </c>
      <c r="T5121" t="s">
        <v>3730</v>
      </c>
      <c r="U5121" s="201">
        <v>4.3049999999999997</v>
      </c>
      <c r="V5121" t="s">
        <v>3154</v>
      </c>
      <c r="W5121" t="s">
        <v>2909</v>
      </c>
      <c r="X5121" t="s">
        <v>4278</v>
      </c>
      <c r="Y5121" t="s">
        <v>3748</v>
      </c>
      <c r="Z5121" t="s">
        <v>3051</v>
      </c>
      <c r="AA5121" t="s">
        <v>1282</v>
      </c>
      <c r="AB5121" s="198">
        <v>37196</v>
      </c>
      <c r="AC5121" s="198">
        <v>37346</v>
      </c>
    </row>
    <row r="5122" spans="1:29" x14ac:dyDescent="0.2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48050</v>
      </c>
      <c r="G5122" s="202">
        <v>1342453</v>
      </c>
      <c r="H5122" s="198">
        <v>37047.467164351852</v>
      </c>
      <c r="I5122" t="s">
        <v>3466</v>
      </c>
      <c r="M5122" t="s">
        <v>3494</v>
      </c>
      <c r="N5122" t="s">
        <v>4488</v>
      </c>
      <c r="O5122" t="s">
        <v>4395</v>
      </c>
      <c r="Q5122" s="199">
        <v>1550</v>
      </c>
      <c r="S5122" t="s">
        <v>3495</v>
      </c>
      <c r="T5122" t="s">
        <v>3730</v>
      </c>
      <c r="U5122" s="201">
        <v>2.5099999999999998</v>
      </c>
      <c r="V5122" t="s">
        <v>1062</v>
      </c>
      <c r="W5122" t="s">
        <v>4385</v>
      </c>
      <c r="X5122" t="s">
        <v>4386</v>
      </c>
      <c r="Y5122" t="s">
        <v>3748</v>
      </c>
      <c r="Z5122" t="s">
        <v>3051</v>
      </c>
      <c r="AA5122" t="s">
        <v>1283</v>
      </c>
      <c r="AB5122" s="198">
        <v>37165.875011574077</v>
      </c>
      <c r="AC5122" s="198">
        <v>37195.875011574077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1342454</v>
      </c>
      <c r="H5123" s="198">
        <v>37047.46733796296</v>
      </c>
      <c r="I5123" t="s">
        <v>3540</v>
      </c>
      <c r="M5123" t="s">
        <v>2818</v>
      </c>
      <c r="N5123" t="s">
        <v>3519</v>
      </c>
      <c r="O5123" t="s">
        <v>3233</v>
      </c>
      <c r="P5123" s="199">
        <v>50</v>
      </c>
      <c r="S5123" t="s">
        <v>3493</v>
      </c>
      <c r="T5123" t="s">
        <v>3730</v>
      </c>
      <c r="U5123" s="201">
        <v>45.4</v>
      </c>
      <c r="V5123" t="s">
        <v>3653</v>
      </c>
      <c r="W5123" t="s">
        <v>4263</v>
      </c>
      <c r="X5123" t="s">
        <v>3541</v>
      </c>
      <c r="Y5123" t="s">
        <v>4783</v>
      </c>
      <c r="Z5123" t="s">
        <v>3046</v>
      </c>
      <c r="AA5123">
        <v>633126.1</v>
      </c>
      <c r="AB5123" s="198">
        <v>37316.71597222222</v>
      </c>
      <c r="AC5123" s="198">
        <v>37376.71597222222</v>
      </c>
    </row>
    <row r="5124" spans="1:29" x14ac:dyDescent="0.2">
      <c r="A5124" s="44" t="str">
        <f t="shared" si="396"/>
        <v xml:space="preserve"> Natural Gas Physical</v>
      </c>
      <c r="B5124" s="44" t="str">
        <f t="shared" si="397"/>
        <v/>
      </c>
      <c r="C5124" s="44" t="str">
        <f t="shared" si="398"/>
        <v>Natural Gas</v>
      </c>
      <c r="D5124" s="44" t="str">
        <f t="shared" si="399"/>
        <v>Physical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1342455</v>
      </c>
      <c r="H5124" s="198">
        <v>37047.467349537037</v>
      </c>
      <c r="I5124" t="s">
        <v>4239</v>
      </c>
      <c r="M5124" t="s">
        <v>3494</v>
      </c>
      <c r="N5124" t="s">
        <v>3176</v>
      </c>
      <c r="O5124" t="s">
        <v>3899</v>
      </c>
      <c r="Q5124" s="199">
        <v>5000</v>
      </c>
      <c r="S5124" t="s">
        <v>3798</v>
      </c>
      <c r="T5124" t="s">
        <v>3177</v>
      </c>
      <c r="U5124" s="201">
        <v>4.96</v>
      </c>
      <c r="V5124" t="s">
        <v>3255</v>
      </c>
      <c r="W5124" t="s">
        <v>4461</v>
      </c>
      <c r="X5124" t="s">
        <v>3179</v>
      </c>
      <c r="Y5124" t="s">
        <v>4481</v>
      </c>
      <c r="Z5124" t="s">
        <v>3052</v>
      </c>
      <c r="AA5124">
        <v>831795</v>
      </c>
      <c r="AB5124" s="198">
        <v>37073.875011574077</v>
      </c>
      <c r="AC5124" s="198">
        <v>37103.875011574077</v>
      </c>
    </row>
    <row r="5125" spans="1:29" x14ac:dyDescent="0.2">
      <c r="A5125" s="44" t="str">
        <f t="shared" si="396"/>
        <v>US Natural Gas Financial</v>
      </c>
      <c r="B5125" s="44" t="str">
        <f t="shared" si="397"/>
        <v>US</v>
      </c>
      <c r="C5125" s="44" t="str">
        <f t="shared" si="398"/>
        <v>Natural Gas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620000</v>
      </c>
      <c r="G5125" s="202">
        <v>1342456</v>
      </c>
      <c r="H5125" s="198">
        <v>37047.467418981483</v>
      </c>
      <c r="I5125" t="s">
        <v>3702</v>
      </c>
      <c r="M5125" t="s">
        <v>3494</v>
      </c>
      <c r="N5125" t="s">
        <v>4277</v>
      </c>
      <c r="O5125" t="s">
        <v>4487</v>
      </c>
      <c r="Q5125" s="199">
        <v>20000</v>
      </c>
      <c r="S5125" t="s">
        <v>3495</v>
      </c>
      <c r="T5125" t="s">
        <v>3730</v>
      </c>
      <c r="U5125" s="201">
        <v>3.8675000000000002</v>
      </c>
      <c r="V5125" t="s">
        <v>4099</v>
      </c>
      <c r="W5125" t="s">
        <v>2909</v>
      </c>
      <c r="X5125" t="s">
        <v>4278</v>
      </c>
      <c r="Y5125" t="s">
        <v>3748</v>
      </c>
      <c r="Z5125" t="s">
        <v>3051</v>
      </c>
      <c r="AA5125" t="s">
        <v>1284</v>
      </c>
      <c r="AB5125" s="198">
        <v>37073.875</v>
      </c>
      <c r="AC5125" s="198">
        <v>37103.875</v>
      </c>
    </row>
    <row r="5126" spans="1:29" x14ac:dyDescent="0.2">
      <c r="A5126" s="44" t="str">
        <f t="shared" si="396"/>
        <v xml:space="preserve"> Natural Gas Physical</v>
      </c>
      <c r="B5126" s="44" t="str">
        <f t="shared" si="397"/>
        <v/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10000</v>
      </c>
      <c r="G5126" s="202">
        <v>1342457</v>
      </c>
      <c r="H5126" s="198">
        <v>37047.467511574076</v>
      </c>
      <c r="I5126" t="s">
        <v>4158</v>
      </c>
      <c r="M5126" t="s">
        <v>3494</v>
      </c>
      <c r="N5126" t="s">
        <v>3176</v>
      </c>
      <c r="O5126" t="s">
        <v>4591</v>
      </c>
      <c r="P5126" s="199">
        <v>10000</v>
      </c>
      <c r="S5126" t="s">
        <v>3798</v>
      </c>
      <c r="T5126" t="s">
        <v>3177</v>
      </c>
      <c r="U5126" s="201">
        <v>4.6749999999999998</v>
      </c>
      <c r="V5126" t="s">
        <v>3817</v>
      </c>
      <c r="W5126" t="s">
        <v>3178</v>
      </c>
      <c r="X5126" t="s">
        <v>3179</v>
      </c>
      <c r="Y5126" t="s">
        <v>4481</v>
      </c>
      <c r="Z5126" t="s">
        <v>3052</v>
      </c>
      <c r="AA5126">
        <v>831796</v>
      </c>
      <c r="AB5126" s="198">
        <v>37047.875011574077</v>
      </c>
      <c r="AC5126" s="198">
        <v>37047.875011574077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1342460</v>
      </c>
      <c r="H5127" s="198">
        <v>37047.467743055553</v>
      </c>
      <c r="I5127" t="s">
        <v>3702</v>
      </c>
      <c r="M5127" t="s">
        <v>3494</v>
      </c>
      <c r="N5127" t="s">
        <v>4277</v>
      </c>
      <c r="O5127" t="s">
        <v>4487</v>
      </c>
      <c r="Q5127" s="199">
        <v>20000</v>
      </c>
      <c r="S5127" t="s">
        <v>3495</v>
      </c>
      <c r="T5127" t="s">
        <v>3730</v>
      </c>
      <c r="U5127" s="201">
        <v>3.875</v>
      </c>
      <c r="V5127" t="s">
        <v>4279</v>
      </c>
      <c r="W5127" t="s">
        <v>2909</v>
      </c>
      <c r="X5127" t="s">
        <v>4278</v>
      </c>
      <c r="Y5127" t="s">
        <v>3748</v>
      </c>
      <c r="Z5127" t="s">
        <v>3051</v>
      </c>
      <c r="AA5127" t="s">
        <v>1285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151</v>
      </c>
      <c r="F5128" s="213">
        <f t="shared" si="400"/>
        <v>755000</v>
      </c>
      <c r="G5128" s="202">
        <v>1342461</v>
      </c>
      <c r="H5128" s="198">
        <v>37047.467800925922</v>
      </c>
      <c r="I5128" t="s">
        <v>4276</v>
      </c>
      <c r="M5128" t="s">
        <v>3494</v>
      </c>
      <c r="N5128" t="s">
        <v>4277</v>
      </c>
      <c r="O5128" t="s">
        <v>4505</v>
      </c>
      <c r="Q5128" s="199">
        <v>5000</v>
      </c>
      <c r="S5128" t="s">
        <v>3495</v>
      </c>
      <c r="T5128" t="s">
        <v>3730</v>
      </c>
      <c r="U5128" s="201">
        <v>4.3049999999999997</v>
      </c>
      <c r="V5128" t="s">
        <v>4460</v>
      </c>
      <c r="W5128" t="s">
        <v>2909</v>
      </c>
      <c r="X5128" t="s">
        <v>4278</v>
      </c>
      <c r="Y5128" t="s">
        <v>3748</v>
      </c>
      <c r="Z5128" t="s">
        <v>3051</v>
      </c>
      <c r="AA5128" t="s">
        <v>1286</v>
      </c>
      <c r="AB5128" s="198">
        <v>37196</v>
      </c>
      <c r="AC5128" s="198">
        <v>37346</v>
      </c>
    </row>
    <row r="5129" spans="1:29" x14ac:dyDescent="0.2">
      <c r="A5129" s="44" t="str">
        <f t="shared" si="396"/>
        <v>US Natural Gas Physical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155000</v>
      </c>
      <c r="G5129" s="202">
        <v>1342463</v>
      </c>
      <c r="H5129" s="198">
        <v>37047.467962962961</v>
      </c>
      <c r="I5129" t="s">
        <v>3606</v>
      </c>
      <c r="M5129" t="s">
        <v>3494</v>
      </c>
      <c r="N5129" t="s">
        <v>3873</v>
      </c>
      <c r="O5129" t="s">
        <v>3337</v>
      </c>
      <c r="P5129" s="199">
        <v>5000</v>
      </c>
      <c r="S5129" t="s">
        <v>3495</v>
      </c>
      <c r="T5129" t="s">
        <v>3730</v>
      </c>
      <c r="U5129" s="201">
        <v>0.47</v>
      </c>
      <c r="V5129" t="s">
        <v>4289</v>
      </c>
      <c r="W5129" t="s">
        <v>3217</v>
      </c>
      <c r="X5129" t="s">
        <v>3153</v>
      </c>
      <c r="Y5129" t="s">
        <v>4481</v>
      </c>
      <c r="Z5129" t="s">
        <v>3051</v>
      </c>
      <c r="AA5129" t="s">
        <v>1287</v>
      </c>
      <c r="AB5129" s="198">
        <v>37073.875011574077</v>
      </c>
      <c r="AC5129" s="198">
        <v>37103.875011574077</v>
      </c>
    </row>
    <row r="5130" spans="1:29" x14ac:dyDescent="0.2">
      <c r="A5130" s="44" t="str">
        <f t="shared" ref="A5130:A5193" si="401">B5130&amp;" "&amp;C5130&amp;" "&amp;D5130</f>
        <v>US Power Physical</v>
      </c>
      <c r="B5130" s="44" t="str">
        <f t="shared" si="397"/>
        <v>US</v>
      </c>
      <c r="C5130" s="44" t="str">
        <f t="shared" si="398"/>
        <v>Power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31</v>
      </c>
      <c r="F5130" s="213">
        <f t="shared" si="400"/>
        <v>775</v>
      </c>
      <c r="G5130" s="202">
        <v>1342465</v>
      </c>
      <c r="H5130" s="198">
        <v>37047.468043981484</v>
      </c>
      <c r="I5130" t="s">
        <v>4477</v>
      </c>
      <c r="M5130" t="s">
        <v>2818</v>
      </c>
      <c r="N5130" t="s">
        <v>3458</v>
      </c>
      <c r="O5130" t="s">
        <v>4360</v>
      </c>
      <c r="Q5130" s="199">
        <v>25</v>
      </c>
      <c r="S5130" t="s">
        <v>3493</v>
      </c>
      <c r="T5130" t="s">
        <v>3730</v>
      </c>
      <c r="U5130" s="201">
        <v>250</v>
      </c>
      <c r="V5130" t="s">
        <v>3235</v>
      </c>
      <c r="W5130" t="s">
        <v>4411</v>
      </c>
      <c r="X5130" t="s">
        <v>3459</v>
      </c>
      <c r="Y5130" t="s">
        <v>4783</v>
      </c>
      <c r="Z5130" t="s">
        <v>3046</v>
      </c>
      <c r="AA5130">
        <v>633127.1</v>
      </c>
      <c r="AB5130" s="198">
        <v>37104.875011574077</v>
      </c>
      <c r="AC5130" s="198">
        <v>37134.875011574077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31</v>
      </c>
      <c r="F5131" s="213">
        <f t="shared" ref="F5131:F5194" si="405">E5131*SUM(P5131:Q5131)</f>
        <v>77500</v>
      </c>
      <c r="G5131" s="202">
        <v>1342466</v>
      </c>
      <c r="H5131" s="198">
        <v>37047.46806712963</v>
      </c>
      <c r="I5131" t="s">
        <v>3518</v>
      </c>
      <c r="M5131" t="s">
        <v>3494</v>
      </c>
      <c r="N5131" t="s">
        <v>4277</v>
      </c>
      <c r="O5131" t="s">
        <v>4487</v>
      </c>
      <c r="P5131" s="199">
        <v>2500</v>
      </c>
      <c r="S5131" t="s">
        <v>3495</v>
      </c>
      <c r="T5131" t="s">
        <v>3730</v>
      </c>
      <c r="U5131" s="201">
        <v>3.8675000000000002</v>
      </c>
      <c r="V5131" t="s">
        <v>3691</v>
      </c>
      <c r="W5131" t="s">
        <v>2909</v>
      </c>
      <c r="X5131" t="s">
        <v>4278</v>
      </c>
      <c r="Y5131" t="s">
        <v>3748</v>
      </c>
      <c r="Z5131" t="s">
        <v>3051</v>
      </c>
      <c r="AA5131" t="s">
        <v>1288</v>
      </c>
      <c r="AB5131" s="198">
        <v>37073.875</v>
      </c>
      <c r="AC5131" s="198">
        <v>37103.875</v>
      </c>
    </row>
    <row r="5132" spans="1:29" x14ac:dyDescent="0.2">
      <c r="A5132" s="44" t="str">
        <f t="shared" si="401"/>
        <v>US Crude Financial</v>
      </c>
      <c r="B5132" s="44" t="str">
        <f t="shared" si="402"/>
        <v>US</v>
      </c>
      <c r="C5132" s="44" t="str">
        <f t="shared" si="403"/>
        <v>Crude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1</v>
      </c>
      <c r="F5132" s="213">
        <f t="shared" si="405"/>
        <v>50000</v>
      </c>
      <c r="G5132" s="202">
        <v>1342467</v>
      </c>
      <c r="H5132" s="198">
        <v>37047.468136574076</v>
      </c>
      <c r="I5132" t="s">
        <v>3700</v>
      </c>
      <c r="M5132" t="s">
        <v>3599</v>
      </c>
      <c r="N5132" t="s">
        <v>4774</v>
      </c>
      <c r="O5132" t="s">
        <v>3516</v>
      </c>
      <c r="P5132" s="199">
        <v>50000</v>
      </c>
      <c r="S5132" t="s">
        <v>3500</v>
      </c>
      <c r="T5132" t="s">
        <v>3730</v>
      </c>
      <c r="U5132" s="201">
        <v>28.04</v>
      </c>
      <c r="V5132" t="s">
        <v>4688</v>
      </c>
      <c r="W5132" t="s">
        <v>4776</v>
      </c>
      <c r="X5132" t="s">
        <v>4777</v>
      </c>
      <c r="Y5132" t="s">
        <v>2830</v>
      </c>
      <c r="Z5132" t="s">
        <v>3051</v>
      </c>
      <c r="AA5132">
        <v>113818</v>
      </c>
      <c r="AB5132" s="198">
        <v>37073</v>
      </c>
      <c r="AC5132" s="198">
        <v>37103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1342468</v>
      </c>
      <c r="H5133" s="198">
        <v>37047.468298611115</v>
      </c>
      <c r="I5133" t="s">
        <v>4276</v>
      </c>
      <c r="M5133" t="s">
        <v>3599</v>
      </c>
      <c r="N5133" t="s">
        <v>4774</v>
      </c>
      <c r="O5133" t="s">
        <v>3516</v>
      </c>
      <c r="P5133" s="199">
        <v>50000</v>
      </c>
      <c r="S5133" t="s">
        <v>3500</v>
      </c>
      <c r="T5133" t="s">
        <v>3730</v>
      </c>
      <c r="U5133" s="201">
        <v>28.02</v>
      </c>
      <c r="V5133" t="s">
        <v>4469</v>
      </c>
      <c r="W5133" t="s">
        <v>4776</v>
      </c>
      <c r="X5133" t="s">
        <v>4777</v>
      </c>
      <c r="Y5133" t="s">
        <v>2830</v>
      </c>
      <c r="Z5133" t="s">
        <v>3051</v>
      </c>
      <c r="AA5133">
        <v>113819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Crude Financial</v>
      </c>
      <c r="B5134" s="44" t="str">
        <f t="shared" si="402"/>
        <v>US</v>
      </c>
      <c r="C5134" s="44" t="str">
        <f t="shared" si="403"/>
        <v>Crude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1</v>
      </c>
      <c r="F5134" s="213">
        <f t="shared" si="405"/>
        <v>50000</v>
      </c>
      <c r="G5134" s="202">
        <v>1342469</v>
      </c>
      <c r="H5134" s="198">
        <v>37047.4687037037</v>
      </c>
      <c r="I5134" t="s">
        <v>4276</v>
      </c>
      <c r="M5134" t="s">
        <v>3599</v>
      </c>
      <c r="N5134" t="s">
        <v>4774</v>
      </c>
      <c r="O5134" t="s">
        <v>3516</v>
      </c>
      <c r="Q5134" s="199">
        <v>50000</v>
      </c>
      <c r="S5134" t="s">
        <v>3500</v>
      </c>
      <c r="T5134" t="s">
        <v>3730</v>
      </c>
      <c r="U5134" s="201">
        <v>28.04</v>
      </c>
      <c r="V5134" t="s">
        <v>3801</v>
      </c>
      <c r="W5134" t="s">
        <v>4776</v>
      </c>
      <c r="X5134" t="s">
        <v>4777</v>
      </c>
      <c r="Y5134" t="s">
        <v>2830</v>
      </c>
      <c r="Z5134" t="s">
        <v>3051</v>
      </c>
      <c r="AA5134">
        <v>113820</v>
      </c>
      <c r="AB5134" s="198">
        <v>37073</v>
      </c>
      <c r="AC5134" s="198">
        <v>37103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310000</v>
      </c>
      <c r="G5135" s="202">
        <v>1342471</v>
      </c>
      <c r="H5135" s="198">
        <v>37047.468969907408</v>
      </c>
      <c r="I5135" t="s">
        <v>4410</v>
      </c>
      <c r="M5135" t="s">
        <v>3494</v>
      </c>
      <c r="N5135" t="s">
        <v>4277</v>
      </c>
      <c r="O5135" t="s">
        <v>4487</v>
      </c>
      <c r="Q5135" s="199">
        <v>10000</v>
      </c>
      <c r="S5135" t="s">
        <v>3495</v>
      </c>
      <c r="T5135" t="s">
        <v>3730</v>
      </c>
      <c r="U5135" s="201">
        <v>3.8824999999999998</v>
      </c>
      <c r="V5135" t="s">
        <v>4332</v>
      </c>
      <c r="W5135" t="s">
        <v>2909</v>
      </c>
      <c r="X5135" t="s">
        <v>4278</v>
      </c>
      <c r="Y5135" t="s">
        <v>3748</v>
      </c>
      <c r="Z5135" t="s">
        <v>3051</v>
      </c>
      <c r="AA5135" t="s">
        <v>1289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123</v>
      </c>
      <c r="F5136" s="213">
        <f t="shared" si="405"/>
        <v>615000</v>
      </c>
      <c r="G5136" s="202">
        <v>1342473</v>
      </c>
      <c r="H5136" s="198">
        <v>37047.469212962962</v>
      </c>
      <c r="I5136" t="s">
        <v>4171</v>
      </c>
      <c r="M5136" t="s">
        <v>3494</v>
      </c>
      <c r="N5136" t="s">
        <v>4277</v>
      </c>
      <c r="O5136" t="s">
        <v>3218</v>
      </c>
      <c r="Q5136" s="199">
        <v>5000</v>
      </c>
      <c r="S5136" t="s">
        <v>3495</v>
      </c>
      <c r="T5136" t="s">
        <v>3730</v>
      </c>
      <c r="U5136" s="201">
        <v>3.9750000000000001</v>
      </c>
      <c r="V5136" t="s">
        <v>4448</v>
      </c>
      <c r="W5136" t="s">
        <v>2909</v>
      </c>
      <c r="X5136" t="s">
        <v>4278</v>
      </c>
      <c r="Y5136" t="s">
        <v>3748</v>
      </c>
      <c r="Z5136" t="s">
        <v>3051</v>
      </c>
      <c r="AA5136" t="s">
        <v>1290</v>
      </c>
      <c r="AB5136" s="198">
        <v>37073</v>
      </c>
      <c r="AC5136" s="198">
        <v>37195</v>
      </c>
    </row>
    <row r="5137" spans="1:29" x14ac:dyDescent="0.2">
      <c r="A5137" s="44" t="str">
        <f t="shared" si="401"/>
        <v>US Oil Products Financial</v>
      </c>
      <c r="B5137" s="44" t="str">
        <f t="shared" si="402"/>
        <v>US</v>
      </c>
      <c r="C5137" s="44" t="str">
        <f t="shared" si="403"/>
        <v>Oil Products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</v>
      </c>
      <c r="F5137" s="213">
        <f t="shared" si="405"/>
        <v>105000</v>
      </c>
      <c r="G5137" s="202">
        <v>1342474</v>
      </c>
      <c r="H5137" s="198">
        <v>37047.469282407408</v>
      </c>
      <c r="I5137" t="s">
        <v>3151</v>
      </c>
      <c r="M5137" t="s">
        <v>3497</v>
      </c>
      <c r="N5137" t="s">
        <v>4132</v>
      </c>
      <c r="O5137" t="s">
        <v>360</v>
      </c>
      <c r="Q5137" s="199">
        <v>35000</v>
      </c>
      <c r="S5137" t="s">
        <v>3500</v>
      </c>
      <c r="T5137" t="s">
        <v>3730</v>
      </c>
      <c r="U5137" s="201">
        <v>4.3</v>
      </c>
      <c r="V5137" t="s">
        <v>1291</v>
      </c>
      <c r="W5137" t="s">
        <v>4133</v>
      </c>
      <c r="X5137" t="s">
        <v>4134</v>
      </c>
      <c r="Y5137" t="s">
        <v>3748</v>
      </c>
      <c r="Z5137" t="s">
        <v>3051</v>
      </c>
      <c r="AA5137" t="s">
        <v>1292</v>
      </c>
      <c r="AB5137" s="198">
        <v>37073</v>
      </c>
      <c r="AC5137" s="198">
        <v>37164</v>
      </c>
    </row>
    <row r="5138" spans="1:29" x14ac:dyDescent="0.2">
      <c r="A5138" s="44" t="str">
        <f t="shared" si="401"/>
        <v xml:space="preserve"> Natural Gas Physical</v>
      </c>
      <c r="B5138" s="44" t="str">
        <f t="shared" si="402"/>
        <v/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10000</v>
      </c>
      <c r="G5138" s="202">
        <v>1342476</v>
      </c>
      <c r="H5138" s="198">
        <v>37047.469421296293</v>
      </c>
      <c r="I5138" t="s">
        <v>3325</v>
      </c>
      <c r="M5138" t="s">
        <v>3494</v>
      </c>
      <c r="N5138" t="s">
        <v>3176</v>
      </c>
      <c r="O5138" t="s">
        <v>4591</v>
      </c>
      <c r="P5138" s="199">
        <v>10000</v>
      </c>
      <c r="S5138" t="s">
        <v>3798</v>
      </c>
      <c r="T5138" t="s">
        <v>3177</v>
      </c>
      <c r="U5138" s="201">
        <v>4.6749999999999998</v>
      </c>
      <c r="V5138" t="s">
        <v>3353</v>
      </c>
      <c r="W5138" t="s">
        <v>3178</v>
      </c>
      <c r="X5138" t="s">
        <v>3179</v>
      </c>
      <c r="Y5138" t="s">
        <v>4481</v>
      </c>
      <c r="Z5138" t="s">
        <v>3052</v>
      </c>
      <c r="AA5138">
        <v>831800</v>
      </c>
      <c r="AB5138" s="198">
        <v>37047.875011574077</v>
      </c>
      <c r="AC5138" s="198">
        <v>37047.875011574077</v>
      </c>
    </row>
    <row r="5139" spans="1:29" x14ac:dyDescent="0.2">
      <c r="A5139" s="44" t="str">
        <f t="shared" si="401"/>
        <v xml:space="preserve"> Metals Financial</v>
      </c>
      <c r="B5139" s="44" t="str">
        <f t="shared" si="402"/>
        <v/>
      </c>
      <c r="C5139" s="44" t="str">
        <f t="shared" si="403"/>
        <v>Metals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</v>
      </c>
      <c r="F5139" s="213">
        <f t="shared" si="405"/>
        <v>20</v>
      </c>
      <c r="G5139" s="202">
        <v>1342477</v>
      </c>
      <c r="H5139" s="198">
        <v>37047.469490740739</v>
      </c>
      <c r="I5139" t="s">
        <v>3784</v>
      </c>
      <c r="M5139" t="s">
        <v>3499</v>
      </c>
      <c r="N5139" t="s">
        <v>3739</v>
      </c>
      <c r="O5139" t="s">
        <v>3740</v>
      </c>
      <c r="P5139" s="199">
        <v>20</v>
      </c>
      <c r="S5139" t="s">
        <v>3729</v>
      </c>
      <c r="T5139" t="s">
        <v>3730</v>
      </c>
      <c r="U5139" s="201">
        <v>1516</v>
      </c>
      <c r="V5139" t="s">
        <v>3644</v>
      </c>
      <c r="W5139" t="s">
        <v>3736</v>
      </c>
      <c r="X5139" t="s">
        <v>3732</v>
      </c>
      <c r="Y5139" t="s">
        <v>3733</v>
      </c>
      <c r="Z5139" t="s">
        <v>3734</v>
      </c>
      <c r="AA5139">
        <v>2170013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310000</v>
      </c>
      <c r="G5140" s="202">
        <v>1342478</v>
      </c>
      <c r="H5140" s="198">
        <v>37047.469525462962</v>
      </c>
      <c r="I5140" t="s">
        <v>4276</v>
      </c>
      <c r="M5140" t="s">
        <v>3494</v>
      </c>
      <c r="N5140" t="s">
        <v>4277</v>
      </c>
      <c r="O5140" t="s">
        <v>4487</v>
      </c>
      <c r="Q5140" s="199">
        <v>10000</v>
      </c>
      <c r="S5140" t="s">
        <v>3495</v>
      </c>
      <c r="T5140" t="s">
        <v>3730</v>
      </c>
      <c r="U5140" s="201">
        <v>3.88</v>
      </c>
      <c r="V5140" t="s">
        <v>4450</v>
      </c>
      <c r="W5140" t="s">
        <v>2909</v>
      </c>
      <c r="X5140" t="s">
        <v>4278</v>
      </c>
      <c r="Y5140" t="s">
        <v>3748</v>
      </c>
      <c r="Z5140" t="s">
        <v>3051</v>
      </c>
      <c r="AA5140" t="s">
        <v>1293</v>
      </c>
      <c r="AB5140" s="198">
        <v>37073.875</v>
      </c>
      <c r="AC5140" s="198">
        <v>37103.875</v>
      </c>
    </row>
    <row r="5141" spans="1:29" x14ac:dyDescent="0.2">
      <c r="A5141" s="44" t="str">
        <f t="shared" si="401"/>
        <v xml:space="preserve"> Natural Gas Physical</v>
      </c>
      <c r="B5141" s="44" t="str">
        <f t="shared" si="402"/>
        <v/>
      </c>
      <c r="C5141" s="44" t="str">
        <f t="shared" si="403"/>
        <v>Natural Gas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10000</v>
      </c>
      <c r="G5141" s="202">
        <v>1342480</v>
      </c>
      <c r="H5141" s="198">
        <v>37047.469733796293</v>
      </c>
      <c r="I5141" t="s">
        <v>4423</v>
      </c>
      <c r="M5141" t="s">
        <v>3494</v>
      </c>
      <c r="N5141" t="s">
        <v>3176</v>
      </c>
      <c r="O5141" t="s">
        <v>4591</v>
      </c>
      <c r="Q5141" s="199">
        <v>10000</v>
      </c>
      <c r="S5141" t="s">
        <v>3798</v>
      </c>
      <c r="T5141" t="s">
        <v>3177</v>
      </c>
      <c r="U5141" s="201">
        <v>4.68</v>
      </c>
      <c r="V5141" t="s">
        <v>4101</v>
      </c>
      <c r="W5141" t="s">
        <v>3178</v>
      </c>
      <c r="X5141" t="s">
        <v>3179</v>
      </c>
      <c r="Y5141" t="s">
        <v>4481</v>
      </c>
      <c r="Z5141" t="s">
        <v>3052</v>
      </c>
      <c r="AA5141">
        <v>831801</v>
      </c>
      <c r="AB5141" s="198">
        <v>37047.875011574077</v>
      </c>
      <c r="AC5141" s="198">
        <v>37047.875011574077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542500</v>
      </c>
      <c r="G5142" s="202">
        <v>1342482</v>
      </c>
      <c r="H5142" s="198">
        <v>37047.470173611109</v>
      </c>
      <c r="I5142" t="s">
        <v>3702</v>
      </c>
      <c r="M5142" t="s">
        <v>3494</v>
      </c>
      <c r="N5142" t="s">
        <v>4277</v>
      </c>
      <c r="O5142" t="s">
        <v>4487</v>
      </c>
      <c r="P5142" s="199">
        <v>17500</v>
      </c>
      <c r="S5142" t="s">
        <v>3495</v>
      </c>
      <c r="T5142" t="s">
        <v>3730</v>
      </c>
      <c r="U5142" s="201">
        <v>3.88</v>
      </c>
      <c r="V5142" t="s">
        <v>4279</v>
      </c>
      <c r="W5142" t="s">
        <v>2909</v>
      </c>
      <c r="X5142" t="s">
        <v>4278</v>
      </c>
      <c r="Y5142" t="s">
        <v>3748</v>
      </c>
      <c r="Z5142" t="s">
        <v>3051</v>
      </c>
      <c r="AA5142" t="s">
        <v>1294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151</v>
      </c>
      <c r="F5143" s="213">
        <f t="shared" si="405"/>
        <v>377500</v>
      </c>
      <c r="G5143" s="202">
        <v>1342483</v>
      </c>
      <c r="H5143" s="198">
        <v>37047.470509259256</v>
      </c>
      <c r="I5143" t="s">
        <v>4257</v>
      </c>
      <c r="M5143" t="s">
        <v>3494</v>
      </c>
      <c r="N5143" t="s">
        <v>4277</v>
      </c>
      <c r="O5143" t="s">
        <v>4505</v>
      </c>
      <c r="P5143" s="199">
        <v>2500</v>
      </c>
      <c r="S5143" t="s">
        <v>3495</v>
      </c>
      <c r="T5143" t="s">
        <v>3730</v>
      </c>
      <c r="U5143" s="201">
        <v>4.3099999999999996</v>
      </c>
      <c r="V5143" t="s">
        <v>3394</v>
      </c>
      <c r="W5143" t="s">
        <v>2909</v>
      </c>
      <c r="X5143" t="s">
        <v>4278</v>
      </c>
      <c r="Y5143" t="s">
        <v>3748</v>
      </c>
      <c r="Z5143" t="s">
        <v>3051</v>
      </c>
      <c r="AA5143" t="s">
        <v>1295</v>
      </c>
      <c r="AB5143" s="198">
        <v>37196</v>
      </c>
      <c r="AC5143" s="198">
        <v>37346</v>
      </c>
    </row>
    <row r="5144" spans="1:29" x14ac:dyDescent="0.2">
      <c r="A5144" s="44" t="str">
        <f t="shared" si="401"/>
        <v>US Crude Financial</v>
      </c>
      <c r="B5144" s="44" t="str">
        <f t="shared" si="402"/>
        <v>US</v>
      </c>
      <c r="C5144" s="44" t="str">
        <f t="shared" si="403"/>
        <v>Crude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50000</v>
      </c>
      <c r="G5144" s="202">
        <v>1342484</v>
      </c>
      <c r="H5144" s="198">
        <v>37047.470694444448</v>
      </c>
      <c r="I5144" t="s">
        <v>3700</v>
      </c>
      <c r="M5144" t="s">
        <v>3599</v>
      </c>
      <c r="N5144" t="s">
        <v>4774</v>
      </c>
      <c r="O5144" t="s">
        <v>3516</v>
      </c>
      <c r="Q5144" s="199">
        <v>50000</v>
      </c>
      <c r="S5144" t="s">
        <v>3500</v>
      </c>
      <c r="T5144" t="s">
        <v>3730</v>
      </c>
      <c r="U5144" s="201">
        <v>28.08</v>
      </c>
      <c r="V5144" t="s">
        <v>4188</v>
      </c>
      <c r="W5144" t="s">
        <v>4776</v>
      </c>
      <c r="X5144" t="s">
        <v>4777</v>
      </c>
      <c r="Y5144" t="s">
        <v>2830</v>
      </c>
      <c r="Z5144" t="s">
        <v>3051</v>
      </c>
      <c r="AA5144">
        <v>113823</v>
      </c>
      <c r="AB5144" s="198">
        <v>37073</v>
      </c>
      <c r="AC5144" s="198">
        <v>37103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465000</v>
      </c>
      <c r="G5145" s="202">
        <v>1342485</v>
      </c>
      <c r="H5145" s="198">
        <v>37047.470706018517</v>
      </c>
      <c r="I5145" t="s">
        <v>3606</v>
      </c>
      <c r="M5145" t="s">
        <v>3494</v>
      </c>
      <c r="N5145" t="s">
        <v>4277</v>
      </c>
      <c r="O5145" t="s">
        <v>4487</v>
      </c>
      <c r="P5145" s="199">
        <v>15000</v>
      </c>
      <c r="S5145" t="s">
        <v>3495</v>
      </c>
      <c r="T5145" t="s">
        <v>3730</v>
      </c>
      <c r="U5145" s="201">
        <v>3.875</v>
      </c>
      <c r="V5145" t="s">
        <v>3154</v>
      </c>
      <c r="W5145" t="s">
        <v>2909</v>
      </c>
      <c r="X5145" t="s">
        <v>4278</v>
      </c>
      <c r="Y5145" t="s">
        <v>3748</v>
      </c>
      <c r="Z5145" t="s">
        <v>3051</v>
      </c>
      <c r="AA5145" t="s">
        <v>1296</v>
      </c>
      <c r="AB5145" s="198">
        <v>37073.875</v>
      </c>
      <c r="AC5145" s="198">
        <v>37103.875</v>
      </c>
    </row>
    <row r="5146" spans="1:29" x14ac:dyDescent="0.2">
      <c r="A5146" s="44" t="str">
        <f t="shared" si="401"/>
        <v xml:space="preserve"> Natural Gas Financial</v>
      </c>
      <c r="B5146" s="44" t="str">
        <f t="shared" si="402"/>
        <v/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92</v>
      </c>
      <c r="F5146" s="213">
        <f t="shared" si="405"/>
        <v>460000</v>
      </c>
      <c r="G5146" s="202">
        <v>1342486</v>
      </c>
      <c r="H5146" s="198">
        <v>37047.470937500002</v>
      </c>
      <c r="I5146" t="s">
        <v>4491</v>
      </c>
      <c r="M5146" t="s">
        <v>3494</v>
      </c>
      <c r="N5146" t="s">
        <v>3692</v>
      </c>
      <c r="O5146" t="s">
        <v>3898</v>
      </c>
      <c r="Q5146" s="199">
        <v>5000</v>
      </c>
      <c r="S5146" t="s">
        <v>3495</v>
      </c>
      <c r="T5146" t="s">
        <v>3730</v>
      </c>
      <c r="U5146" s="201">
        <v>-0.44500000000000001</v>
      </c>
      <c r="V5146" t="s">
        <v>4677</v>
      </c>
      <c r="W5146" t="s">
        <v>3693</v>
      </c>
      <c r="X5146" t="s">
        <v>3694</v>
      </c>
      <c r="Y5146" t="s">
        <v>3748</v>
      </c>
      <c r="Z5146" t="s">
        <v>3052</v>
      </c>
      <c r="AA5146" t="s">
        <v>1297</v>
      </c>
      <c r="AB5146" s="198">
        <v>37104</v>
      </c>
      <c r="AC5146" s="198">
        <v>37195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31</v>
      </c>
      <c r="F5147" s="213">
        <f t="shared" si="405"/>
        <v>465000</v>
      </c>
      <c r="G5147" s="202">
        <v>1342488</v>
      </c>
      <c r="H5147" s="198">
        <v>37047.471053240741</v>
      </c>
      <c r="I5147" t="s">
        <v>4518</v>
      </c>
      <c r="M5147" t="s">
        <v>3494</v>
      </c>
      <c r="N5147" t="s">
        <v>4277</v>
      </c>
      <c r="O5147" t="s">
        <v>4487</v>
      </c>
      <c r="Q5147" s="199">
        <v>15000</v>
      </c>
      <c r="S5147" t="s">
        <v>3495</v>
      </c>
      <c r="T5147" t="s">
        <v>3730</v>
      </c>
      <c r="U5147" s="201">
        <v>3.88</v>
      </c>
      <c r="V5147" t="s">
        <v>4413</v>
      </c>
      <c r="W5147" t="s">
        <v>2909</v>
      </c>
      <c r="X5147" t="s">
        <v>4278</v>
      </c>
      <c r="Y5147" t="s">
        <v>3748</v>
      </c>
      <c r="Z5147" t="s">
        <v>3051</v>
      </c>
      <c r="AA5147" t="s">
        <v>1298</v>
      </c>
      <c r="AB5147" s="198">
        <v>37073.875</v>
      </c>
      <c r="AC5147" s="198">
        <v>37103.875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31</v>
      </c>
      <c r="F5148" s="213">
        <f t="shared" si="405"/>
        <v>155000</v>
      </c>
      <c r="G5148" s="202">
        <v>1342489</v>
      </c>
      <c r="H5148" s="198">
        <v>37047.471064814818</v>
      </c>
      <c r="I5148" t="s">
        <v>4477</v>
      </c>
      <c r="M5148" t="s">
        <v>3494</v>
      </c>
      <c r="N5148" t="s">
        <v>4488</v>
      </c>
      <c r="O5148" t="s">
        <v>4388</v>
      </c>
      <c r="Q5148" s="199">
        <v>5000</v>
      </c>
      <c r="S5148" t="s">
        <v>3495</v>
      </c>
      <c r="T5148" t="s">
        <v>3730</v>
      </c>
      <c r="U5148" s="201">
        <v>4.9000000000000004</v>
      </c>
      <c r="V5148" t="s">
        <v>3545</v>
      </c>
      <c r="W5148" t="s">
        <v>4385</v>
      </c>
      <c r="X5148" t="s">
        <v>4386</v>
      </c>
      <c r="Y5148" t="s">
        <v>3748</v>
      </c>
      <c r="Z5148" t="s">
        <v>3051</v>
      </c>
      <c r="AA5148" t="s">
        <v>1299</v>
      </c>
      <c r="AB5148" s="198">
        <v>37104.875011574077</v>
      </c>
      <c r="AC5148" s="198">
        <v>37134.875011574077</v>
      </c>
    </row>
    <row r="5149" spans="1:29" x14ac:dyDescent="0.2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150000</v>
      </c>
      <c r="G5149" s="202">
        <v>1342490</v>
      </c>
      <c r="H5149" s="198">
        <v>37047.471099537041</v>
      </c>
      <c r="I5149" t="s">
        <v>4477</v>
      </c>
      <c r="M5149" t="s">
        <v>3494</v>
      </c>
      <c r="N5149" t="s">
        <v>4488</v>
      </c>
      <c r="O5149" t="s">
        <v>4389</v>
      </c>
      <c r="Q5149" s="199">
        <v>5000</v>
      </c>
      <c r="S5149" t="s">
        <v>3495</v>
      </c>
      <c r="T5149" t="s">
        <v>3730</v>
      </c>
      <c r="U5149" s="201">
        <v>3.79</v>
      </c>
      <c r="V5149" t="s">
        <v>3545</v>
      </c>
      <c r="W5149" t="s">
        <v>4385</v>
      </c>
      <c r="X5149" t="s">
        <v>4386</v>
      </c>
      <c r="Y5149" t="s">
        <v>3748</v>
      </c>
      <c r="Z5149" t="s">
        <v>3051</v>
      </c>
      <c r="AA5149" t="s">
        <v>1300</v>
      </c>
      <c r="AB5149" s="198">
        <v>37135.875011574077</v>
      </c>
      <c r="AC5149" s="198">
        <v>37164.875011574077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155000</v>
      </c>
      <c r="G5150" s="202">
        <v>1342492</v>
      </c>
      <c r="H5150" s="198">
        <v>37047.47115740741</v>
      </c>
      <c r="I5150" t="s">
        <v>4496</v>
      </c>
      <c r="M5150" t="s">
        <v>3494</v>
      </c>
      <c r="N5150" t="s">
        <v>4488</v>
      </c>
      <c r="O5150" t="s">
        <v>4384</v>
      </c>
      <c r="Q5150" s="199">
        <v>5000</v>
      </c>
      <c r="S5150" t="s">
        <v>3495</v>
      </c>
      <c r="T5150" t="s">
        <v>3730</v>
      </c>
      <c r="U5150" s="201">
        <v>5.0999999999999996</v>
      </c>
      <c r="V5150" t="s">
        <v>4094</v>
      </c>
      <c r="W5150" t="s">
        <v>4385</v>
      </c>
      <c r="X5150" t="s">
        <v>4386</v>
      </c>
      <c r="Y5150" t="s">
        <v>3748</v>
      </c>
      <c r="Z5150" t="s">
        <v>3051</v>
      </c>
      <c r="AA5150" t="s">
        <v>1301</v>
      </c>
      <c r="AB5150" s="198">
        <v>37073.875011574077</v>
      </c>
      <c r="AC5150" s="198">
        <v>37103.875011574077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31</v>
      </c>
      <c r="F5151" s="213">
        <f t="shared" si="405"/>
        <v>155000</v>
      </c>
      <c r="G5151" s="202">
        <v>1342493</v>
      </c>
      <c r="H5151" s="198">
        <v>37047.471192129633</v>
      </c>
      <c r="I5151" t="s">
        <v>4496</v>
      </c>
      <c r="M5151" t="s">
        <v>3494</v>
      </c>
      <c r="N5151" t="s">
        <v>4488</v>
      </c>
      <c r="O5151" t="s">
        <v>4388</v>
      </c>
      <c r="Q5151" s="199">
        <v>5000</v>
      </c>
      <c r="S5151" t="s">
        <v>3495</v>
      </c>
      <c r="T5151" t="s">
        <v>3730</v>
      </c>
      <c r="U5151" s="201">
        <v>5.05</v>
      </c>
      <c r="V5151" t="s">
        <v>4094</v>
      </c>
      <c r="W5151" t="s">
        <v>4385</v>
      </c>
      <c r="X5151" t="s">
        <v>4386</v>
      </c>
      <c r="Y5151" t="s">
        <v>3748</v>
      </c>
      <c r="Z5151" t="s">
        <v>3051</v>
      </c>
      <c r="AA5151" t="s">
        <v>1302</v>
      </c>
      <c r="AB5151" s="198">
        <v>37104.875011574077</v>
      </c>
      <c r="AC5151" s="198">
        <v>37134.875011574077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90</v>
      </c>
      <c r="F5152" s="213">
        <f t="shared" si="405"/>
        <v>306000</v>
      </c>
      <c r="G5152" s="202">
        <v>1342494</v>
      </c>
      <c r="H5152" s="198">
        <v>37047.471226851849</v>
      </c>
      <c r="I5152" t="s">
        <v>3466</v>
      </c>
      <c r="M5152" t="s">
        <v>3494</v>
      </c>
      <c r="N5152" t="s">
        <v>4488</v>
      </c>
      <c r="O5152" t="s">
        <v>4426</v>
      </c>
      <c r="Q5152" s="199">
        <v>3400</v>
      </c>
      <c r="S5152" t="s">
        <v>3495</v>
      </c>
      <c r="T5152" t="s">
        <v>3730</v>
      </c>
      <c r="U5152" s="201">
        <v>1.55</v>
      </c>
      <c r="V5152" t="s">
        <v>1062</v>
      </c>
      <c r="W5152" t="s">
        <v>4385</v>
      </c>
      <c r="X5152" t="s">
        <v>4386</v>
      </c>
      <c r="Y5152" t="s">
        <v>3748</v>
      </c>
      <c r="Z5152" t="s">
        <v>3051</v>
      </c>
      <c r="AA5152" t="s">
        <v>1303</v>
      </c>
      <c r="AB5152" s="198">
        <v>37257</v>
      </c>
      <c r="AC5152" s="198">
        <v>37346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1342495</v>
      </c>
      <c r="H5153" s="198">
        <v>37047.471226851849</v>
      </c>
      <c r="I5153" t="s">
        <v>4496</v>
      </c>
      <c r="M5153" t="s">
        <v>3494</v>
      </c>
      <c r="N5153" t="s">
        <v>4488</v>
      </c>
      <c r="O5153" t="s">
        <v>4389</v>
      </c>
      <c r="Q5153" s="199">
        <v>5000</v>
      </c>
      <c r="S5153" t="s">
        <v>3495</v>
      </c>
      <c r="T5153" t="s">
        <v>3730</v>
      </c>
      <c r="U5153" s="201">
        <v>3.94</v>
      </c>
      <c r="V5153" t="s">
        <v>4094</v>
      </c>
      <c r="W5153" t="s">
        <v>4385</v>
      </c>
      <c r="X5153" t="s">
        <v>4386</v>
      </c>
      <c r="Y5153" t="s">
        <v>3748</v>
      </c>
      <c r="Z5153" t="s">
        <v>3051</v>
      </c>
      <c r="AA5153" t="s">
        <v>1304</v>
      </c>
      <c r="AB5153" s="198">
        <v>37135.875011574077</v>
      </c>
      <c r="AC5153" s="198">
        <v>37164.875011574077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31</v>
      </c>
      <c r="F5154" s="213">
        <f t="shared" si="405"/>
        <v>155000</v>
      </c>
      <c r="G5154" s="202">
        <v>1342498</v>
      </c>
      <c r="H5154" s="198">
        <v>37047.471712962964</v>
      </c>
      <c r="I5154" t="s">
        <v>4268</v>
      </c>
      <c r="M5154" t="s">
        <v>3494</v>
      </c>
      <c r="N5154" t="s">
        <v>4488</v>
      </c>
      <c r="O5154" t="s">
        <v>4384</v>
      </c>
      <c r="P5154" s="199">
        <v>5000</v>
      </c>
      <c r="S5154" t="s">
        <v>3495</v>
      </c>
      <c r="T5154" t="s">
        <v>3730</v>
      </c>
      <c r="U5154" s="201">
        <v>4.95</v>
      </c>
      <c r="V5154" t="s">
        <v>4597</v>
      </c>
      <c r="W5154" t="s">
        <v>4385</v>
      </c>
      <c r="X5154" t="s">
        <v>4386</v>
      </c>
      <c r="Y5154" t="s">
        <v>3748</v>
      </c>
      <c r="Z5154" t="s">
        <v>3051</v>
      </c>
      <c r="AA5154" t="s">
        <v>1305</v>
      </c>
      <c r="AB5154" s="198">
        <v>37073.875011574077</v>
      </c>
      <c r="AC5154" s="198">
        <v>37103.875011574077</v>
      </c>
    </row>
    <row r="5155" spans="1:29" x14ac:dyDescent="0.2">
      <c r="A5155" s="44" t="str">
        <f t="shared" si="401"/>
        <v xml:space="preserve"> Natural Gas Financial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151</v>
      </c>
      <c r="F5155" s="213">
        <f t="shared" si="405"/>
        <v>755000</v>
      </c>
      <c r="G5155" s="202">
        <v>1342501</v>
      </c>
      <c r="H5155" s="198">
        <v>37047.471782407411</v>
      </c>
      <c r="I5155" t="s">
        <v>4252</v>
      </c>
      <c r="M5155" t="s">
        <v>3494</v>
      </c>
      <c r="N5155" t="s">
        <v>3692</v>
      </c>
      <c r="O5155" t="s">
        <v>3668</v>
      </c>
      <c r="Q5155" s="199">
        <v>5000</v>
      </c>
      <c r="S5155" t="s">
        <v>3495</v>
      </c>
      <c r="T5155" t="s">
        <v>3730</v>
      </c>
      <c r="U5155" s="201">
        <v>-0.36499999999999999</v>
      </c>
      <c r="V5155" t="s">
        <v>3901</v>
      </c>
      <c r="W5155" t="s">
        <v>3693</v>
      </c>
      <c r="X5155" t="s">
        <v>3694</v>
      </c>
      <c r="Y5155" t="s">
        <v>3748</v>
      </c>
      <c r="Z5155" t="s">
        <v>3052</v>
      </c>
      <c r="AA5155" t="s">
        <v>1306</v>
      </c>
      <c r="AB5155" s="198">
        <v>37196</v>
      </c>
      <c r="AC5155" s="198">
        <v>37346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450000</v>
      </c>
      <c r="G5156" s="202">
        <v>1342502</v>
      </c>
      <c r="H5156" s="198">
        <v>37047.472303240742</v>
      </c>
      <c r="I5156" t="s">
        <v>4276</v>
      </c>
      <c r="M5156" t="s">
        <v>3494</v>
      </c>
      <c r="N5156" t="s">
        <v>4277</v>
      </c>
      <c r="O5156" t="s">
        <v>3186</v>
      </c>
      <c r="P5156" s="199">
        <v>15000</v>
      </c>
      <c r="S5156" t="s">
        <v>3495</v>
      </c>
      <c r="T5156" t="s">
        <v>3730</v>
      </c>
      <c r="U5156" s="201">
        <v>3.9950000000000001</v>
      </c>
      <c r="V5156" t="s">
        <v>4452</v>
      </c>
      <c r="W5156" t="s">
        <v>2909</v>
      </c>
      <c r="X5156" t="s">
        <v>4278</v>
      </c>
      <c r="Y5156" t="s">
        <v>3748</v>
      </c>
      <c r="Z5156" t="s">
        <v>3051</v>
      </c>
      <c r="AA5156" t="s">
        <v>1307</v>
      </c>
      <c r="AB5156" s="198">
        <v>37135.875</v>
      </c>
      <c r="AC5156" s="198">
        <v>37164.875</v>
      </c>
    </row>
    <row r="5157" spans="1:29" x14ac:dyDescent="0.2">
      <c r="A5157" s="44" t="str">
        <f t="shared" si="401"/>
        <v xml:space="preserve"> Metals Financial</v>
      </c>
      <c r="B5157" s="44" t="str">
        <f t="shared" si="402"/>
        <v/>
      </c>
      <c r="C5157" s="44" t="str">
        <f t="shared" si="403"/>
        <v>Metals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20</v>
      </c>
      <c r="G5157" s="202">
        <v>1342505</v>
      </c>
      <c r="H5157" s="198">
        <v>37047.472326388888</v>
      </c>
      <c r="I5157" t="s">
        <v>4126</v>
      </c>
      <c r="M5157" t="s">
        <v>3499</v>
      </c>
      <c r="N5157" t="s">
        <v>3727</v>
      </c>
      <c r="O5157" t="s">
        <v>3728</v>
      </c>
      <c r="P5157" s="199">
        <v>20</v>
      </c>
      <c r="S5157" t="s">
        <v>3729</v>
      </c>
      <c r="T5157" t="s">
        <v>3730</v>
      </c>
      <c r="U5157" s="201">
        <v>1682</v>
      </c>
      <c r="V5157" t="s">
        <v>4127</v>
      </c>
      <c r="W5157" t="s">
        <v>3736</v>
      </c>
      <c r="X5157" t="s">
        <v>3732</v>
      </c>
      <c r="Y5157" t="s">
        <v>3733</v>
      </c>
      <c r="Z5157" t="s">
        <v>3734</v>
      </c>
      <c r="AA5157">
        <v>2170011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377500</v>
      </c>
      <c r="G5158" s="202">
        <v>1342507</v>
      </c>
      <c r="H5158" s="198">
        <v>37047.472638888888</v>
      </c>
      <c r="I5158" t="s">
        <v>4491</v>
      </c>
      <c r="M5158" t="s">
        <v>3494</v>
      </c>
      <c r="N5158" t="s">
        <v>4277</v>
      </c>
      <c r="O5158" t="s">
        <v>4505</v>
      </c>
      <c r="P5158" s="199">
        <v>2500</v>
      </c>
      <c r="S5158" t="s">
        <v>3495</v>
      </c>
      <c r="T5158" t="s">
        <v>3730</v>
      </c>
      <c r="U5158" s="201">
        <v>4.3049999999999997</v>
      </c>
      <c r="V5158" t="s">
        <v>4299</v>
      </c>
      <c r="W5158" t="s">
        <v>2909</v>
      </c>
      <c r="X5158" t="s">
        <v>4278</v>
      </c>
      <c r="Y5158" t="s">
        <v>3748</v>
      </c>
      <c r="Z5158" t="s">
        <v>3051</v>
      </c>
      <c r="AA5158" t="s">
        <v>1308</v>
      </c>
      <c r="AB5158" s="198">
        <v>37196</v>
      </c>
      <c r="AC5158" s="198">
        <v>37346</v>
      </c>
    </row>
    <row r="5159" spans="1:29" x14ac:dyDescent="0.2">
      <c r="A5159" s="44" t="str">
        <f t="shared" si="401"/>
        <v xml:space="preserve"> Natural Gas Financial</v>
      </c>
      <c r="B5159" s="44" t="str">
        <f t="shared" si="402"/>
        <v/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1342508</v>
      </c>
      <c r="H5159" s="198">
        <v>37047.472662037035</v>
      </c>
      <c r="I5159" t="s">
        <v>3645</v>
      </c>
      <c r="M5159" t="s">
        <v>3494</v>
      </c>
      <c r="N5159" t="s">
        <v>3692</v>
      </c>
      <c r="O5159" t="s">
        <v>3668</v>
      </c>
      <c r="Q5159" s="199">
        <v>5000</v>
      </c>
      <c r="S5159" t="s">
        <v>3495</v>
      </c>
      <c r="T5159" t="s">
        <v>3730</v>
      </c>
      <c r="U5159" s="201">
        <v>-0.36499999999999999</v>
      </c>
      <c r="V5159" t="s">
        <v>4715</v>
      </c>
      <c r="W5159" t="s">
        <v>3693</v>
      </c>
      <c r="X5159" t="s">
        <v>3694</v>
      </c>
      <c r="Y5159" t="s">
        <v>3748</v>
      </c>
      <c r="Z5159" t="s">
        <v>3052</v>
      </c>
      <c r="AA5159" t="s">
        <v>1309</v>
      </c>
      <c r="AB5159" s="198">
        <v>37196</v>
      </c>
      <c r="AC5159" s="198">
        <v>37346</v>
      </c>
    </row>
    <row r="5160" spans="1:29" x14ac:dyDescent="0.2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20</v>
      </c>
      <c r="G5160" s="202">
        <v>1342509</v>
      </c>
      <c r="H5160" s="198">
        <v>37047.472986111112</v>
      </c>
      <c r="I5160" t="s">
        <v>4126</v>
      </c>
      <c r="M5160" t="s">
        <v>3499</v>
      </c>
      <c r="N5160" t="s">
        <v>3727</v>
      </c>
      <c r="O5160" t="s">
        <v>3728</v>
      </c>
      <c r="P5160" s="199">
        <v>20</v>
      </c>
      <c r="S5160" t="s">
        <v>3729</v>
      </c>
      <c r="T5160" t="s">
        <v>3730</v>
      </c>
      <c r="U5160" s="201">
        <v>1681</v>
      </c>
      <c r="V5160" t="s">
        <v>4127</v>
      </c>
      <c r="W5160" t="s">
        <v>3736</v>
      </c>
      <c r="X5160" t="s">
        <v>3732</v>
      </c>
      <c r="Y5160" t="s">
        <v>3733</v>
      </c>
      <c r="Z5160" t="s">
        <v>3734</v>
      </c>
      <c r="AA5160">
        <v>2170009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24</v>
      </c>
      <c r="F5161" s="213">
        <f t="shared" si="405"/>
        <v>1200</v>
      </c>
      <c r="G5161" s="202">
        <v>1342510</v>
      </c>
      <c r="H5161" s="198">
        <v>37047.473055555558</v>
      </c>
      <c r="I5161" t="s">
        <v>3702</v>
      </c>
      <c r="M5161" t="s">
        <v>2818</v>
      </c>
      <c r="N5161" t="s">
        <v>3519</v>
      </c>
      <c r="O5161" t="s">
        <v>2491</v>
      </c>
      <c r="Q5161" s="199">
        <v>50</v>
      </c>
      <c r="S5161" t="s">
        <v>3493</v>
      </c>
      <c r="T5161" t="s">
        <v>3730</v>
      </c>
      <c r="U5161" s="201">
        <v>44.75</v>
      </c>
      <c r="V5161" t="s">
        <v>2633</v>
      </c>
      <c r="W5161" t="s">
        <v>3523</v>
      </c>
      <c r="X5161" t="s">
        <v>3524</v>
      </c>
      <c r="Y5161" t="s">
        <v>4783</v>
      </c>
      <c r="Z5161" t="s">
        <v>3046</v>
      </c>
      <c r="AA5161">
        <v>633142.1</v>
      </c>
      <c r="AB5161" s="198">
        <v>37049.875011574077</v>
      </c>
      <c r="AC5161" s="198">
        <v>37072.875011574077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155000</v>
      </c>
      <c r="G5162" s="202">
        <v>1342511</v>
      </c>
      <c r="H5162" s="198">
        <v>37047.473067129627</v>
      </c>
      <c r="I5162" t="s">
        <v>3157</v>
      </c>
      <c r="M5162" t="s">
        <v>3494</v>
      </c>
      <c r="N5162" t="s">
        <v>4277</v>
      </c>
      <c r="O5162" t="s">
        <v>4487</v>
      </c>
      <c r="Q5162" s="199">
        <v>5000</v>
      </c>
      <c r="S5162" t="s">
        <v>3495</v>
      </c>
      <c r="T5162" t="s">
        <v>3730</v>
      </c>
      <c r="U5162" s="201">
        <v>3.88</v>
      </c>
      <c r="V5162" t="s">
        <v>4433</v>
      </c>
      <c r="W5162" t="s">
        <v>2909</v>
      </c>
      <c r="X5162" t="s">
        <v>4278</v>
      </c>
      <c r="Y5162" t="s">
        <v>3748</v>
      </c>
      <c r="Z5162" t="s">
        <v>3051</v>
      </c>
      <c r="AA5162" t="s">
        <v>1310</v>
      </c>
      <c r="AB5162" s="198">
        <v>37073.875</v>
      </c>
      <c r="AC5162" s="198">
        <v>37103.875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310000</v>
      </c>
      <c r="G5163" s="202">
        <v>1342512</v>
      </c>
      <c r="H5163" s="198">
        <v>37047.47314814815</v>
      </c>
      <c r="I5163" t="s">
        <v>4484</v>
      </c>
      <c r="M5163" t="s">
        <v>3494</v>
      </c>
      <c r="N5163" t="s">
        <v>4277</v>
      </c>
      <c r="O5163" t="s">
        <v>4487</v>
      </c>
      <c r="Q5163" s="199">
        <v>10000</v>
      </c>
      <c r="S5163" t="s">
        <v>3495</v>
      </c>
      <c r="T5163" t="s">
        <v>3730</v>
      </c>
      <c r="U5163" s="201">
        <v>3.88</v>
      </c>
      <c r="V5163" t="s">
        <v>4225</v>
      </c>
      <c r="W5163" t="s">
        <v>2909</v>
      </c>
      <c r="X5163" t="s">
        <v>4278</v>
      </c>
      <c r="Y5163" t="s">
        <v>3748</v>
      </c>
      <c r="Z5163" t="s">
        <v>3051</v>
      </c>
      <c r="AA5163" t="s">
        <v>1311</v>
      </c>
      <c r="AB5163" s="198">
        <v>37073.875</v>
      </c>
      <c r="AC5163" s="198">
        <v>37103.875</v>
      </c>
    </row>
    <row r="5164" spans="1:29" x14ac:dyDescent="0.2">
      <c r="A5164" s="44" t="str">
        <f t="shared" si="401"/>
        <v xml:space="preserve"> Metals Financial</v>
      </c>
      <c r="B5164" s="44" t="str">
        <f t="shared" si="402"/>
        <v/>
      </c>
      <c r="C5164" s="44" t="str">
        <f t="shared" si="403"/>
        <v>Metals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1</v>
      </c>
      <c r="G5164" s="202">
        <v>1342513</v>
      </c>
      <c r="H5164" s="198">
        <v>37047.473379629628</v>
      </c>
      <c r="I5164" t="s">
        <v>4130</v>
      </c>
      <c r="M5164" t="s">
        <v>3499</v>
      </c>
      <c r="N5164" t="s">
        <v>3727</v>
      </c>
      <c r="O5164" t="s">
        <v>3728</v>
      </c>
      <c r="Q5164" s="199">
        <v>1</v>
      </c>
      <c r="S5164" t="s">
        <v>3729</v>
      </c>
      <c r="T5164" t="s">
        <v>3730</v>
      </c>
      <c r="U5164" s="201">
        <v>1682</v>
      </c>
      <c r="V5164" t="s">
        <v>4586</v>
      </c>
      <c r="W5164" t="s">
        <v>3736</v>
      </c>
      <c r="X5164" t="s">
        <v>3732</v>
      </c>
      <c r="Y5164" t="s">
        <v>3733</v>
      </c>
      <c r="Z5164" t="s">
        <v>3734</v>
      </c>
      <c r="AA5164">
        <v>2170007</v>
      </c>
    </row>
    <row r="5165" spans="1:29" x14ac:dyDescent="0.2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2</v>
      </c>
      <c r="F5165" s="213">
        <f t="shared" si="405"/>
        <v>100</v>
      </c>
      <c r="G5165" s="202">
        <v>1342515</v>
      </c>
      <c r="H5165" s="198">
        <v>37047.473611111112</v>
      </c>
      <c r="I5165" t="s">
        <v>3521</v>
      </c>
      <c r="M5165" t="s">
        <v>2818</v>
      </c>
      <c r="N5165" t="s">
        <v>3519</v>
      </c>
      <c r="O5165" t="s">
        <v>2570</v>
      </c>
      <c r="Q5165" s="199">
        <v>50</v>
      </c>
      <c r="S5165" t="s">
        <v>3493</v>
      </c>
      <c r="T5165" t="s">
        <v>3730</v>
      </c>
      <c r="U5165" s="201">
        <v>24.75</v>
      </c>
      <c r="V5165" t="s">
        <v>3522</v>
      </c>
      <c r="W5165" t="s">
        <v>3523</v>
      </c>
      <c r="X5165" t="s">
        <v>3524</v>
      </c>
      <c r="Y5165" t="s">
        <v>4783</v>
      </c>
      <c r="Z5165" t="s">
        <v>3046</v>
      </c>
      <c r="AA5165">
        <v>633143.1</v>
      </c>
      <c r="AB5165" s="198">
        <v>37049.875011574077</v>
      </c>
      <c r="AC5165" s="198">
        <v>37050.875011574077</v>
      </c>
    </row>
    <row r="5166" spans="1:29" x14ac:dyDescent="0.2">
      <c r="A5166" s="44" t="str">
        <f t="shared" si="401"/>
        <v xml:space="preserve"> Metals Financial</v>
      </c>
      <c r="B5166" s="44" t="str">
        <f t="shared" si="402"/>
        <v/>
      </c>
      <c r="C5166" s="44" t="str">
        <f t="shared" si="403"/>
        <v>Metals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1</v>
      </c>
      <c r="F5166" s="213">
        <f t="shared" si="405"/>
        <v>16</v>
      </c>
      <c r="G5166" s="202">
        <v>1342516</v>
      </c>
      <c r="H5166" s="198">
        <v>37047.473703703705</v>
      </c>
      <c r="I5166" t="s">
        <v>3700</v>
      </c>
      <c r="M5166" t="s">
        <v>3499</v>
      </c>
      <c r="N5166" t="s">
        <v>3789</v>
      </c>
      <c r="O5166" t="s">
        <v>3790</v>
      </c>
      <c r="P5166" s="199">
        <v>16</v>
      </c>
      <c r="S5166" t="s">
        <v>3729</v>
      </c>
      <c r="T5166" t="s">
        <v>3730</v>
      </c>
      <c r="U5166" s="201">
        <v>932</v>
      </c>
      <c r="V5166" t="s">
        <v>3940</v>
      </c>
      <c r="W5166" t="s">
        <v>3756</v>
      </c>
      <c r="X5166" t="s">
        <v>3732</v>
      </c>
      <c r="Y5166" t="s">
        <v>3733</v>
      </c>
      <c r="Z5166" t="s">
        <v>3734</v>
      </c>
      <c r="AA5166">
        <v>2170005</v>
      </c>
    </row>
    <row r="5167" spans="1:29" x14ac:dyDescent="0.2">
      <c r="A5167" s="44" t="str">
        <f t="shared" si="401"/>
        <v xml:space="preserve"> Metals Financial</v>
      </c>
      <c r="B5167" s="44" t="str">
        <f t="shared" si="402"/>
        <v/>
      </c>
      <c r="C5167" s="44" t="str">
        <f t="shared" si="403"/>
        <v>Metals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20</v>
      </c>
      <c r="G5167" s="202">
        <v>1342517</v>
      </c>
      <c r="H5167" s="198">
        <v>37047.473865740743</v>
      </c>
      <c r="I5167" t="s">
        <v>3700</v>
      </c>
      <c r="M5167" t="s">
        <v>3499</v>
      </c>
      <c r="N5167" t="s">
        <v>3757</v>
      </c>
      <c r="O5167" t="s">
        <v>3758</v>
      </c>
      <c r="P5167" s="199">
        <v>20</v>
      </c>
      <c r="S5167" t="s">
        <v>3729</v>
      </c>
      <c r="T5167" t="s">
        <v>3730</v>
      </c>
      <c r="U5167" s="201">
        <v>462</v>
      </c>
      <c r="V5167" t="s">
        <v>3940</v>
      </c>
      <c r="W5167" t="s">
        <v>3747</v>
      </c>
      <c r="X5167" t="s">
        <v>3732</v>
      </c>
      <c r="Y5167" t="s">
        <v>3733</v>
      </c>
      <c r="Z5167" t="s">
        <v>3734</v>
      </c>
      <c r="AA5167">
        <v>2170003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155000</v>
      </c>
      <c r="G5168" s="202">
        <v>1342518</v>
      </c>
      <c r="H5168" s="198">
        <v>37047.47388888889</v>
      </c>
      <c r="I5168" t="s">
        <v>4477</v>
      </c>
      <c r="M5168" t="s">
        <v>3494</v>
      </c>
      <c r="N5168" t="s">
        <v>4277</v>
      </c>
      <c r="O5168" t="s">
        <v>4487</v>
      </c>
      <c r="P5168" s="199">
        <v>5000</v>
      </c>
      <c r="S5168" t="s">
        <v>3495</v>
      </c>
      <c r="T5168" t="s">
        <v>3730</v>
      </c>
      <c r="U5168" s="201">
        <v>3.875</v>
      </c>
      <c r="V5168" t="s">
        <v>4177</v>
      </c>
      <c r="W5168" t="s">
        <v>2909</v>
      </c>
      <c r="X5168" t="s">
        <v>4278</v>
      </c>
      <c r="Y5168" t="s">
        <v>3748</v>
      </c>
      <c r="Z5168" t="s">
        <v>3051</v>
      </c>
      <c r="AA5168" t="s">
        <v>1312</v>
      </c>
      <c r="AB5168" s="198">
        <v>37073.875</v>
      </c>
      <c r="AC5168" s="198">
        <v>37103.875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24</v>
      </c>
      <c r="F5169" s="213">
        <f t="shared" si="405"/>
        <v>240000</v>
      </c>
      <c r="G5169" s="202">
        <v>1342520</v>
      </c>
      <c r="H5169" s="198">
        <v>37047.474270833336</v>
      </c>
      <c r="I5169" t="s">
        <v>4264</v>
      </c>
      <c r="M5169" t="s">
        <v>3494</v>
      </c>
      <c r="N5169" t="s">
        <v>4277</v>
      </c>
      <c r="O5169" t="s">
        <v>1189</v>
      </c>
      <c r="Q5169" s="199">
        <v>10000</v>
      </c>
      <c r="S5169" t="s">
        <v>3495</v>
      </c>
      <c r="T5169" t="s">
        <v>3730</v>
      </c>
      <c r="U5169" s="201">
        <v>3.7850000000000001</v>
      </c>
      <c r="V5169" t="s">
        <v>4057</v>
      </c>
      <c r="W5169" t="s">
        <v>4527</v>
      </c>
      <c r="X5169" t="s">
        <v>4157</v>
      </c>
      <c r="Y5169" t="s">
        <v>3748</v>
      </c>
      <c r="Z5169" t="s">
        <v>3051</v>
      </c>
      <c r="AA5169" t="s">
        <v>1313</v>
      </c>
      <c r="AB5169" s="198">
        <v>37049.875011574077</v>
      </c>
      <c r="AC5169" s="198">
        <v>37072.875011574077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31</v>
      </c>
      <c r="F5170" s="213">
        <f t="shared" si="405"/>
        <v>155000</v>
      </c>
      <c r="G5170" s="202">
        <v>1342522</v>
      </c>
      <c r="H5170" s="198">
        <v>37047.47446759259</v>
      </c>
      <c r="I5170" t="s">
        <v>4484</v>
      </c>
      <c r="M5170" t="s">
        <v>3494</v>
      </c>
      <c r="N5170" t="s">
        <v>4277</v>
      </c>
      <c r="O5170" t="s">
        <v>4487</v>
      </c>
      <c r="Q5170" s="199">
        <v>5000</v>
      </c>
      <c r="S5170" t="s">
        <v>3495</v>
      </c>
      <c r="T5170" t="s">
        <v>3730</v>
      </c>
      <c r="U5170" s="201">
        <v>3.8849999999999998</v>
      </c>
      <c r="V5170" t="s">
        <v>4225</v>
      </c>
      <c r="W5170" t="s">
        <v>2909</v>
      </c>
      <c r="X5170" t="s">
        <v>4278</v>
      </c>
      <c r="Y5170" t="s">
        <v>3748</v>
      </c>
      <c r="Z5170" t="s">
        <v>3051</v>
      </c>
      <c r="AA5170" t="s">
        <v>1314</v>
      </c>
      <c r="AB5170" s="198">
        <v>37073.875</v>
      </c>
      <c r="AC5170" s="198">
        <v>37103.875</v>
      </c>
    </row>
    <row r="5171" spans="1:29" x14ac:dyDescent="0.2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151</v>
      </c>
      <c r="F5171" s="213">
        <f t="shared" si="405"/>
        <v>755000</v>
      </c>
      <c r="G5171" s="202">
        <v>1342523</v>
      </c>
      <c r="H5171" s="198">
        <v>37047.47452546296</v>
      </c>
      <c r="I5171" t="s">
        <v>3606</v>
      </c>
      <c r="M5171" t="s">
        <v>3494</v>
      </c>
      <c r="N5171" t="s">
        <v>4277</v>
      </c>
      <c r="O5171" t="s">
        <v>4505</v>
      </c>
      <c r="Q5171" s="199">
        <v>5000</v>
      </c>
      <c r="S5171" t="s">
        <v>3495</v>
      </c>
      <c r="T5171" t="s">
        <v>3730</v>
      </c>
      <c r="U5171" s="201">
        <v>4.32</v>
      </c>
      <c r="V5171" t="s">
        <v>3154</v>
      </c>
      <c r="W5171" t="s">
        <v>2909</v>
      </c>
      <c r="X5171" t="s">
        <v>4278</v>
      </c>
      <c r="Y5171" t="s">
        <v>3748</v>
      </c>
      <c r="Z5171" t="s">
        <v>3051</v>
      </c>
      <c r="AA5171" t="s">
        <v>1315</v>
      </c>
      <c r="AB5171" s="198">
        <v>37196</v>
      </c>
      <c r="AC5171" s="198">
        <v>37346</v>
      </c>
    </row>
    <row r="5172" spans="1:29" x14ac:dyDescent="0.2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</v>
      </c>
      <c r="G5172" s="202">
        <v>1342526</v>
      </c>
      <c r="H5172" s="198">
        <v>37047.474733796298</v>
      </c>
      <c r="I5172" t="s">
        <v>4519</v>
      </c>
      <c r="M5172" t="s">
        <v>3494</v>
      </c>
      <c r="N5172" t="s">
        <v>3176</v>
      </c>
      <c r="O5172" t="s">
        <v>151</v>
      </c>
      <c r="Q5172" s="199">
        <v>5000</v>
      </c>
      <c r="S5172" t="s">
        <v>3798</v>
      </c>
      <c r="T5172" t="s">
        <v>3177</v>
      </c>
      <c r="U5172" s="201">
        <v>4.7</v>
      </c>
      <c r="V5172" t="s">
        <v>4186</v>
      </c>
      <c r="W5172" t="s">
        <v>3178</v>
      </c>
      <c r="X5172" t="s">
        <v>3179</v>
      </c>
      <c r="Y5172" t="s">
        <v>4481</v>
      </c>
      <c r="Z5172" t="s">
        <v>3052</v>
      </c>
      <c r="AA5172">
        <v>831805</v>
      </c>
      <c r="AB5172" s="198">
        <v>37048.875011574077</v>
      </c>
      <c r="AC5172" s="198">
        <v>37048.875011574077</v>
      </c>
    </row>
    <row r="5173" spans="1:29" x14ac:dyDescent="0.2">
      <c r="A5173" s="44" t="str">
        <f t="shared" si="401"/>
        <v>US Power Physical</v>
      </c>
      <c r="B5173" s="44" t="str">
        <f t="shared" si="402"/>
        <v>US</v>
      </c>
      <c r="C5173" s="44" t="str">
        <f t="shared" si="403"/>
        <v>Power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365</v>
      </c>
      <c r="F5173" s="213">
        <f t="shared" si="405"/>
        <v>9125</v>
      </c>
      <c r="G5173" s="202">
        <v>1342527</v>
      </c>
      <c r="H5173" s="198">
        <v>37047.474918981483</v>
      </c>
      <c r="I5173" t="s">
        <v>4272</v>
      </c>
      <c r="M5173" t="s">
        <v>2818</v>
      </c>
      <c r="N5173" t="s">
        <v>3460</v>
      </c>
      <c r="O5173" t="s">
        <v>4646</v>
      </c>
      <c r="Q5173" s="199">
        <v>25</v>
      </c>
      <c r="S5173" t="s">
        <v>3493</v>
      </c>
      <c r="T5173" t="s">
        <v>3730</v>
      </c>
      <c r="U5173" s="201">
        <v>42</v>
      </c>
      <c r="V5173" t="s">
        <v>4031</v>
      </c>
      <c r="W5173" t="s">
        <v>4447</v>
      </c>
      <c r="X5173" t="s">
        <v>3236</v>
      </c>
      <c r="Y5173" t="s">
        <v>4783</v>
      </c>
      <c r="Z5173" t="s">
        <v>3046</v>
      </c>
      <c r="AA5173">
        <v>633146.1</v>
      </c>
      <c r="AB5173" s="198">
        <v>37622</v>
      </c>
      <c r="AC5173" s="198">
        <v>37986</v>
      </c>
    </row>
    <row r="5174" spans="1:29" x14ac:dyDescent="0.2">
      <c r="A5174" s="44" t="str">
        <f t="shared" si="401"/>
        <v>US Power Physical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Physical</v>
      </c>
      <c r="E5174" s="44">
        <f>IF(VLOOKUP(S5174,'DD-Lookup'!$J$6:$L$50,3,FALSE)="Monthly",(YEAR(AC5174)-YEAR(AB5174))*12+MONTH(AC5174)-MONTH(AB5174)+1,(AC5174-AB5174+1))</f>
        <v>5</v>
      </c>
      <c r="F5174" s="213">
        <f t="shared" si="405"/>
        <v>250</v>
      </c>
      <c r="G5174" s="202">
        <v>1342528</v>
      </c>
      <c r="H5174" s="198">
        <v>37047.475439814814</v>
      </c>
      <c r="I5174" t="s">
        <v>3540</v>
      </c>
      <c r="M5174" t="s">
        <v>2818</v>
      </c>
      <c r="N5174" t="s">
        <v>3519</v>
      </c>
      <c r="O5174" t="s">
        <v>3457</v>
      </c>
      <c r="Q5174" s="199">
        <v>50</v>
      </c>
      <c r="S5174" t="s">
        <v>3493</v>
      </c>
      <c r="T5174" t="s">
        <v>3730</v>
      </c>
      <c r="U5174" s="201">
        <v>38.5</v>
      </c>
      <c r="V5174" t="s">
        <v>3137</v>
      </c>
      <c r="W5174" t="s">
        <v>3534</v>
      </c>
      <c r="X5174" t="s">
        <v>3535</v>
      </c>
      <c r="Y5174" t="s">
        <v>4783</v>
      </c>
      <c r="Z5174" t="s">
        <v>3046</v>
      </c>
      <c r="AA5174">
        <v>633148.1</v>
      </c>
      <c r="AB5174" s="198">
        <v>37053.875011574077</v>
      </c>
      <c r="AC5174" s="198">
        <v>37057.875011574077</v>
      </c>
    </row>
    <row r="5175" spans="1:29" x14ac:dyDescent="0.2">
      <c r="A5175" s="44" t="str">
        <f t="shared" si="401"/>
        <v xml:space="preserve"> Natural Gas Physical</v>
      </c>
      <c r="B5175" s="44" t="str">
        <f t="shared" si="402"/>
        <v/>
      </c>
      <c r="C5175" s="44" t="str">
        <f t="shared" si="403"/>
        <v>Natural Gas</v>
      </c>
      <c r="D5175" s="44" t="str">
        <f t="shared" si="404"/>
        <v>Physical</v>
      </c>
      <c r="E5175" s="44">
        <f>IF(VLOOKUP(S5175,'DD-Lookup'!$J$6:$L$50,3,FALSE)="Monthly",(YEAR(AC5175)-YEAR(AB5175))*12+MONTH(AC5175)-MONTH(AB5175)+1,(AC5175-AB5175+1))</f>
        <v>1</v>
      </c>
      <c r="F5175" s="213">
        <f t="shared" si="405"/>
        <v>50000</v>
      </c>
      <c r="G5175" s="202">
        <v>1342529</v>
      </c>
      <c r="H5175" s="198">
        <v>37047.47556712963</v>
      </c>
      <c r="I5175" t="s">
        <v>3782</v>
      </c>
      <c r="M5175" t="s">
        <v>3494</v>
      </c>
      <c r="N5175" t="s">
        <v>3761</v>
      </c>
      <c r="O5175" t="s">
        <v>4006</v>
      </c>
      <c r="Q5175" s="199">
        <v>50000</v>
      </c>
      <c r="S5175" t="s">
        <v>3763</v>
      </c>
      <c r="T5175" t="s">
        <v>3764</v>
      </c>
      <c r="U5175" s="201">
        <v>20.149999999999999</v>
      </c>
      <c r="V5175" t="s">
        <v>3221</v>
      </c>
      <c r="W5175" t="s">
        <v>3773</v>
      </c>
      <c r="X5175" t="s">
        <v>3766</v>
      </c>
      <c r="Y5175" t="s">
        <v>3767</v>
      </c>
      <c r="Z5175" t="s">
        <v>3735</v>
      </c>
      <c r="AA5175">
        <v>106549</v>
      </c>
      <c r="AB5175" s="198">
        <v>37047.875011574077</v>
      </c>
      <c r="AC5175" s="198">
        <v>37047.875011574077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365</v>
      </c>
      <c r="F5176" s="213">
        <f t="shared" si="405"/>
        <v>1825000</v>
      </c>
      <c r="G5176" s="202">
        <v>1342530</v>
      </c>
      <c r="H5176" s="198">
        <v>37047.475613425922</v>
      </c>
      <c r="I5176" t="s">
        <v>3518</v>
      </c>
      <c r="M5176" t="s">
        <v>3494</v>
      </c>
      <c r="N5176" t="s">
        <v>4277</v>
      </c>
      <c r="O5176" t="s">
        <v>4526</v>
      </c>
      <c r="Q5176" s="199">
        <v>5000</v>
      </c>
      <c r="S5176" t="s">
        <v>3495</v>
      </c>
      <c r="T5176" t="s">
        <v>3730</v>
      </c>
      <c r="U5176" s="201">
        <v>4.01</v>
      </c>
      <c r="V5176" t="s">
        <v>4392</v>
      </c>
      <c r="W5176" t="s">
        <v>2909</v>
      </c>
      <c r="X5176" t="s">
        <v>4278</v>
      </c>
      <c r="Y5176" t="s">
        <v>3748</v>
      </c>
      <c r="Z5176" t="s">
        <v>3051</v>
      </c>
      <c r="AA5176" t="s">
        <v>1316</v>
      </c>
      <c r="AB5176" s="198">
        <v>37257.875</v>
      </c>
      <c r="AC5176" s="198">
        <v>37621.875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151</v>
      </c>
      <c r="F5177" s="213">
        <f t="shared" si="405"/>
        <v>755000</v>
      </c>
      <c r="G5177" s="202">
        <v>1342531</v>
      </c>
      <c r="H5177" s="198">
        <v>37047.475717592592</v>
      </c>
      <c r="I5177" t="s">
        <v>3606</v>
      </c>
      <c r="M5177" t="s">
        <v>3494</v>
      </c>
      <c r="N5177" t="s">
        <v>4277</v>
      </c>
      <c r="O5177" t="s">
        <v>4505</v>
      </c>
      <c r="Q5177" s="199">
        <v>5000</v>
      </c>
      <c r="S5177" t="s">
        <v>3495</v>
      </c>
      <c r="T5177" t="s">
        <v>3730</v>
      </c>
      <c r="U5177" s="201">
        <v>4.3250000000000002</v>
      </c>
      <c r="V5177" t="s">
        <v>3154</v>
      </c>
      <c r="W5177" t="s">
        <v>2909</v>
      </c>
      <c r="X5177" t="s">
        <v>4278</v>
      </c>
      <c r="Y5177" t="s">
        <v>3748</v>
      </c>
      <c r="Z5177" t="s">
        <v>3051</v>
      </c>
      <c r="AA5177" t="s">
        <v>1317</v>
      </c>
      <c r="AB5177" s="198">
        <v>37196</v>
      </c>
      <c r="AC5177" s="198">
        <v>37346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31</v>
      </c>
      <c r="F5178" s="213">
        <f t="shared" si="405"/>
        <v>465000</v>
      </c>
      <c r="G5178" s="202">
        <v>1342532</v>
      </c>
      <c r="H5178" s="198">
        <v>37047.475810185184</v>
      </c>
      <c r="I5178" t="s">
        <v>4519</v>
      </c>
      <c r="M5178" t="s">
        <v>3494</v>
      </c>
      <c r="N5178" t="s">
        <v>4277</v>
      </c>
      <c r="O5178" t="s">
        <v>4487</v>
      </c>
      <c r="Q5178" s="199">
        <v>15000</v>
      </c>
      <c r="S5178" t="s">
        <v>3495</v>
      </c>
      <c r="T5178" t="s">
        <v>3730</v>
      </c>
      <c r="U5178" s="201">
        <v>3.895</v>
      </c>
      <c r="V5178" t="s">
        <v>4520</v>
      </c>
      <c r="W5178" t="s">
        <v>2909</v>
      </c>
      <c r="X5178" t="s">
        <v>4278</v>
      </c>
      <c r="Y5178" t="s">
        <v>3748</v>
      </c>
      <c r="Z5178" t="s">
        <v>3051</v>
      </c>
      <c r="AA5178" t="s">
        <v>1318</v>
      </c>
      <c r="AB5178" s="198">
        <v>37073.875</v>
      </c>
      <c r="AC5178" s="198">
        <v>37103.875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465000</v>
      </c>
      <c r="G5179" s="202">
        <v>1342534</v>
      </c>
      <c r="H5179" s="198">
        <v>37047.475995370369</v>
      </c>
      <c r="I5179" t="s">
        <v>3151</v>
      </c>
      <c r="M5179" t="s">
        <v>3494</v>
      </c>
      <c r="N5179" t="s">
        <v>4277</v>
      </c>
      <c r="O5179" t="s">
        <v>4487</v>
      </c>
      <c r="Q5179" s="199">
        <v>15000</v>
      </c>
      <c r="S5179" t="s">
        <v>3495</v>
      </c>
      <c r="T5179" t="s">
        <v>3730</v>
      </c>
      <c r="U5179" s="201">
        <v>3.9</v>
      </c>
      <c r="V5179" t="s">
        <v>3508</v>
      </c>
      <c r="W5179" t="s">
        <v>2909</v>
      </c>
      <c r="X5179" t="s">
        <v>4278</v>
      </c>
      <c r="Y5179" t="s">
        <v>3748</v>
      </c>
      <c r="Z5179" t="s">
        <v>3051</v>
      </c>
      <c r="AA5179" t="s">
        <v>1319</v>
      </c>
      <c r="AB5179" s="198">
        <v>37073.875</v>
      </c>
      <c r="AC5179" s="198">
        <v>37103.875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310000</v>
      </c>
      <c r="G5180" s="202">
        <v>1342535</v>
      </c>
      <c r="H5180" s="198">
        <v>37047.476099537038</v>
      </c>
      <c r="I5180" t="s">
        <v>4276</v>
      </c>
      <c r="M5180" t="s">
        <v>3494</v>
      </c>
      <c r="N5180" t="s">
        <v>4277</v>
      </c>
      <c r="O5180" t="s">
        <v>4487</v>
      </c>
      <c r="P5180" s="199">
        <v>10000</v>
      </c>
      <c r="S5180" t="s">
        <v>3495</v>
      </c>
      <c r="T5180" t="s">
        <v>3730</v>
      </c>
      <c r="U5180" s="201">
        <v>3.895</v>
      </c>
      <c r="V5180" t="s">
        <v>4062</v>
      </c>
      <c r="W5180" t="s">
        <v>2909</v>
      </c>
      <c r="X5180" t="s">
        <v>4278</v>
      </c>
      <c r="Y5180" t="s">
        <v>3748</v>
      </c>
      <c r="Z5180" t="s">
        <v>3051</v>
      </c>
      <c r="AA5180" t="s">
        <v>1320</v>
      </c>
      <c r="AB5180" s="198">
        <v>37073.875</v>
      </c>
      <c r="AC5180" s="198">
        <v>37103.875</v>
      </c>
    </row>
    <row r="5181" spans="1:29" x14ac:dyDescent="0.2">
      <c r="A5181" s="44" t="str">
        <f t="shared" si="401"/>
        <v>US Power Physical</v>
      </c>
      <c r="B5181" s="44" t="str">
        <f t="shared" si="402"/>
        <v>US</v>
      </c>
      <c r="C5181" s="44" t="str">
        <f t="shared" si="403"/>
        <v>Power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62</v>
      </c>
      <c r="F5181" s="213">
        <f t="shared" si="405"/>
        <v>3100</v>
      </c>
      <c r="G5181" s="202">
        <v>1342536</v>
      </c>
      <c r="H5181" s="198">
        <v>37047.476215277777</v>
      </c>
      <c r="I5181" t="s">
        <v>3540</v>
      </c>
      <c r="M5181" t="s">
        <v>2818</v>
      </c>
      <c r="N5181" t="s">
        <v>3519</v>
      </c>
      <c r="O5181" t="s">
        <v>1776</v>
      </c>
      <c r="Q5181" s="199">
        <v>50</v>
      </c>
      <c r="S5181" t="s">
        <v>3493</v>
      </c>
      <c r="T5181" t="s">
        <v>3730</v>
      </c>
      <c r="U5181" s="201">
        <v>70.5</v>
      </c>
      <c r="V5181" t="s">
        <v>3972</v>
      </c>
      <c r="W5181" t="s">
        <v>3538</v>
      </c>
      <c r="X5181" t="s">
        <v>3539</v>
      </c>
      <c r="Y5181" t="s">
        <v>4783</v>
      </c>
      <c r="Z5181" t="s">
        <v>3046</v>
      </c>
      <c r="AA5181">
        <v>633149.1</v>
      </c>
      <c r="AB5181" s="198">
        <v>37438.71597222222</v>
      </c>
      <c r="AC5181" s="198">
        <v>37499.71597222222</v>
      </c>
    </row>
    <row r="5182" spans="1:29" x14ac:dyDescent="0.2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62</v>
      </c>
      <c r="F5182" s="213">
        <f t="shared" si="405"/>
        <v>3100</v>
      </c>
      <c r="G5182" s="202">
        <v>1342537</v>
      </c>
      <c r="H5182" s="198">
        <v>37047.4762962963</v>
      </c>
      <c r="I5182" t="s">
        <v>3540</v>
      </c>
      <c r="M5182" t="s">
        <v>2818</v>
      </c>
      <c r="N5182" t="s">
        <v>3519</v>
      </c>
      <c r="O5182" t="s">
        <v>3984</v>
      </c>
      <c r="Q5182" s="199">
        <v>50</v>
      </c>
      <c r="S5182" t="s">
        <v>3493</v>
      </c>
      <c r="T5182" t="s">
        <v>3730</v>
      </c>
      <c r="U5182" s="201">
        <v>74</v>
      </c>
      <c r="V5182" t="s">
        <v>3972</v>
      </c>
      <c r="W5182" t="s">
        <v>3527</v>
      </c>
      <c r="X5182" t="s">
        <v>4275</v>
      </c>
      <c r="Y5182" t="s">
        <v>4783</v>
      </c>
      <c r="Z5182" t="s">
        <v>3046</v>
      </c>
      <c r="AA5182">
        <v>633150.1</v>
      </c>
      <c r="AB5182" s="198">
        <v>37438.594444444447</v>
      </c>
      <c r="AC5182" s="198">
        <v>37499.594444444447</v>
      </c>
    </row>
    <row r="5183" spans="1:29" x14ac:dyDescent="0.2">
      <c r="A5183" s="44" t="str">
        <f t="shared" si="401"/>
        <v xml:space="preserve"> Metals Financial</v>
      </c>
      <c r="B5183" s="44" t="str">
        <f t="shared" si="402"/>
        <v/>
      </c>
      <c r="C5183" s="44" t="str">
        <f t="shared" si="403"/>
        <v>Metals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</v>
      </c>
      <c r="F5183" s="213">
        <f t="shared" si="405"/>
        <v>3</v>
      </c>
      <c r="G5183" s="202">
        <v>1342539</v>
      </c>
      <c r="H5183" s="198">
        <v>37047.476307870369</v>
      </c>
      <c r="I5183" t="s">
        <v>3784</v>
      </c>
      <c r="M5183" t="s">
        <v>3499</v>
      </c>
      <c r="N5183" t="s">
        <v>3727</v>
      </c>
      <c r="O5183" t="s">
        <v>3728</v>
      </c>
      <c r="Q5183" s="199">
        <v>3</v>
      </c>
      <c r="S5183" t="s">
        <v>3729</v>
      </c>
      <c r="T5183" t="s">
        <v>3730</v>
      </c>
      <c r="U5183" s="201">
        <v>1682</v>
      </c>
      <c r="V5183" t="s">
        <v>3786</v>
      </c>
      <c r="W5183" t="s">
        <v>3736</v>
      </c>
      <c r="X5183" t="s">
        <v>3732</v>
      </c>
      <c r="Y5183" t="s">
        <v>3733</v>
      </c>
      <c r="Z5183" t="s">
        <v>3734</v>
      </c>
      <c r="AA5183">
        <v>2170001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1342538</v>
      </c>
      <c r="H5184" s="198">
        <v>37047.476307870369</v>
      </c>
      <c r="I5184" t="s">
        <v>4484</v>
      </c>
      <c r="M5184" t="s">
        <v>3494</v>
      </c>
      <c r="N5184" t="s">
        <v>4277</v>
      </c>
      <c r="O5184" t="s">
        <v>4505</v>
      </c>
      <c r="Q5184" s="199">
        <v>5000</v>
      </c>
      <c r="S5184" t="s">
        <v>3495</v>
      </c>
      <c r="T5184" t="s">
        <v>3730</v>
      </c>
      <c r="U5184" s="201">
        <v>4.335</v>
      </c>
      <c r="V5184" t="s">
        <v>4485</v>
      </c>
      <c r="W5184" t="s">
        <v>2909</v>
      </c>
      <c r="X5184" t="s">
        <v>4278</v>
      </c>
      <c r="Y5184" t="s">
        <v>3748</v>
      </c>
      <c r="Z5184" t="s">
        <v>3051</v>
      </c>
      <c r="AA5184" t="s">
        <v>1321</v>
      </c>
      <c r="AB5184" s="198">
        <v>37196</v>
      </c>
      <c r="AC5184" s="198">
        <v>37346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123</v>
      </c>
      <c r="F5185" s="213">
        <f t="shared" si="405"/>
        <v>615000</v>
      </c>
      <c r="G5185" s="202">
        <v>1342541</v>
      </c>
      <c r="H5185" s="198">
        <v>37047.476354166669</v>
      </c>
      <c r="I5185" t="s">
        <v>4496</v>
      </c>
      <c r="M5185" t="s">
        <v>3494</v>
      </c>
      <c r="N5185" t="s">
        <v>4277</v>
      </c>
      <c r="O5185" t="s">
        <v>3218</v>
      </c>
      <c r="Q5185" s="199">
        <v>5000</v>
      </c>
      <c r="S5185" t="s">
        <v>3495</v>
      </c>
      <c r="T5185" t="s">
        <v>3730</v>
      </c>
      <c r="U5185" s="201">
        <v>4</v>
      </c>
      <c r="V5185" t="s">
        <v>3640</v>
      </c>
      <c r="W5185" t="s">
        <v>2909</v>
      </c>
      <c r="X5185" t="s">
        <v>4278</v>
      </c>
      <c r="Y5185" t="s">
        <v>3748</v>
      </c>
      <c r="Z5185" t="s">
        <v>3051</v>
      </c>
      <c r="AA5185" t="s">
        <v>1322</v>
      </c>
      <c r="AB5185" s="198">
        <v>37073</v>
      </c>
      <c r="AC5185" s="198">
        <v>37195</v>
      </c>
    </row>
    <row r="5186" spans="1:29" x14ac:dyDescent="0.2">
      <c r="A5186" s="44" t="str">
        <f t="shared" si="401"/>
        <v>US Power Physical</v>
      </c>
      <c r="B5186" s="44" t="str">
        <f t="shared" si="402"/>
        <v>US</v>
      </c>
      <c r="C5186" s="44" t="str">
        <f t="shared" si="403"/>
        <v>Power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5</v>
      </c>
      <c r="F5186" s="213">
        <f t="shared" si="405"/>
        <v>250</v>
      </c>
      <c r="G5186" s="202">
        <v>1342542</v>
      </c>
      <c r="H5186" s="198">
        <v>37047.476504629631</v>
      </c>
      <c r="I5186" t="s">
        <v>3540</v>
      </c>
      <c r="M5186" t="s">
        <v>2818</v>
      </c>
      <c r="N5186" t="s">
        <v>3519</v>
      </c>
      <c r="O5186" t="s">
        <v>3457</v>
      </c>
      <c r="Q5186" s="199">
        <v>50</v>
      </c>
      <c r="S5186" t="s">
        <v>3493</v>
      </c>
      <c r="T5186" t="s">
        <v>3730</v>
      </c>
      <c r="U5186" s="201">
        <v>38.5</v>
      </c>
      <c r="V5186" t="s">
        <v>3137</v>
      </c>
      <c r="W5186" t="s">
        <v>3534</v>
      </c>
      <c r="X5186" t="s">
        <v>3535</v>
      </c>
      <c r="Y5186" t="s">
        <v>4783</v>
      </c>
      <c r="Z5186" t="s">
        <v>3046</v>
      </c>
      <c r="AA5186">
        <v>633155.1</v>
      </c>
      <c r="AB5186" s="198">
        <v>37053.875011574077</v>
      </c>
      <c r="AC5186" s="198">
        <v>37057.875011574077</v>
      </c>
    </row>
    <row r="5187" spans="1:29" x14ac:dyDescent="0.2">
      <c r="A5187" s="44" t="str">
        <f t="shared" si="401"/>
        <v>US Power Physical</v>
      </c>
      <c r="B5187" s="44" t="str">
        <f t="shared" si="402"/>
        <v>US</v>
      </c>
      <c r="C5187" s="44" t="str">
        <f t="shared" si="403"/>
        <v>Power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5</v>
      </c>
      <c r="F5187" s="213">
        <f t="shared" si="405"/>
        <v>250</v>
      </c>
      <c r="G5187" s="202">
        <v>1342543</v>
      </c>
      <c r="H5187" s="198">
        <v>37047.476574074077</v>
      </c>
      <c r="I5187" t="s">
        <v>3540</v>
      </c>
      <c r="M5187" t="s">
        <v>2818</v>
      </c>
      <c r="N5187" t="s">
        <v>3519</v>
      </c>
      <c r="O5187" t="s">
        <v>3994</v>
      </c>
      <c r="Q5187" s="199">
        <v>50</v>
      </c>
      <c r="S5187" t="s">
        <v>3493</v>
      </c>
      <c r="T5187" t="s">
        <v>3730</v>
      </c>
      <c r="U5187" s="201">
        <v>48.25</v>
      </c>
      <c r="V5187" t="s">
        <v>3116</v>
      </c>
      <c r="W5187" t="s">
        <v>3527</v>
      </c>
      <c r="X5187" t="s">
        <v>4262</v>
      </c>
      <c r="Y5187" t="s">
        <v>4783</v>
      </c>
      <c r="Z5187" t="s">
        <v>3046</v>
      </c>
      <c r="AA5187">
        <v>633158.1</v>
      </c>
      <c r="AB5187" s="198">
        <v>37053.875011574077</v>
      </c>
      <c r="AC5187" s="198">
        <v>37057.875011574077</v>
      </c>
    </row>
    <row r="5188" spans="1:29" x14ac:dyDescent="0.2">
      <c r="A5188" s="44" t="str">
        <f t="shared" si="401"/>
        <v>US Power Physical</v>
      </c>
      <c r="B5188" s="44" t="str">
        <f t="shared" si="402"/>
        <v>US</v>
      </c>
      <c r="C5188" s="44" t="str">
        <f t="shared" si="403"/>
        <v>Power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31</v>
      </c>
      <c r="F5188" s="213">
        <f t="shared" si="405"/>
        <v>1550</v>
      </c>
      <c r="G5188" s="202">
        <v>1342544</v>
      </c>
      <c r="H5188" s="198">
        <v>37047.476747685185</v>
      </c>
      <c r="I5188" t="s">
        <v>3540</v>
      </c>
      <c r="M5188" t="s">
        <v>2818</v>
      </c>
      <c r="N5188" t="s">
        <v>3519</v>
      </c>
      <c r="O5188" t="s">
        <v>3834</v>
      </c>
      <c r="Q5188" s="199">
        <v>50</v>
      </c>
      <c r="S5188" t="s">
        <v>3493</v>
      </c>
      <c r="T5188" t="s">
        <v>3730</v>
      </c>
      <c r="U5188" s="201">
        <v>84</v>
      </c>
      <c r="V5188" t="s">
        <v>3650</v>
      </c>
      <c r="W5188" t="s">
        <v>3538</v>
      </c>
      <c r="X5188" t="s">
        <v>3539</v>
      </c>
      <c r="Y5188" t="s">
        <v>4783</v>
      </c>
      <c r="Z5188" t="s">
        <v>3046</v>
      </c>
      <c r="AA5188">
        <v>633164.1</v>
      </c>
      <c r="AB5188" s="198">
        <v>37073.875011574077</v>
      </c>
      <c r="AC5188" s="198">
        <v>37103.875011574077</v>
      </c>
    </row>
    <row r="5189" spans="1:29" x14ac:dyDescent="0.2">
      <c r="A5189" s="44" t="str">
        <f t="shared" si="401"/>
        <v>US Power Physical</v>
      </c>
      <c r="B5189" s="44" t="str">
        <f t="shared" si="402"/>
        <v>US</v>
      </c>
      <c r="C5189" s="44" t="str">
        <f t="shared" si="403"/>
        <v>Power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24</v>
      </c>
      <c r="F5189" s="213">
        <f t="shared" si="405"/>
        <v>1200</v>
      </c>
      <c r="G5189" s="202">
        <v>1342545</v>
      </c>
      <c r="H5189" s="198">
        <v>37047.476782407408</v>
      </c>
      <c r="I5189" t="s">
        <v>4249</v>
      </c>
      <c r="M5189" t="s">
        <v>2818</v>
      </c>
      <c r="N5189" t="s">
        <v>3519</v>
      </c>
      <c r="O5189" t="s">
        <v>2491</v>
      </c>
      <c r="Q5189" s="199">
        <v>50</v>
      </c>
      <c r="S5189" t="s">
        <v>3493</v>
      </c>
      <c r="T5189" t="s">
        <v>3730</v>
      </c>
      <c r="U5189" s="201">
        <v>45.25</v>
      </c>
      <c r="V5189" t="s">
        <v>4786</v>
      </c>
      <c r="W5189" t="s">
        <v>3523</v>
      </c>
      <c r="X5189" t="s">
        <v>3524</v>
      </c>
      <c r="Y5189" t="s">
        <v>4783</v>
      </c>
      <c r="Z5189" t="s">
        <v>3046</v>
      </c>
      <c r="AA5189">
        <v>633166.1</v>
      </c>
      <c r="AB5189" s="198">
        <v>37049.875011574077</v>
      </c>
      <c r="AC5189" s="198">
        <v>37072.875011574077</v>
      </c>
    </row>
    <row r="5190" spans="1:29" x14ac:dyDescent="0.2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31</v>
      </c>
      <c r="F5190" s="213">
        <f t="shared" si="405"/>
        <v>465000</v>
      </c>
      <c r="G5190" s="202">
        <v>1342546</v>
      </c>
      <c r="H5190" s="198">
        <v>37047.476805555554</v>
      </c>
      <c r="I5190" t="s">
        <v>4276</v>
      </c>
      <c r="M5190" t="s">
        <v>3494</v>
      </c>
      <c r="N5190" t="s">
        <v>4277</v>
      </c>
      <c r="O5190" t="s">
        <v>4487</v>
      </c>
      <c r="Q5190" s="199">
        <v>15000</v>
      </c>
      <c r="S5190" t="s">
        <v>3495</v>
      </c>
      <c r="T5190" t="s">
        <v>3730</v>
      </c>
      <c r="U5190" s="201">
        <v>3.9</v>
      </c>
      <c r="V5190" t="s">
        <v>4361</v>
      </c>
      <c r="W5190" t="s">
        <v>2909</v>
      </c>
      <c r="X5190" t="s">
        <v>4278</v>
      </c>
      <c r="Y5190" t="s">
        <v>3748</v>
      </c>
      <c r="Z5190" t="s">
        <v>3051</v>
      </c>
      <c r="AA5190" t="s">
        <v>1323</v>
      </c>
      <c r="AB5190" s="198">
        <v>37073.875</v>
      </c>
      <c r="AC5190" s="198">
        <v>37103.875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3100</v>
      </c>
      <c r="G5191" s="202">
        <v>1342547</v>
      </c>
      <c r="H5191" s="198">
        <v>37047.476863425924</v>
      </c>
      <c r="I5191" t="s">
        <v>4496</v>
      </c>
      <c r="M5191" t="s">
        <v>3494</v>
      </c>
      <c r="N5191" t="s">
        <v>4466</v>
      </c>
      <c r="O5191" t="s">
        <v>4092</v>
      </c>
      <c r="P5191" s="199">
        <v>100</v>
      </c>
      <c r="S5191" t="s">
        <v>4416</v>
      </c>
      <c r="T5191" t="s">
        <v>3730</v>
      </c>
      <c r="U5191" s="201">
        <v>0.16</v>
      </c>
      <c r="V5191" t="s">
        <v>3628</v>
      </c>
      <c r="W5191" t="s">
        <v>4417</v>
      </c>
      <c r="X5191" t="s">
        <v>4418</v>
      </c>
      <c r="Y5191" t="s">
        <v>3748</v>
      </c>
      <c r="Z5191" t="s">
        <v>3051</v>
      </c>
      <c r="AA5191" t="s">
        <v>1324</v>
      </c>
      <c r="AB5191" s="198">
        <v>37073</v>
      </c>
      <c r="AC5191" s="198">
        <v>37103</v>
      </c>
    </row>
    <row r="5192" spans="1:29" x14ac:dyDescent="0.2">
      <c r="A5192" s="44" t="str">
        <f t="shared" si="401"/>
        <v>US Power Physical</v>
      </c>
      <c r="B5192" s="44" t="str">
        <f t="shared" si="402"/>
        <v>US</v>
      </c>
      <c r="C5192" s="44" t="str">
        <f t="shared" si="403"/>
        <v>Power</v>
      </c>
      <c r="D5192" s="44" t="str">
        <f t="shared" si="404"/>
        <v>Physical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1550</v>
      </c>
      <c r="G5192" s="202">
        <v>1342551</v>
      </c>
      <c r="H5192" s="198">
        <v>37047.477037037039</v>
      </c>
      <c r="I5192" t="s">
        <v>3540</v>
      </c>
      <c r="M5192" t="s">
        <v>2818</v>
      </c>
      <c r="N5192" t="s">
        <v>3519</v>
      </c>
      <c r="O5192" t="s">
        <v>1325</v>
      </c>
      <c r="Q5192" s="199">
        <v>50</v>
      </c>
      <c r="S5192" t="s">
        <v>3493</v>
      </c>
      <c r="T5192" t="s">
        <v>3730</v>
      </c>
      <c r="U5192" s="201">
        <v>88.25</v>
      </c>
      <c r="V5192" t="s">
        <v>3650</v>
      </c>
      <c r="W5192" t="s">
        <v>2834</v>
      </c>
      <c r="X5192" t="s">
        <v>3528</v>
      </c>
      <c r="Y5192" t="s">
        <v>4783</v>
      </c>
      <c r="Z5192" t="s">
        <v>3046</v>
      </c>
      <c r="AA5192">
        <v>633167.1</v>
      </c>
      <c r="AB5192" s="198">
        <v>37073.875011574077</v>
      </c>
      <c r="AC5192" s="198">
        <v>37103.875011574077</v>
      </c>
    </row>
    <row r="5193" spans="1:29" x14ac:dyDescent="0.2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24</v>
      </c>
      <c r="F5193" s="213">
        <f t="shared" si="405"/>
        <v>240000</v>
      </c>
      <c r="G5193" s="202">
        <v>1342552</v>
      </c>
      <c r="H5193" s="198">
        <v>37047.477106481485</v>
      </c>
      <c r="I5193" t="s">
        <v>4239</v>
      </c>
      <c r="M5193" t="s">
        <v>3494</v>
      </c>
      <c r="N5193" t="s">
        <v>4277</v>
      </c>
      <c r="O5193" t="s">
        <v>1189</v>
      </c>
      <c r="Q5193" s="199">
        <v>10000</v>
      </c>
      <c r="S5193" t="s">
        <v>3495</v>
      </c>
      <c r="T5193" t="s">
        <v>3730</v>
      </c>
      <c r="U5193" s="201">
        <v>3.8</v>
      </c>
      <c r="V5193" t="s">
        <v>4066</v>
      </c>
      <c r="W5193" t="s">
        <v>4527</v>
      </c>
      <c r="X5193" t="s">
        <v>4157</v>
      </c>
      <c r="Y5193" t="s">
        <v>3748</v>
      </c>
      <c r="Z5193" t="s">
        <v>3051</v>
      </c>
      <c r="AA5193" t="s">
        <v>1326</v>
      </c>
      <c r="AB5193" s="198">
        <v>37049.875011574077</v>
      </c>
      <c r="AC5193" s="198">
        <v>37072.875011574077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123</v>
      </c>
      <c r="F5194" s="213">
        <f t="shared" si="405"/>
        <v>307500</v>
      </c>
      <c r="G5194" s="202">
        <v>1342556</v>
      </c>
      <c r="H5194" s="198">
        <v>37047.477187500001</v>
      </c>
      <c r="I5194" t="s">
        <v>4276</v>
      </c>
      <c r="M5194" t="s">
        <v>3494</v>
      </c>
      <c r="N5194" t="s">
        <v>4277</v>
      </c>
      <c r="O5194" t="s">
        <v>3218</v>
      </c>
      <c r="Q5194" s="199">
        <v>2500</v>
      </c>
      <c r="S5194" t="s">
        <v>3495</v>
      </c>
      <c r="T5194" t="s">
        <v>3730</v>
      </c>
      <c r="U5194" s="201">
        <v>4</v>
      </c>
      <c r="V5194" t="s">
        <v>4450</v>
      </c>
      <c r="W5194" t="s">
        <v>2909</v>
      </c>
      <c r="X5194" t="s">
        <v>4278</v>
      </c>
      <c r="Y5194" t="s">
        <v>3748</v>
      </c>
      <c r="Z5194" t="s">
        <v>3051</v>
      </c>
      <c r="AA5194" t="s">
        <v>1327</v>
      </c>
      <c r="AB5194" s="198">
        <v>37073</v>
      </c>
      <c r="AC5194" s="198">
        <v>37195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310000</v>
      </c>
      <c r="G5195" s="202">
        <v>1342561</v>
      </c>
      <c r="H5195" s="198">
        <v>37047.477569444447</v>
      </c>
      <c r="I5195" t="s">
        <v>4282</v>
      </c>
      <c r="M5195" t="s">
        <v>3494</v>
      </c>
      <c r="N5195" t="s">
        <v>4277</v>
      </c>
      <c r="O5195" t="s">
        <v>4487</v>
      </c>
      <c r="P5195" s="199">
        <v>10000</v>
      </c>
      <c r="S5195" t="s">
        <v>3495</v>
      </c>
      <c r="T5195" t="s">
        <v>3730</v>
      </c>
      <c r="U5195" s="201">
        <v>3.91</v>
      </c>
      <c r="V5195" t="s">
        <v>3230</v>
      </c>
      <c r="W5195" t="s">
        <v>2909</v>
      </c>
      <c r="X5195" t="s">
        <v>4278</v>
      </c>
      <c r="Y5195" t="s">
        <v>3748</v>
      </c>
      <c r="Z5195" t="s">
        <v>3051</v>
      </c>
      <c r="AA5195" t="s">
        <v>1328</v>
      </c>
      <c r="AB5195" s="198">
        <v>37073.875</v>
      </c>
      <c r="AC5195" s="198">
        <v>37103.875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155000</v>
      </c>
      <c r="G5196" s="202">
        <v>1342562</v>
      </c>
      <c r="H5196" s="198">
        <v>37047.477662037039</v>
      </c>
      <c r="I5196" t="s">
        <v>4264</v>
      </c>
      <c r="M5196" t="s">
        <v>3494</v>
      </c>
      <c r="N5196" t="s">
        <v>4277</v>
      </c>
      <c r="O5196" t="s">
        <v>4487</v>
      </c>
      <c r="P5196" s="199">
        <v>5000</v>
      </c>
      <c r="S5196" t="s">
        <v>3495</v>
      </c>
      <c r="T5196" t="s">
        <v>3730</v>
      </c>
      <c r="U5196" s="201">
        <v>3.91</v>
      </c>
      <c r="V5196" t="s">
        <v>3697</v>
      </c>
      <c r="W5196" t="s">
        <v>2909</v>
      </c>
      <c r="X5196" t="s">
        <v>4278</v>
      </c>
      <c r="Y5196" t="s">
        <v>3748</v>
      </c>
      <c r="Z5196" t="s">
        <v>3051</v>
      </c>
      <c r="AA5196" t="s">
        <v>1329</v>
      </c>
      <c r="AB5196" s="198">
        <v>37073.875</v>
      </c>
      <c r="AC5196" s="198">
        <v>37103.875</v>
      </c>
    </row>
    <row r="5197" spans="1:29" x14ac:dyDescent="0.2">
      <c r="A5197" s="44" t="str">
        <f t="shared" si="406"/>
        <v xml:space="preserve"> Natural Gas Physical</v>
      </c>
      <c r="B5197" s="44" t="str">
        <f t="shared" si="407"/>
        <v/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25</v>
      </c>
      <c r="F5197" s="213">
        <f t="shared" si="410"/>
        <v>125000</v>
      </c>
      <c r="G5197" s="202">
        <v>1342563</v>
      </c>
      <c r="H5197" s="198">
        <v>37047.477789351855</v>
      </c>
      <c r="I5197" t="s">
        <v>4158</v>
      </c>
      <c r="M5197" t="s">
        <v>3494</v>
      </c>
      <c r="N5197" t="s">
        <v>3176</v>
      </c>
      <c r="O5197" t="s">
        <v>177</v>
      </c>
      <c r="Q5197" s="199">
        <v>5000</v>
      </c>
      <c r="S5197" t="s">
        <v>3798</v>
      </c>
      <c r="T5197" t="s">
        <v>3177</v>
      </c>
      <c r="U5197" s="201">
        <v>4.835</v>
      </c>
      <c r="V5197" t="s">
        <v>4329</v>
      </c>
      <c r="W5197" t="s">
        <v>4461</v>
      </c>
      <c r="X5197" t="s">
        <v>3179</v>
      </c>
      <c r="Y5197" t="s">
        <v>4481</v>
      </c>
      <c r="Z5197" t="s">
        <v>3052</v>
      </c>
      <c r="AA5197">
        <v>831807</v>
      </c>
      <c r="AB5197" s="198">
        <v>37048.875011574077</v>
      </c>
      <c r="AC5197" s="198">
        <v>37072.875011574077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310000</v>
      </c>
      <c r="G5198" s="202">
        <v>1342564</v>
      </c>
      <c r="H5198" s="198">
        <v>37047.477997685186</v>
      </c>
      <c r="I5198" t="s">
        <v>3645</v>
      </c>
      <c r="M5198" t="s">
        <v>3494</v>
      </c>
      <c r="N5198" t="s">
        <v>4277</v>
      </c>
      <c r="O5198" t="s">
        <v>4487</v>
      </c>
      <c r="Q5198" s="199">
        <v>10000</v>
      </c>
      <c r="S5198" t="s">
        <v>3495</v>
      </c>
      <c r="T5198" t="s">
        <v>3730</v>
      </c>
      <c r="U5198" s="201">
        <v>3.915</v>
      </c>
      <c r="V5198" t="s">
        <v>4494</v>
      </c>
      <c r="W5198" t="s">
        <v>2909</v>
      </c>
      <c r="X5198" t="s">
        <v>4278</v>
      </c>
      <c r="Y5198" t="s">
        <v>3748</v>
      </c>
      <c r="Z5198" t="s">
        <v>3051</v>
      </c>
      <c r="AA5198" t="s">
        <v>1330</v>
      </c>
      <c r="AB5198" s="198">
        <v>37073.875</v>
      </c>
      <c r="AC5198" s="198">
        <v>37103.875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31</v>
      </c>
      <c r="F5199" s="213">
        <f t="shared" si="410"/>
        <v>155000</v>
      </c>
      <c r="G5199" s="202">
        <v>1342566</v>
      </c>
      <c r="H5199" s="198">
        <v>37047.478333333333</v>
      </c>
      <c r="I5199" t="s">
        <v>4280</v>
      </c>
      <c r="M5199" t="s">
        <v>3494</v>
      </c>
      <c r="N5199" t="s">
        <v>4277</v>
      </c>
      <c r="O5199" t="s">
        <v>4487</v>
      </c>
      <c r="P5199" s="199">
        <v>5000</v>
      </c>
      <c r="S5199" t="s">
        <v>3495</v>
      </c>
      <c r="T5199" t="s">
        <v>3730</v>
      </c>
      <c r="U5199" s="201">
        <v>3.91</v>
      </c>
      <c r="V5199" t="s">
        <v>4114</v>
      </c>
      <c r="W5199" t="s">
        <v>2909</v>
      </c>
      <c r="X5199" t="s">
        <v>4278</v>
      </c>
      <c r="Y5199" t="s">
        <v>3748</v>
      </c>
      <c r="Z5199" t="s">
        <v>3051</v>
      </c>
      <c r="AA5199" t="s">
        <v>1331</v>
      </c>
      <c r="AB5199" s="198">
        <v>37073.875</v>
      </c>
      <c r="AC5199" s="198">
        <v>37103.875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151</v>
      </c>
      <c r="F5200" s="213">
        <f t="shared" si="410"/>
        <v>377500</v>
      </c>
      <c r="G5200" s="202">
        <v>1342567</v>
      </c>
      <c r="H5200" s="198">
        <v>37047.478356481479</v>
      </c>
      <c r="I5200" t="s">
        <v>4276</v>
      </c>
      <c r="M5200" t="s">
        <v>3494</v>
      </c>
      <c r="N5200" t="s">
        <v>4277</v>
      </c>
      <c r="O5200" t="s">
        <v>4505</v>
      </c>
      <c r="Q5200" s="199">
        <v>2500</v>
      </c>
      <c r="S5200" t="s">
        <v>3495</v>
      </c>
      <c r="T5200" t="s">
        <v>3730</v>
      </c>
      <c r="U5200" s="201">
        <v>4.3499999999999996</v>
      </c>
      <c r="V5200" t="s">
        <v>4450</v>
      </c>
      <c r="W5200" t="s">
        <v>2909</v>
      </c>
      <c r="X5200" t="s">
        <v>4278</v>
      </c>
      <c r="Y5200" t="s">
        <v>3748</v>
      </c>
      <c r="Z5200" t="s">
        <v>3051</v>
      </c>
      <c r="AA5200" t="s">
        <v>1332</v>
      </c>
      <c r="AB5200" s="198">
        <v>37196</v>
      </c>
      <c r="AC5200" s="198">
        <v>37346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310000</v>
      </c>
      <c r="G5201" s="202">
        <v>1342568</v>
      </c>
      <c r="H5201" s="198">
        <v>37047.478379629632</v>
      </c>
      <c r="I5201" t="s">
        <v>4519</v>
      </c>
      <c r="M5201" t="s">
        <v>3494</v>
      </c>
      <c r="N5201" t="s">
        <v>4277</v>
      </c>
      <c r="O5201" t="s">
        <v>4487</v>
      </c>
      <c r="P5201" s="199">
        <v>10000</v>
      </c>
      <c r="S5201" t="s">
        <v>3495</v>
      </c>
      <c r="T5201" t="s">
        <v>3730</v>
      </c>
      <c r="U5201" s="201">
        <v>3.91</v>
      </c>
      <c r="V5201" t="s">
        <v>4520</v>
      </c>
      <c r="W5201" t="s">
        <v>2909</v>
      </c>
      <c r="X5201" t="s">
        <v>4278</v>
      </c>
      <c r="Y5201" t="s">
        <v>3748</v>
      </c>
      <c r="Z5201" t="s">
        <v>3051</v>
      </c>
      <c r="AA5201" t="s">
        <v>1333</v>
      </c>
      <c r="AB5201" s="198">
        <v>37073.875</v>
      </c>
      <c r="AC5201" s="198">
        <v>37103.875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365</v>
      </c>
      <c r="F5202" s="213">
        <f t="shared" si="410"/>
        <v>1825000</v>
      </c>
      <c r="G5202" s="202">
        <v>1342569</v>
      </c>
      <c r="H5202" s="198">
        <v>37047.478391203702</v>
      </c>
      <c r="I5202" t="s">
        <v>4477</v>
      </c>
      <c r="M5202" t="s">
        <v>3494</v>
      </c>
      <c r="N5202" t="s">
        <v>4277</v>
      </c>
      <c r="O5202" t="s">
        <v>4526</v>
      </c>
      <c r="Q5202" s="199">
        <v>5000</v>
      </c>
      <c r="S5202" t="s">
        <v>3495</v>
      </c>
      <c r="T5202" t="s">
        <v>3730</v>
      </c>
      <c r="U5202" s="201">
        <v>4.0250000000000004</v>
      </c>
      <c r="V5202" t="s">
        <v>317</v>
      </c>
      <c r="W5202" t="s">
        <v>2909</v>
      </c>
      <c r="X5202" t="s">
        <v>4278</v>
      </c>
      <c r="Y5202" t="s">
        <v>3748</v>
      </c>
      <c r="Z5202" t="s">
        <v>3051</v>
      </c>
      <c r="AA5202" t="s">
        <v>1334</v>
      </c>
      <c r="AB5202" s="198">
        <v>37257.875</v>
      </c>
      <c r="AC5202" s="198">
        <v>37621.875</v>
      </c>
    </row>
    <row r="5203" spans="1:29" x14ac:dyDescent="0.2">
      <c r="A5203" s="44" t="str">
        <f t="shared" si="406"/>
        <v>US Power Physical</v>
      </c>
      <c r="B5203" s="44" t="str">
        <f t="shared" si="407"/>
        <v>US</v>
      </c>
      <c r="C5203" s="44" t="str">
        <f t="shared" si="408"/>
        <v>Power</v>
      </c>
      <c r="D5203" s="44" t="str">
        <f t="shared" si="409"/>
        <v>Physical</v>
      </c>
      <c r="E5203" s="44">
        <f>IF(VLOOKUP(S5203,'DD-Lookup'!$J$6:$L$50,3,FALSE)="Monthly",(YEAR(AC5203)-YEAR(AB5203))*12+MONTH(AC5203)-MONTH(AB5203)+1,(AC5203-AB5203+1))</f>
        <v>5</v>
      </c>
      <c r="F5203" s="213">
        <f t="shared" si="410"/>
        <v>250</v>
      </c>
      <c r="G5203" s="202">
        <v>1342570</v>
      </c>
      <c r="H5203" s="198">
        <v>37047.478437500002</v>
      </c>
      <c r="I5203" t="s">
        <v>3540</v>
      </c>
      <c r="M5203" t="s">
        <v>2818</v>
      </c>
      <c r="N5203" t="s">
        <v>3519</v>
      </c>
      <c r="O5203" t="s">
        <v>3994</v>
      </c>
      <c r="Q5203" s="199">
        <v>50</v>
      </c>
      <c r="S5203" t="s">
        <v>3493</v>
      </c>
      <c r="T5203" t="s">
        <v>3730</v>
      </c>
      <c r="U5203" s="201">
        <v>48.5</v>
      </c>
      <c r="V5203" t="s">
        <v>3116</v>
      </c>
      <c r="W5203" t="s">
        <v>3527</v>
      </c>
      <c r="X5203" t="s">
        <v>4262</v>
      </c>
      <c r="Y5203" t="s">
        <v>4783</v>
      </c>
      <c r="Z5203" t="s">
        <v>3046</v>
      </c>
      <c r="AA5203">
        <v>633169.1</v>
      </c>
      <c r="AB5203" s="198">
        <v>37053.875011574077</v>
      </c>
      <c r="AC5203" s="198">
        <v>37057.875011574077</v>
      </c>
    </row>
    <row r="5204" spans="1:29" x14ac:dyDescent="0.2">
      <c r="A5204" s="44" t="str">
        <f t="shared" si="406"/>
        <v xml:space="preserve"> Natural Gas Physical</v>
      </c>
      <c r="B5204" s="44" t="str">
        <f t="shared" ref="B5204:B5257" si="411">IF((LEFT(N5204,2)="US"),"US","")</f>
        <v/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Physical</v>
      </c>
      <c r="E5204" s="44">
        <f>IF(VLOOKUP(S5204,'DD-Lookup'!$J$6:$L$50,3,FALSE)="Monthly",(YEAR(AC5204)-YEAR(AB5204))*12+MONTH(AC5204)-MONTH(AB5204)+1,(AC5204-AB5204+1))</f>
        <v>31</v>
      </c>
      <c r="F5204" s="213">
        <f t="shared" ref="F5204:F5257" si="414">E5204*SUM(P5204:Q5204)</f>
        <v>155000</v>
      </c>
      <c r="G5204" s="202">
        <v>1342571</v>
      </c>
      <c r="H5204" s="198">
        <v>37047.478460648148</v>
      </c>
      <c r="I5204" t="s">
        <v>4323</v>
      </c>
      <c r="M5204" t="s">
        <v>3494</v>
      </c>
      <c r="N5204" t="s">
        <v>3176</v>
      </c>
      <c r="O5204" t="s">
        <v>3899</v>
      </c>
      <c r="Q5204" s="199">
        <v>5000</v>
      </c>
      <c r="S5204" t="s">
        <v>3798</v>
      </c>
      <c r="T5204" t="s">
        <v>3177</v>
      </c>
      <c r="U5204" s="201">
        <v>5.0049999999999999</v>
      </c>
      <c r="V5204" t="s">
        <v>4324</v>
      </c>
      <c r="W5204" t="s">
        <v>4461</v>
      </c>
      <c r="X5204" t="s">
        <v>3179</v>
      </c>
      <c r="Y5204" t="s">
        <v>4481</v>
      </c>
      <c r="Z5204" t="s">
        <v>3052</v>
      </c>
      <c r="AA5204">
        <v>831808</v>
      </c>
      <c r="AB5204" s="198">
        <v>37073.875011574077</v>
      </c>
      <c r="AC5204" s="198">
        <v>37103.875011574077</v>
      </c>
    </row>
    <row r="5205" spans="1:29" x14ac:dyDescent="0.2">
      <c r="A5205" s="44" t="str">
        <f t="shared" si="406"/>
        <v>US Power Physical</v>
      </c>
      <c r="B5205" s="44" t="str">
        <f t="shared" si="411"/>
        <v>US</v>
      </c>
      <c r="C5205" s="44" t="str">
        <f t="shared" si="412"/>
        <v>Power</v>
      </c>
      <c r="D5205" s="44" t="str">
        <f t="shared" si="413"/>
        <v>Physical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1550</v>
      </c>
      <c r="G5205" s="202">
        <v>1342572</v>
      </c>
      <c r="H5205" s="198">
        <v>37047.478796296295</v>
      </c>
      <c r="I5205" t="s">
        <v>4249</v>
      </c>
      <c r="M5205" t="s">
        <v>2818</v>
      </c>
      <c r="N5205" t="s">
        <v>3519</v>
      </c>
      <c r="O5205" t="s">
        <v>3834</v>
      </c>
      <c r="Q5205" s="199">
        <v>50</v>
      </c>
      <c r="S5205" t="s">
        <v>3493</v>
      </c>
      <c r="T5205" t="s">
        <v>3730</v>
      </c>
      <c r="U5205" s="201">
        <v>84.5</v>
      </c>
      <c r="V5205" t="s">
        <v>4786</v>
      </c>
      <c r="W5205" t="s">
        <v>3538</v>
      </c>
      <c r="X5205" t="s">
        <v>3539</v>
      </c>
      <c r="Y5205" t="s">
        <v>4783</v>
      </c>
      <c r="Z5205" t="s">
        <v>3046</v>
      </c>
      <c r="AA5205">
        <v>633170.1</v>
      </c>
      <c r="AB5205" s="198">
        <v>37073.875011574077</v>
      </c>
      <c r="AC5205" s="198">
        <v>37103.875011574077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465000</v>
      </c>
      <c r="G5206" s="202">
        <v>1342575</v>
      </c>
      <c r="H5206" s="198">
        <v>37047.479074074072</v>
      </c>
      <c r="I5206" t="s">
        <v>4276</v>
      </c>
      <c r="M5206" t="s">
        <v>3494</v>
      </c>
      <c r="N5206" t="s">
        <v>4277</v>
      </c>
      <c r="O5206" t="s">
        <v>4487</v>
      </c>
      <c r="P5206" s="199">
        <v>15000</v>
      </c>
      <c r="S5206" t="s">
        <v>3495</v>
      </c>
      <c r="T5206" t="s">
        <v>3730</v>
      </c>
      <c r="U5206" s="201">
        <v>3.91</v>
      </c>
      <c r="V5206" t="s">
        <v>4062</v>
      </c>
      <c r="W5206" t="s">
        <v>2909</v>
      </c>
      <c r="X5206" t="s">
        <v>4278</v>
      </c>
      <c r="Y5206" t="s">
        <v>3748</v>
      </c>
      <c r="Z5206" t="s">
        <v>3051</v>
      </c>
      <c r="AA5206" t="s">
        <v>1335</v>
      </c>
      <c r="AB5206" s="198">
        <v>37073.875</v>
      </c>
      <c r="AC5206" s="198">
        <v>37103.875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123</v>
      </c>
      <c r="F5207" s="213">
        <f t="shared" si="414"/>
        <v>615000</v>
      </c>
      <c r="G5207" s="202">
        <v>1342576</v>
      </c>
      <c r="H5207" s="198">
        <v>37047.479097222225</v>
      </c>
      <c r="I5207" t="s">
        <v>4477</v>
      </c>
      <c r="M5207" t="s">
        <v>3494</v>
      </c>
      <c r="N5207" t="s">
        <v>4277</v>
      </c>
      <c r="O5207" t="s">
        <v>3218</v>
      </c>
      <c r="Q5207" s="199">
        <v>5000</v>
      </c>
      <c r="S5207" t="s">
        <v>3495</v>
      </c>
      <c r="T5207" t="s">
        <v>3730</v>
      </c>
      <c r="U5207" s="201">
        <v>4.0049999999999999</v>
      </c>
      <c r="V5207" t="s">
        <v>317</v>
      </c>
      <c r="W5207" t="s">
        <v>2909</v>
      </c>
      <c r="X5207" t="s">
        <v>4278</v>
      </c>
      <c r="Y5207" t="s">
        <v>3748</v>
      </c>
      <c r="Z5207" t="s">
        <v>3051</v>
      </c>
      <c r="AA5207" t="s">
        <v>1336</v>
      </c>
      <c r="AB5207" s="198">
        <v>37073</v>
      </c>
      <c r="AC5207" s="198">
        <v>37195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310000</v>
      </c>
      <c r="G5208" s="202">
        <v>1342580</v>
      </c>
      <c r="H5208" s="198">
        <v>37047.479305555556</v>
      </c>
      <c r="I5208" t="s">
        <v>4276</v>
      </c>
      <c r="M5208" t="s">
        <v>3494</v>
      </c>
      <c r="N5208" t="s">
        <v>4277</v>
      </c>
      <c r="O5208" t="s">
        <v>4487</v>
      </c>
      <c r="P5208" s="199">
        <v>10000</v>
      </c>
      <c r="S5208" t="s">
        <v>3495</v>
      </c>
      <c r="T5208" t="s">
        <v>3730</v>
      </c>
      <c r="U5208" s="201">
        <v>3.9049999999999998</v>
      </c>
      <c r="V5208" t="s">
        <v>4345</v>
      </c>
      <c r="W5208" t="s">
        <v>2909</v>
      </c>
      <c r="X5208" t="s">
        <v>4278</v>
      </c>
      <c r="Y5208" t="s">
        <v>3748</v>
      </c>
      <c r="Z5208" t="s">
        <v>3051</v>
      </c>
      <c r="AA5208" t="s">
        <v>1337</v>
      </c>
      <c r="AB5208" s="198">
        <v>37073.875</v>
      </c>
      <c r="AC5208" s="198">
        <v>37103.875</v>
      </c>
    </row>
    <row r="5209" spans="1:29" x14ac:dyDescent="0.2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151</v>
      </c>
      <c r="F5209" s="213">
        <f t="shared" si="414"/>
        <v>755000</v>
      </c>
      <c r="G5209" s="202">
        <v>1342581</v>
      </c>
      <c r="H5209" s="198">
        <v>37047.479328703703</v>
      </c>
      <c r="I5209" t="s">
        <v>4477</v>
      </c>
      <c r="M5209" t="s">
        <v>3494</v>
      </c>
      <c r="N5209" t="s">
        <v>4277</v>
      </c>
      <c r="O5209" t="s">
        <v>4505</v>
      </c>
      <c r="Q5209" s="199">
        <v>5000</v>
      </c>
      <c r="S5209" t="s">
        <v>3495</v>
      </c>
      <c r="T5209" t="s">
        <v>3730</v>
      </c>
      <c r="U5209" s="201">
        <v>4.3550000000000004</v>
      </c>
      <c r="V5209" t="s">
        <v>317</v>
      </c>
      <c r="W5209" t="s">
        <v>2909</v>
      </c>
      <c r="X5209" t="s">
        <v>4278</v>
      </c>
      <c r="Y5209" t="s">
        <v>3748</v>
      </c>
      <c r="Z5209" t="s">
        <v>3051</v>
      </c>
      <c r="AA5209" t="s">
        <v>1338</v>
      </c>
      <c r="AB5209" s="198">
        <v>37196</v>
      </c>
      <c r="AC5209" s="198">
        <v>37346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31</v>
      </c>
      <c r="F5210" s="213">
        <f t="shared" si="414"/>
        <v>155000</v>
      </c>
      <c r="G5210" s="202">
        <v>1342583</v>
      </c>
      <c r="H5210" s="198">
        <v>37047.479398148149</v>
      </c>
      <c r="I5210" t="s">
        <v>4276</v>
      </c>
      <c r="M5210" t="s">
        <v>3494</v>
      </c>
      <c r="N5210" t="s">
        <v>4277</v>
      </c>
      <c r="O5210" t="s">
        <v>4487</v>
      </c>
      <c r="P5210" s="199">
        <v>5000</v>
      </c>
      <c r="S5210" t="s">
        <v>3495</v>
      </c>
      <c r="T5210" t="s">
        <v>3730</v>
      </c>
      <c r="U5210" s="201">
        <v>3.91</v>
      </c>
      <c r="V5210" t="s">
        <v>4334</v>
      </c>
      <c r="W5210" t="s">
        <v>2909</v>
      </c>
      <c r="X5210" t="s">
        <v>4278</v>
      </c>
      <c r="Y5210" t="s">
        <v>3748</v>
      </c>
      <c r="Z5210" t="s">
        <v>3051</v>
      </c>
      <c r="AA5210" t="s">
        <v>1339</v>
      </c>
      <c r="AB5210" s="198">
        <v>37073.875</v>
      </c>
      <c r="AC5210" s="198">
        <v>37103.875</v>
      </c>
    </row>
    <row r="5211" spans="1:29" x14ac:dyDescent="0.2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30</v>
      </c>
      <c r="F5211" s="213">
        <f t="shared" si="414"/>
        <v>1500</v>
      </c>
      <c r="G5211" s="202">
        <v>1342584</v>
      </c>
      <c r="H5211" s="198">
        <v>37047.479467592595</v>
      </c>
      <c r="I5211" t="s">
        <v>3702</v>
      </c>
      <c r="M5211" t="s">
        <v>2818</v>
      </c>
      <c r="N5211" t="s">
        <v>4780</v>
      </c>
      <c r="O5211" t="s">
        <v>3278</v>
      </c>
      <c r="Q5211" s="199">
        <v>50</v>
      </c>
      <c r="S5211" t="s">
        <v>3493</v>
      </c>
      <c r="T5211" t="s">
        <v>3730</v>
      </c>
      <c r="U5211" s="201">
        <v>53</v>
      </c>
      <c r="V5211" t="s">
        <v>4007</v>
      </c>
      <c r="W5211" t="s">
        <v>4263</v>
      </c>
      <c r="X5211" t="s">
        <v>3541</v>
      </c>
      <c r="Y5211" t="s">
        <v>4783</v>
      </c>
      <c r="Z5211" t="s">
        <v>3051</v>
      </c>
      <c r="AA5211">
        <v>633173.1</v>
      </c>
      <c r="AB5211" s="198">
        <v>37135.875011574077</v>
      </c>
      <c r="AC5211" s="198">
        <v>37164.875011574077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123</v>
      </c>
      <c r="F5212" s="213">
        <f t="shared" si="414"/>
        <v>615000</v>
      </c>
      <c r="G5212" s="202">
        <v>1342587</v>
      </c>
      <c r="H5212" s="198">
        <v>37047.479629629626</v>
      </c>
      <c r="I5212" t="s">
        <v>4171</v>
      </c>
      <c r="M5212" t="s">
        <v>3494</v>
      </c>
      <c r="N5212" t="s">
        <v>4277</v>
      </c>
      <c r="O5212" t="s">
        <v>3218</v>
      </c>
      <c r="P5212" s="199">
        <v>5000</v>
      </c>
      <c r="S5212" t="s">
        <v>3495</v>
      </c>
      <c r="T5212" t="s">
        <v>3730</v>
      </c>
      <c r="U5212" s="201">
        <v>3.9950000000000001</v>
      </c>
      <c r="V5212" t="s">
        <v>4448</v>
      </c>
      <c r="W5212" t="s">
        <v>2909</v>
      </c>
      <c r="X5212" t="s">
        <v>4278</v>
      </c>
      <c r="Y5212" t="s">
        <v>3748</v>
      </c>
      <c r="Z5212" t="s">
        <v>3051</v>
      </c>
      <c r="AA5212" t="s">
        <v>1340</v>
      </c>
      <c r="AB5212" s="198">
        <v>37073</v>
      </c>
      <c r="AC5212" s="198">
        <v>37195</v>
      </c>
    </row>
    <row r="5213" spans="1:29" x14ac:dyDescent="0.2">
      <c r="A5213" s="44" t="str">
        <f t="shared" si="406"/>
        <v>US Natural Gas Financial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Financial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465000</v>
      </c>
      <c r="G5213" s="202">
        <v>1342588</v>
      </c>
      <c r="H5213" s="198">
        <v>37047.479687500003</v>
      </c>
      <c r="I5213" t="s">
        <v>4276</v>
      </c>
      <c r="M5213" t="s">
        <v>3494</v>
      </c>
      <c r="N5213" t="s">
        <v>4277</v>
      </c>
      <c r="O5213" t="s">
        <v>4487</v>
      </c>
      <c r="P5213" s="199">
        <v>15000</v>
      </c>
      <c r="S5213" t="s">
        <v>3495</v>
      </c>
      <c r="T5213" t="s">
        <v>3730</v>
      </c>
      <c r="U5213" s="201">
        <v>3.9</v>
      </c>
      <c r="V5213" t="s">
        <v>4334</v>
      </c>
      <c r="W5213" t="s">
        <v>2909</v>
      </c>
      <c r="X5213" t="s">
        <v>4278</v>
      </c>
      <c r="Y5213" t="s">
        <v>3748</v>
      </c>
      <c r="Z5213" t="s">
        <v>3051</v>
      </c>
      <c r="AA5213" t="s">
        <v>1341</v>
      </c>
      <c r="AB5213" s="198">
        <v>37073.875</v>
      </c>
      <c r="AC5213" s="198">
        <v>37103.875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30</v>
      </c>
      <c r="F5214" s="213">
        <f t="shared" si="414"/>
        <v>150000</v>
      </c>
      <c r="G5214" s="202">
        <v>1342589</v>
      </c>
      <c r="H5214" s="198">
        <v>37047.479699074072</v>
      </c>
      <c r="I5214" t="s">
        <v>3645</v>
      </c>
      <c r="M5214" t="s">
        <v>3494</v>
      </c>
      <c r="N5214" t="s">
        <v>4488</v>
      </c>
      <c r="O5214" t="s">
        <v>4389</v>
      </c>
      <c r="Q5214" s="199">
        <v>5000</v>
      </c>
      <c r="S5214" t="s">
        <v>3495</v>
      </c>
      <c r="T5214" t="s">
        <v>3730</v>
      </c>
      <c r="U5214" s="201">
        <v>3.79</v>
      </c>
      <c r="V5214" t="s">
        <v>2782</v>
      </c>
      <c r="W5214" t="s">
        <v>4385</v>
      </c>
      <c r="X5214" t="s">
        <v>4386</v>
      </c>
      <c r="Y5214" t="s">
        <v>3748</v>
      </c>
      <c r="Z5214" t="s">
        <v>3051</v>
      </c>
      <c r="AA5214" t="s">
        <v>1342</v>
      </c>
      <c r="AB5214" s="198">
        <v>37135.875011574077</v>
      </c>
      <c r="AC5214" s="198">
        <v>37164.875011574077</v>
      </c>
    </row>
    <row r="5215" spans="1:29" x14ac:dyDescent="0.2">
      <c r="A5215" s="44" t="str">
        <f t="shared" si="406"/>
        <v xml:space="preserve"> Metals Financial</v>
      </c>
      <c r="B5215" s="44" t="str">
        <f t="shared" si="411"/>
        <v/>
      </c>
      <c r="C5215" s="44" t="str">
        <f t="shared" si="412"/>
        <v>Metals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</v>
      </c>
      <c r="G5215" s="202">
        <v>1342590</v>
      </c>
      <c r="H5215" s="198">
        <v>37047.479722222219</v>
      </c>
      <c r="I5215" t="s">
        <v>4128</v>
      </c>
      <c r="M5215" t="s">
        <v>3499</v>
      </c>
      <c r="N5215" t="s">
        <v>3727</v>
      </c>
      <c r="O5215" t="s">
        <v>3728</v>
      </c>
      <c r="Q5215" s="199">
        <v>2</v>
      </c>
      <c r="S5215" t="s">
        <v>3729</v>
      </c>
      <c r="T5215" t="s">
        <v>3730</v>
      </c>
      <c r="U5215" s="201">
        <v>1682</v>
      </c>
      <c r="V5215" t="s">
        <v>4129</v>
      </c>
      <c r="W5215" t="s">
        <v>3736</v>
      </c>
      <c r="X5215" t="s">
        <v>3732</v>
      </c>
      <c r="Y5215" t="s">
        <v>3733</v>
      </c>
      <c r="Z5215" t="s">
        <v>3734</v>
      </c>
      <c r="AA5215">
        <v>2169999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123</v>
      </c>
      <c r="F5216" s="213">
        <f t="shared" si="414"/>
        <v>615000</v>
      </c>
      <c r="G5216" s="202">
        <v>1342593</v>
      </c>
      <c r="H5216" s="198">
        <v>37047.479768518519</v>
      </c>
      <c r="I5216" t="s">
        <v>4252</v>
      </c>
      <c r="M5216" t="s">
        <v>3494</v>
      </c>
      <c r="N5216" t="s">
        <v>4277</v>
      </c>
      <c r="O5216" t="s">
        <v>3218</v>
      </c>
      <c r="P5216" s="199">
        <v>5000</v>
      </c>
      <c r="S5216" t="s">
        <v>3495</v>
      </c>
      <c r="T5216" t="s">
        <v>3730</v>
      </c>
      <c r="U5216" s="201">
        <v>3.9950000000000001</v>
      </c>
      <c r="V5216" t="s">
        <v>4509</v>
      </c>
      <c r="W5216" t="s">
        <v>2909</v>
      </c>
      <c r="X5216" t="s">
        <v>4278</v>
      </c>
      <c r="Y5216" t="s">
        <v>3748</v>
      </c>
      <c r="Z5216" t="s">
        <v>3051</v>
      </c>
      <c r="AA5216" t="s">
        <v>1343</v>
      </c>
      <c r="AB5216" s="198">
        <v>37073</v>
      </c>
      <c r="AC5216" s="198">
        <v>37195</v>
      </c>
    </row>
    <row r="5217" spans="1:29" x14ac:dyDescent="0.2">
      <c r="A5217" s="44" t="str">
        <f t="shared" si="406"/>
        <v xml:space="preserve"> Natural Gas Physical</v>
      </c>
      <c r="B5217" s="44" t="str">
        <f t="shared" si="411"/>
        <v/>
      </c>
      <c r="C5217" s="44" t="str">
        <f t="shared" si="412"/>
        <v>Natural Gas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1</v>
      </c>
      <c r="F5217" s="213">
        <f t="shared" si="414"/>
        <v>50000</v>
      </c>
      <c r="G5217" s="202">
        <v>1342594</v>
      </c>
      <c r="H5217" s="198">
        <v>37047.479780092595</v>
      </c>
      <c r="I5217" t="s">
        <v>3768</v>
      </c>
      <c r="M5217" t="s">
        <v>3494</v>
      </c>
      <c r="N5217" t="s">
        <v>3761</v>
      </c>
      <c r="O5217" t="s">
        <v>2296</v>
      </c>
      <c r="P5217" s="199">
        <v>50000</v>
      </c>
      <c r="S5217" t="s">
        <v>3763</v>
      </c>
      <c r="T5217" t="s">
        <v>3764</v>
      </c>
      <c r="U5217" s="201">
        <v>20.95</v>
      </c>
      <c r="V5217" t="s">
        <v>4766</v>
      </c>
      <c r="W5217" t="s">
        <v>3773</v>
      </c>
      <c r="X5217" t="s">
        <v>3766</v>
      </c>
      <c r="Y5217" t="s">
        <v>3767</v>
      </c>
      <c r="Z5217" t="s">
        <v>3735</v>
      </c>
      <c r="AA5217">
        <v>106554</v>
      </c>
      <c r="AB5217" s="198">
        <v>37048.875011574077</v>
      </c>
      <c r="AC5217" s="198">
        <v>37048.875011574077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150000</v>
      </c>
      <c r="G5218" s="202">
        <v>1342598</v>
      </c>
      <c r="H5218" s="198">
        <v>37047.480057870373</v>
      </c>
      <c r="I5218" t="s">
        <v>4280</v>
      </c>
      <c r="M5218" t="s">
        <v>3494</v>
      </c>
      <c r="N5218" t="s">
        <v>4277</v>
      </c>
      <c r="O5218" t="s">
        <v>3186</v>
      </c>
      <c r="P5218" s="199">
        <v>5000</v>
      </c>
      <c r="S5218" t="s">
        <v>3495</v>
      </c>
      <c r="T5218" t="s">
        <v>3730</v>
      </c>
      <c r="U5218" s="201">
        <v>4.0149999999999997</v>
      </c>
      <c r="V5218" t="s">
        <v>4114</v>
      </c>
      <c r="W5218" t="s">
        <v>2909</v>
      </c>
      <c r="X5218" t="s">
        <v>4278</v>
      </c>
      <c r="Y5218" t="s">
        <v>3748</v>
      </c>
      <c r="Z5218" t="s">
        <v>3051</v>
      </c>
      <c r="AA5218" t="s">
        <v>1344</v>
      </c>
      <c r="AB5218" s="198">
        <v>37135.875</v>
      </c>
      <c r="AC5218" s="198">
        <v>37164.875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1342602</v>
      </c>
      <c r="H5219" s="198">
        <v>37047.480393518519</v>
      </c>
      <c r="I5219" t="s">
        <v>3518</v>
      </c>
      <c r="M5219" t="s">
        <v>3494</v>
      </c>
      <c r="N5219" t="s">
        <v>4277</v>
      </c>
      <c r="O5219" t="s">
        <v>3218</v>
      </c>
      <c r="P5219" s="199">
        <v>5000</v>
      </c>
      <c r="S5219" t="s">
        <v>3495</v>
      </c>
      <c r="T5219" t="s">
        <v>3730</v>
      </c>
      <c r="U5219" s="201">
        <v>3.99</v>
      </c>
      <c r="V5219" t="s">
        <v>1345</v>
      </c>
      <c r="W5219" t="s">
        <v>2909</v>
      </c>
      <c r="X5219" t="s">
        <v>4278</v>
      </c>
      <c r="Y5219" t="s">
        <v>3748</v>
      </c>
      <c r="Z5219" t="s">
        <v>3051</v>
      </c>
      <c r="AA5219" t="s">
        <v>1346</v>
      </c>
      <c r="AB5219" s="198">
        <v>37073</v>
      </c>
      <c r="AC5219" s="198">
        <v>37195</v>
      </c>
    </row>
    <row r="5220" spans="1:29" x14ac:dyDescent="0.2">
      <c r="A5220" s="44" t="str">
        <f t="shared" si="406"/>
        <v>US Power Physical</v>
      </c>
      <c r="B5220" s="44" t="str">
        <f t="shared" si="411"/>
        <v>US</v>
      </c>
      <c r="C5220" s="44" t="str">
        <f t="shared" si="412"/>
        <v>Power</v>
      </c>
      <c r="D5220" s="44" t="str">
        <f t="shared" si="413"/>
        <v>Physical</v>
      </c>
      <c r="E5220" s="44">
        <f>IF(VLOOKUP(S5220,'DD-Lookup'!$J$6:$L$50,3,FALSE)="Monthly",(YEAR(AC5220)-YEAR(AB5220))*12+MONTH(AC5220)-MONTH(AB5220)+1,(AC5220-AB5220+1))</f>
        <v>92</v>
      </c>
      <c r="F5220" s="213">
        <f t="shared" si="414"/>
        <v>4600</v>
      </c>
      <c r="G5220" s="202">
        <v>1342603</v>
      </c>
      <c r="H5220" s="198">
        <v>37047.480439814812</v>
      </c>
      <c r="I5220" t="s">
        <v>4249</v>
      </c>
      <c r="M5220" t="s">
        <v>2818</v>
      </c>
      <c r="N5220" t="s">
        <v>3519</v>
      </c>
      <c r="O5220" t="s">
        <v>3536</v>
      </c>
      <c r="Q5220" s="199">
        <v>50</v>
      </c>
      <c r="S5220" t="s">
        <v>3493</v>
      </c>
      <c r="T5220" t="s">
        <v>3730</v>
      </c>
      <c r="U5220" s="201">
        <v>34.700000000000003</v>
      </c>
      <c r="V5220" t="s">
        <v>4786</v>
      </c>
      <c r="W5220" t="s">
        <v>3538</v>
      </c>
      <c r="X5220" t="s">
        <v>3539</v>
      </c>
      <c r="Y5220" t="s">
        <v>4783</v>
      </c>
      <c r="Z5220" t="s">
        <v>3046</v>
      </c>
      <c r="AA5220">
        <v>633180.1</v>
      </c>
      <c r="AB5220" s="198">
        <v>37165.71597222222</v>
      </c>
      <c r="AC5220" s="198">
        <v>37256.71597222222</v>
      </c>
    </row>
    <row r="5221" spans="1:29" x14ac:dyDescent="0.2">
      <c r="A5221" s="44" t="str">
        <f t="shared" si="406"/>
        <v>US Natural Gas Financial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123</v>
      </c>
      <c r="F5221" s="213">
        <f t="shared" si="414"/>
        <v>615000</v>
      </c>
      <c r="G5221" s="202">
        <v>1342605</v>
      </c>
      <c r="H5221" s="198">
        <v>37047.480590277781</v>
      </c>
      <c r="I5221" t="s">
        <v>3702</v>
      </c>
      <c r="M5221" t="s">
        <v>3494</v>
      </c>
      <c r="N5221" t="s">
        <v>4277</v>
      </c>
      <c r="O5221" t="s">
        <v>3218</v>
      </c>
      <c r="P5221" s="199">
        <v>5000</v>
      </c>
      <c r="S5221" t="s">
        <v>3495</v>
      </c>
      <c r="T5221" t="s">
        <v>3730</v>
      </c>
      <c r="U5221" s="201">
        <v>3.99</v>
      </c>
      <c r="V5221" t="s">
        <v>4099</v>
      </c>
      <c r="W5221" t="s">
        <v>2909</v>
      </c>
      <c r="X5221" t="s">
        <v>4278</v>
      </c>
      <c r="Y5221" t="s">
        <v>3748</v>
      </c>
      <c r="Z5221" t="s">
        <v>3051</v>
      </c>
      <c r="AA5221" t="s">
        <v>1347</v>
      </c>
      <c r="AB5221" s="198">
        <v>37073</v>
      </c>
      <c r="AC5221" s="198">
        <v>37195</v>
      </c>
    </row>
    <row r="5222" spans="1:29" x14ac:dyDescent="0.2">
      <c r="A5222" s="44" t="str">
        <f t="shared" si="406"/>
        <v>US Power Physical</v>
      </c>
      <c r="B5222" s="44" t="str">
        <f t="shared" si="411"/>
        <v>US</v>
      </c>
      <c r="C5222" s="44" t="str">
        <f t="shared" si="412"/>
        <v>Power</v>
      </c>
      <c r="D5222" s="44" t="str">
        <f t="shared" si="413"/>
        <v>Physical</v>
      </c>
      <c r="E5222" s="44">
        <f>IF(VLOOKUP(S5222,'DD-Lookup'!$J$6:$L$50,3,FALSE)="Monthly",(YEAR(AC5222)-YEAR(AB5222))*12+MONTH(AC5222)-MONTH(AB5222)+1,(AC5222-AB5222+1))</f>
        <v>5</v>
      </c>
      <c r="F5222" s="213">
        <f t="shared" si="414"/>
        <v>250</v>
      </c>
      <c r="G5222" s="202">
        <v>1342606</v>
      </c>
      <c r="H5222" s="198">
        <v>37047.48060185185</v>
      </c>
      <c r="I5222" t="s">
        <v>2388</v>
      </c>
      <c r="M5222" t="s">
        <v>2818</v>
      </c>
      <c r="N5222" t="s">
        <v>3519</v>
      </c>
      <c r="O5222" t="s">
        <v>4678</v>
      </c>
      <c r="Q5222" s="199">
        <v>50</v>
      </c>
      <c r="S5222" t="s">
        <v>3493</v>
      </c>
      <c r="T5222" t="s">
        <v>3730</v>
      </c>
      <c r="U5222" s="201">
        <v>38.5</v>
      </c>
      <c r="V5222" t="s">
        <v>2389</v>
      </c>
      <c r="W5222" t="s">
        <v>3530</v>
      </c>
      <c r="X5222" t="s">
        <v>3520</v>
      </c>
      <c r="Y5222" t="s">
        <v>4783</v>
      </c>
      <c r="Z5222" t="s">
        <v>3046</v>
      </c>
      <c r="AA5222">
        <v>633182.1</v>
      </c>
      <c r="AB5222" s="198">
        <v>37053.875011574077</v>
      </c>
      <c r="AC5222" s="198">
        <v>37057.875011574077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24</v>
      </c>
      <c r="F5223" s="213">
        <f t="shared" si="414"/>
        <v>120000</v>
      </c>
      <c r="G5223" s="202">
        <v>1342607</v>
      </c>
      <c r="H5223" s="198">
        <v>37047.48064814815</v>
      </c>
      <c r="I5223" t="s">
        <v>3168</v>
      </c>
      <c r="M5223" t="s">
        <v>3494</v>
      </c>
      <c r="N5223" t="s">
        <v>4277</v>
      </c>
      <c r="O5223" t="s">
        <v>1348</v>
      </c>
      <c r="P5223" s="199">
        <v>5000</v>
      </c>
      <c r="S5223" t="s">
        <v>3495</v>
      </c>
      <c r="T5223" t="s">
        <v>3730</v>
      </c>
      <c r="U5223" s="201">
        <v>4.9000000000000004</v>
      </c>
      <c r="V5223" t="s">
        <v>1349</v>
      </c>
      <c r="W5223" t="s">
        <v>3163</v>
      </c>
      <c r="X5223" t="s">
        <v>3685</v>
      </c>
      <c r="Y5223" t="s">
        <v>3748</v>
      </c>
      <c r="Z5223" t="s">
        <v>3051</v>
      </c>
      <c r="AA5223" t="s">
        <v>1350</v>
      </c>
      <c r="AB5223" s="198">
        <v>37049.875011574077</v>
      </c>
      <c r="AC5223" s="198">
        <v>37072.875011574077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232500</v>
      </c>
      <c r="G5224" s="202">
        <v>1342608</v>
      </c>
      <c r="H5224" s="198">
        <v>37047.480694444443</v>
      </c>
      <c r="I5224" t="s">
        <v>4449</v>
      </c>
      <c r="M5224" t="s">
        <v>3494</v>
      </c>
      <c r="N5224" t="s">
        <v>4277</v>
      </c>
      <c r="O5224" t="s">
        <v>4487</v>
      </c>
      <c r="P5224" s="199">
        <v>7500</v>
      </c>
      <c r="S5224" t="s">
        <v>3495</v>
      </c>
      <c r="T5224" t="s">
        <v>3730</v>
      </c>
      <c r="U5224" s="201">
        <v>3.89</v>
      </c>
      <c r="V5224" t="s">
        <v>4459</v>
      </c>
      <c r="W5224" t="s">
        <v>2909</v>
      </c>
      <c r="X5224" t="s">
        <v>4278</v>
      </c>
      <c r="Y5224" t="s">
        <v>3748</v>
      </c>
      <c r="Z5224" t="s">
        <v>3051</v>
      </c>
      <c r="AA5224" t="s">
        <v>1351</v>
      </c>
      <c r="AB5224" s="198">
        <v>37073.875</v>
      </c>
      <c r="AC5224" s="198">
        <v>37103.875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615000</v>
      </c>
      <c r="G5225" s="202">
        <v>1342609</v>
      </c>
      <c r="H5225" s="198">
        <v>37047.480891203704</v>
      </c>
      <c r="I5225" t="s">
        <v>4282</v>
      </c>
      <c r="M5225" t="s">
        <v>3494</v>
      </c>
      <c r="N5225" t="s">
        <v>4277</v>
      </c>
      <c r="O5225" t="s">
        <v>3218</v>
      </c>
      <c r="Q5225" s="199">
        <v>5000</v>
      </c>
      <c r="S5225" t="s">
        <v>3495</v>
      </c>
      <c r="T5225" t="s">
        <v>3730</v>
      </c>
      <c r="U5225" s="201">
        <v>3.9950000000000001</v>
      </c>
      <c r="V5225" t="s">
        <v>4283</v>
      </c>
      <c r="W5225" t="s">
        <v>2909</v>
      </c>
      <c r="X5225" t="s">
        <v>4278</v>
      </c>
      <c r="Y5225" t="s">
        <v>3748</v>
      </c>
      <c r="Z5225" t="s">
        <v>3051</v>
      </c>
      <c r="AA5225" t="s">
        <v>1352</v>
      </c>
      <c r="AB5225" s="198">
        <v>37073</v>
      </c>
      <c r="AC5225" s="198">
        <v>37195</v>
      </c>
    </row>
    <row r="5226" spans="1:29" x14ac:dyDescent="0.2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30</v>
      </c>
      <c r="F5226" s="213">
        <f t="shared" si="414"/>
        <v>1500</v>
      </c>
      <c r="G5226" s="202">
        <v>1342610</v>
      </c>
      <c r="H5226" s="198">
        <v>37047.481122685182</v>
      </c>
      <c r="I5226" t="s">
        <v>4543</v>
      </c>
      <c r="M5226" t="s">
        <v>2818</v>
      </c>
      <c r="N5226" t="s">
        <v>3519</v>
      </c>
      <c r="O5226" t="s">
        <v>4251</v>
      </c>
      <c r="Q5226" s="199">
        <v>50</v>
      </c>
      <c r="S5226" t="s">
        <v>3493</v>
      </c>
      <c r="T5226" t="s">
        <v>3730</v>
      </c>
      <c r="U5226" s="201">
        <v>36.700000000000003</v>
      </c>
      <c r="V5226" t="s">
        <v>4271</v>
      </c>
      <c r="W5226" t="s">
        <v>3538</v>
      </c>
      <c r="X5226" t="s">
        <v>3524</v>
      </c>
      <c r="Y5226" t="s">
        <v>4783</v>
      </c>
      <c r="Z5226" t="s">
        <v>3046</v>
      </c>
      <c r="AA5226">
        <v>633184.1</v>
      </c>
      <c r="AB5226" s="198">
        <v>37135.71597222222</v>
      </c>
      <c r="AC5226" s="198">
        <v>37164.71597222222</v>
      </c>
    </row>
    <row r="5227" spans="1:29" x14ac:dyDescent="0.2">
      <c r="A5227" s="44" t="str">
        <f t="shared" si="406"/>
        <v xml:space="preserve"> Metals Financial</v>
      </c>
      <c r="B5227" s="44" t="str">
        <f t="shared" si="411"/>
        <v/>
      </c>
      <c r="C5227" s="44" t="str">
        <f t="shared" si="412"/>
        <v>Metals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1</v>
      </c>
      <c r="F5227" s="213">
        <f t="shared" si="414"/>
        <v>20</v>
      </c>
      <c r="G5227" s="202">
        <v>1342611</v>
      </c>
      <c r="H5227" s="198">
        <v>37047.481631944444</v>
      </c>
      <c r="I5227" t="s">
        <v>3752</v>
      </c>
      <c r="M5227" t="s">
        <v>3499</v>
      </c>
      <c r="N5227" t="s">
        <v>3789</v>
      </c>
      <c r="O5227" t="s">
        <v>3790</v>
      </c>
      <c r="Q5227" s="199">
        <v>20</v>
      </c>
      <c r="S5227" t="s">
        <v>3729</v>
      </c>
      <c r="T5227" t="s">
        <v>3730</v>
      </c>
      <c r="U5227" s="201">
        <v>933</v>
      </c>
      <c r="V5227" t="s">
        <v>2303</v>
      </c>
      <c r="W5227" t="s">
        <v>3756</v>
      </c>
      <c r="X5227" t="s">
        <v>3732</v>
      </c>
      <c r="Y5227" t="s">
        <v>3733</v>
      </c>
      <c r="Z5227" t="s">
        <v>3734</v>
      </c>
      <c r="AA5227">
        <v>2169997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1342612</v>
      </c>
      <c r="H5228" s="198">
        <v>37047.48164351852</v>
      </c>
      <c r="I5228" t="s">
        <v>4477</v>
      </c>
      <c r="M5228" t="s">
        <v>3494</v>
      </c>
      <c r="N5228" t="s">
        <v>4277</v>
      </c>
      <c r="O5228" t="s">
        <v>3218</v>
      </c>
      <c r="Q5228" s="199">
        <v>5000</v>
      </c>
      <c r="S5228" t="s">
        <v>3495</v>
      </c>
      <c r="T5228" t="s">
        <v>3730</v>
      </c>
      <c r="U5228" s="201">
        <v>4</v>
      </c>
      <c r="V5228" t="s">
        <v>4177</v>
      </c>
      <c r="W5228" t="s">
        <v>2909</v>
      </c>
      <c r="X5228" t="s">
        <v>4278</v>
      </c>
      <c r="Y5228" t="s">
        <v>3748</v>
      </c>
      <c r="Z5228" t="s">
        <v>3051</v>
      </c>
      <c r="AA5228" t="s">
        <v>1353</v>
      </c>
      <c r="AB5228" s="198">
        <v>37073</v>
      </c>
      <c r="AC5228" s="198">
        <v>37195</v>
      </c>
    </row>
    <row r="5229" spans="1:29" x14ac:dyDescent="0.2">
      <c r="A5229" s="44" t="str">
        <f t="shared" si="406"/>
        <v xml:space="preserve"> Natural Gas Physical</v>
      </c>
      <c r="B5229" s="44" t="str">
        <f t="shared" si="411"/>
        <v/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1342614</v>
      </c>
      <c r="H5229" s="198">
        <v>37047.482141203705</v>
      </c>
      <c r="I5229" t="s">
        <v>4457</v>
      </c>
      <c r="M5229" t="s">
        <v>3494</v>
      </c>
      <c r="N5229" t="s">
        <v>3176</v>
      </c>
      <c r="O5229" t="s">
        <v>4591</v>
      </c>
      <c r="P5229" s="199">
        <v>10000</v>
      </c>
      <c r="S5229" t="s">
        <v>3798</v>
      </c>
      <c r="T5229" t="s">
        <v>3177</v>
      </c>
      <c r="U5229" s="201">
        <v>4.6849999999999996</v>
      </c>
      <c r="V5229" t="s">
        <v>3676</v>
      </c>
      <c r="W5229" t="s">
        <v>3178</v>
      </c>
      <c r="X5229" t="s">
        <v>3179</v>
      </c>
      <c r="Y5229" t="s">
        <v>4481</v>
      </c>
      <c r="Z5229" t="s">
        <v>3052</v>
      </c>
      <c r="AA5229">
        <v>831814</v>
      </c>
      <c r="AB5229" s="198">
        <v>37047.875011574077</v>
      </c>
      <c r="AC5229" s="198">
        <v>37047.875011574077</v>
      </c>
    </row>
    <row r="5230" spans="1:29" x14ac:dyDescent="0.2">
      <c r="A5230" s="44" t="str">
        <f t="shared" si="406"/>
        <v xml:space="preserve"> Natural Gas Physical</v>
      </c>
      <c r="B5230" s="44" t="str">
        <f t="shared" si="411"/>
        <v/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10000</v>
      </c>
      <c r="G5230" s="202">
        <v>1342616</v>
      </c>
      <c r="H5230" s="198">
        <v>37047.482499999998</v>
      </c>
      <c r="I5230" t="s">
        <v>4535</v>
      </c>
      <c r="M5230" t="s">
        <v>3494</v>
      </c>
      <c r="N5230" t="s">
        <v>3176</v>
      </c>
      <c r="O5230" t="s">
        <v>4591</v>
      </c>
      <c r="Q5230" s="199">
        <v>10000</v>
      </c>
      <c r="S5230" t="s">
        <v>3798</v>
      </c>
      <c r="T5230" t="s">
        <v>3177</v>
      </c>
      <c r="U5230" s="201">
        <v>4.6900000000000004</v>
      </c>
      <c r="V5230" t="s">
        <v>4536</v>
      </c>
      <c r="W5230" t="s">
        <v>3178</v>
      </c>
      <c r="X5230" t="s">
        <v>3179</v>
      </c>
      <c r="Y5230" t="s">
        <v>4481</v>
      </c>
      <c r="Z5230" t="s">
        <v>3052</v>
      </c>
      <c r="AA5230">
        <v>831815</v>
      </c>
      <c r="AB5230" s="198">
        <v>37047.875011574077</v>
      </c>
      <c r="AC5230" s="198">
        <v>37047.875011574077</v>
      </c>
    </row>
    <row r="5231" spans="1:29" x14ac:dyDescent="0.2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465000</v>
      </c>
      <c r="G5231" s="202">
        <v>1342618</v>
      </c>
      <c r="H5231" s="198">
        <v>37047.482673611114</v>
      </c>
      <c r="I5231" t="s">
        <v>4282</v>
      </c>
      <c r="M5231" t="s">
        <v>3494</v>
      </c>
      <c r="N5231" t="s">
        <v>4277</v>
      </c>
      <c r="O5231" t="s">
        <v>4487</v>
      </c>
      <c r="Q5231" s="199">
        <v>15000</v>
      </c>
      <c r="S5231" t="s">
        <v>3495</v>
      </c>
      <c r="T5231" t="s">
        <v>3730</v>
      </c>
      <c r="U5231" s="201">
        <v>3.9049999999999998</v>
      </c>
      <c r="V5231" t="s">
        <v>4283</v>
      </c>
      <c r="W5231" t="s">
        <v>2909</v>
      </c>
      <c r="X5231" t="s">
        <v>4278</v>
      </c>
      <c r="Y5231" t="s">
        <v>3748</v>
      </c>
      <c r="Z5231" t="s">
        <v>3051</v>
      </c>
      <c r="AA5231" t="s">
        <v>1354</v>
      </c>
      <c r="AB5231" s="198">
        <v>37073.875</v>
      </c>
      <c r="AC5231" s="198">
        <v>37103.875</v>
      </c>
    </row>
    <row r="5232" spans="1:29" x14ac:dyDescent="0.2">
      <c r="A5232" s="44" t="str">
        <f t="shared" si="406"/>
        <v>US Power Physical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Physical</v>
      </c>
      <c r="E5232" s="44">
        <f>IF(VLOOKUP(S5232,'DD-Lookup'!$J$6:$L$50,3,FALSE)="Monthly",(YEAR(AC5232)-YEAR(AB5232))*12+MONTH(AC5232)-MONTH(AB5232)+1,(AC5232-AB5232+1))</f>
        <v>92</v>
      </c>
      <c r="F5232" s="213">
        <f t="shared" si="414"/>
        <v>4600</v>
      </c>
      <c r="G5232" s="202">
        <v>1342617</v>
      </c>
      <c r="H5232" s="198">
        <v>37047.482673611114</v>
      </c>
      <c r="I5232" t="s">
        <v>4268</v>
      </c>
      <c r="M5232" t="s">
        <v>2818</v>
      </c>
      <c r="N5232" t="s">
        <v>3519</v>
      </c>
      <c r="O5232" t="s">
        <v>4229</v>
      </c>
      <c r="Q5232" s="199">
        <v>50</v>
      </c>
      <c r="S5232" t="s">
        <v>3493</v>
      </c>
      <c r="T5232" t="s">
        <v>3730</v>
      </c>
      <c r="U5232" s="201">
        <v>49.5</v>
      </c>
      <c r="V5232" t="s">
        <v>2555</v>
      </c>
      <c r="W5232" t="s">
        <v>4263</v>
      </c>
      <c r="X5232" t="s">
        <v>3541</v>
      </c>
      <c r="Y5232" t="s">
        <v>4783</v>
      </c>
      <c r="Z5232" t="s">
        <v>3046</v>
      </c>
      <c r="AA5232">
        <v>633189.1</v>
      </c>
      <c r="AB5232" s="198">
        <v>37165.71597222222</v>
      </c>
      <c r="AC5232" s="198">
        <v>37256.71597222222</v>
      </c>
    </row>
    <row r="5233" spans="1:29" x14ac:dyDescent="0.2">
      <c r="A5233" s="44" t="str">
        <f t="shared" si="406"/>
        <v xml:space="preserve"> Natural Gas Physical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Physical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50000</v>
      </c>
      <c r="G5233" s="202">
        <v>1342621</v>
      </c>
      <c r="H5233" s="198">
        <v>37047.483842592592</v>
      </c>
      <c r="I5233" t="s">
        <v>3768</v>
      </c>
      <c r="M5233" t="s">
        <v>3494</v>
      </c>
      <c r="N5233" t="s">
        <v>3761</v>
      </c>
      <c r="O5233" t="s">
        <v>2296</v>
      </c>
      <c r="P5233" s="199">
        <v>50000</v>
      </c>
      <c r="S5233" t="s">
        <v>3763</v>
      </c>
      <c r="T5233" t="s">
        <v>3764</v>
      </c>
      <c r="U5233" s="201">
        <v>20.9</v>
      </c>
      <c r="V5233" t="s">
        <v>4766</v>
      </c>
      <c r="W5233" t="s">
        <v>3773</v>
      </c>
      <c r="X5233" t="s">
        <v>3766</v>
      </c>
      <c r="Y5233" t="s">
        <v>3767</v>
      </c>
      <c r="Z5233" t="s">
        <v>3735</v>
      </c>
      <c r="AA5233">
        <v>106556</v>
      </c>
      <c r="AB5233" s="198">
        <v>37048.875011574077</v>
      </c>
      <c r="AC5233" s="198">
        <v>37048.875011574077</v>
      </c>
    </row>
    <row r="5234" spans="1:29" x14ac:dyDescent="0.2">
      <c r="A5234" s="44" t="str">
        <f t="shared" si="406"/>
        <v>US Power Physical</v>
      </c>
      <c r="B5234" s="44" t="str">
        <f t="shared" si="411"/>
        <v>US</v>
      </c>
      <c r="C5234" s="44" t="str">
        <f t="shared" si="412"/>
        <v>Power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5</v>
      </c>
      <c r="F5234" s="213">
        <f t="shared" si="414"/>
        <v>250</v>
      </c>
      <c r="G5234" s="202">
        <v>1342622</v>
      </c>
      <c r="H5234" s="198">
        <v>37047.484131944446</v>
      </c>
      <c r="I5234" t="s">
        <v>3540</v>
      </c>
      <c r="M5234" t="s">
        <v>2818</v>
      </c>
      <c r="N5234" t="s">
        <v>3519</v>
      </c>
      <c r="O5234" t="s">
        <v>3457</v>
      </c>
      <c r="P5234" s="199">
        <v>50</v>
      </c>
      <c r="S5234" t="s">
        <v>3493</v>
      </c>
      <c r="T5234" t="s">
        <v>3730</v>
      </c>
      <c r="U5234" s="201">
        <v>39</v>
      </c>
      <c r="V5234" t="s">
        <v>3121</v>
      </c>
      <c r="W5234" t="s">
        <v>3534</v>
      </c>
      <c r="X5234" t="s">
        <v>3535</v>
      </c>
      <c r="Y5234" t="s">
        <v>4783</v>
      </c>
      <c r="Z5234" t="s">
        <v>3046</v>
      </c>
      <c r="AA5234">
        <v>633205.1</v>
      </c>
      <c r="AB5234" s="198">
        <v>37053.875011574077</v>
      </c>
      <c r="AC5234" s="198">
        <v>37057.875011574077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31</v>
      </c>
      <c r="F5235" s="213">
        <f t="shared" si="414"/>
        <v>310000</v>
      </c>
      <c r="G5235" s="202">
        <v>1342623</v>
      </c>
      <c r="H5235" s="198">
        <v>37047.484571759262</v>
      </c>
      <c r="I5235" t="s">
        <v>3629</v>
      </c>
      <c r="M5235" t="s">
        <v>3494</v>
      </c>
      <c r="N5235" t="s">
        <v>4277</v>
      </c>
      <c r="O5235" t="s">
        <v>4487</v>
      </c>
      <c r="Q5235" s="199">
        <v>10000</v>
      </c>
      <c r="S5235" t="s">
        <v>3495</v>
      </c>
      <c r="T5235" t="s">
        <v>3730</v>
      </c>
      <c r="U5235" s="201">
        <v>3.91</v>
      </c>
      <c r="V5235" t="s">
        <v>4376</v>
      </c>
      <c r="W5235" t="s">
        <v>2909</v>
      </c>
      <c r="X5235" t="s">
        <v>4278</v>
      </c>
      <c r="Y5235" t="s">
        <v>3748</v>
      </c>
      <c r="Z5235" t="s">
        <v>3051</v>
      </c>
      <c r="AA5235" t="s">
        <v>1355</v>
      </c>
      <c r="AB5235" s="198">
        <v>37073.875</v>
      </c>
      <c r="AC5235" s="198">
        <v>37103.875</v>
      </c>
    </row>
    <row r="5236" spans="1:29" x14ac:dyDescent="0.2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1500</v>
      </c>
      <c r="G5236" s="202">
        <v>1342624</v>
      </c>
      <c r="H5236" s="198">
        <v>37047.484594907408</v>
      </c>
      <c r="I5236" t="s">
        <v>4543</v>
      </c>
      <c r="M5236" t="s">
        <v>2818</v>
      </c>
      <c r="N5236" t="s">
        <v>3519</v>
      </c>
      <c r="O5236" t="s">
        <v>4251</v>
      </c>
      <c r="Q5236" s="199">
        <v>50</v>
      </c>
      <c r="S5236" t="s">
        <v>3493</v>
      </c>
      <c r="T5236" t="s">
        <v>3730</v>
      </c>
      <c r="U5236" s="201">
        <v>36.799999999999997</v>
      </c>
      <c r="V5236" t="s">
        <v>4271</v>
      </c>
      <c r="W5236" t="s">
        <v>3538</v>
      </c>
      <c r="X5236" t="s">
        <v>3524</v>
      </c>
      <c r="Y5236" t="s">
        <v>4783</v>
      </c>
      <c r="Z5236" t="s">
        <v>3046</v>
      </c>
      <c r="AA5236">
        <v>633218.1</v>
      </c>
      <c r="AB5236" s="198">
        <v>37135.71597222222</v>
      </c>
      <c r="AC5236" s="198">
        <v>37164.71597222222</v>
      </c>
    </row>
    <row r="5237" spans="1:29" x14ac:dyDescent="0.2">
      <c r="A5237" s="44" t="str">
        <f t="shared" si="406"/>
        <v xml:space="preserve"> Natural Gas Physical</v>
      </c>
      <c r="B5237" s="44" t="str">
        <f t="shared" si="411"/>
        <v/>
      </c>
      <c r="C5237" s="44" t="str">
        <f t="shared" si="412"/>
        <v>Natural Gas</v>
      </c>
      <c r="D5237" s="44" t="str">
        <f t="shared" si="413"/>
        <v>Physical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10000</v>
      </c>
      <c r="G5237" s="202">
        <v>1342625</v>
      </c>
      <c r="H5237" s="198">
        <v>37047.48474537037</v>
      </c>
      <c r="I5237" t="s">
        <v>4276</v>
      </c>
      <c r="M5237" t="s">
        <v>3494</v>
      </c>
      <c r="N5237" t="s">
        <v>3176</v>
      </c>
      <c r="O5237" t="s">
        <v>4591</v>
      </c>
      <c r="Q5237" s="199">
        <v>10000</v>
      </c>
      <c r="S5237" t="s">
        <v>3798</v>
      </c>
      <c r="T5237" t="s">
        <v>3177</v>
      </c>
      <c r="U5237" s="201">
        <v>4.6950000000000003</v>
      </c>
      <c r="V5237" t="s">
        <v>3555</v>
      </c>
      <c r="W5237" t="s">
        <v>3178</v>
      </c>
      <c r="X5237" t="s">
        <v>3179</v>
      </c>
      <c r="Y5237" t="s">
        <v>4481</v>
      </c>
      <c r="Z5237" t="s">
        <v>3052</v>
      </c>
      <c r="AA5237">
        <v>831818</v>
      </c>
      <c r="AB5237" s="198">
        <v>37047.875011574077</v>
      </c>
      <c r="AC5237" s="198">
        <v>37047.875011574077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31</v>
      </c>
      <c r="F5238" s="213">
        <f t="shared" si="414"/>
        <v>155000</v>
      </c>
      <c r="G5238" s="202">
        <v>1342628</v>
      </c>
      <c r="H5238" s="198">
        <v>37047.485127314816</v>
      </c>
      <c r="I5238" t="s">
        <v>4276</v>
      </c>
      <c r="M5238" t="s">
        <v>3494</v>
      </c>
      <c r="N5238" t="s">
        <v>4277</v>
      </c>
      <c r="O5238" t="s">
        <v>4487</v>
      </c>
      <c r="Q5238" s="199">
        <v>5000</v>
      </c>
      <c r="S5238" t="s">
        <v>3495</v>
      </c>
      <c r="T5238" t="s">
        <v>3730</v>
      </c>
      <c r="U5238" s="201">
        <v>3.91</v>
      </c>
      <c r="V5238" t="s">
        <v>4361</v>
      </c>
      <c r="W5238" t="s">
        <v>2909</v>
      </c>
      <c r="X5238" t="s">
        <v>4278</v>
      </c>
      <c r="Y5238" t="s">
        <v>3748</v>
      </c>
      <c r="Z5238" t="s">
        <v>3051</v>
      </c>
      <c r="AA5238" t="s">
        <v>1356</v>
      </c>
      <c r="AB5238" s="198">
        <v>37073.875</v>
      </c>
      <c r="AC5238" s="198">
        <v>37103.875</v>
      </c>
    </row>
    <row r="5239" spans="1:29" x14ac:dyDescent="0.2">
      <c r="A5239" s="44" t="str">
        <f t="shared" si="406"/>
        <v xml:space="preserve"> Natural Gas Physical</v>
      </c>
      <c r="B5239" s="44" t="str">
        <f t="shared" si="411"/>
        <v/>
      </c>
      <c r="C5239" s="44" t="str">
        <f t="shared" si="412"/>
        <v>Natural Gas</v>
      </c>
      <c r="D5239" s="44" t="str">
        <f t="shared" si="413"/>
        <v>Physical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10000</v>
      </c>
      <c r="G5239" s="202">
        <v>1342629</v>
      </c>
      <c r="H5239" s="198">
        <v>37047.485347222224</v>
      </c>
      <c r="I5239" t="s">
        <v>3810</v>
      </c>
      <c r="M5239" t="s">
        <v>3494</v>
      </c>
      <c r="N5239" t="s">
        <v>3176</v>
      </c>
      <c r="O5239" t="s">
        <v>4591</v>
      </c>
      <c r="P5239" s="199">
        <v>10000</v>
      </c>
      <c r="S5239" t="s">
        <v>3798</v>
      </c>
      <c r="T5239" t="s">
        <v>3177</v>
      </c>
      <c r="U5239" s="201">
        <v>4.6900000000000004</v>
      </c>
      <c r="V5239" t="s">
        <v>3894</v>
      </c>
      <c r="W5239" t="s">
        <v>3178</v>
      </c>
      <c r="X5239" t="s">
        <v>3179</v>
      </c>
      <c r="Y5239" t="s">
        <v>4481</v>
      </c>
      <c r="Z5239" t="s">
        <v>3052</v>
      </c>
      <c r="AA5239">
        <v>831819</v>
      </c>
      <c r="AB5239" s="198">
        <v>37047.875011574077</v>
      </c>
      <c r="AC5239" s="198">
        <v>37047.875011574077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24</v>
      </c>
      <c r="F5240" s="213">
        <f t="shared" si="414"/>
        <v>240000</v>
      </c>
      <c r="G5240" s="202">
        <v>1342630</v>
      </c>
      <c r="H5240" s="198">
        <v>37047.485532407409</v>
      </c>
      <c r="I5240" t="s">
        <v>4484</v>
      </c>
      <c r="M5240" t="s">
        <v>3494</v>
      </c>
      <c r="N5240" t="s">
        <v>4277</v>
      </c>
      <c r="O5240" t="s">
        <v>1189</v>
      </c>
      <c r="Q5240" s="199">
        <v>10000</v>
      </c>
      <c r="S5240" t="s">
        <v>3495</v>
      </c>
      <c r="T5240" t="s">
        <v>3730</v>
      </c>
      <c r="U5240" s="201">
        <v>3.8050000000000002</v>
      </c>
      <c r="V5240" t="s">
        <v>3469</v>
      </c>
      <c r="W5240" t="s">
        <v>4527</v>
      </c>
      <c r="X5240" t="s">
        <v>4157</v>
      </c>
      <c r="Y5240" t="s">
        <v>3748</v>
      </c>
      <c r="Z5240" t="s">
        <v>3051</v>
      </c>
      <c r="AA5240" t="s">
        <v>1357</v>
      </c>
      <c r="AB5240" s="198">
        <v>37049.875011574077</v>
      </c>
      <c r="AC5240" s="198">
        <v>37072.875011574077</v>
      </c>
    </row>
    <row r="5241" spans="1:29" x14ac:dyDescent="0.2">
      <c r="A5241" s="44" t="str">
        <f t="shared" si="406"/>
        <v xml:space="preserve"> Natural Gas Physical</v>
      </c>
      <c r="B5241" s="44" t="str">
        <f t="shared" si="411"/>
        <v/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</v>
      </c>
      <c r="G5241" s="202">
        <v>1342631</v>
      </c>
      <c r="H5241" s="198">
        <v>37047.485578703701</v>
      </c>
      <c r="I5241" t="s">
        <v>4423</v>
      </c>
      <c r="M5241" t="s">
        <v>3494</v>
      </c>
      <c r="N5241" t="s">
        <v>3176</v>
      </c>
      <c r="O5241" t="s">
        <v>151</v>
      </c>
      <c r="Q5241" s="199">
        <v>5000</v>
      </c>
      <c r="S5241" t="s">
        <v>3798</v>
      </c>
      <c r="T5241" t="s">
        <v>3177</v>
      </c>
      <c r="U5241" s="201">
        <v>4.71</v>
      </c>
      <c r="V5241" t="s">
        <v>4101</v>
      </c>
      <c r="W5241" t="s">
        <v>3178</v>
      </c>
      <c r="X5241" t="s">
        <v>3179</v>
      </c>
      <c r="Y5241" t="s">
        <v>4481</v>
      </c>
      <c r="Z5241" t="s">
        <v>3052</v>
      </c>
      <c r="AA5241">
        <v>831821</v>
      </c>
      <c r="AB5241" s="198">
        <v>37048.875011574077</v>
      </c>
      <c r="AC5241" s="198">
        <v>37048.875011574077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365</v>
      </c>
      <c r="F5242" s="213">
        <f t="shared" si="414"/>
        <v>1825000</v>
      </c>
      <c r="G5242" s="202">
        <v>1342632</v>
      </c>
      <c r="H5242" s="198">
        <v>37047.485648148147</v>
      </c>
      <c r="I5242" t="s">
        <v>4496</v>
      </c>
      <c r="M5242" t="s">
        <v>3494</v>
      </c>
      <c r="N5242" t="s">
        <v>4277</v>
      </c>
      <c r="O5242" t="s">
        <v>4526</v>
      </c>
      <c r="Q5242" s="199">
        <v>5000</v>
      </c>
      <c r="S5242" t="s">
        <v>3495</v>
      </c>
      <c r="T5242" t="s">
        <v>3730</v>
      </c>
      <c r="U5242" s="201">
        <v>4.0250000000000004</v>
      </c>
      <c r="V5242" t="s">
        <v>3640</v>
      </c>
      <c r="W5242" t="s">
        <v>2909</v>
      </c>
      <c r="X5242" t="s">
        <v>4278</v>
      </c>
      <c r="Y5242" t="s">
        <v>3748</v>
      </c>
      <c r="Z5242" t="s">
        <v>3051</v>
      </c>
      <c r="AA5242" t="s">
        <v>1358</v>
      </c>
      <c r="AB5242" s="198">
        <v>37257.875</v>
      </c>
      <c r="AC5242" s="198">
        <v>37621.875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123</v>
      </c>
      <c r="F5243" s="213">
        <f t="shared" si="414"/>
        <v>615000</v>
      </c>
      <c r="G5243" s="202">
        <v>1342633</v>
      </c>
      <c r="H5243" s="198">
        <v>37047.485729166663</v>
      </c>
      <c r="I5243" t="s">
        <v>4496</v>
      </c>
      <c r="M5243" t="s">
        <v>3494</v>
      </c>
      <c r="N5243" t="s">
        <v>4277</v>
      </c>
      <c r="O5243" t="s">
        <v>3218</v>
      </c>
      <c r="Q5243" s="199">
        <v>5000</v>
      </c>
      <c r="S5243" t="s">
        <v>3495</v>
      </c>
      <c r="T5243" t="s">
        <v>3730</v>
      </c>
      <c r="U5243" s="201">
        <v>4</v>
      </c>
      <c r="V5243" t="s">
        <v>4463</v>
      </c>
      <c r="W5243" t="s">
        <v>2909</v>
      </c>
      <c r="X5243" t="s">
        <v>4278</v>
      </c>
      <c r="Y5243" t="s">
        <v>3748</v>
      </c>
      <c r="Z5243" t="s">
        <v>3051</v>
      </c>
      <c r="AA5243" t="s">
        <v>1359</v>
      </c>
      <c r="AB5243" s="198">
        <v>37073</v>
      </c>
      <c r="AC5243" s="198">
        <v>37195</v>
      </c>
    </row>
    <row r="5244" spans="1:29" x14ac:dyDescent="0.2">
      <c r="A5244" s="44" t="str">
        <f t="shared" si="406"/>
        <v xml:space="preserve"> Metals Financial</v>
      </c>
      <c r="B5244" s="44" t="str">
        <f t="shared" si="411"/>
        <v/>
      </c>
      <c r="C5244" s="44" t="str">
        <f t="shared" si="412"/>
        <v>Metals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20</v>
      </c>
      <c r="G5244" s="202">
        <v>1342634</v>
      </c>
      <c r="H5244" s="198">
        <v>37047.485983796294</v>
      </c>
      <c r="I5244" t="s">
        <v>3759</v>
      </c>
      <c r="M5244" t="s">
        <v>3499</v>
      </c>
      <c r="N5244" t="s">
        <v>3739</v>
      </c>
      <c r="O5244" t="s">
        <v>3740</v>
      </c>
      <c r="Q5244" s="199">
        <v>20</v>
      </c>
      <c r="S5244" t="s">
        <v>3729</v>
      </c>
      <c r="T5244" t="s">
        <v>3730</v>
      </c>
      <c r="U5244" s="201">
        <v>1517</v>
      </c>
      <c r="V5244" t="s">
        <v>3938</v>
      </c>
      <c r="W5244" t="s">
        <v>3736</v>
      </c>
      <c r="X5244" t="s">
        <v>3732</v>
      </c>
      <c r="Y5244" t="s">
        <v>3733</v>
      </c>
      <c r="Z5244" t="s">
        <v>3734</v>
      </c>
      <c r="AA5244">
        <v>2169995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5000</v>
      </c>
      <c r="G5245" s="202">
        <v>1342636</v>
      </c>
      <c r="H5245" s="198">
        <v>37047.486076388886</v>
      </c>
      <c r="I5245" t="s">
        <v>4423</v>
      </c>
      <c r="M5245" t="s">
        <v>3494</v>
      </c>
      <c r="N5245" t="s">
        <v>3176</v>
      </c>
      <c r="O5245" t="s">
        <v>151</v>
      </c>
      <c r="Q5245" s="199">
        <v>5000</v>
      </c>
      <c r="S5245" t="s">
        <v>3798</v>
      </c>
      <c r="T5245" t="s">
        <v>3177</v>
      </c>
      <c r="U5245" s="201">
        <v>4.7249999999999996</v>
      </c>
      <c r="V5245" t="s">
        <v>4101</v>
      </c>
      <c r="W5245" t="s">
        <v>3178</v>
      </c>
      <c r="X5245" t="s">
        <v>3179</v>
      </c>
      <c r="Y5245" t="s">
        <v>4481</v>
      </c>
      <c r="Z5245" t="s">
        <v>3052</v>
      </c>
      <c r="AA5245">
        <v>831823</v>
      </c>
      <c r="AB5245" s="198">
        <v>37048.875011574077</v>
      </c>
      <c r="AC5245" s="198">
        <v>37048.875011574077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1342637</v>
      </c>
      <c r="H5246" s="198">
        <v>37047.48609953704</v>
      </c>
      <c r="I5246" t="s">
        <v>4276</v>
      </c>
      <c r="M5246" t="s">
        <v>3599</v>
      </c>
      <c r="N5246" t="s">
        <v>4774</v>
      </c>
      <c r="O5246" t="s">
        <v>3516</v>
      </c>
      <c r="P5246" s="199">
        <v>50000</v>
      </c>
      <c r="S5246" t="s">
        <v>3500</v>
      </c>
      <c r="T5246" t="s">
        <v>3730</v>
      </c>
      <c r="U5246" s="201">
        <v>28.14</v>
      </c>
      <c r="V5246" t="s">
        <v>4469</v>
      </c>
      <c r="W5246" t="s">
        <v>4776</v>
      </c>
      <c r="X5246" t="s">
        <v>4777</v>
      </c>
      <c r="Y5246" t="s">
        <v>2830</v>
      </c>
      <c r="Z5246" t="s">
        <v>3051</v>
      </c>
      <c r="AA5246">
        <v>113839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151</v>
      </c>
      <c r="F5247" s="213">
        <f t="shared" si="414"/>
        <v>755000</v>
      </c>
      <c r="G5247" s="202">
        <v>1342638</v>
      </c>
      <c r="H5247" s="198">
        <v>37047.486145833333</v>
      </c>
      <c r="I5247" t="s">
        <v>4496</v>
      </c>
      <c r="M5247" t="s">
        <v>3494</v>
      </c>
      <c r="N5247" t="s">
        <v>4277</v>
      </c>
      <c r="O5247" t="s">
        <v>4505</v>
      </c>
      <c r="P5247" s="199">
        <v>5000</v>
      </c>
      <c r="S5247" t="s">
        <v>3495</v>
      </c>
      <c r="T5247" t="s">
        <v>3730</v>
      </c>
      <c r="U5247" s="201">
        <v>4.34</v>
      </c>
      <c r="V5247" t="s">
        <v>4463</v>
      </c>
      <c r="W5247" t="s">
        <v>2909</v>
      </c>
      <c r="X5247" t="s">
        <v>4278</v>
      </c>
      <c r="Y5247" t="s">
        <v>3748</v>
      </c>
      <c r="Z5247" t="s">
        <v>3051</v>
      </c>
      <c r="AA5247" t="s">
        <v>1360</v>
      </c>
      <c r="AB5247" s="198">
        <v>37196</v>
      </c>
      <c r="AC5247" s="198">
        <v>37346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1550000</v>
      </c>
      <c r="G5248" s="202">
        <v>1342643</v>
      </c>
      <c r="H5248" s="198">
        <v>37047.486307870371</v>
      </c>
      <c r="I5248" t="s">
        <v>4484</v>
      </c>
      <c r="M5248" t="s">
        <v>3494</v>
      </c>
      <c r="N5248" t="s">
        <v>4488</v>
      </c>
      <c r="O5248" t="s">
        <v>3300</v>
      </c>
      <c r="P5248" s="199">
        <v>50000</v>
      </c>
      <c r="S5248" t="s">
        <v>3495</v>
      </c>
      <c r="T5248" t="s">
        <v>3730</v>
      </c>
      <c r="U5248" s="201">
        <v>3.5000000000000003E-2</v>
      </c>
      <c r="V5248" t="s">
        <v>4050</v>
      </c>
      <c r="W5248" t="s">
        <v>4380</v>
      </c>
      <c r="X5248" t="s">
        <v>4381</v>
      </c>
      <c r="Y5248" t="s">
        <v>3748</v>
      </c>
      <c r="Z5248" t="s">
        <v>3051</v>
      </c>
      <c r="AA5248" t="s">
        <v>1361</v>
      </c>
      <c r="AB5248" s="198">
        <v>37073</v>
      </c>
      <c r="AC5248" s="198">
        <v>37103</v>
      </c>
    </row>
    <row r="5249" spans="1:29" x14ac:dyDescent="0.2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1</v>
      </c>
      <c r="F5249" s="213">
        <f t="shared" si="414"/>
        <v>10000</v>
      </c>
      <c r="G5249" s="202">
        <v>1342644</v>
      </c>
      <c r="H5249" s="198">
        <v>37047.486597222225</v>
      </c>
      <c r="I5249" t="s">
        <v>4535</v>
      </c>
      <c r="M5249" t="s">
        <v>3494</v>
      </c>
      <c r="N5249" t="s">
        <v>3176</v>
      </c>
      <c r="O5249" t="s">
        <v>4591</v>
      </c>
      <c r="Q5249" s="199">
        <v>10000</v>
      </c>
      <c r="S5249" t="s">
        <v>3798</v>
      </c>
      <c r="T5249" t="s">
        <v>3177</v>
      </c>
      <c r="U5249" s="201">
        <v>4.7</v>
      </c>
      <c r="V5249" t="s">
        <v>4536</v>
      </c>
      <c r="W5249" t="s">
        <v>3178</v>
      </c>
      <c r="X5249" t="s">
        <v>3179</v>
      </c>
      <c r="Y5249" t="s">
        <v>4481</v>
      </c>
      <c r="Z5249" t="s">
        <v>3052</v>
      </c>
      <c r="AA5249">
        <v>831824</v>
      </c>
      <c r="AB5249" s="198">
        <v>37047.875011574077</v>
      </c>
      <c r="AC5249" s="198">
        <v>37047.875011574077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123</v>
      </c>
      <c r="F5250" s="213">
        <f t="shared" si="414"/>
        <v>615000</v>
      </c>
      <c r="G5250" s="202">
        <v>1342645</v>
      </c>
      <c r="H5250" s="198">
        <v>37047.486689814818</v>
      </c>
      <c r="I5250" t="s">
        <v>4423</v>
      </c>
      <c r="M5250" t="s">
        <v>3494</v>
      </c>
      <c r="N5250" t="s">
        <v>4277</v>
      </c>
      <c r="O5250" t="s">
        <v>3218</v>
      </c>
      <c r="Q5250" s="199">
        <v>5000</v>
      </c>
      <c r="S5250" t="s">
        <v>3495</v>
      </c>
      <c r="T5250" t="s">
        <v>3730</v>
      </c>
      <c r="U5250" s="201">
        <v>4</v>
      </c>
      <c r="V5250" t="s">
        <v>4082</v>
      </c>
      <c r="W5250" t="s">
        <v>2909</v>
      </c>
      <c r="X5250" t="s">
        <v>4278</v>
      </c>
      <c r="Y5250" t="s">
        <v>3748</v>
      </c>
      <c r="Z5250" t="s">
        <v>3051</v>
      </c>
      <c r="AA5250" t="s">
        <v>1362</v>
      </c>
      <c r="AB5250" s="198">
        <v>37073</v>
      </c>
      <c r="AC5250" s="198">
        <v>37195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24</v>
      </c>
      <c r="F5251" s="213">
        <f t="shared" si="414"/>
        <v>192000</v>
      </c>
      <c r="G5251" s="202">
        <v>1342646</v>
      </c>
      <c r="H5251" s="198">
        <v>37047.486770833333</v>
      </c>
      <c r="I5251" t="s">
        <v>3625</v>
      </c>
      <c r="M5251" t="s">
        <v>3494</v>
      </c>
      <c r="N5251" t="s">
        <v>4277</v>
      </c>
      <c r="O5251" t="s">
        <v>1363</v>
      </c>
      <c r="Q5251" s="199">
        <v>8000</v>
      </c>
      <c r="S5251" t="s">
        <v>3495</v>
      </c>
      <c r="T5251" t="s">
        <v>3730</v>
      </c>
      <c r="U5251" s="201">
        <v>3.625</v>
      </c>
      <c r="V5251" t="s">
        <v>696</v>
      </c>
      <c r="W5251" t="s">
        <v>3486</v>
      </c>
      <c r="X5251" t="s">
        <v>3487</v>
      </c>
      <c r="Y5251" t="s">
        <v>3748</v>
      </c>
      <c r="Z5251" t="s">
        <v>3051</v>
      </c>
      <c r="AA5251" t="s">
        <v>1364</v>
      </c>
      <c r="AB5251" s="198">
        <v>37049.875011574077</v>
      </c>
      <c r="AC5251" s="198">
        <v>37072.875011574077</v>
      </c>
    </row>
    <row r="5252" spans="1:29" x14ac:dyDescent="0.2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25</v>
      </c>
      <c r="F5252" s="213">
        <f t="shared" si="414"/>
        <v>62500</v>
      </c>
      <c r="G5252" s="202">
        <v>1342648</v>
      </c>
      <c r="H5252" s="198">
        <v>37047.486932870372</v>
      </c>
      <c r="I5252" t="s">
        <v>4158</v>
      </c>
      <c r="M5252" t="s">
        <v>3494</v>
      </c>
      <c r="N5252" t="s">
        <v>3176</v>
      </c>
      <c r="O5252" t="s">
        <v>177</v>
      </c>
      <c r="Q5252" s="199">
        <v>2500</v>
      </c>
      <c r="S5252" t="s">
        <v>3798</v>
      </c>
      <c r="T5252" t="s">
        <v>3177</v>
      </c>
      <c r="U5252" s="201">
        <v>4.83</v>
      </c>
      <c r="V5252" t="s">
        <v>4329</v>
      </c>
      <c r="W5252" t="s">
        <v>4461</v>
      </c>
      <c r="X5252" t="s">
        <v>3179</v>
      </c>
      <c r="Y5252" t="s">
        <v>4481</v>
      </c>
      <c r="Z5252" t="s">
        <v>3052</v>
      </c>
      <c r="AA5252">
        <v>831825</v>
      </c>
      <c r="AB5252" s="198">
        <v>37048.875011574077</v>
      </c>
      <c r="AC5252" s="198">
        <v>37072.875011574077</v>
      </c>
    </row>
    <row r="5253" spans="1:29" x14ac:dyDescent="0.2">
      <c r="A5253" s="44" t="str">
        <f t="shared" si="406"/>
        <v xml:space="preserve"> Metals Financial</v>
      </c>
      <c r="B5253" s="44" t="str">
        <f t="shared" si="411"/>
        <v/>
      </c>
      <c r="C5253" s="44" t="str">
        <f t="shared" si="412"/>
        <v>Metals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</v>
      </c>
      <c r="F5253" s="213">
        <f t="shared" si="414"/>
        <v>4</v>
      </c>
      <c r="G5253" s="202">
        <v>1342649</v>
      </c>
      <c r="H5253" s="198">
        <v>37047.487083333333</v>
      </c>
      <c r="I5253" t="s">
        <v>4126</v>
      </c>
      <c r="M5253" t="s">
        <v>3499</v>
      </c>
      <c r="N5253" t="s">
        <v>3727</v>
      </c>
      <c r="O5253" t="s">
        <v>3728</v>
      </c>
      <c r="Q5253" s="199">
        <v>4</v>
      </c>
      <c r="S5253" t="s">
        <v>3729</v>
      </c>
      <c r="T5253" t="s">
        <v>3730</v>
      </c>
      <c r="U5253" s="201">
        <v>1682</v>
      </c>
      <c r="V5253" t="s">
        <v>4127</v>
      </c>
      <c r="W5253" t="s">
        <v>3736</v>
      </c>
      <c r="X5253" t="s">
        <v>3732</v>
      </c>
      <c r="Y5253" t="s">
        <v>3733</v>
      </c>
      <c r="Z5253" t="s">
        <v>3734</v>
      </c>
      <c r="AA5253">
        <v>2169993</v>
      </c>
    </row>
    <row r="5254" spans="1:29" x14ac:dyDescent="0.2">
      <c r="A5254" s="44" t="str">
        <f t="shared" si="406"/>
        <v xml:space="preserve"> Metals Financial</v>
      </c>
      <c r="B5254" s="44" t="str">
        <f t="shared" si="411"/>
        <v/>
      </c>
      <c r="C5254" s="44" t="str">
        <f t="shared" si="412"/>
        <v>Metals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10</v>
      </c>
      <c r="G5254" s="202">
        <v>1342650</v>
      </c>
      <c r="H5254" s="198">
        <v>37047.487488425926</v>
      </c>
      <c r="I5254" t="s">
        <v>3759</v>
      </c>
      <c r="M5254" t="s">
        <v>3499</v>
      </c>
      <c r="N5254" t="s">
        <v>3753</v>
      </c>
      <c r="O5254" t="s">
        <v>3754</v>
      </c>
      <c r="P5254" s="199">
        <v>10</v>
      </c>
      <c r="S5254" t="s">
        <v>3755</v>
      </c>
      <c r="T5254" t="s">
        <v>3730</v>
      </c>
      <c r="U5254" s="201">
        <v>7140</v>
      </c>
      <c r="V5254" t="s">
        <v>3430</v>
      </c>
      <c r="W5254" t="s">
        <v>3756</v>
      </c>
      <c r="X5254" t="s">
        <v>3732</v>
      </c>
      <c r="Y5254" t="s">
        <v>3733</v>
      </c>
      <c r="Z5254" t="s">
        <v>3734</v>
      </c>
      <c r="AA5254">
        <v>2169991</v>
      </c>
    </row>
    <row r="5255" spans="1:29" x14ac:dyDescent="0.2">
      <c r="A5255" s="44" t="str">
        <f t="shared" si="406"/>
        <v xml:space="preserve"> Metals Financial</v>
      </c>
      <c r="B5255" s="44" t="str">
        <f t="shared" si="411"/>
        <v/>
      </c>
      <c r="C5255" s="44" t="str">
        <f t="shared" si="412"/>
        <v>Metals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1</v>
      </c>
      <c r="F5255" s="213">
        <f t="shared" si="414"/>
        <v>20</v>
      </c>
      <c r="G5255" s="202">
        <v>1342651</v>
      </c>
      <c r="H5255" s="198">
        <v>37047.487557870372</v>
      </c>
      <c r="I5255" t="s">
        <v>3759</v>
      </c>
      <c r="M5255" t="s">
        <v>3499</v>
      </c>
      <c r="N5255" t="s">
        <v>3727</v>
      </c>
      <c r="O5255" t="s">
        <v>3728</v>
      </c>
      <c r="Q5255" s="199">
        <v>20</v>
      </c>
      <c r="S5255" t="s">
        <v>3729</v>
      </c>
      <c r="T5255" t="s">
        <v>3730</v>
      </c>
      <c r="U5255" s="201">
        <v>1683</v>
      </c>
      <c r="V5255" t="s">
        <v>3430</v>
      </c>
      <c r="W5255" t="s">
        <v>3736</v>
      </c>
      <c r="X5255" t="s">
        <v>3732</v>
      </c>
      <c r="Y5255" t="s">
        <v>3733</v>
      </c>
      <c r="Z5255" t="s">
        <v>3734</v>
      </c>
      <c r="AA5255">
        <v>2169989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755000</v>
      </c>
      <c r="G5256" s="202">
        <v>1342654</v>
      </c>
      <c r="H5256" s="198">
        <v>37047.48778935185</v>
      </c>
      <c r="I5256" t="s">
        <v>4276</v>
      </c>
      <c r="M5256" t="s">
        <v>3494</v>
      </c>
      <c r="N5256" t="s">
        <v>4277</v>
      </c>
      <c r="O5256" t="s">
        <v>4505</v>
      </c>
      <c r="Q5256" s="199">
        <v>5000</v>
      </c>
      <c r="S5256" t="s">
        <v>3495</v>
      </c>
      <c r="T5256" t="s">
        <v>3730</v>
      </c>
      <c r="U5256" s="201">
        <v>4.3499999999999996</v>
      </c>
      <c r="V5256" t="s">
        <v>4334</v>
      </c>
      <c r="W5256" t="s">
        <v>2909</v>
      </c>
      <c r="X5256" t="s">
        <v>4278</v>
      </c>
      <c r="Y5256" t="s">
        <v>3748</v>
      </c>
      <c r="Z5256" t="s">
        <v>3051</v>
      </c>
      <c r="AA5256" t="s">
        <v>1365</v>
      </c>
      <c r="AB5256" s="198">
        <v>37196</v>
      </c>
      <c r="AC5256" s="198">
        <v>37346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123</v>
      </c>
      <c r="F5257" s="213">
        <f t="shared" si="414"/>
        <v>615000</v>
      </c>
      <c r="G5257" s="202">
        <v>1342657</v>
      </c>
      <c r="H5257" s="198">
        <v>37047.487974537034</v>
      </c>
      <c r="I5257" t="s">
        <v>4264</v>
      </c>
      <c r="M5257" t="s">
        <v>3494</v>
      </c>
      <c r="N5257" t="s">
        <v>4277</v>
      </c>
      <c r="O5257" t="s">
        <v>3218</v>
      </c>
      <c r="P5257" s="199">
        <v>5000</v>
      </c>
      <c r="S5257" t="s">
        <v>3495</v>
      </c>
      <c r="T5257" t="s">
        <v>3730</v>
      </c>
      <c r="U5257" s="201">
        <v>4.0049999999999999</v>
      </c>
      <c r="V5257" t="s">
        <v>3697</v>
      </c>
      <c r="W5257" t="s">
        <v>2909</v>
      </c>
      <c r="X5257" t="s">
        <v>4278</v>
      </c>
      <c r="Y5257" t="s">
        <v>3748</v>
      </c>
      <c r="Z5257" t="s">
        <v>3051</v>
      </c>
      <c r="AA5257" t="s">
        <v>1366</v>
      </c>
      <c r="AB5257" s="198">
        <v>37073</v>
      </c>
      <c r="AC5257" s="198">
        <v>37195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123</v>
      </c>
      <c r="F5258" s="213">
        <f t="shared" ref="F5258:F5321" si="419">E5258*SUM(P5258:Q5258)</f>
        <v>615000</v>
      </c>
      <c r="G5258" s="202">
        <v>1342658</v>
      </c>
      <c r="H5258" s="198">
        <v>37047.487997685188</v>
      </c>
      <c r="I5258" t="s">
        <v>4449</v>
      </c>
      <c r="M5258" t="s">
        <v>3494</v>
      </c>
      <c r="N5258" t="s">
        <v>4277</v>
      </c>
      <c r="O5258" t="s">
        <v>3218</v>
      </c>
      <c r="Q5258" s="199">
        <v>5000</v>
      </c>
      <c r="S5258" t="s">
        <v>3495</v>
      </c>
      <c r="T5258" t="s">
        <v>3730</v>
      </c>
      <c r="U5258" s="201">
        <v>4.0149999999999997</v>
      </c>
      <c r="V5258" t="s">
        <v>3807</v>
      </c>
      <c r="W5258" t="s">
        <v>2909</v>
      </c>
      <c r="X5258" t="s">
        <v>4278</v>
      </c>
      <c r="Y5258" t="s">
        <v>3748</v>
      </c>
      <c r="Z5258" t="s">
        <v>3051</v>
      </c>
      <c r="AA5258" t="s">
        <v>1367</v>
      </c>
      <c r="AB5258" s="198">
        <v>37073</v>
      </c>
      <c r="AC5258" s="198">
        <v>37195</v>
      </c>
    </row>
    <row r="5259" spans="1:29" x14ac:dyDescent="0.2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151</v>
      </c>
      <c r="F5259" s="213">
        <f t="shared" si="419"/>
        <v>377500</v>
      </c>
      <c r="G5259" s="202">
        <v>1342665</v>
      </c>
      <c r="H5259" s="198">
        <v>37047.488252314812</v>
      </c>
      <c r="I5259" t="s">
        <v>4257</v>
      </c>
      <c r="M5259" t="s">
        <v>3494</v>
      </c>
      <c r="N5259" t="s">
        <v>4277</v>
      </c>
      <c r="O5259" t="s">
        <v>4505</v>
      </c>
      <c r="P5259" s="199">
        <v>2500</v>
      </c>
      <c r="S5259" t="s">
        <v>3495</v>
      </c>
      <c r="T5259" t="s">
        <v>3730</v>
      </c>
      <c r="U5259" s="201">
        <v>4.3499999999999996</v>
      </c>
      <c r="V5259" t="s">
        <v>3394</v>
      </c>
      <c r="W5259" t="s">
        <v>2909</v>
      </c>
      <c r="X5259" t="s">
        <v>4278</v>
      </c>
      <c r="Y5259" t="s">
        <v>3748</v>
      </c>
      <c r="Z5259" t="s">
        <v>3051</v>
      </c>
      <c r="AA5259" t="s">
        <v>1368</v>
      </c>
      <c r="AB5259" s="198">
        <v>37196</v>
      </c>
      <c r="AC5259" s="198">
        <v>37346</v>
      </c>
    </row>
    <row r="5260" spans="1:29" x14ac:dyDescent="0.2">
      <c r="A5260" s="44" t="str">
        <f t="shared" si="415"/>
        <v>US Power Physical</v>
      </c>
      <c r="B5260" s="44" t="str">
        <f t="shared" si="416"/>
        <v>US</v>
      </c>
      <c r="C5260" s="44" t="str">
        <f t="shared" si="417"/>
        <v>Power</v>
      </c>
      <c r="D5260" s="44" t="str">
        <f t="shared" si="418"/>
        <v>Physical</v>
      </c>
      <c r="E5260" s="44">
        <f>IF(VLOOKUP(S5260,'DD-Lookup'!$J$6:$L$50,3,FALSE)="Monthly",(YEAR(AC5260)-YEAR(AB5260))*12+MONTH(AC5260)-MONTH(AB5260)+1,(AC5260-AB5260+1))</f>
        <v>5</v>
      </c>
      <c r="F5260" s="213">
        <f t="shared" si="419"/>
        <v>250</v>
      </c>
      <c r="G5260" s="202">
        <v>1342666</v>
      </c>
      <c r="H5260" s="198">
        <v>37047.488368055558</v>
      </c>
      <c r="I5260" t="s">
        <v>3529</v>
      </c>
      <c r="J5260" t="s">
        <v>4266</v>
      </c>
      <c r="K5260" t="s">
        <v>4267</v>
      </c>
      <c r="M5260" t="s">
        <v>2818</v>
      </c>
      <c r="N5260" t="s">
        <v>3519</v>
      </c>
      <c r="O5260" t="s">
        <v>3457</v>
      </c>
      <c r="P5260" s="199">
        <v>50</v>
      </c>
      <c r="S5260" t="s">
        <v>3493</v>
      </c>
      <c r="T5260" t="s">
        <v>3730</v>
      </c>
      <c r="U5260" s="201">
        <v>39</v>
      </c>
      <c r="V5260" t="s">
        <v>3649</v>
      </c>
      <c r="W5260" t="s">
        <v>3534</v>
      </c>
      <c r="X5260" t="s">
        <v>3535</v>
      </c>
      <c r="Y5260" t="s">
        <v>4783</v>
      </c>
      <c r="Z5260" t="s">
        <v>3046</v>
      </c>
      <c r="AA5260">
        <v>633231.1</v>
      </c>
      <c r="AB5260" s="198">
        <v>37053.875011574077</v>
      </c>
      <c r="AC5260" s="198">
        <v>37057.875011574077</v>
      </c>
    </row>
    <row r="5261" spans="1:29" x14ac:dyDescent="0.2">
      <c r="A5261" s="44" t="str">
        <f t="shared" si="415"/>
        <v>US Natural Gas Physical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Physical</v>
      </c>
      <c r="E5261" s="44">
        <f>IF(VLOOKUP(S5261,'DD-Lookup'!$J$6:$L$50,3,FALSE)="Monthly",(YEAR(AC5261)-YEAR(AB5261))*12+MONTH(AC5261)-MONTH(AB5261)+1,(AC5261-AB5261+1))</f>
        <v>24</v>
      </c>
      <c r="F5261" s="213">
        <f t="shared" si="419"/>
        <v>120000</v>
      </c>
      <c r="G5261" s="202">
        <v>1342667</v>
      </c>
      <c r="H5261" s="198">
        <v>37047.488935185182</v>
      </c>
      <c r="I5261" t="s">
        <v>4438</v>
      </c>
      <c r="M5261" t="s">
        <v>3494</v>
      </c>
      <c r="N5261" t="s">
        <v>3840</v>
      </c>
      <c r="O5261" t="s">
        <v>1369</v>
      </c>
      <c r="Q5261" s="199">
        <v>5000</v>
      </c>
      <c r="S5261" t="s">
        <v>3495</v>
      </c>
      <c r="T5261" t="s">
        <v>3730</v>
      </c>
      <c r="U5261" s="201">
        <v>4.1849999999999996</v>
      </c>
      <c r="V5261" t="s">
        <v>4147</v>
      </c>
      <c r="W5261" t="s">
        <v>3217</v>
      </c>
      <c r="X5261" t="s">
        <v>3153</v>
      </c>
      <c r="Y5261" t="s">
        <v>4481</v>
      </c>
      <c r="Z5261" t="s">
        <v>3051</v>
      </c>
      <c r="AA5261">
        <v>831832</v>
      </c>
      <c r="AB5261" s="198">
        <v>37049.875011574077</v>
      </c>
      <c r="AC5261" s="198">
        <v>37072.875011574077</v>
      </c>
    </row>
    <row r="5262" spans="1:29" x14ac:dyDescent="0.2">
      <c r="A5262" s="44" t="str">
        <f t="shared" si="415"/>
        <v xml:space="preserve"> Natural Gas Physical</v>
      </c>
      <c r="B5262" s="44" t="str">
        <f t="shared" si="416"/>
        <v/>
      </c>
      <c r="C5262" s="44" t="str">
        <f t="shared" si="417"/>
        <v>Natural Gas</v>
      </c>
      <c r="D5262" s="44" t="str">
        <f t="shared" si="418"/>
        <v>Physical</v>
      </c>
      <c r="E5262" s="44">
        <f>IF(VLOOKUP(S5262,'DD-Lookup'!$J$6:$L$50,3,FALSE)="Monthly",(YEAR(AC5262)-YEAR(AB5262))*12+MONTH(AC5262)-MONTH(AB5262)+1,(AC5262-AB5262+1))</f>
        <v>1</v>
      </c>
      <c r="F5262" s="213">
        <f t="shared" si="419"/>
        <v>10000</v>
      </c>
      <c r="G5262" s="202">
        <v>1342669</v>
      </c>
      <c r="H5262" s="198">
        <v>37047.489212962966</v>
      </c>
      <c r="I5262" t="s">
        <v>4276</v>
      </c>
      <c r="M5262" t="s">
        <v>3494</v>
      </c>
      <c r="N5262" t="s">
        <v>3176</v>
      </c>
      <c r="O5262" t="s">
        <v>4591</v>
      </c>
      <c r="Q5262" s="199">
        <v>10000</v>
      </c>
      <c r="S5262" t="s">
        <v>3798</v>
      </c>
      <c r="T5262" t="s">
        <v>3177</v>
      </c>
      <c r="U5262" s="201">
        <v>4.7050000000000001</v>
      </c>
      <c r="V5262" t="s">
        <v>3555</v>
      </c>
      <c r="W5262" t="s">
        <v>3178</v>
      </c>
      <c r="X5262" t="s">
        <v>3179</v>
      </c>
      <c r="Y5262" t="s">
        <v>4481</v>
      </c>
      <c r="Z5262" t="s">
        <v>3052</v>
      </c>
      <c r="AA5262">
        <v>831833</v>
      </c>
      <c r="AB5262" s="198">
        <v>37047.875011574077</v>
      </c>
      <c r="AC5262" s="198">
        <v>37047.875011574077</v>
      </c>
    </row>
    <row r="5263" spans="1:29" x14ac:dyDescent="0.2">
      <c r="A5263" s="44" t="str">
        <f t="shared" si="415"/>
        <v xml:space="preserve"> Metals Financial</v>
      </c>
      <c r="B5263" s="44" t="str">
        <f t="shared" si="416"/>
        <v/>
      </c>
      <c r="C5263" s="44" t="str">
        <f t="shared" si="417"/>
        <v>Metals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1</v>
      </c>
      <c r="F5263" s="213">
        <f t="shared" si="419"/>
        <v>1</v>
      </c>
      <c r="G5263" s="202">
        <v>1342670</v>
      </c>
      <c r="H5263" s="198">
        <v>37047.489340277774</v>
      </c>
      <c r="I5263" t="s">
        <v>3743</v>
      </c>
      <c r="M5263" t="s">
        <v>3499</v>
      </c>
      <c r="N5263" t="s">
        <v>3739</v>
      </c>
      <c r="O5263" t="s">
        <v>3740</v>
      </c>
      <c r="P5263" s="199">
        <v>1</v>
      </c>
      <c r="S5263" t="s">
        <v>3729</v>
      </c>
      <c r="T5263" t="s">
        <v>3730</v>
      </c>
      <c r="U5263" s="201">
        <v>1516</v>
      </c>
      <c r="V5263" t="s">
        <v>3937</v>
      </c>
      <c r="W5263" t="s">
        <v>3736</v>
      </c>
      <c r="X5263" t="s">
        <v>3732</v>
      </c>
      <c r="Y5263" t="s">
        <v>3733</v>
      </c>
      <c r="Z5263" t="s">
        <v>3734</v>
      </c>
      <c r="AA5263">
        <v>2169987</v>
      </c>
    </row>
    <row r="5264" spans="1:29" x14ac:dyDescent="0.2">
      <c r="A5264" s="44" t="str">
        <f t="shared" si="415"/>
        <v xml:space="preserve"> Metals Financial</v>
      </c>
      <c r="B5264" s="44" t="str">
        <f t="shared" si="416"/>
        <v/>
      </c>
      <c r="C5264" s="44" t="str">
        <f t="shared" si="417"/>
        <v>Metals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1</v>
      </c>
      <c r="F5264" s="213">
        <f t="shared" si="419"/>
        <v>8</v>
      </c>
      <c r="G5264" s="202">
        <v>1342671</v>
      </c>
      <c r="H5264" s="198">
        <v>37047.489432870374</v>
      </c>
      <c r="I5264" t="s">
        <v>3759</v>
      </c>
      <c r="M5264" t="s">
        <v>3499</v>
      </c>
      <c r="N5264" t="s">
        <v>3739</v>
      </c>
      <c r="O5264" t="s">
        <v>3740</v>
      </c>
      <c r="Q5264" s="199">
        <v>8</v>
      </c>
      <c r="S5264" t="s">
        <v>3729</v>
      </c>
      <c r="T5264" t="s">
        <v>3730</v>
      </c>
      <c r="U5264" s="201">
        <v>1518</v>
      </c>
      <c r="V5264" t="s">
        <v>3938</v>
      </c>
      <c r="W5264" t="s">
        <v>3736</v>
      </c>
      <c r="X5264" t="s">
        <v>3732</v>
      </c>
      <c r="Y5264" t="s">
        <v>3733</v>
      </c>
      <c r="Z5264" t="s">
        <v>3734</v>
      </c>
      <c r="AA5264">
        <v>2169985</v>
      </c>
    </row>
    <row r="5265" spans="1:29" x14ac:dyDescent="0.2">
      <c r="A5265" s="44" t="str">
        <f t="shared" si="415"/>
        <v xml:space="preserve"> Natural Gas Physical</v>
      </c>
      <c r="B5265" s="44" t="str">
        <f t="shared" si="416"/>
        <v/>
      </c>
      <c r="C5265" s="44" t="str">
        <f t="shared" si="417"/>
        <v>Natural Gas</v>
      </c>
      <c r="D5265" s="44" t="str">
        <f t="shared" si="418"/>
        <v>Physical</v>
      </c>
      <c r="E5265" s="44">
        <f>IF(VLOOKUP(S5265,'DD-Lookup'!$J$6:$L$50,3,FALSE)="Monthly",(YEAR(AC5265)-YEAR(AB5265))*12+MONTH(AC5265)-MONTH(AB5265)+1,(AC5265-AB5265+1))</f>
        <v>1</v>
      </c>
      <c r="F5265" s="213">
        <f t="shared" si="419"/>
        <v>10000</v>
      </c>
      <c r="G5265" s="202">
        <v>1342672</v>
      </c>
      <c r="H5265" s="198">
        <v>37047.489490740743</v>
      </c>
      <c r="I5265" t="s">
        <v>3325</v>
      </c>
      <c r="M5265" t="s">
        <v>3494</v>
      </c>
      <c r="N5265" t="s">
        <v>3176</v>
      </c>
      <c r="O5265" t="s">
        <v>4591</v>
      </c>
      <c r="P5265" s="199">
        <v>10000</v>
      </c>
      <c r="S5265" t="s">
        <v>3798</v>
      </c>
      <c r="T5265" t="s">
        <v>3177</v>
      </c>
      <c r="U5265" s="201">
        <v>4.7</v>
      </c>
      <c r="V5265" t="s">
        <v>3353</v>
      </c>
      <c r="W5265" t="s">
        <v>3178</v>
      </c>
      <c r="X5265" t="s">
        <v>3179</v>
      </c>
      <c r="Y5265" t="s">
        <v>4481</v>
      </c>
      <c r="Z5265" t="s">
        <v>3052</v>
      </c>
      <c r="AA5265">
        <v>831836</v>
      </c>
      <c r="AB5265" s="198">
        <v>37047.875011574077</v>
      </c>
      <c r="AC5265" s="198">
        <v>37047.875011574077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151</v>
      </c>
      <c r="F5266" s="213">
        <f t="shared" si="419"/>
        <v>1510000</v>
      </c>
      <c r="G5266" s="202">
        <v>1342675</v>
      </c>
      <c r="H5266" s="198">
        <v>37047.489814814813</v>
      </c>
      <c r="I5266" t="s">
        <v>3533</v>
      </c>
      <c r="M5266" t="s">
        <v>3494</v>
      </c>
      <c r="N5266" t="s">
        <v>4488</v>
      </c>
      <c r="O5266" t="s">
        <v>1370</v>
      </c>
      <c r="Q5266" s="199">
        <v>10000</v>
      </c>
      <c r="S5266" t="s">
        <v>3495</v>
      </c>
      <c r="T5266" t="s">
        <v>3730</v>
      </c>
      <c r="U5266" s="201">
        <v>-8.7499999999999994E-2</v>
      </c>
      <c r="V5266" t="s">
        <v>1371</v>
      </c>
      <c r="W5266" t="s">
        <v>3470</v>
      </c>
      <c r="X5266" t="s">
        <v>3471</v>
      </c>
      <c r="Y5266" t="s">
        <v>3748</v>
      </c>
      <c r="Z5266" t="s">
        <v>3051</v>
      </c>
      <c r="AA5266" t="s">
        <v>1372</v>
      </c>
      <c r="AB5266" s="198">
        <v>37196</v>
      </c>
      <c r="AC5266" s="198">
        <v>37346</v>
      </c>
    </row>
    <row r="5267" spans="1:29" x14ac:dyDescent="0.2">
      <c r="A5267" s="44" t="str">
        <f t="shared" si="415"/>
        <v>US Natural Gas Financial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31</v>
      </c>
      <c r="F5267" s="213">
        <f t="shared" si="419"/>
        <v>155000</v>
      </c>
      <c r="G5267" s="202">
        <v>1342676</v>
      </c>
      <c r="H5267" s="198">
        <v>37047.489930555559</v>
      </c>
      <c r="I5267" t="s">
        <v>4154</v>
      </c>
      <c r="M5267" t="s">
        <v>3494</v>
      </c>
      <c r="N5267" t="s">
        <v>4277</v>
      </c>
      <c r="O5267" t="s">
        <v>3263</v>
      </c>
      <c r="Q5267" s="199">
        <v>5000</v>
      </c>
      <c r="S5267" t="s">
        <v>3495</v>
      </c>
      <c r="T5267" t="s">
        <v>3730</v>
      </c>
      <c r="U5267" s="201">
        <v>3.92</v>
      </c>
      <c r="V5267" t="s">
        <v>4155</v>
      </c>
      <c r="W5267" t="s">
        <v>2909</v>
      </c>
      <c r="X5267" t="s">
        <v>4278</v>
      </c>
      <c r="Y5267" t="s">
        <v>3748</v>
      </c>
      <c r="Z5267" t="s">
        <v>3051</v>
      </c>
      <c r="AA5267" t="s">
        <v>1373</v>
      </c>
      <c r="AB5267" s="198">
        <v>37073.915972222225</v>
      </c>
      <c r="AC5267" s="198">
        <v>37103.915972222225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52700</v>
      </c>
      <c r="G5268" s="202">
        <v>1342677</v>
      </c>
      <c r="H5268" s="198">
        <v>37047.489942129629</v>
      </c>
      <c r="I5268" t="s">
        <v>3466</v>
      </c>
      <c r="M5268" t="s">
        <v>3494</v>
      </c>
      <c r="N5268" t="s">
        <v>4488</v>
      </c>
      <c r="O5268" t="s">
        <v>4384</v>
      </c>
      <c r="Q5268" s="199">
        <v>1700</v>
      </c>
      <c r="S5268" t="s">
        <v>3495</v>
      </c>
      <c r="T5268" t="s">
        <v>3730</v>
      </c>
      <c r="U5268" s="201">
        <v>5.0999999999999996</v>
      </c>
      <c r="V5268" t="s">
        <v>1062</v>
      </c>
      <c r="W5268" t="s">
        <v>4385</v>
      </c>
      <c r="X5268" t="s">
        <v>4386</v>
      </c>
      <c r="Y5268" t="s">
        <v>3748</v>
      </c>
      <c r="Z5268" t="s">
        <v>3051</v>
      </c>
      <c r="AA5268" t="s">
        <v>1374</v>
      </c>
      <c r="AB5268" s="198">
        <v>37073.875011574077</v>
      </c>
      <c r="AC5268" s="198">
        <v>37103.875011574077</v>
      </c>
    </row>
    <row r="5269" spans="1:29" x14ac:dyDescent="0.2">
      <c r="A5269" s="44" t="str">
        <f t="shared" si="415"/>
        <v>US Power Financial</v>
      </c>
      <c r="B5269" s="44" t="str">
        <f t="shared" si="416"/>
        <v>US</v>
      </c>
      <c r="C5269" s="44" t="str">
        <f t="shared" si="417"/>
        <v>Power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2</v>
      </c>
      <c r="F5269" s="213">
        <f t="shared" si="419"/>
        <v>100</v>
      </c>
      <c r="G5269" s="202">
        <v>1342678</v>
      </c>
      <c r="H5269" s="198">
        <v>37047.489942129629</v>
      </c>
      <c r="I5269" t="s">
        <v>4268</v>
      </c>
      <c r="M5269" t="s">
        <v>2818</v>
      </c>
      <c r="N5269" t="s">
        <v>4780</v>
      </c>
      <c r="O5269" t="s">
        <v>1375</v>
      </c>
      <c r="P5269" s="199">
        <v>50</v>
      </c>
      <c r="S5269" t="s">
        <v>3493</v>
      </c>
      <c r="T5269" t="s">
        <v>3730</v>
      </c>
      <c r="U5269" s="201">
        <v>28</v>
      </c>
      <c r="V5269" t="s">
        <v>3554</v>
      </c>
      <c r="W5269" t="s">
        <v>3534</v>
      </c>
      <c r="X5269" t="s">
        <v>3535</v>
      </c>
      <c r="Y5269" t="s">
        <v>4783</v>
      </c>
      <c r="Z5269" t="s">
        <v>3051</v>
      </c>
      <c r="AA5269">
        <v>633238.1</v>
      </c>
      <c r="AB5269" s="198">
        <v>37049.875011574077</v>
      </c>
      <c r="AC5269" s="198">
        <v>37050.875011574077</v>
      </c>
    </row>
    <row r="5270" spans="1:29" x14ac:dyDescent="0.2">
      <c r="A5270" s="44" t="str">
        <f t="shared" si="415"/>
        <v>US Power Physical</v>
      </c>
      <c r="B5270" s="44" t="str">
        <f t="shared" si="416"/>
        <v>US</v>
      </c>
      <c r="C5270" s="44" t="str">
        <f t="shared" si="417"/>
        <v>Power</v>
      </c>
      <c r="D5270" s="44" t="str">
        <f t="shared" si="418"/>
        <v>Physical</v>
      </c>
      <c r="E5270" s="44">
        <f>IF(VLOOKUP(S5270,'DD-Lookup'!$J$6:$L$50,3,FALSE)="Monthly",(YEAR(AC5270)-YEAR(AB5270))*12+MONTH(AC5270)-MONTH(AB5270)+1,(AC5270-AB5270+1))</f>
        <v>2</v>
      </c>
      <c r="F5270" s="213">
        <f t="shared" si="419"/>
        <v>100</v>
      </c>
      <c r="G5270" s="202">
        <v>1342688</v>
      </c>
      <c r="H5270" s="198">
        <v>37047.490219907406</v>
      </c>
      <c r="I5270" t="s">
        <v>4543</v>
      </c>
      <c r="M5270" t="s">
        <v>2818</v>
      </c>
      <c r="N5270" t="s">
        <v>3519</v>
      </c>
      <c r="O5270" t="s">
        <v>2428</v>
      </c>
      <c r="P5270" s="199">
        <v>50</v>
      </c>
      <c r="S5270" t="s">
        <v>3493</v>
      </c>
      <c r="T5270" t="s">
        <v>3730</v>
      </c>
      <c r="U5270" s="201">
        <v>29</v>
      </c>
      <c r="V5270" t="s">
        <v>4247</v>
      </c>
      <c r="W5270" t="s">
        <v>3534</v>
      </c>
      <c r="X5270" t="s">
        <v>3535</v>
      </c>
      <c r="Y5270" t="s">
        <v>4783</v>
      </c>
      <c r="Z5270" t="s">
        <v>3046</v>
      </c>
      <c r="AA5270">
        <v>633245.1</v>
      </c>
      <c r="AB5270" s="198">
        <v>37049.875011574077</v>
      </c>
      <c r="AC5270" s="198">
        <v>37050.875011574077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123</v>
      </c>
      <c r="F5271" s="213">
        <f t="shared" si="419"/>
        <v>615000</v>
      </c>
      <c r="G5271" s="202">
        <v>1342689</v>
      </c>
      <c r="H5271" s="198">
        <v>37047.490243055552</v>
      </c>
      <c r="I5271" t="s">
        <v>3629</v>
      </c>
      <c r="M5271" t="s">
        <v>3494</v>
      </c>
      <c r="N5271" t="s">
        <v>4277</v>
      </c>
      <c r="O5271" t="s">
        <v>3218</v>
      </c>
      <c r="Q5271" s="199">
        <v>5000</v>
      </c>
      <c r="S5271" t="s">
        <v>3495</v>
      </c>
      <c r="T5271" t="s">
        <v>3730</v>
      </c>
      <c r="U5271" s="201">
        <v>4.0149999999999997</v>
      </c>
      <c r="V5271" t="s">
        <v>4041</v>
      </c>
      <c r="W5271" t="s">
        <v>2909</v>
      </c>
      <c r="X5271" t="s">
        <v>4278</v>
      </c>
      <c r="Y5271" t="s">
        <v>3748</v>
      </c>
      <c r="Z5271" t="s">
        <v>3051</v>
      </c>
      <c r="AA5271" t="s">
        <v>1376</v>
      </c>
      <c r="AB5271" s="198">
        <v>37073</v>
      </c>
      <c r="AC5271" s="198">
        <v>37195</v>
      </c>
    </row>
    <row r="5272" spans="1:29" x14ac:dyDescent="0.2">
      <c r="A5272" s="44" t="str">
        <f t="shared" si="415"/>
        <v>US Power Physical</v>
      </c>
      <c r="B5272" s="44" t="str">
        <f t="shared" si="416"/>
        <v>US</v>
      </c>
      <c r="C5272" s="44" t="str">
        <f t="shared" si="417"/>
        <v>Power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2</v>
      </c>
      <c r="F5272" s="213">
        <f t="shared" si="419"/>
        <v>100</v>
      </c>
      <c r="G5272" s="202">
        <v>1342691</v>
      </c>
      <c r="H5272" s="198">
        <v>37047.490266203706</v>
      </c>
      <c r="I5272" t="s">
        <v>4543</v>
      </c>
      <c r="M5272" t="s">
        <v>2818</v>
      </c>
      <c r="N5272" t="s">
        <v>3519</v>
      </c>
      <c r="O5272" t="s">
        <v>2428</v>
      </c>
      <c r="P5272" s="199">
        <v>50</v>
      </c>
      <c r="S5272" t="s">
        <v>3493</v>
      </c>
      <c r="T5272" t="s">
        <v>3730</v>
      </c>
      <c r="U5272" s="201">
        <v>29</v>
      </c>
      <c r="V5272" t="s">
        <v>4247</v>
      </c>
      <c r="W5272" t="s">
        <v>3534</v>
      </c>
      <c r="X5272" t="s">
        <v>3535</v>
      </c>
      <c r="Y5272" t="s">
        <v>4783</v>
      </c>
      <c r="Z5272" t="s">
        <v>3046</v>
      </c>
      <c r="AA5272">
        <v>633247.1</v>
      </c>
      <c r="AB5272" s="198">
        <v>37049.875011574077</v>
      </c>
      <c r="AC5272" s="198">
        <v>37050.875011574077</v>
      </c>
    </row>
    <row r="5273" spans="1:29" x14ac:dyDescent="0.2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2</v>
      </c>
      <c r="F5273" s="213">
        <f t="shared" si="419"/>
        <v>100</v>
      </c>
      <c r="G5273" s="202">
        <v>1342694</v>
      </c>
      <c r="H5273" s="198">
        <v>37047.490370370368</v>
      </c>
      <c r="I5273" t="s">
        <v>4543</v>
      </c>
      <c r="M5273" t="s">
        <v>2818</v>
      </c>
      <c r="N5273" t="s">
        <v>3519</v>
      </c>
      <c r="O5273" t="s">
        <v>2428</v>
      </c>
      <c r="P5273" s="199">
        <v>50</v>
      </c>
      <c r="S5273" t="s">
        <v>3493</v>
      </c>
      <c r="T5273" t="s">
        <v>3730</v>
      </c>
      <c r="U5273" s="201">
        <v>29</v>
      </c>
      <c r="V5273" t="s">
        <v>4247</v>
      </c>
      <c r="W5273" t="s">
        <v>3534</v>
      </c>
      <c r="X5273" t="s">
        <v>3535</v>
      </c>
      <c r="Y5273" t="s">
        <v>4783</v>
      </c>
      <c r="Z5273" t="s">
        <v>3046</v>
      </c>
      <c r="AA5273">
        <v>633249.1</v>
      </c>
      <c r="AB5273" s="198">
        <v>37049.875011574077</v>
      </c>
      <c r="AC5273" s="198">
        <v>37050.875011574077</v>
      </c>
    </row>
    <row r="5274" spans="1:29" x14ac:dyDescent="0.2">
      <c r="A5274" s="44" t="str">
        <f t="shared" si="415"/>
        <v>US Natural Gas Physical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24</v>
      </c>
      <c r="F5274" s="213">
        <f t="shared" si="419"/>
        <v>120000</v>
      </c>
      <c r="G5274" s="202">
        <v>1342693</v>
      </c>
      <c r="H5274" s="198">
        <v>37047.490370370368</v>
      </c>
      <c r="I5274" t="s">
        <v>4438</v>
      </c>
      <c r="M5274" t="s">
        <v>3494</v>
      </c>
      <c r="N5274" t="s">
        <v>3840</v>
      </c>
      <c r="O5274" t="s">
        <v>1369</v>
      </c>
      <c r="Q5274" s="199">
        <v>5000</v>
      </c>
      <c r="S5274" t="s">
        <v>3495</v>
      </c>
      <c r="T5274" t="s">
        <v>3730</v>
      </c>
      <c r="U5274" s="201">
        <v>4.1950000000000003</v>
      </c>
      <c r="V5274" t="s">
        <v>4147</v>
      </c>
      <c r="W5274" t="s">
        <v>3217</v>
      </c>
      <c r="X5274" t="s">
        <v>3153</v>
      </c>
      <c r="Y5274" t="s">
        <v>4481</v>
      </c>
      <c r="Z5274" t="s">
        <v>3051</v>
      </c>
      <c r="AA5274">
        <v>831838</v>
      </c>
      <c r="AB5274" s="198">
        <v>37049.875011574077</v>
      </c>
      <c r="AC5274" s="198">
        <v>37072.875011574077</v>
      </c>
    </row>
    <row r="5275" spans="1:29" x14ac:dyDescent="0.2">
      <c r="A5275" s="44" t="str">
        <f t="shared" si="415"/>
        <v>US Power Physical</v>
      </c>
      <c r="B5275" s="44" t="str">
        <f t="shared" si="416"/>
        <v>US</v>
      </c>
      <c r="C5275" s="44" t="str">
        <f t="shared" si="417"/>
        <v>Power</v>
      </c>
      <c r="D5275" s="44" t="str">
        <f t="shared" si="418"/>
        <v>Physical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775</v>
      </c>
      <c r="G5275" s="202">
        <v>1342698</v>
      </c>
      <c r="H5275" s="198">
        <v>37047.490428240744</v>
      </c>
      <c r="I5275" t="s">
        <v>3533</v>
      </c>
      <c r="M5275" t="s">
        <v>2818</v>
      </c>
      <c r="N5275" t="s">
        <v>3458</v>
      </c>
      <c r="O5275" t="s">
        <v>4360</v>
      </c>
      <c r="P5275" s="199">
        <v>25</v>
      </c>
      <c r="S5275" t="s">
        <v>3493</v>
      </c>
      <c r="T5275" t="s">
        <v>3730</v>
      </c>
      <c r="U5275" s="201">
        <v>247</v>
      </c>
      <c r="V5275" t="s">
        <v>3286</v>
      </c>
      <c r="W5275" t="s">
        <v>4411</v>
      </c>
      <c r="X5275" t="s">
        <v>3459</v>
      </c>
      <c r="Y5275" t="s">
        <v>4783</v>
      </c>
      <c r="Z5275" t="s">
        <v>3046</v>
      </c>
      <c r="AA5275">
        <v>633252.1</v>
      </c>
      <c r="AB5275" s="198">
        <v>37104.875011574077</v>
      </c>
      <c r="AC5275" s="198">
        <v>37134.875011574077</v>
      </c>
    </row>
    <row r="5276" spans="1:29" x14ac:dyDescent="0.2">
      <c r="A5276" s="44" t="str">
        <f t="shared" si="415"/>
        <v>US Power Physical</v>
      </c>
      <c r="B5276" s="44" t="str">
        <f t="shared" si="416"/>
        <v>US</v>
      </c>
      <c r="C5276" s="44" t="str">
        <f t="shared" si="417"/>
        <v>Power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</v>
      </c>
      <c r="F5276" s="213">
        <f t="shared" si="419"/>
        <v>100</v>
      </c>
      <c r="G5276" s="202">
        <v>1342697</v>
      </c>
      <c r="H5276" s="198">
        <v>37047.490428240744</v>
      </c>
      <c r="I5276" t="s">
        <v>4282</v>
      </c>
      <c r="M5276" t="s">
        <v>2818</v>
      </c>
      <c r="N5276" t="s">
        <v>3519</v>
      </c>
      <c r="O5276" t="s">
        <v>2428</v>
      </c>
      <c r="P5276" s="199">
        <v>50</v>
      </c>
      <c r="S5276" t="s">
        <v>3493</v>
      </c>
      <c r="T5276" t="s">
        <v>3730</v>
      </c>
      <c r="U5276" s="201">
        <v>29</v>
      </c>
      <c r="V5276" t="s">
        <v>4138</v>
      </c>
      <c r="W5276" t="s">
        <v>3534</v>
      </c>
      <c r="X5276" t="s">
        <v>3535</v>
      </c>
      <c r="Y5276" t="s">
        <v>4783</v>
      </c>
      <c r="Z5276" t="s">
        <v>3046</v>
      </c>
      <c r="AA5276">
        <v>633251.1</v>
      </c>
      <c r="AB5276" s="198">
        <v>37049.875011574077</v>
      </c>
      <c r="AC5276" s="198">
        <v>37050.875011574077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151</v>
      </c>
      <c r="F5277" s="213">
        <f t="shared" si="419"/>
        <v>755000</v>
      </c>
      <c r="G5277" s="202">
        <v>1342699</v>
      </c>
      <c r="H5277" s="198">
        <v>37047.49046296296</v>
      </c>
      <c r="I5277" t="s">
        <v>4171</v>
      </c>
      <c r="M5277" t="s">
        <v>3494</v>
      </c>
      <c r="N5277" t="s">
        <v>4277</v>
      </c>
      <c r="O5277" t="s">
        <v>4505</v>
      </c>
      <c r="Q5277" s="199">
        <v>5000</v>
      </c>
      <c r="S5277" t="s">
        <v>3495</v>
      </c>
      <c r="T5277" t="s">
        <v>3730</v>
      </c>
      <c r="U5277" s="201">
        <v>4.3650000000000002</v>
      </c>
      <c r="V5277" t="s">
        <v>4448</v>
      </c>
      <c r="W5277" t="s">
        <v>2909</v>
      </c>
      <c r="X5277" t="s">
        <v>4278</v>
      </c>
      <c r="Y5277" t="s">
        <v>3748</v>
      </c>
      <c r="Z5277" t="s">
        <v>3051</v>
      </c>
      <c r="AA5277" t="s">
        <v>1377</v>
      </c>
      <c r="AB5277" s="198">
        <v>37196</v>
      </c>
      <c r="AC5277" s="198">
        <v>37346</v>
      </c>
    </row>
    <row r="5278" spans="1:29" x14ac:dyDescent="0.2">
      <c r="A5278" s="44" t="str">
        <f t="shared" si="415"/>
        <v>US Crude Financial</v>
      </c>
      <c r="B5278" s="44" t="str">
        <f t="shared" si="416"/>
        <v>US</v>
      </c>
      <c r="C5278" s="44" t="str">
        <f t="shared" si="417"/>
        <v>Crude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1</v>
      </c>
      <c r="F5278" s="213">
        <f t="shared" si="419"/>
        <v>50000</v>
      </c>
      <c r="G5278" s="202">
        <v>1342703</v>
      </c>
      <c r="H5278" s="198">
        <v>37047.490844907406</v>
      </c>
      <c r="I5278" t="s">
        <v>4276</v>
      </c>
      <c r="M5278" t="s">
        <v>3599</v>
      </c>
      <c r="N5278" t="s">
        <v>4774</v>
      </c>
      <c r="O5278" t="s">
        <v>3516</v>
      </c>
      <c r="P5278" s="199">
        <v>50000</v>
      </c>
      <c r="S5278" t="s">
        <v>3500</v>
      </c>
      <c r="T5278" t="s">
        <v>3730</v>
      </c>
      <c r="U5278" s="201">
        <v>28.12</v>
      </c>
      <c r="V5278" t="s">
        <v>4469</v>
      </c>
      <c r="W5278" t="s">
        <v>4776</v>
      </c>
      <c r="X5278" t="s">
        <v>4777</v>
      </c>
      <c r="Y5278" t="s">
        <v>2830</v>
      </c>
      <c r="Z5278" t="s">
        <v>3051</v>
      </c>
      <c r="AA5278">
        <v>113841</v>
      </c>
      <c r="AB5278" s="198">
        <v>37073</v>
      </c>
      <c r="AC5278" s="198">
        <v>37103</v>
      </c>
    </row>
    <row r="5279" spans="1:29" x14ac:dyDescent="0.2">
      <c r="A5279" s="44" t="str">
        <f t="shared" si="415"/>
        <v xml:space="preserve"> Metals Financial</v>
      </c>
      <c r="B5279" s="44" t="str">
        <f t="shared" si="416"/>
        <v/>
      </c>
      <c r="C5279" s="44" t="str">
        <f t="shared" si="417"/>
        <v>Metals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1</v>
      </c>
      <c r="G5279" s="202">
        <v>1342704</v>
      </c>
      <c r="H5279" s="198">
        <v>37047.490995370368</v>
      </c>
      <c r="I5279" t="s">
        <v>3743</v>
      </c>
      <c r="M5279" t="s">
        <v>3499</v>
      </c>
      <c r="N5279" t="s">
        <v>3739</v>
      </c>
      <c r="O5279" t="s">
        <v>3740</v>
      </c>
      <c r="Q5279" s="199">
        <v>1</v>
      </c>
      <c r="S5279" t="s">
        <v>3729</v>
      </c>
      <c r="T5279" t="s">
        <v>3730</v>
      </c>
      <c r="U5279" s="201">
        <v>1518</v>
      </c>
      <c r="V5279" t="s">
        <v>3937</v>
      </c>
      <c r="W5279" t="s">
        <v>3736</v>
      </c>
      <c r="X5279" t="s">
        <v>3732</v>
      </c>
      <c r="Y5279" t="s">
        <v>3733</v>
      </c>
      <c r="Z5279" t="s">
        <v>3734</v>
      </c>
      <c r="AA5279">
        <v>2169983</v>
      </c>
    </row>
    <row r="5280" spans="1:29" x14ac:dyDescent="0.2">
      <c r="A5280" s="44" t="str">
        <f t="shared" si="415"/>
        <v>US Crude Financial</v>
      </c>
      <c r="B5280" s="44" t="str">
        <f t="shared" si="416"/>
        <v>US</v>
      </c>
      <c r="C5280" s="44" t="str">
        <f t="shared" si="417"/>
        <v>Crude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1</v>
      </c>
      <c r="F5280" s="213">
        <f t="shared" si="419"/>
        <v>50000</v>
      </c>
      <c r="G5280" s="202">
        <v>1342705</v>
      </c>
      <c r="H5280" s="198">
        <v>37047.49114583333</v>
      </c>
      <c r="I5280" t="s">
        <v>3643</v>
      </c>
      <c r="M5280" t="s">
        <v>3599</v>
      </c>
      <c r="N5280" t="s">
        <v>4774</v>
      </c>
      <c r="O5280" t="s">
        <v>3516</v>
      </c>
      <c r="P5280" s="199">
        <v>50000</v>
      </c>
      <c r="S5280" t="s">
        <v>3500</v>
      </c>
      <c r="T5280" t="s">
        <v>3730</v>
      </c>
      <c r="U5280" s="201">
        <v>28.1</v>
      </c>
      <c r="V5280" t="s">
        <v>4767</v>
      </c>
      <c r="W5280" t="s">
        <v>4776</v>
      </c>
      <c r="X5280" t="s">
        <v>4777</v>
      </c>
      <c r="Y5280" t="s">
        <v>2830</v>
      </c>
      <c r="Z5280" t="s">
        <v>3051</v>
      </c>
      <c r="AA5280">
        <v>113843</v>
      </c>
      <c r="AB5280" s="198">
        <v>37073</v>
      </c>
      <c r="AC5280" s="198">
        <v>37103</v>
      </c>
    </row>
    <row r="5281" spans="1:29" x14ac:dyDescent="0.2">
      <c r="A5281" s="44" t="str">
        <f t="shared" si="415"/>
        <v xml:space="preserve"> Metals Financial</v>
      </c>
      <c r="B5281" s="44" t="str">
        <f t="shared" si="416"/>
        <v/>
      </c>
      <c r="C5281" s="44" t="str">
        <f t="shared" si="417"/>
        <v>Metals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6</v>
      </c>
      <c r="G5281" s="202">
        <v>1342706</v>
      </c>
      <c r="H5281" s="198">
        <v>37047.491238425922</v>
      </c>
      <c r="I5281" t="s">
        <v>3219</v>
      </c>
      <c r="M5281" t="s">
        <v>3499</v>
      </c>
      <c r="N5281" t="s">
        <v>3739</v>
      </c>
      <c r="O5281" t="s">
        <v>3740</v>
      </c>
      <c r="Q5281" s="199">
        <v>6</v>
      </c>
      <c r="S5281" t="s">
        <v>3729</v>
      </c>
      <c r="T5281" t="s">
        <v>3730</v>
      </c>
      <c r="U5281" s="201">
        <v>1518</v>
      </c>
      <c r="V5281" t="s">
        <v>3837</v>
      </c>
      <c r="W5281" t="s">
        <v>3736</v>
      </c>
      <c r="X5281" t="s">
        <v>3732</v>
      </c>
      <c r="Y5281" t="s">
        <v>3733</v>
      </c>
      <c r="Z5281" t="s">
        <v>3734</v>
      </c>
      <c r="AA5281">
        <v>2169981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465000</v>
      </c>
      <c r="G5282" s="202">
        <v>1342707</v>
      </c>
      <c r="H5282" s="198">
        <v>37047.491412037038</v>
      </c>
      <c r="I5282" t="s">
        <v>4282</v>
      </c>
      <c r="M5282" t="s">
        <v>3494</v>
      </c>
      <c r="N5282" t="s">
        <v>4277</v>
      </c>
      <c r="O5282" t="s">
        <v>4487</v>
      </c>
      <c r="P5282" s="199">
        <v>15000</v>
      </c>
      <c r="S5282" t="s">
        <v>3495</v>
      </c>
      <c r="T5282" t="s">
        <v>3730</v>
      </c>
      <c r="U5282" s="201">
        <v>3.92</v>
      </c>
      <c r="V5282" t="s">
        <v>4283</v>
      </c>
      <c r="W5282" t="s">
        <v>2909</v>
      </c>
      <c r="X5282" t="s">
        <v>4278</v>
      </c>
      <c r="Y5282" t="s">
        <v>3748</v>
      </c>
      <c r="Z5282" t="s">
        <v>3051</v>
      </c>
      <c r="AA5282" t="s">
        <v>1378</v>
      </c>
      <c r="AB5282" s="198">
        <v>37073.875</v>
      </c>
      <c r="AC5282" s="198">
        <v>37103.875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24</v>
      </c>
      <c r="F5283" s="213">
        <f t="shared" si="419"/>
        <v>360000</v>
      </c>
      <c r="G5283" s="202">
        <v>1342708</v>
      </c>
      <c r="H5283" s="198">
        <v>37047.491597222222</v>
      </c>
      <c r="I5283" t="s">
        <v>4484</v>
      </c>
      <c r="M5283" t="s">
        <v>3494</v>
      </c>
      <c r="N5283" t="s">
        <v>4277</v>
      </c>
      <c r="O5283" t="s">
        <v>1379</v>
      </c>
      <c r="P5283" s="199">
        <v>15000</v>
      </c>
      <c r="S5283" t="s">
        <v>3495</v>
      </c>
      <c r="T5283" t="s">
        <v>3730</v>
      </c>
      <c r="U5283" s="201">
        <v>3.86</v>
      </c>
      <c r="V5283" t="s">
        <v>4049</v>
      </c>
      <c r="W5283" t="s">
        <v>4380</v>
      </c>
      <c r="X5283" t="s">
        <v>4381</v>
      </c>
      <c r="Y5283" t="s">
        <v>3748</v>
      </c>
      <c r="Z5283" t="s">
        <v>3051</v>
      </c>
      <c r="AA5283" t="s">
        <v>1380</v>
      </c>
      <c r="AB5283" s="198">
        <v>37049.875011574077</v>
      </c>
      <c r="AC5283" s="198">
        <v>37072.875011574077</v>
      </c>
    </row>
    <row r="5284" spans="1:29" x14ac:dyDescent="0.2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31</v>
      </c>
      <c r="F5284" s="213">
        <f t="shared" si="419"/>
        <v>31000</v>
      </c>
      <c r="G5284" s="202">
        <v>1342713</v>
      </c>
      <c r="H5284" s="198">
        <v>37047.491863425923</v>
      </c>
      <c r="I5284" t="s">
        <v>4581</v>
      </c>
      <c r="M5284" t="s">
        <v>3494</v>
      </c>
      <c r="N5284" t="s">
        <v>3176</v>
      </c>
      <c r="O5284" t="s">
        <v>3899</v>
      </c>
      <c r="P5284" s="199">
        <v>1000</v>
      </c>
      <c r="S5284" t="s">
        <v>3798</v>
      </c>
      <c r="T5284" t="s">
        <v>3177</v>
      </c>
      <c r="U5284" s="201">
        <v>5.0149999999999997</v>
      </c>
      <c r="V5284" t="s">
        <v>4582</v>
      </c>
      <c r="W5284" t="s">
        <v>4461</v>
      </c>
      <c r="X5284" t="s">
        <v>3179</v>
      </c>
      <c r="Y5284" t="s">
        <v>4481</v>
      </c>
      <c r="Z5284" t="s">
        <v>3052</v>
      </c>
      <c r="AA5284">
        <v>831839</v>
      </c>
      <c r="AB5284" s="198">
        <v>37073.875011574077</v>
      </c>
      <c r="AC5284" s="198">
        <v>37103.875011574077</v>
      </c>
    </row>
    <row r="5285" spans="1:29" x14ac:dyDescent="0.2">
      <c r="A5285" s="44" t="str">
        <f t="shared" si="415"/>
        <v xml:space="preserve"> Natural Gas Physical</v>
      </c>
      <c r="B5285" s="44" t="str">
        <f t="shared" si="416"/>
        <v/>
      </c>
      <c r="C5285" s="44" t="str">
        <f t="shared" si="417"/>
        <v>Natural Gas</v>
      </c>
      <c r="D5285" s="44" t="str">
        <f t="shared" si="418"/>
        <v>Physical</v>
      </c>
      <c r="E5285" s="44">
        <f>IF(VLOOKUP(S5285,'DD-Lookup'!$J$6:$L$50,3,FALSE)="Monthly",(YEAR(AC5285)-YEAR(AB5285))*12+MONTH(AC5285)-MONTH(AB5285)+1,(AC5285-AB5285+1))</f>
        <v>1</v>
      </c>
      <c r="F5285" s="213">
        <f t="shared" si="419"/>
        <v>10000</v>
      </c>
      <c r="G5285" s="202">
        <v>1342715</v>
      </c>
      <c r="H5285" s="198">
        <v>37047.491990740738</v>
      </c>
      <c r="I5285" t="s">
        <v>4457</v>
      </c>
      <c r="M5285" t="s">
        <v>3494</v>
      </c>
      <c r="N5285" t="s">
        <v>3176</v>
      </c>
      <c r="O5285" t="s">
        <v>4591</v>
      </c>
      <c r="P5285" s="199">
        <v>10000</v>
      </c>
      <c r="S5285" t="s">
        <v>3798</v>
      </c>
      <c r="T5285" t="s">
        <v>3177</v>
      </c>
      <c r="U5285" s="201">
        <v>4.7</v>
      </c>
      <c r="V5285" t="s">
        <v>3676</v>
      </c>
      <c r="W5285" t="s">
        <v>3178</v>
      </c>
      <c r="X5285" t="s">
        <v>3179</v>
      </c>
      <c r="Y5285" t="s">
        <v>4481</v>
      </c>
      <c r="Z5285" t="s">
        <v>3052</v>
      </c>
      <c r="AA5285">
        <v>831840</v>
      </c>
      <c r="AB5285" s="198">
        <v>37047.875011574077</v>
      </c>
      <c r="AC5285" s="198">
        <v>37047.875011574077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31</v>
      </c>
      <c r="F5286" s="213">
        <f t="shared" si="419"/>
        <v>465000</v>
      </c>
      <c r="G5286" s="202">
        <v>1342716</v>
      </c>
      <c r="H5286" s="198">
        <v>37047.492384259262</v>
      </c>
      <c r="I5286" t="s">
        <v>4125</v>
      </c>
      <c r="M5286" t="s">
        <v>3494</v>
      </c>
      <c r="N5286" t="s">
        <v>4277</v>
      </c>
      <c r="O5286" t="s">
        <v>4487</v>
      </c>
      <c r="P5286" s="199">
        <v>15000</v>
      </c>
      <c r="S5286" t="s">
        <v>3495</v>
      </c>
      <c r="T5286" t="s">
        <v>3730</v>
      </c>
      <c r="U5286" s="201">
        <v>3.915</v>
      </c>
      <c r="V5286" t="s">
        <v>3927</v>
      </c>
      <c r="W5286" t="s">
        <v>2909</v>
      </c>
      <c r="X5286" t="s">
        <v>4278</v>
      </c>
      <c r="Y5286" t="s">
        <v>3748</v>
      </c>
      <c r="Z5286" t="s">
        <v>3051</v>
      </c>
      <c r="AA5286" t="s">
        <v>1381</v>
      </c>
      <c r="AB5286" s="198">
        <v>37073.875</v>
      </c>
      <c r="AC5286" s="198">
        <v>37103.875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123</v>
      </c>
      <c r="F5287" s="213">
        <f t="shared" si="419"/>
        <v>615000</v>
      </c>
      <c r="G5287" s="202">
        <v>1342717</v>
      </c>
      <c r="H5287" s="198">
        <v>37047.492604166669</v>
      </c>
      <c r="I5287" t="s">
        <v>4276</v>
      </c>
      <c r="M5287" t="s">
        <v>3494</v>
      </c>
      <c r="N5287" t="s">
        <v>4277</v>
      </c>
      <c r="O5287" t="s">
        <v>3218</v>
      </c>
      <c r="P5287" s="199">
        <v>5000</v>
      </c>
      <c r="S5287" t="s">
        <v>3495</v>
      </c>
      <c r="T5287" t="s">
        <v>3730</v>
      </c>
      <c r="U5287" s="201">
        <v>4.0049999999999999</v>
      </c>
      <c r="V5287" t="s">
        <v>4334</v>
      </c>
      <c r="W5287" t="s">
        <v>2909</v>
      </c>
      <c r="X5287" t="s">
        <v>4278</v>
      </c>
      <c r="Y5287" t="s">
        <v>3748</v>
      </c>
      <c r="Z5287" t="s">
        <v>3051</v>
      </c>
      <c r="AA5287" t="s">
        <v>1382</v>
      </c>
      <c r="AB5287" s="198">
        <v>37073</v>
      </c>
      <c r="AC5287" s="198">
        <v>37195</v>
      </c>
    </row>
    <row r="5288" spans="1:29" x14ac:dyDescent="0.2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24</v>
      </c>
      <c r="F5288" s="213">
        <f t="shared" si="419"/>
        <v>360000</v>
      </c>
      <c r="G5288" s="202">
        <v>1342718</v>
      </c>
      <c r="H5288" s="198">
        <v>37047.492604166669</v>
      </c>
      <c r="I5288" t="s">
        <v>4484</v>
      </c>
      <c r="M5288" t="s">
        <v>3494</v>
      </c>
      <c r="N5288" t="s">
        <v>4277</v>
      </c>
      <c r="O5288" t="s">
        <v>1379</v>
      </c>
      <c r="P5288" s="199">
        <v>15000</v>
      </c>
      <c r="S5288" t="s">
        <v>3495</v>
      </c>
      <c r="T5288" t="s">
        <v>3730</v>
      </c>
      <c r="U5288" s="201">
        <v>3.855</v>
      </c>
      <c r="V5288" t="s">
        <v>4049</v>
      </c>
      <c r="W5288" t="s">
        <v>4380</v>
      </c>
      <c r="X5288" t="s">
        <v>4381</v>
      </c>
      <c r="Y5288" t="s">
        <v>3748</v>
      </c>
      <c r="Z5288" t="s">
        <v>3051</v>
      </c>
      <c r="AA5288" t="s">
        <v>1383</v>
      </c>
      <c r="AB5288" s="198">
        <v>37049.875011574077</v>
      </c>
      <c r="AC5288" s="198">
        <v>37072.875011574077</v>
      </c>
    </row>
    <row r="5289" spans="1:29" x14ac:dyDescent="0.2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1342719</v>
      </c>
      <c r="H5289" s="198">
        <v>37047.492627314816</v>
      </c>
      <c r="I5289" t="s">
        <v>4519</v>
      </c>
      <c r="M5289" t="s">
        <v>3494</v>
      </c>
      <c r="N5289" t="s">
        <v>3176</v>
      </c>
      <c r="O5289" t="s">
        <v>4591</v>
      </c>
      <c r="P5289" s="199">
        <v>10000</v>
      </c>
      <c r="S5289" t="s">
        <v>3798</v>
      </c>
      <c r="T5289" t="s">
        <v>3177</v>
      </c>
      <c r="U5289" s="201">
        <v>4.6900000000000004</v>
      </c>
      <c r="V5289" t="s">
        <v>4186</v>
      </c>
      <c r="W5289" t="s">
        <v>3178</v>
      </c>
      <c r="X5289" t="s">
        <v>3179</v>
      </c>
      <c r="Y5289" t="s">
        <v>4481</v>
      </c>
      <c r="Z5289" t="s">
        <v>3052</v>
      </c>
      <c r="AA5289">
        <v>831842</v>
      </c>
      <c r="AB5289" s="198">
        <v>37047.875011574077</v>
      </c>
      <c r="AC5289" s="198">
        <v>37047.875011574077</v>
      </c>
    </row>
    <row r="5290" spans="1:29" x14ac:dyDescent="0.2">
      <c r="A5290" s="44" t="str">
        <f t="shared" si="415"/>
        <v xml:space="preserve"> Natural Gas Physical</v>
      </c>
      <c r="B5290" s="44" t="str">
        <f t="shared" si="416"/>
        <v/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31</v>
      </c>
      <c r="F5290" s="213">
        <f t="shared" si="419"/>
        <v>155000</v>
      </c>
      <c r="G5290" s="202">
        <v>1342721</v>
      </c>
      <c r="H5290" s="198">
        <v>37047.492754629631</v>
      </c>
      <c r="I5290" t="s">
        <v>4519</v>
      </c>
      <c r="M5290" t="s">
        <v>3494</v>
      </c>
      <c r="N5290" t="s">
        <v>3176</v>
      </c>
      <c r="O5290" t="s">
        <v>3899</v>
      </c>
      <c r="P5290" s="199">
        <v>5000</v>
      </c>
      <c r="S5290" t="s">
        <v>3798</v>
      </c>
      <c r="T5290" t="s">
        <v>3177</v>
      </c>
      <c r="U5290" s="201">
        <v>5.0049999999999999</v>
      </c>
      <c r="V5290" t="s">
        <v>362</v>
      </c>
      <c r="W5290" t="s">
        <v>4461</v>
      </c>
      <c r="X5290" t="s">
        <v>3179</v>
      </c>
      <c r="Y5290" t="s">
        <v>4481</v>
      </c>
      <c r="Z5290" t="s">
        <v>3052</v>
      </c>
      <c r="AA5290">
        <v>831843</v>
      </c>
      <c r="AB5290" s="198">
        <v>37073.875011574077</v>
      </c>
      <c r="AC5290" s="198">
        <v>37103.875011574077</v>
      </c>
    </row>
    <row r="5291" spans="1:29" x14ac:dyDescent="0.2">
      <c r="A5291" s="44" t="str">
        <f t="shared" si="415"/>
        <v xml:space="preserve"> Natural Gas Physical</v>
      </c>
      <c r="B5291" s="44" t="str">
        <f t="shared" si="416"/>
        <v/>
      </c>
      <c r="C5291" s="44" t="str">
        <f t="shared" si="417"/>
        <v>Natural Gas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1</v>
      </c>
      <c r="F5291" s="213">
        <f t="shared" si="419"/>
        <v>5000</v>
      </c>
      <c r="G5291" s="202">
        <v>1342722</v>
      </c>
      <c r="H5291" s="198">
        <v>37047.492777777778</v>
      </c>
      <c r="I5291" t="s">
        <v>3810</v>
      </c>
      <c r="M5291" t="s">
        <v>3494</v>
      </c>
      <c r="N5291" t="s">
        <v>3176</v>
      </c>
      <c r="O5291" t="s">
        <v>151</v>
      </c>
      <c r="P5291" s="199">
        <v>5000</v>
      </c>
      <c r="S5291" t="s">
        <v>3798</v>
      </c>
      <c r="T5291" t="s">
        <v>3177</v>
      </c>
      <c r="U5291" s="201">
        <v>4.71</v>
      </c>
      <c r="V5291" t="s">
        <v>3894</v>
      </c>
      <c r="W5291" t="s">
        <v>3178</v>
      </c>
      <c r="X5291" t="s">
        <v>3179</v>
      </c>
      <c r="Y5291" t="s">
        <v>4481</v>
      </c>
      <c r="Z5291" t="s">
        <v>3052</v>
      </c>
      <c r="AA5291">
        <v>831844</v>
      </c>
      <c r="AB5291" s="198">
        <v>37048.875011574077</v>
      </c>
      <c r="AC5291" s="198">
        <v>37048.875011574077</v>
      </c>
    </row>
    <row r="5292" spans="1:29" x14ac:dyDescent="0.2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25</v>
      </c>
      <c r="F5292" s="213">
        <f t="shared" si="419"/>
        <v>125000</v>
      </c>
      <c r="G5292" s="202">
        <v>1342724</v>
      </c>
      <c r="H5292" s="198">
        <v>37047.49287037037</v>
      </c>
      <c r="I5292" t="s">
        <v>4423</v>
      </c>
      <c r="M5292" t="s">
        <v>3494</v>
      </c>
      <c r="N5292" t="s">
        <v>3176</v>
      </c>
      <c r="O5292" t="s">
        <v>177</v>
      </c>
      <c r="P5292" s="199">
        <v>5000</v>
      </c>
      <c r="S5292" t="s">
        <v>3798</v>
      </c>
      <c r="T5292" t="s">
        <v>3177</v>
      </c>
      <c r="U5292" s="201">
        <v>4.8150000000000004</v>
      </c>
      <c r="V5292" t="s">
        <v>4101</v>
      </c>
      <c r="W5292" t="s">
        <v>4461</v>
      </c>
      <c r="X5292" t="s">
        <v>3179</v>
      </c>
      <c r="Y5292" t="s">
        <v>4481</v>
      </c>
      <c r="Z5292" t="s">
        <v>3052</v>
      </c>
      <c r="AA5292">
        <v>831845</v>
      </c>
      <c r="AB5292" s="198">
        <v>37048.875011574077</v>
      </c>
      <c r="AC5292" s="198">
        <v>37072.875011574077</v>
      </c>
    </row>
    <row r="5293" spans="1:29" x14ac:dyDescent="0.2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2</v>
      </c>
      <c r="F5293" s="213">
        <f t="shared" si="419"/>
        <v>100</v>
      </c>
      <c r="G5293" s="202">
        <v>1342725</v>
      </c>
      <c r="H5293" s="198">
        <v>37047.492881944447</v>
      </c>
      <c r="I5293" t="s">
        <v>4259</v>
      </c>
      <c r="J5293" t="s">
        <v>4266</v>
      </c>
      <c r="K5293" t="s">
        <v>4267</v>
      </c>
      <c r="M5293" t="s">
        <v>2818</v>
      </c>
      <c r="N5293" t="s">
        <v>3519</v>
      </c>
      <c r="O5293" t="s">
        <v>2428</v>
      </c>
      <c r="P5293" s="199">
        <v>50</v>
      </c>
      <c r="S5293" t="s">
        <v>3493</v>
      </c>
      <c r="T5293" t="s">
        <v>3730</v>
      </c>
      <c r="U5293" s="201">
        <v>29.25</v>
      </c>
      <c r="V5293" t="s">
        <v>3649</v>
      </c>
      <c r="W5293" t="s">
        <v>3534</v>
      </c>
      <c r="X5293" t="s">
        <v>3535</v>
      </c>
      <c r="Y5293" t="s">
        <v>4783</v>
      </c>
      <c r="Z5293" t="s">
        <v>3046</v>
      </c>
      <c r="AA5293">
        <v>633257.1</v>
      </c>
      <c r="AB5293" s="198">
        <v>37049.875011574077</v>
      </c>
      <c r="AC5293" s="198">
        <v>37050.875011574077</v>
      </c>
    </row>
    <row r="5294" spans="1:29" x14ac:dyDescent="0.2">
      <c r="A5294" s="44" t="str">
        <f t="shared" si="415"/>
        <v>US Natural Gas Physical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Physical</v>
      </c>
      <c r="E5294" s="44">
        <f>IF(VLOOKUP(S5294,'DD-Lookup'!$J$6:$L$50,3,FALSE)="Monthly",(YEAR(AC5294)-YEAR(AB5294))*12+MONTH(AC5294)-MONTH(AB5294)+1,(AC5294-AB5294+1))</f>
        <v>24</v>
      </c>
      <c r="F5294" s="213">
        <f t="shared" si="419"/>
        <v>120000</v>
      </c>
      <c r="G5294" s="202">
        <v>1342726</v>
      </c>
      <c r="H5294" s="198">
        <v>37047.493125000001</v>
      </c>
      <c r="I5294" t="s">
        <v>4438</v>
      </c>
      <c r="M5294" t="s">
        <v>3494</v>
      </c>
      <c r="N5294" t="s">
        <v>3840</v>
      </c>
      <c r="O5294" t="s">
        <v>1384</v>
      </c>
      <c r="P5294" s="199">
        <v>5000</v>
      </c>
      <c r="S5294" t="s">
        <v>3495</v>
      </c>
      <c r="T5294" t="s">
        <v>3730</v>
      </c>
      <c r="U5294" s="201">
        <v>4.1399999999999997</v>
      </c>
      <c r="V5294" t="s">
        <v>4147</v>
      </c>
      <c r="W5294" t="s">
        <v>3217</v>
      </c>
      <c r="X5294" t="s">
        <v>3153</v>
      </c>
      <c r="Y5294" t="s">
        <v>4481</v>
      </c>
      <c r="Z5294" t="s">
        <v>3051</v>
      </c>
      <c r="AA5294">
        <v>831846</v>
      </c>
      <c r="AB5294" s="198">
        <v>37049.875011574077</v>
      </c>
      <c r="AC5294" s="198">
        <v>37072.875011574077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31</v>
      </c>
      <c r="F5295" s="213">
        <f t="shared" si="419"/>
        <v>155000</v>
      </c>
      <c r="G5295" s="202">
        <v>1342728</v>
      </c>
      <c r="H5295" s="198">
        <v>37047.493159722224</v>
      </c>
      <c r="I5295" t="s">
        <v>4276</v>
      </c>
      <c r="M5295" t="s">
        <v>3494</v>
      </c>
      <c r="N5295" t="s">
        <v>4277</v>
      </c>
      <c r="O5295" t="s">
        <v>4487</v>
      </c>
      <c r="P5295" s="199">
        <v>5000</v>
      </c>
      <c r="S5295" t="s">
        <v>3495</v>
      </c>
      <c r="T5295" t="s">
        <v>3730</v>
      </c>
      <c r="U5295" s="201">
        <v>3.9049999999999998</v>
      </c>
      <c r="V5295" t="s">
        <v>4450</v>
      </c>
      <c r="W5295" t="s">
        <v>2909</v>
      </c>
      <c r="X5295" t="s">
        <v>4278</v>
      </c>
      <c r="Y5295" t="s">
        <v>3748</v>
      </c>
      <c r="Z5295" t="s">
        <v>3051</v>
      </c>
      <c r="AA5295" t="s">
        <v>1385</v>
      </c>
      <c r="AB5295" s="198">
        <v>37073.875</v>
      </c>
      <c r="AC5295" s="198">
        <v>37103.875</v>
      </c>
    </row>
    <row r="5296" spans="1:29" x14ac:dyDescent="0.2">
      <c r="A5296" s="44" t="str">
        <f t="shared" si="415"/>
        <v>US Power Physical</v>
      </c>
      <c r="B5296" s="44" t="str">
        <f t="shared" si="416"/>
        <v>US</v>
      </c>
      <c r="C5296" s="44" t="str">
        <f t="shared" si="417"/>
        <v>Power</v>
      </c>
      <c r="D5296" s="44" t="str">
        <f t="shared" si="418"/>
        <v>Physical</v>
      </c>
      <c r="E5296" s="44">
        <f>IF(VLOOKUP(S5296,'DD-Lookup'!$J$6:$L$50,3,FALSE)="Monthly",(YEAR(AC5296)-YEAR(AB5296))*12+MONTH(AC5296)-MONTH(AB5296)+1,(AC5296-AB5296+1))</f>
        <v>2</v>
      </c>
      <c r="F5296" s="213">
        <f t="shared" si="419"/>
        <v>100</v>
      </c>
      <c r="G5296" s="202">
        <v>1342731</v>
      </c>
      <c r="H5296" s="198">
        <v>37047.493807870371</v>
      </c>
      <c r="I5296" t="s">
        <v>3540</v>
      </c>
      <c r="M5296" t="s">
        <v>2818</v>
      </c>
      <c r="N5296" t="s">
        <v>3519</v>
      </c>
      <c r="O5296" t="s">
        <v>2428</v>
      </c>
      <c r="P5296" s="199">
        <v>50</v>
      </c>
      <c r="S5296" t="s">
        <v>3493</v>
      </c>
      <c r="T5296" t="s">
        <v>3730</v>
      </c>
      <c r="U5296" s="201">
        <v>30.25</v>
      </c>
      <c r="V5296" t="s">
        <v>3121</v>
      </c>
      <c r="W5296" t="s">
        <v>3534</v>
      </c>
      <c r="X5296" t="s">
        <v>3535</v>
      </c>
      <c r="Y5296" t="s">
        <v>4783</v>
      </c>
      <c r="Z5296" t="s">
        <v>3046</v>
      </c>
      <c r="AA5296">
        <v>633261.1</v>
      </c>
      <c r="AB5296" s="198">
        <v>37049.875011574077</v>
      </c>
      <c r="AC5296" s="198">
        <v>37050.875011574077</v>
      </c>
    </row>
    <row r="5297" spans="1:29" x14ac:dyDescent="0.2">
      <c r="A5297" s="44" t="str">
        <f t="shared" si="415"/>
        <v>US Power Physical</v>
      </c>
      <c r="B5297" s="44" t="str">
        <f t="shared" si="416"/>
        <v>US</v>
      </c>
      <c r="C5297" s="44" t="str">
        <f t="shared" si="417"/>
        <v>Power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59</v>
      </c>
      <c r="F5297" s="213">
        <f t="shared" si="419"/>
        <v>2950</v>
      </c>
      <c r="G5297" s="202">
        <v>1342732</v>
      </c>
      <c r="H5297" s="198">
        <v>37047.493842592594</v>
      </c>
      <c r="I5297" t="s">
        <v>3540</v>
      </c>
      <c r="M5297" t="s">
        <v>2818</v>
      </c>
      <c r="N5297" t="s">
        <v>3519</v>
      </c>
      <c r="O5297" t="s">
        <v>471</v>
      </c>
      <c r="Q5297" s="199">
        <v>50</v>
      </c>
      <c r="S5297" t="s">
        <v>3493</v>
      </c>
      <c r="T5297" t="s">
        <v>3730</v>
      </c>
      <c r="U5297" s="201">
        <v>59.5</v>
      </c>
      <c r="V5297" t="s">
        <v>3653</v>
      </c>
      <c r="W5297" t="s">
        <v>4263</v>
      </c>
      <c r="X5297" t="s">
        <v>3541</v>
      </c>
      <c r="Y5297" t="s">
        <v>4783</v>
      </c>
      <c r="Z5297" t="s">
        <v>3046</v>
      </c>
      <c r="AA5297">
        <v>633262.1</v>
      </c>
      <c r="AB5297" s="198">
        <v>37257.71597222222</v>
      </c>
      <c r="AC5297" s="198">
        <v>37315.71597222222</v>
      </c>
    </row>
    <row r="5298" spans="1:29" x14ac:dyDescent="0.2">
      <c r="A5298" s="44" t="str">
        <f t="shared" si="415"/>
        <v>US Power Physical</v>
      </c>
      <c r="B5298" s="44" t="str">
        <f t="shared" si="416"/>
        <v>US</v>
      </c>
      <c r="C5298" s="44" t="str">
        <f t="shared" si="417"/>
        <v>Power</v>
      </c>
      <c r="D5298" s="44" t="str">
        <f t="shared" si="418"/>
        <v>Physical</v>
      </c>
      <c r="E5298" s="44">
        <f>IF(VLOOKUP(S5298,'DD-Lookup'!$J$6:$L$50,3,FALSE)="Monthly",(YEAR(AC5298)-YEAR(AB5298))*12+MONTH(AC5298)-MONTH(AB5298)+1,(AC5298-AB5298+1))</f>
        <v>2</v>
      </c>
      <c r="F5298" s="213">
        <f t="shared" si="419"/>
        <v>100</v>
      </c>
      <c r="G5298" s="202">
        <v>1342734</v>
      </c>
      <c r="H5298" s="198">
        <v>37047.493935185186</v>
      </c>
      <c r="I5298" t="s">
        <v>4282</v>
      </c>
      <c r="M5298" t="s">
        <v>2818</v>
      </c>
      <c r="N5298" t="s">
        <v>3519</v>
      </c>
      <c r="O5298" t="s">
        <v>2428</v>
      </c>
      <c r="P5298" s="199">
        <v>50</v>
      </c>
      <c r="S5298" t="s">
        <v>3493</v>
      </c>
      <c r="T5298" t="s">
        <v>3730</v>
      </c>
      <c r="U5298" s="201">
        <v>30.25</v>
      </c>
      <c r="V5298" t="s">
        <v>1786</v>
      </c>
      <c r="W5298" t="s">
        <v>3534</v>
      </c>
      <c r="X5298" t="s">
        <v>3535</v>
      </c>
      <c r="Y5298" t="s">
        <v>4783</v>
      </c>
      <c r="Z5298" t="s">
        <v>3046</v>
      </c>
      <c r="AA5298">
        <v>633263.1</v>
      </c>
      <c r="AB5298" s="198">
        <v>37049.875011574077</v>
      </c>
      <c r="AC5298" s="198">
        <v>37050.875011574077</v>
      </c>
    </row>
    <row r="5299" spans="1:29" x14ac:dyDescent="0.2">
      <c r="A5299" s="44" t="str">
        <f t="shared" si="415"/>
        <v>US Power Financial</v>
      </c>
      <c r="B5299" s="44" t="str">
        <f t="shared" si="416"/>
        <v>US</v>
      </c>
      <c r="C5299" s="44" t="str">
        <f t="shared" si="417"/>
        <v>Power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2</v>
      </c>
      <c r="F5299" s="213">
        <f t="shared" si="419"/>
        <v>100</v>
      </c>
      <c r="G5299" s="202">
        <v>1342735</v>
      </c>
      <c r="H5299" s="198">
        <v>37047.494131944448</v>
      </c>
      <c r="I5299" t="s">
        <v>4484</v>
      </c>
      <c r="M5299" t="s">
        <v>2818</v>
      </c>
      <c r="N5299" t="s">
        <v>4780</v>
      </c>
      <c r="O5299" t="s">
        <v>2528</v>
      </c>
      <c r="Q5299" s="199">
        <v>50</v>
      </c>
      <c r="S5299" t="s">
        <v>3493</v>
      </c>
      <c r="T5299" t="s">
        <v>3730</v>
      </c>
      <c r="U5299" s="201">
        <v>29.75</v>
      </c>
      <c r="V5299" t="s">
        <v>3100</v>
      </c>
      <c r="W5299" t="s">
        <v>4253</v>
      </c>
      <c r="X5299" t="s">
        <v>3526</v>
      </c>
      <c r="Y5299" t="s">
        <v>4783</v>
      </c>
      <c r="Z5299" t="s">
        <v>3051</v>
      </c>
      <c r="AA5299">
        <v>633264.1</v>
      </c>
      <c r="AB5299" s="198">
        <v>37049.875011574077</v>
      </c>
      <c r="AC5299" s="198">
        <v>37050.875011574077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30</v>
      </c>
      <c r="F5300" s="213">
        <f t="shared" si="419"/>
        <v>450000</v>
      </c>
      <c r="G5300" s="202">
        <v>1342736</v>
      </c>
      <c r="H5300" s="198">
        <v>37047.494305555556</v>
      </c>
      <c r="I5300" t="s">
        <v>4276</v>
      </c>
      <c r="M5300" t="s">
        <v>3494</v>
      </c>
      <c r="N5300" t="s">
        <v>4277</v>
      </c>
      <c r="O5300" t="s">
        <v>3186</v>
      </c>
      <c r="P5300" s="199">
        <v>15000</v>
      </c>
      <c r="S5300" t="s">
        <v>3495</v>
      </c>
      <c r="T5300" t="s">
        <v>3730</v>
      </c>
      <c r="U5300" s="201">
        <v>4.0250000000000004</v>
      </c>
      <c r="V5300" t="s">
        <v>4452</v>
      </c>
      <c r="W5300" t="s">
        <v>2909</v>
      </c>
      <c r="X5300" t="s">
        <v>4278</v>
      </c>
      <c r="Y5300" t="s">
        <v>3748</v>
      </c>
      <c r="Z5300" t="s">
        <v>3051</v>
      </c>
      <c r="AA5300" t="s">
        <v>1386</v>
      </c>
      <c r="AB5300" s="198">
        <v>37135.875</v>
      </c>
      <c r="AC5300" s="198">
        <v>37164.875</v>
      </c>
    </row>
    <row r="5301" spans="1:29" x14ac:dyDescent="0.2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24</v>
      </c>
      <c r="F5301" s="213">
        <f t="shared" si="419"/>
        <v>240000</v>
      </c>
      <c r="G5301" s="202">
        <v>1342739</v>
      </c>
      <c r="H5301" s="198">
        <v>37047.494791666664</v>
      </c>
      <c r="I5301" t="s">
        <v>4272</v>
      </c>
      <c r="M5301" t="s">
        <v>3494</v>
      </c>
      <c r="N5301" t="s">
        <v>4277</v>
      </c>
      <c r="O5301" t="s">
        <v>1379</v>
      </c>
      <c r="Q5301" s="199">
        <v>10000</v>
      </c>
      <c r="S5301" t="s">
        <v>3495</v>
      </c>
      <c r="T5301" t="s">
        <v>3730</v>
      </c>
      <c r="U5301" s="201">
        <v>3.855</v>
      </c>
      <c r="V5301" t="s">
        <v>99</v>
      </c>
      <c r="W5301" t="s">
        <v>4380</v>
      </c>
      <c r="X5301" t="s">
        <v>4381</v>
      </c>
      <c r="Y5301" t="s">
        <v>3748</v>
      </c>
      <c r="Z5301" t="s">
        <v>3051</v>
      </c>
      <c r="AA5301" t="s">
        <v>1387</v>
      </c>
      <c r="AB5301" s="198">
        <v>37049.875011574077</v>
      </c>
      <c r="AC5301" s="198">
        <v>37072.875011574077</v>
      </c>
    </row>
    <row r="5302" spans="1:29" x14ac:dyDescent="0.2">
      <c r="A5302" s="44" t="str">
        <f t="shared" si="415"/>
        <v xml:space="preserve"> Metals Financial</v>
      </c>
      <c r="B5302" s="44" t="str">
        <f t="shared" si="416"/>
        <v/>
      </c>
      <c r="C5302" s="44" t="str">
        <f t="shared" si="417"/>
        <v>Metals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8</v>
      </c>
      <c r="G5302" s="202">
        <v>1342740</v>
      </c>
      <c r="H5302" s="198">
        <v>37047.495312500003</v>
      </c>
      <c r="I5302" t="s">
        <v>3841</v>
      </c>
      <c r="M5302" t="s">
        <v>3499</v>
      </c>
      <c r="N5302" t="s">
        <v>3789</v>
      </c>
      <c r="O5302" t="s">
        <v>1388</v>
      </c>
      <c r="P5302" s="199">
        <v>8</v>
      </c>
      <c r="S5302" t="s">
        <v>3729</v>
      </c>
      <c r="T5302" t="s">
        <v>3730</v>
      </c>
      <c r="U5302" s="201">
        <v>928</v>
      </c>
      <c r="V5302" t="s">
        <v>3842</v>
      </c>
      <c r="W5302" t="s">
        <v>3756</v>
      </c>
      <c r="X5302" t="s">
        <v>3732</v>
      </c>
      <c r="Y5302" t="s">
        <v>3733</v>
      </c>
      <c r="Z5302" t="s">
        <v>3734</v>
      </c>
      <c r="AA5302">
        <v>2169979</v>
      </c>
      <c r="AB5302" s="198">
        <v>37118.875</v>
      </c>
      <c r="AC5302" s="198">
        <v>37118.875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123</v>
      </c>
      <c r="F5303" s="213">
        <f t="shared" si="419"/>
        <v>615000</v>
      </c>
      <c r="G5303" s="202">
        <v>1342741</v>
      </c>
      <c r="H5303" s="198">
        <v>37047.495347222219</v>
      </c>
      <c r="I5303" t="s">
        <v>4519</v>
      </c>
      <c r="M5303" t="s">
        <v>3494</v>
      </c>
      <c r="N5303" t="s">
        <v>4277</v>
      </c>
      <c r="O5303" t="s">
        <v>3218</v>
      </c>
      <c r="Q5303" s="199">
        <v>5000</v>
      </c>
      <c r="S5303" t="s">
        <v>3495</v>
      </c>
      <c r="T5303" t="s">
        <v>3730</v>
      </c>
      <c r="U5303" s="201">
        <v>4.0049999999999999</v>
      </c>
      <c r="V5303" t="s">
        <v>4520</v>
      </c>
      <c r="W5303" t="s">
        <v>2909</v>
      </c>
      <c r="X5303" t="s">
        <v>4278</v>
      </c>
      <c r="Y5303" t="s">
        <v>3748</v>
      </c>
      <c r="Z5303" t="s">
        <v>3051</v>
      </c>
      <c r="AA5303" t="s">
        <v>1389</v>
      </c>
      <c r="AB5303" s="198">
        <v>37073</v>
      </c>
      <c r="AC5303" s="198">
        <v>37195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465000</v>
      </c>
      <c r="G5304" s="202">
        <v>1342742</v>
      </c>
      <c r="H5304" s="198">
        <v>37047.495416666665</v>
      </c>
      <c r="I5304" t="s">
        <v>4519</v>
      </c>
      <c r="M5304" t="s">
        <v>3494</v>
      </c>
      <c r="N5304" t="s">
        <v>4277</v>
      </c>
      <c r="O5304" t="s">
        <v>4487</v>
      </c>
      <c r="Q5304" s="199">
        <v>15000</v>
      </c>
      <c r="S5304" t="s">
        <v>3495</v>
      </c>
      <c r="T5304" t="s">
        <v>3730</v>
      </c>
      <c r="U5304" s="201">
        <v>3.91</v>
      </c>
      <c r="V5304" t="s">
        <v>4520</v>
      </c>
      <c r="W5304" t="s">
        <v>2909</v>
      </c>
      <c r="X5304" t="s">
        <v>4278</v>
      </c>
      <c r="Y5304" t="s">
        <v>3748</v>
      </c>
      <c r="Z5304" t="s">
        <v>3051</v>
      </c>
      <c r="AA5304" t="s">
        <v>1390</v>
      </c>
      <c r="AB5304" s="198">
        <v>37073.875</v>
      </c>
      <c r="AC5304" s="198">
        <v>37103.875</v>
      </c>
    </row>
    <row r="5305" spans="1:29" x14ac:dyDescent="0.2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2</v>
      </c>
      <c r="F5305" s="213">
        <f t="shared" si="419"/>
        <v>100</v>
      </c>
      <c r="G5305" s="202">
        <v>1342743</v>
      </c>
      <c r="H5305" s="198">
        <v>37047.495462962965</v>
      </c>
      <c r="I5305" t="s">
        <v>3135</v>
      </c>
      <c r="M5305" t="s">
        <v>2818</v>
      </c>
      <c r="N5305" t="s">
        <v>3519</v>
      </c>
      <c r="O5305" t="s">
        <v>2428</v>
      </c>
      <c r="P5305" s="199">
        <v>50</v>
      </c>
      <c r="S5305" t="s">
        <v>3493</v>
      </c>
      <c r="T5305" t="s">
        <v>3730</v>
      </c>
      <c r="U5305" s="201">
        <v>30</v>
      </c>
      <c r="V5305" t="s">
        <v>3903</v>
      </c>
      <c r="W5305" t="s">
        <v>3534</v>
      </c>
      <c r="X5305" t="s">
        <v>3535</v>
      </c>
      <c r="Y5305" t="s">
        <v>4783</v>
      </c>
      <c r="Z5305" t="s">
        <v>3046</v>
      </c>
      <c r="AA5305">
        <v>633265.1</v>
      </c>
      <c r="AB5305" s="198">
        <v>37049.875011574077</v>
      </c>
      <c r="AC5305" s="198">
        <v>37050.875011574077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3100</v>
      </c>
      <c r="G5306" s="202">
        <v>1342744</v>
      </c>
      <c r="H5306" s="198">
        <v>37047.495555555557</v>
      </c>
      <c r="I5306" t="s">
        <v>4280</v>
      </c>
      <c r="M5306" t="s">
        <v>3494</v>
      </c>
      <c r="N5306" t="s">
        <v>4415</v>
      </c>
      <c r="O5306" t="s">
        <v>908</v>
      </c>
      <c r="P5306" s="199">
        <v>100</v>
      </c>
      <c r="S5306" t="s">
        <v>4416</v>
      </c>
      <c r="T5306" t="s">
        <v>3730</v>
      </c>
      <c r="U5306" s="201">
        <v>0.11</v>
      </c>
      <c r="V5306" t="s">
        <v>3246</v>
      </c>
      <c r="W5306" t="s">
        <v>4417</v>
      </c>
      <c r="X5306" t="s">
        <v>4418</v>
      </c>
      <c r="Y5306" t="s">
        <v>3748</v>
      </c>
      <c r="Z5306" t="s">
        <v>3051</v>
      </c>
      <c r="AA5306" t="s">
        <v>1391</v>
      </c>
      <c r="AB5306" s="198">
        <v>37073</v>
      </c>
      <c r="AC5306" s="198">
        <v>37103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1342747</v>
      </c>
      <c r="H5307" s="198">
        <v>37047.495671296296</v>
      </c>
      <c r="I5307" t="s">
        <v>3637</v>
      </c>
      <c r="M5307" t="s">
        <v>3494</v>
      </c>
      <c r="N5307" t="s">
        <v>4277</v>
      </c>
      <c r="O5307" t="s">
        <v>4286</v>
      </c>
      <c r="P5307" s="199">
        <v>5000</v>
      </c>
      <c r="S5307" t="s">
        <v>3495</v>
      </c>
      <c r="T5307" t="s">
        <v>3730</v>
      </c>
      <c r="U5307" s="201">
        <v>3.9925000000000002</v>
      </c>
      <c r="V5307" t="s">
        <v>3332</v>
      </c>
      <c r="W5307" t="s">
        <v>2909</v>
      </c>
      <c r="X5307" t="s">
        <v>4278</v>
      </c>
      <c r="Y5307" t="s">
        <v>3748</v>
      </c>
      <c r="Z5307" t="s">
        <v>3051</v>
      </c>
      <c r="AA5307" t="s">
        <v>1392</v>
      </c>
      <c r="AB5307" s="198">
        <v>37104.875</v>
      </c>
      <c r="AC5307" s="198">
        <v>37134.875</v>
      </c>
    </row>
    <row r="5308" spans="1:29" x14ac:dyDescent="0.2">
      <c r="A5308" s="44" t="str">
        <f t="shared" si="415"/>
        <v xml:space="preserve"> Metals Financial</v>
      </c>
      <c r="B5308" s="44" t="str">
        <f t="shared" si="416"/>
        <v/>
      </c>
      <c r="C5308" s="44" t="str">
        <f t="shared" si="417"/>
        <v>Metals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10</v>
      </c>
      <c r="G5308" s="202">
        <v>1342753</v>
      </c>
      <c r="H5308" s="198">
        <v>37047.496099537035</v>
      </c>
      <c r="I5308" t="s">
        <v>3780</v>
      </c>
      <c r="M5308" t="s">
        <v>3499</v>
      </c>
      <c r="N5308" t="s">
        <v>3753</v>
      </c>
      <c r="O5308" t="s">
        <v>3754</v>
      </c>
      <c r="Q5308" s="199">
        <v>10</v>
      </c>
      <c r="S5308" t="s">
        <v>3755</v>
      </c>
      <c r="T5308" t="s">
        <v>3730</v>
      </c>
      <c r="U5308" s="201">
        <v>7155</v>
      </c>
      <c r="V5308" t="s">
        <v>3380</v>
      </c>
      <c r="W5308" t="s">
        <v>3756</v>
      </c>
      <c r="X5308" t="s">
        <v>3732</v>
      </c>
      <c r="Y5308" t="s">
        <v>3733</v>
      </c>
      <c r="Z5308" t="s">
        <v>3734</v>
      </c>
      <c r="AA5308">
        <v>2169977</v>
      </c>
    </row>
    <row r="5309" spans="1:29" x14ac:dyDescent="0.2">
      <c r="A5309" s="44" t="str">
        <f t="shared" si="415"/>
        <v xml:space="preserve"> Metals Financial</v>
      </c>
      <c r="B5309" s="44" t="str">
        <f t="shared" si="416"/>
        <v/>
      </c>
      <c r="C5309" s="44" t="str">
        <f t="shared" si="417"/>
        <v>Metals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1</v>
      </c>
      <c r="F5309" s="213">
        <f t="shared" si="419"/>
        <v>10</v>
      </c>
      <c r="G5309" s="202">
        <v>1342755</v>
      </c>
      <c r="H5309" s="198">
        <v>37047.496319444443</v>
      </c>
      <c r="I5309" t="s">
        <v>3841</v>
      </c>
      <c r="M5309" t="s">
        <v>3499</v>
      </c>
      <c r="N5309" t="s">
        <v>3789</v>
      </c>
      <c r="O5309" t="s">
        <v>1388</v>
      </c>
      <c r="P5309" s="199">
        <v>10</v>
      </c>
      <c r="S5309" t="s">
        <v>3729</v>
      </c>
      <c r="T5309" t="s">
        <v>3730</v>
      </c>
      <c r="U5309" s="201">
        <v>928</v>
      </c>
      <c r="V5309" t="s">
        <v>3842</v>
      </c>
      <c r="W5309" t="s">
        <v>3756</v>
      </c>
      <c r="X5309" t="s">
        <v>3732</v>
      </c>
      <c r="Y5309" t="s">
        <v>3733</v>
      </c>
      <c r="Z5309" t="s">
        <v>3734</v>
      </c>
      <c r="AA5309">
        <v>2169975</v>
      </c>
      <c r="AB5309" s="198">
        <v>37118.875</v>
      </c>
      <c r="AC5309" s="198">
        <v>37118.875</v>
      </c>
    </row>
    <row r="5310" spans="1:29" x14ac:dyDescent="0.2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310000</v>
      </c>
      <c r="G5310" s="202">
        <v>1342759</v>
      </c>
      <c r="H5310" s="198">
        <v>37047.49695601852</v>
      </c>
      <c r="I5310" t="s">
        <v>4125</v>
      </c>
      <c r="M5310" t="s">
        <v>3494</v>
      </c>
      <c r="N5310" t="s">
        <v>4277</v>
      </c>
      <c r="O5310" t="s">
        <v>4487</v>
      </c>
      <c r="P5310" s="199">
        <v>10000</v>
      </c>
      <c r="S5310" t="s">
        <v>3495</v>
      </c>
      <c r="T5310" t="s">
        <v>3730</v>
      </c>
      <c r="U5310" s="201">
        <v>3.91</v>
      </c>
      <c r="V5310" t="s">
        <v>4702</v>
      </c>
      <c r="W5310" t="s">
        <v>2909</v>
      </c>
      <c r="X5310" t="s">
        <v>4278</v>
      </c>
      <c r="Y5310" t="s">
        <v>3748</v>
      </c>
      <c r="Z5310" t="s">
        <v>3051</v>
      </c>
      <c r="AA5310" t="s">
        <v>1393</v>
      </c>
      <c r="AB5310" s="198">
        <v>37073.875</v>
      </c>
      <c r="AC5310" s="198">
        <v>37103.875</v>
      </c>
    </row>
    <row r="5311" spans="1:29" x14ac:dyDescent="0.2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750</v>
      </c>
      <c r="G5311" s="202">
        <v>1342761</v>
      </c>
      <c r="H5311" s="198">
        <v>37047.497453703705</v>
      </c>
      <c r="I5311" t="s">
        <v>4477</v>
      </c>
      <c r="M5311" t="s">
        <v>2818</v>
      </c>
      <c r="N5311" t="s">
        <v>3460</v>
      </c>
      <c r="O5311" t="s">
        <v>3261</v>
      </c>
      <c r="Q5311" s="199">
        <v>25</v>
      </c>
      <c r="S5311" t="s">
        <v>3493</v>
      </c>
      <c r="T5311" t="s">
        <v>3730</v>
      </c>
      <c r="U5311" s="201">
        <v>143</v>
      </c>
      <c r="V5311" t="s">
        <v>3235</v>
      </c>
      <c r="W5311" t="s">
        <v>3234</v>
      </c>
      <c r="X5311" t="s">
        <v>3236</v>
      </c>
      <c r="Y5311" t="s">
        <v>4783</v>
      </c>
      <c r="Z5311" t="s">
        <v>3046</v>
      </c>
      <c r="AA5311">
        <v>633273.1</v>
      </c>
      <c r="AB5311" s="198">
        <v>37135.875011574077</v>
      </c>
      <c r="AC5311" s="198">
        <v>37164.875011574077</v>
      </c>
    </row>
    <row r="5312" spans="1:29" x14ac:dyDescent="0.2">
      <c r="A5312" s="44" t="str">
        <f t="shared" si="415"/>
        <v>US Power Physical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Physical</v>
      </c>
      <c r="E5312" s="44">
        <f>IF(VLOOKUP(S5312,'DD-Lookup'!$J$6:$L$50,3,FALSE)="Monthly",(YEAR(AC5312)-YEAR(AB5312))*12+MONTH(AC5312)-MONTH(AB5312)+1,(AC5312-AB5312+1))</f>
        <v>31</v>
      </c>
      <c r="F5312" s="213">
        <f t="shared" si="419"/>
        <v>775</v>
      </c>
      <c r="G5312" s="202">
        <v>1342763</v>
      </c>
      <c r="H5312" s="198">
        <v>37047.497488425928</v>
      </c>
      <c r="I5312" t="s">
        <v>4477</v>
      </c>
      <c r="M5312" t="s">
        <v>2818</v>
      </c>
      <c r="N5312" t="s">
        <v>3458</v>
      </c>
      <c r="O5312" t="s">
        <v>4360</v>
      </c>
      <c r="Q5312" s="199">
        <v>25</v>
      </c>
      <c r="S5312" t="s">
        <v>3493</v>
      </c>
      <c r="T5312" t="s">
        <v>3730</v>
      </c>
      <c r="U5312" s="201">
        <v>250</v>
      </c>
      <c r="V5312" t="s">
        <v>3235</v>
      </c>
      <c r="W5312" t="s">
        <v>4411</v>
      </c>
      <c r="X5312" t="s">
        <v>3459</v>
      </c>
      <c r="Y5312" t="s">
        <v>4783</v>
      </c>
      <c r="Z5312" t="s">
        <v>3046</v>
      </c>
      <c r="AA5312">
        <v>633275.1</v>
      </c>
      <c r="AB5312" s="198">
        <v>37104.875011574077</v>
      </c>
      <c r="AC5312" s="198">
        <v>37134.875011574077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92</v>
      </c>
      <c r="F5313" s="213">
        <f t="shared" si="419"/>
        <v>2300</v>
      </c>
      <c r="G5313" s="202">
        <v>1342765</v>
      </c>
      <c r="H5313" s="198">
        <v>37047.497604166667</v>
      </c>
      <c r="I5313" t="s">
        <v>3518</v>
      </c>
      <c r="M5313" t="s">
        <v>2818</v>
      </c>
      <c r="N5313" t="s">
        <v>3460</v>
      </c>
      <c r="O5313" t="s">
        <v>3288</v>
      </c>
      <c r="Q5313" s="199">
        <v>25</v>
      </c>
      <c r="S5313" t="s">
        <v>3493</v>
      </c>
      <c r="T5313" t="s">
        <v>3730</v>
      </c>
      <c r="U5313" s="201">
        <v>85</v>
      </c>
      <c r="V5313" t="s">
        <v>4668</v>
      </c>
      <c r="W5313" t="s">
        <v>3234</v>
      </c>
      <c r="X5313" t="s">
        <v>3236</v>
      </c>
      <c r="Y5313" t="s">
        <v>4783</v>
      </c>
      <c r="Z5313" t="s">
        <v>3046</v>
      </c>
      <c r="AA5313">
        <v>633277.1</v>
      </c>
      <c r="AB5313" s="198">
        <v>37165</v>
      </c>
      <c r="AC5313" s="198">
        <v>37256</v>
      </c>
    </row>
    <row r="5314" spans="1:29" x14ac:dyDescent="0.2">
      <c r="A5314" s="44" t="str">
        <f t="shared" si="415"/>
        <v>US Power Physical</v>
      </c>
      <c r="B5314" s="44" t="str">
        <f t="shared" si="416"/>
        <v>US</v>
      </c>
      <c r="C5314" s="44" t="str">
        <f t="shared" si="417"/>
        <v>Power</v>
      </c>
      <c r="D5314" s="44" t="str">
        <f t="shared" si="418"/>
        <v>Physical</v>
      </c>
      <c r="E5314" s="44">
        <f>IF(VLOOKUP(S5314,'DD-Lookup'!$J$6:$L$50,3,FALSE)="Monthly",(YEAR(AC5314)-YEAR(AB5314))*12+MONTH(AC5314)-MONTH(AB5314)+1,(AC5314-AB5314+1))</f>
        <v>31</v>
      </c>
      <c r="F5314" s="213">
        <f t="shared" si="419"/>
        <v>775</v>
      </c>
      <c r="G5314" s="202">
        <v>1342766</v>
      </c>
      <c r="H5314" s="198">
        <v>37047.49763888889</v>
      </c>
      <c r="I5314" t="s">
        <v>3703</v>
      </c>
      <c r="M5314" t="s">
        <v>2818</v>
      </c>
      <c r="N5314" t="s">
        <v>3458</v>
      </c>
      <c r="O5314" t="s">
        <v>3241</v>
      </c>
      <c r="Q5314" s="199">
        <v>25</v>
      </c>
      <c r="S5314" t="s">
        <v>3493</v>
      </c>
      <c r="T5314" t="s">
        <v>3730</v>
      </c>
      <c r="U5314" s="201">
        <v>220.5</v>
      </c>
      <c r="V5314" t="s">
        <v>3861</v>
      </c>
      <c r="W5314" t="s">
        <v>4411</v>
      </c>
      <c r="X5314" t="s">
        <v>3459</v>
      </c>
      <c r="Y5314" t="s">
        <v>4783</v>
      </c>
      <c r="Z5314" t="s">
        <v>3046</v>
      </c>
      <c r="AA5314">
        <v>633278.1</v>
      </c>
      <c r="AB5314" s="198">
        <v>37073.875011574077</v>
      </c>
      <c r="AC5314" s="198">
        <v>37103.875011574077</v>
      </c>
    </row>
    <row r="5315" spans="1:29" x14ac:dyDescent="0.2">
      <c r="A5315" s="44" t="str">
        <f t="shared" si="415"/>
        <v>US Power Physical</v>
      </c>
      <c r="B5315" s="44" t="str">
        <f t="shared" si="416"/>
        <v>US</v>
      </c>
      <c r="C5315" s="44" t="str">
        <f t="shared" si="417"/>
        <v>Power</v>
      </c>
      <c r="D5315" s="44" t="str">
        <f t="shared" si="418"/>
        <v>Physical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775</v>
      </c>
      <c r="G5315" s="202">
        <v>1342767</v>
      </c>
      <c r="H5315" s="198">
        <v>37047.497708333336</v>
      </c>
      <c r="I5315" t="s">
        <v>3540</v>
      </c>
      <c r="M5315" t="s">
        <v>2818</v>
      </c>
      <c r="N5315" t="s">
        <v>3460</v>
      </c>
      <c r="O5315" t="s">
        <v>4030</v>
      </c>
      <c r="Q5315" s="199">
        <v>25</v>
      </c>
      <c r="S5315" t="s">
        <v>3493</v>
      </c>
      <c r="T5315" t="s">
        <v>3730</v>
      </c>
      <c r="U5315" s="201">
        <v>196</v>
      </c>
      <c r="V5315" t="s">
        <v>3090</v>
      </c>
      <c r="W5315" t="s">
        <v>3234</v>
      </c>
      <c r="X5315" t="s">
        <v>3236</v>
      </c>
      <c r="Y5315" t="s">
        <v>4783</v>
      </c>
      <c r="Z5315" t="s">
        <v>3046</v>
      </c>
      <c r="AA5315">
        <v>633279.1</v>
      </c>
      <c r="AB5315" s="198">
        <v>37104.875011574077</v>
      </c>
      <c r="AC5315" s="198">
        <v>37134.875011574077</v>
      </c>
    </row>
    <row r="5316" spans="1:29" x14ac:dyDescent="0.2">
      <c r="A5316" s="44" t="str">
        <f t="shared" si="415"/>
        <v>US Natural Gas Financial</v>
      </c>
      <c r="B5316" s="44" t="str">
        <f t="shared" si="416"/>
        <v>US</v>
      </c>
      <c r="C5316" s="44" t="str">
        <f t="shared" si="417"/>
        <v>Natural Gas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150000</v>
      </c>
      <c r="G5316" s="202">
        <v>1342768</v>
      </c>
      <c r="H5316" s="198">
        <v>37047.497731481482</v>
      </c>
      <c r="I5316" t="s">
        <v>4280</v>
      </c>
      <c r="M5316" t="s">
        <v>3494</v>
      </c>
      <c r="N5316" t="s">
        <v>4277</v>
      </c>
      <c r="O5316" t="s">
        <v>3186</v>
      </c>
      <c r="P5316" s="199">
        <v>5000</v>
      </c>
      <c r="S5316" t="s">
        <v>3495</v>
      </c>
      <c r="T5316" t="s">
        <v>3730</v>
      </c>
      <c r="U5316" s="201">
        <v>4.03</v>
      </c>
      <c r="V5316" t="s">
        <v>4114</v>
      </c>
      <c r="W5316" t="s">
        <v>2909</v>
      </c>
      <c r="X5316" t="s">
        <v>4278</v>
      </c>
      <c r="Y5316" t="s">
        <v>3748</v>
      </c>
      <c r="Z5316" t="s">
        <v>3051</v>
      </c>
      <c r="AA5316" t="s">
        <v>1394</v>
      </c>
      <c r="AB5316" s="198">
        <v>37135.875</v>
      </c>
      <c r="AC5316" s="198">
        <v>37164.875</v>
      </c>
    </row>
    <row r="5317" spans="1:29" x14ac:dyDescent="0.2">
      <c r="A5317" s="44" t="str">
        <f t="shared" si="415"/>
        <v xml:space="preserve"> Natural Gas Financial</v>
      </c>
      <c r="B5317" s="44" t="str">
        <f t="shared" si="416"/>
        <v/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92</v>
      </c>
      <c r="F5317" s="213">
        <f t="shared" si="419"/>
        <v>460000</v>
      </c>
      <c r="G5317" s="202">
        <v>1342773</v>
      </c>
      <c r="H5317" s="198">
        <v>37047.498252314814</v>
      </c>
      <c r="I5317" t="s">
        <v>3637</v>
      </c>
      <c r="M5317" t="s">
        <v>3494</v>
      </c>
      <c r="N5317" t="s">
        <v>3692</v>
      </c>
      <c r="O5317" t="s">
        <v>3898</v>
      </c>
      <c r="P5317" s="199">
        <v>5000</v>
      </c>
      <c r="S5317" t="s">
        <v>3495</v>
      </c>
      <c r="T5317" t="s">
        <v>3730</v>
      </c>
      <c r="U5317" s="201">
        <v>-0.45</v>
      </c>
      <c r="V5317" t="s">
        <v>652</v>
      </c>
      <c r="W5317" t="s">
        <v>3693</v>
      </c>
      <c r="X5317" t="s">
        <v>3694</v>
      </c>
      <c r="Y5317" t="s">
        <v>3748</v>
      </c>
      <c r="Z5317" t="s">
        <v>3052</v>
      </c>
      <c r="AA5317" t="s">
        <v>1395</v>
      </c>
      <c r="AB5317" s="198">
        <v>37104</v>
      </c>
      <c r="AC5317" s="198">
        <v>37195</v>
      </c>
    </row>
    <row r="5318" spans="1:29" x14ac:dyDescent="0.2">
      <c r="A5318" s="44" t="str">
        <f t="shared" si="415"/>
        <v xml:space="preserve"> Metals Financial</v>
      </c>
      <c r="B5318" s="44" t="str">
        <f t="shared" si="416"/>
        <v/>
      </c>
      <c r="C5318" s="44" t="str">
        <f t="shared" si="417"/>
        <v>Metals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1</v>
      </c>
      <c r="F5318" s="213">
        <f t="shared" si="419"/>
        <v>20</v>
      </c>
      <c r="G5318" s="202">
        <v>1342774</v>
      </c>
      <c r="H5318" s="198">
        <v>37047.498935185184</v>
      </c>
      <c r="I5318" t="s">
        <v>4126</v>
      </c>
      <c r="M5318" t="s">
        <v>3499</v>
      </c>
      <c r="N5318" t="s">
        <v>3727</v>
      </c>
      <c r="O5318" t="s">
        <v>3728</v>
      </c>
      <c r="Q5318" s="199">
        <v>20</v>
      </c>
      <c r="S5318" t="s">
        <v>3729</v>
      </c>
      <c r="T5318" t="s">
        <v>3730</v>
      </c>
      <c r="U5318" s="201">
        <v>1684</v>
      </c>
      <c r="V5318" t="s">
        <v>4127</v>
      </c>
      <c r="W5318" t="s">
        <v>3736</v>
      </c>
      <c r="X5318" t="s">
        <v>3732</v>
      </c>
      <c r="Y5318" t="s">
        <v>3733</v>
      </c>
      <c r="Z5318" t="s">
        <v>3734</v>
      </c>
      <c r="AA5318">
        <v>2169973</v>
      </c>
    </row>
    <row r="5319" spans="1:29" x14ac:dyDescent="0.2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24</v>
      </c>
      <c r="F5319" s="213">
        <f t="shared" si="419"/>
        <v>2856</v>
      </c>
      <c r="G5319" s="202">
        <v>1342775</v>
      </c>
      <c r="H5319" s="198">
        <v>37047.49894675926</v>
      </c>
      <c r="I5319" t="s">
        <v>4175</v>
      </c>
      <c r="M5319" t="s">
        <v>3494</v>
      </c>
      <c r="N5319" t="s">
        <v>3840</v>
      </c>
      <c r="O5319" t="s">
        <v>1384</v>
      </c>
      <c r="Q5319" s="199">
        <v>119</v>
      </c>
      <c r="S5319" t="s">
        <v>3495</v>
      </c>
      <c r="T5319" t="s">
        <v>3730</v>
      </c>
      <c r="U5319" s="201">
        <v>4.1550000000000002</v>
      </c>
      <c r="V5319" t="s">
        <v>4176</v>
      </c>
      <c r="W5319" t="s">
        <v>3217</v>
      </c>
      <c r="X5319" t="s">
        <v>3153</v>
      </c>
      <c r="Y5319" t="s">
        <v>4481</v>
      </c>
      <c r="Z5319" t="s">
        <v>3051</v>
      </c>
      <c r="AA5319">
        <v>831849</v>
      </c>
      <c r="AB5319" s="198">
        <v>37049.875011574077</v>
      </c>
      <c r="AC5319" s="198">
        <v>37072.875011574077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1342778</v>
      </c>
      <c r="H5320" s="198">
        <v>37047.499097222222</v>
      </c>
      <c r="I5320" t="s">
        <v>4250</v>
      </c>
      <c r="M5320" t="s">
        <v>2818</v>
      </c>
      <c r="N5320" t="s">
        <v>3519</v>
      </c>
      <c r="O5320" t="s">
        <v>3457</v>
      </c>
      <c r="P5320" s="199">
        <v>50</v>
      </c>
      <c r="S5320" t="s">
        <v>3493</v>
      </c>
      <c r="T5320" t="s">
        <v>3730</v>
      </c>
      <c r="U5320" s="201">
        <v>39.5</v>
      </c>
      <c r="V5320" t="s">
        <v>3829</v>
      </c>
      <c r="W5320" t="s">
        <v>3534</v>
      </c>
      <c r="X5320" t="s">
        <v>3535</v>
      </c>
      <c r="Y5320" t="s">
        <v>4783</v>
      </c>
      <c r="Z5320" t="s">
        <v>3046</v>
      </c>
      <c r="AA5320">
        <v>633284.1</v>
      </c>
      <c r="AB5320" s="198">
        <v>37053.875011574077</v>
      </c>
      <c r="AC5320" s="198">
        <v>37057.875011574077</v>
      </c>
    </row>
    <row r="5321" spans="1:29" x14ac:dyDescent="0.2">
      <c r="A5321" s="44" t="str">
        <f t="shared" si="415"/>
        <v>US Power Physical</v>
      </c>
      <c r="B5321" s="44" t="str">
        <f t="shared" si="416"/>
        <v>US</v>
      </c>
      <c r="C5321" s="44" t="str">
        <f t="shared" si="417"/>
        <v>Power</v>
      </c>
      <c r="D5321" s="44" t="str">
        <f t="shared" si="418"/>
        <v>Physical</v>
      </c>
      <c r="E5321" s="44">
        <f>IF(VLOOKUP(S5321,'DD-Lookup'!$J$6:$L$50,3,FALSE)="Monthly",(YEAR(AC5321)-YEAR(AB5321))*12+MONTH(AC5321)-MONTH(AB5321)+1,(AC5321-AB5321+1))</f>
        <v>2</v>
      </c>
      <c r="F5321" s="213">
        <f t="shared" si="419"/>
        <v>100</v>
      </c>
      <c r="G5321" s="202">
        <v>1342779</v>
      </c>
      <c r="H5321" s="198">
        <v>37047.499305555553</v>
      </c>
      <c r="I5321" t="s">
        <v>4284</v>
      </c>
      <c r="M5321" t="s">
        <v>2818</v>
      </c>
      <c r="N5321" t="s">
        <v>3519</v>
      </c>
      <c r="O5321" t="s">
        <v>2428</v>
      </c>
      <c r="P5321" s="199">
        <v>50</v>
      </c>
      <c r="S5321" t="s">
        <v>3493</v>
      </c>
      <c r="T5321" t="s">
        <v>3730</v>
      </c>
      <c r="U5321" s="201">
        <v>29.25</v>
      </c>
      <c r="V5321" t="s">
        <v>3983</v>
      </c>
      <c r="W5321" t="s">
        <v>3534</v>
      </c>
      <c r="X5321" t="s">
        <v>3535</v>
      </c>
      <c r="Y5321" t="s">
        <v>4783</v>
      </c>
      <c r="Z5321" t="s">
        <v>3046</v>
      </c>
      <c r="AA5321">
        <v>633286.1</v>
      </c>
      <c r="AB5321" s="198">
        <v>37049.875011574077</v>
      </c>
      <c r="AC5321" s="198">
        <v>37050.875011574077</v>
      </c>
    </row>
    <row r="5322" spans="1:29" x14ac:dyDescent="0.2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155000</v>
      </c>
      <c r="G5322" s="202">
        <v>1342780</v>
      </c>
      <c r="H5322" s="198">
        <v>37047.499432870369</v>
      </c>
      <c r="I5322" t="s">
        <v>4423</v>
      </c>
      <c r="M5322" t="s">
        <v>3494</v>
      </c>
      <c r="N5322" t="s">
        <v>4650</v>
      </c>
      <c r="O5322" t="s">
        <v>1396</v>
      </c>
      <c r="P5322" s="199">
        <v>5000</v>
      </c>
      <c r="S5322" t="s">
        <v>3495</v>
      </c>
      <c r="T5322" t="s">
        <v>3730</v>
      </c>
      <c r="U5322" s="201">
        <v>0.01</v>
      </c>
      <c r="V5322" t="s">
        <v>3885</v>
      </c>
      <c r="W5322" t="s">
        <v>263</v>
      </c>
      <c r="X5322" t="s">
        <v>3805</v>
      </c>
      <c r="Y5322" t="s">
        <v>4481</v>
      </c>
      <c r="Z5322" t="s">
        <v>3052</v>
      </c>
      <c r="AA5322">
        <v>831850</v>
      </c>
      <c r="AB5322" s="198">
        <v>37073.875011574077</v>
      </c>
      <c r="AC5322" s="198">
        <v>37103.875011574077</v>
      </c>
    </row>
    <row r="5323" spans="1:29" x14ac:dyDescent="0.2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775</v>
      </c>
      <c r="G5323" s="202">
        <v>1342781</v>
      </c>
      <c r="H5323" s="198">
        <v>37047.499814814815</v>
      </c>
      <c r="I5323" t="s">
        <v>3703</v>
      </c>
      <c r="M5323" t="s">
        <v>2818</v>
      </c>
      <c r="N5323" t="s">
        <v>3458</v>
      </c>
      <c r="O5323" t="s">
        <v>4670</v>
      </c>
      <c r="Q5323" s="199">
        <v>25</v>
      </c>
      <c r="S5323" t="s">
        <v>3493</v>
      </c>
      <c r="T5323" t="s">
        <v>3730</v>
      </c>
      <c r="U5323" s="201">
        <v>70</v>
      </c>
      <c r="V5323" t="s">
        <v>3861</v>
      </c>
      <c r="W5323" t="s">
        <v>3094</v>
      </c>
      <c r="X5323" t="s">
        <v>3459</v>
      </c>
      <c r="Y5323" t="s">
        <v>4783</v>
      </c>
      <c r="Z5323" t="s">
        <v>3046</v>
      </c>
      <c r="AA5323">
        <v>633287.1</v>
      </c>
      <c r="AB5323" s="198">
        <v>37073.875011574077</v>
      </c>
      <c r="AC5323" s="198">
        <v>37103.875011574077</v>
      </c>
    </row>
    <row r="5324" spans="1:29" x14ac:dyDescent="0.2">
      <c r="A5324" s="44" t="str">
        <f t="shared" si="420"/>
        <v>US Power Physical</v>
      </c>
      <c r="B5324" s="44" t="str">
        <f t="shared" si="421"/>
        <v>US</v>
      </c>
      <c r="C5324" s="44" t="str">
        <f t="shared" si="422"/>
        <v>Power</v>
      </c>
      <c r="D5324" s="44" t="str">
        <f t="shared" si="423"/>
        <v>Physical</v>
      </c>
      <c r="E5324" s="44">
        <f>IF(VLOOKUP(S5324,'DD-Lookup'!$J$6:$L$50,3,FALSE)="Monthly",(YEAR(AC5324)-YEAR(AB5324))*12+MONTH(AC5324)-MONTH(AB5324)+1,(AC5324-AB5324+1))</f>
        <v>24</v>
      </c>
      <c r="F5324" s="213">
        <f t="shared" si="424"/>
        <v>1200</v>
      </c>
      <c r="G5324" s="202">
        <v>1342782</v>
      </c>
      <c r="H5324" s="198">
        <v>37047.499826388892</v>
      </c>
      <c r="I5324" t="s">
        <v>4543</v>
      </c>
      <c r="M5324" t="s">
        <v>2818</v>
      </c>
      <c r="N5324" t="s">
        <v>3519</v>
      </c>
      <c r="O5324" t="s">
        <v>2445</v>
      </c>
      <c r="P5324" s="199">
        <v>50</v>
      </c>
      <c r="S5324" t="s">
        <v>3493</v>
      </c>
      <c r="T5324" t="s">
        <v>3730</v>
      </c>
      <c r="U5324" s="201">
        <v>45.5</v>
      </c>
      <c r="V5324" t="s">
        <v>4247</v>
      </c>
      <c r="W5324" t="s">
        <v>3534</v>
      </c>
      <c r="X5324" t="s">
        <v>3535</v>
      </c>
      <c r="Y5324" t="s">
        <v>4783</v>
      </c>
      <c r="Z5324" t="s">
        <v>3046</v>
      </c>
      <c r="AA5324">
        <v>633288.1</v>
      </c>
      <c r="AB5324" s="198">
        <v>37049.875011574077</v>
      </c>
      <c r="AC5324" s="198">
        <v>37072.875011574077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151</v>
      </c>
      <c r="F5325" s="213">
        <f t="shared" si="424"/>
        <v>1510000</v>
      </c>
      <c r="G5325" s="202">
        <v>1342783</v>
      </c>
      <c r="H5325" s="198">
        <v>37047.499895833331</v>
      </c>
      <c r="I5325" t="s">
        <v>3533</v>
      </c>
      <c r="M5325" t="s">
        <v>3494</v>
      </c>
      <c r="N5325" t="s">
        <v>4488</v>
      </c>
      <c r="O5325" t="s">
        <v>1370</v>
      </c>
      <c r="Q5325" s="199">
        <v>10000</v>
      </c>
      <c r="S5325" t="s">
        <v>3495</v>
      </c>
      <c r="T5325" t="s">
        <v>3730</v>
      </c>
      <c r="U5325" s="201">
        <v>-8.5000000000000006E-2</v>
      </c>
      <c r="V5325" t="s">
        <v>1371</v>
      </c>
      <c r="W5325" t="s">
        <v>3470</v>
      </c>
      <c r="X5325" t="s">
        <v>3471</v>
      </c>
      <c r="Y5325" t="s">
        <v>3748</v>
      </c>
      <c r="Z5325" t="s">
        <v>3051</v>
      </c>
      <c r="AA5325" t="s">
        <v>1397</v>
      </c>
      <c r="AB5325" s="198">
        <v>37196</v>
      </c>
      <c r="AC5325" s="198">
        <v>37346</v>
      </c>
    </row>
    <row r="5326" spans="1:29" x14ac:dyDescent="0.2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365</v>
      </c>
      <c r="F5326" s="213">
        <f t="shared" si="424"/>
        <v>18250</v>
      </c>
      <c r="G5326" s="202">
        <v>1342784</v>
      </c>
      <c r="H5326" s="198">
        <v>37047.499942129631</v>
      </c>
      <c r="I5326" t="s">
        <v>3168</v>
      </c>
      <c r="M5326" t="s">
        <v>2818</v>
      </c>
      <c r="N5326" t="s">
        <v>3519</v>
      </c>
      <c r="O5326" t="s">
        <v>1398</v>
      </c>
      <c r="P5326" s="199">
        <v>50</v>
      </c>
      <c r="S5326" t="s">
        <v>3493</v>
      </c>
      <c r="T5326" t="s">
        <v>3730</v>
      </c>
      <c r="U5326" s="201">
        <v>41.25</v>
      </c>
      <c r="V5326" t="s">
        <v>1399</v>
      </c>
      <c r="W5326" t="s">
        <v>3538</v>
      </c>
      <c r="X5326" t="s">
        <v>3539</v>
      </c>
      <c r="Y5326" t="s">
        <v>4783</v>
      </c>
      <c r="Z5326" t="s">
        <v>3046</v>
      </c>
      <c r="AA5326">
        <v>633289.1</v>
      </c>
      <c r="AB5326" s="198">
        <v>37257.710416666669</v>
      </c>
      <c r="AC5326" s="198">
        <v>37621.710416666669</v>
      </c>
    </row>
    <row r="5327" spans="1:29" x14ac:dyDescent="0.2">
      <c r="A5327" s="44" t="str">
        <f t="shared" si="420"/>
        <v>US Power Physical</v>
      </c>
      <c r="B5327" s="44" t="str">
        <f t="shared" si="421"/>
        <v>US</v>
      </c>
      <c r="C5327" s="44" t="str">
        <f t="shared" si="422"/>
        <v>Power</v>
      </c>
      <c r="D5327" s="44" t="str">
        <f t="shared" si="423"/>
        <v>Physical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775</v>
      </c>
      <c r="G5327" s="202">
        <v>1342785</v>
      </c>
      <c r="H5327" s="198">
        <v>37047.499976851854</v>
      </c>
      <c r="I5327" t="s">
        <v>3540</v>
      </c>
      <c r="M5327" t="s">
        <v>2818</v>
      </c>
      <c r="N5327" t="s">
        <v>3460</v>
      </c>
      <c r="O5327" t="s">
        <v>3877</v>
      </c>
      <c r="Q5327" s="199">
        <v>25</v>
      </c>
      <c r="S5327" t="s">
        <v>3493</v>
      </c>
      <c r="T5327" t="s">
        <v>3730</v>
      </c>
      <c r="U5327" s="201">
        <v>196</v>
      </c>
      <c r="V5327" t="s">
        <v>4028</v>
      </c>
      <c r="W5327" t="s">
        <v>3234</v>
      </c>
      <c r="X5327" t="s">
        <v>3462</v>
      </c>
      <c r="Y5327" t="s">
        <v>4783</v>
      </c>
      <c r="Z5327" t="s">
        <v>3046</v>
      </c>
      <c r="AA5327">
        <v>633290.1</v>
      </c>
      <c r="AB5327" s="198">
        <v>37104.875011574077</v>
      </c>
      <c r="AC5327" s="198">
        <v>37134.875011574077</v>
      </c>
    </row>
    <row r="5328" spans="1:29" x14ac:dyDescent="0.2">
      <c r="A5328" s="44" t="str">
        <f t="shared" si="420"/>
        <v>US Crude Financial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1</v>
      </c>
      <c r="F5328" s="213">
        <f t="shared" si="424"/>
        <v>50000</v>
      </c>
      <c r="G5328" s="202">
        <v>1342786</v>
      </c>
      <c r="H5328" s="198">
        <v>37047.500486111108</v>
      </c>
      <c r="I5328" t="s">
        <v>4276</v>
      </c>
      <c r="M5328" t="s">
        <v>3599</v>
      </c>
      <c r="N5328" t="s">
        <v>4774</v>
      </c>
      <c r="O5328" t="s">
        <v>3516</v>
      </c>
      <c r="P5328" s="199">
        <v>50000</v>
      </c>
      <c r="S5328" t="s">
        <v>3500</v>
      </c>
      <c r="T5328" t="s">
        <v>3730</v>
      </c>
      <c r="U5328" s="201">
        <v>28.06</v>
      </c>
      <c r="V5328" t="s">
        <v>4469</v>
      </c>
      <c r="W5328" t="s">
        <v>4776</v>
      </c>
      <c r="X5328" t="s">
        <v>4777</v>
      </c>
      <c r="Y5328" t="s">
        <v>2830</v>
      </c>
      <c r="Z5328" t="s">
        <v>3051</v>
      </c>
      <c r="AA5328">
        <v>113857</v>
      </c>
      <c r="AB5328" s="198">
        <v>37073</v>
      </c>
      <c r="AC5328" s="198">
        <v>37103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151</v>
      </c>
      <c r="F5329" s="213">
        <f t="shared" si="424"/>
        <v>1510000</v>
      </c>
      <c r="G5329" s="202">
        <v>1342787</v>
      </c>
      <c r="H5329" s="198">
        <v>37047.501400462963</v>
      </c>
      <c r="I5329" t="s">
        <v>3533</v>
      </c>
      <c r="M5329" t="s">
        <v>3494</v>
      </c>
      <c r="N5329" t="s">
        <v>4488</v>
      </c>
      <c r="O5329" t="s">
        <v>1370</v>
      </c>
      <c r="Q5329" s="199">
        <v>10000</v>
      </c>
      <c r="S5329" t="s">
        <v>3495</v>
      </c>
      <c r="T5329" t="s">
        <v>3730</v>
      </c>
      <c r="U5329" s="201">
        <v>-8.5000000000000006E-2</v>
      </c>
      <c r="V5329" t="s">
        <v>1371</v>
      </c>
      <c r="W5329" t="s">
        <v>3470</v>
      </c>
      <c r="X5329" t="s">
        <v>3471</v>
      </c>
      <c r="Y5329" t="s">
        <v>3748</v>
      </c>
      <c r="Z5329" t="s">
        <v>3051</v>
      </c>
      <c r="AA5329" t="s">
        <v>1400</v>
      </c>
      <c r="AB5329" s="198">
        <v>37196</v>
      </c>
      <c r="AC5329" s="198">
        <v>37346</v>
      </c>
    </row>
    <row r="5330" spans="1:29" x14ac:dyDescent="0.2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31</v>
      </c>
      <c r="F5330" s="213">
        <f t="shared" si="424"/>
        <v>155000</v>
      </c>
      <c r="G5330" s="202">
        <v>1342788</v>
      </c>
      <c r="H5330" s="198">
        <v>37047.501435185186</v>
      </c>
      <c r="I5330" t="s">
        <v>4543</v>
      </c>
      <c r="M5330" t="s">
        <v>3494</v>
      </c>
      <c r="N5330" t="s">
        <v>4277</v>
      </c>
      <c r="O5330" t="s">
        <v>4487</v>
      </c>
      <c r="P5330" s="199">
        <v>5000</v>
      </c>
      <c r="S5330" t="s">
        <v>3495</v>
      </c>
      <c r="T5330" t="s">
        <v>3730</v>
      </c>
      <c r="U5330" s="201">
        <v>3.91</v>
      </c>
      <c r="V5330" t="s">
        <v>3119</v>
      </c>
      <c r="W5330" t="s">
        <v>2909</v>
      </c>
      <c r="X5330" t="s">
        <v>4278</v>
      </c>
      <c r="Y5330" t="s">
        <v>3748</v>
      </c>
      <c r="Z5330" t="s">
        <v>3051</v>
      </c>
      <c r="AA5330" t="s">
        <v>1401</v>
      </c>
      <c r="AB5330" s="198">
        <v>37073.875</v>
      </c>
      <c r="AC5330" s="198">
        <v>37103.875</v>
      </c>
    </row>
    <row r="5331" spans="1:29" x14ac:dyDescent="0.2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151</v>
      </c>
      <c r="F5331" s="213">
        <f t="shared" si="424"/>
        <v>1510000</v>
      </c>
      <c r="G5331" s="202">
        <v>1342790</v>
      </c>
      <c r="H5331" s="198">
        <v>37047.501550925925</v>
      </c>
      <c r="I5331" t="s">
        <v>3533</v>
      </c>
      <c r="M5331" t="s">
        <v>3494</v>
      </c>
      <c r="N5331" t="s">
        <v>4488</v>
      </c>
      <c r="O5331" t="s">
        <v>1370</v>
      </c>
      <c r="Q5331" s="199">
        <v>10000</v>
      </c>
      <c r="S5331" t="s">
        <v>3495</v>
      </c>
      <c r="T5331" t="s">
        <v>3730</v>
      </c>
      <c r="U5331" s="201">
        <v>-8.5000000000000006E-2</v>
      </c>
      <c r="V5331" t="s">
        <v>1371</v>
      </c>
      <c r="W5331" t="s">
        <v>3470</v>
      </c>
      <c r="X5331" t="s">
        <v>3471</v>
      </c>
      <c r="Y5331" t="s">
        <v>3748</v>
      </c>
      <c r="Z5331" t="s">
        <v>3051</v>
      </c>
      <c r="AA5331" t="s">
        <v>1402</v>
      </c>
      <c r="AB5331" s="198">
        <v>37196</v>
      </c>
      <c r="AC5331" s="198">
        <v>37346</v>
      </c>
    </row>
    <row r="5332" spans="1:29" x14ac:dyDescent="0.2">
      <c r="A5332" s="44" t="str">
        <f t="shared" si="420"/>
        <v xml:space="preserve"> Metals Financial</v>
      </c>
      <c r="B5332" s="44" t="str">
        <f t="shared" si="421"/>
        <v/>
      </c>
      <c r="C5332" s="44" t="str">
        <f t="shared" si="422"/>
        <v>Metals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</v>
      </c>
      <c r="F5332" s="213">
        <f t="shared" si="424"/>
        <v>5</v>
      </c>
      <c r="G5332" s="202">
        <v>1342792</v>
      </c>
      <c r="H5332" s="198">
        <v>37047.501817129632</v>
      </c>
      <c r="I5332" t="s">
        <v>3759</v>
      </c>
      <c r="M5332" t="s">
        <v>3499</v>
      </c>
      <c r="N5332" t="s">
        <v>3739</v>
      </c>
      <c r="O5332" t="s">
        <v>3740</v>
      </c>
      <c r="Q5332" s="199">
        <v>5</v>
      </c>
      <c r="S5332" t="s">
        <v>3729</v>
      </c>
      <c r="T5332" t="s">
        <v>3730</v>
      </c>
      <c r="U5332" s="201">
        <v>1518</v>
      </c>
      <c r="V5332" t="s">
        <v>3938</v>
      </c>
      <c r="W5332" t="s">
        <v>3736</v>
      </c>
      <c r="X5332" t="s">
        <v>3732</v>
      </c>
      <c r="Y5332" t="s">
        <v>3733</v>
      </c>
      <c r="Z5332" t="s">
        <v>3734</v>
      </c>
      <c r="AA5332">
        <v>2169971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310000</v>
      </c>
      <c r="G5333" s="202">
        <v>1342799</v>
      </c>
      <c r="H5333" s="198">
        <v>37047.502581018518</v>
      </c>
      <c r="I5333" t="s">
        <v>4280</v>
      </c>
      <c r="M5333" t="s">
        <v>3494</v>
      </c>
      <c r="N5333" t="s">
        <v>4277</v>
      </c>
      <c r="O5333" t="s">
        <v>4487</v>
      </c>
      <c r="Q5333" s="199">
        <v>10000</v>
      </c>
      <c r="S5333" t="s">
        <v>3495</v>
      </c>
      <c r="T5333" t="s">
        <v>3730</v>
      </c>
      <c r="U5333" s="201">
        <v>3.92</v>
      </c>
      <c r="V5333" t="s">
        <v>3246</v>
      </c>
      <c r="W5333" t="s">
        <v>2909</v>
      </c>
      <c r="X5333" t="s">
        <v>4278</v>
      </c>
      <c r="Y5333" t="s">
        <v>3748</v>
      </c>
      <c r="Z5333" t="s">
        <v>3051</v>
      </c>
      <c r="AA5333" t="s">
        <v>1403</v>
      </c>
      <c r="AB5333" s="198">
        <v>37073.875</v>
      </c>
      <c r="AC5333" s="198">
        <v>37103.875</v>
      </c>
    </row>
    <row r="5334" spans="1:29" x14ac:dyDescent="0.2">
      <c r="A5334" s="44" t="str">
        <f t="shared" si="420"/>
        <v xml:space="preserve"> Metals Financial</v>
      </c>
      <c r="B5334" s="44" t="str">
        <f t="shared" si="421"/>
        <v/>
      </c>
      <c r="C5334" s="44" t="str">
        <f t="shared" si="422"/>
        <v>Metals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</v>
      </c>
      <c r="G5334" s="202">
        <v>1342800</v>
      </c>
      <c r="H5334" s="198">
        <v>37047.502743055556</v>
      </c>
      <c r="I5334" t="s">
        <v>3432</v>
      </c>
      <c r="M5334" t="s">
        <v>3499</v>
      </c>
      <c r="N5334" t="s">
        <v>3739</v>
      </c>
      <c r="O5334" t="s">
        <v>3740</v>
      </c>
      <c r="Q5334" s="199">
        <v>5</v>
      </c>
      <c r="S5334" t="s">
        <v>3729</v>
      </c>
      <c r="T5334" t="s">
        <v>3730</v>
      </c>
      <c r="U5334" s="201">
        <v>1519</v>
      </c>
      <c r="V5334" t="s">
        <v>3945</v>
      </c>
      <c r="W5334" t="s">
        <v>3736</v>
      </c>
      <c r="X5334" t="s">
        <v>3732</v>
      </c>
      <c r="Y5334" t="s">
        <v>3733</v>
      </c>
      <c r="Z5334" t="s">
        <v>3734</v>
      </c>
      <c r="AA5334">
        <v>2169969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31</v>
      </c>
      <c r="F5335" s="213">
        <f t="shared" si="424"/>
        <v>155000</v>
      </c>
      <c r="G5335" s="202">
        <v>1342801</v>
      </c>
      <c r="H5335" s="198">
        <v>37047.502835648149</v>
      </c>
      <c r="I5335" t="s">
        <v>4473</v>
      </c>
      <c r="M5335" t="s">
        <v>3494</v>
      </c>
      <c r="N5335" t="s">
        <v>4277</v>
      </c>
      <c r="O5335" t="s">
        <v>4487</v>
      </c>
      <c r="Q5335" s="199">
        <v>5000</v>
      </c>
      <c r="S5335" t="s">
        <v>3495</v>
      </c>
      <c r="T5335" t="s">
        <v>3730</v>
      </c>
      <c r="U5335" s="201">
        <v>3.92</v>
      </c>
      <c r="V5335" t="s">
        <v>4198</v>
      </c>
      <c r="W5335" t="s">
        <v>2909</v>
      </c>
      <c r="X5335" t="s">
        <v>4278</v>
      </c>
      <c r="Y5335" t="s">
        <v>3748</v>
      </c>
      <c r="Z5335" t="s">
        <v>3051</v>
      </c>
      <c r="AA5335" t="s">
        <v>1404</v>
      </c>
      <c r="AB5335" s="198">
        <v>37073.875</v>
      </c>
      <c r="AC5335" s="198">
        <v>37103.875</v>
      </c>
    </row>
    <row r="5336" spans="1:29" x14ac:dyDescent="0.2">
      <c r="A5336" s="44" t="str">
        <f t="shared" si="420"/>
        <v xml:space="preserve"> Metals Financial</v>
      </c>
      <c r="B5336" s="44" t="str">
        <f t="shared" si="421"/>
        <v/>
      </c>
      <c r="C5336" s="44" t="str">
        <f t="shared" si="422"/>
        <v>Metals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</v>
      </c>
      <c r="G5336" s="202">
        <v>1342802</v>
      </c>
      <c r="H5336" s="198">
        <v>37047.502893518518</v>
      </c>
      <c r="I5336" t="s">
        <v>2299</v>
      </c>
      <c r="M5336" t="s">
        <v>3499</v>
      </c>
      <c r="N5336" t="s">
        <v>3739</v>
      </c>
      <c r="O5336" t="s">
        <v>3740</v>
      </c>
      <c r="Q5336" s="199">
        <v>5</v>
      </c>
      <c r="S5336" t="s">
        <v>3729</v>
      </c>
      <c r="T5336" t="s">
        <v>3730</v>
      </c>
      <c r="U5336" s="201">
        <v>1519</v>
      </c>
      <c r="V5336" t="s">
        <v>1405</v>
      </c>
      <c r="W5336" t="s">
        <v>3736</v>
      </c>
      <c r="X5336" t="s">
        <v>3732</v>
      </c>
      <c r="Y5336" t="s">
        <v>3733</v>
      </c>
      <c r="Z5336" t="s">
        <v>3734</v>
      </c>
      <c r="AA5336">
        <v>2169967</v>
      </c>
    </row>
    <row r="5337" spans="1:29" x14ac:dyDescent="0.2">
      <c r="A5337" s="44" t="str">
        <f t="shared" si="420"/>
        <v xml:space="preserve"> Metals Financial</v>
      </c>
      <c r="B5337" s="44" t="str">
        <f t="shared" si="421"/>
        <v/>
      </c>
      <c r="C5337" s="44" t="str">
        <f t="shared" si="422"/>
        <v>Metals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1</v>
      </c>
      <c r="F5337" s="213">
        <f t="shared" si="424"/>
        <v>10</v>
      </c>
      <c r="G5337" s="202">
        <v>1342803</v>
      </c>
      <c r="H5337" s="198">
        <v>37047.502939814818</v>
      </c>
      <c r="I5337" t="s">
        <v>3975</v>
      </c>
      <c r="M5337" t="s">
        <v>3499</v>
      </c>
      <c r="N5337" t="s">
        <v>3727</v>
      </c>
      <c r="O5337" t="s">
        <v>3728</v>
      </c>
      <c r="Q5337" s="199">
        <v>10</v>
      </c>
      <c r="S5337" t="s">
        <v>3729</v>
      </c>
      <c r="T5337" t="s">
        <v>3730</v>
      </c>
      <c r="U5337" s="201">
        <v>1685</v>
      </c>
      <c r="V5337" t="s">
        <v>3976</v>
      </c>
      <c r="W5337" t="s">
        <v>3736</v>
      </c>
      <c r="X5337" t="s">
        <v>3732</v>
      </c>
      <c r="Y5337" t="s">
        <v>3733</v>
      </c>
      <c r="Z5337" t="s">
        <v>3734</v>
      </c>
      <c r="AA5337">
        <v>2169965</v>
      </c>
    </row>
    <row r="5338" spans="1:29" x14ac:dyDescent="0.2">
      <c r="A5338" s="44" t="str">
        <f t="shared" si="420"/>
        <v>US Natural Gas Financial</v>
      </c>
      <c r="B5338" s="44" t="str">
        <f t="shared" si="421"/>
        <v>US</v>
      </c>
      <c r="C5338" s="44" t="str">
        <f t="shared" si="422"/>
        <v>Natural Gas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123</v>
      </c>
      <c r="F5338" s="213">
        <f t="shared" si="424"/>
        <v>615000</v>
      </c>
      <c r="G5338" s="202">
        <v>1342804</v>
      </c>
      <c r="H5338" s="198">
        <v>37047.502997685187</v>
      </c>
      <c r="I5338" t="s">
        <v>4171</v>
      </c>
      <c r="M5338" t="s">
        <v>3494</v>
      </c>
      <c r="N5338" t="s">
        <v>4277</v>
      </c>
      <c r="O5338" t="s">
        <v>3218</v>
      </c>
      <c r="Q5338" s="199">
        <v>5000</v>
      </c>
      <c r="S5338" t="s">
        <v>3495</v>
      </c>
      <c r="T5338" t="s">
        <v>3730</v>
      </c>
      <c r="U5338" s="201">
        <v>4.01</v>
      </c>
      <c r="V5338" t="s">
        <v>4448</v>
      </c>
      <c r="W5338" t="s">
        <v>2909</v>
      </c>
      <c r="X5338" t="s">
        <v>4278</v>
      </c>
      <c r="Y5338" t="s">
        <v>3748</v>
      </c>
      <c r="Z5338" t="s">
        <v>3051</v>
      </c>
      <c r="AA5338" t="s">
        <v>1406</v>
      </c>
      <c r="AB5338" s="198">
        <v>37073</v>
      </c>
      <c r="AC5338" s="198">
        <v>37195</v>
      </c>
    </row>
    <row r="5339" spans="1:29" x14ac:dyDescent="0.2">
      <c r="A5339" s="44" t="str">
        <f t="shared" si="420"/>
        <v xml:space="preserve"> Metals Financial</v>
      </c>
      <c r="B5339" s="44" t="str">
        <f t="shared" si="421"/>
        <v/>
      </c>
      <c r="C5339" s="44" t="str">
        <f t="shared" si="422"/>
        <v>Metals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10</v>
      </c>
      <c r="G5339" s="202">
        <v>1342805</v>
      </c>
      <c r="H5339" s="198">
        <v>37047.503020833334</v>
      </c>
      <c r="I5339" t="s">
        <v>3975</v>
      </c>
      <c r="M5339" t="s">
        <v>3499</v>
      </c>
      <c r="N5339" t="s">
        <v>3739</v>
      </c>
      <c r="O5339" t="s">
        <v>3740</v>
      </c>
      <c r="Q5339" s="199">
        <v>10</v>
      </c>
      <c r="S5339" t="s">
        <v>3729</v>
      </c>
      <c r="T5339" t="s">
        <v>3730</v>
      </c>
      <c r="U5339" s="201">
        <v>1519</v>
      </c>
      <c r="V5339" t="s">
        <v>3976</v>
      </c>
      <c r="W5339" t="s">
        <v>3736</v>
      </c>
      <c r="X5339" t="s">
        <v>3732</v>
      </c>
      <c r="Y5339" t="s">
        <v>3733</v>
      </c>
      <c r="Z5339" t="s">
        <v>3734</v>
      </c>
      <c r="AA5339">
        <v>2169963</v>
      </c>
    </row>
    <row r="5340" spans="1:29" x14ac:dyDescent="0.2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310000</v>
      </c>
      <c r="G5340" s="202">
        <v>1342808</v>
      </c>
      <c r="H5340" s="198">
        <v>37047.50340277778</v>
      </c>
      <c r="I5340" t="s">
        <v>3529</v>
      </c>
      <c r="M5340" t="s">
        <v>3494</v>
      </c>
      <c r="N5340" t="s">
        <v>4277</v>
      </c>
      <c r="O5340" t="s">
        <v>4487</v>
      </c>
      <c r="P5340" s="199">
        <v>10000</v>
      </c>
      <c r="S5340" t="s">
        <v>3495</v>
      </c>
      <c r="T5340" t="s">
        <v>3730</v>
      </c>
      <c r="U5340" s="201">
        <v>3.92</v>
      </c>
      <c r="V5340" t="s">
        <v>987</v>
      </c>
      <c r="W5340" t="s">
        <v>2909</v>
      </c>
      <c r="X5340" t="s">
        <v>4278</v>
      </c>
      <c r="Y5340" t="s">
        <v>3748</v>
      </c>
      <c r="Z5340" t="s">
        <v>3051</v>
      </c>
      <c r="AA5340" t="s">
        <v>1407</v>
      </c>
      <c r="AB5340" s="198">
        <v>37073.875</v>
      </c>
      <c r="AC5340" s="198">
        <v>37103.875</v>
      </c>
    </row>
    <row r="5341" spans="1:29" x14ac:dyDescent="0.2">
      <c r="A5341" s="44" t="str">
        <f t="shared" si="420"/>
        <v xml:space="preserve"> Metals Financial</v>
      </c>
      <c r="B5341" s="44" t="str">
        <f t="shared" si="421"/>
        <v/>
      </c>
      <c r="C5341" s="44" t="str">
        <f t="shared" si="422"/>
        <v>Metals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19</v>
      </c>
      <c r="G5341" s="202">
        <v>1342812</v>
      </c>
      <c r="H5341" s="198">
        <v>37047.504004629627</v>
      </c>
      <c r="I5341" t="s">
        <v>3700</v>
      </c>
      <c r="M5341" t="s">
        <v>3499</v>
      </c>
      <c r="N5341" t="s">
        <v>3739</v>
      </c>
      <c r="O5341" t="s">
        <v>3740</v>
      </c>
      <c r="P5341" s="199">
        <v>19</v>
      </c>
      <c r="S5341" t="s">
        <v>3729</v>
      </c>
      <c r="T5341" t="s">
        <v>3730</v>
      </c>
      <c r="U5341" s="201">
        <v>1518</v>
      </c>
      <c r="V5341" t="s">
        <v>3742</v>
      </c>
      <c r="W5341" t="s">
        <v>3736</v>
      </c>
      <c r="X5341" t="s">
        <v>3732</v>
      </c>
      <c r="Y5341" t="s">
        <v>3733</v>
      </c>
      <c r="Z5341" t="s">
        <v>3734</v>
      </c>
      <c r="AA5341">
        <v>2169961</v>
      </c>
    </row>
    <row r="5342" spans="1:29" x14ac:dyDescent="0.2">
      <c r="A5342" s="44" t="str">
        <f t="shared" si="420"/>
        <v xml:space="preserve"> Natural Gas Physical</v>
      </c>
      <c r="B5342" s="44" t="str">
        <f t="shared" si="421"/>
        <v/>
      </c>
      <c r="C5342" s="44" t="str">
        <f t="shared" si="422"/>
        <v>Natural Gas</v>
      </c>
      <c r="D5342" s="44" t="str">
        <f t="shared" si="423"/>
        <v>Physical</v>
      </c>
      <c r="E5342" s="44">
        <f>IF(VLOOKUP(S5342,'DD-Lookup'!$J$6:$L$50,3,FALSE)="Monthly",(YEAR(AC5342)-YEAR(AB5342))*12+MONTH(AC5342)-MONTH(AB5342)+1,(AC5342-AB5342+1))</f>
        <v>123</v>
      </c>
      <c r="F5342" s="213">
        <f t="shared" si="424"/>
        <v>1230000</v>
      </c>
      <c r="G5342" s="202">
        <v>1342813</v>
      </c>
      <c r="H5342" s="198">
        <v>37047.50408564815</v>
      </c>
      <c r="I5342" t="s">
        <v>4449</v>
      </c>
      <c r="M5342" t="s">
        <v>3494</v>
      </c>
      <c r="N5342" t="s">
        <v>4105</v>
      </c>
      <c r="O5342" t="s">
        <v>3913</v>
      </c>
      <c r="Q5342" s="199">
        <v>10000</v>
      </c>
      <c r="S5342" t="s">
        <v>3495</v>
      </c>
      <c r="T5342" t="s">
        <v>3730</v>
      </c>
      <c r="U5342" s="201">
        <v>7.0000000000000007E-2</v>
      </c>
      <c r="V5342" t="s">
        <v>4459</v>
      </c>
      <c r="W5342" t="s">
        <v>3169</v>
      </c>
      <c r="X5342" t="s">
        <v>4508</v>
      </c>
      <c r="Y5342" t="s">
        <v>4481</v>
      </c>
      <c r="Z5342" t="s">
        <v>3051</v>
      </c>
      <c r="AA5342" t="s">
        <v>1408</v>
      </c>
      <c r="AB5342" s="198">
        <v>37073</v>
      </c>
      <c r="AC5342" s="198">
        <v>37195</v>
      </c>
    </row>
    <row r="5343" spans="1:29" x14ac:dyDescent="0.2">
      <c r="A5343" s="44" t="str">
        <f t="shared" si="420"/>
        <v>US Power Physical</v>
      </c>
      <c r="B5343" s="44" t="str">
        <f t="shared" si="421"/>
        <v>US</v>
      </c>
      <c r="C5343" s="44" t="str">
        <f t="shared" si="422"/>
        <v>Power</v>
      </c>
      <c r="D5343" s="44" t="str">
        <f t="shared" si="423"/>
        <v>Physical</v>
      </c>
      <c r="E5343" s="44">
        <f>IF(VLOOKUP(S5343,'DD-Lookup'!$J$6:$L$50,3,FALSE)="Monthly",(YEAR(AC5343)-YEAR(AB5343))*12+MONTH(AC5343)-MONTH(AB5343)+1,(AC5343-AB5343+1))</f>
        <v>2</v>
      </c>
      <c r="F5343" s="213">
        <f t="shared" si="424"/>
        <v>100</v>
      </c>
      <c r="G5343" s="202">
        <v>1342814</v>
      </c>
      <c r="H5343" s="198">
        <v>37047.504259259258</v>
      </c>
      <c r="I5343" t="s">
        <v>4282</v>
      </c>
      <c r="M5343" t="s">
        <v>2818</v>
      </c>
      <c r="N5343" t="s">
        <v>3519</v>
      </c>
      <c r="O5343" t="s">
        <v>2428</v>
      </c>
      <c r="P5343" s="199">
        <v>50</v>
      </c>
      <c r="S5343" t="s">
        <v>3493</v>
      </c>
      <c r="T5343" t="s">
        <v>3730</v>
      </c>
      <c r="U5343" s="201">
        <v>29</v>
      </c>
      <c r="V5343" t="s">
        <v>4138</v>
      </c>
      <c r="W5343" t="s">
        <v>3534</v>
      </c>
      <c r="X5343" t="s">
        <v>3535</v>
      </c>
      <c r="Y5343" t="s">
        <v>4783</v>
      </c>
      <c r="Z5343" t="s">
        <v>3046</v>
      </c>
      <c r="AA5343">
        <v>633293.1</v>
      </c>
      <c r="AB5343" s="198">
        <v>37049.875011574077</v>
      </c>
      <c r="AC5343" s="198">
        <v>37050.875011574077</v>
      </c>
    </row>
    <row r="5344" spans="1:29" x14ac:dyDescent="0.2">
      <c r="A5344" s="44" t="str">
        <f t="shared" si="420"/>
        <v xml:space="preserve"> Natural Gas Physical</v>
      </c>
      <c r="B5344" s="44" t="str">
        <f t="shared" si="421"/>
        <v/>
      </c>
      <c r="C5344" s="44" t="str">
        <f t="shared" si="422"/>
        <v>Natural Gas</v>
      </c>
      <c r="D5344" s="44" t="str">
        <f t="shared" si="423"/>
        <v>Physical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10000</v>
      </c>
      <c r="G5344" s="202">
        <v>1342817</v>
      </c>
      <c r="H5344" s="198">
        <v>37047.504502314812</v>
      </c>
      <c r="I5344" t="s">
        <v>3325</v>
      </c>
      <c r="M5344" t="s">
        <v>3494</v>
      </c>
      <c r="N5344" t="s">
        <v>3176</v>
      </c>
      <c r="O5344" t="s">
        <v>4591</v>
      </c>
      <c r="P5344" s="199">
        <v>10000</v>
      </c>
      <c r="S5344" t="s">
        <v>3798</v>
      </c>
      <c r="T5344" t="s">
        <v>3177</v>
      </c>
      <c r="U5344" s="201">
        <v>4.6900000000000004</v>
      </c>
      <c r="V5344" t="s">
        <v>3353</v>
      </c>
      <c r="W5344" t="s">
        <v>3178</v>
      </c>
      <c r="X5344" t="s">
        <v>3179</v>
      </c>
      <c r="Y5344" t="s">
        <v>4481</v>
      </c>
      <c r="Z5344" t="s">
        <v>3052</v>
      </c>
      <c r="AA5344">
        <v>831854</v>
      </c>
      <c r="AB5344" s="198">
        <v>37047.875011574077</v>
      </c>
      <c r="AC5344" s="198">
        <v>37047.875011574077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90</v>
      </c>
      <c r="F5345" s="213">
        <f t="shared" si="424"/>
        <v>2250</v>
      </c>
      <c r="G5345" s="202">
        <v>1342818</v>
      </c>
      <c r="H5345" s="198">
        <v>37047.504699074074</v>
      </c>
      <c r="I5345" t="s">
        <v>4396</v>
      </c>
      <c r="M5345" t="s">
        <v>2818</v>
      </c>
      <c r="N5345" t="s">
        <v>3460</v>
      </c>
      <c r="O5345" t="s">
        <v>2708</v>
      </c>
      <c r="Q5345" s="199">
        <v>25</v>
      </c>
      <c r="S5345" t="s">
        <v>3493</v>
      </c>
      <c r="T5345" t="s">
        <v>3730</v>
      </c>
      <c r="U5345" s="201">
        <v>54</v>
      </c>
      <c r="V5345" t="s">
        <v>4397</v>
      </c>
      <c r="W5345" t="s">
        <v>3234</v>
      </c>
      <c r="X5345" t="s">
        <v>3236</v>
      </c>
      <c r="Y5345" t="s">
        <v>4783</v>
      </c>
      <c r="Z5345" t="s">
        <v>3046</v>
      </c>
      <c r="AA5345">
        <v>633295.1</v>
      </c>
      <c r="AB5345" s="198">
        <v>37257</v>
      </c>
      <c r="AC5345" s="198">
        <v>37346</v>
      </c>
    </row>
    <row r="5346" spans="1:29" x14ac:dyDescent="0.2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1342820</v>
      </c>
      <c r="H5346" s="198">
        <v>37047.504861111112</v>
      </c>
      <c r="I5346" t="s">
        <v>4276</v>
      </c>
      <c r="M5346" t="s">
        <v>3599</v>
      </c>
      <c r="N5346" t="s">
        <v>4774</v>
      </c>
      <c r="O5346" t="s">
        <v>3516</v>
      </c>
      <c r="P5346" s="199">
        <v>50000</v>
      </c>
      <c r="S5346" t="s">
        <v>3500</v>
      </c>
      <c r="T5346" t="s">
        <v>3730</v>
      </c>
      <c r="U5346" s="201">
        <v>28.04</v>
      </c>
      <c r="V5346" t="s">
        <v>4469</v>
      </c>
      <c r="W5346" t="s">
        <v>4776</v>
      </c>
      <c r="X5346" t="s">
        <v>4777</v>
      </c>
      <c r="Y5346" t="s">
        <v>2830</v>
      </c>
      <c r="Z5346" t="s">
        <v>3051</v>
      </c>
      <c r="AA5346">
        <v>113858</v>
      </c>
      <c r="AB5346" s="198">
        <v>37073</v>
      </c>
      <c r="AC5346" s="198">
        <v>37103</v>
      </c>
    </row>
    <row r="5347" spans="1:29" x14ac:dyDescent="0.2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31</v>
      </c>
      <c r="F5347" s="213">
        <f t="shared" si="424"/>
        <v>465000</v>
      </c>
      <c r="G5347" s="202">
        <v>1342822</v>
      </c>
      <c r="H5347" s="198">
        <v>37047.504953703705</v>
      </c>
      <c r="I5347" t="s">
        <v>4519</v>
      </c>
      <c r="M5347" t="s">
        <v>3494</v>
      </c>
      <c r="N5347" t="s">
        <v>4277</v>
      </c>
      <c r="O5347" t="s">
        <v>4487</v>
      </c>
      <c r="P5347" s="199">
        <v>15000</v>
      </c>
      <c r="S5347" t="s">
        <v>3495</v>
      </c>
      <c r="T5347" t="s">
        <v>3730</v>
      </c>
      <c r="U5347" s="201">
        <v>3.9249999999999998</v>
      </c>
      <c r="V5347" t="s">
        <v>4520</v>
      </c>
      <c r="W5347" t="s">
        <v>2909</v>
      </c>
      <c r="X5347" t="s">
        <v>4278</v>
      </c>
      <c r="Y5347" t="s">
        <v>3748</v>
      </c>
      <c r="Z5347" t="s">
        <v>3051</v>
      </c>
      <c r="AA5347" t="s">
        <v>1409</v>
      </c>
      <c r="AB5347" s="198">
        <v>37073.875</v>
      </c>
      <c r="AC5347" s="198">
        <v>37103.875</v>
      </c>
    </row>
    <row r="5348" spans="1:29" x14ac:dyDescent="0.2">
      <c r="A5348" s="44" t="str">
        <f t="shared" si="420"/>
        <v>US Power Financial</v>
      </c>
      <c r="B5348" s="44" t="str">
        <f t="shared" si="421"/>
        <v>US</v>
      </c>
      <c r="C5348" s="44" t="str">
        <f t="shared" si="422"/>
        <v>Power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1</v>
      </c>
      <c r="F5348" s="213">
        <f t="shared" si="424"/>
        <v>50</v>
      </c>
      <c r="G5348" s="202">
        <v>1342821</v>
      </c>
      <c r="H5348" s="198">
        <v>37047.504953703705</v>
      </c>
      <c r="I5348" t="s">
        <v>4257</v>
      </c>
      <c r="M5348" t="s">
        <v>2818</v>
      </c>
      <c r="N5348" t="s">
        <v>4780</v>
      </c>
      <c r="O5348" t="s">
        <v>1410</v>
      </c>
      <c r="P5348" s="199">
        <v>50</v>
      </c>
      <c r="S5348" t="s">
        <v>3493</v>
      </c>
      <c r="T5348" t="s">
        <v>3730</v>
      </c>
      <c r="U5348" s="201">
        <v>30</v>
      </c>
      <c r="V5348" t="s">
        <v>3963</v>
      </c>
      <c r="W5348" t="s">
        <v>4253</v>
      </c>
      <c r="X5348" t="s">
        <v>3526</v>
      </c>
      <c r="Y5348" t="s">
        <v>4783</v>
      </c>
      <c r="Z5348" t="s">
        <v>3051</v>
      </c>
      <c r="AA5348">
        <v>633298.1</v>
      </c>
      <c r="AB5348" s="198">
        <v>37049.875011574077</v>
      </c>
      <c r="AC5348" s="198">
        <v>37049.875011574077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123</v>
      </c>
      <c r="F5349" s="213">
        <f t="shared" si="424"/>
        <v>615000</v>
      </c>
      <c r="G5349" s="202">
        <v>1342826</v>
      </c>
      <c r="H5349" s="198">
        <v>37047.505543981482</v>
      </c>
      <c r="I5349" t="s">
        <v>4282</v>
      </c>
      <c r="M5349" t="s">
        <v>3494</v>
      </c>
      <c r="N5349" t="s">
        <v>4277</v>
      </c>
      <c r="O5349" t="s">
        <v>3218</v>
      </c>
      <c r="P5349" s="199">
        <v>5000</v>
      </c>
      <c r="S5349" t="s">
        <v>3495</v>
      </c>
      <c r="T5349" t="s">
        <v>3730</v>
      </c>
      <c r="U5349" s="201">
        <v>4.0149999999999997</v>
      </c>
      <c r="V5349" t="s">
        <v>4283</v>
      </c>
      <c r="W5349" t="s">
        <v>2909</v>
      </c>
      <c r="X5349" t="s">
        <v>4278</v>
      </c>
      <c r="Y5349" t="s">
        <v>3748</v>
      </c>
      <c r="Z5349" t="s">
        <v>3051</v>
      </c>
      <c r="AA5349" t="s">
        <v>1411</v>
      </c>
      <c r="AB5349" s="198">
        <v>37073</v>
      </c>
      <c r="AC5349" s="198">
        <v>37195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31</v>
      </c>
      <c r="F5350" s="213">
        <f t="shared" si="424"/>
        <v>155000</v>
      </c>
      <c r="G5350" s="202">
        <v>1342827</v>
      </c>
      <c r="H5350" s="198">
        <v>37047.505706018521</v>
      </c>
      <c r="I5350" t="s">
        <v>4543</v>
      </c>
      <c r="M5350" t="s">
        <v>3494</v>
      </c>
      <c r="N5350" t="s">
        <v>4277</v>
      </c>
      <c r="O5350" t="s">
        <v>4487</v>
      </c>
      <c r="P5350" s="199">
        <v>5000</v>
      </c>
      <c r="S5350" t="s">
        <v>3495</v>
      </c>
      <c r="T5350" t="s">
        <v>3730</v>
      </c>
      <c r="U5350" s="201">
        <v>3.9249999999999998</v>
      </c>
      <c r="V5350" t="s">
        <v>3232</v>
      </c>
      <c r="W5350" t="s">
        <v>2909</v>
      </c>
      <c r="X5350" t="s">
        <v>4278</v>
      </c>
      <c r="Y5350" t="s">
        <v>3748</v>
      </c>
      <c r="Z5350" t="s">
        <v>3051</v>
      </c>
      <c r="AA5350" t="s">
        <v>1412</v>
      </c>
      <c r="AB5350" s="198">
        <v>37073.875</v>
      </c>
      <c r="AC5350" s="198">
        <v>37103.875</v>
      </c>
    </row>
    <row r="5351" spans="1:29" x14ac:dyDescent="0.2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310000</v>
      </c>
      <c r="G5351" s="202">
        <v>1342832</v>
      </c>
      <c r="H5351" s="198">
        <v>37047.50608796296</v>
      </c>
      <c r="I5351" t="s">
        <v>3702</v>
      </c>
      <c r="M5351" t="s">
        <v>3494</v>
      </c>
      <c r="N5351" t="s">
        <v>4277</v>
      </c>
      <c r="O5351" t="s">
        <v>4487</v>
      </c>
      <c r="P5351" s="199">
        <v>10000</v>
      </c>
      <c r="S5351" t="s">
        <v>3495</v>
      </c>
      <c r="T5351" t="s">
        <v>3730</v>
      </c>
      <c r="U5351" s="201">
        <v>3.9249999999999998</v>
      </c>
      <c r="V5351" t="s">
        <v>3928</v>
      </c>
      <c r="W5351" t="s">
        <v>2909</v>
      </c>
      <c r="X5351" t="s">
        <v>4278</v>
      </c>
      <c r="Y5351" t="s">
        <v>3748</v>
      </c>
      <c r="Z5351" t="s">
        <v>3051</v>
      </c>
      <c r="AA5351" t="s">
        <v>1413</v>
      </c>
      <c r="AB5351" s="198">
        <v>37073.875</v>
      </c>
      <c r="AC5351" s="198">
        <v>37103.875</v>
      </c>
    </row>
    <row r="5352" spans="1:29" x14ac:dyDescent="0.2">
      <c r="A5352" s="44" t="str">
        <f t="shared" si="420"/>
        <v>US Power Financial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</v>
      </c>
      <c r="G5352" s="202">
        <v>1342835</v>
      </c>
      <c r="H5352" s="198">
        <v>37047.506342592591</v>
      </c>
      <c r="I5352" t="s">
        <v>4257</v>
      </c>
      <c r="M5352" t="s">
        <v>2818</v>
      </c>
      <c r="N5352" t="s">
        <v>4780</v>
      </c>
      <c r="O5352" t="s">
        <v>1414</v>
      </c>
      <c r="Q5352" s="199">
        <v>50</v>
      </c>
      <c r="S5352" t="s">
        <v>3493</v>
      </c>
      <c r="T5352" t="s">
        <v>3730</v>
      </c>
      <c r="U5352" s="201">
        <v>39.5</v>
      </c>
      <c r="V5352" t="s">
        <v>3963</v>
      </c>
      <c r="W5352" t="s">
        <v>4253</v>
      </c>
      <c r="X5352" t="s">
        <v>3526</v>
      </c>
      <c r="Y5352" t="s">
        <v>4783</v>
      </c>
      <c r="Z5352" t="s">
        <v>3051</v>
      </c>
      <c r="AA5352">
        <v>633300.1</v>
      </c>
      <c r="AB5352" s="198">
        <v>37049.875011574077</v>
      </c>
      <c r="AC5352" s="198">
        <v>37049.875011574077</v>
      </c>
    </row>
    <row r="5353" spans="1:29" x14ac:dyDescent="0.2">
      <c r="A5353" s="44" t="str">
        <f t="shared" si="420"/>
        <v xml:space="preserve"> Metals Financial</v>
      </c>
      <c r="B5353" s="44" t="str">
        <f t="shared" si="421"/>
        <v/>
      </c>
      <c r="C5353" s="44" t="str">
        <f t="shared" si="422"/>
        <v>Metals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1</v>
      </c>
      <c r="F5353" s="213">
        <f t="shared" si="424"/>
        <v>9</v>
      </c>
      <c r="G5353" s="202">
        <v>1342836</v>
      </c>
      <c r="H5353" s="198">
        <v>37047.50644675926</v>
      </c>
      <c r="I5353" t="s">
        <v>3759</v>
      </c>
      <c r="M5353" t="s">
        <v>3499</v>
      </c>
      <c r="N5353" t="s">
        <v>3739</v>
      </c>
      <c r="O5353" t="s">
        <v>3740</v>
      </c>
      <c r="Q5353" s="199">
        <v>9</v>
      </c>
      <c r="S5353" t="s">
        <v>3729</v>
      </c>
      <c r="T5353" t="s">
        <v>3730</v>
      </c>
      <c r="U5353" s="201">
        <v>1519</v>
      </c>
      <c r="V5353" t="s">
        <v>3938</v>
      </c>
      <c r="W5353" t="s">
        <v>3736</v>
      </c>
      <c r="X5353" t="s">
        <v>3732</v>
      </c>
      <c r="Y5353" t="s">
        <v>3733</v>
      </c>
      <c r="Z5353" t="s">
        <v>3734</v>
      </c>
      <c r="AA5353">
        <v>2169959</v>
      </c>
    </row>
    <row r="5354" spans="1:29" x14ac:dyDescent="0.2">
      <c r="A5354" s="44" t="str">
        <f t="shared" si="420"/>
        <v>US Natural Gas Financial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31</v>
      </c>
      <c r="F5354" s="213">
        <f t="shared" si="424"/>
        <v>155000</v>
      </c>
      <c r="G5354" s="202">
        <v>1342837</v>
      </c>
      <c r="H5354" s="198">
        <v>37047.506574074076</v>
      </c>
      <c r="I5354" t="s">
        <v>4282</v>
      </c>
      <c r="M5354" t="s">
        <v>3494</v>
      </c>
      <c r="N5354" t="s">
        <v>4277</v>
      </c>
      <c r="O5354" t="s">
        <v>4487</v>
      </c>
      <c r="P5354" s="199">
        <v>5000</v>
      </c>
      <c r="S5354" t="s">
        <v>3495</v>
      </c>
      <c r="T5354" t="s">
        <v>3730</v>
      </c>
      <c r="U5354" s="201">
        <v>3.9249999999999998</v>
      </c>
      <c r="V5354" t="s">
        <v>4283</v>
      </c>
      <c r="W5354" t="s">
        <v>2909</v>
      </c>
      <c r="X5354" t="s">
        <v>4278</v>
      </c>
      <c r="Y5354" t="s">
        <v>3748</v>
      </c>
      <c r="Z5354" t="s">
        <v>3051</v>
      </c>
      <c r="AA5354" t="s">
        <v>1415</v>
      </c>
      <c r="AB5354" s="198">
        <v>37073.875</v>
      </c>
      <c r="AC5354" s="198">
        <v>37103.875</v>
      </c>
    </row>
    <row r="5355" spans="1:29" x14ac:dyDescent="0.2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24</v>
      </c>
      <c r="F5355" s="213">
        <f t="shared" si="424"/>
        <v>120000</v>
      </c>
      <c r="G5355" s="202">
        <v>1342838</v>
      </c>
      <c r="H5355" s="198">
        <v>37047.506631944445</v>
      </c>
      <c r="I5355" t="s">
        <v>4272</v>
      </c>
      <c r="M5355" t="s">
        <v>3494</v>
      </c>
      <c r="N5355" t="s">
        <v>4277</v>
      </c>
      <c r="O5355" t="s">
        <v>1189</v>
      </c>
      <c r="Q5355" s="199">
        <v>5000</v>
      </c>
      <c r="S5355" t="s">
        <v>3495</v>
      </c>
      <c r="T5355" t="s">
        <v>3730</v>
      </c>
      <c r="U5355" s="201">
        <v>3.83</v>
      </c>
      <c r="V5355" t="s">
        <v>4353</v>
      </c>
      <c r="W5355" t="s">
        <v>4527</v>
      </c>
      <c r="X5355" t="s">
        <v>4157</v>
      </c>
      <c r="Y5355" t="s">
        <v>3748</v>
      </c>
      <c r="Z5355" t="s">
        <v>3051</v>
      </c>
      <c r="AA5355" t="s">
        <v>1416</v>
      </c>
      <c r="AB5355" s="198">
        <v>37049.875011574077</v>
      </c>
      <c r="AC5355" s="198">
        <v>37072.875011574077</v>
      </c>
    </row>
    <row r="5356" spans="1:29" x14ac:dyDescent="0.2">
      <c r="A5356" s="44" t="str">
        <f t="shared" si="420"/>
        <v>US Crude Financial</v>
      </c>
      <c r="B5356" s="44" t="str">
        <f t="shared" si="421"/>
        <v>US</v>
      </c>
      <c r="C5356" s="44" t="str">
        <f t="shared" si="422"/>
        <v>Crude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1</v>
      </c>
      <c r="F5356" s="213">
        <f t="shared" si="424"/>
        <v>50000</v>
      </c>
      <c r="G5356" s="202">
        <v>1342839</v>
      </c>
      <c r="H5356" s="198">
        <v>37047.506886574076</v>
      </c>
      <c r="I5356" t="s">
        <v>4773</v>
      </c>
      <c r="M5356" t="s">
        <v>3599</v>
      </c>
      <c r="N5356" t="s">
        <v>4774</v>
      </c>
      <c r="O5356" t="s">
        <v>3516</v>
      </c>
      <c r="P5356" s="199">
        <v>50000</v>
      </c>
      <c r="S5356" t="s">
        <v>3500</v>
      </c>
      <c r="T5356" t="s">
        <v>3730</v>
      </c>
      <c r="U5356" s="201">
        <v>28.02</v>
      </c>
      <c r="V5356" t="s">
        <v>4517</v>
      </c>
      <c r="W5356" t="s">
        <v>4776</v>
      </c>
      <c r="X5356" t="s">
        <v>4777</v>
      </c>
      <c r="Y5356" t="s">
        <v>2830</v>
      </c>
      <c r="Z5356" t="s">
        <v>3051</v>
      </c>
      <c r="AA5356">
        <v>113861</v>
      </c>
      <c r="AB5356" s="198">
        <v>37073</v>
      </c>
      <c r="AC5356" s="198">
        <v>37103</v>
      </c>
    </row>
    <row r="5357" spans="1:29" x14ac:dyDescent="0.2">
      <c r="A5357" s="44" t="str">
        <f t="shared" si="420"/>
        <v>US Power Physical</v>
      </c>
      <c r="B5357" s="44" t="str">
        <f t="shared" si="421"/>
        <v>US</v>
      </c>
      <c r="C5357" s="44" t="str">
        <f t="shared" si="422"/>
        <v>Power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</v>
      </c>
      <c r="F5357" s="213">
        <f t="shared" si="424"/>
        <v>100</v>
      </c>
      <c r="G5357" s="202">
        <v>1342841</v>
      </c>
      <c r="H5357" s="198">
        <v>37047.507164351853</v>
      </c>
      <c r="I5357" t="s">
        <v>4282</v>
      </c>
      <c r="M5357" t="s">
        <v>2818</v>
      </c>
      <c r="N5357" t="s">
        <v>3519</v>
      </c>
      <c r="O5357" t="s">
        <v>2428</v>
      </c>
      <c r="P5357" s="199">
        <v>50</v>
      </c>
      <c r="S5357" t="s">
        <v>3493</v>
      </c>
      <c r="T5357" t="s">
        <v>3730</v>
      </c>
      <c r="U5357" s="201">
        <v>28.75</v>
      </c>
      <c r="V5357" t="s">
        <v>2406</v>
      </c>
      <c r="W5357" t="s">
        <v>3534</v>
      </c>
      <c r="X5357" t="s">
        <v>3535</v>
      </c>
      <c r="Y5357" t="s">
        <v>4783</v>
      </c>
      <c r="Z5357" t="s">
        <v>3046</v>
      </c>
      <c r="AA5357">
        <v>633302.1</v>
      </c>
      <c r="AB5357" s="198">
        <v>37049.875011574077</v>
      </c>
      <c r="AC5357" s="198">
        <v>37050.875011574077</v>
      </c>
    </row>
    <row r="5358" spans="1:29" x14ac:dyDescent="0.2">
      <c r="A5358" s="44" t="str">
        <f t="shared" si="420"/>
        <v>US Crude Financial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1</v>
      </c>
      <c r="F5358" s="213">
        <f t="shared" si="424"/>
        <v>50000</v>
      </c>
      <c r="G5358" s="202">
        <v>1342843</v>
      </c>
      <c r="H5358" s="198">
        <v>37047.507291666669</v>
      </c>
      <c r="I5358" t="s">
        <v>3643</v>
      </c>
      <c r="M5358" t="s">
        <v>3599</v>
      </c>
      <c r="N5358" t="s">
        <v>4774</v>
      </c>
      <c r="O5358" t="s">
        <v>3516</v>
      </c>
      <c r="Q5358" s="199">
        <v>50000</v>
      </c>
      <c r="S5358" t="s">
        <v>3500</v>
      </c>
      <c r="T5358" t="s">
        <v>3730</v>
      </c>
      <c r="U5358" s="201">
        <v>28.04</v>
      </c>
      <c r="V5358" t="s">
        <v>4767</v>
      </c>
      <c r="W5358" t="s">
        <v>4776</v>
      </c>
      <c r="X5358" t="s">
        <v>4777</v>
      </c>
      <c r="Y5358" t="s">
        <v>2830</v>
      </c>
      <c r="Z5358" t="s">
        <v>3051</v>
      </c>
      <c r="AA5358">
        <v>113862</v>
      </c>
      <c r="AB5358" s="198">
        <v>37073</v>
      </c>
      <c r="AC5358" s="198">
        <v>37103</v>
      </c>
    </row>
    <row r="5359" spans="1:29" x14ac:dyDescent="0.2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465000</v>
      </c>
      <c r="G5359" s="202">
        <v>1342845</v>
      </c>
      <c r="H5359" s="198">
        <v>37047.507303240738</v>
      </c>
      <c r="I5359" t="s">
        <v>4276</v>
      </c>
      <c r="M5359" t="s">
        <v>3494</v>
      </c>
      <c r="N5359" t="s">
        <v>4277</v>
      </c>
      <c r="O5359" t="s">
        <v>4487</v>
      </c>
      <c r="P5359" s="199">
        <v>15000</v>
      </c>
      <c r="S5359" t="s">
        <v>3495</v>
      </c>
      <c r="T5359" t="s">
        <v>3730</v>
      </c>
      <c r="U5359" s="201">
        <v>3.92</v>
      </c>
      <c r="V5359" t="s">
        <v>4361</v>
      </c>
      <c r="W5359" t="s">
        <v>2909</v>
      </c>
      <c r="X5359" t="s">
        <v>4278</v>
      </c>
      <c r="Y5359" t="s">
        <v>3748</v>
      </c>
      <c r="Z5359" t="s">
        <v>3051</v>
      </c>
      <c r="AA5359" t="s">
        <v>1417</v>
      </c>
      <c r="AB5359" s="198">
        <v>37073.875</v>
      </c>
      <c r="AC5359" s="198">
        <v>37103.875</v>
      </c>
    </row>
    <row r="5360" spans="1:29" x14ac:dyDescent="0.2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31</v>
      </c>
      <c r="F5360" s="213">
        <f t="shared" si="424"/>
        <v>775</v>
      </c>
      <c r="G5360" s="202">
        <v>1342846</v>
      </c>
      <c r="H5360" s="198">
        <v>37047.507361111115</v>
      </c>
      <c r="I5360" t="s">
        <v>3533</v>
      </c>
      <c r="M5360" t="s">
        <v>2818</v>
      </c>
      <c r="N5360" t="s">
        <v>3458</v>
      </c>
      <c r="O5360" t="s">
        <v>3241</v>
      </c>
      <c r="Q5360" s="199">
        <v>25</v>
      </c>
      <c r="S5360" t="s">
        <v>3493</v>
      </c>
      <c r="T5360" t="s">
        <v>3730</v>
      </c>
      <c r="U5360" s="201">
        <v>227</v>
      </c>
      <c r="V5360" t="s">
        <v>1418</v>
      </c>
      <c r="W5360" t="s">
        <v>4411</v>
      </c>
      <c r="X5360" t="s">
        <v>3459</v>
      </c>
      <c r="Y5360" t="s">
        <v>4783</v>
      </c>
      <c r="Z5360" t="s">
        <v>3046</v>
      </c>
      <c r="AA5360">
        <v>633305.1</v>
      </c>
      <c r="AB5360" s="198">
        <v>37073.875011574077</v>
      </c>
      <c r="AC5360" s="198">
        <v>37103.875011574077</v>
      </c>
    </row>
    <row r="5361" spans="1:29" x14ac:dyDescent="0.2">
      <c r="A5361" s="44" t="str">
        <f t="shared" si="420"/>
        <v>US Crude Financial</v>
      </c>
      <c r="B5361" s="44" t="str">
        <f t="shared" si="421"/>
        <v>US</v>
      </c>
      <c r="C5361" s="44" t="str">
        <f t="shared" si="422"/>
        <v>Crude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</v>
      </c>
      <c r="F5361" s="213">
        <f t="shared" si="424"/>
        <v>50000</v>
      </c>
      <c r="G5361" s="202">
        <v>1342848</v>
      </c>
      <c r="H5361" s="198">
        <v>37047.507824074077</v>
      </c>
      <c r="I5361" t="s">
        <v>4276</v>
      </c>
      <c r="M5361" t="s">
        <v>3599</v>
      </c>
      <c r="N5361" t="s">
        <v>4774</v>
      </c>
      <c r="O5361" t="s">
        <v>3516</v>
      </c>
      <c r="P5361" s="199">
        <v>50000</v>
      </c>
      <c r="S5361" t="s">
        <v>3500</v>
      </c>
      <c r="T5361" t="s">
        <v>3730</v>
      </c>
      <c r="U5361" s="201">
        <v>28.04</v>
      </c>
      <c r="V5361" t="s">
        <v>3679</v>
      </c>
      <c r="W5361" t="s">
        <v>4776</v>
      </c>
      <c r="X5361" t="s">
        <v>4777</v>
      </c>
      <c r="Y5361" t="s">
        <v>2830</v>
      </c>
      <c r="Z5361" t="s">
        <v>3051</v>
      </c>
      <c r="AA5361">
        <v>113864</v>
      </c>
      <c r="AB5361" s="198">
        <v>37073</v>
      </c>
      <c r="AC5361" s="198">
        <v>37103</v>
      </c>
    </row>
    <row r="5362" spans="1:29" x14ac:dyDescent="0.2">
      <c r="A5362" s="44" t="str">
        <f t="shared" si="420"/>
        <v>US Natural Gas Physical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24</v>
      </c>
      <c r="F5362" s="213">
        <f t="shared" si="424"/>
        <v>81600</v>
      </c>
      <c r="G5362" s="202">
        <v>1342849</v>
      </c>
      <c r="H5362" s="198">
        <v>37047.507951388892</v>
      </c>
      <c r="I5362" t="s">
        <v>4171</v>
      </c>
      <c r="M5362" t="s">
        <v>3494</v>
      </c>
      <c r="N5362" t="s">
        <v>3840</v>
      </c>
      <c r="O5362" t="s">
        <v>1419</v>
      </c>
      <c r="Q5362" s="199">
        <v>3400</v>
      </c>
      <c r="S5362" t="s">
        <v>3495</v>
      </c>
      <c r="T5362" t="s">
        <v>3730</v>
      </c>
      <c r="U5362" s="201">
        <v>4.04</v>
      </c>
      <c r="V5362" t="s">
        <v>4628</v>
      </c>
      <c r="W5362" t="s">
        <v>4178</v>
      </c>
      <c r="X5362" t="s">
        <v>3149</v>
      </c>
      <c r="Y5362" t="s">
        <v>4481</v>
      </c>
      <c r="Z5362" t="s">
        <v>3051</v>
      </c>
      <c r="AA5362">
        <v>831855</v>
      </c>
      <c r="AB5362" s="198">
        <v>37049.875011574077</v>
      </c>
      <c r="AC5362" s="198">
        <v>37072.875011574077</v>
      </c>
    </row>
    <row r="5363" spans="1:29" x14ac:dyDescent="0.2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20000</v>
      </c>
      <c r="G5363" s="202">
        <v>1342851</v>
      </c>
      <c r="H5363" s="198">
        <v>37047.508356481485</v>
      </c>
      <c r="I5363" t="s">
        <v>4276</v>
      </c>
      <c r="M5363" t="s">
        <v>3599</v>
      </c>
      <c r="N5363" t="s">
        <v>4774</v>
      </c>
      <c r="O5363" t="s">
        <v>3516</v>
      </c>
      <c r="Q5363" s="199">
        <v>20000</v>
      </c>
      <c r="S5363" t="s">
        <v>3500</v>
      </c>
      <c r="T5363" t="s">
        <v>3730</v>
      </c>
      <c r="U5363" s="201">
        <v>28.06</v>
      </c>
      <c r="V5363" t="s">
        <v>3679</v>
      </c>
      <c r="W5363" t="s">
        <v>4776</v>
      </c>
      <c r="X5363" t="s">
        <v>4777</v>
      </c>
      <c r="Y5363" t="s">
        <v>2830</v>
      </c>
      <c r="Z5363" t="s">
        <v>3051</v>
      </c>
      <c r="AA5363">
        <v>113865</v>
      </c>
      <c r="AB5363" s="198">
        <v>37073</v>
      </c>
      <c r="AC5363" s="198">
        <v>37103</v>
      </c>
    </row>
    <row r="5364" spans="1:29" x14ac:dyDescent="0.2">
      <c r="A5364" s="44" t="str">
        <f t="shared" si="420"/>
        <v>US Natural Gas Financial</v>
      </c>
      <c r="B5364" s="44" t="str">
        <f t="shared" si="421"/>
        <v>US</v>
      </c>
      <c r="C5364" s="44" t="str">
        <f t="shared" si="422"/>
        <v>Natural Gas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151</v>
      </c>
      <c r="F5364" s="213">
        <f t="shared" si="424"/>
        <v>755000</v>
      </c>
      <c r="G5364" s="202">
        <v>1342852</v>
      </c>
      <c r="H5364" s="198">
        <v>37047.508761574078</v>
      </c>
      <c r="I5364" t="s">
        <v>4257</v>
      </c>
      <c r="M5364" t="s">
        <v>3494</v>
      </c>
      <c r="N5364" t="s">
        <v>4277</v>
      </c>
      <c r="O5364" t="s">
        <v>4505</v>
      </c>
      <c r="Q5364" s="199">
        <v>5000</v>
      </c>
      <c r="S5364" t="s">
        <v>3495</v>
      </c>
      <c r="T5364" t="s">
        <v>3730</v>
      </c>
      <c r="U5364" s="201">
        <v>4.3600000000000003</v>
      </c>
      <c r="V5364" t="s">
        <v>3394</v>
      </c>
      <c r="W5364" t="s">
        <v>2909</v>
      </c>
      <c r="X5364" t="s">
        <v>4278</v>
      </c>
      <c r="Y5364" t="s">
        <v>3748</v>
      </c>
      <c r="Z5364" t="s">
        <v>3051</v>
      </c>
      <c r="AA5364" t="s">
        <v>1420</v>
      </c>
      <c r="AB5364" s="198">
        <v>37196</v>
      </c>
      <c r="AC5364" s="198">
        <v>37346</v>
      </c>
    </row>
    <row r="5365" spans="1:29" x14ac:dyDescent="0.2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1342854</v>
      </c>
      <c r="H5365" s="198">
        <v>37047.508946759262</v>
      </c>
      <c r="I5365" t="s">
        <v>4276</v>
      </c>
      <c r="M5365" t="s">
        <v>3599</v>
      </c>
      <c r="N5365" t="s">
        <v>4774</v>
      </c>
      <c r="O5365" t="s">
        <v>3516</v>
      </c>
      <c r="Q5365" s="199">
        <v>50000</v>
      </c>
      <c r="S5365" t="s">
        <v>3500</v>
      </c>
      <c r="T5365" t="s">
        <v>3730</v>
      </c>
      <c r="U5365" s="201">
        <v>28.08</v>
      </c>
      <c r="V5365" t="s">
        <v>4469</v>
      </c>
      <c r="W5365" t="s">
        <v>4776</v>
      </c>
      <c r="X5365" t="s">
        <v>4777</v>
      </c>
      <c r="Y5365" t="s">
        <v>2830</v>
      </c>
      <c r="Z5365" t="s">
        <v>3051</v>
      </c>
      <c r="AA5365">
        <v>113867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Crude Financial</v>
      </c>
      <c r="B5366" s="44" t="str">
        <f t="shared" si="421"/>
        <v>US</v>
      </c>
      <c r="C5366" s="44" t="str">
        <f t="shared" si="422"/>
        <v>Crude</v>
      </c>
      <c r="D5366" s="44" t="str">
        <f t="shared" si="423"/>
        <v>Financial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50000</v>
      </c>
      <c r="G5366" s="202">
        <v>1342855</v>
      </c>
      <c r="H5366" s="198">
        <v>37047.509236111109</v>
      </c>
      <c r="I5366" t="s">
        <v>4276</v>
      </c>
      <c r="M5366" t="s">
        <v>3599</v>
      </c>
      <c r="N5366" t="s">
        <v>4774</v>
      </c>
      <c r="O5366" t="s">
        <v>3516</v>
      </c>
      <c r="Q5366" s="199">
        <v>50000</v>
      </c>
      <c r="S5366" t="s">
        <v>3500</v>
      </c>
      <c r="T5366" t="s">
        <v>3730</v>
      </c>
      <c r="U5366" s="201">
        <v>28.1</v>
      </c>
      <c r="V5366" t="s">
        <v>4469</v>
      </c>
      <c r="W5366" t="s">
        <v>4776</v>
      </c>
      <c r="X5366" t="s">
        <v>4777</v>
      </c>
      <c r="Y5366" t="s">
        <v>2830</v>
      </c>
      <c r="Z5366" t="s">
        <v>3051</v>
      </c>
      <c r="AA5366">
        <v>113868</v>
      </c>
      <c r="AB5366" s="198">
        <v>37073</v>
      </c>
      <c r="AC5366" s="198">
        <v>37103</v>
      </c>
    </row>
    <row r="5367" spans="1:29" x14ac:dyDescent="0.2">
      <c r="A5367" s="44" t="str">
        <f t="shared" si="420"/>
        <v xml:space="preserve"> Natural Gas Physical</v>
      </c>
      <c r="B5367" s="44" t="str">
        <f t="shared" si="421"/>
        <v/>
      </c>
      <c r="C5367" s="44" t="str">
        <f t="shared" si="422"/>
        <v>Natural Gas</v>
      </c>
      <c r="D5367" s="44" t="str">
        <f t="shared" si="423"/>
        <v>Physical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10000</v>
      </c>
      <c r="G5367" s="202">
        <v>1342856</v>
      </c>
      <c r="H5367" s="198">
        <v>37047.509305555555</v>
      </c>
      <c r="I5367" t="s">
        <v>4491</v>
      </c>
      <c r="M5367" t="s">
        <v>3494</v>
      </c>
      <c r="N5367" t="s">
        <v>3176</v>
      </c>
      <c r="O5367" t="s">
        <v>4591</v>
      </c>
      <c r="P5367" s="199">
        <v>10000</v>
      </c>
      <c r="S5367" t="s">
        <v>3798</v>
      </c>
      <c r="T5367" t="s">
        <v>3177</v>
      </c>
      <c r="U5367" s="201">
        <v>4.6900000000000004</v>
      </c>
      <c r="V5367" t="s">
        <v>3455</v>
      </c>
      <c r="W5367" t="s">
        <v>3178</v>
      </c>
      <c r="X5367" t="s">
        <v>3179</v>
      </c>
      <c r="Y5367" t="s">
        <v>4481</v>
      </c>
      <c r="Z5367" t="s">
        <v>3052</v>
      </c>
      <c r="AA5367">
        <v>831857</v>
      </c>
      <c r="AB5367" s="198">
        <v>37047.875011574077</v>
      </c>
      <c r="AC5367" s="198">
        <v>37047.875011574077</v>
      </c>
    </row>
    <row r="5368" spans="1:29" x14ac:dyDescent="0.2">
      <c r="A5368" s="44" t="str">
        <f t="shared" si="420"/>
        <v>US Power Physical</v>
      </c>
      <c r="B5368" s="44" t="str">
        <f t="shared" si="421"/>
        <v>US</v>
      </c>
      <c r="C5368" s="44" t="str">
        <f t="shared" si="422"/>
        <v>Power</v>
      </c>
      <c r="D5368" s="44" t="str">
        <f t="shared" si="423"/>
        <v>Physical</v>
      </c>
      <c r="E5368" s="44">
        <f>IF(VLOOKUP(S5368,'DD-Lookup'!$J$6:$L$50,3,FALSE)="Monthly",(YEAR(AC5368)-YEAR(AB5368))*12+MONTH(AC5368)-MONTH(AB5368)+1,(AC5368-AB5368+1))</f>
        <v>2</v>
      </c>
      <c r="F5368" s="213">
        <f t="shared" si="424"/>
        <v>100</v>
      </c>
      <c r="G5368" s="202">
        <v>1342857</v>
      </c>
      <c r="H5368" s="198">
        <v>37047.509340277778</v>
      </c>
      <c r="I5368" t="s">
        <v>4259</v>
      </c>
      <c r="M5368" t="s">
        <v>2818</v>
      </c>
      <c r="N5368" t="s">
        <v>3519</v>
      </c>
      <c r="O5368" t="s">
        <v>2428</v>
      </c>
      <c r="Q5368" s="199">
        <v>50</v>
      </c>
      <c r="S5368" t="s">
        <v>3493</v>
      </c>
      <c r="T5368" t="s">
        <v>3730</v>
      </c>
      <c r="U5368" s="201">
        <v>28.75</v>
      </c>
      <c r="V5368" t="s">
        <v>4260</v>
      </c>
      <c r="W5368" t="s">
        <v>3534</v>
      </c>
      <c r="X5368" t="s">
        <v>3535</v>
      </c>
      <c r="Y5368" t="s">
        <v>4783</v>
      </c>
      <c r="Z5368" t="s">
        <v>3046</v>
      </c>
      <c r="AA5368">
        <v>633307.1</v>
      </c>
      <c r="AB5368" s="198">
        <v>37049.875011574077</v>
      </c>
      <c r="AC5368" s="198">
        <v>37050.875011574077</v>
      </c>
    </row>
    <row r="5369" spans="1:29" x14ac:dyDescent="0.2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2</v>
      </c>
      <c r="F5369" s="213">
        <f t="shared" si="424"/>
        <v>100</v>
      </c>
      <c r="G5369" s="202">
        <v>1342859</v>
      </c>
      <c r="H5369" s="198">
        <v>37047.51017361111</v>
      </c>
      <c r="I5369" t="s">
        <v>3703</v>
      </c>
      <c r="M5369" t="s">
        <v>2818</v>
      </c>
      <c r="N5369" t="s">
        <v>3519</v>
      </c>
      <c r="O5369" t="s">
        <v>2428</v>
      </c>
      <c r="P5369" s="199">
        <v>50</v>
      </c>
      <c r="S5369" t="s">
        <v>3493</v>
      </c>
      <c r="T5369" t="s">
        <v>3730</v>
      </c>
      <c r="U5369" s="201">
        <v>28.75</v>
      </c>
      <c r="V5369" t="s">
        <v>4265</v>
      </c>
      <c r="W5369" t="s">
        <v>3534</v>
      </c>
      <c r="X5369" t="s">
        <v>3535</v>
      </c>
      <c r="Y5369" t="s">
        <v>4783</v>
      </c>
      <c r="Z5369" t="s">
        <v>3046</v>
      </c>
      <c r="AA5369">
        <v>633310.1</v>
      </c>
      <c r="AB5369" s="198">
        <v>37049.875011574077</v>
      </c>
      <c r="AC5369" s="198">
        <v>37050.875011574077</v>
      </c>
    </row>
    <row r="5370" spans="1:29" x14ac:dyDescent="0.2">
      <c r="A5370" s="44" t="str">
        <f t="shared" si="420"/>
        <v>US Natural Gas Physical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Physical</v>
      </c>
      <c r="E5370" s="44">
        <f>IF(VLOOKUP(S5370,'DD-Lookup'!$J$6:$L$50,3,FALSE)="Monthly",(YEAR(AC5370)-YEAR(AB5370))*12+MONTH(AC5370)-MONTH(AB5370)+1,(AC5370-AB5370+1))</f>
        <v>24</v>
      </c>
      <c r="F5370" s="213">
        <f t="shared" si="424"/>
        <v>50712</v>
      </c>
      <c r="G5370" s="202">
        <v>1342860</v>
      </c>
      <c r="H5370" s="198">
        <v>37047.510208333333</v>
      </c>
      <c r="I5370" t="s">
        <v>4171</v>
      </c>
      <c r="M5370" t="s">
        <v>3494</v>
      </c>
      <c r="N5370" t="s">
        <v>3840</v>
      </c>
      <c r="O5370" t="s">
        <v>1421</v>
      </c>
      <c r="Q5370" s="199">
        <v>2113</v>
      </c>
      <c r="S5370" t="s">
        <v>3495</v>
      </c>
      <c r="T5370" t="s">
        <v>3730</v>
      </c>
      <c r="U5370" s="201">
        <v>3.7250000000000001</v>
      </c>
      <c r="V5370" t="s">
        <v>4628</v>
      </c>
      <c r="W5370" t="s">
        <v>4169</v>
      </c>
      <c r="X5370" t="s">
        <v>3165</v>
      </c>
      <c r="Y5370" t="s">
        <v>4481</v>
      </c>
      <c r="Z5370" t="s">
        <v>3051</v>
      </c>
      <c r="AA5370">
        <v>831858</v>
      </c>
      <c r="AB5370" s="198">
        <v>37049.875011574077</v>
      </c>
      <c r="AC5370" s="198">
        <v>37072.875011574077</v>
      </c>
    </row>
    <row r="5371" spans="1:29" x14ac:dyDescent="0.2">
      <c r="A5371" s="44" t="str">
        <f t="shared" si="420"/>
        <v>US Power Physical</v>
      </c>
      <c r="B5371" s="44" t="str">
        <f t="shared" si="421"/>
        <v>US</v>
      </c>
      <c r="C5371" s="44" t="str">
        <f t="shared" si="422"/>
        <v>Power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30</v>
      </c>
      <c r="F5371" s="213">
        <f t="shared" si="424"/>
        <v>1500</v>
      </c>
      <c r="G5371" s="202">
        <v>1342862</v>
      </c>
      <c r="H5371" s="198">
        <v>37047.510324074072</v>
      </c>
      <c r="I5371" t="s">
        <v>4268</v>
      </c>
      <c r="M5371" t="s">
        <v>2818</v>
      </c>
      <c r="N5371" t="s">
        <v>3519</v>
      </c>
      <c r="O5371" t="s">
        <v>4196</v>
      </c>
      <c r="Q5371" s="199">
        <v>50</v>
      </c>
      <c r="S5371" t="s">
        <v>3493</v>
      </c>
      <c r="T5371" t="s">
        <v>3730</v>
      </c>
      <c r="U5371" s="201">
        <v>49.75</v>
      </c>
      <c r="V5371" t="s">
        <v>2555</v>
      </c>
      <c r="W5371" t="s">
        <v>4263</v>
      </c>
      <c r="X5371" t="s">
        <v>3541</v>
      </c>
      <c r="Y5371" t="s">
        <v>4783</v>
      </c>
      <c r="Z5371" t="s">
        <v>3046</v>
      </c>
      <c r="AA5371">
        <v>633311.1</v>
      </c>
      <c r="AB5371" s="198">
        <v>37135.71597222222</v>
      </c>
      <c r="AC5371" s="198">
        <v>37164.71597222222</v>
      </c>
    </row>
    <row r="5372" spans="1:29" x14ac:dyDescent="0.2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31</v>
      </c>
      <c r="F5372" s="213">
        <f t="shared" si="424"/>
        <v>465000</v>
      </c>
      <c r="G5372" s="202">
        <v>1342863</v>
      </c>
      <c r="H5372" s="198">
        <v>37047.510335648149</v>
      </c>
      <c r="I5372" t="s">
        <v>4282</v>
      </c>
      <c r="M5372" t="s">
        <v>3494</v>
      </c>
      <c r="N5372" t="s">
        <v>4277</v>
      </c>
      <c r="O5372" t="s">
        <v>4487</v>
      </c>
      <c r="P5372" s="199">
        <v>15000</v>
      </c>
      <c r="S5372" t="s">
        <v>3495</v>
      </c>
      <c r="T5372" t="s">
        <v>3730</v>
      </c>
      <c r="U5372" s="201">
        <v>3.915</v>
      </c>
      <c r="V5372" t="s">
        <v>4283</v>
      </c>
      <c r="W5372" t="s">
        <v>2909</v>
      </c>
      <c r="X5372" t="s">
        <v>4278</v>
      </c>
      <c r="Y5372" t="s">
        <v>3748</v>
      </c>
      <c r="Z5372" t="s">
        <v>3051</v>
      </c>
      <c r="AA5372" t="s">
        <v>1422</v>
      </c>
      <c r="AB5372" s="198">
        <v>37073.875</v>
      </c>
      <c r="AC5372" s="198">
        <v>37103.875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151</v>
      </c>
      <c r="F5373" s="213">
        <f t="shared" si="424"/>
        <v>755000</v>
      </c>
      <c r="G5373" s="202">
        <v>1342865</v>
      </c>
      <c r="H5373" s="198">
        <v>37047.510578703703</v>
      </c>
      <c r="I5373" t="s">
        <v>4276</v>
      </c>
      <c r="M5373" t="s">
        <v>3494</v>
      </c>
      <c r="N5373" t="s">
        <v>4277</v>
      </c>
      <c r="O5373" t="s">
        <v>4505</v>
      </c>
      <c r="P5373" s="199">
        <v>5000</v>
      </c>
      <c r="S5373" t="s">
        <v>3495</v>
      </c>
      <c r="T5373" t="s">
        <v>3730</v>
      </c>
      <c r="U5373" s="201">
        <v>4.3499999999999996</v>
      </c>
      <c r="V5373" t="s">
        <v>4334</v>
      </c>
      <c r="W5373" t="s">
        <v>2909</v>
      </c>
      <c r="X5373" t="s">
        <v>4278</v>
      </c>
      <c r="Y5373" t="s">
        <v>3748</v>
      </c>
      <c r="Z5373" t="s">
        <v>3051</v>
      </c>
      <c r="AA5373" t="s">
        <v>1423</v>
      </c>
      <c r="AB5373" s="198">
        <v>37196</v>
      </c>
      <c r="AC5373" s="198">
        <v>37346</v>
      </c>
    </row>
    <row r="5374" spans="1:29" x14ac:dyDescent="0.2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775</v>
      </c>
      <c r="G5374" s="202">
        <v>1342866</v>
      </c>
      <c r="H5374" s="198">
        <v>37047.511631944442</v>
      </c>
      <c r="I5374" t="s">
        <v>4276</v>
      </c>
      <c r="M5374" t="s">
        <v>2818</v>
      </c>
      <c r="N5374" t="s">
        <v>3458</v>
      </c>
      <c r="O5374" t="s">
        <v>4360</v>
      </c>
      <c r="Q5374" s="199">
        <v>25</v>
      </c>
      <c r="S5374" t="s">
        <v>3493</v>
      </c>
      <c r="T5374" t="s">
        <v>3730</v>
      </c>
      <c r="U5374" s="201">
        <v>257</v>
      </c>
      <c r="V5374" t="s">
        <v>2843</v>
      </c>
      <c r="W5374" t="s">
        <v>4411</v>
      </c>
      <c r="X5374" t="s">
        <v>3459</v>
      </c>
      <c r="Y5374" t="s">
        <v>4783</v>
      </c>
      <c r="Z5374" t="s">
        <v>3046</v>
      </c>
      <c r="AA5374">
        <v>633313.1</v>
      </c>
      <c r="AB5374" s="198">
        <v>37104.875011574077</v>
      </c>
      <c r="AC5374" s="198">
        <v>37134.875011574077</v>
      </c>
    </row>
    <row r="5375" spans="1:29" x14ac:dyDescent="0.2">
      <c r="A5375" s="44" t="str">
        <f t="shared" si="420"/>
        <v>US Weather Financial</v>
      </c>
      <c r="B5375" s="44" t="str">
        <f t="shared" si="421"/>
        <v>US</v>
      </c>
      <c r="C5375" s="44" t="str">
        <f t="shared" si="422"/>
        <v>Weather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93</v>
      </c>
      <c r="G5375" s="202">
        <v>1342868</v>
      </c>
      <c r="H5375" s="198">
        <v>37047.51189814815</v>
      </c>
      <c r="I5375" t="s">
        <v>3702</v>
      </c>
      <c r="M5375" t="s">
        <v>4539</v>
      </c>
      <c r="N5375" t="s">
        <v>3695</v>
      </c>
      <c r="O5375" t="s">
        <v>4661</v>
      </c>
      <c r="P5375" s="199">
        <v>3</v>
      </c>
      <c r="S5375" t="s">
        <v>4540</v>
      </c>
      <c r="T5375" t="s">
        <v>3730</v>
      </c>
      <c r="U5375" s="201">
        <v>264</v>
      </c>
      <c r="V5375" t="s">
        <v>1781</v>
      </c>
      <c r="W5375" t="s">
        <v>3328</v>
      </c>
      <c r="X5375" t="s">
        <v>3696</v>
      </c>
      <c r="Y5375" t="s">
        <v>4539</v>
      </c>
      <c r="Z5375" t="s">
        <v>3051</v>
      </c>
      <c r="AA5375">
        <v>1342868</v>
      </c>
      <c r="AB5375" s="198">
        <v>37073.915972222225</v>
      </c>
      <c r="AC5375" s="198">
        <v>37103.915972222225</v>
      </c>
    </row>
    <row r="5376" spans="1:29" x14ac:dyDescent="0.2">
      <c r="A5376" s="44" t="str">
        <f t="shared" si="420"/>
        <v>US Power Financial</v>
      </c>
      <c r="B5376" s="44" t="str">
        <f t="shared" si="421"/>
        <v>US</v>
      </c>
      <c r="C5376" s="44" t="str">
        <f t="shared" si="422"/>
        <v>Power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</v>
      </c>
      <c r="G5376" s="202">
        <v>1342874</v>
      </c>
      <c r="H5376" s="198">
        <v>37047.512465277781</v>
      </c>
      <c r="I5376" t="s">
        <v>4257</v>
      </c>
      <c r="M5376" t="s">
        <v>2818</v>
      </c>
      <c r="N5376" t="s">
        <v>4780</v>
      </c>
      <c r="O5376" t="s">
        <v>1410</v>
      </c>
      <c r="P5376" s="199">
        <v>50</v>
      </c>
      <c r="S5376" t="s">
        <v>3493</v>
      </c>
      <c r="T5376" t="s">
        <v>3730</v>
      </c>
      <c r="U5376" s="201">
        <v>30</v>
      </c>
      <c r="V5376" t="s">
        <v>3963</v>
      </c>
      <c r="W5376" t="s">
        <v>4253</v>
      </c>
      <c r="X5376" t="s">
        <v>3526</v>
      </c>
      <c r="Y5376" t="s">
        <v>4783</v>
      </c>
      <c r="Z5376" t="s">
        <v>3051</v>
      </c>
      <c r="AA5376">
        <v>633315.1</v>
      </c>
      <c r="AB5376" s="198">
        <v>37049.875011574077</v>
      </c>
      <c r="AC5376" s="198">
        <v>37049.875011574077</v>
      </c>
    </row>
    <row r="5377" spans="1:29" x14ac:dyDescent="0.2">
      <c r="A5377" s="44" t="str">
        <f t="shared" si="420"/>
        <v xml:space="preserve"> Metals Financial</v>
      </c>
      <c r="B5377" s="44" t="str">
        <f t="shared" si="421"/>
        <v/>
      </c>
      <c r="C5377" s="44" t="str">
        <f t="shared" si="422"/>
        <v>Metals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10</v>
      </c>
      <c r="G5377" s="202">
        <v>1342881</v>
      </c>
      <c r="H5377" s="198">
        <v>37047.513912037037</v>
      </c>
      <c r="I5377" t="s">
        <v>3743</v>
      </c>
      <c r="M5377" t="s">
        <v>3499</v>
      </c>
      <c r="N5377" t="s">
        <v>3727</v>
      </c>
      <c r="O5377" t="s">
        <v>3728</v>
      </c>
      <c r="Q5377" s="199">
        <v>10</v>
      </c>
      <c r="S5377" t="s">
        <v>3729</v>
      </c>
      <c r="T5377" t="s">
        <v>3730</v>
      </c>
      <c r="U5377" s="201">
        <v>1684</v>
      </c>
      <c r="V5377" t="s">
        <v>3955</v>
      </c>
      <c r="W5377" t="s">
        <v>3736</v>
      </c>
      <c r="X5377" t="s">
        <v>3732</v>
      </c>
      <c r="Y5377" t="s">
        <v>3733</v>
      </c>
      <c r="Z5377" t="s">
        <v>3734</v>
      </c>
      <c r="AA5377">
        <v>2169957</v>
      </c>
    </row>
    <row r="5378" spans="1:29" x14ac:dyDescent="0.2">
      <c r="A5378" s="44" t="str">
        <f t="shared" si="420"/>
        <v>US Natural Gas Physical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1</v>
      </c>
      <c r="F5378" s="213">
        <f t="shared" si="424"/>
        <v>10000</v>
      </c>
      <c r="G5378" s="202">
        <v>1342883</v>
      </c>
      <c r="H5378" s="198">
        <v>37047.514201388891</v>
      </c>
      <c r="I5378" t="s">
        <v>4175</v>
      </c>
      <c r="M5378" t="s">
        <v>3494</v>
      </c>
      <c r="N5378" t="s">
        <v>3840</v>
      </c>
      <c r="O5378" t="s">
        <v>1424</v>
      </c>
      <c r="Q5378" s="199">
        <v>10000</v>
      </c>
      <c r="S5378" t="s">
        <v>3495</v>
      </c>
      <c r="T5378" t="s">
        <v>3730</v>
      </c>
      <c r="U5378" s="201">
        <v>3.8149999999999999</v>
      </c>
      <c r="V5378" t="s">
        <v>4176</v>
      </c>
      <c r="W5378" t="s">
        <v>4163</v>
      </c>
      <c r="X5378" t="s">
        <v>4164</v>
      </c>
      <c r="Y5378" t="s">
        <v>4481</v>
      </c>
      <c r="Z5378" t="s">
        <v>3051</v>
      </c>
      <c r="AA5378">
        <v>831862</v>
      </c>
      <c r="AB5378" s="198">
        <v>37049.875011574077</v>
      </c>
      <c r="AC5378" s="198">
        <v>37049.875011574077</v>
      </c>
    </row>
    <row r="5379" spans="1:29" x14ac:dyDescent="0.2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750</v>
      </c>
      <c r="G5379" s="202">
        <v>1342884</v>
      </c>
      <c r="H5379" s="198">
        <v>37047.514652777776</v>
      </c>
      <c r="I5379" t="s">
        <v>3529</v>
      </c>
      <c r="J5379" t="s">
        <v>4266</v>
      </c>
      <c r="K5379" t="s">
        <v>4267</v>
      </c>
      <c r="M5379" t="s">
        <v>2818</v>
      </c>
      <c r="N5379" t="s">
        <v>3458</v>
      </c>
      <c r="O5379" t="s">
        <v>3681</v>
      </c>
      <c r="Q5379" s="199">
        <v>25</v>
      </c>
      <c r="S5379" t="s">
        <v>3493</v>
      </c>
      <c r="T5379" t="s">
        <v>3730</v>
      </c>
      <c r="U5379" s="201">
        <v>145</v>
      </c>
      <c r="V5379" t="s">
        <v>3336</v>
      </c>
      <c r="W5379" t="s">
        <v>4411</v>
      </c>
      <c r="X5379" t="s">
        <v>3459</v>
      </c>
      <c r="Y5379" t="s">
        <v>4783</v>
      </c>
      <c r="Z5379" t="s">
        <v>3046</v>
      </c>
      <c r="AA5379">
        <v>633321.1</v>
      </c>
      <c r="AB5379" s="198">
        <v>37135.875011574077</v>
      </c>
      <c r="AC5379" s="198">
        <v>37164.875011574077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1342885</v>
      </c>
      <c r="H5380" s="198">
        <v>37047.514699074076</v>
      </c>
      <c r="I5380" t="s">
        <v>4519</v>
      </c>
      <c r="M5380" t="s">
        <v>3494</v>
      </c>
      <c r="N5380" t="s">
        <v>4277</v>
      </c>
      <c r="O5380" t="s">
        <v>4487</v>
      </c>
      <c r="Q5380" s="199">
        <v>10000</v>
      </c>
      <c r="S5380" t="s">
        <v>3495</v>
      </c>
      <c r="T5380" t="s">
        <v>3730</v>
      </c>
      <c r="U5380" s="201">
        <v>3.93</v>
      </c>
      <c r="V5380" t="s">
        <v>4749</v>
      </c>
      <c r="W5380" t="s">
        <v>2909</v>
      </c>
      <c r="X5380" t="s">
        <v>4278</v>
      </c>
      <c r="Y5380" t="s">
        <v>3748</v>
      </c>
      <c r="Z5380" t="s">
        <v>3051</v>
      </c>
      <c r="AA5380" t="s">
        <v>1425</v>
      </c>
      <c r="AB5380" s="198">
        <v>37073.875</v>
      </c>
      <c r="AC5380" s="198">
        <v>37103.875</v>
      </c>
    </row>
    <row r="5381" spans="1:29" x14ac:dyDescent="0.2">
      <c r="A5381" s="44" t="str">
        <f t="shared" si="420"/>
        <v>US Power Financial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2</v>
      </c>
      <c r="F5381" s="213">
        <f t="shared" si="424"/>
        <v>100</v>
      </c>
      <c r="G5381" s="202">
        <v>1342887</v>
      </c>
      <c r="H5381" s="198">
        <v>37047.514837962961</v>
      </c>
      <c r="I5381" t="s">
        <v>4484</v>
      </c>
      <c r="M5381" t="s">
        <v>2818</v>
      </c>
      <c r="N5381" t="s">
        <v>4780</v>
      </c>
      <c r="O5381" t="s">
        <v>2528</v>
      </c>
      <c r="Q5381" s="199">
        <v>50</v>
      </c>
      <c r="S5381" t="s">
        <v>3493</v>
      </c>
      <c r="T5381" t="s">
        <v>3730</v>
      </c>
      <c r="U5381" s="201">
        <v>29.6</v>
      </c>
      <c r="V5381" t="s">
        <v>3100</v>
      </c>
      <c r="W5381" t="s">
        <v>4253</v>
      </c>
      <c r="X5381" t="s">
        <v>3526</v>
      </c>
      <c r="Y5381" t="s">
        <v>4783</v>
      </c>
      <c r="Z5381" t="s">
        <v>3051</v>
      </c>
      <c r="AA5381">
        <v>633324.1</v>
      </c>
      <c r="AB5381" s="198">
        <v>37049.875011574077</v>
      </c>
      <c r="AC5381" s="198">
        <v>37050.875011574077</v>
      </c>
    </row>
    <row r="5382" spans="1:29" x14ac:dyDescent="0.2">
      <c r="A5382" s="44" t="str">
        <f t="shared" si="420"/>
        <v xml:space="preserve"> Natural Gas Physical</v>
      </c>
      <c r="B5382" s="44" t="str">
        <f t="shared" si="421"/>
        <v/>
      </c>
      <c r="C5382" s="44" t="str">
        <f t="shared" si="422"/>
        <v>Natural Gas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31</v>
      </c>
      <c r="F5382" s="213">
        <f t="shared" si="424"/>
        <v>155000</v>
      </c>
      <c r="G5382" s="202">
        <v>1342888</v>
      </c>
      <c r="H5382" s="198">
        <v>37047.51489583333</v>
      </c>
      <c r="I5382" t="s">
        <v>4431</v>
      </c>
      <c r="M5382" t="s">
        <v>3494</v>
      </c>
      <c r="N5382" t="s">
        <v>3176</v>
      </c>
      <c r="O5382" t="s">
        <v>3899</v>
      </c>
      <c r="Q5382" s="199">
        <v>5000</v>
      </c>
      <c r="S5382" t="s">
        <v>3798</v>
      </c>
      <c r="T5382" t="s">
        <v>3177</v>
      </c>
      <c r="U5382" s="201">
        <v>5.0199999999999996</v>
      </c>
      <c r="V5382" t="s">
        <v>3806</v>
      </c>
      <c r="W5382" t="s">
        <v>4461</v>
      </c>
      <c r="X5382" t="s">
        <v>3179</v>
      </c>
      <c r="Y5382" t="s">
        <v>4481</v>
      </c>
      <c r="Z5382" t="s">
        <v>3052</v>
      </c>
      <c r="AA5382">
        <v>831864</v>
      </c>
      <c r="AB5382" s="198">
        <v>37073.875011574077</v>
      </c>
      <c r="AC5382" s="198">
        <v>37103.875011574077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123</v>
      </c>
      <c r="F5383" s="213">
        <f t="shared" si="424"/>
        <v>615000</v>
      </c>
      <c r="G5383" s="202">
        <v>1342889</v>
      </c>
      <c r="H5383" s="198">
        <v>37047.5156712963</v>
      </c>
      <c r="I5383" t="s">
        <v>4496</v>
      </c>
      <c r="M5383" t="s">
        <v>3494</v>
      </c>
      <c r="N5383" t="s">
        <v>4277</v>
      </c>
      <c r="O5383" t="s">
        <v>3218</v>
      </c>
      <c r="Q5383" s="199">
        <v>5000</v>
      </c>
      <c r="S5383" t="s">
        <v>3495</v>
      </c>
      <c r="T5383" t="s">
        <v>3730</v>
      </c>
      <c r="U5383" s="201">
        <v>4.0250000000000004</v>
      </c>
      <c r="V5383" t="s">
        <v>3640</v>
      </c>
      <c r="W5383" t="s">
        <v>2909</v>
      </c>
      <c r="X5383" t="s">
        <v>4278</v>
      </c>
      <c r="Y5383" t="s">
        <v>3748</v>
      </c>
      <c r="Z5383" t="s">
        <v>3051</v>
      </c>
      <c r="AA5383" t="s">
        <v>1426</v>
      </c>
      <c r="AB5383" s="198">
        <v>37073</v>
      </c>
      <c r="AC5383" s="198">
        <v>37195</v>
      </c>
    </row>
    <row r="5384" spans="1:29" x14ac:dyDescent="0.2">
      <c r="A5384" s="44" t="str">
        <f t="shared" si="420"/>
        <v>US Power Physical</v>
      </c>
      <c r="B5384" s="44" t="str">
        <f t="shared" si="421"/>
        <v>US</v>
      </c>
      <c r="C5384" s="44" t="str">
        <f t="shared" si="422"/>
        <v>Power</v>
      </c>
      <c r="D5384" s="44" t="str">
        <f t="shared" si="423"/>
        <v>Physical</v>
      </c>
      <c r="E5384" s="44">
        <f>IF(VLOOKUP(S5384,'DD-Lookup'!$J$6:$L$50,3,FALSE)="Monthly",(YEAR(AC5384)-YEAR(AB5384))*12+MONTH(AC5384)-MONTH(AB5384)+1,(AC5384-AB5384+1))</f>
        <v>92</v>
      </c>
      <c r="F5384" s="213">
        <f t="shared" si="424"/>
        <v>2300</v>
      </c>
      <c r="G5384" s="202">
        <v>1342891</v>
      </c>
      <c r="H5384" s="198">
        <v>37047.516041666669</v>
      </c>
      <c r="I5384" t="s">
        <v>3529</v>
      </c>
      <c r="J5384" t="s">
        <v>4266</v>
      </c>
      <c r="K5384" t="s">
        <v>4267</v>
      </c>
      <c r="M5384" t="s">
        <v>2818</v>
      </c>
      <c r="N5384" t="s">
        <v>3458</v>
      </c>
      <c r="O5384" t="s">
        <v>3260</v>
      </c>
      <c r="Q5384" s="199">
        <v>25</v>
      </c>
      <c r="S5384" t="s">
        <v>3493</v>
      </c>
      <c r="T5384" t="s">
        <v>3730</v>
      </c>
      <c r="U5384" s="201">
        <v>82</v>
      </c>
      <c r="V5384" t="s">
        <v>3336</v>
      </c>
      <c r="W5384" t="s">
        <v>4411</v>
      </c>
      <c r="X5384" t="s">
        <v>3459</v>
      </c>
      <c r="Y5384" t="s">
        <v>4783</v>
      </c>
      <c r="Z5384" t="s">
        <v>3046</v>
      </c>
      <c r="AA5384">
        <v>633326.1</v>
      </c>
      <c r="AB5384" s="198">
        <v>37165.564583333333</v>
      </c>
      <c r="AC5384" s="198">
        <v>37256.564583333333</v>
      </c>
    </row>
    <row r="5385" spans="1:29" x14ac:dyDescent="0.2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5000</v>
      </c>
      <c r="G5385" s="202">
        <v>1342892</v>
      </c>
      <c r="H5385" s="198">
        <v>37047.51635416667</v>
      </c>
      <c r="I5385" t="s">
        <v>4423</v>
      </c>
      <c r="M5385" t="s">
        <v>3494</v>
      </c>
      <c r="N5385" t="s">
        <v>3176</v>
      </c>
      <c r="O5385" t="s">
        <v>151</v>
      </c>
      <c r="Q5385" s="199">
        <v>5000</v>
      </c>
      <c r="S5385" t="s">
        <v>3798</v>
      </c>
      <c r="T5385" t="s">
        <v>3177</v>
      </c>
      <c r="U5385" s="201">
        <v>4.7249999999999996</v>
      </c>
      <c r="V5385" t="s">
        <v>4101</v>
      </c>
      <c r="W5385" t="s">
        <v>3178</v>
      </c>
      <c r="X5385" t="s">
        <v>3179</v>
      </c>
      <c r="Y5385" t="s">
        <v>4481</v>
      </c>
      <c r="Z5385" t="s">
        <v>3052</v>
      </c>
      <c r="AA5385">
        <v>831866</v>
      </c>
      <c r="AB5385" s="198">
        <v>37048.875011574077</v>
      </c>
      <c r="AC5385" s="198">
        <v>37048.875011574077</v>
      </c>
    </row>
    <row r="5386" spans="1:29" x14ac:dyDescent="0.2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92</v>
      </c>
      <c r="F5386" s="213">
        <f t="shared" ref="F5386:F5449" si="429">E5386*SUM(P5386:Q5386)</f>
        <v>2300</v>
      </c>
      <c r="G5386" s="202">
        <v>1342893</v>
      </c>
      <c r="H5386" s="198">
        <v>37047.516527777778</v>
      </c>
      <c r="I5386" t="s">
        <v>3518</v>
      </c>
      <c r="M5386" t="s">
        <v>2818</v>
      </c>
      <c r="N5386" t="s">
        <v>3460</v>
      </c>
      <c r="O5386" t="s">
        <v>3341</v>
      </c>
      <c r="Q5386" s="199">
        <v>25</v>
      </c>
      <c r="S5386" t="s">
        <v>3493</v>
      </c>
      <c r="T5386" t="s">
        <v>3730</v>
      </c>
      <c r="U5386" s="201">
        <v>81</v>
      </c>
      <c r="V5386" t="s">
        <v>3880</v>
      </c>
      <c r="W5386" t="s">
        <v>3234</v>
      </c>
      <c r="X5386" t="s">
        <v>3236</v>
      </c>
      <c r="Y5386" t="s">
        <v>4783</v>
      </c>
      <c r="Z5386" t="s">
        <v>3046</v>
      </c>
      <c r="AA5386">
        <v>633327.1</v>
      </c>
      <c r="AB5386" s="198">
        <v>37165</v>
      </c>
      <c r="AC5386" s="198">
        <v>37256</v>
      </c>
    </row>
    <row r="5387" spans="1:29" x14ac:dyDescent="0.2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77500</v>
      </c>
      <c r="G5387" s="202">
        <v>1342894</v>
      </c>
      <c r="H5387" s="198">
        <v>37047.51666666667</v>
      </c>
      <c r="I5387" t="s">
        <v>4159</v>
      </c>
      <c r="M5387" t="s">
        <v>3494</v>
      </c>
      <c r="N5387" t="s">
        <v>4277</v>
      </c>
      <c r="O5387" t="s">
        <v>4487</v>
      </c>
      <c r="P5387" s="199">
        <v>2500</v>
      </c>
      <c r="S5387" t="s">
        <v>3495</v>
      </c>
      <c r="T5387" t="s">
        <v>3730</v>
      </c>
      <c r="U5387" s="201">
        <v>3.93</v>
      </c>
      <c r="V5387" t="s">
        <v>138</v>
      </c>
      <c r="W5387" t="s">
        <v>2909</v>
      </c>
      <c r="X5387" t="s">
        <v>4278</v>
      </c>
      <c r="Y5387" t="s">
        <v>3748</v>
      </c>
      <c r="Z5387" t="s">
        <v>3051</v>
      </c>
      <c r="AA5387" t="s">
        <v>1427</v>
      </c>
      <c r="AB5387" s="198">
        <v>37073.875</v>
      </c>
      <c r="AC5387" s="198">
        <v>37103.875</v>
      </c>
    </row>
    <row r="5388" spans="1:29" x14ac:dyDescent="0.2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365</v>
      </c>
      <c r="F5388" s="213">
        <f t="shared" si="429"/>
        <v>912500</v>
      </c>
      <c r="G5388" s="202">
        <v>1342895</v>
      </c>
      <c r="H5388" s="198">
        <v>37047.516944444447</v>
      </c>
      <c r="I5388" t="s">
        <v>4276</v>
      </c>
      <c r="M5388" t="s">
        <v>3494</v>
      </c>
      <c r="N5388" t="s">
        <v>4277</v>
      </c>
      <c r="O5388" t="s">
        <v>4526</v>
      </c>
      <c r="Q5388" s="199">
        <v>2500</v>
      </c>
      <c r="S5388" t="s">
        <v>3495</v>
      </c>
      <c r="T5388" t="s">
        <v>3730</v>
      </c>
      <c r="U5388" s="201">
        <v>4.04</v>
      </c>
      <c r="V5388" t="s">
        <v>4062</v>
      </c>
      <c r="W5388" t="s">
        <v>2909</v>
      </c>
      <c r="X5388" t="s">
        <v>4278</v>
      </c>
      <c r="Y5388" t="s">
        <v>3748</v>
      </c>
      <c r="Z5388" t="s">
        <v>3051</v>
      </c>
      <c r="AA5388" t="s">
        <v>1428</v>
      </c>
      <c r="AB5388" s="198">
        <v>37257.875</v>
      </c>
      <c r="AC5388" s="198">
        <v>37621.875</v>
      </c>
    </row>
    <row r="5389" spans="1:29" x14ac:dyDescent="0.2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155000</v>
      </c>
      <c r="G5389" s="202">
        <v>1342896</v>
      </c>
      <c r="H5389" s="198">
        <v>37047.517083333332</v>
      </c>
      <c r="I5389" t="s">
        <v>2486</v>
      </c>
      <c r="M5389" t="s">
        <v>3494</v>
      </c>
      <c r="N5389" t="s">
        <v>4277</v>
      </c>
      <c r="O5389" t="s">
        <v>4487</v>
      </c>
      <c r="Q5389" s="199">
        <v>5000</v>
      </c>
      <c r="S5389" t="s">
        <v>3495</v>
      </c>
      <c r="T5389" t="s">
        <v>3730</v>
      </c>
      <c r="U5389" s="201">
        <v>3.94</v>
      </c>
      <c r="V5389" t="s">
        <v>2487</v>
      </c>
      <c r="W5389" t="s">
        <v>2909</v>
      </c>
      <c r="X5389" t="s">
        <v>4278</v>
      </c>
      <c r="Y5389" t="s">
        <v>3748</v>
      </c>
      <c r="Z5389" t="s">
        <v>3051</v>
      </c>
      <c r="AA5389" t="s">
        <v>1429</v>
      </c>
      <c r="AB5389" s="198">
        <v>37073.875</v>
      </c>
      <c r="AC5389" s="198">
        <v>37103.875</v>
      </c>
    </row>
    <row r="5390" spans="1:29" x14ac:dyDescent="0.2">
      <c r="A5390" s="44" t="str">
        <f t="shared" si="425"/>
        <v>US Natural Gas Financial</v>
      </c>
      <c r="B5390" s="44" t="str">
        <f t="shared" si="426"/>
        <v>US</v>
      </c>
      <c r="C5390" s="44" t="str">
        <f t="shared" si="427"/>
        <v>Natural Gas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31</v>
      </c>
      <c r="F5390" s="213">
        <f t="shared" si="429"/>
        <v>465000</v>
      </c>
      <c r="G5390" s="202">
        <v>1342897</v>
      </c>
      <c r="H5390" s="198">
        <v>37047.517129629632</v>
      </c>
      <c r="I5390" t="s">
        <v>3151</v>
      </c>
      <c r="M5390" t="s">
        <v>3494</v>
      </c>
      <c r="N5390" t="s">
        <v>4277</v>
      </c>
      <c r="O5390" t="s">
        <v>4487</v>
      </c>
      <c r="Q5390" s="199">
        <v>15000</v>
      </c>
      <c r="S5390" t="s">
        <v>3495</v>
      </c>
      <c r="T5390" t="s">
        <v>3730</v>
      </c>
      <c r="U5390" s="201">
        <v>3.94</v>
      </c>
      <c r="V5390" t="s">
        <v>3508</v>
      </c>
      <c r="W5390" t="s">
        <v>2909</v>
      </c>
      <c r="X5390" t="s">
        <v>4278</v>
      </c>
      <c r="Y5390" t="s">
        <v>3748</v>
      </c>
      <c r="Z5390" t="s">
        <v>3051</v>
      </c>
      <c r="AA5390" t="s">
        <v>1430</v>
      </c>
      <c r="AB5390" s="198">
        <v>37073.875</v>
      </c>
      <c r="AC5390" s="198">
        <v>37103.875</v>
      </c>
    </row>
    <row r="5391" spans="1:29" x14ac:dyDescent="0.2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59</v>
      </c>
      <c r="F5391" s="213">
        <f t="shared" si="429"/>
        <v>2950</v>
      </c>
      <c r="G5391" s="202">
        <v>1342900</v>
      </c>
      <c r="H5391" s="198">
        <v>37047.517268518517</v>
      </c>
      <c r="I5391" t="s">
        <v>3533</v>
      </c>
      <c r="M5391" t="s">
        <v>2818</v>
      </c>
      <c r="N5391" t="s">
        <v>4269</v>
      </c>
      <c r="O5391" t="s">
        <v>4344</v>
      </c>
      <c r="Q5391" s="199">
        <v>50</v>
      </c>
      <c r="S5391" t="s">
        <v>3493</v>
      </c>
      <c r="T5391" t="s">
        <v>3730</v>
      </c>
      <c r="U5391" s="201">
        <v>37.5</v>
      </c>
      <c r="V5391" t="s">
        <v>3652</v>
      </c>
      <c r="W5391" t="s">
        <v>4514</v>
      </c>
      <c r="X5391" t="s">
        <v>4515</v>
      </c>
      <c r="Y5391" t="s">
        <v>4783</v>
      </c>
      <c r="Z5391" t="s">
        <v>3046</v>
      </c>
      <c r="AA5391">
        <v>633331.1</v>
      </c>
      <c r="AB5391" s="198">
        <v>37257</v>
      </c>
      <c r="AC5391" s="198">
        <v>37315</v>
      </c>
    </row>
    <row r="5392" spans="1:29" x14ac:dyDescent="0.2">
      <c r="A5392" s="44" t="str">
        <f t="shared" si="425"/>
        <v>US Power Physical</v>
      </c>
      <c r="B5392" s="44" t="str">
        <f t="shared" si="426"/>
        <v>US</v>
      </c>
      <c r="C5392" s="44" t="str">
        <f t="shared" si="427"/>
        <v>Power</v>
      </c>
      <c r="D5392" s="44" t="str">
        <f t="shared" si="428"/>
        <v>Physical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</v>
      </c>
      <c r="G5392" s="202">
        <v>1342902</v>
      </c>
      <c r="H5392" s="198">
        <v>37047.517372685186</v>
      </c>
      <c r="I5392" t="s">
        <v>3540</v>
      </c>
      <c r="M5392" t="s">
        <v>2818</v>
      </c>
      <c r="N5392" t="s">
        <v>3519</v>
      </c>
      <c r="O5392" t="s">
        <v>2392</v>
      </c>
      <c r="Q5392" s="199">
        <v>50</v>
      </c>
      <c r="S5392" t="s">
        <v>3493</v>
      </c>
      <c r="T5392" t="s">
        <v>3730</v>
      </c>
      <c r="U5392" s="201">
        <v>35</v>
      </c>
      <c r="V5392" t="s">
        <v>3121</v>
      </c>
      <c r="W5392" t="s">
        <v>3444</v>
      </c>
      <c r="X5392" t="s">
        <v>3526</v>
      </c>
      <c r="Y5392" t="s">
        <v>4783</v>
      </c>
      <c r="Z5392" t="s">
        <v>3046</v>
      </c>
      <c r="AA5392">
        <v>633333.1</v>
      </c>
      <c r="AB5392" s="198">
        <v>37049.875011574077</v>
      </c>
      <c r="AC5392" s="198">
        <v>37049.875011574077</v>
      </c>
    </row>
    <row r="5393" spans="1:29" x14ac:dyDescent="0.2">
      <c r="A5393" s="44" t="str">
        <f t="shared" si="425"/>
        <v>US Natural Gas Physical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Physical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10000</v>
      </c>
      <c r="G5393" s="202">
        <v>1342903</v>
      </c>
      <c r="H5393" s="198">
        <v>37047.517430555556</v>
      </c>
      <c r="I5393" t="s">
        <v>4175</v>
      </c>
      <c r="M5393" t="s">
        <v>3494</v>
      </c>
      <c r="N5393" t="s">
        <v>3840</v>
      </c>
      <c r="O5393" t="s">
        <v>1424</v>
      </c>
      <c r="Q5393" s="199">
        <v>10000</v>
      </c>
      <c r="S5393" t="s">
        <v>3495</v>
      </c>
      <c r="T5393" t="s">
        <v>3730</v>
      </c>
      <c r="U5393" s="201">
        <v>3.8250000000000002</v>
      </c>
      <c r="V5393" t="s">
        <v>4176</v>
      </c>
      <c r="W5393" t="s">
        <v>4163</v>
      </c>
      <c r="X5393" t="s">
        <v>4164</v>
      </c>
      <c r="Y5393" t="s">
        <v>4481</v>
      </c>
      <c r="Z5393" t="s">
        <v>3051</v>
      </c>
      <c r="AA5393">
        <v>831869</v>
      </c>
      <c r="AB5393" s="198">
        <v>37049.875011574077</v>
      </c>
      <c r="AC5393" s="198">
        <v>37049.875011574077</v>
      </c>
    </row>
    <row r="5394" spans="1:29" x14ac:dyDescent="0.2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123</v>
      </c>
      <c r="F5394" s="213">
        <f t="shared" si="429"/>
        <v>307500</v>
      </c>
      <c r="G5394" s="202">
        <v>1342905</v>
      </c>
      <c r="H5394" s="198">
        <v>37047.517592592594</v>
      </c>
      <c r="I5394" t="s">
        <v>3702</v>
      </c>
      <c r="M5394" t="s">
        <v>3494</v>
      </c>
      <c r="N5394" t="s">
        <v>4277</v>
      </c>
      <c r="O5394" t="s">
        <v>3218</v>
      </c>
      <c r="Q5394" s="199">
        <v>2500</v>
      </c>
      <c r="S5394" t="s">
        <v>3495</v>
      </c>
      <c r="T5394" t="s">
        <v>3730</v>
      </c>
      <c r="U5394" s="201">
        <v>4.0350000000000001</v>
      </c>
      <c r="V5394" t="s">
        <v>3680</v>
      </c>
      <c r="W5394" t="s">
        <v>2909</v>
      </c>
      <c r="X5394" t="s">
        <v>4278</v>
      </c>
      <c r="Y5394" t="s">
        <v>3748</v>
      </c>
      <c r="Z5394" t="s">
        <v>3051</v>
      </c>
      <c r="AA5394" t="s">
        <v>1431</v>
      </c>
      <c r="AB5394" s="198">
        <v>37073</v>
      </c>
      <c r="AC5394" s="198">
        <v>37195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24</v>
      </c>
      <c r="F5395" s="213">
        <f t="shared" si="429"/>
        <v>120000</v>
      </c>
      <c r="G5395" s="202">
        <v>1342906</v>
      </c>
      <c r="H5395" s="198">
        <v>37047.517685185187</v>
      </c>
      <c r="I5395" t="s">
        <v>3645</v>
      </c>
      <c r="M5395" t="s">
        <v>3494</v>
      </c>
      <c r="N5395" t="s">
        <v>4277</v>
      </c>
      <c r="O5395" t="s">
        <v>1202</v>
      </c>
      <c r="P5395" s="199">
        <v>5000</v>
      </c>
      <c r="S5395" t="s">
        <v>3495</v>
      </c>
      <c r="T5395" t="s">
        <v>3730</v>
      </c>
      <c r="U5395" s="201">
        <v>3.84</v>
      </c>
      <c r="V5395" t="s">
        <v>1240</v>
      </c>
      <c r="W5395" t="s">
        <v>3171</v>
      </c>
      <c r="X5395" t="s">
        <v>4287</v>
      </c>
      <c r="Y5395" t="s">
        <v>3748</v>
      </c>
      <c r="Z5395" t="s">
        <v>3051</v>
      </c>
      <c r="AA5395" t="s">
        <v>1432</v>
      </c>
      <c r="AB5395" s="198">
        <v>37049.875011574077</v>
      </c>
      <c r="AC5395" s="198">
        <v>37072.875011574077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1500</v>
      </c>
      <c r="G5396" s="202">
        <v>1342909</v>
      </c>
      <c r="H5396" s="198">
        <v>37047.518865740742</v>
      </c>
      <c r="I5396" t="s">
        <v>3518</v>
      </c>
      <c r="M5396" t="s">
        <v>2818</v>
      </c>
      <c r="N5396" t="s">
        <v>3519</v>
      </c>
      <c r="O5396" t="s">
        <v>4251</v>
      </c>
      <c r="Q5396" s="199">
        <v>50</v>
      </c>
      <c r="S5396" t="s">
        <v>3493</v>
      </c>
      <c r="T5396" t="s">
        <v>3730</v>
      </c>
      <c r="U5396" s="201">
        <v>36.9</v>
      </c>
      <c r="V5396" t="s">
        <v>3089</v>
      </c>
      <c r="W5396" t="s">
        <v>3538</v>
      </c>
      <c r="X5396" t="s">
        <v>3524</v>
      </c>
      <c r="Y5396" t="s">
        <v>4783</v>
      </c>
      <c r="Z5396" t="s">
        <v>3046</v>
      </c>
      <c r="AA5396">
        <v>633341.1</v>
      </c>
      <c r="AB5396" s="198">
        <v>37135.71597222222</v>
      </c>
      <c r="AC5396" s="198">
        <v>37164.71597222222</v>
      </c>
    </row>
    <row r="5397" spans="1:29" x14ac:dyDescent="0.2">
      <c r="A5397" s="44" t="str">
        <f t="shared" si="425"/>
        <v>US Power Financial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</v>
      </c>
      <c r="G5397" s="202">
        <v>1342910</v>
      </c>
      <c r="H5397" s="198">
        <v>37047.518958333334</v>
      </c>
      <c r="I5397" t="s">
        <v>4257</v>
      </c>
      <c r="M5397" t="s">
        <v>2818</v>
      </c>
      <c r="N5397" t="s">
        <v>4780</v>
      </c>
      <c r="O5397" t="s">
        <v>1410</v>
      </c>
      <c r="P5397" s="199">
        <v>50</v>
      </c>
      <c r="S5397" t="s">
        <v>3493</v>
      </c>
      <c r="T5397" t="s">
        <v>3730</v>
      </c>
      <c r="U5397" s="201">
        <v>29.85</v>
      </c>
      <c r="V5397" t="s">
        <v>3963</v>
      </c>
      <c r="W5397" t="s">
        <v>4253</v>
      </c>
      <c r="X5397" t="s">
        <v>3526</v>
      </c>
      <c r="Y5397" t="s">
        <v>4783</v>
      </c>
      <c r="Z5397" t="s">
        <v>3051</v>
      </c>
      <c r="AA5397">
        <v>633344.1</v>
      </c>
      <c r="AB5397" s="198">
        <v>37049.875011574077</v>
      </c>
      <c r="AC5397" s="198">
        <v>37049.875011574077</v>
      </c>
    </row>
    <row r="5398" spans="1:29" x14ac:dyDescent="0.2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31</v>
      </c>
      <c r="F5398" s="213">
        <f t="shared" si="429"/>
        <v>310000</v>
      </c>
      <c r="G5398" s="202">
        <v>1342911</v>
      </c>
      <c r="H5398" s="198">
        <v>37047.519189814811</v>
      </c>
      <c r="I5398" t="s">
        <v>3606</v>
      </c>
      <c r="M5398" t="s">
        <v>3494</v>
      </c>
      <c r="N5398" t="s">
        <v>4277</v>
      </c>
      <c r="O5398" t="s">
        <v>4487</v>
      </c>
      <c r="P5398" s="199">
        <v>10000</v>
      </c>
      <c r="S5398" t="s">
        <v>3495</v>
      </c>
      <c r="T5398" t="s">
        <v>3730</v>
      </c>
      <c r="U5398" s="201">
        <v>3.94</v>
      </c>
      <c r="V5398" t="s">
        <v>3197</v>
      </c>
      <c r="W5398" t="s">
        <v>2909</v>
      </c>
      <c r="X5398" t="s">
        <v>4278</v>
      </c>
      <c r="Y5398" t="s">
        <v>3748</v>
      </c>
      <c r="Z5398" t="s">
        <v>3051</v>
      </c>
      <c r="AA5398" t="s">
        <v>1433</v>
      </c>
      <c r="AB5398" s="198">
        <v>37073.875</v>
      </c>
      <c r="AC5398" s="198">
        <v>37103.875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214</v>
      </c>
      <c r="F5399" s="213">
        <f t="shared" si="429"/>
        <v>1070000</v>
      </c>
      <c r="G5399" s="202">
        <v>1342912</v>
      </c>
      <c r="H5399" s="198">
        <v>37047.51935185185</v>
      </c>
      <c r="I5399" t="s">
        <v>4543</v>
      </c>
      <c r="M5399" t="s">
        <v>3494</v>
      </c>
      <c r="N5399" t="s">
        <v>4488</v>
      </c>
      <c r="O5399" t="s">
        <v>3456</v>
      </c>
      <c r="P5399" s="199">
        <v>5000</v>
      </c>
      <c r="S5399" t="s">
        <v>3495</v>
      </c>
      <c r="T5399" t="s">
        <v>3730</v>
      </c>
      <c r="U5399" s="201">
        <v>0.78</v>
      </c>
      <c r="V5399" t="s">
        <v>3119</v>
      </c>
      <c r="W5399" t="s">
        <v>4385</v>
      </c>
      <c r="X5399" t="s">
        <v>4386</v>
      </c>
      <c r="Y5399" t="s">
        <v>3748</v>
      </c>
      <c r="Z5399" t="s">
        <v>3051</v>
      </c>
      <c r="AA5399" t="s">
        <v>1434</v>
      </c>
      <c r="AB5399" s="198">
        <v>37347</v>
      </c>
      <c r="AC5399" s="198">
        <v>37560</v>
      </c>
    </row>
    <row r="5400" spans="1:29" x14ac:dyDescent="0.2">
      <c r="A5400" s="44" t="str">
        <f t="shared" si="425"/>
        <v xml:space="preserve"> Metals Financial</v>
      </c>
      <c r="B5400" s="44" t="str">
        <f t="shared" si="426"/>
        <v/>
      </c>
      <c r="C5400" s="44" t="str">
        <f t="shared" si="427"/>
        <v>Metals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2</v>
      </c>
      <c r="G5400" s="202">
        <v>1342913</v>
      </c>
      <c r="H5400" s="198">
        <v>37047.520011574074</v>
      </c>
      <c r="I5400" t="s">
        <v>3750</v>
      </c>
      <c r="M5400" t="s">
        <v>3499</v>
      </c>
      <c r="N5400" t="s">
        <v>3739</v>
      </c>
      <c r="O5400" t="s">
        <v>3740</v>
      </c>
      <c r="P5400" s="199">
        <v>2</v>
      </c>
      <c r="S5400" t="s">
        <v>3729</v>
      </c>
      <c r="T5400" t="s">
        <v>3730</v>
      </c>
      <c r="U5400" s="201">
        <v>1517</v>
      </c>
      <c r="V5400" t="s">
        <v>3788</v>
      </c>
      <c r="W5400" t="s">
        <v>3736</v>
      </c>
      <c r="X5400" t="s">
        <v>3732</v>
      </c>
      <c r="Y5400" t="s">
        <v>3733</v>
      </c>
      <c r="Z5400" t="s">
        <v>3734</v>
      </c>
      <c r="AA5400">
        <v>2169955</v>
      </c>
    </row>
    <row r="5401" spans="1:29" x14ac:dyDescent="0.2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1</v>
      </c>
      <c r="F5401" s="213">
        <f t="shared" si="429"/>
        <v>5000</v>
      </c>
      <c r="G5401" s="202">
        <v>1342914</v>
      </c>
      <c r="H5401" s="198">
        <v>37047.520057870373</v>
      </c>
      <c r="I5401" t="s">
        <v>4158</v>
      </c>
      <c r="M5401" t="s">
        <v>3494</v>
      </c>
      <c r="N5401" t="s">
        <v>3176</v>
      </c>
      <c r="O5401" t="s">
        <v>4591</v>
      </c>
      <c r="P5401" s="199">
        <v>5000</v>
      </c>
      <c r="S5401" t="s">
        <v>3798</v>
      </c>
      <c r="T5401" t="s">
        <v>3177</v>
      </c>
      <c r="U5401" s="201">
        <v>4.7050000000000001</v>
      </c>
      <c r="V5401" t="s">
        <v>3817</v>
      </c>
      <c r="W5401" t="s">
        <v>3178</v>
      </c>
      <c r="X5401" t="s">
        <v>3179</v>
      </c>
      <c r="Y5401" t="s">
        <v>4481</v>
      </c>
      <c r="Z5401" t="s">
        <v>3052</v>
      </c>
      <c r="AA5401">
        <v>831874</v>
      </c>
      <c r="AB5401" s="198">
        <v>37047.875011574077</v>
      </c>
      <c r="AC5401" s="198">
        <v>37047.875011574077</v>
      </c>
    </row>
    <row r="5402" spans="1:29" x14ac:dyDescent="0.2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30</v>
      </c>
      <c r="F5402" s="213">
        <f t="shared" si="429"/>
        <v>75000</v>
      </c>
      <c r="G5402" s="202">
        <v>1342915</v>
      </c>
      <c r="H5402" s="198">
        <v>37047.520219907405</v>
      </c>
      <c r="I5402" t="s">
        <v>4280</v>
      </c>
      <c r="M5402" t="s">
        <v>3494</v>
      </c>
      <c r="N5402" t="s">
        <v>4277</v>
      </c>
      <c r="O5402" t="s">
        <v>3186</v>
      </c>
      <c r="P5402" s="199">
        <v>2500</v>
      </c>
      <c r="S5402" t="s">
        <v>3495</v>
      </c>
      <c r="T5402" t="s">
        <v>3730</v>
      </c>
      <c r="U5402" s="201">
        <v>4.0549999999999997</v>
      </c>
      <c r="V5402" t="s">
        <v>4114</v>
      </c>
      <c r="W5402" t="s">
        <v>2909</v>
      </c>
      <c r="X5402" t="s">
        <v>4278</v>
      </c>
      <c r="Y5402" t="s">
        <v>3748</v>
      </c>
      <c r="Z5402" t="s">
        <v>3051</v>
      </c>
      <c r="AA5402" t="s">
        <v>1435</v>
      </c>
      <c r="AB5402" s="198">
        <v>37135.875</v>
      </c>
      <c r="AC5402" s="198">
        <v>37164.875</v>
      </c>
    </row>
    <row r="5403" spans="1:29" x14ac:dyDescent="0.2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</v>
      </c>
      <c r="F5403" s="213">
        <f t="shared" si="429"/>
        <v>10000</v>
      </c>
      <c r="G5403" s="202">
        <v>1342919</v>
      </c>
      <c r="H5403" s="198">
        <v>37047.520821759259</v>
      </c>
      <c r="I5403" t="s">
        <v>4516</v>
      </c>
      <c r="M5403" t="s">
        <v>3494</v>
      </c>
      <c r="N5403" t="s">
        <v>3840</v>
      </c>
      <c r="O5403" t="s">
        <v>1436</v>
      </c>
      <c r="Q5403" s="199">
        <v>10000</v>
      </c>
      <c r="S5403" t="s">
        <v>3495</v>
      </c>
      <c r="T5403" t="s">
        <v>3730</v>
      </c>
      <c r="U5403" s="201">
        <v>3.85</v>
      </c>
      <c r="V5403" t="s">
        <v>3284</v>
      </c>
      <c r="W5403" t="s">
        <v>4163</v>
      </c>
      <c r="X5403" t="s">
        <v>4164</v>
      </c>
      <c r="Y5403" t="s">
        <v>4481</v>
      </c>
      <c r="Z5403" t="s">
        <v>3051</v>
      </c>
      <c r="AA5403">
        <v>831875</v>
      </c>
      <c r="AB5403" s="198">
        <v>37049.875011574077</v>
      </c>
      <c r="AC5403" s="198">
        <v>37049.875011574077</v>
      </c>
    </row>
    <row r="5404" spans="1:29" x14ac:dyDescent="0.2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1342923</v>
      </c>
      <c r="H5404" s="198">
        <v>37047.520914351851</v>
      </c>
      <c r="I5404" t="s">
        <v>4516</v>
      </c>
      <c r="M5404" t="s">
        <v>3494</v>
      </c>
      <c r="N5404" t="s">
        <v>3840</v>
      </c>
      <c r="O5404" t="s">
        <v>1437</v>
      </c>
      <c r="Q5404" s="199">
        <v>10000</v>
      </c>
      <c r="S5404" t="s">
        <v>3495</v>
      </c>
      <c r="T5404" t="s">
        <v>3730</v>
      </c>
      <c r="U5404" s="201">
        <v>3.8</v>
      </c>
      <c r="V5404" t="s">
        <v>3284</v>
      </c>
      <c r="W5404" t="s">
        <v>4169</v>
      </c>
      <c r="X5404" t="s">
        <v>4170</v>
      </c>
      <c r="Y5404" t="s">
        <v>4481</v>
      </c>
      <c r="Z5404" t="s">
        <v>3051</v>
      </c>
      <c r="AA5404">
        <v>831876</v>
      </c>
      <c r="AB5404" s="198">
        <v>37049.875011574077</v>
      </c>
      <c r="AC5404" s="198">
        <v>37049.875011574077</v>
      </c>
    </row>
    <row r="5405" spans="1:29" x14ac:dyDescent="0.2">
      <c r="A5405" s="44" t="str">
        <f t="shared" si="425"/>
        <v xml:space="preserve"> Natural Gas Physical</v>
      </c>
      <c r="B5405" s="44" t="str">
        <f t="shared" si="426"/>
        <v/>
      </c>
      <c r="C5405" s="44" t="str">
        <f t="shared" si="427"/>
        <v>Natural Gas</v>
      </c>
      <c r="D5405" s="44" t="str">
        <f t="shared" si="428"/>
        <v>Physical</v>
      </c>
      <c r="E5405" s="44">
        <f>IF(VLOOKUP(S5405,'DD-Lookup'!$J$6:$L$50,3,FALSE)="Monthly",(YEAR(AC5405)-YEAR(AB5405))*12+MONTH(AC5405)-MONTH(AB5405)+1,(AC5405-AB5405+1))</f>
        <v>31</v>
      </c>
      <c r="F5405" s="213">
        <f t="shared" si="429"/>
        <v>155000</v>
      </c>
      <c r="G5405" s="202">
        <v>1342924</v>
      </c>
      <c r="H5405" s="198">
        <v>37047.52103009259</v>
      </c>
      <c r="I5405" t="s">
        <v>4323</v>
      </c>
      <c r="M5405" t="s">
        <v>3494</v>
      </c>
      <c r="N5405" t="s">
        <v>3176</v>
      </c>
      <c r="O5405" t="s">
        <v>3899</v>
      </c>
      <c r="P5405" s="199">
        <v>5000</v>
      </c>
      <c r="S5405" t="s">
        <v>3798</v>
      </c>
      <c r="T5405" t="s">
        <v>3177</v>
      </c>
      <c r="U5405" s="201">
        <v>5.04</v>
      </c>
      <c r="V5405" t="s">
        <v>4324</v>
      </c>
      <c r="W5405" t="s">
        <v>4461</v>
      </c>
      <c r="X5405" t="s">
        <v>3179</v>
      </c>
      <c r="Y5405" t="s">
        <v>4481</v>
      </c>
      <c r="Z5405" t="s">
        <v>3052</v>
      </c>
      <c r="AA5405">
        <v>831877</v>
      </c>
      <c r="AB5405" s="198">
        <v>37073.875011574077</v>
      </c>
      <c r="AC5405" s="198">
        <v>37103.875011574077</v>
      </c>
    </row>
    <row r="5406" spans="1:29" x14ac:dyDescent="0.2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620000</v>
      </c>
      <c r="G5406" s="202">
        <v>1342925</v>
      </c>
      <c r="H5406" s="198">
        <v>37047.521064814813</v>
      </c>
      <c r="I5406" t="s">
        <v>4282</v>
      </c>
      <c r="M5406" t="s">
        <v>3494</v>
      </c>
      <c r="N5406" t="s">
        <v>4277</v>
      </c>
      <c r="O5406" t="s">
        <v>4487</v>
      </c>
      <c r="P5406" s="199">
        <v>20000</v>
      </c>
      <c r="S5406" t="s">
        <v>3495</v>
      </c>
      <c r="T5406" t="s">
        <v>3730</v>
      </c>
      <c r="U5406" s="201">
        <v>3.9350000000000001</v>
      </c>
      <c r="V5406" t="s">
        <v>3230</v>
      </c>
      <c r="W5406" t="s">
        <v>2909</v>
      </c>
      <c r="X5406" t="s">
        <v>4278</v>
      </c>
      <c r="Y5406" t="s">
        <v>3748</v>
      </c>
      <c r="Z5406" t="s">
        <v>3051</v>
      </c>
      <c r="AA5406" t="s">
        <v>1438</v>
      </c>
      <c r="AB5406" s="198">
        <v>37073.875</v>
      </c>
      <c r="AC5406" s="198">
        <v>37103.875</v>
      </c>
    </row>
    <row r="5407" spans="1:29" x14ac:dyDescent="0.2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123</v>
      </c>
      <c r="F5407" s="213">
        <f t="shared" si="429"/>
        <v>615000</v>
      </c>
      <c r="G5407" s="202">
        <v>1342926</v>
      </c>
      <c r="H5407" s="198">
        <v>37047.521238425928</v>
      </c>
      <c r="I5407" t="s">
        <v>3606</v>
      </c>
      <c r="M5407" t="s">
        <v>3494</v>
      </c>
      <c r="N5407" t="s">
        <v>4277</v>
      </c>
      <c r="O5407" t="s">
        <v>3218</v>
      </c>
      <c r="P5407" s="199">
        <v>5000</v>
      </c>
      <c r="S5407" t="s">
        <v>3495</v>
      </c>
      <c r="T5407" t="s">
        <v>3730</v>
      </c>
      <c r="U5407" s="201">
        <v>4.0250000000000004</v>
      </c>
      <c r="V5407" t="s">
        <v>3197</v>
      </c>
      <c r="W5407" t="s">
        <v>2909</v>
      </c>
      <c r="X5407" t="s">
        <v>4278</v>
      </c>
      <c r="Y5407" t="s">
        <v>3748</v>
      </c>
      <c r="Z5407" t="s">
        <v>3051</v>
      </c>
      <c r="AA5407" t="s">
        <v>1439</v>
      </c>
      <c r="AB5407" s="198">
        <v>37073</v>
      </c>
      <c r="AC5407" s="198">
        <v>37195</v>
      </c>
    </row>
    <row r="5408" spans="1:29" x14ac:dyDescent="0.2">
      <c r="A5408" s="44" t="str">
        <f t="shared" si="425"/>
        <v>US Power Financial</v>
      </c>
      <c r="B5408" s="44" t="str">
        <f t="shared" si="426"/>
        <v>US</v>
      </c>
      <c r="C5408" s="44" t="str">
        <f t="shared" si="427"/>
        <v>Power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2</v>
      </c>
      <c r="F5408" s="213">
        <f t="shared" si="429"/>
        <v>100</v>
      </c>
      <c r="G5408" s="202">
        <v>1342927</v>
      </c>
      <c r="H5408" s="198">
        <v>37047.52140046296</v>
      </c>
      <c r="I5408" t="s">
        <v>3647</v>
      </c>
      <c r="M5408" t="s">
        <v>2818</v>
      </c>
      <c r="N5408" t="s">
        <v>4780</v>
      </c>
      <c r="O5408" t="s">
        <v>2712</v>
      </c>
      <c r="P5408" s="199">
        <v>50</v>
      </c>
      <c r="S5408" t="s">
        <v>3493</v>
      </c>
      <c r="T5408" t="s">
        <v>3730</v>
      </c>
      <c r="U5408" s="201">
        <v>39.25</v>
      </c>
      <c r="V5408" t="s">
        <v>3299</v>
      </c>
      <c r="W5408" t="s">
        <v>4253</v>
      </c>
      <c r="X5408" t="s">
        <v>3526</v>
      </c>
      <c r="Y5408" t="s">
        <v>4783</v>
      </c>
      <c r="Z5408" t="s">
        <v>3051</v>
      </c>
      <c r="AA5408">
        <v>633367.1</v>
      </c>
      <c r="AB5408" s="198">
        <v>37049.875011574077</v>
      </c>
      <c r="AC5408" s="198">
        <v>37050.875011574077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151</v>
      </c>
      <c r="F5409" s="213">
        <f t="shared" si="429"/>
        <v>755000</v>
      </c>
      <c r="G5409" s="202">
        <v>1342928</v>
      </c>
      <c r="H5409" s="198">
        <v>37047.521562499998</v>
      </c>
      <c r="I5409" t="s">
        <v>4449</v>
      </c>
      <c r="M5409" t="s">
        <v>3494</v>
      </c>
      <c r="N5409" t="s">
        <v>4277</v>
      </c>
      <c r="O5409" t="s">
        <v>4505</v>
      </c>
      <c r="P5409" s="199">
        <v>5000</v>
      </c>
      <c r="S5409" t="s">
        <v>3495</v>
      </c>
      <c r="T5409" t="s">
        <v>3730</v>
      </c>
      <c r="U5409" s="201">
        <v>4.3550000000000004</v>
      </c>
      <c r="V5409" t="s">
        <v>3807</v>
      </c>
      <c r="W5409" t="s">
        <v>2909</v>
      </c>
      <c r="X5409" t="s">
        <v>4278</v>
      </c>
      <c r="Y5409" t="s">
        <v>3748</v>
      </c>
      <c r="Z5409" t="s">
        <v>3051</v>
      </c>
      <c r="AA5409" t="s">
        <v>1440</v>
      </c>
      <c r="AB5409" s="198">
        <v>37196</v>
      </c>
      <c r="AC5409" s="198">
        <v>37346</v>
      </c>
    </row>
    <row r="5410" spans="1:29" x14ac:dyDescent="0.2">
      <c r="A5410" s="44" t="str">
        <f t="shared" si="425"/>
        <v>US Power Physical</v>
      </c>
      <c r="B5410" s="44" t="str">
        <f t="shared" si="426"/>
        <v>US</v>
      </c>
      <c r="C5410" s="44" t="str">
        <f t="shared" si="427"/>
        <v>Power</v>
      </c>
      <c r="D5410" s="44" t="str">
        <f t="shared" si="428"/>
        <v>Physical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1550</v>
      </c>
      <c r="G5410" s="202">
        <v>1342929</v>
      </c>
      <c r="H5410" s="198">
        <v>37047.521874999999</v>
      </c>
      <c r="I5410" t="s">
        <v>4284</v>
      </c>
      <c r="M5410" t="s">
        <v>2818</v>
      </c>
      <c r="N5410" t="s">
        <v>3519</v>
      </c>
      <c r="O5410" t="s">
        <v>3834</v>
      </c>
      <c r="P5410" s="199">
        <v>50</v>
      </c>
      <c r="S5410" t="s">
        <v>3493</v>
      </c>
      <c r="T5410" t="s">
        <v>3730</v>
      </c>
      <c r="U5410" s="201">
        <v>84.25</v>
      </c>
      <c r="V5410" t="s">
        <v>2837</v>
      </c>
      <c r="W5410" t="s">
        <v>3538</v>
      </c>
      <c r="X5410" t="s">
        <v>3539</v>
      </c>
      <c r="Y5410" t="s">
        <v>4783</v>
      </c>
      <c r="Z5410" t="s">
        <v>3046</v>
      </c>
      <c r="AA5410">
        <v>633348.1</v>
      </c>
      <c r="AB5410" s="198">
        <v>37073.875011574077</v>
      </c>
      <c r="AC5410" s="198">
        <v>37103.875011574077</v>
      </c>
    </row>
    <row r="5411" spans="1:29" x14ac:dyDescent="0.2">
      <c r="A5411" s="44" t="str">
        <f t="shared" si="425"/>
        <v xml:space="preserve"> Natural Gas Physical</v>
      </c>
      <c r="B5411" s="44" t="str">
        <f t="shared" si="426"/>
        <v/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214</v>
      </c>
      <c r="F5411" s="213">
        <f t="shared" si="429"/>
        <v>2140000</v>
      </c>
      <c r="G5411" s="202">
        <v>1342930</v>
      </c>
      <c r="H5411" s="198">
        <v>37047.522106481483</v>
      </c>
      <c r="I5411" t="s">
        <v>3533</v>
      </c>
      <c r="M5411" t="s">
        <v>3494</v>
      </c>
      <c r="N5411" t="s">
        <v>4105</v>
      </c>
      <c r="O5411" t="s">
        <v>1141</v>
      </c>
      <c r="Q5411" s="199">
        <v>10000</v>
      </c>
      <c r="S5411" t="s">
        <v>3495</v>
      </c>
      <c r="T5411" t="s">
        <v>3730</v>
      </c>
      <c r="U5411" s="201">
        <v>0.13500000000000001</v>
      </c>
      <c r="V5411" t="s">
        <v>3507</v>
      </c>
      <c r="W5411" t="s">
        <v>3169</v>
      </c>
      <c r="X5411" t="s">
        <v>4508</v>
      </c>
      <c r="Y5411" t="s">
        <v>4481</v>
      </c>
      <c r="Z5411" t="s">
        <v>3051</v>
      </c>
      <c r="AA5411" t="s">
        <v>1441</v>
      </c>
      <c r="AB5411" s="198">
        <v>37347</v>
      </c>
      <c r="AC5411" s="198">
        <v>37560</v>
      </c>
    </row>
    <row r="5412" spans="1:29" x14ac:dyDescent="0.2">
      <c r="A5412" s="44" t="str">
        <f t="shared" si="425"/>
        <v xml:space="preserve"> Metals Financial</v>
      </c>
      <c r="B5412" s="44" t="str">
        <f t="shared" si="426"/>
        <v/>
      </c>
      <c r="C5412" s="44" t="str">
        <f t="shared" si="427"/>
        <v>Metals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20</v>
      </c>
      <c r="G5412" s="202">
        <v>1342931</v>
      </c>
      <c r="H5412" s="198">
        <v>37047.522256944445</v>
      </c>
      <c r="I5412" t="s">
        <v>4124</v>
      </c>
      <c r="M5412" t="s">
        <v>3499</v>
      </c>
      <c r="N5412" t="s">
        <v>3727</v>
      </c>
      <c r="O5412" t="s">
        <v>3728</v>
      </c>
      <c r="Q5412" s="199">
        <v>20</v>
      </c>
      <c r="S5412" t="s">
        <v>3729</v>
      </c>
      <c r="T5412" t="s">
        <v>3730</v>
      </c>
      <c r="U5412" s="201">
        <v>1685</v>
      </c>
      <c r="V5412" t="s">
        <v>2304</v>
      </c>
      <c r="W5412" t="s">
        <v>3736</v>
      </c>
      <c r="X5412" t="s">
        <v>3732</v>
      </c>
      <c r="Y5412" t="s">
        <v>3733</v>
      </c>
      <c r="Z5412" t="s">
        <v>3734</v>
      </c>
      <c r="AA5412">
        <v>2169953</v>
      </c>
    </row>
    <row r="5413" spans="1:29" x14ac:dyDescent="0.2">
      <c r="A5413" s="44" t="str">
        <f t="shared" si="425"/>
        <v>US Power Physical</v>
      </c>
      <c r="B5413" s="44" t="str">
        <f t="shared" si="426"/>
        <v>US</v>
      </c>
      <c r="C5413" s="44" t="str">
        <f t="shared" si="427"/>
        <v>Power</v>
      </c>
      <c r="D5413" s="44" t="str">
        <f t="shared" si="428"/>
        <v>Physical</v>
      </c>
      <c r="E5413" s="44">
        <f>IF(VLOOKUP(S5413,'DD-Lookup'!$J$6:$L$50,3,FALSE)="Monthly",(YEAR(AC5413)-YEAR(AB5413))*12+MONTH(AC5413)-MONTH(AB5413)+1,(AC5413-AB5413+1))</f>
        <v>31</v>
      </c>
      <c r="F5413" s="213">
        <f t="shared" si="429"/>
        <v>1550</v>
      </c>
      <c r="G5413" s="202">
        <v>1342933</v>
      </c>
      <c r="H5413" s="198">
        <v>37047.522858796299</v>
      </c>
      <c r="I5413" t="s">
        <v>4239</v>
      </c>
      <c r="M5413" t="s">
        <v>2818</v>
      </c>
      <c r="N5413" t="s">
        <v>3519</v>
      </c>
      <c r="O5413" t="s">
        <v>2438</v>
      </c>
      <c r="P5413" s="199">
        <v>50</v>
      </c>
      <c r="S5413" t="s">
        <v>3493</v>
      </c>
      <c r="T5413" t="s">
        <v>3730</v>
      </c>
      <c r="U5413" s="201">
        <v>86.25</v>
      </c>
      <c r="V5413" t="s">
        <v>3661</v>
      </c>
      <c r="W5413" t="s">
        <v>3527</v>
      </c>
      <c r="X5413" t="s">
        <v>4275</v>
      </c>
      <c r="Y5413" t="s">
        <v>4783</v>
      </c>
      <c r="Z5413" t="s">
        <v>3046</v>
      </c>
      <c r="AA5413">
        <v>633349.1</v>
      </c>
      <c r="AB5413" s="198">
        <v>37104.875011574077</v>
      </c>
      <c r="AC5413" s="198">
        <v>37134.875011574077</v>
      </c>
    </row>
    <row r="5414" spans="1:29" x14ac:dyDescent="0.2">
      <c r="A5414" s="44" t="str">
        <f t="shared" si="425"/>
        <v xml:space="preserve"> Natural Gas Physical</v>
      </c>
      <c r="B5414" s="44" t="str">
        <f t="shared" si="426"/>
        <v/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10000</v>
      </c>
      <c r="G5414" s="202">
        <v>1342937</v>
      </c>
      <c r="H5414" s="198">
        <v>37047.524004629631</v>
      </c>
      <c r="I5414" t="s">
        <v>4491</v>
      </c>
      <c r="M5414" t="s">
        <v>3494</v>
      </c>
      <c r="N5414" t="s">
        <v>3176</v>
      </c>
      <c r="O5414" t="s">
        <v>4591</v>
      </c>
      <c r="P5414" s="199">
        <v>10000</v>
      </c>
      <c r="S5414" t="s">
        <v>3798</v>
      </c>
      <c r="T5414" t="s">
        <v>3177</v>
      </c>
      <c r="U5414" s="201">
        <v>4.7</v>
      </c>
      <c r="V5414" t="s">
        <v>3455</v>
      </c>
      <c r="W5414" t="s">
        <v>3178</v>
      </c>
      <c r="X5414" t="s">
        <v>3179</v>
      </c>
      <c r="Y5414" t="s">
        <v>4481</v>
      </c>
      <c r="Z5414" t="s">
        <v>3052</v>
      </c>
      <c r="AA5414">
        <v>831882</v>
      </c>
      <c r="AB5414" s="198">
        <v>37047.875011574077</v>
      </c>
      <c r="AC5414" s="198">
        <v>37047.875011574077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620000</v>
      </c>
      <c r="G5415" s="202">
        <v>1342938</v>
      </c>
      <c r="H5415" s="198">
        <v>37047.524039351854</v>
      </c>
      <c r="I5415" t="s">
        <v>4276</v>
      </c>
      <c r="M5415" t="s">
        <v>3494</v>
      </c>
      <c r="N5415" t="s">
        <v>4277</v>
      </c>
      <c r="O5415" t="s">
        <v>4487</v>
      </c>
      <c r="Q5415" s="199">
        <v>20000</v>
      </c>
      <c r="S5415" t="s">
        <v>3495</v>
      </c>
      <c r="T5415" t="s">
        <v>3730</v>
      </c>
      <c r="U5415" s="201">
        <v>3.94</v>
      </c>
      <c r="V5415" t="s">
        <v>4452</v>
      </c>
      <c r="W5415" t="s">
        <v>2909</v>
      </c>
      <c r="X5415" t="s">
        <v>4278</v>
      </c>
      <c r="Y5415" t="s">
        <v>3748</v>
      </c>
      <c r="Z5415" t="s">
        <v>3051</v>
      </c>
      <c r="AA5415" t="s">
        <v>1442</v>
      </c>
      <c r="AB5415" s="198">
        <v>37073.875</v>
      </c>
      <c r="AC5415" s="198">
        <v>37103.875</v>
      </c>
    </row>
    <row r="5416" spans="1:29" x14ac:dyDescent="0.2">
      <c r="A5416" s="44" t="str">
        <f t="shared" si="425"/>
        <v>US Power Physical</v>
      </c>
      <c r="B5416" s="44" t="str">
        <f t="shared" si="426"/>
        <v>US</v>
      </c>
      <c r="C5416" s="44" t="str">
        <f t="shared" si="427"/>
        <v>Power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5</v>
      </c>
      <c r="F5416" s="213">
        <f t="shared" si="429"/>
        <v>250</v>
      </c>
      <c r="G5416" s="202">
        <v>1342941</v>
      </c>
      <c r="H5416" s="198">
        <v>37047.524351851855</v>
      </c>
      <c r="I5416" t="s">
        <v>4282</v>
      </c>
      <c r="M5416" t="s">
        <v>2818</v>
      </c>
      <c r="N5416" t="s">
        <v>3519</v>
      </c>
      <c r="O5416" t="s">
        <v>1779</v>
      </c>
      <c r="Q5416" s="199">
        <v>50</v>
      </c>
      <c r="S5416" t="s">
        <v>3493</v>
      </c>
      <c r="T5416" t="s">
        <v>3730</v>
      </c>
      <c r="U5416" s="201">
        <v>40.5</v>
      </c>
      <c r="V5416" t="s">
        <v>2432</v>
      </c>
      <c r="W5416" t="s">
        <v>3444</v>
      </c>
      <c r="X5416" t="s">
        <v>3526</v>
      </c>
      <c r="Y5416" t="s">
        <v>4783</v>
      </c>
      <c r="Z5416" t="s">
        <v>3046</v>
      </c>
      <c r="AA5416">
        <v>633353.1</v>
      </c>
      <c r="AB5416" s="198">
        <v>37053.875011574077</v>
      </c>
      <c r="AC5416" s="198">
        <v>37057.875011574077</v>
      </c>
    </row>
    <row r="5417" spans="1:29" x14ac:dyDescent="0.2">
      <c r="A5417" s="44" t="str">
        <f t="shared" si="425"/>
        <v xml:space="preserve"> Metals Financial</v>
      </c>
      <c r="B5417" s="44" t="str">
        <f t="shared" si="426"/>
        <v/>
      </c>
      <c r="C5417" s="44" t="str">
        <f t="shared" si="427"/>
        <v>Metals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1</v>
      </c>
      <c r="F5417" s="213">
        <f t="shared" si="429"/>
        <v>20</v>
      </c>
      <c r="G5417" s="202">
        <v>1342944</v>
      </c>
      <c r="H5417" s="198">
        <v>37047.525057870371</v>
      </c>
      <c r="I5417" t="s">
        <v>3700</v>
      </c>
      <c r="M5417" t="s">
        <v>3499</v>
      </c>
      <c r="N5417" t="s">
        <v>3727</v>
      </c>
      <c r="O5417" t="s">
        <v>3728</v>
      </c>
      <c r="Q5417" s="199">
        <v>20</v>
      </c>
      <c r="S5417" t="s">
        <v>3729</v>
      </c>
      <c r="T5417" t="s">
        <v>3730</v>
      </c>
      <c r="U5417" s="201">
        <v>1685</v>
      </c>
      <c r="V5417" t="s">
        <v>3940</v>
      </c>
      <c r="W5417" t="s">
        <v>3736</v>
      </c>
      <c r="X5417" t="s">
        <v>3732</v>
      </c>
      <c r="Y5417" t="s">
        <v>3733</v>
      </c>
      <c r="Z5417" t="s">
        <v>3734</v>
      </c>
      <c r="AA5417">
        <v>2169951</v>
      </c>
    </row>
    <row r="5418" spans="1:29" x14ac:dyDescent="0.2">
      <c r="A5418" s="44" t="str">
        <f t="shared" si="425"/>
        <v>US Power Physical</v>
      </c>
      <c r="B5418" s="44" t="str">
        <f t="shared" si="426"/>
        <v>US</v>
      </c>
      <c r="C5418" s="44" t="str">
        <f t="shared" si="427"/>
        <v>Power</v>
      </c>
      <c r="D5418" s="44" t="str">
        <f t="shared" si="428"/>
        <v>Physical</v>
      </c>
      <c r="E5418" s="44">
        <f>IF(VLOOKUP(S5418,'DD-Lookup'!$J$6:$L$50,3,FALSE)="Monthly",(YEAR(AC5418)-YEAR(AB5418))*12+MONTH(AC5418)-MONTH(AB5418)+1,(AC5418-AB5418+1))</f>
        <v>2</v>
      </c>
      <c r="F5418" s="213">
        <f t="shared" si="429"/>
        <v>100</v>
      </c>
      <c r="G5418" s="202">
        <v>1342945</v>
      </c>
      <c r="H5418" s="198">
        <v>37047.525509259256</v>
      </c>
      <c r="I5418" t="s">
        <v>4438</v>
      </c>
      <c r="M5418" t="s">
        <v>2818</v>
      </c>
      <c r="N5418" t="s">
        <v>3519</v>
      </c>
      <c r="O5418" t="s">
        <v>1443</v>
      </c>
      <c r="Q5418" s="199">
        <v>50</v>
      </c>
      <c r="S5418" t="s">
        <v>3493</v>
      </c>
      <c r="T5418" t="s">
        <v>3730</v>
      </c>
      <c r="U5418" s="201">
        <v>25.75</v>
      </c>
      <c r="V5418" t="s">
        <v>1444</v>
      </c>
      <c r="W5418" t="s">
        <v>2834</v>
      </c>
      <c r="X5418" t="s">
        <v>3528</v>
      </c>
      <c r="Y5418" t="s">
        <v>4783</v>
      </c>
      <c r="Z5418" t="s">
        <v>3046</v>
      </c>
      <c r="AA5418">
        <v>633356.1</v>
      </c>
      <c r="AB5418" s="198">
        <v>37049.875011574077</v>
      </c>
      <c r="AC5418" s="198">
        <v>37050.875011574077</v>
      </c>
    </row>
    <row r="5419" spans="1:29" x14ac:dyDescent="0.2">
      <c r="A5419" s="44" t="str">
        <f t="shared" si="425"/>
        <v>US Power Physical</v>
      </c>
      <c r="B5419" s="44" t="str">
        <f t="shared" si="426"/>
        <v>US</v>
      </c>
      <c r="C5419" s="44" t="str">
        <f t="shared" si="427"/>
        <v>Power</v>
      </c>
      <c r="D5419" s="44" t="str">
        <f t="shared" si="428"/>
        <v>Physical</v>
      </c>
      <c r="E5419" s="44">
        <f>IF(VLOOKUP(S5419,'DD-Lookup'!$J$6:$L$50,3,FALSE)="Monthly",(YEAR(AC5419)-YEAR(AB5419))*12+MONTH(AC5419)-MONTH(AB5419)+1,(AC5419-AB5419+1))</f>
        <v>2</v>
      </c>
      <c r="F5419" s="213">
        <f t="shared" si="429"/>
        <v>100</v>
      </c>
      <c r="G5419" s="202">
        <v>1342946</v>
      </c>
      <c r="H5419" s="198">
        <v>37047.525555555556</v>
      </c>
      <c r="I5419" t="s">
        <v>4438</v>
      </c>
      <c r="M5419" t="s">
        <v>2818</v>
      </c>
      <c r="N5419" t="s">
        <v>3519</v>
      </c>
      <c r="O5419" t="s">
        <v>1443</v>
      </c>
      <c r="Q5419" s="199">
        <v>50</v>
      </c>
      <c r="S5419" t="s">
        <v>3493</v>
      </c>
      <c r="T5419" t="s">
        <v>3730</v>
      </c>
      <c r="U5419" s="201">
        <v>26</v>
      </c>
      <c r="V5419" t="s">
        <v>1444</v>
      </c>
      <c r="W5419" t="s">
        <v>2834</v>
      </c>
      <c r="X5419" t="s">
        <v>3528</v>
      </c>
      <c r="Y5419" t="s">
        <v>4783</v>
      </c>
      <c r="Z5419" t="s">
        <v>3046</v>
      </c>
      <c r="AA5419">
        <v>633357.1</v>
      </c>
      <c r="AB5419" s="198">
        <v>37049.875011574077</v>
      </c>
      <c r="AC5419" s="198">
        <v>37050.875011574077</v>
      </c>
    </row>
    <row r="5420" spans="1:29" x14ac:dyDescent="0.2">
      <c r="A5420" s="44" t="str">
        <f t="shared" si="425"/>
        <v>US Power Physical</v>
      </c>
      <c r="B5420" s="44" t="str">
        <f t="shared" si="426"/>
        <v>US</v>
      </c>
      <c r="C5420" s="44" t="str">
        <f t="shared" si="427"/>
        <v>Power</v>
      </c>
      <c r="D5420" s="44" t="str">
        <f t="shared" si="428"/>
        <v>Physical</v>
      </c>
      <c r="E5420" s="44">
        <f>IF(VLOOKUP(S5420,'DD-Lookup'!$J$6:$L$50,3,FALSE)="Monthly",(YEAR(AC5420)-YEAR(AB5420))*12+MONTH(AC5420)-MONTH(AB5420)+1,(AC5420-AB5420+1))</f>
        <v>59</v>
      </c>
      <c r="F5420" s="213">
        <f t="shared" si="429"/>
        <v>2950</v>
      </c>
      <c r="G5420" s="202">
        <v>1342947</v>
      </c>
      <c r="H5420" s="198">
        <v>37047.52579861111</v>
      </c>
      <c r="I5420" t="s">
        <v>3533</v>
      </c>
      <c r="M5420" t="s">
        <v>2818</v>
      </c>
      <c r="N5420" t="s">
        <v>3519</v>
      </c>
      <c r="O5420" t="s">
        <v>471</v>
      </c>
      <c r="Q5420" s="199">
        <v>50</v>
      </c>
      <c r="S5420" t="s">
        <v>3493</v>
      </c>
      <c r="T5420" t="s">
        <v>3730</v>
      </c>
      <c r="U5420" s="201">
        <v>59.75</v>
      </c>
      <c r="V5420" t="s">
        <v>917</v>
      </c>
      <c r="W5420" t="s">
        <v>4263</v>
      </c>
      <c r="X5420" t="s">
        <v>3541</v>
      </c>
      <c r="Y5420" t="s">
        <v>4783</v>
      </c>
      <c r="Z5420" t="s">
        <v>3046</v>
      </c>
      <c r="AA5420">
        <v>633358.1</v>
      </c>
      <c r="AB5420" s="198">
        <v>37257.71597222222</v>
      </c>
      <c r="AC5420" s="198">
        <v>37315.71597222222</v>
      </c>
    </row>
    <row r="5421" spans="1:29" x14ac:dyDescent="0.2">
      <c r="A5421" s="44" t="str">
        <f t="shared" si="425"/>
        <v xml:space="preserve"> Metals Financial</v>
      </c>
      <c r="B5421" s="44" t="str">
        <f t="shared" si="426"/>
        <v/>
      </c>
      <c r="C5421" s="44" t="str">
        <f t="shared" si="427"/>
        <v>Metals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20</v>
      </c>
      <c r="G5421" s="202">
        <v>1342948</v>
      </c>
      <c r="H5421" s="198">
        <v>37047.526099537034</v>
      </c>
      <c r="I5421" t="s">
        <v>3784</v>
      </c>
      <c r="M5421" t="s">
        <v>3499</v>
      </c>
      <c r="N5421" t="s">
        <v>3727</v>
      </c>
      <c r="O5421" t="s">
        <v>3728</v>
      </c>
      <c r="Q5421" s="199">
        <v>20</v>
      </c>
      <c r="S5421" t="s">
        <v>3729</v>
      </c>
      <c r="T5421" t="s">
        <v>3730</v>
      </c>
      <c r="U5421" s="201">
        <v>1686</v>
      </c>
      <c r="V5421" t="s">
        <v>3786</v>
      </c>
      <c r="W5421" t="s">
        <v>3736</v>
      </c>
      <c r="X5421" t="s">
        <v>3732</v>
      </c>
      <c r="Y5421" t="s">
        <v>3733</v>
      </c>
      <c r="Z5421" t="s">
        <v>3734</v>
      </c>
      <c r="AA5421">
        <v>2169949</v>
      </c>
    </row>
    <row r="5422" spans="1:29" x14ac:dyDescent="0.2">
      <c r="A5422" s="44" t="str">
        <f t="shared" si="425"/>
        <v xml:space="preserve"> Natural Gas Physical</v>
      </c>
      <c r="B5422" s="44" t="str">
        <f t="shared" si="426"/>
        <v/>
      </c>
      <c r="C5422" s="44" t="str">
        <f t="shared" si="427"/>
        <v>Natural Gas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1</v>
      </c>
      <c r="F5422" s="213">
        <f t="shared" si="429"/>
        <v>10000</v>
      </c>
      <c r="G5422" s="202">
        <v>1342949</v>
      </c>
      <c r="H5422" s="198">
        <v>37047.526296296295</v>
      </c>
      <c r="I5422" t="s">
        <v>4431</v>
      </c>
      <c r="M5422" t="s">
        <v>3494</v>
      </c>
      <c r="N5422" t="s">
        <v>3176</v>
      </c>
      <c r="O5422" t="s">
        <v>4591</v>
      </c>
      <c r="Q5422" s="199">
        <v>10000</v>
      </c>
      <c r="S5422" t="s">
        <v>3798</v>
      </c>
      <c r="T5422" t="s">
        <v>3177</v>
      </c>
      <c r="U5422" s="201">
        <v>4.7050000000000001</v>
      </c>
      <c r="V5422" t="s">
        <v>3806</v>
      </c>
      <c r="W5422" t="s">
        <v>3178</v>
      </c>
      <c r="X5422" t="s">
        <v>3179</v>
      </c>
      <c r="Y5422" t="s">
        <v>4481</v>
      </c>
      <c r="Z5422" t="s">
        <v>3052</v>
      </c>
      <c r="AA5422">
        <v>831884</v>
      </c>
      <c r="AB5422" s="198">
        <v>37047.875011574077</v>
      </c>
      <c r="AC5422" s="198">
        <v>37047.875011574077</v>
      </c>
    </row>
    <row r="5423" spans="1:29" x14ac:dyDescent="0.2">
      <c r="A5423" s="44" t="str">
        <f t="shared" si="425"/>
        <v xml:space="preserve"> Natural Gas Physical</v>
      </c>
      <c r="B5423" s="44" t="str">
        <f t="shared" si="426"/>
        <v/>
      </c>
      <c r="C5423" s="44" t="str">
        <f t="shared" si="427"/>
        <v>Natural Gas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5000</v>
      </c>
      <c r="G5423" s="202">
        <v>1342950</v>
      </c>
      <c r="H5423" s="198">
        <v>37047.526342592595</v>
      </c>
      <c r="I5423" t="s">
        <v>4431</v>
      </c>
      <c r="M5423" t="s">
        <v>3494</v>
      </c>
      <c r="N5423" t="s">
        <v>3176</v>
      </c>
      <c r="O5423" t="s">
        <v>151</v>
      </c>
      <c r="P5423" s="199">
        <v>5000</v>
      </c>
      <c r="S5423" t="s">
        <v>3798</v>
      </c>
      <c r="T5423" t="s">
        <v>3177</v>
      </c>
      <c r="U5423" s="201">
        <v>4.71</v>
      </c>
      <c r="V5423" t="s">
        <v>3806</v>
      </c>
      <c r="W5423" t="s">
        <v>3178</v>
      </c>
      <c r="X5423" t="s">
        <v>3179</v>
      </c>
      <c r="Y5423" t="s">
        <v>4481</v>
      </c>
      <c r="Z5423" t="s">
        <v>3052</v>
      </c>
      <c r="AA5423">
        <v>831885</v>
      </c>
      <c r="AB5423" s="198">
        <v>37048.875011574077</v>
      </c>
      <c r="AC5423" s="198">
        <v>37048.875011574077</v>
      </c>
    </row>
    <row r="5424" spans="1:29" x14ac:dyDescent="0.2">
      <c r="A5424" s="44" t="str">
        <f t="shared" si="425"/>
        <v xml:space="preserve"> Metals Financial</v>
      </c>
      <c r="B5424" s="44" t="str">
        <f t="shared" si="426"/>
        <v/>
      </c>
      <c r="C5424" s="44" t="str">
        <f t="shared" si="427"/>
        <v>Metals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20</v>
      </c>
      <c r="G5424" s="202">
        <v>1342951</v>
      </c>
      <c r="H5424" s="198">
        <v>37047.526388888888</v>
      </c>
      <c r="I5424" t="s">
        <v>3700</v>
      </c>
      <c r="M5424" t="s">
        <v>3499</v>
      </c>
      <c r="N5424" t="s">
        <v>3727</v>
      </c>
      <c r="O5424" t="s">
        <v>3728</v>
      </c>
      <c r="Q5424" s="199">
        <v>20</v>
      </c>
      <c r="S5424" t="s">
        <v>3729</v>
      </c>
      <c r="T5424" t="s">
        <v>3730</v>
      </c>
      <c r="U5424" s="201">
        <v>1686</v>
      </c>
      <c r="V5424" t="s">
        <v>3940</v>
      </c>
      <c r="W5424" t="s">
        <v>3736</v>
      </c>
      <c r="X5424" t="s">
        <v>3732</v>
      </c>
      <c r="Y5424" t="s">
        <v>3733</v>
      </c>
      <c r="Z5424" t="s">
        <v>3734</v>
      </c>
      <c r="AA5424">
        <v>2169947</v>
      </c>
    </row>
    <row r="5425" spans="1:29" x14ac:dyDescent="0.2">
      <c r="A5425" s="44" t="str">
        <f t="shared" si="425"/>
        <v xml:space="preserve"> Metals Financial</v>
      </c>
      <c r="B5425" s="44" t="str">
        <f t="shared" si="426"/>
        <v/>
      </c>
      <c r="C5425" s="44" t="str">
        <f t="shared" si="427"/>
        <v>Metals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4</v>
      </c>
      <c r="G5425" s="202">
        <v>1342952</v>
      </c>
      <c r="H5425" s="198">
        <v>37047.526423611111</v>
      </c>
      <c r="I5425" t="s">
        <v>4128</v>
      </c>
      <c r="M5425" t="s">
        <v>3499</v>
      </c>
      <c r="N5425" t="s">
        <v>3727</v>
      </c>
      <c r="O5425" t="s">
        <v>3728</v>
      </c>
      <c r="P5425" s="199">
        <v>4</v>
      </c>
      <c r="S5425" t="s">
        <v>3729</v>
      </c>
      <c r="T5425" t="s">
        <v>3730</v>
      </c>
      <c r="U5425" s="201">
        <v>1685</v>
      </c>
      <c r="V5425" t="s">
        <v>4129</v>
      </c>
      <c r="W5425" t="s">
        <v>3736</v>
      </c>
      <c r="X5425" t="s">
        <v>3732</v>
      </c>
      <c r="Y5425" t="s">
        <v>3733</v>
      </c>
      <c r="Z5425" t="s">
        <v>3734</v>
      </c>
      <c r="AA5425">
        <v>2169945</v>
      </c>
    </row>
    <row r="5426" spans="1:29" x14ac:dyDescent="0.2">
      <c r="A5426" s="44" t="str">
        <f t="shared" si="425"/>
        <v>US Power Physical</v>
      </c>
      <c r="B5426" s="44" t="str">
        <f t="shared" si="426"/>
        <v>US</v>
      </c>
      <c r="C5426" s="44" t="str">
        <f t="shared" si="427"/>
        <v>Power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2</v>
      </c>
      <c r="F5426" s="213">
        <f t="shared" si="429"/>
        <v>100</v>
      </c>
      <c r="G5426" s="202">
        <v>1342953</v>
      </c>
      <c r="H5426" s="198">
        <v>37047.526562500003</v>
      </c>
      <c r="I5426" t="s">
        <v>4477</v>
      </c>
      <c r="M5426" t="s">
        <v>2818</v>
      </c>
      <c r="N5426" t="s">
        <v>4269</v>
      </c>
      <c r="O5426" t="s">
        <v>1445</v>
      </c>
      <c r="Q5426" s="199">
        <v>50</v>
      </c>
      <c r="S5426" t="s">
        <v>3493</v>
      </c>
      <c r="T5426" t="s">
        <v>3730</v>
      </c>
      <c r="U5426" s="201">
        <v>38</v>
      </c>
      <c r="V5426" t="s">
        <v>3998</v>
      </c>
      <c r="W5426" t="s">
        <v>4270</v>
      </c>
      <c r="X5426" t="s">
        <v>4474</v>
      </c>
      <c r="Y5426" t="s">
        <v>4783</v>
      </c>
      <c r="Z5426" t="s">
        <v>3046</v>
      </c>
      <c r="AA5426">
        <v>633360.1</v>
      </c>
      <c r="AB5426" s="198">
        <v>37049.875011574077</v>
      </c>
      <c r="AC5426" s="198">
        <v>37050.875011574077</v>
      </c>
    </row>
    <row r="5427" spans="1:29" x14ac:dyDescent="0.2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24</v>
      </c>
      <c r="F5427" s="213">
        <f t="shared" si="429"/>
        <v>1200</v>
      </c>
      <c r="G5427" s="202">
        <v>1342955</v>
      </c>
      <c r="H5427" s="198">
        <v>37047.526944444442</v>
      </c>
      <c r="I5427" t="s">
        <v>4282</v>
      </c>
      <c r="M5427" t="s">
        <v>2818</v>
      </c>
      <c r="N5427" t="s">
        <v>3519</v>
      </c>
      <c r="O5427" t="s">
        <v>2445</v>
      </c>
      <c r="Q5427" s="199">
        <v>50</v>
      </c>
      <c r="S5427" t="s">
        <v>3493</v>
      </c>
      <c r="T5427" t="s">
        <v>3730</v>
      </c>
      <c r="U5427" s="201">
        <v>45.5</v>
      </c>
      <c r="V5427" t="s">
        <v>3354</v>
      </c>
      <c r="W5427" t="s">
        <v>3534</v>
      </c>
      <c r="X5427" t="s">
        <v>3535</v>
      </c>
      <c r="Y5427" t="s">
        <v>4783</v>
      </c>
      <c r="Z5427" t="s">
        <v>3046</v>
      </c>
      <c r="AA5427">
        <v>633361.1</v>
      </c>
      <c r="AB5427" s="198">
        <v>37049.875011574077</v>
      </c>
      <c r="AC5427" s="198">
        <v>37072.875011574077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90</v>
      </c>
      <c r="F5428" s="213">
        <f t="shared" si="429"/>
        <v>2250</v>
      </c>
      <c r="G5428" s="202">
        <v>1342957</v>
      </c>
      <c r="H5428" s="198">
        <v>37047.527071759258</v>
      </c>
      <c r="I5428" t="s">
        <v>3529</v>
      </c>
      <c r="M5428" t="s">
        <v>2818</v>
      </c>
      <c r="N5428" t="s">
        <v>3458</v>
      </c>
      <c r="O5428" t="s">
        <v>4662</v>
      </c>
      <c r="Q5428" s="199">
        <v>25</v>
      </c>
      <c r="S5428" t="s">
        <v>3493</v>
      </c>
      <c r="T5428" t="s">
        <v>3730</v>
      </c>
      <c r="U5428" s="201">
        <v>54</v>
      </c>
      <c r="V5428" t="s">
        <v>1446</v>
      </c>
      <c r="W5428" t="s">
        <v>4411</v>
      </c>
      <c r="X5428" t="s">
        <v>3459</v>
      </c>
      <c r="Y5428" t="s">
        <v>4783</v>
      </c>
      <c r="Z5428" t="s">
        <v>3046</v>
      </c>
      <c r="AA5428">
        <v>633363.1</v>
      </c>
      <c r="AB5428" s="198">
        <v>37257.701388888891</v>
      </c>
      <c r="AC5428" s="198">
        <v>37346.701388888891</v>
      </c>
    </row>
    <row r="5429" spans="1:29" x14ac:dyDescent="0.2">
      <c r="A5429" s="44" t="str">
        <f t="shared" si="425"/>
        <v>US Power Physical</v>
      </c>
      <c r="B5429" s="44" t="str">
        <f t="shared" si="426"/>
        <v>US</v>
      </c>
      <c r="C5429" s="44" t="str">
        <f t="shared" si="427"/>
        <v>Power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24</v>
      </c>
      <c r="F5429" s="213">
        <f t="shared" si="429"/>
        <v>600</v>
      </c>
      <c r="G5429" s="202">
        <v>1342960</v>
      </c>
      <c r="H5429" s="198">
        <v>37047.528055555558</v>
      </c>
      <c r="I5429" t="s">
        <v>4249</v>
      </c>
      <c r="M5429" t="s">
        <v>2818</v>
      </c>
      <c r="N5429" t="s">
        <v>3460</v>
      </c>
      <c r="O5429" t="s">
        <v>1012</v>
      </c>
      <c r="P5429" s="199">
        <v>25</v>
      </c>
      <c r="S5429" t="s">
        <v>3493</v>
      </c>
      <c r="T5429" t="s">
        <v>3730</v>
      </c>
      <c r="U5429" s="201">
        <v>118</v>
      </c>
      <c r="V5429" t="s">
        <v>3461</v>
      </c>
      <c r="W5429" t="s">
        <v>3465</v>
      </c>
      <c r="X5429" t="s">
        <v>3462</v>
      </c>
      <c r="Y5429" t="s">
        <v>4783</v>
      </c>
      <c r="Z5429" t="s">
        <v>3046</v>
      </c>
      <c r="AA5429">
        <v>633366.1</v>
      </c>
      <c r="AB5429" s="198">
        <v>37049.875011574077</v>
      </c>
      <c r="AC5429" s="198">
        <v>37072.875011574077</v>
      </c>
    </row>
    <row r="5430" spans="1:29" x14ac:dyDescent="0.2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31</v>
      </c>
      <c r="F5430" s="213">
        <f t="shared" si="429"/>
        <v>775</v>
      </c>
      <c r="G5430" s="202">
        <v>1342961</v>
      </c>
      <c r="H5430" s="198">
        <v>37047.528460648151</v>
      </c>
      <c r="I5430" t="s">
        <v>3529</v>
      </c>
      <c r="J5430" t="s">
        <v>4266</v>
      </c>
      <c r="K5430" t="s">
        <v>4267</v>
      </c>
      <c r="M5430" t="s">
        <v>2818</v>
      </c>
      <c r="N5430" t="s">
        <v>3458</v>
      </c>
      <c r="O5430" t="s">
        <v>3241</v>
      </c>
      <c r="Q5430" s="199">
        <v>25</v>
      </c>
      <c r="S5430" t="s">
        <v>3493</v>
      </c>
      <c r="T5430" t="s">
        <v>3730</v>
      </c>
      <c r="U5430" s="201">
        <v>233</v>
      </c>
      <c r="V5430" t="s">
        <v>3336</v>
      </c>
      <c r="W5430" t="s">
        <v>4411</v>
      </c>
      <c r="X5430" t="s">
        <v>3459</v>
      </c>
      <c r="Y5430" t="s">
        <v>4783</v>
      </c>
      <c r="Z5430" t="s">
        <v>3046</v>
      </c>
      <c r="AA5430">
        <v>633368.1</v>
      </c>
      <c r="AB5430" s="198">
        <v>37073.875011574077</v>
      </c>
      <c r="AC5430" s="198">
        <v>37103.875011574077</v>
      </c>
    </row>
    <row r="5431" spans="1:29" x14ac:dyDescent="0.2">
      <c r="A5431" s="44" t="str">
        <f t="shared" si="425"/>
        <v>US Power Physical</v>
      </c>
      <c r="B5431" s="44" t="str">
        <f t="shared" si="426"/>
        <v>US</v>
      </c>
      <c r="C5431" s="44" t="str">
        <f t="shared" si="427"/>
        <v>Power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31</v>
      </c>
      <c r="F5431" s="213">
        <f t="shared" si="429"/>
        <v>775</v>
      </c>
      <c r="G5431" s="202">
        <v>1342962</v>
      </c>
      <c r="H5431" s="198">
        <v>37047.528541666667</v>
      </c>
      <c r="I5431" t="s">
        <v>4276</v>
      </c>
      <c r="M5431" t="s">
        <v>2818</v>
      </c>
      <c r="N5431" t="s">
        <v>3458</v>
      </c>
      <c r="O5431" t="s">
        <v>3241</v>
      </c>
      <c r="P5431" s="199">
        <v>25</v>
      </c>
      <c r="S5431" t="s">
        <v>3493</v>
      </c>
      <c r="T5431" t="s">
        <v>3730</v>
      </c>
      <c r="U5431" s="201">
        <v>231</v>
      </c>
      <c r="V5431" t="s">
        <v>2843</v>
      </c>
      <c r="W5431" t="s">
        <v>4411</v>
      </c>
      <c r="X5431" t="s">
        <v>3459</v>
      </c>
      <c r="Y5431" t="s">
        <v>4783</v>
      </c>
      <c r="Z5431" t="s">
        <v>3046</v>
      </c>
      <c r="AA5431">
        <v>633369.1</v>
      </c>
      <c r="AB5431" s="198">
        <v>37073.875011574077</v>
      </c>
      <c r="AC5431" s="198">
        <v>37103.875011574077</v>
      </c>
    </row>
    <row r="5432" spans="1:29" x14ac:dyDescent="0.2">
      <c r="A5432" s="44" t="str">
        <f t="shared" si="425"/>
        <v xml:space="preserve"> Natural Gas Physical</v>
      </c>
      <c r="B5432" s="44" t="str">
        <f t="shared" si="426"/>
        <v/>
      </c>
      <c r="C5432" s="44" t="str">
        <f t="shared" si="427"/>
        <v>Natural Gas</v>
      </c>
      <c r="D5432" s="44" t="str">
        <f t="shared" si="428"/>
        <v>Physical</v>
      </c>
      <c r="E5432" s="44">
        <f>IF(VLOOKUP(S5432,'DD-Lookup'!$J$6:$L$50,3,FALSE)="Monthly",(YEAR(AC5432)-YEAR(AB5432))*12+MONTH(AC5432)-MONTH(AB5432)+1,(AC5432-AB5432+1))</f>
        <v>1</v>
      </c>
      <c r="F5432" s="213">
        <f t="shared" si="429"/>
        <v>10000</v>
      </c>
      <c r="G5432" s="202">
        <v>1342963</v>
      </c>
      <c r="H5432" s="198">
        <v>37047.528622685182</v>
      </c>
      <c r="I5432" t="s">
        <v>4431</v>
      </c>
      <c r="M5432" t="s">
        <v>3494</v>
      </c>
      <c r="N5432" t="s">
        <v>3176</v>
      </c>
      <c r="O5432" t="s">
        <v>4591</v>
      </c>
      <c r="P5432" s="199">
        <v>10000</v>
      </c>
      <c r="S5432" t="s">
        <v>3798</v>
      </c>
      <c r="T5432" t="s">
        <v>3177</v>
      </c>
      <c r="U5432" s="201">
        <v>4.7</v>
      </c>
      <c r="V5432" t="s">
        <v>3806</v>
      </c>
      <c r="W5432" t="s">
        <v>3178</v>
      </c>
      <c r="X5432" t="s">
        <v>3179</v>
      </c>
      <c r="Y5432" t="s">
        <v>4481</v>
      </c>
      <c r="Z5432" t="s">
        <v>3052</v>
      </c>
      <c r="AA5432">
        <v>831887</v>
      </c>
      <c r="AB5432" s="198">
        <v>37047.875011574077</v>
      </c>
      <c r="AC5432" s="198">
        <v>37047.875011574077</v>
      </c>
    </row>
    <row r="5433" spans="1:29" x14ac:dyDescent="0.2">
      <c r="A5433" s="44" t="str">
        <f t="shared" si="425"/>
        <v>US Power Physical</v>
      </c>
      <c r="B5433" s="44" t="str">
        <f t="shared" si="426"/>
        <v>US</v>
      </c>
      <c r="C5433" s="44" t="str">
        <f t="shared" si="427"/>
        <v>Power</v>
      </c>
      <c r="D5433" s="44" t="str">
        <f t="shared" si="428"/>
        <v>Physical</v>
      </c>
      <c r="E5433" s="44">
        <f>IF(VLOOKUP(S5433,'DD-Lookup'!$J$6:$L$50,3,FALSE)="Monthly",(YEAR(AC5433)-YEAR(AB5433))*12+MONTH(AC5433)-MONTH(AB5433)+1,(AC5433-AB5433+1))</f>
        <v>59</v>
      </c>
      <c r="F5433" s="213">
        <f t="shared" si="429"/>
        <v>2950</v>
      </c>
      <c r="G5433" s="202">
        <v>1342964</v>
      </c>
      <c r="H5433" s="198">
        <v>37047.529016203705</v>
      </c>
      <c r="I5433" t="s">
        <v>4239</v>
      </c>
      <c r="M5433" t="s">
        <v>2818</v>
      </c>
      <c r="N5433" t="s">
        <v>3519</v>
      </c>
      <c r="O5433" t="s">
        <v>3974</v>
      </c>
      <c r="Q5433" s="199">
        <v>50</v>
      </c>
      <c r="S5433" t="s">
        <v>3493</v>
      </c>
      <c r="T5433" t="s">
        <v>3730</v>
      </c>
      <c r="U5433" s="201">
        <v>42.25</v>
      </c>
      <c r="V5433" t="s">
        <v>3331</v>
      </c>
      <c r="W5433" t="s">
        <v>3966</v>
      </c>
      <c r="X5433" t="s">
        <v>4258</v>
      </c>
      <c r="Y5433" t="s">
        <v>4783</v>
      </c>
      <c r="Z5433" t="s">
        <v>3046</v>
      </c>
      <c r="AA5433">
        <v>633370.1</v>
      </c>
      <c r="AB5433" s="198">
        <v>37257.591666666667</v>
      </c>
      <c r="AC5433" s="198">
        <v>37315.591666666667</v>
      </c>
    </row>
    <row r="5434" spans="1:29" x14ac:dyDescent="0.2">
      <c r="A5434" s="44" t="str">
        <f t="shared" si="425"/>
        <v>US Power Physical</v>
      </c>
      <c r="B5434" s="44" t="str">
        <f t="shared" si="426"/>
        <v>US</v>
      </c>
      <c r="C5434" s="44" t="str">
        <f t="shared" si="427"/>
        <v>Power</v>
      </c>
      <c r="D5434" s="44" t="str">
        <f t="shared" si="428"/>
        <v>Physical</v>
      </c>
      <c r="E5434" s="44">
        <f>IF(VLOOKUP(S5434,'DD-Lookup'!$J$6:$L$50,3,FALSE)="Monthly",(YEAR(AC5434)-YEAR(AB5434))*12+MONTH(AC5434)-MONTH(AB5434)+1,(AC5434-AB5434+1))</f>
        <v>24</v>
      </c>
      <c r="F5434" s="213">
        <f t="shared" si="429"/>
        <v>600</v>
      </c>
      <c r="G5434" s="202">
        <v>1342966</v>
      </c>
      <c r="H5434" s="198">
        <v>37047.52920138889</v>
      </c>
      <c r="I5434" t="s">
        <v>4249</v>
      </c>
      <c r="M5434" t="s">
        <v>2818</v>
      </c>
      <c r="N5434" t="s">
        <v>3458</v>
      </c>
      <c r="O5434" t="s">
        <v>1007</v>
      </c>
      <c r="P5434" s="199">
        <v>25</v>
      </c>
      <c r="S5434" t="s">
        <v>3493</v>
      </c>
      <c r="T5434" t="s">
        <v>3730</v>
      </c>
      <c r="U5434" s="201">
        <v>135</v>
      </c>
      <c r="V5434" t="s">
        <v>3461</v>
      </c>
      <c r="W5434" t="s">
        <v>3463</v>
      </c>
      <c r="X5434" t="s">
        <v>3459</v>
      </c>
      <c r="Y5434" t="s">
        <v>4783</v>
      </c>
      <c r="Z5434" t="s">
        <v>3046</v>
      </c>
      <c r="AA5434">
        <v>633371.1</v>
      </c>
      <c r="AB5434" s="198">
        <v>37049.875011574077</v>
      </c>
      <c r="AC5434" s="198">
        <v>37072.875011574077</v>
      </c>
    </row>
    <row r="5435" spans="1:29" x14ac:dyDescent="0.2">
      <c r="A5435" s="44" t="str">
        <f t="shared" si="425"/>
        <v xml:space="preserve"> Natural Gas Physical</v>
      </c>
      <c r="B5435" s="44" t="str">
        <f t="shared" si="426"/>
        <v/>
      </c>
      <c r="C5435" s="44" t="str">
        <f t="shared" si="427"/>
        <v>Natural Gas</v>
      </c>
      <c r="D5435" s="44" t="str">
        <f t="shared" si="428"/>
        <v>Physical</v>
      </c>
      <c r="E5435" s="44">
        <f>IF(VLOOKUP(S5435,'DD-Lookup'!$J$6:$L$50,3,FALSE)="Monthly",(YEAR(AC5435)-YEAR(AB5435))*12+MONTH(AC5435)-MONTH(AB5435)+1,(AC5435-AB5435+1))</f>
        <v>151</v>
      </c>
      <c r="F5435" s="213">
        <f t="shared" si="429"/>
        <v>1510000</v>
      </c>
      <c r="G5435" s="202">
        <v>1342967</v>
      </c>
      <c r="H5435" s="198">
        <v>37047.529236111113</v>
      </c>
      <c r="I5435" t="s">
        <v>4158</v>
      </c>
      <c r="M5435" t="s">
        <v>3494</v>
      </c>
      <c r="N5435" t="s">
        <v>4105</v>
      </c>
      <c r="O5435" t="s">
        <v>4614</v>
      </c>
      <c r="Q5435" s="199">
        <v>10000</v>
      </c>
      <c r="S5435" t="s">
        <v>3495</v>
      </c>
      <c r="T5435" t="s">
        <v>3730</v>
      </c>
      <c r="U5435" s="201">
        <v>0.24</v>
      </c>
      <c r="V5435" t="s">
        <v>3196</v>
      </c>
      <c r="W5435" t="s">
        <v>3169</v>
      </c>
      <c r="X5435" t="s">
        <v>4508</v>
      </c>
      <c r="Y5435" t="s">
        <v>4481</v>
      </c>
      <c r="Z5435" t="s">
        <v>3051</v>
      </c>
      <c r="AA5435" t="s">
        <v>1447</v>
      </c>
      <c r="AB5435" s="198">
        <v>37196</v>
      </c>
      <c r="AC5435" s="198">
        <v>37346</v>
      </c>
    </row>
    <row r="5436" spans="1:29" x14ac:dyDescent="0.2">
      <c r="A5436" s="44" t="str">
        <f t="shared" si="425"/>
        <v xml:space="preserve"> Metals Financial</v>
      </c>
      <c r="B5436" s="44" t="str">
        <f t="shared" si="426"/>
        <v/>
      </c>
      <c r="C5436" s="44" t="str">
        <f t="shared" si="427"/>
        <v>Metals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1</v>
      </c>
      <c r="F5436" s="213">
        <f t="shared" si="429"/>
        <v>16</v>
      </c>
      <c r="G5436" s="202">
        <v>1342968</v>
      </c>
      <c r="H5436" s="198">
        <v>37047.529548611114</v>
      </c>
      <c r="I5436" t="s">
        <v>3752</v>
      </c>
      <c r="M5436" t="s">
        <v>3499</v>
      </c>
      <c r="N5436" t="s">
        <v>3727</v>
      </c>
      <c r="O5436" t="s">
        <v>3728</v>
      </c>
      <c r="P5436" s="199">
        <v>16</v>
      </c>
      <c r="S5436" t="s">
        <v>3729</v>
      </c>
      <c r="T5436" t="s">
        <v>3730</v>
      </c>
      <c r="U5436" s="201">
        <v>1685</v>
      </c>
      <c r="V5436" t="s">
        <v>2303</v>
      </c>
      <c r="W5436" t="s">
        <v>3736</v>
      </c>
      <c r="X5436" t="s">
        <v>3732</v>
      </c>
      <c r="Y5436" t="s">
        <v>3733</v>
      </c>
      <c r="Z5436" t="s">
        <v>3734</v>
      </c>
      <c r="AA5436">
        <v>2169941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1342970</v>
      </c>
      <c r="H5437" s="198">
        <v>37047.529918981483</v>
      </c>
      <c r="I5437" t="s">
        <v>3629</v>
      </c>
      <c r="M5437" t="s">
        <v>3494</v>
      </c>
      <c r="N5437" t="s">
        <v>4277</v>
      </c>
      <c r="O5437" t="s">
        <v>3218</v>
      </c>
      <c r="P5437" s="199">
        <v>2500</v>
      </c>
      <c r="S5437" t="s">
        <v>3495</v>
      </c>
      <c r="T5437" t="s">
        <v>3730</v>
      </c>
      <c r="U5437" s="201">
        <v>4.03</v>
      </c>
      <c r="V5437" t="s">
        <v>4041</v>
      </c>
      <c r="W5437" t="s">
        <v>2909</v>
      </c>
      <c r="X5437" t="s">
        <v>4278</v>
      </c>
      <c r="Y5437" t="s">
        <v>3748</v>
      </c>
      <c r="Z5437" t="s">
        <v>3051</v>
      </c>
      <c r="AA5437" t="s">
        <v>1448</v>
      </c>
      <c r="AB5437" s="198">
        <v>37073</v>
      </c>
      <c r="AC5437" s="198">
        <v>37195</v>
      </c>
    </row>
    <row r="5438" spans="1:29" x14ac:dyDescent="0.2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1342971</v>
      </c>
      <c r="H5438" s="198">
        <v>37047.529953703706</v>
      </c>
      <c r="I5438" t="s">
        <v>3606</v>
      </c>
      <c r="M5438" t="s">
        <v>3494</v>
      </c>
      <c r="N5438" t="s">
        <v>4277</v>
      </c>
      <c r="O5438" t="s">
        <v>4487</v>
      </c>
      <c r="P5438" s="199">
        <v>20000</v>
      </c>
      <c r="S5438" t="s">
        <v>3495</v>
      </c>
      <c r="T5438" t="s">
        <v>3730</v>
      </c>
      <c r="U5438" s="201">
        <v>3.94</v>
      </c>
      <c r="V5438" t="s">
        <v>3154</v>
      </c>
      <c r="W5438" t="s">
        <v>2909</v>
      </c>
      <c r="X5438" t="s">
        <v>4278</v>
      </c>
      <c r="Y5438" t="s">
        <v>3748</v>
      </c>
      <c r="Z5438" t="s">
        <v>3051</v>
      </c>
      <c r="AA5438" t="s">
        <v>1449</v>
      </c>
      <c r="AB5438" s="198">
        <v>37073.875</v>
      </c>
      <c r="AC5438" s="198">
        <v>37103.875</v>
      </c>
    </row>
    <row r="5439" spans="1:29" x14ac:dyDescent="0.2">
      <c r="A5439" s="44" t="str">
        <f t="shared" si="425"/>
        <v xml:space="preserve"> Natural Gas Physical</v>
      </c>
      <c r="B5439" s="44" t="str">
        <f t="shared" si="426"/>
        <v/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123</v>
      </c>
      <c r="F5439" s="213">
        <f t="shared" si="429"/>
        <v>1230000</v>
      </c>
      <c r="G5439" s="202">
        <v>1342974</v>
      </c>
      <c r="H5439" s="198">
        <v>37047.530104166668</v>
      </c>
      <c r="I5439" t="s">
        <v>4449</v>
      </c>
      <c r="M5439" t="s">
        <v>3494</v>
      </c>
      <c r="N5439" t="s">
        <v>4105</v>
      </c>
      <c r="O5439" t="s">
        <v>3913</v>
      </c>
      <c r="Q5439" s="199">
        <v>10000</v>
      </c>
      <c r="S5439" t="s">
        <v>3495</v>
      </c>
      <c r="T5439" t="s">
        <v>3730</v>
      </c>
      <c r="U5439" s="201">
        <v>0.08</v>
      </c>
      <c r="V5439" t="s">
        <v>4459</v>
      </c>
      <c r="W5439" t="s">
        <v>3169</v>
      </c>
      <c r="X5439" t="s">
        <v>4508</v>
      </c>
      <c r="Y5439" t="s">
        <v>4481</v>
      </c>
      <c r="Z5439" t="s">
        <v>3051</v>
      </c>
      <c r="AA5439" t="s">
        <v>1450</v>
      </c>
      <c r="AB5439" s="198">
        <v>37073</v>
      </c>
      <c r="AC5439" s="198">
        <v>37195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31</v>
      </c>
      <c r="F5440" s="213">
        <f t="shared" si="429"/>
        <v>3100</v>
      </c>
      <c r="G5440" s="202">
        <v>1342976</v>
      </c>
      <c r="H5440" s="198">
        <v>37047.530150462961</v>
      </c>
      <c r="I5440" t="s">
        <v>4280</v>
      </c>
      <c r="M5440" t="s">
        <v>3494</v>
      </c>
      <c r="N5440" t="s">
        <v>4466</v>
      </c>
      <c r="O5440" t="s">
        <v>312</v>
      </c>
      <c r="P5440" s="199">
        <v>100</v>
      </c>
      <c r="S5440" t="s">
        <v>4416</v>
      </c>
      <c r="T5440" t="s">
        <v>3730</v>
      </c>
      <c r="U5440" s="201">
        <v>7.0000000000000007E-2</v>
      </c>
      <c r="V5440" t="s">
        <v>3246</v>
      </c>
      <c r="W5440" t="s">
        <v>4417</v>
      </c>
      <c r="X5440" t="s">
        <v>4418</v>
      </c>
      <c r="Y5440" t="s">
        <v>3748</v>
      </c>
      <c r="Z5440" t="s">
        <v>3051</v>
      </c>
      <c r="AA5440" t="s">
        <v>1451</v>
      </c>
      <c r="AB5440" s="198">
        <v>37073</v>
      </c>
      <c r="AC5440" s="198">
        <v>37103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3100</v>
      </c>
      <c r="G5441" s="202">
        <v>1342980</v>
      </c>
      <c r="H5441" s="198">
        <v>37047.53025462963</v>
      </c>
      <c r="I5441" t="s">
        <v>4280</v>
      </c>
      <c r="M5441" t="s">
        <v>3494</v>
      </c>
      <c r="N5441" t="s">
        <v>4415</v>
      </c>
      <c r="O5441" t="s">
        <v>908</v>
      </c>
      <c r="P5441" s="199">
        <v>100</v>
      </c>
      <c r="S5441" t="s">
        <v>4416</v>
      </c>
      <c r="T5441" t="s">
        <v>3730</v>
      </c>
      <c r="U5441" s="201">
        <v>0.11749999999999999</v>
      </c>
      <c r="V5441" t="s">
        <v>3246</v>
      </c>
      <c r="W5441" t="s">
        <v>4417</v>
      </c>
      <c r="X5441" t="s">
        <v>4418</v>
      </c>
      <c r="Y5441" t="s">
        <v>3748</v>
      </c>
      <c r="Z5441" t="s">
        <v>3051</v>
      </c>
      <c r="AA5441" t="s">
        <v>1452</v>
      </c>
      <c r="AB5441" s="198">
        <v>37073</v>
      </c>
      <c r="AC5441" s="198">
        <v>37103</v>
      </c>
    </row>
    <row r="5442" spans="1:29" x14ac:dyDescent="0.2">
      <c r="A5442" s="44" t="str">
        <f t="shared" si="425"/>
        <v xml:space="preserve"> Metals Financial</v>
      </c>
      <c r="B5442" s="44" t="str">
        <f t="shared" si="426"/>
        <v/>
      </c>
      <c r="C5442" s="44" t="str">
        <f t="shared" si="427"/>
        <v>Metals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1</v>
      </c>
      <c r="F5442" s="213">
        <f t="shared" si="429"/>
        <v>20</v>
      </c>
      <c r="G5442" s="202">
        <v>1342982</v>
      </c>
      <c r="H5442" s="198">
        <v>37047.530324074076</v>
      </c>
      <c r="I5442" t="s">
        <v>3784</v>
      </c>
      <c r="M5442" t="s">
        <v>3499</v>
      </c>
      <c r="N5442" t="s">
        <v>3727</v>
      </c>
      <c r="O5442" t="s">
        <v>3728</v>
      </c>
      <c r="Q5442" s="199">
        <v>20</v>
      </c>
      <c r="S5442" t="s">
        <v>3729</v>
      </c>
      <c r="T5442" t="s">
        <v>3730</v>
      </c>
      <c r="U5442" s="201">
        <v>1685</v>
      </c>
      <c r="V5442" t="s">
        <v>3786</v>
      </c>
      <c r="W5442" t="s">
        <v>3736</v>
      </c>
      <c r="X5442" t="s">
        <v>3732</v>
      </c>
      <c r="Y5442" t="s">
        <v>3733</v>
      </c>
      <c r="Z5442" t="s">
        <v>3734</v>
      </c>
      <c r="AA5442">
        <v>2169929</v>
      </c>
    </row>
    <row r="5443" spans="1:29" x14ac:dyDescent="0.2">
      <c r="A5443" s="44" t="str">
        <f t="shared" si="425"/>
        <v>US Natural Gas Physical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Physical</v>
      </c>
      <c r="E5443" s="44">
        <f>IF(VLOOKUP(S5443,'DD-Lookup'!$J$6:$L$50,3,FALSE)="Monthly",(YEAR(AC5443)-YEAR(AB5443))*12+MONTH(AC5443)-MONTH(AB5443)+1,(AC5443-AB5443+1))</f>
        <v>1</v>
      </c>
      <c r="F5443" s="213">
        <f t="shared" si="429"/>
        <v>5000</v>
      </c>
      <c r="G5443" s="202">
        <v>1342983</v>
      </c>
      <c r="H5443" s="198">
        <v>37047.530335648145</v>
      </c>
      <c r="I5443" t="s">
        <v>4516</v>
      </c>
      <c r="M5443" t="s">
        <v>3494</v>
      </c>
      <c r="N5443" t="s">
        <v>3840</v>
      </c>
      <c r="O5443" t="s">
        <v>1453</v>
      </c>
      <c r="Q5443" s="199">
        <v>5000</v>
      </c>
      <c r="S5443" t="s">
        <v>3495</v>
      </c>
      <c r="T5443" t="s">
        <v>3730</v>
      </c>
      <c r="U5443" s="201">
        <v>4.0250000000000004</v>
      </c>
      <c r="V5443" t="s">
        <v>3284</v>
      </c>
      <c r="W5443" t="s">
        <v>4178</v>
      </c>
      <c r="X5443" t="s">
        <v>3149</v>
      </c>
      <c r="Y5443" t="s">
        <v>4481</v>
      </c>
      <c r="Z5443" t="s">
        <v>3051</v>
      </c>
      <c r="AA5443">
        <v>831894</v>
      </c>
      <c r="AB5443" s="198">
        <v>37049.875011574077</v>
      </c>
      <c r="AC5443" s="198">
        <v>37049.875011574077</v>
      </c>
    </row>
    <row r="5444" spans="1:29" x14ac:dyDescent="0.2">
      <c r="A5444" s="44" t="str">
        <f t="shared" si="425"/>
        <v xml:space="preserve"> Natural Gas Physical</v>
      </c>
      <c r="B5444" s="44" t="str">
        <f t="shared" si="426"/>
        <v/>
      </c>
      <c r="C5444" s="44" t="str">
        <f t="shared" si="427"/>
        <v>Natural Gas</v>
      </c>
      <c r="D5444" s="44" t="str">
        <f t="shared" si="428"/>
        <v>Physical</v>
      </c>
      <c r="E5444" s="44">
        <f>IF(VLOOKUP(S5444,'DD-Lookup'!$J$6:$L$50,3,FALSE)="Monthly",(YEAR(AC5444)-YEAR(AB5444))*12+MONTH(AC5444)-MONTH(AB5444)+1,(AC5444-AB5444+1))</f>
        <v>31</v>
      </c>
      <c r="F5444" s="213">
        <f t="shared" si="429"/>
        <v>310000</v>
      </c>
      <c r="G5444" s="202">
        <v>1342984</v>
      </c>
      <c r="H5444" s="198">
        <v>37047.530347222222</v>
      </c>
      <c r="I5444" t="s">
        <v>3533</v>
      </c>
      <c r="M5444" t="s">
        <v>3494</v>
      </c>
      <c r="N5444" t="s">
        <v>3323</v>
      </c>
      <c r="O5444" t="s">
        <v>3105</v>
      </c>
      <c r="Q5444" s="199">
        <v>10000</v>
      </c>
      <c r="S5444" t="s">
        <v>3495</v>
      </c>
      <c r="T5444" t="s">
        <v>3730</v>
      </c>
      <c r="U5444" s="201">
        <v>0.1</v>
      </c>
      <c r="V5444" t="s">
        <v>3507</v>
      </c>
      <c r="W5444" t="s">
        <v>3169</v>
      </c>
      <c r="X5444" t="s">
        <v>4508</v>
      </c>
      <c r="Y5444" t="s">
        <v>4481</v>
      </c>
      <c r="Z5444" t="s">
        <v>3051</v>
      </c>
      <c r="AA5444" t="s">
        <v>1454</v>
      </c>
      <c r="AB5444" s="198">
        <v>37073.875011574077</v>
      </c>
      <c r="AC5444" s="198">
        <v>37103.875011574077</v>
      </c>
    </row>
    <row r="5445" spans="1:29" x14ac:dyDescent="0.2">
      <c r="A5445" s="44" t="str">
        <f t="shared" si="425"/>
        <v>US Power Physical</v>
      </c>
      <c r="B5445" s="44" t="str">
        <f t="shared" si="426"/>
        <v>US</v>
      </c>
      <c r="C5445" s="44" t="str">
        <f t="shared" si="427"/>
        <v>Power</v>
      </c>
      <c r="D5445" s="44" t="str">
        <f t="shared" si="428"/>
        <v>Physical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775</v>
      </c>
      <c r="G5445" s="202">
        <v>1342985</v>
      </c>
      <c r="H5445" s="198">
        <v>37047.530532407407</v>
      </c>
      <c r="I5445" t="s">
        <v>4276</v>
      </c>
      <c r="M5445" t="s">
        <v>2818</v>
      </c>
      <c r="N5445" t="s">
        <v>3458</v>
      </c>
      <c r="O5445" t="s">
        <v>3241</v>
      </c>
      <c r="P5445" s="199">
        <v>25</v>
      </c>
      <c r="S5445" t="s">
        <v>3493</v>
      </c>
      <c r="T5445" t="s">
        <v>3730</v>
      </c>
      <c r="U5445" s="201">
        <v>225</v>
      </c>
      <c r="V5445" t="s">
        <v>2843</v>
      </c>
      <c r="W5445" t="s">
        <v>4411</v>
      </c>
      <c r="X5445" t="s">
        <v>3459</v>
      </c>
      <c r="Y5445" t="s">
        <v>4783</v>
      </c>
      <c r="Z5445" t="s">
        <v>3046</v>
      </c>
      <c r="AA5445">
        <v>633377.1</v>
      </c>
      <c r="AB5445" s="198">
        <v>37073.875011574077</v>
      </c>
      <c r="AC5445" s="198">
        <v>37103.875011574077</v>
      </c>
    </row>
    <row r="5446" spans="1:29" x14ac:dyDescent="0.2">
      <c r="A5446" s="44" t="str">
        <f t="shared" si="425"/>
        <v>US Crude Financial</v>
      </c>
      <c r="B5446" s="44" t="str">
        <f t="shared" si="426"/>
        <v>US</v>
      </c>
      <c r="C5446" s="44" t="str">
        <f t="shared" si="427"/>
        <v>Crude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1</v>
      </c>
      <c r="F5446" s="213">
        <f t="shared" si="429"/>
        <v>25000</v>
      </c>
      <c r="G5446" s="202">
        <v>1342986</v>
      </c>
      <c r="H5446" s="198">
        <v>37047.530636574076</v>
      </c>
      <c r="I5446" t="s">
        <v>4276</v>
      </c>
      <c r="M5446" t="s">
        <v>3599</v>
      </c>
      <c r="N5446" t="s">
        <v>4774</v>
      </c>
      <c r="O5446" t="s">
        <v>3516</v>
      </c>
      <c r="Q5446" s="199">
        <v>25000</v>
      </c>
      <c r="S5446" t="s">
        <v>3500</v>
      </c>
      <c r="T5446" t="s">
        <v>3730</v>
      </c>
      <c r="U5446" s="201">
        <v>28.08</v>
      </c>
      <c r="V5446" t="s">
        <v>3679</v>
      </c>
      <c r="W5446" t="s">
        <v>4776</v>
      </c>
      <c r="X5446" t="s">
        <v>4777</v>
      </c>
      <c r="Y5446" t="s">
        <v>2830</v>
      </c>
      <c r="Z5446" t="s">
        <v>3051</v>
      </c>
      <c r="AA5446">
        <v>113879</v>
      </c>
      <c r="AB5446" s="198">
        <v>37073</v>
      </c>
      <c r="AC5446" s="198">
        <v>37103</v>
      </c>
    </row>
    <row r="5447" spans="1:29" x14ac:dyDescent="0.2">
      <c r="A5447" s="44" t="str">
        <f t="shared" si="425"/>
        <v xml:space="preserve"> Metals Financial</v>
      </c>
      <c r="B5447" s="44" t="str">
        <f t="shared" si="426"/>
        <v/>
      </c>
      <c r="C5447" s="44" t="str">
        <f t="shared" si="427"/>
        <v>Metals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1</v>
      </c>
      <c r="F5447" s="213">
        <f t="shared" si="429"/>
        <v>2</v>
      </c>
      <c r="G5447" s="202">
        <v>1342987</v>
      </c>
      <c r="H5447" s="198">
        <v>37047.530717592592</v>
      </c>
      <c r="I5447" t="s">
        <v>4734</v>
      </c>
      <c r="M5447" t="s">
        <v>3499</v>
      </c>
      <c r="N5447" t="s">
        <v>3727</v>
      </c>
      <c r="O5447" t="s">
        <v>3728</v>
      </c>
      <c r="P5447" s="199">
        <v>2</v>
      </c>
      <c r="S5447" t="s">
        <v>3729</v>
      </c>
      <c r="T5447" t="s">
        <v>3730</v>
      </c>
      <c r="U5447" s="201">
        <v>1684</v>
      </c>
      <c r="V5447" t="s">
        <v>3384</v>
      </c>
      <c r="W5447" t="s">
        <v>3736</v>
      </c>
      <c r="X5447" t="s">
        <v>3732</v>
      </c>
      <c r="Y5447" t="s">
        <v>3733</v>
      </c>
      <c r="Z5447" t="s">
        <v>3734</v>
      </c>
      <c r="AA5447">
        <v>2169927</v>
      </c>
    </row>
    <row r="5448" spans="1:29" x14ac:dyDescent="0.2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155000</v>
      </c>
      <c r="G5448" s="202">
        <v>1342988</v>
      </c>
      <c r="H5448" s="198">
        <v>37047.5309837963</v>
      </c>
      <c r="I5448" t="s">
        <v>3518</v>
      </c>
      <c r="M5448" t="s">
        <v>3494</v>
      </c>
      <c r="N5448" t="s">
        <v>4277</v>
      </c>
      <c r="O5448" t="s">
        <v>3263</v>
      </c>
      <c r="P5448" s="199">
        <v>5000</v>
      </c>
      <c r="S5448" t="s">
        <v>3495</v>
      </c>
      <c r="T5448" t="s">
        <v>3730</v>
      </c>
      <c r="U5448" s="201">
        <v>3.93</v>
      </c>
      <c r="V5448" t="s">
        <v>3691</v>
      </c>
      <c r="W5448" t="s">
        <v>2909</v>
      </c>
      <c r="X5448" t="s">
        <v>4278</v>
      </c>
      <c r="Y5448" t="s">
        <v>3748</v>
      </c>
      <c r="Z5448" t="s">
        <v>3051</v>
      </c>
      <c r="AA5448" t="s">
        <v>1455</v>
      </c>
      <c r="AB5448" s="198">
        <v>37073.915972222225</v>
      </c>
      <c r="AC5448" s="198">
        <v>37103.915972222225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123</v>
      </c>
      <c r="F5449" s="213">
        <f t="shared" si="429"/>
        <v>615000</v>
      </c>
      <c r="G5449" s="202">
        <v>1342989</v>
      </c>
      <c r="H5449" s="198">
        <v>37047.531157407408</v>
      </c>
      <c r="I5449" t="s">
        <v>4282</v>
      </c>
      <c r="M5449" t="s">
        <v>3494</v>
      </c>
      <c r="N5449" t="s">
        <v>4277</v>
      </c>
      <c r="O5449" t="s">
        <v>3218</v>
      </c>
      <c r="P5449" s="199">
        <v>5000</v>
      </c>
      <c r="S5449" t="s">
        <v>3495</v>
      </c>
      <c r="T5449" t="s">
        <v>3730</v>
      </c>
      <c r="U5449" s="201">
        <v>4.03</v>
      </c>
      <c r="V5449" t="s">
        <v>4283</v>
      </c>
      <c r="W5449" t="s">
        <v>2909</v>
      </c>
      <c r="X5449" t="s">
        <v>4278</v>
      </c>
      <c r="Y5449" t="s">
        <v>3748</v>
      </c>
      <c r="Z5449" t="s">
        <v>3051</v>
      </c>
      <c r="AA5449" t="s">
        <v>1456</v>
      </c>
      <c r="AB5449" s="198">
        <v>37073</v>
      </c>
      <c r="AC5449" s="198">
        <v>37195</v>
      </c>
    </row>
    <row r="5450" spans="1:29" x14ac:dyDescent="0.2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123</v>
      </c>
      <c r="F5450" s="213">
        <f t="shared" ref="F5450:F5513" si="434">E5450*SUM(P5450:Q5450)</f>
        <v>615000</v>
      </c>
      <c r="G5450" s="202">
        <v>1342991</v>
      </c>
      <c r="H5450" s="198">
        <v>37047.531712962962</v>
      </c>
      <c r="I5450" t="s">
        <v>3606</v>
      </c>
      <c r="M5450" t="s">
        <v>3494</v>
      </c>
      <c r="N5450" t="s">
        <v>4277</v>
      </c>
      <c r="O5450" t="s">
        <v>3218</v>
      </c>
      <c r="P5450" s="199">
        <v>5000</v>
      </c>
      <c r="S5450" t="s">
        <v>3495</v>
      </c>
      <c r="T5450" t="s">
        <v>3730</v>
      </c>
      <c r="U5450" s="201">
        <v>4.03</v>
      </c>
      <c r="V5450" t="s">
        <v>3154</v>
      </c>
      <c r="W5450" t="s">
        <v>2909</v>
      </c>
      <c r="X5450" t="s">
        <v>4278</v>
      </c>
      <c r="Y5450" t="s">
        <v>3748</v>
      </c>
      <c r="Z5450" t="s">
        <v>3051</v>
      </c>
      <c r="AA5450" t="s">
        <v>1457</v>
      </c>
      <c r="AB5450" s="198">
        <v>37073</v>
      </c>
      <c r="AC5450" s="198">
        <v>37195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123</v>
      </c>
      <c r="F5451" s="213">
        <f t="shared" si="434"/>
        <v>615000</v>
      </c>
      <c r="G5451" s="202">
        <v>1342992</v>
      </c>
      <c r="H5451" s="198">
        <v>37047.531736111108</v>
      </c>
      <c r="I5451" t="s">
        <v>4423</v>
      </c>
      <c r="M5451" t="s">
        <v>3494</v>
      </c>
      <c r="N5451" t="s">
        <v>4277</v>
      </c>
      <c r="O5451" t="s">
        <v>3218</v>
      </c>
      <c r="Q5451" s="199">
        <v>5000</v>
      </c>
      <c r="S5451" t="s">
        <v>3495</v>
      </c>
      <c r="T5451" t="s">
        <v>3730</v>
      </c>
      <c r="U5451" s="201">
        <v>4.04</v>
      </c>
      <c r="V5451" t="s">
        <v>3885</v>
      </c>
      <c r="W5451" t="s">
        <v>2909</v>
      </c>
      <c r="X5451" t="s">
        <v>4278</v>
      </c>
      <c r="Y5451" t="s">
        <v>3748</v>
      </c>
      <c r="Z5451" t="s">
        <v>3051</v>
      </c>
      <c r="AA5451" t="s">
        <v>1458</v>
      </c>
      <c r="AB5451" s="198">
        <v>37073</v>
      </c>
      <c r="AC5451" s="198">
        <v>37195</v>
      </c>
    </row>
    <row r="5452" spans="1:29" x14ac:dyDescent="0.2">
      <c r="A5452" s="44" t="str">
        <f t="shared" si="430"/>
        <v>US Power Physical</v>
      </c>
      <c r="B5452" s="44" t="str">
        <f t="shared" si="431"/>
        <v>US</v>
      </c>
      <c r="C5452" s="44" t="str">
        <f t="shared" si="432"/>
        <v>Power</v>
      </c>
      <c r="D5452" s="44" t="str">
        <f t="shared" si="433"/>
        <v>Physical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775</v>
      </c>
      <c r="G5452" s="202">
        <v>1342993</v>
      </c>
      <c r="H5452" s="198">
        <v>37047.531828703701</v>
      </c>
      <c r="I5452" t="s">
        <v>4477</v>
      </c>
      <c r="M5452" t="s">
        <v>2818</v>
      </c>
      <c r="N5452" t="s">
        <v>3458</v>
      </c>
      <c r="O5452" t="s">
        <v>4360</v>
      </c>
      <c r="P5452" s="199">
        <v>25</v>
      </c>
      <c r="S5452" t="s">
        <v>3493</v>
      </c>
      <c r="T5452" t="s">
        <v>3730</v>
      </c>
      <c r="U5452" s="201">
        <v>254</v>
      </c>
      <c r="V5452" t="s">
        <v>3235</v>
      </c>
      <c r="W5452" t="s">
        <v>4411</v>
      </c>
      <c r="X5452" t="s">
        <v>3459</v>
      </c>
      <c r="Y5452" t="s">
        <v>4783</v>
      </c>
      <c r="Z5452" t="s">
        <v>3046</v>
      </c>
      <c r="AA5452">
        <v>633384.1</v>
      </c>
      <c r="AB5452" s="198">
        <v>37104.875011574077</v>
      </c>
      <c r="AC5452" s="198">
        <v>37134.875011574077</v>
      </c>
    </row>
    <row r="5453" spans="1:29" x14ac:dyDescent="0.2">
      <c r="A5453" s="44" t="str">
        <f t="shared" si="430"/>
        <v>US Crude Financial</v>
      </c>
      <c r="B5453" s="44" t="str">
        <f t="shared" si="431"/>
        <v>US</v>
      </c>
      <c r="C5453" s="44" t="str">
        <f t="shared" si="432"/>
        <v>Crude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50000</v>
      </c>
      <c r="G5453" s="202">
        <v>1342994</v>
      </c>
      <c r="H5453" s="198">
        <v>37047.532037037039</v>
      </c>
      <c r="I5453" t="s">
        <v>3700</v>
      </c>
      <c r="M5453" t="s">
        <v>3599</v>
      </c>
      <c r="N5453" t="s">
        <v>4774</v>
      </c>
      <c r="O5453" t="s">
        <v>3516</v>
      </c>
      <c r="Q5453" s="199">
        <v>50000</v>
      </c>
      <c r="S5453" t="s">
        <v>3500</v>
      </c>
      <c r="T5453" t="s">
        <v>3730</v>
      </c>
      <c r="U5453" s="201">
        <v>28.1</v>
      </c>
      <c r="V5453" t="s">
        <v>4688</v>
      </c>
      <c r="W5453" t="s">
        <v>4776</v>
      </c>
      <c r="X5453" t="s">
        <v>4777</v>
      </c>
      <c r="Y5453" t="s">
        <v>2830</v>
      </c>
      <c r="Z5453" t="s">
        <v>3051</v>
      </c>
      <c r="AA5453">
        <v>113881</v>
      </c>
      <c r="AB5453" s="198">
        <v>37073</v>
      </c>
      <c r="AC5453" s="198">
        <v>37103</v>
      </c>
    </row>
    <row r="5454" spans="1:29" x14ac:dyDescent="0.2">
      <c r="A5454" s="44" t="str">
        <f t="shared" si="430"/>
        <v>US Power Physical</v>
      </c>
      <c r="B5454" s="44" t="str">
        <f t="shared" si="431"/>
        <v>US</v>
      </c>
      <c r="C5454" s="44" t="str">
        <f t="shared" si="432"/>
        <v>Power</v>
      </c>
      <c r="D5454" s="44" t="str">
        <f t="shared" si="433"/>
        <v>Physical</v>
      </c>
      <c r="E5454" s="44">
        <f>IF(VLOOKUP(S5454,'DD-Lookup'!$J$6:$L$50,3,FALSE)="Monthly",(YEAR(AC5454)-YEAR(AB5454))*12+MONTH(AC5454)-MONTH(AB5454)+1,(AC5454-AB5454+1))</f>
        <v>92</v>
      </c>
      <c r="F5454" s="213">
        <f t="shared" si="434"/>
        <v>2300</v>
      </c>
      <c r="G5454" s="202">
        <v>1342996</v>
      </c>
      <c r="H5454" s="198">
        <v>37047.532141203701</v>
      </c>
      <c r="I5454" t="s">
        <v>3518</v>
      </c>
      <c r="M5454" t="s">
        <v>2818</v>
      </c>
      <c r="N5454" t="s">
        <v>3458</v>
      </c>
      <c r="O5454" t="s">
        <v>3260</v>
      </c>
      <c r="P5454" s="199">
        <v>25</v>
      </c>
      <c r="S5454" t="s">
        <v>3493</v>
      </c>
      <c r="T5454" t="s">
        <v>3730</v>
      </c>
      <c r="U5454" s="201">
        <v>80</v>
      </c>
      <c r="V5454" t="s">
        <v>3880</v>
      </c>
      <c r="W5454" t="s">
        <v>4411</v>
      </c>
      <c r="X5454" t="s">
        <v>3459</v>
      </c>
      <c r="Y5454" t="s">
        <v>4783</v>
      </c>
      <c r="Z5454" t="s">
        <v>3046</v>
      </c>
      <c r="AA5454">
        <v>633387.1</v>
      </c>
      <c r="AB5454" s="198">
        <v>37165.564583333333</v>
      </c>
      <c r="AC5454" s="198">
        <v>37256.564583333333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24</v>
      </c>
      <c r="F5455" s="213">
        <f t="shared" si="434"/>
        <v>120000</v>
      </c>
      <c r="G5455" s="202">
        <v>1342997</v>
      </c>
      <c r="H5455" s="198">
        <v>37047.532199074078</v>
      </c>
      <c r="I5455" t="s">
        <v>3700</v>
      </c>
      <c r="M5455" t="s">
        <v>3494</v>
      </c>
      <c r="N5455" t="s">
        <v>4277</v>
      </c>
      <c r="O5455" t="s">
        <v>1459</v>
      </c>
      <c r="P5455" s="199">
        <v>5000</v>
      </c>
      <c r="S5455" t="s">
        <v>3495</v>
      </c>
      <c r="T5455" t="s">
        <v>3730</v>
      </c>
      <c r="U5455" s="201">
        <v>3</v>
      </c>
      <c r="V5455" t="s">
        <v>4412</v>
      </c>
      <c r="W5455" t="s">
        <v>3171</v>
      </c>
      <c r="X5455" t="s">
        <v>4287</v>
      </c>
      <c r="Y5455" t="s">
        <v>3748</v>
      </c>
      <c r="Z5455" t="s">
        <v>3051</v>
      </c>
      <c r="AA5455" t="s">
        <v>1460</v>
      </c>
      <c r="AB5455" s="198">
        <v>37049.875011574077</v>
      </c>
      <c r="AC5455" s="198">
        <v>37072.875011574077</v>
      </c>
    </row>
    <row r="5456" spans="1:29" x14ac:dyDescent="0.2">
      <c r="A5456" s="44" t="str">
        <f t="shared" si="430"/>
        <v xml:space="preserve"> Metals Financial</v>
      </c>
      <c r="B5456" s="44" t="str">
        <f t="shared" si="431"/>
        <v/>
      </c>
      <c r="C5456" s="44" t="str">
        <f t="shared" si="432"/>
        <v>Metals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1</v>
      </c>
      <c r="F5456" s="213">
        <f t="shared" si="434"/>
        <v>20</v>
      </c>
      <c r="G5456" s="202">
        <v>1342998</v>
      </c>
      <c r="H5456" s="198">
        <v>37047.532418981478</v>
      </c>
      <c r="I5456" t="s">
        <v>3787</v>
      </c>
      <c r="M5456" t="s">
        <v>3499</v>
      </c>
      <c r="N5456" t="s">
        <v>3727</v>
      </c>
      <c r="O5456" t="s">
        <v>3728</v>
      </c>
      <c r="Q5456" s="199">
        <v>20</v>
      </c>
      <c r="S5456" t="s">
        <v>3729</v>
      </c>
      <c r="T5456" t="s">
        <v>3730</v>
      </c>
      <c r="U5456" s="201">
        <v>1686</v>
      </c>
      <c r="V5456" t="s">
        <v>3200</v>
      </c>
      <c r="W5456" t="s">
        <v>3736</v>
      </c>
      <c r="X5456" t="s">
        <v>3732</v>
      </c>
      <c r="Y5456" t="s">
        <v>3733</v>
      </c>
      <c r="Z5456" t="s">
        <v>3734</v>
      </c>
      <c r="AA5456">
        <v>2169925</v>
      </c>
    </row>
    <row r="5457" spans="1:29" x14ac:dyDescent="0.2">
      <c r="A5457" s="44" t="str">
        <f t="shared" si="430"/>
        <v xml:space="preserve"> Metals Financial</v>
      </c>
      <c r="B5457" s="44" t="str">
        <f t="shared" si="431"/>
        <v/>
      </c>
      <c r="C5457" s="44" t="str">
        <f t="shared" si="432"/>
        <v>Metals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12</v>
      </c>
      <c r="G5457" s="202">
        <v>1343006</v>
      </c>
      <c r="H5457" s="198">
        <v>37047.532777777778</v>
      </c>
      <c r="I5457" t="s">
        <v>3738</v>
      </c>
      <c r="M5457" t="s">
        <v>3499</v>
      </c>
      <c r="N5457" t="s">
        <v>3727</v>
      </c>
      <c r="O5457" t="s">
        <v>3728</v>
      </c>
      <c r="P5457" s="199">
        <v>12</v>
      </c>
      <c r="S5457" t="s">
        <v>3729</v>
      </c>
      <c r="T5457" t="s">
        <v>3730</v>
      </c>
      <c r="U5457" s="201">
        <v>1685</v>
      </c>
      <c r="V5457" t="s">
        <v>3741</v>
      </c>
      <c r="W5457" t="s">
        <v>3736</v>
      </c>
      <c r="X5457" t="s">
        <v>3732</v>
      </c>
      <c r="Y5457" t="s">
        <v>3733</v>
      </c>
      <c r="Z5457" t="s">
        <v>3734</v>
      </c>
      <c r="AA5457">
        <v>2169923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155000</v>
      </c>
      <c r="G5458" s="202">
        <v>1343014</v>
      </c>
      <c r="H5458" s="198">
        <v>37047.534236111111</v>
      </c>
      <c r="I5458" t="s">
        <v>4280</v>
      </c>
      <c r="M5458" t="s">
        <v>3494</v>
      </c>
      <c r="N5458" t="s">
        <v>4277</v>
      </c>
      <c r="O5458" t="s">
        <v>4487</v>
      </c>
      <c r="Q5458" s="199">
        <v>5000</v>
      </c>
      <c r="S5458" t="s">
        <v>3495</v>
      </c>
      <c r="T5458" t="s">
        <v>3730</v>
      </c>
      <c r="U5458" s="201">
        <v>3.9449999999999998</v>
      </c>
      <c r="V5458" t="s">
        <v>3246</v>
      </c>
      <c r="W5458" t="s">
        <v>2909</v>
      </c>
      <c r="X5458" t="s">
        <v>4278</v>
      </c>
      <c r="Y5458" t="s">
        <v>3748</v>
      </c>
      <c r="Z5458" t="s">
        <v>3051</v>
      </c>
      <c r="AA5458" t="s">
        <v>1461</v>
      </c>
      <c r="AB5458" s="198">
        <v>37073.875</v>
      </c>
      <c r="AC5458" s="198">
        <v>37103.875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123</v>
      </c>
      <c r="F5459" s="213">
        <f t="shared" si="434"/>
        <v>615000</v>
      </c>
      <c r="G5459" s="202">
        <v>1343015</v>
      </c>
      <c r="H5459" s="198">
        <v>37047.534270833334</v>
      </c>
      <c r="I5459" t="s">
        <v>4171</v>
      </c>
      <c r="M5459" t="s">
        <v>3494</v>
      </c>
      <c r="N5459" t="s">
        <v>4277</v>
      </c>
      <c r="O5459" t="s">
        <v>3218</v>
      </c>
      <c r="P5459" s="199">
        <v>5000</v>
      </c>
      <c r="S5459" t="s">
        <v>3495</v>
      </c>
      <c r="T5459" t="s">
        <v>3730</v>
      </c>
      <c r="U5459" s="201">
        <v>4.0250000000000004</v>
      </c>
      <c r="V5459" t="s">
        <v>4448</v>
      </c>
      <c r="W5459" t="s">
        <v>2909</v>
      </c>
      <c r="X5459" t="s">
        <v>4278</v>
      </c>
      <c r="Y5459" t="s">
        <v>3748</v>
      </c>
      <c r="Z5459" t="s">
        <v>3051</v>
      </c>
      <c r="AA5459" t="s">
        <v>1462</v>
      </c>
      <c r="AB5459" s="198">
        <v>37073</v>
      </c>
      <c r="AC5459" s="198">
        <v>37195</v>
      </c>
    </row>
    <row r="5460" spans="1:29" x14ac:dyDescent="0.2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31</v>
      </c>
      <c r="F5460" s="213">
        <f t="shared" si="434"/>
        <v>465000</v>
      </c>
      <c r="G5460" s="202">
        <v>1343017</v>
      </c>
      <c r="H5460" s="198">
        <v>37047.534409722219</v>
      </c>
      <c r="I5460" t="s">
        <v>4484</v>
      </c>
      <c r="M5460" t="s">
        <v>3494</v>
      </c>
      <c r="N5460" t="s">
        <v>4277</v>
      </c>
      <c r="O5460" t="s">
        <v>4487</v>
      </c>
      <c r="Q5460" s="199">
        <v>15000</v>
      </c>
      <c r="S5460" t="s">
        <v>3495</v>
      </c>
      <c r="T5460" t="s">
        <v>3730</v>
      </c>
      <c r="U5460" s="201">
        <v>3.9449999999999998</v>
      </c>
      <c r="V5460" t="s">
        <v>4399</v>
      </c>
      <c r="W5460" t="s">
        <v>2909</v>
      </c>
      <c r="X5460" t="s">
        <v>4278</v>
      </c>
      <c r="Y5460" t="s">
        <v>3748</v>
      </c>
      <c r="Z5460" t="s">
        <v>3051</v>
      </c>
      <c r="AA5460" t="s">
        <v>1463</v>
      </c>
      <c r="AB5460" s="198">
        <v>37073.875</v>
      </c>
      <c r="AC5460" s="198">
        <v>37103.875</v>
      </c>
    </row>
    <row r="5461" spans="1:29" x14ac:dyDescent="0.2">
      <c r="A5461" s="44" t="str">
        <f t="shared" si="430"/>
        <v xml:space="preserve"> Metals Financial</v>
      </c>
      <c r="B5461" s="44" t="str">
        <f t="shared" si="431"/>
        <v/>
      </c>
      <c r="C5461" s="44" t="str">
        <f t="shared" si="432"/>
        <v>Metals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6</v>
      </c>
      <c r="G5461" s="202">
        <v>1343021</v>
      </c>
      <c r="H5461" s="198">
        <v>37047.535150462965</v>
      </c>
      <c r="I5461" t="s">
        <v>3752</v>
      </c>
      <c r="M5461" t="s">
        <v>3499</v>
      </c>
      <c r="N5461" t="s">
        <v>3727</v>
      </c>
      <c r="O5461" t="s">
        <v>3728</v>
      </c>
      <c r="P5461" s="199">
        <v>6</v>
      </c>
      <c r="S5461" t="s">
        <v>3729</v>
      </c>
      <c r="T5461" t="s">
        <v>3730</v>
      </c>
      <c r="U5461" s="201">
        <v>1685</v>
      </c>
      <c r="V5461" t="s">
        <v>2303</v>
      </c>
      <c r="W5461" t="s">
        <v>3736</v>
      </c>
      <c r="X5461" t="s">
        <v>3732</v>
      </c>
      <c r="Y5461" t="s">
        <v>3733</v>
      </c>
      <c r="Z5461" t="s">
        <v>3734</v>
      </c>
      <c r="AA5461">
        <v>2169921</v>
      </c>
    </row>
    <row r="5462" spans="1:29" x14ac:dyDescent="0.2">
      <c r="A5462" s="44" t="str">
        <f t="shared" si="430"/>
        <v>US Natural Gas Financial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Financial</v>
      </c>
      <c r="E5462" s="44">
        <f>IF(VLOOKUP(S5462,'DD-Lookup'!$J$6:$L$50,3,FALSE)="Monthly",(YEAR(AC5462)-YEAR(AB5462))*12+MONTH(AC5462)-MONTH(AB5462)+1,(AC5462-AB5462+1))</f>
        <v>31</v>
      </c>
      <c r="F5462" s="213">
        <f t="shared" si="434"/>
        <v>620000</v>
      </c>
      <c r="G5462" s="202">
        <v>1343022</v>
      </c>
      <c r="H5462" s="198">
        <v>37047.535243055558</v>
      </c>
      <c r="I5462" t="s">
        <v>3606</v>
      </c>
      <c r="M5462" t="s">
        <v>3494</v>
      </c>
      <c r="N5462" t="s">
        <v>4277</v>
      </c>
      <c r="O5462" t="s">
        <v>4487</v>
      </c>
      <c r="P5462" s="199">
        <v>20000</v>
      </c>
      <c r="S5462" t="s">
        <v>3495</v>
      </c>
      <c r="T5462" t="s">
        <v>3730</v>
      </c>
      <c r="U5462" s="201">
        <v>3.9350000000000001</v>
      </c>
      <c r="V5462" t="s">
        <v>3154</v>
      </c>
      <c r="W5462" t="s">
        <v>2909</v>
      </c>
      <c r="X5462" t="s">
        <v>4278</v>
      </c>
      <c r="Y5462" t="s">
        <v>3748</v>
      </c>
      <c r="Z5462" t="s">
        <v>3051</v>
      </c>
      <c r="AA5462" t="s">
        <v>1464</v>
      </c>
      <c r="AB5462" s="198">
        <v>37073.875</v>
      </c>
      <c r="AC5462" s="198">
        <v>37103.875</v>
      </c>
    </row>
    <row r="5463" spans="1:29" x14ac:dyDescent="0.2">
      <c r="A5463" s="44" t="str">
        <f t="shared" si="430"/>
        <v xml:space="preserve"> Metals Financial</v>
      </c>
      <c r="B5463" s="44" t="str">
        <f t="shared" si="431"/>
        <v/>
      </c>
      <c r="C5463" s="44" t="str">
        <f t="shared" si="432"/>
        <v>Metals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20</v>
      </c>
      <c r="G5463" s="202">
        <v>1343024</v>
      </c>
      <c r="H5463" s="198">
        <v>37047.535254629627</v>
      </c>
      <c r="I5463" t="s">
        <v>3700</v>
      </c>
      <c r="M5463" t="s">
        <v>3499</v>
      </c>
      <c r="N5463" t="s">
        <v>3727</v>
      </c>
      <c r="O5463" t="s">
        <v>3728</v>
      </c>
      <c r="Q5463" s="199">
        <v>20</v>
      </c>
      <c r="S5463" t="s">
        <v>3729</v>
      </c>
      <c r="T5463" t="s">
        <v>3730</v>
      </c>
      <c r="U5463" s="201">
        <v>1686</v>
      </c>
      <c r="V5463" t="s">
        <v>3940</v>
      </c>
      <c r="W5463" t="s">
        <v>3736</v>
      </c>
      <c r="X5463" t="s">
        <v>3732</v>
      </c>
      <c r="Y5463" t="s">
        <v>3733</v>
      </c>
      <c r="Z5463" t="s">
        <v>3734</v>
      </c>
      <c r="AA5463">
        <v>2169919</v>
      </c>
    </row>
    <row r="5464" spans="1:29" x14ac:dyDescent="0.2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123</v>
      </c>
      <c r="F5464" s="213">
        <f t="shared" si="434"/>
        <v>615000</v>
      </c>
      <c r="G5464" s="202">
        <v>1343023</v>
      </c>
      <c r="H5464" s="198">
        <v>37047.535254629627</v>
      </c>
      <c r="I5464" t="s">
        <v>4171</v>
      </c>
      <c r="M5464" t="s">
        <v>3494</v>
      </c>
      <c r="N5464" t="s">
        <v>4488</v>
      </c>
      <c r="O5464" t="s">
        <v>4191</v>
      </c>
      <c r="P5464" s="199">
        <v>5000</v>
      </c>
      <c r="S5464" t="s">
        <v>3495</v>
      </c>
      <c r="T5464" t="s">
        <v>3730</v>
      </c>
      <c r="U5464" s="201">
        <v>0.105</v>
      </c>
      <c r="V5464" t="s">
        <v>4064</v>
      </c>
      <c r="W5464" t="s">
        <v>3169</v>
      </c>
      <c r="X5464" t="s">
        <v>3170</v>
      </c>
      <c r="Y5464" t="s">
        <v>3748</v>
      </c>
      <c r="Z5464" t="s">
        <v>3051</v>
      </c>
      <c r="AA5464" t="s">
        <v>1465</v>
      </c>
      <c r="AB5464" s="198">
        <v>37073</v>
      </c>
      <c r="AC5464" s="198">
        <v>37195</v>
      </c>
    </row>
    <row r="5465" spans="1:29" x14ac:dyDescent="0.2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123</v>
      </c>
      <c r="F5465" s="213">
        <f t="shared" si="434"/>
        <v>615000</v>
      </c>
      <c r="G5465" s="202">
        <v>1343026</v>
      </c>
      <c r="H5465" s="198">
        <v>37047.535324074073</v>
      </c>
      <c r="I5465" t="s">
        <v>3606</v>
      </c>
      <c r="M5465" t="s">
        <v>3494</v>
      </c>
      <c r="N5465" t="s">
        <v>4277</v>
      </c>
      <c r="O5465" t="s">
        <v>3218</v>
      </c>
      <c r="P5465" s="199">
        <v>5000</v>
      </c>
      <c r="S5465" t="s">
        <v>3495</v>
      </c>
      <c r="T5465" t="s">
        <v>3730</v>
      </c>
      <c r="U5465" s="201">
        <v>4.0250000000000004</v>
      </c>
      <c r="V5465" t="s">
        <v>3154</v>
      </c>
      <c r="W5465" t="s">
        <v>2909</v>
      </c>
      <c r="X5465" t="s">
        <v>4278</v>
      </c>
      <c r="Y5465" t="s">
        <v>3748</v>
      </c>
      <c r="Z5465" t="s">
        <v>3051</v>
      </c>
      <c r="AA5465" t="s">
        <v>1466</v>
      </c>
      <c r="AB5465" s="198">
        <v>37073</v>
      </c>
      <c r="AC5465" s="198">
        <v>37195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31</v>
      </c>
      <c r="F5466" s="213">
        <f t="shared" si="434"/>
        <v>77500</v>
      </c>
      <c r="G5466" s="202">
        <v>1343027</v>
      </c>
      <c r="H5466" s="198">
        <v>37047.535381944443</v>
      </c>
      <c r="I5466" t="s">
        <v>4159</v>
      </c>
      <c r="M5466" t="s">
        <v>3494</v>
      </c>
      <c r="N5466" t="s">
        <v>4277</v>
      </c>
      <c r="O5466" t="s">
        <v>4487</v>
      </c>
      <c r="P5466" s="199">
        <v>2500</v>
      </c>
      <c r="S5466" t="s">
        <v>3495</v>
      </c>
      <c r="T5466" t="s">
        <v>3730</v>
      </c>
      <c r="U5466" s="201">
        <v>3.93</v>
      </c>
      <c r="V5466" t="s">
        <v>138</v>
      </c>
      <c r="W5466" t="s">
        <v>2909</v>
      </c>
      <c r="X5466" t="s">
        <v>4278</v>
      </c>
      <c r="Y5466" t="s">
        <v>3748</v>
      </c>
      <c r="Z5466" t="s">
        <v>3051</v>
      </c>
      <c r="AA5466" t="s">
        <v>1467</v>
      </c>
      <c r="AB5466" s="198">
        <v>37073.875</v>
      </c>
      <c r="AC5466" s="198">
        <v>37103.875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123</v>
      </c>
      <c r="F5467" s="213">
        <f t="shared" si="434"/>
        <v>615000</v>
      </c>
      <c r="G5467" s="202">
        <v>1343028</v>
      </c>
      <c r="H5467" s="198">
        <v>37047.535509259258</v>
      </c>
      <c r="I5467" t="s">
        <v>3700</v>
      </c>
      <c r="M5467" t="s">
        <v>3494</v>
      </c>
      <c r="N5467" t="s">
        <v>4277</v>
      </c>
      <c r="O5467" t="s">
        <v>3218</v>
      </c>
      <c r="P5467" s="199">
        <v>5000</v>
      </c>
      <c r="S5467" t="s">
        <v>3495</v>
      </c>
      <c r="T5467" t="s">
        <v>3730</v>
      </c>
      <c r="U5467" s="201">
        <v>4.0199999999999996</v>
      </c>
      <c r="V5467" t="s">
        <v>4412</v>
      </c>
      <c r="W5467" t="s">
        <v>2909</v>
      </c>
      <c r="X5467" t="s">
        <v>4278</v>
      </c>
      <c r="Y5467" t="s">
        <v>3748</v>
      </c>
      <c r="Z5467" t="s">
        <v>3051</v>
      </c>
      <c r="AA5467" t="s">
        <v>1468</v>
      </c>
      <c r="AB5467" s="198">
        <v>37073</v>
      </c>
      <c r="AC5467" s="198">
        <v>37195</v>
      </c>
    </row>
    <row r="5468" spans="1:29" x14ac:dyDescent="0.2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24</v>
      </c>
      <c r="F5468" s="213">
        <f t="shared" si="434"/>
        <v>1200</v>
      </c>
      <c r="G5468" s="202">
        <v>1343030</v>
      </c>
      <c r="H5468" s="198">
        <v>37047.535613425927</v>
      </c>
      <c r="I5468" t="s">
        <v>3529</v>
      </c>
      <c r="M5468" t="s">
        <v>2818</v>
      </c>
      <c r="N5468" t="s">
        <v>3519</v>
      </c>
      <c r="O5468" t="s">
        <v>1469</v>
      </c>
      <c r="P5468" s="199">
        <v>50</v>
      </c>
      <c r="S5468" t="s">
        <v>3493</v>
      </c>
      <c r="T5468" t="s">
        <v>3730</v>
      </c>
      <c r="U5468" s="201">
        <v>44.25</v>
      </c>
      <c r="V5468" t="s">
        <v>152</v>
      </c>
      <c r="W5468" t="s">
        <v>3444</v>
      </c>
      <c r="X5468" t="s">
        <v>3526</v>
      </c>
      <c r="Y5468" t="s">
        <v>4783</v>
      </c>
      <c r="Z5468" t="s">
        <v>3046</v>
      </c>
      <c r="AA5468">
        <v>633391.1</v>
      </c>
      <c r="AB5468" s="198">
        <v>37049.875011574077</v>
      </c>
      <c r="AC5468" s="198">
        <v>37072.875011574077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24</v>
      </c>
      <c r="F5469" s="213">
        <f t="shared" si="434"/>
        <v>480000</v>
      </c>
      <c r="G5469" s="202">
        <v>1343031</v>
      </c>
      <c r="H5469" s="198">
        <v>37047.535763888889</v>
      </c>
      <c r="I5469" t="s">
        <v>4484</v>
      </c>
      <c r="M5469" t="s">
        <v>3494</v>
      </c>
      <c r="N5469" t="s">
        <v>4277</v>
      </c>
      <c r="O5469" t="s">
        <v>1379</v>
      </c>
      <c r="P5469" s="199">
        <v>20000</v>
      </c>
      <c r="S5469" t="s">
        <v>3495</v>
      </c>
      <c r="T5469" t="s">
        <v>3730</v>
      </c>
      <c r="U5469" s="201">
        <v>3.88</v>
      </c>
      <c r="V5469" t="s">
        <v>4049</v>
      </c>
      <c r="W5469" t="s">
        <v>4380</v>
      </c>
      <c r="X5469" t="s">
        <v>4381</v>
      </c>
      <c r="Y5469" t="s">
        <v>3748</v>
      </c>
      <c r="Z5469" t="s">
        <v>3051</v>
      </c>
      <c r="AA5469" t="s">
        <v>1470</v>
      </c>
      <c r="AB5469" s="198">
        <v>37049.875011574077</v>
      </c>
      <c r="AC5469" s="198">
        <v>37072.875011574077</v>
      </c>
    </row>
    <row r="5470" spans="1:29" x14ac:dyDescent="0.2">
      <c r="A5470" s="44" t="str">
        <f t="shared" si="430"/>
        <v>US Power Physical</v>
      </c>
      <c r="B5470" s="44" t="str">
        <f t="shared" si="431"/>
        <v>US</v>
      </c>
      <c r="C5470" s="44" t="str">
        <f t="shared" si="432"/>
        <v>Power</v>
      </c>
      <c r="D5470" s="44" t="str">
        <f t="shared" si="433"/>
        <v>Physical</v>
      </c>
      <c r="E5470" s="44">
        <f>IF(VLOOKUP(S5470,'DD-Lookup'!$J$6:$L$50,3,FALSE)="Monthly",(YEAR(AC5470)-YEAR(AB5470))*12+MONTH(AC5470)-MONTH(AB5470)+1,(AC5470-AB5470+1))</f>
        <v>2</v>
      </c>
      <c r="F5470" s="213">
        <f t="shared" si="434"/>
        <v>100</v>
      </c>
      <c r="G5470" s="202">
        <v>1343032</v>
      </c>
      <c r="H5470" s="198">
        <v>37047.535798611112</v>
      </c>
      <c r="I5470" t="s">
        <v>4249</v>
      </c>
      <c r="M5470" t="s">
        <v>2818</v>
      </c>
      <c r="N5470" t="s">
        <v>3519</v>
      </c>
      <c r="O5470" t="s">
        <v>1443</v>
      </c>
      <c r="P5470" s="199">
        <v>50</v>
      </c>
      <c r="S5470" t="s">
        <v>3493</v>
      </c>
      <c r="T5470" t="s">
        <v>3730</v>
      </c>
      <c r="U5470" s="201">
        <v>25.75</v>
      </c>
      <c r="V5470" t="s">
        <v>4786</v>
      </c>
      <c r="W5470" t="s">
        <v>2834</v>
      </c>
      <c r="X5470" t="s">
        <v>3528</v>
      </c>
      <c r="Y5470" t="s">
        <v>4783</v>
      </c>
      <c r="Z5470" t="s">
        <v>3046</v>
      </c>
      <c r="AA5470">
        <v>633392.1</v>
      </c>
      <c r="AB5470" s="198">
        <v>37049.875011574077</v>
      </c>
      <c r="AC5470" s="198">
        <v>37050.875011574077</v>
      </c>
    </row>
    <row r="5471" spans="1:29" x14ac:dyDescent="0.2">
      <c r="A5471" s="44" t="str">
        <f t="shared" si="430"/>
        <v xml:space="preserve"> Natural Gas Physical</v>
      </c>
      <c r="B5471" s="44" t="str">
        <f t="shared" si="431"/>
        <v/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1</v>
      </c>
      <c r="F5471" s="213">
        <f t="shared" si="434"/>
        <v>10000</v>
      </c>
      <c r="G5471" s="202">
        <v>1343033</v>
      </c>
      <c r="H5471" s="198">
        <v>37047.535949074074</v>
      </c>
      <c r="I5471" t="s">
        <v>4423</v>
      </c>
      <c r="M5471" t="s">
        <v>3494</v>
      </c>
      <c r="N5471" t="s">
        <v>3176</v>
      </c>
      <c r="O5471" t="s">
        <v>4591</v>
      </c>
      <c r="P5471" s="199">
        <v>10000</v>
      </c>
      <c r="S5471" t="s">
        <v>3798</v>
      </c>
      <c r="T5471" t="s">
        <v>3177</v>
      </c>
      <c r="U5471" s="201">
        <v>4.6950000000000003</v>
      </c>
      <c r="V5471" t="s">
        <v>4101</v>
      </c>
      <c r="W5471" t="s">
        <v>3178</v>
      </c>
      <c r="X5471" t="s">
        <v>3179</v>
      </c>
      <c r="Y5471" t="s">
        <v>4481</v>
      </c>
      <c r="Z5471" t="s">
        <v>3052</v>
      </c>
      <c r="AA5471">
        <v>831897</v>
      </c>
      <c r="AB5471" s="198">
        <v>37047.875011574077</v>
      </c>
      <c r="AC5471" s="198">
        <v>37047.875011574077</v>
      </c>
    </row>
    <row r="5472" spans="1:29" x14ac:dyDescent="0.2">
      <c r="A5472" s="44" t="str">
        <f t="shared" si="430"/>
        <v>US Power Financial</v>
      </c>
      <c r="B5472" s="44" t="str">
        <f t="shared" si="431"/>
        <v>US</v>
      </c>
      <c r="C5472" s="44" t="str">
        <f t="shared" si="432"/>
        <v>Power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5</v>
      </c>
      <c r="F5472" s="213">
        <f t="shared" si="434"/>
        <v>250</v>
      </c>
      <c r="G5472" s="202">
        <v>1343034</v>
      </c>
      <c r="H5472" s="198">
        <v>37047.536180555559</v>
      </c>
      <c r="I5472" t="s">
        <v>2832</v>
      </c>
      <c r="M5472" t="s">
        <v>2818</v>
      </c>
      <c r="N5472" t="s">
        <v>4780</v>
      </c>
      <c r="O5472" t="s">
        <v>3875</v>
      </c>
      <c r="P5472" s="199">
        <v>50</v>
      </c>
      <c r="S5472" t="s">
        <v>3493</v>
      </c>
      <c r="T5472" t="s">
        <v>3730</v>
      </c>
      <c r="U5472" s="201">
        <v>45</v>
      </c>
      <c r="V5472" t="s">
        <v>3391</v>
      </c>
      <c r="W5472" t="s">
        <v>4253</v>
      </c>
      <c r="X5472" t="s">
        <v>3526</v>
      </c>
      <c r="Y5472" t="s">
        <v>4783</v>
      </c>
      <c r="Z5472" t="s">
        <v>3051</v>
      </c>
      <c r="AA5472">
        <v>633393.1</v>
      </c>
      <c r="AB5472" s="198">
        <v>37053.875011574077</v>
      </c>
      <c r="AC5472" s="198">
        <v>37057.875011574077</v>
      </c>
    </row>
    <row r="5473" spans="1:29" x14ac:dyDescent="0.2">
      <c r="A5473" s="44" t="str">
        <f t="shared" si="430"/>
        <v>US Crude Financial</v>
      </c>
      <c r="B5473" s="44" t="str">
        <f t="shared" si="431"/>
        <v>US</v>
      </c>
      <c r="C5473" s="44" t="str">
        <f t="shared" si="432"/>
        <v>Crude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1</v>
      </c>
      <c r="F5473" s="213">
        <f t="shared" si="434"/>
        <v>50000</v>
      </c>
      <c r="G5473" s="202">
        <v>1343036</v>
      </c>
      <c r="H5473" s="198">
        <v>37047.536319444444</v>
      </c>
      <c r="I5473" t="s">
        <v>4276</v>
      </c>
      <c r="M5473" t="s">
        <v>3599</v>
      </c>
      <c r="N5473" t="s">
        <v>4774</v>
      </c>
      <c r="O5473" t="s">
        <v>3516</v>
      </c>
      <c r="P5473" s="199">
        <v>50000</v>
      </c>
      <c r="S5473" t="s">
        <v>3500</v>
      </c>
      <c r="T5473" t="s">
        <v>3730</v>
      </c>
      <c r="U5473" s="201">
        <v>28.08</v>
      </c>
      <c r="V5473" t="s">
        <v>4469</v>
      </c>
      <c r="W5473" t="s">
        <v>4776</v>
      </c>
      <c r="X5473" t="s">
        <v>4777</v>
      </c>
      <c r="Y5473" t="s">
        <v>2830</v>
      </c>
      <c r="Z5473" t="s">
        <v>3051</v>
      </c>
      <c r="AA5473">
        <v>113887</v>
      </c>
      <c r="AB5473" s="198">
        <v>37073</v>
      </c>
      <c r="AC5473" s="198">
        <v>37103</v>
      </c>
    </row>
    <row r="5474" spans="1:29" x14ac:dyDescent="0.2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155000</v>
      </c>
      <c r="G5474" s="202">
        <v>1343037</v>
      </c>
      <c r="H5474" s="198">
        <v>37047.53638888889</v>
      </c>
      <c r="I5474" t="s">
        <v>4496</v>
      </c>
      <c r="M5474" t="s">
        <v>3494</v>
      </c>
      <c r="N5474" t="s">
        <v>4277</v>
      </c>
      <c r="O5474" t="s">
        <v>4487</v>
      </c>
      <c r="Q5474" s="199">
        <v>5000</v>
      </c>
      <c r="S5474" t="s">
        <v>3495</v>
      </c>
      <c r="T5474" t="s">
        <v>3730</v>
      </c>
      <c r="U5474" s="201">
        <v>3.93</v>
      </c>
      <c r="V5474" t="s">
        <v>4499</v>
      </c>
      <c r="W5474" t="s">
        <v>2909</v>
      </c>
      <c r="X5474" t="s">
        <v>4278</v>
      </c>
      <c r="Y5474" t="s">
        <v>3748</v>
      </c>
      <c r="Z5474" t="s">
        <v>3051</v>
      </c>
      <c r="AA5474" t="s">
        <v>1471</v>
      </c>
      <c r="AB5474" s="198">
        <v>37073.875</v>
      </c>
      <c r="AC5474" s="198">
        <v>37103.875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31</v>
      </c>
      <c r="F5475" s="213">
        <f t="shared" si="434"/>
        <v>620000</v>
      </c>
      <c r="G5475" s="202">
        <v>1343038</v>
      </c>
      <c r="H5475" s="198">
        <v>37047.536585648151</v>
      </c>
      <c r="I5475" t="s">
        <v>4496</v>
      </c>
      <c r="M5475" t="s">
        <v>3494</v>
      </c>
      <c r="N5475" t="s">
        <v>4277</v>
      </c>
      <c r="O5475" t="s">
        <v>4487</v>
      </c>
      <c r="Q5475" s="199">
        <v>20000</v>
      </c>
      <c r="S5475" t="s">
        <v>3495</v>
      </c>
      <c r="T5475" t="s">
        <v>3730</v>
      </c>
      <c r="U5475" s="201">
        <v>3.9350000000000001</v>
      </c>
      <c r="V5475" t="s">
        <v>4499</v>
      </c>
      <c r="W5475" t="s">
        <v>2909</v>
      </c>
      <c r="X5475" t="s">
        <v>4278</v>
      </c>
      <c r="Y5475" t="s">
        <v>3748</v>
      </c>
      <c r="Z5475" t="s">
        <v>3051</v>
      </c>
      <c r="AA5475" t="s">
        <v>1472</v>
      </c>
      <c r="AB5475" s="198">
        <v>37073.875</v>
      </c>
      <c r="AC5475" s="198">
        <v>37103.875</v>
      </c>
    </row>
    <row r="5476" spans="1:29" x14ac:dyDescent="0.2">
      <c r="A5476" s="44" t="str">
        <f t="shared" si="430"/>
        <v>US Natural Gas Physical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Physical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10000</v>
      </c>
      <c r="G5476" s="202">
        <v>1343039</v>
      </c>
      <c r="H5476" s="198">
        <v>37047.536863425928</v>
      </c>
      <c r="I5476" t="s">
        <v>4496</v>
      </c>
      <c r="M5476" t="s">
        <v>3494</v>
      </c>
      <c r="N5476" t="s">
        <v>3840</v>
      </c>
      <c r="O5476" t="s">
        <v>1424</v>
      </c>
      <c r="P5476" s="199">
        <v>10000</v>
      </c>
      <c r="S5476" t="s">
        <v>3495</v>
      </c>
      <c r="T5476" t="s">
        <v>3730</v>
      </c>
      <c r="U5476" s="201">
        <v>3.8250000000000002</v>
      </c>
      <c r="V5476" t="s">
        <v>3682</v>
      </c>
      <c r="W5476" t="s">
        <v>4163</v>
      </c>
      <c r="X5476" t="s">
        <v>4164</v>
      </c>
      <c r="Y5476" t="s">
        <v>4481</v>
      </c>
      <c r="Z5476" t="s">
        <v>3051</v>
      </c>
      <c r="AA5476">
        <v>831898</v>
      </c>
      <c r="AB5476" s="198">
        <v>37049.875011574077</v>
      </c>
      <c r="AC5476" s="198">
        <v>37049.875011574077</v>
      </c>
    </row>
    <row r="5477" spans="1:29" x14ac:dyDescent="0.2">
      <c r="A5477" s="44" t="str">
        <f t="shared" si="430"/>
        <v>US Crude Financial</v>
      </c>
      <c r="B5477" s="44" t="str">
        <f t="shared" si="431"/>
        <v>US</v>
      </c>
      <c r="C5477" s="44" t="str">
        <f t="shared" si="432"/>
        <v>Crude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1</v>
      </c>
      <c r="F5477" s="213">
        <f t="shared" si="434"/>
        <v>50000</v>
      </c>
      <c r="G5477" s="202">
        <v>1343040</v>
      </c>
      <c r="H5477" s="198">
        <v>37047.537141203706</v>
      </c>
      <c r="I5477" t="s">
        <v>3700</v>
      </c>
      <c r="M5477" t="s">
        <v>3599</v>
      </c>
      <c r="N5477" t="s">
        <v>4774</v>
      </c>
      <c r="O5477" t="s">
        <v>3516</v>
      </c>
      <c r="Q5477" s="199">
        <v>50000</v>
      </c>
      <c r="S5477" t="s">
        <v>3500</v>
      </c>
      <c r="T5477" t="s">
        <v>3730</v>
      </c>
      <c r="U5477" s="201">
        <v>28.1</v>
      </c>
      <c r="V5477" t="s">
        <v>4688</v>
      </c>
      <c r="W5477" t="s">
        <v>4776</v>
      </c>
      <c r="X5477" t="s">
        <v>4777</v>
      </c>
      <c r="Y5477" t="s">
        <v>2830</v>
      </c>
      <c r="Z5477" t="s">
        <v>3051</v>
      </c>
      <c r="AA5477">
        <v>113888</v>
      </c>
      <c r="AB5477" s="198">
        <v>37073</v>
      </c>
      <c r="AC5477" s="198">
        <v>37103</v>
      </c>
    </row>
    <row r="5478" spans="1:29" x14ac:dyDescent="0.2">
      <c r="A5478" s="44" t="str">
        <f t="shared" si="430"/>
        <v xml:space="preserve"> Natural Gas Physical</v>
      </c>
      <c r="B5478" s="44" t="str">
        <f t="shared" si="431"/>
        <v/>
      </c>
      <c r="C5478" s="44" t="str">
        <f t="shared" si="432"/>
        <v>Natural Gas</v>
      </c>
      <c r="D5478" s="44" t="str">
        <f t="shared" si="433"/>
        <v>Physical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1230000</v>
      </c>
      <c r="G5478" s="202">
        <v>1343042</v>
      </c>
      <c r="H5478" s="198">
        <v>37047.537997685184</v>
      </c>
      <c r="I5478" t="s">
        <v>3533</v>
      </c>
      <c r="M5478" t="s">
        <v>3494</v>
      </c>
      <c r="N5478" t="s">
        <v>4105</v>
      </c>
      <c r="O5478" t="s">
        <v>3913</v>
      </c>
      <c r="P5478" s="199">
        <v>10000</v>
      </c>
      <c r="S5478" t="s">
        <v>3495</v>
      </c>
      <c r="T5478" t="s">
        <v>3730</v>
      </c>
      <c r="U5478" s="201">
        <v>7.0000000000000007E-2</v>
      </c>
      <c r="V5478" t="s">
        <v>3507</v>
      </c>
      <c r="W5478" t="s">
        <v>3169</v>
      </c>
      <c r="X5478" t="s">
        <v>4508</v>
      </c>
      <c r="Y5478" t="s">
        <v>4481</v>
      </c>
      <c r="Z5478" t="s">
        <v>3051</v>
      </c>
      <c r="AA5478" t="s">
        <v>1473</v>
      </c>
      <c r="AB5478" s="198">
        <v>37073</v>
      </c>
      <c r="AC5478" s="198">
        <v>37195</v>
      </c>
    </row>
    <row r="5479" spans="1:29" x14ac:dyDescent="0.2">
      <c r="A5479" s="44" t="str">
        <f t="shared" si="430"/>
        <v>US Natural Gas Financial</v>
      </c>
      <c r="B5479" s="44" t="str">
        <f t="shared" si="431"/>
        <v>US</v>
      </c>
      <c r="C5479" s="44" t="str">
        <f t="shared" si="432"/>
        <v>Natural Gas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310000</v>
      </c>
      <c r="G5479" s="202">
        <v>1343043</v>
      </c>
      <c r="H5479" s="198">
        <v>37047.538113425922</v>
      </c>
      <c r="I5479" t="s">
        <v>4484</v>
      </c>
      <c r="M5479" t="s">
        <v>3494</v>
      </c>
      <c r="N5479" t="s">
        <v>4277</v>
      </c>
      <c r="O5479" t="s">
        <v>4487</v>
      </c>
      <c r="Q5479" s="199">
        <v>10000</v>
      </c>
      <c r="S5479" t="s">
        <v>3495</v>
      </c>
      <c r="T5479" t="s">
        <v>3730</v>
      </c>
      <c r="U5479" s="201">
        <v>3.94</v>
      </c>
      <c r="V5479" t="s">
        <v>4399</v>
      </c>
      <c r="W5479" t="s">
        <v>2909</v>
      </c>
      <c r="X5479" t="s">
        <v>4278</v>
      </c>
      <c r="Y5479" t="s">
        <v>3748</v>
      </c>
      <c r="Z5479" t="s">
        <v>3051</v>
      </c>
      <c r="AA5479" t="s">
        <v>1474</v>
      </c>
      <c r="AB5479" s="198">
        <v>37073.875</v>
      </c>
      <c r="AC5479" s="198">
        <v>37103.875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155000</v>
      </c>
      <c r="G5480" s="202">
        <v>1343046</v>
      </c>
      <c r="H5480" s="198">
        <v>37047.538275462961</v>
      </c>
      <c r="I5480" t="s">
        <v>3702</v>
      </c>
      <c r="M5480" t="s">
        <v>3494</v>
      </c>
      <c r="N5480" t="s">
        <v>4277</v>
      </c>
      <c r="O5480" t="s">
        <v>4487</v>
      </c>
      <c r="P5480" s="199">
        <v>5000</v>
      </c>
      <c r="S5480" t="s">
        <v>3495</v>
      </c>
      <c r="T5480" t="s">
        <v>3730</v>
      </c>
      <c r="U5480" s="201">
        <v>3.93</v>
      </c>
      <c r="V5480" t="s">
        <v>3680</v>
      </c>
      <c r="W5480" t="s">
        <v>2909</v>
      </c>
      <c r="X5480" t="s">
        <v>4278</v>
      </c>
      <c r="Y5480" t="s">
        <v>3748</v>
      </c>
      <c r="Z5480" t="s">
        <v>3051</v>
      </c>
      <c r="AA5480" t="s">
        <v>1475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365</v>
      </c>
      <c r="F5481" s="213">
        <f t="shared" si="434"/>
        <v>18250</v>
      </c>
      <c r="G5481" s="202">
        <v>1343047</v>
      </c>
      <c r="H5481" s="198">
        <v>37047.53837962963</v>
      </c>
      <c r="I5481" t="s">
        <v>4239</v>
      </c>
      <c r="M5481" t="s">
        <v>2818</v>
      </c>
      <c r="N5481" t="s">
        <v>3519</v>
      </c>
      <c r="O5481" t="s">
        <v>2540</v>
      </c>
      <c r="P5481" s="199">
        <v>50</v>
      </c>
      <c r="S5481" t="s">
        <v>3493</v>
      </c>
      <c r="T5481" t="s">
        <v>3730</v>
      </c>
      <c r="U5481" s="201">
        <v>44.15</v>
      </c>
      <c r="V5481" t="s">
        <v>3331</v>
      </c>
      <c r="W5481" t="s">
        <v>3966</v>
      </c>
      <c r="X5481" t="s">
        <v>4258</v>
      </c>
      <c r="Y5481" t="s">
        <v>4783</v>
      </c>
      <c r="Z5481" t="s">
        <v>3046</v>
      </c>
      <c r="AA5481">
        <v>633398.1</v>
      </c>
      <c r="AB5481" s="198">
        <v>37257.591666666667</v>
      </c>
      <c r="AC5481" s="198">
        <v>37621.591666666667</v>
      </c>
    </row>
    <row r="5482" spans="1:29" x14ac:dyDescent="0.2">
      <c r="A5482" s="44" t="str">
        <f t="shared" si="430"/>
        <v>US Natural Gas Financial</v>
      </c>
      <c r="B5482" s="44" t="str">
        <f t="shared" si="431"/>
        <v>US</v>
      </c>
      <c r="C5482" s="44" t="str">
        <f t="shared" si="432"/>
        <v>Natural Gas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123</v>
      </c>
      <c r="F5482" s="213">
        <f t="shared" si="434"/>
        <v>615000</v>
      </c>
      <c r="G5482" s="202">
        <v>1343048</v>
      </c>
      <c r="H5482" s="198">
        <v>37047.538449074076</v>
      </c>
      <c r="I5482" t="s">
        <v>4282</v>
      </c>
      <c r="M5482" t="s">
        <v>3494</v>
      </c>
      <c r="N5482" t="s">
        <v>4277</v>
      </c>
      <c r="O5482" t="s">
        <v>3218</v>
      </c>
      <c r="P5482" s="199">
        <v>5000</v>
      </c>
      <c r="S5482" t="s">
        <v>3495</v>
      </c>
      <c r="T5482" t="s">
        <v>3730</v>
      </c>
      <c r="U5482" s="201">
        <v>4.0199999999999996</v>
      </c>
      <c r="V5482" t="s">
        <v>4283</v>
      </c>
      <c r="W5482" t="s">
        <v>2909</v>
      </c>
      <c r="X5482" t="s">
        <v>4278</v>
      </c>
      <c r="Y5482" t="s">
        <v>3748</v>
      </c>
      <c r="Z5482" t="s">
        <v>3051</v>
      </c>
      <c r="AA5482" t="s">
        <v>1476</v>
      </c>
      <c r="AB5482" s="198">
        <v>37073</v>
      </c>
      <c r="AC5482" s="198">
        <v>37195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31</v>
      </c>
      <c r="F5483" s="213">
        <f t="shared" si="434"/>
        <v>77500</v>
      </c>
      <c r="G5483" s="202">
        <v>1343049</v>
      </c>
      <c r="H5483" s="198">
        <v>37047.538506944446</v>
      </c>
      <c r="I5483" t="s">
        <v>4280</v>
      </c>
      <c r="M5483" t="s">
        <v>3494</v>
      </c>
      <c r="N5483" t="s">
        <v>4277</v>
      </c>
      <c r="O5483" t="s">
        <v>4487</v>
      </c>
      <c r="P5483" s="199">
        <v>2500</v>
      </c>
      <c r="S5483" t="s">
        <v>3495</v>
      </c>
      <c r="T5483" t="s">
        <v>3730</v>
      </c>
      <c r="U5483" s="201">
        <v>3.93</v>
      </c>
      <c r="V5483" t="s">
        <v>4281</v>
      </c>
      <c r="W5483" t="s">
        <v>2909</v>
      </c>
      <c r="X5483" t="s">
        <v>4278</v>
      </c>
      <c r="Y5483" t="s">
        <v>3748</v>
      </c>
      <c r="Z5483" t="s">
        <v>3051</v>
      </c>
      <c r="AA5483" t="s">
        <v>1477</v>
      </c>
      <c r="AB5483" s="198">
        <v>37073.875</v>
      </c>
      <c r="AC5483" s="198">
        <v>37103.875</v>
      </c>
    </row>
    <row r="5484" spans="1:29" x14ac:dyDescent="0.2">
      <c r="A5484" s="44" t="str">
        <f t="shared" si="430"/>
        <v>US Natural Gas Financial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214</v>
      </c>
      <c r="F5484" s="213">
        <f t="shared" si="434"/>
        <v>107000</v>
      </c>
      <c r="G5484" s="202">
        <v>1343051</v>
      </c>
      <c r="H5484" s="198">
        <v>37047.539351851854</v>
      </c>
      <c r="I5484" t="s">
        <v>3157</v>
      </c>
      <c r="M5484" t="s">
        <v>3494</v>
      </c>
      <c r="N5484" t="s">
        <v>4488</v>
      </c>
      <c r="O5484" t="s">
        <v>3456</v>
      </c>
      <c r="Q5484" s="199">
        <v>500</v>
      </c>
      <c r="S5484" t="s">
        <v>3495</v>
      </c>
      <c r="T5484" t="s">
        <v>3730</v>
      </c>
      <c r="U5484" s="201">
        <v>0.83</v>
      </c>
      <c r="V5484" t="s">
        <v>4364</v>
      </c>
      <c r="W5484" t="s">
        <v>4385</v>
      </c>
      <c r="X5484" t="s">
        <v>4386</v>
      </c>
      <c r="Y5484" t="s">
        <v>3748</v>
      </c>
      <c r="Z5484" t="s">
        <v>3051</v>
      </c>
      <c r="AA5484" t="s">
        <v>1478</v>
      </c>
      <c r="AB5484" s="198">
        <v>37347</v>
      </c>
      <c r="AC5484" s="198">
        <v>37560</v>
      </c>
    </row>
    <row r="5485" spans="1:29" x14ac:dyDescent="0.2">
      <c r="A5485" s="44" t="str">
        <f t="shared" si="430"/>
        <v xml:space="preserve"> Metals Financial</v>
      </c>
      <c r="B5485" s="44" t="str">
        <f t="shared" si="431"/>
        <v/>
      </c>
      <c r="C5485" s="44" t="str">
        <f t="shared" si="432"/>
        <v>Metals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</v>
      </c>
      <c r="F5485" s="213">
        <f t="shared" si="434"/>
        <v>20</v>
      </c>
      <c r="G5485" s="202">
        <v>1343052</v>
      </c>
      <c r="H5485" s="198">
        <v>37047.539560185185</v>
      </c>
      <c r="I5485" t="s">
        <v>4126</v>
      </c>
      <c r="M5485" t="s">
        <v>3499</v>
      </c>
      <c r="N5485" t="s">
        <v>3727</v>
      </c>
      <c r="O5485" t="s">
        <v>3728</v>
      </c>
      <c r="P5485" s="199">
        <v>20</v>
      </c>
      <c r="S5485" t="s">
        <v>3729</v>
      </c>
      <c r="T5485" t="s">
        <v>3730</v>
      </c>
      <c r="U5485" s="201">
        <v>1685</v>
      </c>
      <c r="V5485" t="s">
        <v>4127</v>
      </c>
      <c r="W5485" t="s">
        <v>3736</v>
      </c>
      <c r="X5485" t="s">
        <v>3732</v>
      </c>
      <c r="Y5485" t="s">
        <v>3733</v>
      </c>
      <c r="Z5485" t="s">
        <v>3734</v>
      </c>
      <c r="AA5485">
        <v>2169917</v>
      </c>
    </row>
    <row r="5486" spans="1:29" x14ac:dyDescent="0.2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1343053</v>
      </c>
      <c r="H5486" s="198">
        <v>37047.539594907408</v>
      </c>
      <c r="I5486" t="s">
        <v>4496</v>
      </c>
      <c r="M5486" t="s">
        <v>3494</v>
      </c>
      <c r="N5486" t="s">
        <v>3840</v>
      </c>
      <c r="O5486" t="s">
        <v>1424</v>
      </c>
      <c r="Q5486" s="199">
        <v>10000</v>
      </c>
      <c r="S5486" t="s">
        <v>3495</v>
      </c>
      <c r="T5486" t="s">
        <v>3730</v>
      </c>
      <c r="U5486" s="201">
        <v>3.8250000000000002</v>
      </c>
      <c r="V5486" t="s">
        <v>3682</v>
      </c>
      <c r="W5486" t="s">
        <v>4163</v>
      </c>
      <c r="X5486" t="s">
        <v>4164</v>
      </c>
      <c r="Y5486" t="s">
        <v>4481</v>
      </c>
      <c r="Z5486" t="s">
        <v>3051</v>
      </c>
      <c r="AA5486">
        <v>831901</v>
      </c>
      <c r="AB5486" s="198">
        <v>37049.875011574077</v>
      </c>
      <c r="AC5486" s="198">
        <v>37049.875011574077</v>
      </c>
    </row>
    <row r="5487" spans="1:29" x14ac:dyDescent="0.2">
      <c r="A5487" s="44" t="str">
        <f t="shared" si="430"/>
        <v>US Power Physical</v>
      </c>
      <c r="B5487" s="44" t="str">
        <f t="shared" si="431"/>
        <v>US</v>
      </c>
      <c r="C5487" s="44" t="str">
        <f t="shared" si="432"/>
        <v>Power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31</v>
      </c>
      <c r="F5487" s="213">
        <f t="shared" si="434"/>
        <v>1550</v>
      </c>
      <c r="G5487" s="202">
        <v>1343054</v>
      </c>
      <c r="H5487" s="198">
        <v>37047.539618055554</v>
      </c>
      <c r="I5487" t="s">
        <v>4284</v>
      </c>
      <c r="M5487" t="s">
        <v>2818</v>
      </c>
      <c r="N5487" t="s">
        <v>3519</v>
      </c>
      <c r="O5487" t="s">
        <v>3834</v>
      </c>
      <c r="P5487" s="199">
        <v>50</v>
      </c>
      <c r="S5487" t="s">
        <v>3493</v>
      </c>
      <c r="T5487" t="s">
        <v>3730</v>
      </c>
      <c r="U5487" s="201">
        <v>84</v>
      </c>
      <c r="V5487" t="s">
        <v>2837</v>
      </c>
      <c r="W5487" t="s">
        <v>3538</v>
      </c>
      <c r="X5487" t="s">
        <v>3539</v>
      </c>
      <c r="Y5487" t="s">
        <v>4783</v>
      </c>
      <c r="Z5487" t="s">
        <v>3046</v>
      </c>
      <c r="AA5487">
        <v>633400.1</v>
      </c>
      <c r="AB5487" s="198">
        <v>37073.875011574077</v>
      </c>
      <c r="AC5487" s="198">
        <v>37103.875011574077</v>
      </c>
    </row>
    <row r="5488" spans="1:29" x14ac:dyDescent="0.2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1343055</v>
      </c>
      <c r="H5488" s="198">
        <v>37047.539849537039</v>
      </c>
      <c r="I5488" t="s">
        <v>4323</v>
      </c>
      <c r="M5488" t="s">
        <v>3494</v>
      </c>
      <c r="N5488" t="s">
        <v>3176</v>
      </c>
      <c r="O5488" t="s">
        <v>3899</v>
      </c>
      <c r="Q5488" s="199">
        <v>5000</v>
      </c>
      <c r="S5488" t="s">
        <v>3798</v>
      </c>
      <c r="T5488" t="s">
        <v>3177</v>
      </c>
      <c r="U5488" s="201">
        <v>5.03</v>
      </c>
      <c r="V5488" t="s">
        <v>4324</v>
      </c>
      <c r="W5488" t="s">
        <v>4461</v>
      </c>
      <c r="X5488" t="s">
        <v>3179</v>
      </c>
      <c r="Y5488" t="s">
        <v>4481</v>
      </c>
      <c r="Z5488" t="s">
        <v>3052</v>
      </c>
      <c r="AA5488">
        <v>831902</v>
      </c>
      <c r="AB5488" s="198">
        <v>37073.875011574077</v>
      </c>
      <c r="AC5488" s="198">
        <v>37103.875011574077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1343056</v>
      </c>
      <c r="H5489" s="198">
        <v>37047.539953703701</v>
      </c>
      <c r="I5489" t="s">
        <v>4276</v>
      </c>
      <c r="M5489" t="s">
        <v>3494</v>
      </c>
      <c r="N5489" t="s">
        <v>4277</v>
      </c>
      <c r="O5489" t="s">
        <v>4487</v>
      </c>
      <c r="Q5489" s="199">
        <v>20000</v>
      </c>
      <c r="S5489" t="s">
        <v>3495</v>
      </c>
      <c r="T5489" t="s">
        <v>3730</v>
      </c>
      <c r="U5489" s="201">
        <v>3.9449999999999998</v>
      </c>
      <c r="V5489" t="s">
        <v>4361</v>
      </c>
      <c r="W5489" t="s">
        <v>2909</v>
      </c>
      <c r="X5489" t="s">
        <v>4278</v>
      </c>
      <c r="Y5489" t="s">
        <v>3748</v>
      </c>
      <c r="Z5489" t="s">
        <v>3051</v>
      </c>
      <c r="AA5489" t="s">
        <v>1479</v>
      </c>
      <c r="AB5489" s="198">
        <v>37073.875</v>
      </c>
      <c r="AC5489" s="198">
        <v>37103.875</v>
      </c>
    </row>
    <row r="5490" spans="1:29" x14ac:dyDescent="0.2">
      <c r="A5490" s="44" t="str">
        <f t="shared" si="430"/>
        <v xml:space="preserve"> Metals Financial</v>
      </c>
      <c r="B5490" s="44" t="str">
        <f t="shared" si="431"/>
        <v/>
      </c>
      <c r="C5490" s="44" t="str">
        <f t="shared" si="432"/>
        <v>Metals</v>
      </c>
      <c r="D5490" s="44" t="str">
        <f t="shared" si="433"/>
        <v>Financial</v>
      </c>
      <c r="E5490" s="44">
        <f>IF(VLOOKUP(S5490,'DD-Lookup'!$J$6:$L$50,3,FALSE)="Monthly",(YEAR(AC5490)-YEAR(AB5490))*12+MONTH(AC5490)-MONTH(AB5490)+1,(AC5490-AB5490+1))</f>
        <v>1</v>
      </c>
      <c r="F5490" s="213">
        <f t="shared" si="434"/>
        <v>20</v>
      </c>
      <c r="G5490" s="202">
        <v>1343057</v>
      </c>
      <c r="H5490" s="198">
        <v>37047.539976851855</v>
      </c>
      <c r="I5490" t="s">
        <v>3700</v>
      </c>
      <c r="M5490" t="s">
        <v>3499</v>
      </c>
      <c r="N5490" t="s">
        <v>3727</v>
      </c>
      <c r="O5490" t="s">
        <v>3728</v>
      </c>
      <c r="Q5490" s="199">
        <v>20</v>
      </c>
      <c r="S5490" t="s">
        <v>3729</v>
      </c>
      <c r="T5490" t="s">
        <v>3730</v>
      </c>
      <c r="U5490" s="201">
        <v>1686</v>
      </c>
      <c r="V5490" t="s">
        <v>3940</v>
      </c>
      <c r="W5490" t="s">
        <v>3736</v>
      </c>
      <c r="X5490" t="s">
        <v>3732</v>
      </c>
      <c r="Y5490" t="s">
        <v>3733</v>
      </c>
      <c r="Z5490" t="s">
        <v>3734</v>
      </c>
      <c r="AA5490">
        <v>2169915</v>
      </c>
    </row>
    <row r="5491" spans="1:29" x14ac:dyDescent="0.2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24</v>
      </c>
      <c r="F5491" s="213">
        <f t="shared" si="434"/>
        <v>120000</v>
      </c>
      <c r="G5491" s="202">
        <v>1343061</v>
      </c>
      <c r="H5491" s="198">
        <v>37047.540208333332</v>
      </c>
      <c r="I5491" t="s">
        <v>4449</v>
      </c>
      <c r="M5491" t="s">
        <v>3494</v>
      </c>
      <c r="N5491" t="s">
        <v>4506</v>
      </c>
      <c r="O5491" t="s">
        <v>1480</v>
      </c>
      <c r="P5491" s="199">
        <v>5000</v>
      </c>
      <c r="S5491" t="s">
        <v>3495</v>
      </c>
      <c r="T5491" t="s">
        <v>3730</v>
      </c>
      <c r="U5491" s="201">
        <v>3.9750000000000001</v>
      </c>
      <c r="V5491" t="s">
        <v>3802</v>
      </c>
      <c r="W5491" t="s">
        <v>4507</v>
      </c>
      <c r="X5491" t="s">
        <v>4508</v>
      </c>
      <c r="Y5491" t="s">
        <v>4481</v>
      </c>
      <c r="Z5491" t="s">
        <v>3051</v>
      </c>
      <c r="AA5491">
        <v>831903</v>
      </c>
      <c r="AB5491" s="198">
        <v>37049.875011574077</v>
      </c>
      <c r="AC5491" s="198">
        <v>37072.875011574077</v>
      </c>
    </row>
    <row r="5492" spans="1:29" x14ac:dyDescent="0.2">
      <c r="A5492" s="44" t="str">
        <f t="shared" si="430"/>
        <v>US Natural Gas Financial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24</v>
      </c>
      <c r="F5492" s="213">
        <f t="shared" si="434"/>
        <v>240000</v>
      </c>
      <c r="G5492" s="202">
        <v>1343062</v>
      </c>
      <c r="H5492" s="198">
        <v>37047.540266203701</v>
      </c>
      <c r="I5492" t="s">
        <v>4239</v>
      </c>
      <c r="M5492" t="s">
        <v>3494</v>
      </c>
      <c r="N5492" t="s">
        <v>4277</v>
      </c>
      <c r="O5492" t="s">
        <v>1189</v>
      </c>
      <c r="P5492" s="199">
        <v>10000</v>
      </c>
      <c r="S5492" t="s">
        <v>3495</v>
      </c>
      <c r="T5492" t="s">
        <v>3730</v>
      </c>
      <c r="U5492" s="201">
        <v>3.84</v>
      </c>
      <c r="V5492" t="s">
        <v>4066</v>
      </c>
      <c r="W5492" t="s">
        <v>4527</v>
      </c>
      <c r="X5492" t="s">
        <v>4157</v>
      </c>
      <c r="Y5492" t="s">
        <v>3748</v>
      </c>
      <c r="Z5492" t="s">
        <v>3051</v>
      </c>
      <c r="AA5492" t="s">
        <v>1481</v>
      </c>
      <c r="AB5492" s="198">
        <v>37049.875011574077</v>
      </c>
      <c r="AC5492" s="198">
        <v>37072.875011574077</v>
      </c>
    </row>
    <row r="5493" spans="1:29" x14ac:dyDescent="0.2">
      <c r="A5493" s="44" t="str">
        <f t="shared" si="430"/>
        <v xml:space="preserve"> Natural Gas Physical</v>
      </c>
      <c r="B5493" s="44" t="str">
        <f t="shared" si="431"/>
        <v/>
      </c>
      <c r="C5493" s="44" t="str">
        <f t="shared" si="432"/>
        <v>Natural Gas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24</v>
      </c>
      <c r="F5493" s="213">
        <f t="shared" si="434"/>
        <v>120000</v>
      </c>
      <c r="G5493" s="202">
        <v>1343063</v>
      </c>
      <c r="H5493" s="198">
        <v>37047.540277777778</v>
      </c>
      <c r="I5493" t="s">
        <v>4491</v>
      </c>
      <c r="M5493" t="s">
        <v>3494</v>
      </c>
      <c r="N5493" t="s">
        <v>4506</v>
      </c>
      <c r="O5493" t="s">
        <v>1480</v>
      </c>
      <c r="P5493" s="199">
        <v>5000</v>
      </c>
      <c r="S5493" t="s">
        <v>3495</v>
      </c>
      <c r="T5493" t="s">
        <v>3730</v>
      </c>
      <c r="U5493" s="201">
        <v>3.9750000000000001</v>
      </c>
      <c r="V5493" t="s">
        <v>2839</v>
      </c>
      <c r="W5493" t="s">
        <v>4507</v>
      </c>
      <c r="X5493" t="s">
        <v>4508</v>
      </c>
      <c r="Y5493" t="s">
        <v>4481</v>
      </c>
      <c r="Z5493" t="s">
        <v>3051</v>
      </c>
      <c r="AA5493">
        <v>831904</v>
      </c>
      <c r="AB5493" s="198">
        <v>37049.875011574077</v>
      </c>
      <c r="AC5493" s="198">
        <v>37072.875011574077</v>
      </c>
    </row>
    <row r="5494" spans="1:29" x14ac:dyDescent="0.2">
      <c r="A5494" s="44" t="str">
        <f t="shared" si="430"/>
        <v xml:space="preserve"> Natural Gas Physical</v>
      </c>
      <c r="B5494" s="44" t="str">
        <f t="shared" si="431"/>
        <v/>
      </c>
      <c r="C5494" s="44" t="str">
        <f t="shared" si="432"/>
        <v>Natural Gas</v>
      </c>
      <c r="D5494" s="44" t="str">
        <f t="shared" si="433"/>
        <v>Physical</v>
      </c>
      <c r="E5494" s="44">
        <f>IF(VLOOKUP(S5494,'DD-Lookup'!$J$6:$L$50,3,FALSE)="Monthly",(YEAR(AC5494)-YEAR(AB5494))*12+MONTH(AC5494)-MONTH(AB5494)+1,(AC5494-AB5494+1))</f>
        <v>31</v>
      </c>
      <c r="F5494" s="213">
        <f t="shared" si="434"/>
        <v>155000</v>
      </c>
      <c r="G5494" s="202">
        <v>1343064</v>
      </c>
      <c r="H5494" s="198">
        <v>37047.540416666663</v>
      </c>
      <c r="I5494" t="s">
        <v>4239</v>
      </c>
      <c r="M5494" t="s">
        <v>3494</v>
      </c>
      <c r="N5494" t="s">
        <v>3176</v>
      </c>
      <c r="O5494" t="s">
        <v>3899</v>
      </c>
      <c r="P5494" s="199">
        <v>5000</v>
      </c>
      <c r="S5494" t="s">
        <v>3798</v>
      </c>
      <c r="T5494" t="s">
        <v>3177</v>
      </c>
      <c r="U5494" s="201">
        <v>5.0199999999999996</v>
      </c>
      <c r="V5494" t="s">
        <v>3255</v>
      </c>
      <c r="W5494" t="s">
        <v>4461</v>
      </c>
      <c r="X5494" t="s">
        <v>3179</v>
      </c>
      <c r="Y5494" t="s">
        <v>4481</v>
      </c>
      <c r="Z5494" t="s">
        <v>3052</v>
      </c>
      <c r="AA5494">
        <v>831905</v>
      </c>
      <c r="AB5494" s="198">
        <v>37073.875011574077</v>
      </c>
      <c r="AC5494" s="198">
        <v>37103.875011574077</v>
      </c>
    </row>
    <row r="5495" spans="1:29" x14ac:dyDescent="0.2">
      <c r="A5495" s="44" t="str">
        <f t="shared" si="430"/>
        <v>US Crude Financial</v>
      </c>
      <c r="B5495" s="44" t="str">
        <f t="shared" si="431"/>
        <v>US</v>
      </c>
      <c r="C5495" s="44" t="str">
        <f t="shared" si="432"/>
        <v>Crude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1</v>
      </c>
      <c r="F5495" s="213">
        <f t="shared" si="434"/>
        <v>50000</v>
      </c>
      <c r="G5495" s="202">
        <v>1343065</v>
      </c>
      <c r="H5495" s="198">
        <v>37047.540625000001</v>
      </c>
      <c r="I5495" t="s">
        <v>4276</v>
      </c>
      <c r="M5495" t="s">
        <v>3599</v>
      </c>
      <c r="N5495" t="s">
        <v>4774</v>
      </c>
      <c r="O5495" t="s">
        <v>3516</v>
      </c>
      <c r="Q5495" s="199">
        <v>50000</v>
      </c>
      <c r="S5495" t="s">
        <v>3500</v>
      </c>
      <c r="T5495" t="s">
        <v>3730</v>
      </c>
      <c r="U5495" s="201">
        <v>28.16</v>
      </c>
      <c r="V5495" t="s">
        <v>4469</v>
      </c>
      <c r="W5495" t="s">
        <v>4776</v>
      </c>
      <c r="X5495" t="s">
        <v>4777</v>
      </c>
      <c r="Y5495" t="s">
        <v>2830</v>
      </c>
      <c r="Z5495" t="s">
        <v>3051</v>
      </c>
      <c r="AA5495">
        <v>113891</v>
      </c>
      <c r="AB5495" s="198">
        <v>37073</v>
      </c>
      <c r="AC5495" s="198">
        <v>37103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24</v>
      </c>
      <c r="F5496" s="213">
        <f t="shared" si="434"/>
        <v>120000</v>
      </c>
      <c r="G5496" s="202">
        <v>1343066</v>
      </c>
      <c r="H5496" s="198">
        <v>37047.540694444448</v>
      </c>
      <c r="I5496" t="s">
        <v>3645</v>
      </c>
      <c r="M5496" t="s">
        <v>3494</v>
      </c>
      <c r="N5496" t="s">
        <v>4277</v>
      </c>
      <c r="O5496" t="s">
        <v>1202</v>
      </c>
      <c r="P5496" s="199">
        <v>5000</v>
      </c>
      <c r="S5496" t="s">
        <v>3495</v>
      </c>
      <c r="T5496" t="s">
        <v>3730</v>
      </c>
      <c r="U5496" s="201">
        <v>3.8250000000000002</v>
      </c>
      <c r="V5496" t="s">
        <v>1240</v>
      </c>
      <c r="W5496" t="s">
        <v>3171</v>
      </c>
      <c r="X5496" t="s">
        <v>4287</v>
      </c>
      <c r="Y5496" t="s">
        <v>3748</v>
      </c>
      <c r="Z5496" t="s">
        <v>3051</v>
      </c>
      <c r="AA5496" t="s">
        <v>1482</v>
      </c>
      <c r="AB5496" s="198">
        <v>37049.875011574077</v>
      </c>
      <c r="AC5496" s="198">
        <v>37072.875011574077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1825000</v>
      </c>
      <c r="G5497" s="202">
        <v>1343068</v>
      </c>
      <c r="H5497" s="198">
        <v>37047.540821759256</v>
      </c>
      <c r="I5497" t="s">
        <v>4484</v>
      </c>
      <c r="M5497" t="s">
        <v>3494</v>
      </c>
      <c r="N5497" t="s">
        <v>4277</v>
      </c>
      <c r="O5497" t="s">
        <v>4526</v>
      </c>
      <c r="P5497" s="199">
        <v>5000</v>
      </c>
      <c r="S5497" t="s">
        <v>3495</v>
      </c>
      <c r="T5497" t="s">
        <v>3730</v>
      </c>
      <c r="U5497" s="201">
        <v>4.04</v>
      </c>
      <c r="V5497" t="s">
        <v>4485</v>
      </c>
      <c r="W5497" t="s">
        <v>2909</v>
      </c>
      <c r="X5497" t="s">
        <v>4278</v>
      </c>
      <c r="Y5497" t="s">
        <v>3748</v>
      </c>
      <c r="Z5497" t="s">
        <v>3051</v>
      </c>
      <c r="AA5497" t="s">
        <v>1483</v>
      </c>
      <c r="AB5497" s="198">
        <v>37257.875</v>
      </c>
      <c r="AC5497" s="198">
        <v>37621.875</v>
      </c>
    </row>
    <row r="5498" spans="1:29" x14ac:dyDescent="0.2">
      <c r="A5498" s="44" t="str">
        <f t="shared" si="430"/>
        <v>US Power Physical</v>
      </c>
      <c r="B5498" s="44" t="str">
        <f t="shared" si="431"/>
        <v>US</v>
      </c>
      <c r="C5498" s="44" t="str">
        <f t="shared" si="432"/>
        <v>Power</v>
      </c>
      <c r="D5498" s="44" t="str">
        <f t="shared" si="433"/>
        <v>Physical</v>
      </c>
      <c r="E5498" s="44">
        <f>IF(VLOOKUP(S5498,'DD-Lookup'!$J$6:$L$50,3,FALSE)="Monthly",(YEAR(AC5498)-YEAR(AB5498))*12+MONTH(AC5498)-MONTH(AB5498)+1,(AC5498-AB5498+1))</f>
        <v>5</v>
      </c>
      <c r="F5498" s="213">
        <f t="shared" si="434"/>
        <v>250</v>
      </c>
      <c r="G5498" s="202">
        <v>1343069</v>
      </c>
      <c r="H5498" s="198">
        <v>37047.54109953704</v>
      </c>
      <c r="I5498" t="s">
        <v>3529</v>
      </c>
      <c r="M5498" t="s">
        <v>2818</v>
      </c>
      <c r="N5498" t="s">
        <v>3519</v>
      </c>
      <c r="O5498" t="s">
        <v>1779</v>
      </c>
      <c r="Q5498" s="199">
        <v>50</v>
      </c>
      <c r="S5498" t="s">
        <v>3493</v>
      </c>
      <c r="T5498" t="s">
        <v>3730</v>
      </c>
      <c r="U5498" s="201">
        <v>40.5</v>
      </c>
      <c r="V5498" t="s">
        <v>2833</v>
      </c>
      <c r="W5498" t="s">
        <v>3444</v>
      </c>
      <c r="X5498" t="s">
        <v>3526</v>
      </c>
      <c r="Y5498" t="s">
        <v>4783</v>
      </c>
      <c r="Z5498" t="s">
        <v>3046</v>
      </c>
      <c r="AA5498">
        <v>633404.1</v>
      </c>
      <c r="AB5498" s="198">
        <v>37053.875011574077</v>
      </c>
      <c r="AC5498" s="198">
        <v>37057.875011574077</v>
      </c>
    </row>
    <row r="5499" spans="1:29" x14ac:dyDescent="0.2">
      <c r="A5499" s="44" t="str">
        <f t="shared" si="430"/>
        <v>US Natural Gas Physical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1343070</v>
      </c>
      <c r="H5499" s="198">
        <v>37047.541319444441</v>
      </c>
      <c r="I5499" t="s">
        <v>4516</v>
      </c>
      <c r="M5499" t="s">
        <v>3494</v>
      </c>
      <c r="N5499" t="s">
        <v>3840</v>
      </c>
      <c r="O5499" t="s">
        <v>1484</v>
      </c>
      <c r="Q5499" s="199">
        <v>5000</v>
      </c>
      <c r="S5499" t="s">
        <v>3495</v>
      </c>
      <c r="T5499" t="s">
        <v>3730</v>
      </c>
      <c r="U5499" s="201">
        <v>3.7250000000000001</v>
      </c>
      <c r="V5499" t="s">
        <v>3284</v>
      </c>
      <c r="W5499" t="s">
        <v>4169</v>
      </c>
      <c r="X5499" t="s">
        <v>3165</v>
      </c>
      <c r="Y5499" t="s">
        <v>4481</v>
      </c>
      <c r="Z5499" t="s">
        <v>3051</v>
      </c>
      <c r="AA5499">
        <v>831906</v>
      </c>
      <c r="AB5499" s="198">
        <v>37049.875011574077</v>
      </c>
      <c r="AC5499" s="198">
        <v>37049.875011574077</v>
      </c>
    </row>
    <row r="5500" spans="1:29" x14ac:dyDescent="0.2">
      <c r="A5500" s="44" t="str">
        <f t="shared" si="430"/>
        <v>US Power Physical</v>
      </c>
      <c r="B5500" s="44" t="str">
        <f t="shared" si="431"/>
        <v>US</v>
      </c>
      <c r="C5500" s="44" t="str">
        <f t="shared" si="432"/>
        <v>Power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31</v>
      </c>
      <c r="F5500" s="213">
        <f t="shared" si="434"/>
        <v>775</v>
      </c>
      <c r="G5500" s="202">
        <v>1343071</v>
      </c>
      <c r="H5500" s="198">
        <v>37047.541481481479</v>
      </c>
      <c r="I5500" t="s">
        <v>3703</v>
      </c>
      <c r="M5500" t="s">
        <v>2818</v>
      </c>
      <c r="N5500" t="s">
        <v>3458</v>
      </c>
      <c r="O5500" t="s">
        <v>3241</v>
      </c>
      <c r="P5500" s="199">
        <v>25</v>
      </c>
      <c r="S5500" t="s">
        <v>3493</v>
      </c>
      <c r="T5500" t="s">
        <v>3730</v>
      </c>
      <c r="U5500" s="201">
        <v>219</v>
      </c>
      <c r="V5500" t="s">
        <v>3861</v>
      </c>
      <c r="W5500" t="s">
        <v>4411</v>
      </c>
      <c r="X5500" t="s">
        <v>3459</v>
      </c>
      <c r="Y5500" t="s">
        <v>4783</v>
      </c>
      <c r="Z5500" t="s">
        <v>3046</v>
      </c>
      <c r="AA5500">
        <v>633405.1</v>
      </c>
      <c r="AB5500" s="198">
        <v>37073.875011574077</v>
      </c>
      <c r="AC5500" s="198">
        <v>37103.875011574077</v>
      </c>
    </row>
    <row r="5501" spans="1:29" x14ac:dyDescent="0.2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31</v>
      </c>
      <c r="F5501" s="213">
        <f t="shared" si="434"/>
        <v>620000</v>
      </c>
      <c r="G5501" s="202">
        <v>1343072</v>
      </c>
      <c r="H5501" s="198">
        <v>37047.541550925926</v>
      </c>
      <c r="I5501" t="s">
        <v>3529</v>
      </c>
      <c r="M5501" t="s">
        <v>3494</v>
      </c>
      <c r="N5501" t="s">
        <v>4277</v>
      </c>
      <c r="O5501" t="s">
        <v>4487</v>
      </c>
      <c r="Q5501" s="199">
        <v>20000</v>
      </c>
      <c r="S5501" t="s">
        <v>3495</v>
      </c>
      <c r="T5501" t="s">
        <v>3730</v>
      </c>
      <c r="U5501" s="201">
        <v>3.9449999999999998</v>
      </c>
      <c r="V5501" t="s">
        <v>987</v>
      </c>
      <c r="W5501" t="s">
        <v>2909</v>
      </c>
      <c r="X5501" t="s">
        <v>4278</v>
      </c>
      <c r="Y5501" t="s">
        <v>3748</v>
      </c>
      <c r="Z5501" t="s">
        <v>3051</v>
      </c>
      <c r="AA5501" t="s">
        <v>1485</v>
      </c>
      <c r="AB5501" s="198">
        <v>37073.875</v>
      </c>
      <c r="AC5501" s="198">
        <v>37103.875</v>
      </c>
    </row>
    <row r="5502" spans="1:29" x14ac:dyDescent="0.2">
      <c r="A5502" s="44" t="str">
        <f t="shared" si="430"/>
        <v xml:space="preserve"> Natural Gas Physical</v>
      </c>
      <c r="B5502" s="44" t="str">
        <f t="shared" si="431"/>
        <v/>
      </c>
      <c r="C5502" s="44" t="str">
        <f t="shared" si="432"/>
        <v>Natural Gas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155000</v>
      </c>
      <c r="G5502" s="202">
        <v>1343073</v>
      </c>
      <c r="H5502" s="198">
        <v>37047.541655092595</v>
      </c>
      <c r="I5502" t="s">
        <v>4323</v>
      </c>
      <c r="M5502" t="s">
        <v>3494</v>
      </c>
      <c r="N5502" t="s">
        <v>3176</v>
      </c>
      <c r="O5502" t="s">
        <v>3899</v>
      </c>
      <c r="Q5502" s="199">
        <v>5000</v>
      </c>
      <c r="S5502" t="s">
        <v>3798</v>
      </c>
      <c r="T5502" t="s">
        <v>3177</v>
      </c>
      <c r="U5502" s="201">
        <v>5.04</v>
      </c>
      <c r="V5502" t="s">
        <v>4324</v>
      </c>
      <c r="W5502" t="s">
        <v>4461</v>
      </c>
      <c r="X5502" t="s">
        <v>3179</v>
      </c>
      <c r="Y5502" t="s">
        <v>4481</v>
      </c>
      <c r="Z5502" t="s">
        <v>3052</v>
      </c>
      <c r="AA5502">
        <v>831908</v>
      </c>
      <c r="AB5502" s="198">
        <v>37073.875011574077</v>
      </c>
      <c r="AC5502" s="198">
        <v>37103.875011574077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31</v>
      </c>
      <c r="F5503" s="213">
        <f t="shared" si="434"/>
        <v>3100</v>
      </c>
      <c r="G5503" s="202">
        <v>1343074</v>
      </c>
      <c r="H5503" s="198">
        <v>37047.541724537034</v>
      </c>
      <c r="I5503" t="s">
        <v>4496</v>
      </c>
      <c r="M5503" t="s">
        <v>3494</v>
      </c>
      <c r="N5503" t="s">
        <v>4466</v>
      </c>
      <c r="O5503" t="s">
        <v>312</v>
      </c>
      <c r="Q5503" s="199">
        <v>100</v>
      </c>
      <c r="S5503" t="s">
        <v>4416</v>
      </c>
      <c r="T5503" t="s">
        <v>3730</v>
      </c>
      <c r="U5503" s="201">
        <v>7.4999999999999997E-2</v>
      </c>
      <c r="V5503" t="s">
        <v>3628</v>
      </c>
      <c r="W5503" t="s">
        <v>4417</v>
      </c>
      <c r="X5503" t="s">
        <v>4418</v>
      </c>
      <c r="Y5503" t="s">
        <v>3748</v>
      </c>
      <c r="Z5503" t="s">
        <v>3051</v>
      </c>
      <c r="AA5503" t="s">
        <v>1486</v>
      </c>
      <c r="AB5503" s="198">
        <v>37073</v>
      </c>
      <c r="AC5503" s="198">
        <v>37103</v>
      </c>
    </row>
    <row r="5504" spans="1:29" x14ac:dyDescent="0.2">
      <c r="A5504" s="44" t="str">
        <f t="shared" si="430"/>
        <v xml:space="preserve"> Metals Financial</v>
      </c>
      <c r="B5504" s="44" t="str">
        <f t="shared" si="431"/>
        <v/>
      </c>
      <c r="C5504" s="44" t="str">
        <f t="shared" si="432"/>
        <v>Metals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</v>
      </c>
      <c r="F5504" s="213">
        <f t="shared" si="434"/>
        <v>14</v>
      </c>
      <c r="G5504" s="202">
        <v>1343076</v>
      </c>
      <c r="H5504" s="198">
        <v>37047.541817129626</v>
      </c>
      <c r="I5504" t="s">
        <v>4126</v>
      </c>
      <c r="M5504" t="s">
        <v>3499</v>
      </c>
      <c r="N5504" t="s">
        <v>3727</v>
      </c>
      <c r="O5504" t="s">
        <v>3728</v>
      </c>
      <c r="P5504" s="199">
        <v>14</v>
      </c>
      <c r="S5504" t="s">
        <v>3729</v>
      </c>
      <c r="T5504" t="s">
        <v>3730</v>
      </c>
      <c r="U5504" s="201">
        <v>1685</v>
      </c>
      <c r="V5504" t="s">
        <v>4127</v>
      </c>
      <c r="W5504" t="s">
        <v>3736</v>
      </c>
      <c r="X5504" t="s">
        <v>3732</v>
      </c>
      <c r="Y5504" t="s">
        <v>3733</v>
      </c>
      <c r="Z5504" t="s">
        <v>3734</v>
      </c>
      <c r="AA5504">
        <v>2169913</v>
      </c>
    </row>
    <row r="5505" spans="1:29" x14ac:dyDescent="0.2">
      <c r="A5505" s="44" t="str">
        <f t="shared" si="430"/>
        <v>US Oil Products Financial</v>
      </c>
      <c r="B5505" s="44" t="str">
        <f t="shared" si="431"/>
        <v>US</v>
      </c>
      <c r="C5505" s="44" t="str">
        <f t="shared" si="432"/>
        <v>Oil Products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</v>
      </c>
      <c r="F5505" s="213">
        <f t="shared" si="434"/>
        <v>150000</v>
      </c>
      <c r="G5505" s="202">
        <v>1343077</v>
      </c>
      <c r="H5505" s="198">
        <v>37047.541886574072</v>
      </c>
      <c r="I5505" t="s">
        <v>4285</v>
      </c>
      <c r="M5505" t="s">
        <v>3497</v>
      </c>
      <c r="N5505" t="s">
        <v>4143</v>
      </c>
      <c r="O5505" t="s">
        <v>1487</v>
      </c>
      <c r="P5505" s="199">
        <v>50000</v>
      </c>
      <c r="S5505" t="s">
        <v>4538</v>
      </c>
      <c r="T5505" t="s">
        <v>3730</v>
      </c>
      <c r="U5505" s="201">
        <v>2.5499999999999998</v>
      </c>
      <c r="V5505" t="s">
        <v>3338</v>
      </c>
      <c r="W5505" t="s">
        <v>4144</v>
      </c>
      <c r="X5505" t="s">
        <v>4145</v>
      </c>
      <c r="Y5505" t="s">
        <v>3748</v>
      </c>
      <c r="Z5505" t="s">
        <v>3051</v>
      </c>
      <c r="AA5505" t="s">
        <v>1488</v>
      </c>
      <c r="AB5505" s="198">
        <v>37347</v>
      </c>
      <c r="AC5505" s="198">
        <v>37437</v>
      </c>
    </row>
    <row r="5506" spans="1:29" x14ac:dyDescent="0.2">
      <c r="A5506" s="44" t="str">
        <f t="shared" si="430"/>
        <v>US Natural Gas Financial</v>
      </c>
      <c r="B5506" s="44" t="str">
        <f t="shared" si="431"/>
        <v>US</v>
      </c>
      <c r="C5506" s="44" t="str">
        <f t="shared" si="432"/>
        <v>Natural Gas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155000</v>
      </c>
      <c r="G5506" s="202">
        <v>1343078</v>
      </c>
      <c r="H5506" s="198">
        <v>37047.541909722226</v>
      </c>
      <c r="I5506" t="s">
        <v>4154</v>
      </c>
      <c r="M5506" t="s">
        <v>3494</v>
      </c>
      <c r="N5506" t="s">
        <v>4277</v>
      </c>
      <c r="O5506" t="s">
        <v>4487</v>
      </c>
      <c r="P5506" s="199">
        <v>5000</v>
      </c>
      <c r="S5506" t="s">
        <v>3495</v>
      </c>
      <c r="T5506" t="s">
        <v>3730</v>
      </c>
      <c r="U5506" s="201">
        <v>3.94</v>
      </c>
      <c r="V5506" t="s">
        <v>4155</v>
      </c>
      <c r="W5506" t="s">
        <v>2909</v>
      </c>
      <c r="X5506" t="s">
        <v>4278</v>
      </c>
      <c r="Y5506" t="s">
        <v>3748</v>
      </c>
      <c r="Z5506" t="s">
        <v>3051</v>
      </c>
      <c r="AA5506" t="s">
        <v>1489</v>
      </c>
      <c r="AB5506" s="198">
        <v>37073.875</v>
      </c>
      <c r="AC5506" s="198">
        <v>37103.875</v>
      </c>
    </row>
    <row r="5507" spans="1:29" x14ac:dyDescent="0.2">
      <c r="A5507" s="44" t="str">
        <f t="shared" si="430"/>
        <v>US Power Physical</v>
      </c>
      <c r="B5507" s="44" t="str">
        <f t="shared" si="431"/>
        <v>US</v>
      </c>
      <c r="C5507" s="44" t="str">
        <f t="shared" si="432"/>
        <v>Power</v>
      </c>
      <c r="D5507" s="44" t="str">
        <f t="shared" si="433"/>
        <v>Physical</v>
      </c>
      <c r="E5507" s="44">
        <f>IF(VLOOKUP(S5507,'DD-Lookup'!$J$6:$L$50,3,FALSE)="Monthly",(YEAR(AC5507)-YEAR(AB5507))*12+MONTH(AC5507)-MONTH(AB5507)+1,(AC5507-AB5507+1))</f>
        <v>24</v>
      </c>
      <c r="F5507" s="213">
        <f t="shared" si="434"/>
        <v>600</v>
      </c>
      <c r="G5507" s="202">
        <v>1343079</v>
      </c>
      <c r="H5507" s="198">
        <v>37047.542337962965</v>
      </c>
      <c r="I5507" t="s">
        <v>4254</v>
      </c>
      <c r="M5507" t="s">
        <v>2818</v>
      </c>
      <c r="N5507" t="s">
        <v>3458</v>
      </c>
      <c r="O5507" t="s">
        <v>1007</v>
      </c>
      <c r="Q5507" s="199">
        <v>25</v>
      </c>
      <c r="S5507" t="s">
        <v>3493</v>
      </c>
      <c r="T5507" t="s">
        <v>3730</v>
      </c>
      <c r="U5507" s="201">
        <v>137</v>
      </c>
      <c r="V5507" t="s">
        <v>3857</v>
      </c>
      <c r="W5507" t="s">
        <v>3463</v>
      </c>
      <c r="X5507" t="s">
        <v>3459</v>
      </c>
      <c r="Y5507" t="s">
        <v>4783</v>
      </c>
      <c r="Z5507" t="s">
        <v>3046</v>
      </c>
      <c r="AA5507">
        <v>633408.1</v>
      </c>
      <c r="AB5507" s="198">
        <v>37049.875011574077</v>
      </c>
      <c r="AC5507" s="198">
        <v>37072.875011574077</v>
      </c>
    </row>
    <row r="5508" spans="1:29" x14ac:dyDescent="0.2">
      <c r="A5508" s="44" t="str">
        <f t="shared" si="430"/>
        <v>US Power Physical</v>
      </c>
      <c r="B5508" s="44" t="str">
        <f t="shared" si="431"/>
        <v>US</v>
      </c>
      <c r="C5508" s="44" t="str">
        <f t="shared" si="432"/>
        <v>Power</v>
      </c>
      <c r="D5508" s="44" t="str">
        <f t="shared" si="433"/>
        <v>Physical</v>
      </c>
      <c r="E5508" s="44">
        <f>IF(VLOOKUP(S5508,'DD-Lookup'!$J$6:$L$50,3,FALSE)="Monthly",(YEAR(AC5508)-YEAR(AB5508))*12+MONTH(AC5508)-MONTH(AB5508)+1,(AC5508-AB5508+1))</f>
        <v>31</v>
      </c>
      <c r="F5508" s="213">
        <f t="shared" si="434"/>
        <v>775</v>
      </c>
      <c r="G5508" s="202">
        <v>1343080</v>
      </c>
      <c r="H5508" s="198">
        <v>37047.542534722219</v>
      </c>
      <c r="I5508" t="s">
        <v>3130</v>
      </c>
      <c r="M5508" t="s">
        <v>2818</v>
      </c>
      <c r="N5508" t="s">
        <v>3458</v>
      </c>
      <c r="O5508" t="s">
        <v>3241</v>
      </c>
      <c r="Q5508" s="199">
        <v>25</v>
      </c>
      <c r="S5508" t="s">
        <v>3493</v>
      </c>
      <c r="T5508" t="s">
        <v>3730</v>
      </c>
      <c r="U5508" s="201">
        <v>221</v>
      </c>
      <c r="V5508" t="s">
        <v>4024</v>
      </c>
      <c r="W5508" t="s">
        <v>4411</v>
      </c>
      <c r="X5508" t="s">
        <v>3459</v>
      </c>
      <c r="Y5508" t="s">
        <v>4783</v>
      </c>
      <c r="Z5508" t="s">
        <v>3046</v>
      </c>
      <c r="AA5508">
        <v>633410.1</v>
      </c>
      <c r="AB5508" s="198">
        <v>37073.875011574077</v>
      </c>
      <c r="AC5508" s="198">
        <v>37103.875011574077</v>
      </c>
    </row>
    <row r="5509" spans="1:29" x14ac:dyDescent="0.2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214</v>
      </c>
      <c r="F5509" s="213">
        <f t="shared" si="434"/>
        <v>1070000</v>
      </c>
      <c r="G5509" s="202">
        <v>1343081</v>
      </c>
      <c r="H5509" s="198">
        <v>37047.542766203704</v>
      </c>
      <c r="I5509" t="s">
        <v>4521</v>
      </c>
      <c r="M5509" t="s">
        <v>3494</v>
      </c>
      <c r="N5509" t="s">
        <v>4488</v>
      </c>
      <c r="O5509" t="s">
        <v>3456</v>
      </c>
      <c r="Q5509" s="199">
        <v>5000</v>
      </c>
      <c r="S5509" t="s">
        <v>3495</v>
      </c>
      <c r="T5509" t="s">
        <v>3730</v>
      </c>
      <c r="U5509" s="201">
        <v>0.83</v>
      </c>
      <c r="V5509" t="s">
        <v>1044</v>
      </c>
      <c r="W5509" t="s">
        <v>4385</v>
      </c>
      <c r="X5509" t="s">
        <v>4386</v>
      </c>
      <c r="Y5509" t="s">
        <v>3748</v>
      </c>
      <c r="Z5509" t="s">
        <v>3051</v>
      </c>
      <c r="AA5509" t="s">
        <v>1490</v>
      </c>
      <c r="AB5509" s="198">
        <v>37347</v>
      </c>
      <c r="AC5509" s="198">
        <v>37560</v>
      </c>
    </row>
    <row r="5510" spans="1:29" x14ac:dyDescent="0.2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1343086</v>
      </c>
      <c r="H5510" s="198">
        <v>37047.543391203704</v>
      </c>
      <c r="I5510" t="s">
        <v>4276</v>
      </c>
      <c r="M5510" t="s">
        <v>3599</v>
      </c>
      <c r="N5510" t="s">
        <v>4774</v>
      </c>
      <c r="O5510" t="s">
        <v>3516</v>
      </c>
      <c r="Q5510" s="199">
        <v>50000</v>
      </c>
      <c r="S5510" t="s">
        <v>3500</v>
      </c>
      <c r="T5510" t="s">
        <v>3730</v>
      </c>
      <c r="U5510" s="201">
        <v>28.18</v>
      </c>
      <c r="V5510" t="s">
        <v>4469</v>
      </c>
      <c r="W5510" t="s">
        <v>4776</v>
      </c>
      <c r="X5510" t="s">
        <v>4777</v>
      </c>
      <c r="Y5510" t="s">
        <v>2830</v>
      </c>
      <c r="Z5510" t="s">
        <v>3051</v>
      </c>
      <c r="AA5510">
        <v>113892</v>
      </c>
      <c r="AB5510" s="198">
        <v>37073</v>
      </c>
      <c r="AC5510" s="198">
        <v>37103</v>
      </c>
    </row>
    <row r="5511" spans="1:29" x14ac:dyDescent="0.2">
      <c r="A5511" s="44" t="str">
        <f t="shared" si="430"/>
        <v>US Power Physical</v>
      </c>
      <c r="B5511" s="44" t="str">
        <f t="shared" si="431"/>
        <v>US</v>
      </c>
      <c r="C5511" s="44" t="str">
        <f t="shared" si="432"/>
        <v>Power</v>
      </c>
      <c r="D5511" s="44" t="str">
        <f t="shared" si="433"/>
        <v>Physical</v>
      </c>
      <c r="E5511" s="44">
        <f>IF(VLOOKUP(S5511,'DD-Lookup'!$J$6:$L$50,3,FALSE)="Monthly",(YEAR(AC5511)-YEAR(AB5511))*12+MONTH(AC5511)-MONTH(AB5511)+1,(AC5511-AB5511+1))</f>
        <v>24</v>
      </c>
      <c r="F5511" s="213">
        <f t="shared" si="434"/>
        <v>600</v>
      </c>
      <c r="G5511" s="202">
        <v>1343087</v>
      </c>
      <c r="H5511" s="198">
        <v>37047.543437499997</v>
      </c>
      <c r="I5511" t="s">
        <v>4254</v>
      </c>
      <c r="M5511" t="s">
        <v>2818</v>
      </c>
      <c r="N5511" t="s">
        <v>3458</v>
      </c>
      <c r="O5511" t="s">
        <v>1007</v>
      </c>
      <c r="Q5511" s="199">
        <v>25</v>
      </c>
      <c r="S5511" t="s">
        <v>3493</v>
      </c>
      <c r="T5511" t="s">
        <v>3730</v>
      </c>
      <c r="U5511" s="201">
        <v>138.5</v>
      </c>
      <c r="V5511" t="s">
        <v>3857</v>
      </c>
      <c r="W5511" t="s">
        <v>3463</v>
      </c>
      <c r="X5511" t="s">
        <v>3459</v>
      </c>
      <c r="Y5511" t="s">
        <v>4783</v>
      </c>
      <c r="Z5511" t="s">
        <v>3046</v>
      </c>
      <c r="AA5511">
        <v>633414.1</v>
      </c>
      <c r="AB5511" s="198">
        <v>37049.875011574077</v>
      </c>
      <c r="AC5511" s="198">
        <v>37072.875011574077</v>
      </c>
    </row>
    <row r="5512" spans="1:29" x14ac:dyDescent="0.2">
      <c r="A5512" s="44" t="str">
        <f t="shared" si="430"/>
        <v>US Crude Financial</v>
      </c>
      <c r="B5512" s="44" t="str">
        <f t="shared" si="431"/>
        <v>US</v>
      </c>
      <c r="C5512" s="44" t="str">
        <f t="shared" si="432"/>
        <v>Crude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1</v>
      </c>
      <c r="F5512" s="213">
        <f t="shared" si="434"/>
        <v>50000</v>
      </c>
      <c r="G5512" s="202">
        <v>1343088</v>
      </c>
      <c r="H5512" s="198">
        <v>37047.543449074074</v>
      </c>
      <c r="I5512" t="s">
        <v>4276</v>
      </c>
      <c r="M5512" t="s">
        <v>3599</v>
      </c>
      <c r="N5512" t="s">
        <v>4774</v>
      </c>
      <c r="O5512" t="s">
        <v>3516</v>
      </c>
      <c r="Q5512" s="199">
        <v>50000</v>
      </c>
      <c r="S5512" t="s">
        <v>3500</v>
      </c>
      <c r="T5512" t="s">
        <v>3730</v>
      </c>
      <c r="U5512" s="201">
        <v>28.2</v>
      </c>
      <c r="V5512" t="s">
        <v>4469</v>
      </c>
      <c r="W5512" t="s">
        <v>4776</v>
      </c>
      <c r="X5512" t="s">
        <v>4777</v>
      </c>
      <c r="Y5512" t="s">
        <v>2830</v>
      </c>
      <c r="Z5512" t="s">
        <v>3051</v>
      </c>
      <c r="AA5512">
        <v>113893</v>
      </c>
      <c r="AB5512" s="198">
        <v>37073</v>
      </c>
      <c r="AC5512" s="198">
        <v>37103</v>
      </c>
    </row>
    <row r="5513" spans="1:29" x14ac:dyDescent="0.2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31</v>
      </c>
      <c r="F5513" s="213">
        <f t="shared" si="434"/>
        <v>465000</v>
      </c>
      <c r="G5513" s="202">
        <v>1343091</v>
      </c>
      <c r="H5513" s="198">
        <v>37047.543726851851</v>
      </c>
      <c r="I5513" t="s">
        <v>4276</v>
      </c>
      <c r="M5513" t="s">
        <v>3494</v>
      </c>
      <c r="N5513" t="s">
        <v>4277</v>
      </c>
      <c r="O5513" t="s">
        <v>4487</v>
      </c>
      <c r="P5513" s="199">
        <v>15000</v>
      </c>
      <c r="S5513" t="s">
        <v>3495</v>
      </c>
      <c r="T5513" t="s">
        <v>3730</v>
      </c>
      <c r="U5513" s="201">
        <v>3.94</v>
      </c>
      <c r="V5513" t="s">
        <v>4062</v>
      </c>
      <c r="W5513" t="s">
        <v>2909</v>
      </c>
      <c r="X5513" t="s">
        <v>4278</v>
      </c>
      <c r="Y5513" t="s">
        <v>3748</v>
      </c>
      <c r="Z5513" t="s">
        <v>3051</v>
      </c>
      <c r="AA5513" t="s">
        <v>1491</v>
      </c>
      <c r="AB5513" s="198">
        <v>37073.875</v>
      </c>
      <c r="AC5513" s="198">
        <v>37103.875</v>
      </c>
    </row>
    <row r="5514" spans="1:29" x14ac:dyDescent="0.2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151</v>
      </c>
      <c r="F5514" s="213">
        <f t="shared" ref="F5514:F5577" si="439">E5514*SUM(P5514:Q5514)</f>
        <v>755000</v>
      </c>
      <c r="G5514" s="202">
        <v>1343092</v>
      </c>
      <c r="H5514" s="198">
        <v>37047.543842592589</v>
      </c>
      <c r="I5514" t="s">
        <v>4519</v>
      </c>
      <c r="M5514" t="s">
        <v>3494</v>
      </c>
      <c r="N5514" t="s">
        <v>4277</v>
      </c>
      <c r="O5514" t="s">
        <v>4505</v>
      </c>
      <c r="P5514" s="199">
        <v>5000</v>
      </c>
      <c r="S5514" t="s">
        <v>3495</v>
      </c>
      <c r="T5514" t="s">
        <v>3730</v>
      </c>
      <c r="U5514" s="201">
        <v>4.3600000000000003</v>
      </c>
      <c r="V5514" t="s">
        <v>362</v>
      </c>
      <c r="W5514" t="s">
        <v>2909</v>
      </c>
      <c r="X5514" t="s">
        <v>4278</v>
      </c>
      <c r="Y5514" t="s">
        <v>3748</v>
      </c>
      <c r="Z5514" t="s">
        <v>3051</v>
      </c>
      <c r="AA5514" t="s">
        <v>1492</v>
      </c>
      <c r="AB5514" s="198">
        <v>37196</v>
      </c>
      <c r="AC5514" s="198">
        <v>37346</v>
      </c>
    </row>
    <row r="5515" spans="1:29" x14ac:dyDescent="0.2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2</v>
      </c>
      <c r="F5515" s="213">
        <f t="shared" si="439"/>
        <v>100</v>
      </c>
      <c r="G5515" s="202">
        <v>1343093</v>
      </c>
      <c r="H5515" s="198">
        <v>37047.54420138889</v>
      </c>
      <c r="I5515" t="s">
        <v>4477</v>
      </c>
      <c r="M5515" t="s">
        <v>2818</v>
      </c>
      <c r="N5515" t="s">
        <v>4269</v>
      </c>
      <c r="O5515" t="s">
        <v>1445</v>
      </c>
      <c r="Q5515" s="199">
        <v>50</v>
      </c>
      <c r="S5515" t="s">
        <v>3493</v>
      </c>
      <c r="T5515" t="s">
        <v>3730</v>
      </c>
      <c r="U5515" s="201">
        <v>37.5</v>
      </c>
      <c r="V5515" t="s">
        <v>3998</v>
      </c>
      <c r="W5515" t="s">
        <v>4270</v>
      </c>
      <c r="X5515" t="s">
        <v>4474</v>
      </c>
      <c r="Y5515" t="s">
        <v>4783</v>
      </c>
      <c r="Z5515" t="s">
        <v>3046</v>
      </c>
      <c r="AA5515">
        <v>633417.1</v>
      </c>
      <c r="AB5515" s="198">
        <v>37049.875011574077</v>
      </c>
      <c r="AC5515" s="198">
        <v>37050.875011574077</v>
      </c>
    </row>
    <row r="5516" spans="1:29" x14ac:dyDescent="0.2">
      <c r="A5516" s="44" t="str">
        <f t="shared" si="435"/>
        <v>US Power Financial</v>
      </c>
      <c r="B5516" s="44" t="str">
        <f t="shared" si="436"/>
        <v>US</v>
      </c>
      <c r="C5516" s="44" t="str">
        <f t="shared" si="437"/>
        <v>Power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92</v>
      </c>
      <c r="F5516" s="213">
        <f t="shared" si="439"/>
        <v>4600</v>
      </c>
      <c r="G5516" s="202">
        <v>1343094</v>
      </c>
      <c r="H5516" s="198">
        <v>37047.544224537036</v>
      </c>
      <c r="I5516" t="s">
        <v>4519</v>
      </c>
      <c r="M5516" t="s">
        <v>2818</v>
      </c>
      <c r="N5516" t="s">
        <v>4780</v>
      </c>
      <c r="O5516" t="s">
        <v>1493</v>
      </c>
      <c r="P5516" s="199">
        <v>50</v>
      </c>
      <c r="S5516" t="s">
        <v>3493</v>
      </c>
      <c r="T5516" t="s">
        <v>3730</v>
      </c>
      <c r="U5516" s="201">
        <v>34.65</v>
      </c>
      <c r="V5516" t="s">
        <v>1494</v>
      </c>
      <c r="W5516" t="s">
        <v>3538</v>
      </c>
      <c r="X5516" t="s">
        <v>3539</v>
      </c>
      <c r="Y5516" t="s">
        <v>4783</v>
      </c>
      <c r="Z5516" t="s">
        <v>3051</v>
      </c>
      <c r="AA5516">
        <v>633418.1</v>
      </c>
      <c r="AB5516" s="198">
        <v>37165.586805555555</v>
      </c>
      <c r="AC5516" s="198">
        <v>37256.586805555555</v>
      </c>
    </row>
    <row r="5517" spans="1:29" x14ac:dyDescent="0.2">
      <c r="A5517" s="44" t="str">
        <f t="shared" si="435"/>
        <v>US Crude Financial</v>
      </c>
      <c r="B5517" s="44" t="str">
        <f t="shared" si="436"/>
        <v>US</v>
      </c>
      <c r="C5517" s="44" t="str">
        <f t="shared" si="437"/>
        <v>Crude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1</v>
      </c>
      <c r="F5517" s="213">
        <f t="shared" si="439"/>
        <v>50000</v>
      </c>
      <c r="G5517" s="202">
        <v>1343095</v>
      </c>
      <c r="H5517" s="198">
        <v>37047.544664351852</v>
      </c>
      <c r="I5517" t="s">
        <v>4276</v>
      </c>
      <c r="M5517" t="s">
        <v>3599</v>
      </c>
      <c r="N5517" t="s">
        <v>4774</v>
      </c>
      <c r="O5517" t="s">
        <v>3516</v>
      </c>
      <c r="Q5517" s="199">
        <v>50000</v>
      </c>
      <c r="S5517" t="s">
        <v>3500</v>
      </c>
      <c r="T5517" t="s">
        <v>3730</v>
      </c>
      <c r="U5517" s="201">
        <v>28.22</v>
      </c>
      <c r="V5517" t="s">
        <v>3801</v>
      </c>
      <c r="W5517" t="s">
        <v>4776</v>
      </c>
      <c r="X5517" t="s">
        <v>4777</v>
      </c>
      <c r="Y5517" t="s">
        <v>2830</v>
      </c>
      <c r="Z5517" t="s">
        <v>3051</v>
      </c>
      <c r="AA5517">
        <v>113894</v>
      </c>
      <c r="AB5517" s="198">
        <v>37073</v>
      </c>
      <c r="AC5517" s="198">
        <v>37103</v>
      </c>
    </row>
    <row r="5518" spans="1:29" x14ac:dyDescent="0.2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1343096</v>
      </c>
      <c r="H5518" s="198">
        <v>37047.545104166667</v>
      </c>
      <c r="I5518" t="s">
        <v>4778</v>
      </c>
      <c r="M5518" t="s">
        <v>3599</v>
      </c>
      <c r="N5518" t="s">
        <v>4774</v>
      </c>
      <c r="O5518" t="s">
        <v>3516</v>
      </c>
      <c r="P5518" s="199">
        <v>50000</v>
      </c>
      <c r="S5518" t="s">
        <v>3500</v>
      </c>
      <c r="T5518" t="s">
        <v>3730</v>
      </c>
      <c r="U5518" s="201">
        <v>28.2</v>
      </c>
      <c r="V5518" t="s">
        <v>1230</v>
      </c>
      <c r="W5518" t="s">
        <v>4776</v>
      </c>
      <c r="X5518" t="s">
        <v>4777</v>
      </c>
      <c r="Y5518" t="s">
        <v>2830</v>
      </c>
      <c r="Z5518" t="s">
        <v>3051</v>
      </c>
      <c r="AA5518">
        <v>113895</v>
      </c>
      <c r="AB5518" s="198">
        <v>37073</v>
      </c>
      <c r="AC5518" s="198">
        <v>37103</v>
      </c>
    </row>
    <row r="5519" spans="1:29" x14ac:dyDescent="0.2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1343097</v>
      </c>
      <c r="H5519" s="198">
        <v>37047.545324074075</v>
      </c>
      <c r="I5519" t="s">
        <v>4276</v>
      </c>
      <c r="M5519" t="s">
        <v>3599</v>
      </c>
      <c r="N5519" t="s">
        <v>4774</v>
      </c>
      <c r="O5519" t="s">
        <v>3516</v>
      </c>
      <c r="Q5519" s="199">
        <v>50000</v>
      </c>
      <c r="S5519" t="s">
        <v>3500</v>
      </c>
      <c r="T5519" t="s">
        <v>3730</v>
      </c>
      <c r="U5519" s="201">
        <v>28.22</v>
      </c>
      <c r="V5519" t="s">
        <v>3801</v>
      </c>
      <c r="W5519" t="s">
        <v>4776</v>
      </c>
      <c r="X5519" t="s">
        <v>4777</v>
      </c>
      <c r="Y5519" t="s">
        <v>2830</v>
      </c>
      <c r="Z5519" t="s">
        <v>3051</v>
      </c>
      <c r="AA5519">
        <v>113896</v>
      </c>
      <c r="AB5519" s="198">
        <v>37073</v>
      </c>
      <c r="AC5519" s="198">
        <v>37103</v>
      </c>
    </row>
    <row r="5520" spans="1:29" x14ac:dyDescent="0.2">
      <c r="A5520" s="44" t="str">
        <f t="shared" si="435"/>
        <v>US Power Physical</v>
      </c>
      <c r="B5520" s="44" t="str">
        <f t="shared" si="436"/>
        <v>US</v>
      </c>
      <c r="C5520" s="44" t="str">
        <f t="shared" si="437"/>
        <v>Power</v>
      </c>
      <c r="D5520" s="44" t="str">
        <f t="shared" si="438"/>
        <v>Physical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775</v>
      </c>
      <c r="G5520" s="202">
        <v>1343102</v>
      </c>
      <c r="H5520" s="198">
        <v>37047.546203703707</v>
      </c>
      <c r="I5520" t="s">
        <v>4239</v>
      </c>
      <c r="M5520" t="s">
        <v>2818</v>
      </c>
      <c r="N5520" t="s">
        <v>3460</v>
      </c>
      <c r="O5520" t="s">
        <v>4703</v>
      </c>
      <c r="Q5520" s="199">
        <v>25</v>
      </c>
      <c r="S5520" t="s">
        <v>3493</v>
      </c>
      <c r="T5520" t="s">
        <v>3730</v>
      </c>
      <c r="U5520" s="201">
        <v>175</v>
      </c>
      <c r="V5520" t="s">
        <v>4354</v>
      </c>
      <c r="W5520" t="s">
        <v>3465</v>
      </c>
      <c r="X5520" t="s">
        <v>3462</v>
      </c>
      <c r="Y5520" t="s">
        <v>4783</v>
      </c>
      <c r="Z5520" t="s">
        <v>3046</v>
      </c>
      <c r="AA5520">
        <v>633423.1</v>
      </c>
      <c r="AB5520" s="198">
        <v>37073.875011574077</v>
      </c>
      <c r="AC5520" s="198">
        <v>37103.875011574077</v>
      </c>
    </row>
    <row r="5521" spans="1:29" x14ac:dyDescent="0.2">
      <c r="A5521" s="44" t="str">
        <f t="shared" si="435"/>
        <v>US Power Financial</v>
      </c>
      <c r="B5521" s="44" t="str">
        <f t="shared" si="436"/>
        <v>US</v>
      </c>
      <c r="C5521" s="44" t="str">
        <f t="shared" si="437"/>
        <v>Power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59</v>
      </c>
      <c r="F5521" s="213">
        <f t="shared" si="439"/>
        <v>2950</v>
      </c>
      <c r="G5521" s="202">
        <v>1343103</v>
      </c>
      <c r="H5521" s="198">
        <v>37047.546365740738</v>
      </c>
      <c r="I5521" t="s">
        <v>4519</v>
      </c>
      <c r="M5521" t="s">
        <v>2818</v>
      </c>
      <c r="N5521" t="s">
        <v>4780</v>
      </c>
      <c r="O5521" t="s">
        <v>1495</v>
      </c>
      <c r="P5521" s="199">
        <v>50</v>
      </c>
      <c r="S5521" t="s">
        <v>3493</v>
      </c>
      <c r="T5521" t="s">
        <v>3730</v>
      </c>
      <c r="U5521" s="201">
        <v>37.75</v>
      </c>
      <c r="V5521" t="s">
        <v>1494</v>
      </c>
      <c r="W5521" t="s">
        <v>3538</v>
      </c>
      <c r="X5521" t="s">
        <v>3531</v>
      </c>
      <c r="Y5521" t="s">
        <v>4783</v>
      </c>
      <c r="Z5521" t="s">
        <v>3051</v>
      </c>
      <c r="AA5521">
        <v>633424.1</v>
      </c>
      <c r="AB5521" s="198">
        <v>37257.586805555555</v>
      </c>
      <c r="AC5521" s="198">
        <v>37315.586805555555</v>
      </c>
    </row>
    <row r="5522" spans="1:29" x14ac:dyDescent="0.2">
      <c r="A5522" s="44" t="str">
        <f t="shared" si="435"/>
        <v>US Power Physical</v>
      </c>
      <c r="B5522" s="44" t="str">
        <f t="shared" si="436"/>
        <v>US</v>
      </c>
      <c r="C5522" s="44" t="str">
        <f t="shared" si="437"/>
        <v>Power</v>
      </c>
      <c r="D5522" s="44" t="str">
        <f t="shared" si="438"/>
        <v>Physical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775</v>
      </c>
      <c r="G5522" s="202">
        <v>1343104</v>
      </c>
      <c r="H5522" s="198">
        <v>37047.546388888892</v>
      </c>
      <c r="I5522" t="s">
        <v>4276</v>
      </c>
      <c r="M5522" t="s">
        <v>2818</v>
      </c>
      <c r="N5522" t="s">
        <v>3458</v>
      </c>
      <c r="O5522" t="s">
        <v>3241</v>
      </c>
      <c r="Q5522" s="199">
        <v>25</v>
      </c>
      <c r="S5522" t="s">
        <v>3493</v>
      </c>
      <c r="T5522" t="s">
        <v>3730</v>
      </c>
      <c r="U5522" s="201">
        <v>221</v>
      </c>
      <c r="V5522" t="s">
        <v>2843</v>
      </c>
      <c r="W5522" t="s">
        <v>4411</v>
      </c>
      <c r="X5522" t="s">
        <v>3459</v>
      </c>
      <c r="Y5522" t="s">
        <v>4783</v>
      </c>
      <c r="Z5522" t="s">
        <v>3046</v>
      </c>
      <c r="AA5522">
        <v>633425.1</v>
      </c>
      <c r="AB5522" s="198">
        <v>37073.875011574077</v>
      </c>
      <c r="AC5522" s="198">
        <v>37103.875011574077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1343106</v>
      </c>
      <c r="H5523" s="198">
        <v>37047.546956018516</v>
      </c>
      <c r="I5523" t="s">
        <v>4477</v>
      </c>
      <c r="M5523" t="s">
        <v>3494</v>
      </c>
      <c r="N5523" t="s">
        <v>4277</v>
      </c>
      <c r="O5523" t="s">
        <v>4487</v>
      </c>
      <c r="P5523" s="199">
        <v>20000</v>
      </c>
      <c r="S5523" t="s">
        <v>3495</v>
      </c>
      <c r="T5523" t="s">
        <v>3730</v>
      </c>
      <c r="U5523" s="201">
        <v>3.9350000000000001</v>
      </c>
      <c r="V5523" t="s">
        <v>4177</v>
      </c>
      <c r="W5523" t="s">
        <v>2909</v>
      </c>
      <c r="X5523" t="s">
        <v>4278</v>
      </c>
      <c r="Y5523" t="s">
        <v>3748</v>
      </c>
      <c r="Z5523" t="s">
        <v>3051</v>
      </c>
      <c r="AA5523" t="s">
        <v>1496</v>
      </c>
      <c r="AB5523" s="198">
        <v>37073.875</v>
      </c>
      <c r="AC5523" s="198">
        <v>37103.875</v>
      </c>
    </row>
    <row r="5524" spans="1:29" x14ac:dyDescent="0.2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24</v>
      </c>
      <c r="F5524" s="213">
        <f t="shared" si="439"/>
        <v>360000</v>
      </c>
      <c r="G5524" s="202">
        <v>1343107</v>
      </c>
      <c r="H5524" s="198">
        <v>37047.547071759262</v>
      </c>
      <c r="I5524" t="s">
        <v>4484</v>
      </c>
      <c r="M5524" t="s">
        <v>3494</v>
      </c>
      <c r="N5524" t="s">
        <v>4277</v>
      </c>
      <c r="O5524" t="s">
        <v>1379</v>
      </c>
      <c r="P5524" s="199">
        <v>15000</v>
      </c>
      <c r="S5524" t="s">
        <v>3495</v>
      </c>
      <c r="T5524" t="s">
        <v>3730</v>
      </c>
      <c r="U5524" s="201">
        <v>3.88</v>
      </c>
      <c r="V5524" t="s">
        <v>4049</v>
      </c>
      <c r="W5524" t="s">
        <v>4380</v>
      </c>
      <c r="X5524" t="s">
        <v>4381</v>
      </c>
      <c r="Y5524" t="s">
        <v>3748</v>
      </c>
      <c r="Z5524" t="s">
        <v>3051</v>
      </c>
      <c r="AA5524" t="s">
        <v>1497</v>
      </c>
      <c r="AB5524" s="198">
        <v>37049.875011574077</v>
      </c>
      <c r="AC5524" s="198">
        <v>37072.875011574077</v>
      </c>
    </row>
    <row r="5525" spans="1:29" x14ac:dyDescent="0.2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365</v>
      </c>
      <c r="F5525" s="213">
        <f t="shared" si="439"/>
        <v>730000</v>
      </c>
      <c r="G5525" s="202">
        <v>1343108</v>
      </c>
      <c r="H5525" s="198">
        <v>37047.547118055554</v>
      </c>
      <c r="I5525" t="s">
        <v>4276</v>
      </c>
      <c r="M5525" t="s">
        <v>3494</v>
      </c>
      <c r="N5525" t="s">
        <v>4277</v>
      </c>
      <c r="O5525" t="s">
        <v>4526</v>
      </c>
      <c r="P5525" s="199">
        <v>2000</v>
      </c>
      <c r="S5525" t="s">
        <v>3495</v>
      </c>
      <c r="T5525" t="s">
        <v>3730</v>
      </c>
      <c r="U5525" s="201">
        <v>4.0350000000000001</v>
      </c>
      <c r="V5525" t="s">
        <v>4452</v>
      </c>
      <c r="W5525" t="s">
        <v>2909</v>
      </c>
      <c r="X5525" t="s">
        <v>4278</v>
      </c>
      <c r="Y5525" t="s">
        <v>3748</v>
      </c>
      <c r="Z5525" t="s">
        <v>3051</v>
      </c>
      <c r="AA5525" t="s">
        <v>1498</v>
      </c>
      <c r="AB5525" s="198">
        <v>37257.875</v>
      </c>
      <c r="AC5525" s="198">
        <v>37621.875</v>
      </c>
    </row>
    <row r="5526" spans="1:29" x14ac:dyDescent="0.2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</v>
      </c>
      <c r="F5526" s="213">
        <f t="shared" si="439"/>
        <v>10000</v>
      </c>
      <c r="G5526" s="202">
        <v>1343109</v>
      </c>
      <c r="H5526" s="198">
        <v>37047.547129629631</v>
      </c>
      <c r="I5526" t="s">
        <v>3157</v>
      </c>
      <c r="M5526" t="s">
        <v>3494</v>
      </c>
      <c r="N5526" t="s">
        <v>3840</v>
      </c>
      <c r="O5526" t="s">
        <v>1424</v>
      </c>
      <c r="P5526" s="199">
        <v>10000</v>
      </c>
      <c r="S5526" t="s">
        <v>3495</v>
      </c>
      <c r="T5526" t="s">
        <v>3730</v>
      </c>
      <c r="U5526" s="201">
        <v>3.83</v>
      </c>
      <c r="V5526" t="s">
        <v>4433</v>
      </c>
      <c r="W5526" t="s">
        <v>4163</v>
      </c>
      <c r="X5526" t="s">
        <v>4164</v>
      </c>
      <c r="Y5526" t="s">
        <v>4481</v>
      </c>
      <c r="Z5526" t="s">
        <v>3051</v>
      </c>
      <c r="AA5526">
        <v>831913</v>
      </c>
      <c r="AB5526" s="198">
        <v>37049.875011574077</v>
      </c>
      <c r="AC5526" s="198">
        <v>37049.875011574077</v>
      </c>
    </row>
    <row r="5527" spans="1:29" x14ac:dyDescent="0.2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</v>
      </c>
      <c r="F5527" s="213">
        <f t="shared" si="439"/>
        <v>10000</v>
      </c>
      <c r="G5527" s="202">
        <v>1343110</v>
      </c>
      <c r="H5527" s="198">
        <v>37047.547337962962</v>
      </c>
      <c r="I5527" t="s">
        <v>3157</v>
      </c>
      <c r="M5527" t="s">
        <v>3494</v>
      </c>
      <c r="N5527" t="s">
        <v>3840</v>
      </c>
      <c r="O5527" t="s">
        <v>1424</v>
      </c>
      <c r="P5527" s="199">
        <v>10000</v>
      </c>
      <c r="S5527" t="s">
        <v>3495</v>
      </c>
      <c r="T5527" t="s">
        <v>3730</v>
      </c>
      <c r="U5527" s="201">
        <v>3.82</v>
      </c>
      <c r="V5527" t="s">
        <v>4433</v>
      </c>
      <c r="W5527" t="s">
        <v>4163</v>
      </c>
      <c r="X5527" t="s">
        <v>4164</v>
      </c>
      <c r="Y5527" t="s">
        <v>4481</v>
      </c>
      <c r="Z5527" t="s">
        <v>3051</v>
      </c>
      <c r="AA5527">
        <v>831914</v>
      </c>
      <c r="AB5527" s="198">
        <v>37049.875011574077</v>
      </c>
      <c r="AC5527" s="198">
        <v>37049.875011574077</v>
      </c>
    </row>
    <row r="5528" spans="1:29" x14ac:dyDescent="0.2">
      <c r="A5528" s="44" t="str">
        <f t="shared" si="435"/>
        <v>US Power Physical</v>
      </c>
      <c r="B5528" s="44" t="str">
        <f t="shared" si="436"/>
        <v>US</v>
      </c>
      <c r="C5528" s="44" t="str">
        <f t="shared" si="437"/>
        <v>Power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24</v>
      </c>
      <c r="F5528" s="213">
        <f t="shared" si="439"/>
        <v>600</v>
      </c>
      <c r="G5528" s="202">
        <v>1343111</v>
      </c>
      <c r="H5528" s="198">
        <v>37047.547476851854</v>
      </c>
      <c r="I5528" t="s">
        <v>4249</v>
      </c>
      <c r="M5528" t="s">
        <v>2818</v>
      </c>
      <c r="N5528" t="s">
        <v>3458</v>
      </c>
      <c r="O5528" t="s">
        <v>1007</v>
      </c>
      <c r="Q5528" s="199">
        <v>25</v>
      </c>
      <c r="S5528" t="s">
        <v>3493</v>
      </c>
      <c r="T5528" t="s">
        <v>3730</v>
      </c>
      <c r="U5528" s="201">
        <v>143</v>
      </c>
      <c r="V5528" t="s">
        <v>3461</v>
      </c>
      <c r="W5528" t="s">
        <v>3463</v>
      </c>
      <c r="X5528" t="s">
        <v>3459</v>
      </c>
      <c r="Y5528" t="s">
        <v>4783</v>
      </c>
      <c r="Z5528" t="s">
        <v>3046</v>
      </c>
      <c r="AA5528">
        <v>633427.1</v>
      </c>
      <c r="AB5528" s="198">
        <v>37049.875011574077</v>
      </c>
      <c r="AC5528" s="198">
        <v>37072.875011574077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620000</v>
      </c>
      <c r="G5529" s="202">
        <v>1343112</v>
      </c>
      <c r="H5529" s="198">
        <v>37047.547488425924</v>
      </c>
      <c r="I5529" t="s">
        <v>3606</v>
      </c>
      <c r="M5529" t="s">
        <v>3494</v>
      </c>
      <c r="N5529" t="s">
        <v>4277</v>
      </c>
      <c r="O5529" t="s">
        <v>4487</v>
      </c>
      <c r="P5529" s="199">
        <v>20000</v>
      </c>
      <c r="S5529" t="s">
        <v>3495</v>
      </c>
      <c r="T5529" t="s">
        <v>3730</v>
      </c>
      <c r="U5529" s="201">
        <v>3.93</v>
      </c>
      <c r="V5529" t="s">
        <v>3154</v>
      </c>
      <c r="W5529" t="s">
        <v>2909</v>
      </c>
      <c r="X5529" t="s">
        <v>4278</v>
      </c>
      <c r="Y5529" t="s">
        <v>3748</v>
      </c>
      <c r="Z5529" t="s">
        <v>3051</v>
      </c>
      <c r="AA5529" t="s">
        <v>1499</v>
      </c>
      <c r="AB5529" s="198">
        <v>37073.875</v>
      </c>
      <c r="AC5529" s="198">
        <v>37103.875</v>
      </c>
    </row>
    <row r="5530" spans="1:29" x14ac:dyDescent="0.2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151</v>
      </c>
      <c r="F5530" s="213">
        <f t="shared" si="439"/>
        <v>377500</v>
      </c>
      <c r="G5530" s="202">
        <v>1343113</v>
      </c>
      <c r="H5530" s="198">
        <v>37047.547581018516</v>
      </c>
      <c r="I5530" t="s">
        <v>4423</v>
      </c>
      <c r="M5530" t="s">
        <v>3494</v>
      </c>
      <c r="N5530" t="s">
        <v>4277</v>
      </c>
      <c r="O5530" t="s">
        <v>4505</v>
      </c>
      <c r="P5530" s="199">
        <v>2500</v>
      </c>
      <c r="S5530" t="s">
        <v>3495</v>
      </c>
      <c r="T5530" t="s">
        <v>3730</v>
      </c>
      <c r="U5530" s="201">
        <v>4.3550000000000004</v>
      </c>
      <c r="V5530" t="s">
        <v>4082</v>
      </c>
      <c r="W5530" t="s">
        <v>2909</v>
      </c>
      <c r="X5530" t="s">
        <v>4278</v>
      </c>
      <c r="Y5530" t="s">
        <v>3748</v>
      </c>
      <c r="Z5530" t="s">
        <v>3051</v>
      </c>
      <c r="AA5530" t="s">
        <v>1500</v>
      </c>
      <c r="AB5530" s="198">
        <v>37196</v>
      </c>
      <c r="AC5530" s="198">
        <v>37346</v>
      </c>
    </row>
    <row r="5531" spans="1:29" x14ac:dyDescent="0.2">
      <c r="A5531" s="44" t="str">
        <f t="shared" si="435"/>
        <v>US Natural Gas Financial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Financial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1825000</v>
      </c>
      <c r="G5531" s="202">
        <v>1343114</v>
      </c>
      <c r="H5531" s="198">
        <v>37047.547615740739</v>
      </c>
      <c r="I5531" t="s">
        <v>4496</v>
      </c>
      <c r="M5531" t="s">
        <v>3494</v>
      </c>
      <c r="N5531" t="s">
        <v>4277</v>
      </c>
      <c r="O5531" t="s">
        <v>4526</v>
      </c>
      <c r="P5531" s="199">
        <v>5000</v>
      </c>
      <c r="S5531" t="s">
        <v>3495</v>
      </c>
      <c r="T5531" t="s">
        <v>3730</v>
      </c>
      <c r="U5531" s="201">
        <v>4.03</v>
      </c>
      <c r="V5531" t="s">
        <v>3640</v>
      </c>
      <c r="W5531" t="s">
        <v>2909</v>
      </c>
      <c r="X5531" t="s">
        <v>4278</v>
      </c>
      <c r="Y5531" t="s">
        <v>3748</v>
      </c>
      <c r="Z5531" t="s">
        <v>3051</v>
      </c>
      <c r="AA5531" t="s">
        <v>1501</v>
      </c>
      <c r="AB5531" s="198">
        <v>37257.875</v>
      </c>
      <c r="AC5531" s="198">
        <v>37621.875</v>
      </c>
    </row>
    <row r="5532" spans="1:29" x14ac:dyDescent="0.2">
      <c r="A5532" s="44" t="str">
        <f t="shared" si="435"/>
        <v>US LPG Physical</v>
      </c>
      <c r="B5532" s="44" t="str">
        <f t="shared" si="436"/>
        <v>US</v>
      </c>
      <c r="C5532" s="44" t="str">
        <f t="shared" si="437"/>
        <v>LPG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5000</v>
      </c>
      <c r="G5532" s="202">
        <v>1343115</v>
      </c>
      <c r="H5532" s="198">
        <v>37047.547638888886</v>
      </c>
      <c r="I5532" t="s">
        <v>270</v>
      </c>
      <c r="M5532" t="s">
        <v>3498</v>
      </c>
      <c r="N5532" t="s">
        <v>828</v>
      </c>
      <c r="O5532" t="s">
        <v>1502</v>
      </c>
      <c r="Q5532" s="199">
        <v>5000</v>
      </c>
      <c r="S5532" t="s">
        <v>4538</v>
      </c>
      <c r="T5532" t="s">
        <v>3730</v>
      </c>
      <c r="U5532" s="201">
        <v>52.75</v>
      </c>
      <c r="V5532" t="s">
        <v>1503</v>
      </c>
      <c r="W5532" t="s">
        <v>831</v>
      </c>
      <c r="X5532" t="s">
        <v>832</v>
      </c>
      <c r="Y5532" t="s">
        <v>3748</v>
      </c>
      <c r="Z5532" t="s">
        <v>276</v>
      </c>
      <c r="AA5532" t="s">
        <v>1504</v>
      </c>
      <c r="AB5532" s="198">
        <v>37043.875011574077</v>
      </c>
      <c r="AC5532" s="198">
        <v>37072.875011574077</v>
      </c>
    </row>
    <row r="5533" spans="1:29" x14ac:dyDescent="0.2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123</v>
      </c>
      <c r="F5533" s="213">
        <f t="shared" si="439"/>
        <v>307500</v>
      </c>
      <c r="G5533" s="202">
        <v>1343116</v>
      </c>
      <c r="H5533" s="198">
        <v>37047.547731481478</v>
      </c>
      <c r="I5533" t="s">
        <v>4477</v>
      </c>
      <c r="M5533" t="s">
        <v>3494</v>
      </c>
      <c r="N5533" t="s">
        <v>4277</v>
      </c>
      <c r="O5533" t="s">
        <v>3218</v>
      </c>
      <c r="P5533" s="199">
        <v>2500</v>
      </c>
      <c r="S5533" t="s">
        <v>3495</v>
      </c>
      <c r="T5533" t="s">
        <v>3730</v>
      </c>
      <c r="U5533" s="201">
        <v>4.0199999999999996</v>
      </c>
      <c r="V5533" t="s">
        <v>4177</v>
      </c>
      <c r="W5533" t="s">
        <v>2909</v>
      </c>
      <c r="X5533" t="s">
        <v>4278</v>
      </c>
      <c r="Y5533" t="s">
        <v>3748</v>
      </c>
      <c r="Z5533" t="s">
        <v>3051</v>
      </c>
      <c r="AA5533" t="s">
        <v>1505</v>
      </c>
      <c r="AB5533" s="198">
        <v>37073</v>
      </c>
      <c r="AC5533" s="198">
        <v>37195</v>
      </c>
    </row>
    <row r="5534" spans="1:29" x14ac:dyDescent="0.2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151</v>
      </c>
      <c r="F5534" s="213">
        <f t="shared" si="439"/>
        <v>377500</v>
      </c>
      <c r="G5534" s="202">
        <v>1343117</v>
      </c>
      <c r="H5534" s="198">
        <v>37047.547766203701</v>
      </c>
      <c r="I5534" t="s">
        <v>4276</v>
      </c>
      <c r="M5534" t="s">
        <v>3494</v>
      </c>
      <c r="N5534" t="s">
        <v>4277</v>
      </c>
      <c r="O5534" t="s">
        <v>4505</v>
      </c>
      <c r="P5534" s="199">
        <v>2500</v>
      </c>
      <c r="S5534" t="s">
        <v>3495</v>
      </c>
      <c r="T5534" t="s">
        <v>3730</v>
      </c>
      <c r="U5534" s="201">
        <v>4.3550000000000004</v>
      </c>
      <c r="V5534" t="s">
        <v>4334</v>
      </c>
      <c r="W5534" t="s">
        <v>2909</v>
      </c>
      <c r="X5534" t="s">
        <v>4278</v>
      </c>
      <c r="Y5534" t="s">
        <v>3748</v>
      </c>
      <c r="Z5534" t="s">
        <v>3051</v>
      </c>
      <c r="AA5534" t="s">
        <v>1506</v>
      </c>
      <c r="AB5534" s="198">
        <v>37196</v>
      </c>
      <c r="AC5534" s="198">
        <v>37346</v>
      </c>
    </row>
    <row r="5535" spans="1:29" x14ac:dyDescent="0.2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31</v>
      </c>
      <c r="F5535" s="213">
        <f t="shared" si="439"/>
        <v>620000</v>
      </c>
      <c r="G5535" s="202">
        <v>1343118</v>
      </c>
      <c r="H5535" s="198">
        <v>37047.547777777778</v>
      </c>
      <c r="I5535" t="s">
        <v>4484</v>
      </c>
      <c r="M5535" t="s">
        <v>3494</v>
      </c>
      <c r="N5535" t="s">
        <v>4277</v>
      </c>
      <c r="O5535" t="s">
        <v>1507</v>
      </c>
      <c r="P5535" s="199">
        <v>20000</v>
      </c>
      <c r="S5535" t="s">
        <v>3495</v>
      </c>
      <c r="T5535" t="s">
        <v>3730</v>
      </c>
      <c r="U5535" s="201">
        <v>0</v>
      </c>
      <c r="V5535" t="s">
        <v>4049</v>
      </c>
      <c r="W5535" t="s">
        <v>4380</v>
      </c>
      <c r="X5535" t="s">
        <v>4381</v>
      </c>
      <c r="Y5535" t="s">
        <v>3748</v>
      </c>
      <c r="Z5535" t="s">
        <v>3051</v>
      </c>
      <c r="AA5535" t="s">
        <v>1508</v>
      </c>
      <c r="AB5535" s="198">
        <v>37073.875011574077</v>
      </c>
      <c r="AC5535" s="198">
        <v>37103.875011574077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620000</v>
      </c>
      <c r="G5536" s="202">
        <v>1343119</v>
      </c>
      <c r="H5536" s="198">
        <v>37047.547858796293</v>
      </c>
      <c r="I5536" t="s">
        <v>4276</v>
      </c>
      <c r="M5536" t="s">
        <v>3494</v>
      </c>
      <c r="N5536" t="s">
        <v>4277</v>
      </c>
      <c r="O5536" t="s">
        <v>4487</v>
      </c>
      <c r="P5536" s="199">
        <v>20000</v>
      </c>
      <c r="S5536" t="s">
        <v>3495</v>
      </c>
      <c r="T5536" t="s">
        <v>3730</v>
      </c>
      <c r="U5536" s="201">
        <v>3.9249999999999998</v>
      </c>
      <c r="V5536" t="s">
        <v>4450</v>
      </c>
      <c r="W5536" t="s">
        <v>2909</v>
      </c>
      <c r="X5536" t="s">
        <v>4278</v>
      </c>
      <c r="Y5536" t="s">
        <v>3748</v>
      </c>
      <c r="Z5536" t="s">
        <v>3051</v>
      </c>
      <c r="AA5536" t="s">
        <v>1509</v>
      </c>
      <c r="AB5536" s="198">
        <v>37073.875</v>
      </c>
      <c r="AC5536" s="198">
        <v>37103.875</v>
      </c>
    </row>
    <row r="5537" spans="1:29" x14ac:dyDescent="0.2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365</v>
      </c>
      <c r="F5537" s="213">
        <f t="shared" si="439"/>
        <v>1825000</v>
      </c>
      <c r="G5537" s="202">
        <v>1343120</v>
      </c>
      <c r="H5537" s="198">
        <v>37047.54792824074</v>
      </c>
      <c r="I5537" t="s">
        <v>4496</v>
      </c>
      <c r="M5537" t="s">
        <v>3494</v>
      </c>
      <c r="N5537" t="s">
        <v>4277</v>
      </c>
      <c r="O5537" t="s">
        <v>4526</v>
      </c>
      <c r="P5537" s="199">
        <v>5000</v>
      </c>
      <c r="S5537" t="s">
        <v>3495</v>
      </c>
      <c r="T5537" t="s">
        <v>3730</v>
      </c>
      <c r="U5537" s="201">
        <v>4.03</v>
      </c>
      <c r="V5537" t="s">
        <v>3640</v>
      </c>
      <c r="W5537" t="s">
        <v>2909</v>
      </c>
      <c r="X5537" t="s">
        <v>4278</v>
      </c>
      <c r="Y5537" t="s">
        <v>3748</v>
      </c>
      <c r="Z5537" t="s">
        <v>3051</v>
      </c>
      <c r="AA5537" t="s">
        <v>1510</v>
      </c>
      <c r="AB5537" s="198">
        <v>37257.875</v>
      </c>
      <c r="AC5537" s="198">
        <v>37621.875</v>
      </c>
    </row>
    <row r="5538" spans="1:29" x14ac:dyDescent="0.2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123</v>
      </c>
      <c r="F5538" s="213">
        <f t="shared" si="439"/>
        <v>615000</v>
      </c>
      <c r="G5538" s="202">
        <v>1343121</v>
      </c>
      <c r="H5538" s="198">
        <v>37047.547951388886</v>
      </c>
      <c r="I5538" t="s">
        <v>4618</v>
      </c>
      <c r="M5538" t="s">
        <v>3494</v>
      </c>
      <c r="N5538" t="s">
        <v>4277</v>
      </c>
      <c r="O5538" t="s">
        <v>3218</v>
      </c>
      <c r="P5538" s="199">
        <v>5000</v>
      </c>
      <c r="S5538" t="s">
        <v>3495</v>
      </c>
      <c r="T5538" t="s">
        <v>3730</v>
      </c>
      <c r="U5538" s="201">
        <v>4.0149999999999997</v>
      </c>
      <c r="V5538" t="s">
        <v>4619</v>
      </c>
      <c r="W5538" t="s">
        <v>2909</v>
      </c>
      <c r="X5538" t="s">
        <v>4278</v>
      </c>
      <c r="Y5538" t="s">
        <v>3748</v>
      </c>
      <c r="Z5538" t="s">
        <v>3051</v>
      </c>
      <c r="AA5538" t="s">
        <v>1511</v>
      </c>
      <c r="AB5538" s="198">
        <v>37073</v>
      </c>
      <c r="AC5538" s="198">
        <v>37195</v>
      </c>
    </row>
    <row r="5539" spans="1:29" x14ac:dyDescent="0.2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31</v>
      </c>
      <c r="F5539" s="213">
        <f t="shared" si="439"/>
        <v>310000</v>
      </c>
      <c r="G5539" s="202">
        <v>1343122</v>
      </c>
      <c r="H5539" s="198">
        <v>37047.548043981478</v>
      </c>
      <c r="I5539" t="s">
        <v>4618</v>
      </c>
      <c r="M5539" t="s">
        <v>3494</v>
      </c>
      <c r="N5539" t="s">
        <v>4277</v>
      </c>
      <c r="O5539" t="s">
        <v>4286</v>
      </c>
      <c r="P5539" s="199">
        <v>10000</v>
      </c>
      <c r="S5539" t="s">
        <v>3495</v>
      </c>
      <c r="T5539" t="s">
        <v>3730</v>
      </c>
      <c r="U5539" s="201">
        <v>4.0025000000000004</v>
      </c>
      <c r="V5539" t="s">
        <v>4619</v>
      </c>
      <c r="W5539" t="s">
        <v>2909</v>
      </c>
      <c r="X5539" t="s">
        <v>4278</v>
      </c>
      <c r="Y5539" t="s">
        <v>3748</v>
      </c>
      <c r="Z5539" t="s">
        <v>3051</v>
      </c>
      <c r="AA5539" t="s">
        <v>1512</v>
      </c>
      <c r="AB5539" s="198">
        <v>37104.875</v>
      </c>
      <c r="AC5539" s="198">
        <v>37134.875</v>
      </c>
    </row>
    <row r="5540" spans="1:29" x14ac:dyDescent="0.2">
      <c r="A5540" s="44" t="str">
        <f t="shared" si="435"/>
        <v>US Natural Gas Financial</v>
      </c>
      <c r="B5540" s="44" t="str">
        <f t="shared" si="436"/>
        <v>US</v>
      </c>
      <c r="C5540" s="44" t="str">
        <f t="shared" si="437"/>
        <v>Natural Gas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365</v>
      </c>
      <c r="F5540" s="213">
        <f t="shared" si="439"/>
        <v>1825000</v>
      </c>
      <c r="G5540" s="202">
        <v>1343125</v>
      </c>
      <c r="H5540" s="198">
        <v>37047.548321759263</v>
      </c>
      <c r="I5540" t="s">
        <v>4496</v>
      </c>
      <c r="M5540" t="s">
        <v>3494</v>
      </c>
      <c r="N5540" t="s">
        <v>4277</v>
      </c>
      <c r="O5540" t="s">
        <v>4526</v>
      </c>
      <c r="P5540" s="199">
        <v>5000</v>
      </c>
      <c r="S5540" t="s">
        <v>3495</v>
      </c>
      <c r="T5540" t="s">
        <v>3730</v>
      </c>
      <c r="U5540" s="201">
        <v>4.0250000000000004</v>
      </c>
      <c r="V5540" t="s">
        <v>3640</v>
      </c>
      <c r="W5540" t="s">
        <v>2909</v>
      </c>
      <c r="X5540" t="s">
        <v>4278</v>
      </c>
      <c r="Y5540" t="s">
        <v>3748</v>
      </c>
      <c r="Z5540" t="s">
        <v>3051</v>
      </c>
      <c r="AA5540" t="s">
        <v>1513</v>
      </c>
      <c r="AB5540" s="198">
        <v>37257.875</v>
      </c>
      <c r="AC5540" s="198">
        <v>37621.875</v>
      </c>
    </row>
    <row r="5541" spans="1:29" x14ac:dyDescent="0.2">
      <c r="A5541" s="44" t="str">
        <f t="shared" si="435"/>
        <v xml:space="preserve"> Natural Gas Physical</v>
      </c>
      <c r="B5541" s="44" t="str">
        <f t="shared" si="436"/>
        <v/>
      </c>
      <c r="C5541" s="44" t="str">
        <f t="shared" si="437"/>
        <v>Natural Gas</v>
      </c>
      <c r="D5541" s="44" t="str">
        <f t="shared" si="438"/>
        <v>Physical</v>
      </c>
      <c r="E5541" s="44">
        <f>IF(VLOOKUP(S5541,'DD-Lookup'!$J$6:$L$50,3,FALSE)="Monthly",(YEAR(AC5541)-YEAR(AB5541))*12+MONTH(AC5541)-MONTH(AB5541)+1,(AC5541-AB5541+1))</f>
        <v>1</v>
      </c>
      <c r="F5541" s="213">
        <f t="shared" si="439"/>
        <v>10000</v>
      </c>
      <c r="G5541" s="202">
        <v>1343126</v>
      </c>
      <c r="H5541" s="198">
        <v>37047.548402777778</v>
      </c>
      <c r="I5541" t="s">
        <v>4423</v>
      </c>
      <c r="M5541" t="s">
        <v>3494</v>
      </c>
      <c r="N5541" t="s">
        <v>3176</v>
      </c>
      <c r="O5541" t="s">
        <v>4591</v>
      </c>
      <c r="P5541" s="199">
        <v>10000</v>
      </c>
      <c r="S5541" t="s">
        <v>3798</v>
      </c>
      <c r="T5541" t="s">
        <v>3177</v>
      </c>
      <c r="U5541" s="201">
        <v>4.6900000000000004</v>
      </c>
      <c r="V5541" t="s">
        <v>4101</v>
      </c>
      <c r="W5541" t="s">
        <v>3178</v>
      </c>
      <c r="X5541" t="s">
        <v>3179</v>
      </c>
      <c r="Y5541" t="s">
        <v>4481</v>
      </c>
      <c r="Z5541" t="s">
        <v>3052</v>
      </c>
      <c r="AA5541">
        <v>831915</v>
      </c>
      <c r="AB5541" s="198">
        <v>37047.875011574077</v>
      </c>
      <c r="AC5541" s="198">
        <v>37047.875011574077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1825000</v>
      </c>
      <c r="G5542" s="202">
        <v>1343127</v>
      </c>
      <c r="H5542" s="198">
        <v>37047.548449074071</v>
      </c>
      <c r="I5542" t="s">
        <v>4477</v>
      </c>
      <c r="M5542" t="s">
        <v>3494</v>
      </c>
      <c r="N5542" t="s">
        <v>4277</v>
      </c>
      <c r="O5542" t="s">
        <v>4526</v>
      </c>
      <c r="P5542" s="199">
        <v>5000</v>
      </c>
      <c r="S5542" t="s">
        <v>3495</v>
      </c>
      <c r="T5542" t="s">
        <v>3730</v>
      </c>
      <c r="U5542" s="201">
        <v>4.0199999999999996</v>
      </c>
      <c r="V5542" t="s">
        <v>4177</v>
      </c>
      <c r="W5542" t="s">
        <v>2909</v>
      </c>
      <c r="X5542" t="s">
        <v>4278</v>
      </c>
      <c r="Y5542" t="s">
        <v>3748</v>
      </c>
      <c r="Z5542" t="s">
        <v>3051</v>
      </c>
      <c r="AA5542" t="s">
        <v>1514</v>
      </c>
      <c r="AB5542" s="198">
        <v>37257.875</v>
      </c>
      <c r="AC5542" s="198">
        <v>37621.875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310000</v>
      </c>
      <c r="G5543" s="202">
        <v>1343129</v>
      </c>
      <c r="H5543" s="198">
        <v>37047.548530092594</v>
      </c>
      <c r="I5543" t="s">
        <v>4268</v>
      </c>
      <c r="M5543" t="s">
        <v>3494</v>
      </c>
      <c r="N5543" t="s">
        <v>4277</v>
      </c>
      <c r="O5543" t="s">
        <v>1515</v>
      </c>
      <c r="P5543" s="199">
        <v>10000</v>
      </c>
      <c r="S5543" t="s">
        <v>3495</v>
      </c>
      <c r="T5543" t="s">
        <v>3730</v>
      </c>
      <c r="U5543" s="201">
        <v>3.95</v>
      </c>
      <c r="V5543" t="s">
        <v>4696</v>
      </c>
      <c r="W5543" t="s">
        <v>4380</v>
      </c>
      <c r="X5543" t="s">
        <v>4381</v>
      </c>
      <c r="Y5543" t="s">
        <v>3748</v>
      </c>
      <c r="Z5543" t="s">
        <v>3051</v>
      </c>
      <c r="AA5543" t="s">
        <v>1516</v>
      </c>
      <c r="AB5543" s="198">
        <v>37073.875011574077</v>
      </c>
      <c r="AC5543" s="198">
        <v>37103.875011574077</v>
      </c>
    </row>
    <row r="5544" spans="1:29" x14ac:dyDescent="0.2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24</v>
      </c>
      <c r="F5544" s="213">
        <f t="shared" si="439"/>
        <v>240000</v>
      </c>
      <c r="G5544" s="202">
        <v>1343130</v>
      </c>
      <c r="H5544" s="198">
        <v>37047.548692129632</v>
      </c>
      <c r="I5544" t="s">
        <v>4496</v>
      </c>
      <c r="M5544" t="s">
        <v>3494</v>
      </c>
      <c r="N5544" t="s">
        <v>4277</v>
      </c>
      <c r="O5544" t="s">
        <v>1189</v>
      </c>
      <c r="P5544" s="199">
        <v>10000</v>
      </c>
      <c r="S5544" t="s">
        <v>3495</v>
      </c>
      <c r="T5544" t="s">
        <v>3730</v>
      </c>
      <c r="U5544" s="201">
        <v>3.82</v>
      </c>
      <c r="V5544" t="s">
        <v>3156</v>
      </c>
      <c r="W5544" t="s">
        <v>4527</v>
      </c>
      <c r="X5544" t="s">
        <v>4157</v>
      </c>
      <c r="Y5544" t="s">
        <v>3748</v>
      </c>
      <c r="Z5544" t="s">
        <v>3051</v>
      </c>
      <c r="AA5544" t="s">
        <v>1517</v>
      </c>
      <c r="AB5544" s="198">
        <v>37049.875011574077</v>
      </c>
      <c r="AC5544" s="198">
        <v>37072.875011574077</v>
      </c>
    </row>
    <row r="5545" spans="1:29" x14ac:dyDescent="0.2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31</v>
      </c>
      <c r="F5545" s="213">
        <f t="shared" si="439"/>
        <v>310000</v>
      </c>
      <c r="G5545" s="202">
        <v>1343131</v>
      </c>
      <c r="H5545" s="198">
        <v>37047.548715277779</v>
      </c>
      <c r="I5545" t="s">
        <v>4410</v>
      </c>
      <c r="M5545" t="s">
        <v>3494</v>
      </c>
      <c r="N5545" t="s">
        <v>4277</v>
      </c>
      <c r="O5545" t="s">
        <v>4487</v>
      </c>
      <c r="P5545" s="199">
        <v>10000</v>
      </c>
      <c r="S5545" t="s">
        <v>3495</v>
      </c>
      <c r="T5545" t="s">
        <v>3730</v>
      </c>
      <c r="U5545" s="201">
        <v>3.92</v>
      </c>
      <c r="V5545" t="s">
        <v>4332</v>
      </c>
      <c r="W5545" t="s">
        <v>2909</v>
      </c>
      <c r="X5545" t="s">
        <v>4278</v>
      </c>
      <c r="Y5545" t="s">
        <v>3748</v>
      </c>
      <c r="Z5545" t="s">
        <v>3051</v>
      </c>
      <c r="AA5545" t="s">
        <v>1518</v>
      </c>
      <c r="AB5545" s="198">
        <v>37073.875</v>
      </c>
      <c r="AC5545" s="198">
        <v>37103.875</v>
      </c>
    </row>
    <row r="5546" spans="1:29" x14ac:dyDescent="0.2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31</v>
      </c>
      <c r="F5546" s="213">
        <f t="shared" si="439"/>
        <v>77500</v>
      </c>
      <c r="G5546" s="202">
        <v>1343132</v>
      </c>
      <c r="H5546" s="198">
        <v>37047.548819444448</v>
      </c>
      <c r="I5546" t="s">
        <v>4280</v>
      </c>
      <c r="M5546" t="s">
        <v>3494</v>
      </c>
      <c r="N5546" t="s">
        <v>4277</v>
      </c>
      <c r="O5546" t="s">
        <v>4487</v>
      </c>
      <c r="P5546" s="199">
        <v>2500</v>
      </c>
      <c r="S5546" t="s">
        <v>3495</v>
      </c>
      <c r="T5546" t="s">
        <v>3730</v>
      </c>
      <c r="U5546" s="201">
        <v>3.92</v>
      </c>
      <c r="V5546" t="s">
        <v>4281</v>
      </c>
      <c r="W5546" t="s">
        <v>2909</v>
      </c>
      <c r="X5546" t="s">
        <v>4278</v>
      </c>
      <c r="Y5546" t="s">
        <v>3748</v>
      </c>
      <c r="Z5546" t="s">
        <v>3051</v>
      </c>
      <c r="AA5546" t="s">
        <v>1519</v>
      </c>
      <c r="AB5546" s="198">
        <v>37073.875</v>
      </c>
      <c r="AC5546" s="198">
        <v>37103.875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123</v>
      </c>
      <c r="F5547" s="213">
        <f t="shared" si="439"/>
        <v>615000</v>
      </c>
      <c r="G5547" s="202">
        <v>1343133</v>
      </c>
      <c r="H5547" s="198">
        <v>37047.548831018517</v>
      </c>
      <c r="I5547" t="s">
        <v>3645</v>
      </c>
      <c r="M5547" t="s">
        <v>3494</v>
      </c>
      <c r="N5547" t="s">
        <v>4277</v>
      </c>
      <c r="O5547" t="s">
        <v>3218</v>
      </c>
      <c r="P5547" s="199">
        <v>5000</v>
      </c>
      <c r="S5547" t="s">
        <v>3495</v>
      </c>
      <c r="T5547" t="s">
        <v>3730</v>
      </c>
      <c r="U5547" s="201">
        <v>4.01</v>
      </c>
      <c r="V5547" t="s">
        <v>3292</v>
      </c>
      <c r="W5547" t="s">
        <v>2909</v>
      </c>
      <c r="X5547" t="s">
        <v>4278</v>
      </c>
      <c r="Y5547" t="s">
        <v>3748</v>
      </c>
      <c r="Z5547" t="s">
        <v>3051</v>
      </c>
      <c r="AA5547" t="s">
        <v>1520</v>
      </c>
      <c r="AB5547" s="198">
        <v>37073</v>
      </c>
      <c r="AC5547" s="198">
        <v>37195</v>
      </c>
    </row>
    <row r="5548" spans="1:29" x14ac:dyDescent="0.2">
      <c r="A5548" s="44" t="str">
        <f t="shared" si="435"/>
        <v>US Power Physical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Physical</v>
      </c>
      <c r="E5548" s="44">
        <f>IF(VLOOKUP(S5548,'DD-Lookup'!$J$6:$L$50,3,FALSE)="Monthly",(YEAR(AC5548)-YEAR(AB5548))*12+MONTH(AC5548)-MONTH(AB5548)+1,(AC5548-AB5548+1))</f>
        <v>24</v>
      </c>
      <c r="F5548" s="213">
        <f t="shared" si="439"/>
        <v>600</v>
      </c>
      <c r="G5548" s="202">
        <v>1343135</v>
      </c>
      <c r="H5548" s="198">
        <v>37047.548877314817</v>
      </c>
      <c r="I5548" t="s">
        <v>4239</v>
      </c>
      <c r="M5548" t="s">
        <v>2818</v>
      </c>
      <c r="N5548" t="s">
        <v>3460</v>
      </c>
      <c r="O5548" t="s">
        <v>1521</v>
      </c>
      <c r="P5548" s="199">
        <v>25</v>
      </c>
      <c r="S5548" t="s">
        <v>3493</v>
      </c>
      <c r="T5548" t="s">
        <v>3730</v>
      </c>
      <c r="U5548" s="201">
        <v>116</v>
      </c>
      <c r="V5548" t="s">
        <v>4354</v>
      </c>
      <c r="W5548" t="s">
        <v>3465</v>
      </c>
      <c r="X5548" t="s">
        <v>3462</v>
      </c>
      <c r="Y5548" t="s">
        <v>4783</v>
      </c>
      <c r="Z5548" t="s">
        <v>3046</v>
      </c>
      <c r="AA5548">
        <v>633433.1</v>
      </c>
      <c r="AB5548" s="198">
        <v>37049.875011574077</v>
      </c>
      <c r="AC5548" s="198">
        <v>37072.875011574077</v>
      </c>
    </row>
    <row r="5549" spans="1:29" x14ac:dyDescent="0.2">
      <c r="A5549" s="44" t="str">
        <f t="shared" si="435"/>
        <v>US Natural Gas Physical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Physical</v>
      </c>
      <c r="E5549" s="44">
        <f>IF(VLOOKUP(S5549,'DD-Lookup'!$J$6:$L$50,3,FALSE)="Monthly",(YEAR(AC5549)-YEAR(AB5549))*12+MONTH(AC5549)-MONTH(AB5549)+1,(AC5549-AB5549+1))</f>
        <v>1</v>
      </c>
      <c r="F5549" s="213">
        <f t="shared" si="439"/>
        <v>10000</v>
      </c>
      <c r="G5549" s="202">
        <v>1343134</v>
      </c>
      <c r="H5549" s="198">
        <v>37047.548877314817</v>
      </c>
      <c r="I5549" t="s">
        <v>3157</v>
      </c>
      <c r="M5549" t="s">
        <v>3494</v>
      </c>
      <c r="N5549" t="s">
        <v>3840</v>
      </c>
      <c r="O5549" t="s">
        <v>1424</v>
      </c>
      <c r="P5549" s="199">
        <v>10000</v>
      </c>
      <c r="S5549" t="s">
        <v>3495</v>
      </c>
      <c r="T5549" t="s">
        <v>3730</v>
      </c>
      <c r="U5549" s="201">
        <v>3.81</v>
      </c>
      <c r="V5549" t="s">
        <v>4433</v>
      </c>
      <c r="W5549" t="s">
        <v>4163</v>
      </c>
      <c r="X5549" t="s">
        <v>4164</v>
      </c>
      <c r="Y5549" t="s">
        <v>4481</v>
      </c>
      <c r="Z5549" t="s">
        <v>3051</v>
      </c>
      <c r="AA5549">
        <v>831916</v>
      </c>
      <c r="AB5549" s="198">
        <v>37049.875011574077</v>
      </c>
      <c r="AC5549" s="198">
        <v>37049.875011574077</v>
      </c>
    </row>
    <row r="5550" spans="1:29" x14ac:dyDescent="0.2">
      <c r="A5550" s="44" t="str">
        <f t="shared" si="435"/>
        <v>US Natural Gas Physical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24</v>
      </c>
      <c r="F5550" s="213">
        <f t="shared" si="439"/>
        <v>120000</v>
      </c>
      <c r="G5550" s="202">
        <v>1343136</v>
      </c>
      <c r="H5550" s="198">
        <v>37047.548900462964</v>
      </c>
      <c r="I5550" t="s">
        <v>4438</v>
      </c>
      <c r="M5550" t="s">
        <v>3494</v>
      </c>
      <c r="N5550" t="s">
        <v>3840</v>
      </c>
      <c r="O5550" t="s">
        <v>1384</v>
      </c>
      <c r="P5550" s="199">
        <v>5000</v>
      </c>
      <c r="S5550" t="s">
        <v>3495</v>
      </c>
      <c r="T5550" t="s">
        <v>3730</v>
      </c>
      <c r="U5550" s="201">
        <v>4.1399999999999997</v>
      </c>
      <c r="V5550" t="s">
        <v>4147</v>
      </c>
      <c r="W5550" t="s">
        <v>3217</v>
      </c>
      <c r="X5550" t="s">
        <v>3153</v>
      </c>
      <c r="Y5550" t="s">
        <v>4481</v>
      </c>
      <c r="Z5550" t="s">
        <v>3051</v>
      </c>
      <c r="AA5550">
        <v>831917</v>
      </c>
      <c r="AB5550" s="198">
        <v>37049.875011574077</v>
      </c>
      <c r="AC5550" s="198">
        <v>37072.875011574077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155000</v>
      </c>
      <c r="G5551" s="202">
        <v>1343138</v>
      </c>
      <c r="H5551" s="198">
        <v>37047.54896990741</v>
      </c>
      <c r="I5551" t="s">
        <v>3702</v>
      </c>
      <c r="M5551" t="s">
        <v>3494</v>
      </c>
      <c r="N5551" t="s">
        <v>4277</v>
      </c>
      <c r="O5551" t="s">
        <v>4487</v>
      </c>
      <c r="P5551" s="199">
        <v>5000</v>
      </c>
      <c r="S5551" t="s">
        <v>3495</v>
      </c>
      <c r="T5551" t="s">
        <v>3730</v>
      </c>
      <c r="U5551" s="201">
        <v>3.92</v>
      </c>
      <c r="V5551" t="s">
        <v>3928</v>
      </c>
      <c r="W5551" t="s">
        <v>2909</v>
      </c>
      <c r="X5551" t="s">
        <v>4278</v>
      </c>
      <c r="Y5551" t="s">
        <v>3748</v>
      </c>
      <c r="Z5551" t="s">
        <v>3051</v>
      </c>
      <c r="AA5551" t="s">
        <v>1522</v>
      </c>
      <c r="AB5551" s="198">
        <v>37073.875</v>
      </c>
      <c r="AC5551" s="198">
        <v>37103.875</v>
      </c>
    </row>
    <row r="5552" spans="1:29" x14ac:dyDescent="0.2">
      <c r="A5552" s="44" t="str">
        <f t="shared" si="435"/>
        <v>US Natural Gas Physical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Physical</v>
      </c>
      <c r="E5552" s="44">
        <f>IF(VLOOKUP(S5552,'DD-Lookup'!$J$6:$L$50,3,FALSE)="Monthly",(YEAR(AC5552)-YEAR(AB5552))*12+MONTH(AC5552)-MONTH(AB5552)+1,(AC5552-AB5552+1))</f>
        <v>1</v>
      </c>
      <c r="F5552" s="213">
        <f t="shared" si="439"/>
        <v>10000</v>
      </c>
      <c r="G5552" s="202">
        <v>1343139</v>
      </c>
      <c r="H5552" s="198">
        <v>37047.548981481479</v>
      </c>
      <c r="I5552" t="s">
        <v>3157</v>
      </c>
      <c r="M5552" t="s">
        <v>3494</v>
      </c>
      <c r="N5552" t="s">
        <v>3840</v>
      </c>
      <c r="O5552" t="s">
        <v>1424</v>
      </c>
      <c r="P5552" s="199">
        <v>10000</v>
      </c>
      <c r="S5552" t="s">
        <v>3495</v>
      </c>
      <c r="T5552" t="s">
        <v>3730</v>
      </c>
      <c r="U5552" s="201">
        <v>3.8</v>
      </c>
      <c r="V5552" t="s">
        <v>4433</v>
      </c>
      <c r="W5552" t="s">
        <v>4163</v>
      </c>
      <c r="X5552" t="s">
        <v>4164</v>
      </c>
      <c r="Y5552" t="s">
        <v>4481</v>
      </c>
      <c r="Z5552" t="s">
        <v>3051</v>
      </c>
      <c r="AA5552">
        <v>831918</v>
      </c>
      <c r="AB5552" s="198">
        <v>37049.875011574077</v>
      </c>
      <c r="AC5552" s="198">
        <v>37049.875011574077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77500</v>
      </c>
      <c r="G5553" s="202">
        <v>1343140</v>
      </c>
      <c r="H5553" s="198">
        <v>37047.549016203702</v>
      </c>
      <c r="I5553" t="s">
        <v>4321</v>
      </c>
      <c r="M5553" t="s">
        <v>3494</v>
      </c>
      <c r="N5553" t="s">
        <v>4277</v>
      </c>
      <c r="O5553" t="s">
        <v>4487</v>
      </c>
      <c r="P5553" s="199">
        <v>2500</v>
      </c>
      <c r="S5553" t="s">
        <v>3495</v>
      </c>
      <c r="T5553" t="s">
        <v>3730</v>
      </c>
      <c r="U5553" s="201">
        <v>3.92</v>
      </c>
      <c r="V5553" t="s">
        <v>411</v>
      </c>
      <c r="W5553" t="s">
        <v>2909</v>
      </c>
      <c r="X5553" t="s">
        <v>4278</v>
      </c>
      <c r="Y5553" t="s">
        <v>3748</v>
      </c>
      <c r="Z5553" t="s">
        <v>3051</v>
      </c>
      <c r="AA5553" t="s">
        <v>1523</v>
      </c>
      <c r="AB5553" s="198">
        <v>37073.875</v>
      </c>
      <c r="AC5553" s="198">
        <v>37103.875</v>
      </c>
    </row>
    <row r="5554" spans="1:29" x14ac:dyDescent="0.2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1343142</v>
      </c>
      <c r="H5554" s="198">
        <v>37047.54923611111</v>
      </c>
      <c r="I5554" t="s">
        <v>3645</v>
      </c>
      <c r="M5554" t="s">
        <v>3494</v>
      </c>
      <c r="N5554" t="s">
        <v>4277</v>
      </c>
      <c r="O5554" t="s">
        <v>4487</v>
      </c>
      <c r="P5554" s="199">
        <v>5000</v>
      </c>
      <c r="S5554" t="s">
        <v>3495</v>
      </c>
      <c r="T5554" t="s">
        <v>3730</v>
      </c>
      <c r="U5554" s="201">
        <v>3.915</v>
      </c>
      <c r="V5554" t="s">
        <v>4148</v>
      </c>
      <c r="W5554" t="s">
        <v>2909</v>
      </c>
      <c r="X5554" t="s">
        <v>4278</v>
      </c>
      <c r="Y5554" t="s">
        <v>3748</v>
      </c>
      <c r="Z5554" t="s">
        <v>3051</v>
      </c>
      <c r="AA5554" t="s">
        <v>1524</v>
      </c>
      <c r="AB5554" s="198">
        <v>37073.875</v>
      </c>
      <c r="AC5554" s="198">
        <v>37103.875</v>
      </c>
    </row>
    <row r="5555" spans="1:29" x14ac:dyDescent="0.2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365</v>
      </c>
      <c r="F5555" s="213">
        <f t="shared" si="439"/>
        <v>1825000</v>
      </c>
      <c r="G5555" s="202">
        <v>1343143</v>
      </c>
      <c r="H5555" s="198">
        <v>37047.549270833333</v>
      </c>
      <c r="I5555" t="s">
        <v>4477</v>
      </c>
      <c r="M5555" t="s">
        <v>3494</v>
      </c>
      <c r="N5555" t="s">
        <v>4277</v>
      </c>
      <c r="O5555" t="s">
        <v>4526</v>
      </c>
      <c r="P5555" s="199">
        <v>5000</v>
      </c>
      <c r="S5555" t="s">
        <v>3495</v>
      </c>
      <c r="T5555" t="s">
        <v>3730</v>
      </c>
      <c r="U5555" s="201">
        <v>4.0149999999999997</v>
      </c>
      <c r="V5555" t="s">
        <v>4177</v>
      </c>
      <c r="W5555" t="s">
        <v>2909</v>
      </c>
      <c r="X5555" t="s">
        <v>4278</v>
      </c>
      <c r="Y5555" t="s">
        <v>3748</v>
      </c>
      <c r="Z5555" t="s">
        <v>3051</v>
      </c>
      <c r="AA5555" t="s">
        <v>1525</v>
      </c>
      <c r="AB5555" s="198">
        <v>37257.875</v>
      </c>
      <c r="AC5555" s="198">
        <v>37621.875</v>
      </c>
    </row>
    <row r="5556" spans="1:29" x14ac:dyDescent="0.2">
      <c r="A5556" s="44" t="str">
        <f t="shared" si="435"/>
        <v>US Natural Gas Physical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Physical</v>
      </c>
      <c r="E5556" s="44">
        <f>IF(VLOOKUP(S5556,'DD-Lookup'!$J$6:$L$50,3,FALSE)="Monthly",(YEAR(AC5556)-YEAR(AB5556))*12+MONTH(AC5556)-MONTH(AB5556)+1,(AC5556-AB5556+1))</f>
        <v>1</v>
      </c>
      <c r="F5556" s="213">
        <f t="shared" si="439"/>
        <v>10000</v>
      </c>
      <c r="G5556" s="202">
        <v>1343144</v>
      </c>
      <c r="H5556" s="198">
        <v>37047.549502314818</v>
      </c>
      <c r="I5556" t="s">
        <v>3490</v>
      </c>
      <c r="M5556" t="s">
        <v>3494</v>
      </c>
      <c r="N5556" t="s">
        <v>3840</v>
      </c>
      <c r="O5556" t="s">
        <v>1424</v>
      </c>
      <c r="P5556" s="199">
        <v>10000</v>
      </c>
      <c r="S5556" t="s">
        <v>3495</v>
      </c>
      <c r="T5556" t="s">
        <v>3730</v>
      </c>
      <c r="U5556" s="201">
        <v>3.79</v>
      </c>
      <c r="V5556" t="s">
        <v>4054</v>
      </c>
      <c r="W5556" t="s">
        <v>4163</v>
      </c>
      <c r="X5556" t="s">
        <v>4164</v>
      </c>
      <c r="Y5556" t="s">
        <v>4481</v>
      </c>
      <c r="Z5556" t="s">
        <v>3051</v>
      </c>
      <c r="AA5556">
        <v>831919</v>
      </c>
      <c r="AB5556" s="198">
        <v>37049.875011574077</v>
      </c>
      <c r="AC5556" s="198">
        <v>37049.875011574077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1343145</v>
      </c>
      <c r="H5557" s="198">
        <v>37047.54959490741</v>
      </c>
      <c r="I5557" t="s">
        <v>4519</v>
      </c>
      <c r="M5557" t="s">
        <v>3494</v>
      </c>
      <c r="N5557" t="s">
        <v>4277</v>
      </c>
      <c r="O5557" t="s">
        <v>4487</v>
      </c>
      <c r="P5557" s="199">
        <v>10000</v>
      </c>
      <c r="S5557" t="s">
        <v>3495</v>
      </c>
      <c r="T5557" t="s">
        <v>3730</v>
      </c>
      <c r="U5557" s="201">
        <v>3.915</v>
      </c>
      <c r="V5557" t="s">
        <v>4749</v>
      </c>
      <c r="W5557" t="s">
        <v>2909</v>
      </c>
      <c r="X5557" t="s">
        <v>4278</v>
      </c>
      <c r="Y5557" t="s">
        <v>3748</v>
      </c>
      <c r="Z5557" t="s">
        <v>3051</v>
      </c>
      <c r="AA5557" t="s">
        <v>1526</v>
      </c>
      <c r="AB5557" s="198">
        <v>37073.875</v>
      </c>
      <c r="AC5557" s="198">
        <v>37103.875</v>
      </c>
    </row>
    <row r="5558" spans="1:29" x14ac:dyDescent="0.2">
      <c r="A5558" s="44" t="str">
        <f t="shared" si="435"/>
        <v>US Natural Gas Physical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Physical</v>
      </c>
      <c r="E5558" s="44">
        <f>IF(VLOOKUP(S5558,'DD-Lookup'!$J$6:$L$50,3,FALSE)="Monthly",(YEAR(AC5558)-YEAR(AB5558))*12+MONTH(AC5558)-MONTH(AB5558)+1,(AC5558-AB5558+1))</f>
        <v>1</v>
      </c>
      <c r="F5558" s="213">
        <f t="shared" si="439"/>
        <v>10000</v>
      </c>
      <c r="G5558" s="202">
        <v>1343146</v>
      </c>
      <c r="H5558" s="198">
        <v>37047.549641203703</v>
      </c>
      <c r="I5558" t="s">
        <v>3490</v>
      </c>
      <c r="M5558" t="s">
        <v>3494</v>
      </c>
      <c r="N5558" t="s">
        <v>3840</v>
      </c>
      <c r="O5558" t="s">
        <v>1424</v>
      </c>
      <c r="P5558" s="199">
        <v>10000</v>
      </c>
      <c r="S5558" t="s">
        <v>3495</v>
      </c>
      <c r="T5558" t="s">
        <v>3730</v>
      </c>
      <c r="U5558" s="201">
        <v>3.78</v>
      </c>
      <c r="V5558" t="s">
        <v>4054</v>
      </c>
      <c r="W5558" t="s">
        <v>4163</v>
      </c>
      <c r="X5558" t="s">
        <v>4164</v>
      </c>
      <c r="Y5558" t="s">
        <v>4481</v>
      </c>
      <c r="Z5558" t="s">
        <v>3051</v>
      </c>
      <c r="AA5558">
        <v>831920</v>
      </c>
      <c r="AB5558" s="198">
        <v>37049.875011574077</v>
      </c>
      <c r="AC5558" s="198">
        <v>37049.875011574077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31</v>
      </c>
      <c r="F5559" s="213">
        <f t="shared" si="439"/>
        <v>155000</v>
      </c>
      <c r="G5559" s="202">
        <v>1343147</v>
      </c>
      <c r="H5559" s="198">
        <v>37047.549745370372</v>
      </c>
      <c r="I5559" t="s">
        <v>3702</v>
      </c>
      <c r="M5559" t="s">
        <v>3494</v>
      </c>
      <c r="N5559" t="s">
        <v>4277</v>
      </c>
      <c r="O5559" t="s">
        <v>4487</v>
      </c>
      <c r="P5559" s="199">
        <v>5000</v>
      </c>
      <c r="S5559" t="s">
        <v>3495</v>
      </c>
      <c r="T5559" t="s">
        <v>3730</v>
      </c>
      <c r="U5559" s="201">
        <v>3.915</v>
      </c>
      <c r="V5559" t="s">
        <v>4099</v>
      </c>
      <c r="W5559" t="s">
        <v>2909</v>
      </c>
      <c r="X5559" t="s">
        <v>4278</v>
      </c>
      <c r="Y5559" t="s">
        <v>3748</v>
      </c>
      <c r="Z5559" t="s">
        <v>3051</v>
      </c>
      <c r="AA5559" t="s">
        <v>1527</v>
      </c>
      <c r="AB5559" s="198">
        <v>37073.875</v>
      </c>
      <c r="AC5559" s="198">
        <v>37103.875</v>
      </c>
    </row>
    <row r="5560" spans="1:29" x14ac:dyDescent="0.2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151</v>
      </c>
      <c r="F5560" s="213">
        <f t="shared" si="439"/>
        <v>755000</v>
      </c>
      <c r="G5560" s="202">
        <v>1343148</v>
      </c>
      <c r="H5560" s="198">
        <v>37047.549826388888</v>
      </c>
      <c r="I5560" t="s">
        <v>4496</v>
      </c>
      <c r="M5560" t="s">
        <v>3494</v>
      </c>
      <c r="N5560" t="s">
        <v>4277</v>
      </c>
      <c r="O5560" t="s">
        <v>4505</v>
      </c>
      <c r="P5560" s="199">
        <v>5000</v>
      </c>
      <c r="S5560" t="s">
        <v>3495</v>
      </c>
      <c r="T5560" t="s">
        <v>3730</v>
      </c>
      <c r="U5560" s="201">
        <v>4.335</v>
      </c>
      <c r="V5560" t="s">
        <v>3640</v>
      </c>
      <c r="W5560" t="s">
        <v>2909</v>
      </c>
      <c r="X5560" t="s">
        <v>4278</v>
      </c>
      <c r="Y5560" t="s">
        <v>3748</v>
      </c>
      <c r="Z5560" t="s">
        <v>3051</v>
      </c>
      <c r="AA5560" t="s">
        <v>1528</v>
      </c>
      <c r="AB5560" s="198">
        <v>37196</v>
      </c>
      <c r="AC5560" s="198">
        <v>37346</v>
      </c>
    </row>
    <row r="5561" spans="1:29" x14ac:dyDescent="0.2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31</v>
      </c>
      <c r="F5561" s="213">
        <f t="shared" si="439"/>
        <v>620000</v>
      </c>
      <c r="G5561" s="202">
        <v>1343150</v>
      </c>
      <c r="H5561" s="198">
        <v>37047.550127314818</v>
      </c>
      <c r="I5561" t="s">
        <v>4282</v>
      </c>
      <c r="M5561" t="s">
        <v>3494</v>
      </c>
      <c r="N5561" t="s">
        <v>4277</v>
      </c>
      <c r="O5561" t="s">
        <v>4487</v>
      </c>
      <c r="P5561" s="199">
        <v>20000</v>
      </c>
      <c r="S5561" t="s">
        <v>3495</v>
      </c>
      <c r="T5561" t="s">
        <v>3730</v>
      </c>
      <c r="U5561" s="201">
        <v>3.91</v>
      </c>
      <c r="V5561" t="s">
        <v>3145</v>
      </c>
      <c r="W5561" t="s">
        <v>2909</v>
      </c>
      <c r="X5561" t="s">
        <v>4278</v>
      </c>
      <c r="Y5561" t="s">
        <v>3748</v>
      </c>
      <c r="Z5561" t="s">
        <v>3051</v>
      </c>
      <c r="AA5561" t="s">
        <v>1529</v>
      </c>
      <c r="AB5561" s="198">
        <v>37073.875</v>
      </c>
      <c r="AC5561" s="198">
        <v>37103.875</v>
      </c>
    </row>
    <row r="5562" spans="1:29" x14ac:dyDescent="0.2">
      <c r="A5562" s="44" t="str">
        <f t="shared" si="435"/>
        <v>US Natural Gas Physical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Physical</v>
      </c>
      <c r="E5562" s="44">
        <f>IF(VLOOKUP(S5562,'DD-Lookup'!$J$6:$L$50,3,FALSE)="Monthly",(YEAR(AC5562)-YEAR(AB5562))*12+MONTH(AC5562)-MONTH(AB5562)+1,(AC5562-AB5562+1))</f>
        <v>24</v>
      </c>
      <c r="F5562" s="213">
        <f t="shared" si="439"/>
        <v>120000</v>
      </c>
      <c r="G5562" s="202">
        <v>1343151</v>
      </c>
      <c r="H5562" s="198">
        <v>37047.550196759257</v>
      </c>
      <c r="I5562" t="s">
        <v>4393</v>
      </c>
      <c r="M5562" t="s">
        <v>3494</v>
      </c>
      <c r="N5562" t="s">
        <v>3840</v>
      </c>
      <c r="O5562" t="s">
        <v>1530</v>
      </c>
      <c r="P5562" s="199">
        <v>5000</v>
      </c>
      <c r="S5562" t="s">
        <v>3495</v>
      </c>
      <c r="T5562" t="s">
        <v>3730</v>
      </c>
      <c r="U5562" s="201">
        <v>3.7949999999999999</v>
      </c>
      <c r="V5562" t="s">
        <v>3504</v>
      </c>
      <c r="W5562" t="s">
        <v>4163</v>
      </c>
      <c r="X5562" t="s">
        <v>4164</v>
      </c>
      <c r="Y5562" t="s">
        <v>4481</v>
      </c>
      <c r="Z5562" t="s">
        <v>3051</v>
      </c>
      <c r="AA5562">
        <v>831921</v>
      </c>
      <c r="AB5562" s="198">
        <v>37049.875011574077</v>
      </c>
      <c r="AC5562" s="198">
        <v>37072.875011574077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310000</v>
      </c>
      <c r="G5563" s="202">
        <v>1343153</v>
      </c>
      <c r="H5563" s="198">
        <v>37047.55028935185</v>
      </c>
      <c r="I5563" t="s">
        <v>4268</v>
      </c>
      <c r="M5563" t="s">
        <v>3494</v>
      </c>
      <c r="N5563" t="s">
        <v>4277</v>
      </c>
      <c r="O5563" t="s">
        <v>1515</v>
      </c>
      <c r="Q5563" s="199">
        <v>10000</v>
      </c>
      <c r="S5563" t="s">
        <v>3495</v>
      </c>
      <c r="T5563" t="s">
        <v>3730</v>
      </c>
      <c r="U5563" s="201">
        <v>3.9424999999999999</v>
      </c>
      <c r="V5563" t="s">
        <v>4696</v>
      </c>
      <c r="W5563" t="s">
        <v>4380</v>
      </c>
      <c r="X5563" t="s">
        <v>4381</v>
      </c>
      <c r="Y5563" t="s">
        <v>3748</v>
      </c>
      <c r="Z5563" t="s">
        <v>3051</v>
      </c>
      <c r="AA5563" t="s">
        <v>1531</v>
      </c>
      <c r="AB5563" s="198">
        <v>37073.875011574077</v>
      </c>
      <c r="AC5563" s="198">
        <v>37103.875011574077</v>
      </c>
    </row>
    <row r="5564" spans="1:29" x14ac:dyDescent="0.2">
      <c r="A5564" s="44" t="str">
        <f t="shared" si="435"/>
        <v xml:space="preserve"> Metals Financial</v>
      </c>
      <c r="B5564" s="44" t="str">
        <f t="shared" si="436"/>
        <v/>
      </c>
      <c r="C5564" s="44" t="str">
        <f t="shared" si="437"/>
        <v>Metals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1</v>
      </c>
      <c r="F5564" s="213">
        <f t="shared" si="439"/>
        <v>20</v>
      </c>
      <c r="G5564" s="202">
        <v>1343154</v>
      </c>
      <c r="H5564" s="198">
        <v>37047.550312500003</v>
      </c>
      <c r="I5564" t="s">
        <v>3759</v>
      </c>
      <c r="M5564" t="s">
        <v>3499</v>
      </c>
      <c r="N5564" t="s">
        <v>3727</v>
      </c>
      <c r="O5564" t="s">
        <v>3728</v>
      </c>
      <c r="Q5564" s="199">
        <v>20</v>
      </c>
      <c r="S5564" t="s">
        <v>3729</v>
      </c>
      <c r="T5564" t="s">
        <v>3730</v>
      </c>
      <c r="U5564" s="201">
        <v>1688</v>
      </c>
      <c r="V5564" t="s">
        <v>3938</v>
      </c>
      <c r="W5564" t="s">
        <v>4296</v>
      </c>
      <c r="X5564" t="s">
        <v>3732</v>
      </c>
      <c r="Y5564" t="s">
        <v>3733</v>
      </c>
      <c r="Z5564" t="s">
        <v>3734</v>
      </c>
      <c r="AA5564">
        <v>2169911</v>
      </c>
    </row>
    <row r="5565" spans="1:29" x14ac:dyDescent="0.2">
      <c r="A5565" s="44" t="str">
        <f t="shared" si="435"/>
        <v>US Natural Gas Financial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31</v>
      </c>
      <c r="F5565" s="213">
        <f t="shared" si="439"/>
        <v>155000</v>
      </c>
      <c r="G5565" s="202">
        <v>1343155</v>
      </c>
      <c r="H5565" s="198">
        <v>37047.550324074073</v>
      </c>
      <c r="I5565" t="s">
        <v>4521</v>
      </c>
      <c r="M5565" t="s">
        <v>3494</v>
      </c>
      <c r="N5565" t="s">
        <v>4488</v>
      </c>
      <c r="O5565" t="s">
        <v>4710</v>
      </c>
      <c r="P5565" s="199">
        <v>5000</v>
      </c>
      <c r="S5565" t="s">
        <v>3495</v>
      </c>
      <c r="T5565" t="s">
        <v>3730</v>
      </c>
      <c r="U5565" s="201">
        <v>0.16500000000000001</v>
      </c>
      <c r="V5565" t="s">
        <v>4522</v>
      </c>
      <c r="W5565" t="s">
        <v>4489</v>
      </c>
      <c r="X5565" t="s">
        <v>4490</v>
      </c>
      <c r="Y5565" t="s">
        <v>3748</v>
      </c>
      <c r="Z5565" t="s">
        <v>3051</v>
      </c>
      <c r="AA5565" t="s">
        <v>1532</v>
      </c>
      <c r="AB5565" s="198">
        <v>37104.875011574077</v>
      </c>
      <c r="AC5565" s="198">
        <v>37134.875011574077</v>
      </c>
    </row>
    <row r="5566" spans="1:29" x14ac:dyDescent="0.2">
      <c r="A5566" s="44" t="str">
        <f t="shared" si="435"/>
        <v xml:space="preserve"> Natural Gas Physical</v>
      </c>
      <c r="B5566" s="44" t="str">
        <f t="shared" si="436"/>
        <v/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1343156</v>
      </c>
      <c r="H5566" s="198">
        <v>37047.550381944442</v>
      </c>
      <c r="I5566" t="s">
        <v>3321</v>
      </c>
      <c r="M5566" t="s">
        <v>3494</v>
      </c>
      <c r="N5566" t="s">
        <v>3176</v>
      </c>
      <c r="O5566" t="s">
        <v>4591</v>
      </c>
      <c r="P5566" s="199">
        <v>10000</v>
      </c>
      <c r="S5566" t="s">
        <v>3798</v>
      </c>
      <c r="T5566" t="s">
        <v>3177</v>
      </c>
      <c r="U5566" s="201">
        <v>4.6849999999999996</v>
      </c>
      <c r="V5566" t="s">
        <v>3322</v>
      </c>
      <c r="W5566" t="s">
        <v>3178</v>
      </c>
      <c r="X5566" t="s">
        <v>3179</v>
      </c>
      <c r="Y5566" t="s">
        <v>4481</v>
      </c>
      <c r="Z5566" t="s">
        <v>3052</v>
      </c>
      <c r="AA5566">
        <v>831922</v>
      </c>
      <c r="AB5566" s="198">
        <v>37047.875011574077</v>
      </c>
      <c r="AC5566" s="198">
        <v>37047.875011574077</v>
      </c>
    </row>
    <row r="5567" spans="1:29" x14ac:dyDescent="0.2">
      <c r="A5567" s="44" t="str">
        <f t="shared" si="435"/>
        <v>US Power Physical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Physical</v>
      </c>
      <c r="E5567" s="44">
        <f>IF(VLOOKUP(S5567,'DD-Lookup'!$J$6:$L$50,3,FALSE)="Monthly",(YEAR(AC5567)-YEAR(AB5567))*12+MONTH(AC5567)-MONTH(AB5567)+1,(AC5567-AB5567+1))</f>
        <v>365</v>
      </c>
      <c r="F5567" s="213">
        <f t="shared" si="439"/>
        <v>18250</v>
      </c>
      <c r="G5567" s="202">
        <v>1343157</v>
      </c>
      <c r="H5567" s="198">
        <v>37047.550393518519</v>
      </c>
      <c r="I5567" t="s">
        <v>3168</v>
      </c>
      <c r="M5567" t="s">
        <v>2818</v>
      </c>
      <c r="N5567" t="s">
        <v>1533</v>
      </c>
      <c r="O5567" t="s">
        <v>1534</v>
      </c>
      <c r="Q5567" s="199">
        <v>50</v>
      </c>
      <c r="S5567" t="s">
        <v>3493</v>
      </c>
      <c r="T5567" t="s">
        <v>3730</v>
      </c>
      <c r="U5567" s="201">
        <v>37</v>
      </c>
      <c r="V5567" t="s">
        <v>1535</v>
      </c>
      <c r="W5567" t="s">
        <v>3538</v>
      </c>
      <c r="X5567" t="s">
        <v>3531</v>
      </c>
      <c r="Y5567" t="s">
        <v>4783</v>
      </c>
      <c r="Z5567" t="s">
        <v>3046</v>
      </c>
      <c r="AA5567">
        <v>633436.1</v>
      </c>
      <c r="AB5567" s="198">
        <v>38353</v>
      </c>
      <c r="AC5567" s="198">
        <v>38717</v>
      </c>
    </row>
    <row r="5568" spans="1:29" x14ac:dyDescent="0.2">
      <c r="A5568" s="44" t="str">
        <f t="shared" si="435"/>
        <v>US Natural Gas Financial</v>
      </c>
      <c r="B5568" s="44" t="str">
        <f t="shared" si="436"/>
        <v>US</v>
      </c>
      <c r="C5568" s="44" t="str">
        <f t="shared" si="437"/>
        <v>Natural Gas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123</v>
      </c>
      <c r="F5568" s="213">
        <f t="shared" si="439"/>
        <v>615000</v>
      </c>
      <c r="G5568" s="202">
        <v>1343158</v>
      </c>
      <c r="H5568" s="198">
        <v>37047.550462962965</v>
      </c>
      <c r="I5568" t="s">
        <v>3518</v>
      </c>
      <c r="M5568" t="s">
        <v>3494</v>
      </c>
      <c r="N5568" t="s">
        <v>4277</v>
      </c>
      <c r="O5568" t="s">
        <v>3218</v>
      </c>
      <c r="P5568" s="199">
        <v>5000</v>
      </c>
      <c r="S5568" t="s">
        <v>3495</v>
      </c>
      <c r="T5568" t="s">
        <v>3730</v>
      </c>
      <c r="U5568" s="201">
        <v>3.9950000000000001</v>
      </c>
      <c r="V5568" t="s">
        <v>1345</v>
      </c>
      <c r="W5568" t="s">
        <v>2909</v>
      </c>
      <c r="X5568" t="s">
        <v>4278</v>
      </c>
      <c r="Y5568" t="s">
        <v>3748</v>
      </c>
      <c r="Z5568" t="s">
        <v>3051</v>
      </c>
      <c r="AA5568" t="s">
        <v>1536</v>
      </c>
      <c r="AB5568" s="198">
        <v>37073</v>
      </c>
      <c r="AC5568" s="198">
        <v>37195</v>
      </c>
    </row>
    <row r="5569" spans="1:29" x14ac:dyDescent="0.2">
      <c r="A5569" s="44" t="str">
        <f t="shared" si="435"/>
        <v>US Power Physical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31</v>
      </c>
      <c r="F5569" s="213">
        <f t="shared" si="439"/>
        <v>775</v>
      </c>
      <c r="G5569" s="202">
        <v>1343159</v>
      </c>
      <c r="H5569" s="198">
        <v>37047.550532407404</v>
      </c>
      <c r="I5569" t="s">
        <v>4254</v>
      </c>
      <c r="M5569" t="s">
        <v>2818</v>
      </c>
      <c r="N5569" t="s">
        <v>3458</v>
      </c>
      <c r="O5569" t="s">
        <v>4360</v>
      </c>
      <c r="Q5569" s="199">
        <v>25</v>
      </c>
      <c r="S5569" t="s">
        <v>3493</v>
      </c>
      <c r="T5569" t="s">
        <v>3730</v>
      </c>
      <c r="U5569" s="201">
        <v>257</v>
      </c>
      <c r="V5569" t="s">
        <v>3857</v>
      </c>
      <c r="W5569" t="s">
        <v>4411</v>
      </c>
      <c r="X5569" t="s">
        <v>3459</v>
      </c>
      <c r="Y5569" t="s">
        <v>4783</v>
      </c>
      <c r="Z5569" t="s">
        <v>3046</v>
      </c>
      <c r="AA5569">
        <v>633437.1</v>
      </c>
      <c r="AB5569" s="198">
        <v>37104.875011574077</v>
      </c>
      <c r="AC5569" s="198">
        <v>37134.875011574077</v>
      </c>
    </row>
    <row r="5570" spans="1:29" x14ac:dyDescent="0.2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31</v>
      </c>
      <c r="F5570" s="213">
        <f t="shared" si="439"/>
        <v>620000</v>
      </c>
      <c r="G5570" s="202">
        <v>1343160</v>
      </c>
      <c r="H5570" s="198">
        <v>37047.550555555557</v>
      </c>
      <c r="I5570" t="s">
        <v>3518</v>
      </c>
      <c r="M5570" t="s">
        <v>3494</v>
      </c>
      <c r="N5570" t="s">
        <v>4277</v>
      </c>
      <c r="O5570" t="s">
        <v>4286</v>
      </c>
      <c r="P5570" s="199">
        <v>20000</v>
      </c>
      <c r="S5570" t="s">
        <v>3495</v>
      </c>
      <c r="T5570" t="s">
        <v>3730</v>
      </c>
      <c r="U5570" s="201">
        <v>3.9874999999999998</v>
      </c>
      <c r="V5570" t="s">
        <v>1345</v>
      </c>
      <c r="W5570" t="s">
        <v>2909</v>
      </c>
      <c r="X5570" t="s">
        <v>4278</v>
      </c>
      <c r="Y5570" t="s">
        <v>3748</v>
      </c>
      <c r="Z5570" t="s">
        <v>3051</v>
      </c>
      <c r="AA5570" t="s">
        <v>1537</v>
      </c>
      <c r="AB5570" s="198">
        <v>37104.875</v>
      </c>
      <c r="AC5570" s="198">
        <v>37134.875</v>
      </c>
    </row>
    <row r="5571" spans="1:29" x14ac:dyDescent="0.2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600000</v>
      </c>
      <c r="G5571" s="202">
        <v>1343162</v>
      </c>
      <c r="H5571" s="198">
        <v>37047.550775462965</v>
      </c>
      <c r="I5571" t="s">
        <v>3518</v>
      </c>
      <c r="M5571" t="s">
        <v>3494</v>
      </c>
      <c r="N5571" t="s">
        <v>4277</v>
      </c>
      <c r="O5571" t="s">
        <v>3186</v>
      </c>
      <c r="P5571" s="199">
        <v>20000</v>
      </c>
      <c r="S5571" t="s">
        <v>3495</v>
      </c>
      <c r="T5571" t="s">
        <v>3730</v>
      </c>
      <c r="U5571" s="201">
        <v>4.0199999999999996</v>
      </c>
      <c r="V5571" t="s">
        <v>1345</v>
      </c>
      <c r="W5571" t="s">
        <v>2909</v>
      </c>
      <c r="X5571" t="s">
        <v>4278</v>
      </c>
      <c r="Y5571" t="s">
        <v>3748</v>
      </c>
      <c r="Z5571" t="s">
        <v>3051</v>
      </c>
      <c r="AA5571" t="s">
        <v>1538</v>
      </c>
      <c r="AB5571" s="198">
        <v>37135.875</v>
      </c>
      <c r="AC5571" s="198">
        <v>37164.875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1343165</v>
      </c>
      <c r="H5572" s="198">
        <v>37047.550833333335</v>
      </c>
      <c r="I5572" t="s">
        <v>4496</v>
      </c>
      <c r="M5572" t="s">
        <v>3494</v>
      </c>
      <c r="N5572" t="s">
        <v>4277</v>
      </c>
      <c r="O5572" t="s">
        <v>4487</v>
      </c>
      <c r="Q5572" s="199">
        <v>20000</v>
      </c>
      <c r="S5572" t="s">
        <v>3495</v>
      </c>
      <c r="T5572" t="s">
        <v>3730</v>
      </c>
      <c r="U5572" s="201">
        <v>3.9049999999999998</v>
      </c>
      <c r="V5572" t="s">
        <v>4499</v>
      </c>
      <c r="W5572" t="s">
        <v>2909</v>
      </c>
      <c r="X5572" t="s">
        <v>4278</v>
      </c>
      <c r="Y5572" t="s">
        <v>3748</v>
      </c>
      <c r="Z5572" t="s">
        <v>3051</v>
      </c>
      <c r="AA5572" t="s">
        <v>1539</v>
      </c>
      <c r="AB5572" s="198">
        <v>37073.875</v>
      </c>
      <c r="AC5572" s="198">
        <v>37103.875</v>
      </c>
    </row>
    <row r="5573" spans="1:29" x14ac:dyDescent="0.2">
      <c r="A5573" s="44" t="str">
        <f t="shared" si="435"/>
        <v>US Power Physical</v>
      </c>
      <c r="B5573" s="44" t="str">
        <f t="shared" si="436"/>
        <v>US</v>
      </c>
      <c r="C5573" s="44" t="str">
        <f t="shared" si="437"/>
        <v>Power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2</v>
      </c>
      <c r="F5573" s="213">
        <f t="shared" si="439"/>
        <v>100</v>
      </c>
      <c r="G5573" s="202">
        <v>1343167</v>
      </c>
      <c r="H5573" s="198">
        <v>37047.550995370373</v>
      </c>
      <c r="I5573" t="s">
        <v>3540</v>
      </c>
      <c r="M5573" t="s">
        <v>2818</v>
      </c>
      <c r="N5573" t="s">
        <v>3519</v>
      </c>
      <c r="O5573" t="s">
        <v>2428</v>
      </c>
      <c r="Q5573" s="199">
        <v>50</v>
      </c>
      <c r="S5573" t="s">
        <v>3493</v>
      </c>
      <c r="T5573" t="s">
        <v>3730</v>
      </c>
      <c r="U5573" s="201">
        <v>29</v>
      </c>
      <c r="V5573" t="s">
        <v>3121</v>
      </c>
      <c r="W5573" t="s">
        <v>3534</v>
      </c>
      <c r="X5573" t="s">
        <v>3535</v>
      </c>
      <c r="Y5573" t="s">
        <v>4783</v>
      </c>
      <c r="Z5573" t="s">
        <v>3046</v>
      </c>
      <c r="AA5573">
        <v>633438.1</v>
      </c>
      <c r="AB5573" s="198">
        <v>37049.875011574077</v>
      </c>
      <c r="AC5573" s="198">
        <v>37050.875011574077</v>
      </c>
    </row>
    <row r="5574" spans="1:29" x14ac:dyDescent="0.2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31</v>
      </c>
      <c r="F5574" s="213">
        <f t="shared" si="439"/>
        <v>310000</v>
      </c>
      <c r="G5574" s="202">
        <v>1343168</v>
      </c>
      <c r="H5574" s="198">
        <v>37047.551111111112</v>
      </c>
      <c r="I5574" t="s">
        <v>4484</v>
      </c>
      <c r="M5574" t="s">
        <v>3494</v>
      </c>
      <c r="N5574" t="s">
        <v>4277</v>
      </c>
      <c r="O5574" t="s">
        <v>4487</v>
      </c>
      <c r="Q5574" s="199">
        <v>10000</v>
      </c>
      <c r="S5574" t="s">
        <v>3495</v>
      </c>
      <c r="T5574" t="s">
        <v>3730</v>
      </c>
      <c r="U5574" s="201">
        <v>3.915</v>
      </c>
      <c r="V5574" t="s">
        <v>4399</v>
      </c>
      <c r="W5574" t="s">
        <v>2909</v>
      </c>
      <c r="X5574" t="s">
        <v>4278</v>
      </c>
      <c r="Y5574" t="s">
        <v>3748</v>
      </c>
      <c r="Z5574" t="s">
        <v>3051</v>
      </c>
      <c r="AA5574" t="s">
        <v>1540</v>
      </c>
      <c r="AB5574" s="198">
        <v>37073.875</v>
      </c>
      <c r="AC5574" s="198">
        <v>37103.875</v>
      </c>
    </row>
    <row r="5575" spans="1:29" x14ac:dyDescent="0.2">
      <c r="A5575" s="44" t="str">
        <f t="shared" si="435"/>
        <v>US Natural Gas Physical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24</v>
      </c>
      <c r="F5575" s="213">
        <f t="shared" si="439"/>
        <v>60000</v>
      </c>
      <c r="G5575" s="202">
        <v>1343170</v>
      </c>
      <c r="H5575" s="198">
        <v>37047.551145833335</v>
      </c>
      <c r="I5575" t="s">
        <v>4438</v>
      </c>
      <c r="M5575" t="s">
        <v>3494</v>
      </c>
      <c r="N5575" t="s">
        <v>3840</v>
      </c>
      <c r="O5575" t="s">
        <v>1541</v>
      </c>
      <c r="P5575" s="199">
        <v>2500</v>
      </c>
      <c r="S5575" t="s">
        <v>3495</v>
      </c>
      <c r="T5575" t="s">
        <v>3730</v>
      </c>
      <c r="U5575" s="201">
        <v>3.915</v>
      </c>
      <c r="V5575" t="s">
        <v>4147</v>
      </c>
      <c r="W5575" t="s">
        <v>4178</v>
      </c>
      <c r="X5575" t="s">
        <v>4179</v>
      </c>
      <c r="Y5575" t="s">
        <v>4481</v>
      </c>
      <c r="Z5575" t="s">
        <v>3051</v>
      </c>
      <c r="AA5575">
        <v>831923</v>
      </c>
      <c r="AB5575" s="198">
        <v>37049.875011574077</v>
      </c>
      <c r="AC5575" s="198">
        <v>37072.875011574077</v>
      </c>
    </row>
    <row r="5576" spans="1:29" x14ac:dyDescent="0.2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31</v>
      </c>
      <c r="F5576" s="213">
        <f t="shared" si="439"/>
        <v>465000</v>
      </c>
      <c r="G5576" s="202">
        <v>1343173</v>
      </c>
      <c r="H5576" s="198">
        <v>37047.551527777781</v>
      </c>
      <c r="I5576" t="s">
        <v>4518</v>
      </c>
      <c r="M5576" t="s">
        <v>3494</v>
      </c>
      <c r="N5576" t="s">
        <v>4277</v>
      </c>
      <c r="O5576" t="s">
        <v>3263</v>
      </c>
      <c r="P5576" s="199">
        <v>15000</v>
      </c>
      <c r="S5576" t="s">
        <v>3495</v>
      </c>
      <c r="T5576" t="s">
        <v>3730</v>
      </c>
      <c r="U5576" s="201">
        <v>3.9</v>
      </c>
      <c r="V5576" t="s">
        <v>4413</v>
      </c>
      <c r="W5576" t="s">
        <v>2909</v>
      </c>
      <c r="X5576" t="s">
        <v>4278</v>
      </c>
      <c r="Y5576" t="s">
        <v>3748</v>
      </c>
      <c r="Z5576" t="s">
        <v>3051</v>
      </c>
      <c r="AA5576" t="s">
        <v>1542</v>
      </c>
      <c r="AB5576" s="198">
        <v>37073.915972222225</v>
      </c>
      <c r="AC5576" s="198">
        <v>37103.915972222225</v>
      </c>
    </row>
    <row r="5577" spans="1:29" x14ac:dyDescent="0.2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24</v>
      </c>
      <c r="F5577" s="213">
        <f t="shared" si="439"/>
        <v>120000</v>
      </c>
      <c r="G5577" s="202">
        <v>1343174</v>
      </c>
      <c r="H5577" s="198">
        <v>37047.551562499997</v>
      </c>
      <c r="I5577" t="s">
        <v>4496</v>
      </c>
      <c r="M5577" t="s">
        <v>3494</v>
      </c>
      <c r="N5577" t="s">
        <v>4277</v>
      </c>
      <c r="O5577" t="s">
        <v>1189</v>
      </c>
      <c r="Q5577" s="199">
        <v>5000</v>
      </c>
      <c r="S5577" t="s">
        <v>3495</v>
      </c>
      <c r="T5577" t="s">
        <v>3730</v>
      </c>
      <c r="U5577" s="201">
        <v>3.8050000000000002</v>
      </c>
      <c r="V5577" t="s">
        <v>3156</v>
      </c>
      <c r="W5577" t="s">
        <v>4527</v>
      </c>
      <c r="X5577" t="s">
        <v>4157</v>
      </c>
      <c r="Y5577" t="s">
        <v>3748</v>
      </c>
      <c r="Z5577" t="s">
        <v>3051</v>
      </c>
      <c r="AA5577" t="s">
        <v>1543</v>
      </c>
      <c r="AB5577" s="198">
        <v>37049.875011574077</v>
      </c>
      <c r="AC5577" s="198">
        <v>37072.875011574077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150000</v>
      </c>
      <c r="G5578" s="202">
        <v>1343176</v>
      </c>
      <c r="H5578" s="198">
        <v>37047.55164351852</v>
      </c>
      <c r="I5578" t="s">
        <v>4280</v>
      </c>
      <c r="M5578" t="s">
        <v>3494</v>
      </c>
      <c r="N5578" t="s">
        <v>4277</v>
      </c>
      <c r="O5578" t="s">
        <v>3186</v>
      </c>
      <c r="P5578" s="199">
        <v>5000</v>
      </c>
      <c r="S5578" t="s">
        <v>3495</v>
      </c>
      <c r="T5578" t="s">
        <v>3730</v>
      </c>
      <c r="U5578" s="201">
        <v>4.0250000000000004</v>
      </c>
      <c r="V5578" t="s">
        <v>4114</v>
      </c>
      <c r="W5578" t="s">
        <v>2909</v>
      </c>
      <c r="X5578" t="s">
        <v>4278</v>
      </c>
      <c r="Y5578" t="s">
        <v>3748</v>
      </c>
      <c r="Z5578" t="s">
        <v>3051</v>
      </c>
      <c r="AA5578" t="s">
        <v>1544</v>
      </c>
      <c r="AB5578" s="198">
        <v>37135.875</v>
      </c>
      <c r="AC5578" s="198">
        <v>37164.875</v>
      </c>
    </row>
    <row r="5579" spans="1:29" x14ac:dyDescent="0.2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1343179</v>
      </c>
      <c r="H5579" s="198">
        <v>37047.551689814813</v>
      </c>
      <c r="I5579" t="s">
        <v>4484</v>
      </c>
      <c r="M5579" t="s">
        <v>3494</v>
      </c>
      <c r="N5579" t="s">
        <v>4277</v>
      </c>
      <c r="O5579" t="s">
        <v>4487</v>
      </c>
      <c r="Q5579" s="199">
        <v>5000</v>
      </c>
      <c r="S5579" t="s">
        <v>3495</v>
      </c>
      <c r="T5579" t="s">
        <v>3730</v>
      </c>
      <c r="U5579" s="201">
        <v>3.91</v>
      </c>
      <c r="V5579" t="s">
        <v>4472</v>
      </c>
      <c r="W5579" t="s">
        <v>2909</v>
      </c>
      <c r="X5579" t="s">
        <v>4278</v>
      </c>
      <c r="Y5579" t="s">
        <v>3748</v>
      </c>
      <c r="Z5579" t="s">
        <v>3051</v>
      </c>
      <c r="AA5579" t="s">
        <v>1545</v>
      </c>
      <c r="AB5579" s="198">
        <v>37073.875</v>
      </c>
      <c r="AC5579" s="198">
        <v>37103.875</v>
      </c>
    </row>
    <row r="5580" spans="1:29" x14ac:dyDescent="0.2">
      <c r="A5580" s="44" t="str">
        <f t="shared" si="440"/>
        <v>US Natural Gas Physical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Physical</v>
      </c>
      <c r="E5580" s="44">
        <f>IF(VLOOKUP(S5580,'DD-Lookup'!$J$6:$L$50,3,FALSE)="Monthly",(YEAR(AC5580)-YEAR(AB5580))*12+MONTH(AC5580)-MONTH(AB5580)+1,(AC5580-AB5580+1))</f>
        <v>1</v>
      </c>
      <c r="F5580" s="213">
        <f t="shared" si="444"/>
        <v>5000</v>
      </c>
      <c r="G5580" s="202">
        <v>1343180</v>
      </c>
      <c r="H5580" s="198">
        <v>37047.551863425928</v>
      </c>
      <c r="I5580" t="s">
        <v>3606</v>
      </c>
      <c r="M5580" t="s">
        <v>3494</v>
      </c>
      <c r="N5580" t="s">
        <v>3840</v>
      </c>
      <c r="O5580" t="s">
        <v>1546</v>
      </c>
      <c r="P5580" s="199">
        <v>5000</v>
      </c>
      <c r="S5580" t="s">
        <v>3495</v>
      </c>
      <c r="T5580" t="s">
        <v>3730</v>
      </c>
      <c r="U5580" s="201">
        <v>4.08</v>
      </c>
      <c r="V5580" t="s">
        <v>3152</v>
      </c>
      <c r="W5580" t="s">
        <v>3217</v>
      </c>
      <c r="X5580" t="s">
        <v>3153</v>
      </c>
      <c r="Y5580" t="s">
        <v>4481</v>
      </c>
      <c r="Z5580" t="s">
        <v>3051</v>
      </c>
      <c r="AA5580">
        <v>831924</v>
      </c>
      <c r="AB5580" s="198">
        <v>37049.875011574077</v>
      </c>
      <c r="AC5580" s="198">
        <v>37049.875011574077</v>
      </c>
    </row>
    <row r="5581" spans="1:29" x14ac:dyDescent="0.2">
      <c r="A5581" s="44" t="str">
        <f t="shared" si="440"/>
        <v>US Natural Gas Physical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Physical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10000</v>
      </c>
      <c r="G5581" s="202">
        <v>1343181</v>
      </c>
      <c r="H5581" s="198">
        <v>37047.551944444444</v>
      </c>
      <c r="I5581" t="s">
        <v>4175</v>
      </c>
      <c r="M5581" t="s">
        <v>3494</v>
      </c>
      <c r="N5581" t="s">
        <v>3840</v>
      </c>
      <c r="O5581" t="s">
        <v>1424</v>
      </c>
      <c r="Q5581" s="199">
        <v>10000</v>
      </c>
      <c r="S5581" t="s">
        <v>3495</v>
      </c>
      <c r="T5581" t="s">
        <v>3730</v>
      </c>
      <c r="U5581" s="201">
        <v>3.77</v>
      </c>
      <c r="V5581" t="s">
        <v>4176</v>
      </c>
      <c r="W5581" t="s">
        <v>4163</v>
      </c>
      <c r="X5581" t="s">
        <v>4164</v>
      </c>
      <c r="Y5581" t="s">
        <v>4481</v>
      </c>
      <c r="Z5581" t="s">
        <v>3051</v>
      </c>
      <c r="AA5581">
        <v>831926</v>
      </c>
      <c r="AB5581" s="198">
        <v>37049.875011574077</v>
      </c>
      <c r="AC5581" s="198">
        <v>37049.875011574077</v>
      </c>
    </row>
    <row r="5582" spans="1:29" x14ac:dyDescent="0.2">
      <c r="A5582" s="44" t="str">
        <f t="shared" si="440"/>
        <v>US Natural Gas Physical</v>
      </c>
      <c r="B5582" s="44" t="str">
        <f t="shared" si="441"/>
        <v>US</v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5000</v>
      </c>
      <c r="G5582" s="202">
        <v>1343182</v>
      </c>
      <c r="H5582" s="198">
        <v>37047.55195601852</v>
      </c>
      <c r="I5582" t="s">
        <v>3606</v>
      </c>
      <c r="M5582" t="s">
        <v>3494</v>
      </c>
      <c r="N5582" t="s">
        <v>3840</v>
      </c>
      <c r="O5582" t="s">
        <v>1547</v>
      </c>
      <c r="P5582" s="199">
        <v>5000</v>
      </c>
      <c r="S5582" t="s">
        <v>3495</v>
      </c>
      <c r="T5582" t="s">
        <v>3730</v>
      </c>
      <c r="U5582" s="201">
        <v>4.08</v>
      </c>
      <c r="V5582" t="s">
        <v>3152</v>
      </c>
      <c r="W5582" t="s">
        <v>3217</v>
      </c>
      <c r="X5582" t="s">
        <v>3153</v>
      </c>
      <c r="Y5582" t="s">
        <v>4481</v>
      </c>
      <c r="Z5582" t="s">
        <v>3051</v>
      </c>
      <c r="AA5582">
        <v>831925</v>
      </c>
      <c r="AB5582" s="198">
        <v>37049.875011574077</v>
      </c>
      <c r="AC5582" s="198">
        <v>37049.875011574077</v>
      </c>
    </row>
    <row r="5583" spans="1:29" x14ac:dyDescent="0.2">
      <c r="A5583" s="44" t="str">
        <f t="shared" si="440"/>
        <v>US Natural Gas Financial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31</v>
      </c>
      <c r="F5583" s="213">
        <f t="shared" si="444"/>
        <v>155000</v>
      </c>
      <c r="G5583" s="202">
        <v>1343183</v>
      </c>
      <c r="H5583" s="198">
        <v>37047.551979166667</v>
      </c>
      <c r="I5583" t="s">
        <v>4521</v>
      </c>
      <c r="M5583" t="s">
        <v>3494</v>
      </c>
      <c r="N5583" t="s">
        <v>4488</v>
      </c>
      <c r="O5583" t="s">
        <v>4640</v>
      </c>
      <c r="P5583" s="199">
        <v>5000</v>
      </c>
      <c r="S5583" t="s">
        <v>3495</v>
      </c>
      <c r="T5583" t="s">
        <v>3730</v>
      </c>
      <c r="U5583" s="201">
        <v>0.22</v>
      </c>
      <c r="V5583" t="s">
        <v>4522</v>
      </c>
      <c r="W5583" t="s">
        <v>4489</v>
      </c>
      <c r="X5583" t="s">
        <v>4490</v>
      </c>
      <c r="Y5583" t="s">
        <v>3748</v>
      </c>
      <c r="Z5583" t="s">
        <v>3051</v>
      </c>
      <c r="AA5583" t="s">
        <v>1548</v>
      </c>
      <c r="AB5583" s="198">
        <v>37104.875011574077</v>
      </c>
      <c r="AC5583" s="198">
        <v>37134.875011574077</v>
      </c>
    </row>
    <row r="5584" spans="1:29" x14ac:dyDescent="0.2">
      <c r="A5584" s="44" t="str">
        <f t="shared" si="440"/>
        <v>US Natural Gas Financial</v>
      </c>
      <c r="B5584" s="44" t="str">
        <f t="shared" si="441"/>
        <v>US</v>
      </c>
      <c r="C5584" s="44" t="str">
        <f t="shared" si="442"/>
        <v>Natural Gas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151</v>
      </c>
      <c r="F5584" s="213">
        <f t="shared" si="444"/>
        <v>755000</v>
      </c>
      <c r="G5584" s="202">
        <v>1343185</v>
      </c>
      <c r="H5584" s="198">
        <v>37047.552025462966</v>
      </c>
      <c r="I5584" t="s">
        <v>4484</v>
      </c>
      <c r="M5584" t="s">
        <v>3494</v>
      </c>
      <c r="N5584" t="s">
        <v>4488</v>
      </c>
      <c r="O5584" t="s">
        <v>1549</v>
      </c>
      <c r="P5584" s="199">
        <v>5000</v>
      </c>
      <c r="S5584" t="s">
        <v>3495</v>
      </c>
      <c r="T5584" t="s">
        <v>3730</v>
      </c>
      <c r="U5584" s="201">
        <v>0.39500000000000002</v>
      </c>
      <c r="V5584" t="s">
        <v>4485</v>
      </c>
      <c r="W5584" t="s">
        <v>4489</v>
      </c>
      <c r="X5584" t="s">
        <v>4490</v>
      </c>
      <c r="Y5584" t="s">
        <v>3748</v>
      </c>
      <c r="Z5584" t="s">
        <v>3051</v>
      </c>
      <c r="AA5584" t="s">
        <v>1550</v>
      </c>
      <c r="AB5584" s="198">
        <v>37196</v>
      </c>
      <c r="AC5584" s="198">
        <v>37346</v>
      </c>
    </row>
    <row r="5585" spans="1:29" x14ac:dyDescent="0.2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24</v>
      </c>
      <c r="F5585" s="213">
        <f t="shared" si="444"/>
        <v>240000</v>
      </c>
      <c r="G5585" s="202">
        <v>1343187</v>
      </c>
      <c r="H5585" s="198">
        <v>37047.552071759259</v>
      </c>
      <c r="I5585" t="s">
        <v>4410</v>
      </c>
      <c r="M5585" t="s">
        <v>3494</v>
      </c>
      <c r="N5585" t="s">
        <v>4277</v>
      </c>
      <c r="O5585" t="s">
        <v>1189</v>
      </c>
      <c r="Q5585" s="199">
        <v>10000</v>
      </c>
      <c r="S5585" t="s">
        <v>3495</v>
      </c>
      <c r="T5585" t="s">
        <v>3730</v>
      </c>
      <c r="U5585" s="201">
        <v>3.81</v>
      </c>
      <c r="V5585" t="s">
        <v>4332</v>
      </c>
      <c r="W5585" t="s">
        <v>4527</v>
      </c>
      <c r="X5585" t="s">
        <v>4157</v>
      </c>
      <c r="Y5585" t="s">
        <v>3748</v>
      </c>
      <c r="Z5585" t="s">
        <v>3051</v>
      </c>
      <c r="AA5585" t="s">
        <v>1551</v>
      </c>
      <c r="AB5585" s="198">
        <v>37049.875011574077</v>
      </c>
      <c r="AC5585" s="198">
        <v>37072.875011574077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1343186</v>
      </c>
      <c r="H5586" s="198">
        <v>37047.552071759259</v>
      </c>
      <c r="I5586" t="s">
        <v>4521</v>
      </c>
      <c r="M5586" t="s">
        <v>3494</v>
      </c>
      <c r="N5586" t="s">
        <v>4488</v>
      </c>
      <c r="O5586" t="s">
        <v>3395</v>
      </c>
      <c r="P5586" s="199">
        <v>10000</v>
      </c>
      <c r="S5586" t="s">
        <v>3495</v>
      </c>
      <c r="T5586" t="s">
        <v>3730</v>
      </c>
      <c r="U5586" s="201">
        <v>0.21</v>
      </c>
      <c r="V5586" t="s">
        <v>4522</v>
      </c>
      <c r="W5586" t="s">
        <v>4489</v>
      </c>
      <c r="X5586" t="s">
        <v>4490</v>
      </c>
      <c r="Y5586" t="s">
        <v>3748</v>
      </c>
      <c r="Z5586" t="s">
        <v>3051</v>
      </c>
      <c r="AA5586" t="s">
        <v>1552</v>
      </c>
      <c r="AB5586" s="198">
        <v>37073.875011574077</v>
      </c>
      <c r="AC5586" s="198">
        <v>37103.875011574077</v>
      </c>
    </row>
    <row r="5587" spans="1:29" x14ac:dyDescent="0.2">
      <c r="A5587" s="44" t="str">
        <f t="shared" si="440"/>
        <v>US Power Physical</v>
      </c>
      <c r="B5587" s="44" t="str">
        <f t="shared" si="441"/>
        <v>US</v>
      </c>
      <c r="C5587" s="44" t="str">
        <f t="shared" si="442"/>
        <v>Power</v>
      </c>
      <c r="D5587" s="44" t="str">
        <f t="shared" si="443"/>
        <v>Physical</v>
      </c>
      <c r="E5587" s="44">
        <f>IF(VLOOKUP(S5587,'DD-Lookup'!$J$6:$L$50,3,FALSE)="Monthly",(YEAR(AC5587)-YEAR(AB5587))*12+MONTH(AC5587)-MONTH(AB5587)+1,(AC5587-AB5587+1))</f>
        <v>59</v>
      </c>
      <c r="F5587" s="213">
        <f t="shared" si="444"/>
        <v>2950</v>
      </c>
      <c r="G5587" s="202">
        <v>1343188</v>
      </c>
      <c r="H5587" s="198">
        <v>37047.552199074074</v>
      </c>
      <c r="I5587" t="s">
        <v>3540</v>
      </c>
      <c r="M5587" t="s">
        <v>2818</v>
      </c>
      <c r="N5587" t="s">
        <v>3519</v>
      </c>
      <c r="O5587" t="s">
        <v>471</v>
      </c>
      <c r="P5587" s="199">
        <v>50</v>
      </c>
      <c r="S5587" t="s">
        <v>3493</v>
      </c>
      <c r="T5587" t="s">
        <v>3730</v>
      </c>
      <c r="U5587" s="201">
        <v>59.5</v>
      </c>
      <c r="V5587" t="s">
        <v>3653</v>
      </c>
      <c r="W5587" t="s">
        <v>4263</v>
      </c>
      <c r="X5587" t="s">
        <v>3541</v>
      </c>
      <c r="Y5587" t="s">
        <v>4783</v>
      </c>
      <c r="Z5587" t="s">
        <v>3046</v>
      </c>
      <c r="AA5587">
        <v>633439.1</v>
      </c>
      <c r="AB5587" s="198">
        <v>37257.71597222222</v>
      </c>
      <c r="AC5587" s="198">
        <v>37315.71597222222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24</v>
      </c>
      <c r="F5588" s="213">
        <f t="shared" si="444"/>
        <v>240000</v>
      </c>
      <c r="G5588" s="202">
        <v>1343189</v>
      </c>
      <c r="H5588" s="198">
        <v>37047.552222222221</v>
      </c>
      <c r="I5588" t="s">
        <v>4410</v>
      </c>
      <c r="M5588" t="s">
        <v>3494</v>
      </c>
      <c r="N5588" t="s">
        <v>4277</v>
      </c>
      <c r="O5588" t="s">
        <v>1189</v>
      </c>
      <c r="P5588" s="199">
        <v>10000</v>
      </c>
      <c r="S5588" t="s">
        <v>3495</v>
      </c>
      <c r="T5588" t="s">
        <v>3730</v>
      </c>
      <c r="U5588" s="201">
        <v>3.8050000000000002</v>
      </c>
      <c r="V5588" t="s">
        <v>1553</v>
      </c>
      <c r="W5588" t="s">
        <v>4527</v>
      </c>
      <c r="X5588" t="s">
        <v>4157</v>
      </c>
      <c r="Y5588" t="s">
        <v>3748</v>
      </c>
      <c r="Z5588" t="s">
        <v>3051</v>
      </c>
      <c r="AA5588" t="s">
        <v>1554</v>
      </c>
      <c r="AB5588" s="198">
        <v>37049.875011574077</v>
      </c>
      <c r="AC5588" s="198">
        <v>37072.875011574077</v>
      </c>
    </row>
    <row r="5589" spans="1:29" x14ac:dyDescent="0.2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150000</v>
      </c>
      <c r="G5589" s="202">
        <v>1343190</v>
      </c>
      <c r="H5589" s="198">
        <v>37047.552245370367</v>
      </c>
      <c r="I5589" t="s">
        <v>4521</v>
      </c>
      <c r="M5589" t="s">
        <v>3494</v>
      </c>
      <c r="N5589" t="s">
        <v>4488</v>
      </c>
      <c r="O5589" t="s">
        <v>792</v>
      </c>
      <c r="P5589" s="199">
        <v>5000</v>
      </c>
      <c r="S5589" t="s">
        <v>3495</v>
      </c>
      <c r="T5589" t="s">
        <v>3730</v>
      </c>
      <c r="U5589" s="201">
        <v>0.2</v>
      </c>
      <c r="V5589" t="s">
        <v>4522</v>
      </c>
      <c r="W5589" t="s">
        <v>4489</v>
      </c>
      <c r="X5589" t="s">
        <v>4490</v>
      </c>
      <c r="Y5589" t="s">
        <v>3748</v>
      </c>
      <c r="Z5589" t="s">
        <v>3051</v>
      </c>
      <c r="AA5589" t="s">
        <v>1555</v>
      </c>
      <c r="AB5589" s="198">
        <v>37135.875011574077</v>
      </c>
      <c r="AC5589" s="198">
        <v>37164.875011574077</v>
      </c>
    </row>
    <row r="5590" spans="1:29" x14ac:dyDescent="0.2">
      <c r="A5590" s="44" t="str">
        <f t="shared" si="440"/>
        <v xml:space="preserve"> Natural Gas Physical</v>
      </c>
      <c r="B5590" s="44" t="str">
        <f t="shared" si="441"/>
        <v/>
      </c>
      <c r="C5590" s="44" t="str">
        <f t="shared" si="442"/>
        <v>Natural Gas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1</v>
      </c>
      <c r="F5590" s="213">
        <f t="shared" si="444"/>
        <v>10000</v>
      </c>
      <c r="G5590" s="202">
        <v>1343191</v>
      </c>
      <c r="H5590" s="198">
        <v>37047.552268518521</v>
      </c>
      <c r="I5590" t="s">
        <v>3325</v>
      </c>
      <c r="M5590" t="s">
        <v>3494</v>
      </c>
      <c r="N5590" t="s">
        <v>3176</v>
      </c>
      <c r="O5590" t="s">
        <v>4591</v>
      </c>
      <c r="P5590" s="199">
        <v>10000</v>
      </c>
      <c r="S5590" t="s">
        <v>3798</v>
      </c>
      <c r="T5590" t="s">
        <v>3177</v>
      </c>
      <c r="U5590" s="201">
        <v>4.6849999999999996</v>
      </c>
      <c r="V5590" t="s">
        <v>3353</v>
      </c>
      <c r="W5590" t="s">
        <v>3178</v>
      </c>
      <c r="X5590" t="s">
        <v>3179</v>
      </c>
      <c r="Y5590" t="s">
        <v>4481</v>
      </c>
      <c r="Z5590" t="s">
        <v>3052</v>
      </c>
      <c r="AA5590">
        <v>831927</v>
      </c>
      <c r="AB5590" s="198">
        <v>37047.875011574077</v>
      </c>
      <c r="AC5590" s="198">
        <v>37047.875011574077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31</v>
      </c>
      <c r="F5591" s="213">
        <f t="shared" si="444"/>
        <v>310000</v>
      </c>
      <c r="G5591" s="202">
        <v>1343192</v>
      </c>
      <c r="H5591" s="198">
        <v>37047.552442129629</v>
      </c>
      <c r="I5591" t="s">
        <v>3518</v>
      </c>
      <c r="M5591" t="s">
        <v>3494</v>
      </c>
      <c r="N5591" t="s">
        <v>4277</v>
      </c>
      <c r="O5591" t="s">
        <v>4487</v>
      </c>
      <c r="P5591" s="199">
        <v>10000</v>
      </c>
      <c r="S5591" t="s">
        <v>3495</v>
      </c>
      <c r="T5591" t="s">
        <v>3730</v>
      </c>
      <c r="U5591" s="201">
        <v>3.91</v>
      </c>
      <c r="V5591" t="s">
        <v>370</v>
      </c>
      <c r="W5591" t="s">
        <v>2909</v>
      </c>
      <c r="X5591" t="s">
        <v>4278</v>
      </c>
      <c r="Y5591" t="s">
        <v>3748</v>
      </c>
      <c r="Z5591" t="s">
        <v>3051</v>
      </c>
      <c r="AA5591" t="s">
        <v>1556</v>
      </c>
      <c r="AB5591" s="198">
        <v>37073.875</v>
      </c>
      <c r="AC5591" s="198">
        <v>37103.875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365</v>
      </c>
      <c r="F5592" s="213">
        <f t="shared" si="444"/>
        <v>1825000</v>
      </c>
      <c r="G5592" s="202">
        <v>1343193</v>
      </c>
      <c r="H5592" s="198">
        <v>37047.55265046296</v>
      </c>
      <c r="I5592" t="s">
        <v>4477</v>
      </c>
      <c r="M5592" t="s">
        <v>3494</v>
      </c>
      <c r="N5592" t="s">
        <v>4277</v>
      </c>
      <c r="O5592" t="s">
        <v>4526</v>
      </c>
      <c r="P5592" s="199">
        <v>5000</v>
      </c>
      <c r="S5592" t="s">
        <v>3495</v>
      </c>
      <c r="T5592" t="s">
        <v>3730</v>
      </c>
      <c r="U5592" s="201">
        <v>4.0049999999999999</v>
      </c>
      <c r="V5592" t="s">
        <v>4177</v>
      </c>
      <c r="W5592" t="s">
        <v>2909</v>
      </c>
      <c r="X5592" t="s">
        <v>4278</v>
      </c>
      <c r="Y5592" t="s">
        <v>3748</v>
      </c>
      <c r="Z5592" t="s">
        <v>3051</v>
      </c>
      <c r="AA5592" t="s">
        <v>1557</v>
      </c>
      <c r="AB5592" s="198">
        <v>37257.875</v>
      </c>
      <c r="AC5592" s="198">
        <v>37621.875</v>
      </c>
    </row>
    <row r="5593" spans="1:29" x14ac:dyDescent="0.2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31</v>
      </c>
      <c r="F5593" s="213">
        <f t="shared" si="444"/>
        <v>155000</v>
      </c>
      <c r="G5593" s="202">
        <v>1343195</v>
      </c>
      <c r="H5593" s="198">
        <v>37047.553113425929</v>
      </c>
      <c r="I5593" t="s">
        <v>3645</v>
      </c>
      <c r="M5593" t="s">
        <v>3494</v>
      </c>
      <c r="N5593" t="s">
        <v>4488</v>
      </c>
      <c r="O5593" t="s">
        <v>4395</v>
      </c>
      <c r="Q5593" s="199">
        <v>5000</v>
      </c>
      <c r="S5593" t="s">
        <v>3495</v>
      </c>
      <c r="T5593" t="s">
        <v>3730</v>
      </c>
      <c r="U5593" s="201">
        <v>2.5099999999999998</v>
      </c>
      <c r="V5593" t="s">
        <v>1102</v>
      </c>
      <c r="W5593" t="s">
        <v>4385</v>
      </c>
      <c r="X5593" t="s">
        <v>4386</v>
      </c>
      <c r="Y5593" t="s">
        <v>3748</v>
      </c>
      <c r="Z5593" t="s">
        <v>3051</v>
      </c>
      <c r="AA5593" t="s">
        <v>1558</v>
      </c>
      <c r="AB5593" s="198">
        <v>37165.875011574077</v>
      </c>
      <c r="AC5593" s="198">
        <v>37195.875011574077</v>
      </c>
    </row>
    <row r="5594" spans="1:29" x14ac:dyDescent="0.2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31</v>
      </c>
      <c r="F5594" s="213">
        <f t="shared" si="444"/>
        <v>155000</v>
      </c>
      <c r="G5594" s="202">
        <v>1343196</v>
      </c>
      <c r="H5594" s="198">
        <v>37047.553333333337</v>
      </c>
      <c r="I5594" t="s">
        <v>4276</v>
      </c>
      <c r="M5594" t="s">
        <v>3494</v>
      </c>
      <c r="N5594" t="s">
        <v>4277</v>
      </c>
      <c r="O5594" t="s">
        <v>4286</v>
      </c>
      <c r="Q5594" s="199">
        <v>5000</v>
      </c>
      <c r="S5594" t="s">
        <v>3495</v>
      </c>
      <c r="T5594" t="s">
        <v>3730</v>
      </c>
      <c r="U5594" s="201">
        <v>3.9975000000000001</v>
      </c>
      <c r="V5594" t="s">
        <v>4450</v>
      </c>
      <c r="W5594" t="s">
        <v>2909</v>
      </c>
      <c r="X5594" t="s">
        <v>4278</v>
      </c>
      <c r="Y5594" t="s">
        <v>3748</v>
      </c>
      <c r="Z5594" t="s">
        <v>3051</v>
      </c>
      <c r="AA5594" t="s">
        <v>1559</v>
      </c>
      <c r="AB5594" s="198">
        <v>37104.875</v>
      </c>
      <c r="AC5594" s="198">
        <v>37134.875</v>
      </c>
    </row>
    <row r="5595" spans="1:29" x14ac:dyDescent="0.2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30</v>
      </c>
      <c r="F5595" s="213">
        <f t="shared" si="444"/>
        <v>1500</v>
      </c>
      <c r="G5595" s="202">
        <v>1343198</v>
      </c>
      <c r="H5595" s="198">
        <v>37047.553391203706</v>
      </c>
      <c r="I5595" t="s">
        <v>4116</v>
      </c>
      <c r="M5595" t="s">
        <v>2818</v>
      </c>
      <c r="N5595" t="s">
        <v>3519</v>
      </c>
      <c r="O5595" t="s">
        <v>4251</v>
      </c>
      <c r="P5595" s="199">
        <v>50</v>
      </c>
      <c r="S5595" t="s">
        <v>3493</v>
      </c>
      <c r="T5595" t="s">
        <v>3730</v>
      </c>
      <c r="U5595" s="201">
        <v>36.700000000000003</v>
      </c>
      <c r="V5595" t="s">
        <v>1560</v>
      </c>
      <c r="W5595" t="s">
        <v>3538</v>
      </c>
      <c r="X5595" t="s">
        <v>3524</v>
      </c>
      <c r="Y5595" t="s">
        <v>4783</v>
      </c>
      <c r="Z5595" t="s">
        <v>3046</v>
      </c>
      <c r="AA5595">
        <v>633446.1</v>
      </c>
      <c r="AB5595" s="198">
        <v>37135.71597222222</v>
      </c>
      <c r="AC5595" s="198">
        <v>37164.71597222222</v>
      </c>
    </row>
    <row r="5596" spans="1:29" x14ac:dyDescent="0.2">
      <c r="A5596" s="44" t="str">
        <f t="shared" si="440"/>
        <v>US Power Physical</v>
      </c>
      <c r="B5596" s="44" t="str">
        <f t="shared" si="441"/>
        <v>US</v>
      </c>
      <c r="C5596" s="44" t="str">
        <f t="shared" si="442"/>
        <v>Power</v>
      </c>
      <c r="D5596" s="44" t="str">
        <f t="shared" si="443"/>
        <v>Physical</v>
      </c>
      <c r="E5596" s="44">
        <f>IF(VLOOKUP(S5596,'DD-Lookup'!$J$6:$L$50,3,FALSE)="Monthly",(YEAR(AC5596)-YEAR(AB5596))*12+MONTH(AC5596)-MONTH(AB5596)+1,(AC5596-AB5596+1))</f>
        <v>30</v>
      </c>
      <c r="F5596" s="213">
        <f t="shared" si="444"/>
        <v>1500</v>
      </c>
      <c r="G5596" s="202">
        <v>1343200</v>
      </c>
      <c r="H5596" s="198">
        <v>37047.553622685184</v>
      </c>
      <c r="I5596" t="s">
        <v>4272</v>
      </c>
      <c r="M5596" t="s">
        <v>2818</v>
      </c>
      <c r="N5596" t="s">
        <v>3519</v>
      </c>
      <c r="O5596" t="s">
        <v>4251</v>
      </c>
      <c r="P5596" s="199">
        <v>50</v>
      </c>
      <c r="S5596" t="s">
        <v>3493</v>
      </c>
      <c r="T5596" t="s">
        <v>3730</v>
      </c>
      <c r="U5596" s="201">
        <v>36.6</v>
      </c>
      <c r="V5596" t="s">
        <v>3848</v>
      </c>
      <c r="W5596" t="s">
        <v>3538</v>
      </c>
      <c r="X5596" t="s">
        <v>3524</v>
      </c>
      <c r="Y5596" t="s">
        <v>4783</v>
      </c>
      <c r="Z5596" t="s">
        <v>3046</v>
      </c>
      <c r="AA5596">
        <v>633450.1</v>
      </c>
      <c r="AB5596" s="198">
        <v>37135.71597222222</v>
      </c>
      <c r="AC5596" s="198">
        <v>37164.71597222222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31</v>
      </c>
      <c r="F5597" s="213">
        <f t="shared" si="444"/>
        <v>155000</v>
      </c>
      <c r="G5597" s="202">
        <v>1343201</v>
      </c>
      <c r="H5597" s="198">
        <v>37047.553784722222</v>
      </c>
      <c r="I5597" t="s">
        <v>3702</v>
      </c>
      <c r="M5597" t="s">
        <v>3494</v>
      </c>
      <c r="N5597" t="s">
        <v>4277</v>
      </c>
      <c r="O5597" t="s">
        <v>4487</v>
      </c>
      <c r="P5597" s="199">
        <v>5000</v>
      </c>
      <c r="S5597" t="s">
        <v>3495</v>
      </c>
      <c r="T5597" t="s">
        <v>3730</v>
      </c>
      <c r="U5597" s="201">
        <v>3.91</v>
      </c>
      <c r="V5597" t="s">
        <v>3680</v>
      </c>
      <c r="W5597" t="s">
        <v>2909</v>
      </c>
      <c r="X5597" t="s">
        <v>4278</v>
      </c>
      <c r="Y5597" t="s">
        <v>3748</v>
      </c>
      <c r="Z5597" t="s">
        <v>3051</v>
      </c>
      <c r="AA5597" t="s">
        <v>1561</v>
      </c>
      <c r="AB5597" s="198">
        <v>37073.875</v>
      </c>
      <c r="AC5597" s="198">
        <v>37103.875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24</v>
      </c>
      <c r="F5598" s="213">
        <f t="shared" si="444"/>
        <v>240000</v>
      </c>
      <c r="G5598" s="202">
        <v>1343202</v>
      </c>
      <c r="H5598" s="198">
        <v>37047.55395833333</v>
      </c>
      <c r="I5598" t="s">
        <v>4284</v>
      </c>
      <c r="M5598" t="s">
        <v>3494</v>
      </c>
      <c r="N5598" t="s">
        <v>3840</v>
      </c>
      <c r="O5598" t="s">
        <v>1530</v>
      </c>
      <c r="P5598" s="199">
        <v>10000</v>
      </c>
      <c r="S5598" t="s">
        <v>3495</v>
      </c>
      <c r="T5598" t="s">
        <v>3730</v>
      </c>
      <c r="U5598" s="201">
        <v>3.8</v>
      </c>
      <c r="V5598" t="s">
        <v>4108</v>
      </c>
      <c r="W5598" t="s">
        <v>4163</v>
      </c>
      <c r="X5598" t="s">
        <v>4164</v>
      </c>
      <c r="Y5598" t="s">
        <v>4481</v>
      </c>
      <c r="Z5598" t="s">
        <v>3051</v>
      </c>
      <c r="AA5598">
        <v>831928</v>
      </c>
      <c r="AB5598" s="198">
        <v>37049.875011574077</v>
      </c>
      <c r="AC5598" s="198">
        <v>37072.875011574077</v>
      </c>
    </row>
    <row r="5599" spans="1:29" x14ac:dyDescent="0.2">
      <c r="A5599" s="44" t="str">
        <f t="shared" si="440"/>
        <v xml:space="preserve"> Natural Gas Physical</v>
      </c>
      <c r="B5599" s="44" t="str">
        <f t="shared" si="441"/>
        <v/>
      </c>
      <c r="C5599" s="44" t="str">
        <f t="shared" si="442"/>
        <v>Natural Gas</v>
      </c>
      <c r="D5599" s="44" t="str">
        <f t="shared" si="443"/>
        <v>Physical</v>
      </c>
      <c r="E5599" s="44">
        <f>IF(VLOOKUP(S5599,'DD-Lookup'!$J$6:$L$50,3,FALSE)="Monthly",(YEAR(AC5599)-YEAR(AB5599))*12+MONTH(AC5599)-MONTH(AB5599)+1,(AC5599-AB5599+1))</f>
        <v>1</v>
      </c>
      <c r="F5599" s="213">
        <f t="shared" si="444"/>
        <v>10000</v>
      </c>
      <c r="G5599" s="202">
        <v>1343204</v>
      </c>
      <c r="H5599" s="198">
        <v>37047.554085648146</v>
      </c>
      <c r="I5599" t="s">
        <v>3321</v>
      </c>
      <c r="M5599" t="s">
        <v>3494</v>
      </c>
      <c r="N5599" t="s">
        <v>3176</v>
      </c>
      <c r="O5599" t="s">
        <v>4591</v>
      </c>
      <c r="P5599" s="199">
        <v>10000</v>
      </c>
      <c r="S5599" t="s">
        <v>3798</v>
      </c>
      <c r="T5599" t="s">
        <v>3177</v>
      </c>
      <c r="U5599" s="201">
        <v>4.6849999999999996</v>
      </c>
      <c r="V5599" t="s">
        <v>3322</v>
      </c>
      <c r="W5599" t="s">
        <v>3178</v>
      </c>
      <c r="X5599" t="s">
        <v>3179</v>
      </c>
      <c r="Y5599" t="s">
        <v>4481</v>
      </c>
      <c r="Z5599" t="s">
        <v>3052</v>
      </c>
      <c r="AA5599">
        <v>831929</v>
      </c>
      <c r="AB5599" s="198">
        <v>37047.875011574077</v>
      </c>
      <c r="AC5599" s="198">
        <v>37047.875011574077</v>
      </c>
    </row>
    <row r="5600" spans="1:29" x14ac:dyDescent="0.2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1343205</v>
      </c>
      <c r="H5600" s="198">
        <v>37047.554097222222</v>
      </c>
      <c r="I5600" t="s">
        <v>4276</v>
      </c>
      <c r="M5600" t="s">
        <v>3599</v>
      </c>
      <c r="N5600" t="s">
        <v>4774</v>
      </c>
      <c r="O5600" t="s">
        <v>3516</v>
      </c>
      <c r="Q5600" s="199">
        <v>50000</v>
      </c>
      <c r="S5600" t="s">
        <v>3500</v>
      </c>
      <c r="T5600" t="s">
        <v>3730</v>
      </c>
      <c r="U5600" s="201">
        <v>28.18</v>
      </c>
      <c r="V5600" t="s">
        <v>4469</v>
      </c>
      <c r="W5600" t="s">
        <v>4776</v>
      </c>
      <c r="X5600" t="s">
        <v>4777</v>
      </c>
      <c r="Y5600" t="s">
        <v>2830</v>
      </c>
      <c r="Z5600" t="s">
        <v>3051</v>
      </c>
      <c r="AA5600">
        <v>113915</v>
      </c>
      <c r="AB5600" s="198">
        <v>37073</v>
      </c>
      <c r="AC5600" s="198">
        <v>37103</v>
      </c>
    </row>
    <row r="5601" spans="1:29" x14ac:dyDescent="0.2">
      <c r="A5601" s="44" t="str">
        <f t="shared" si="440"/>
        <v>US Crude Financial</v>
      </c>
      <c r="B5601" s="44" t="str">
        <f t="shared" si="441"/>
        <v>US</v>
      </c>
      <c r="C5601" s="44" t="str">
        <f t="shared" si="442"/>
        <v>Crude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</v>
      </c>
      <c r="F5601" s="213">
        <f t="shared" si="444"/>
        <v>50000</v>
      </c>
      <c r="G5601" s="202">
        <v>1343206</v>
      </c>
      <c r="H5601" s="198">
        <v>37047.554236111115</v>
      </c>
      <c r="I5601" t="s">
        <v>4276</v>
      </c>
      <c r="M5601" t="s">
        <v>3599</v>
      </c>
      <c r="N5601" t="s">
        <v>4774</v>
      </c>
      <c r="O5601" t="s">
        <v>3516</v>
      </c>
      <c r="Q5601" s="199">
        <v>50000</v>
      </c>
      <c r="S5601" t="s">
        <v>3500</v>
      </c>
      <c r="T5601" t="s">
        <v>3730</v>
      </c>
      <c r="U5601" s="201">
        <v>28.2</v>
      </c>
      <c r="V5601" t="s">
        <v>3801</v>
      </c>
      <c r="W5601" t="s">
        <v>4776</v>
      </c>
      <c r="X5601" t="s">
        <v>4777</v>
      </c>
      <c r="Y5601" t="s">
        <v>2830</v>
      </c>
      <c r="Z5601" t="s">
        <v>3051</v>
      </c>
      <c r="AA5601">
        <v>113916</v>
      </c>
      <c r="AB5601" s="198">
        <v>37073</v>
      </c>
      <c r="AC5601" s="198">
        <v>37103</v>
      </c>
    </row>
    <row r="5602" spans="1:29" x14ac:dyDescent="0.2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365</v>
      </c>
      <c r="F5602" s="213">
        <f t="shared" si="444"/>
        <v>1825000</v>
      </c>
      <c r="G5602" s="202">
        <v>1343207</v>
      </c>
      <c r="H5602" s="198">
        <v>37047.5544212963</v>
      </c>
      <c r="I5602" t="s">
        <v>4477</v>
      </c>
      <c r="M5602" t="s">
        <v>3494</v>
      </c>
      <c r="N5602" t="s">
        <v>4277</v>
      </c>
      <c r="O5602" t="s">
        <v>4526</v>
      </c>
      <c r="P5602" s="199">
        <v>5000</v>
      </c>
      <c r="S5602" t="s">
        <v>3495</v>
      </c>
      <c r="T5602" t="s">
        <v>3730</v>
      </c>
      <c r="U5602" s="201">
        <v>4</v>
      </c>
      <c r="V5602" t="s">
        <v>4177</v>
      </c>
      <c r="W5602" t="s">
        <v>2909</v>
      </c>
      <c r="X5602" t="s">
        <v>4278</v>
      </c>
      <c r="Y5602" t="s">
        <v>3748</v>
      </c>
      <c r="Z5602" t="s">
        <v>3051</v>
      </c>
      <c r="AA5602" t="s">
        <v>1562</v>
      </c>
      <c r="AB5602" s="198">
        <v>37257.875</v>
      </c>
      <c r="AC5602" s="198">
        <v>37621.875</v>
      </c>
    </row>
    <row r="5603" spans="1:29" x14ac:dyDescent="0.2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123</v>
      </c>
      <c r="F5603" s="213">
        <f t="shared" si="444"/>
        <v>307500</v>
      </c>
      <c r="G5603" s="202">
        <v>1343210</v>
      </c>
      <c r="H5603" s="198">
        <v>37047.554930555554</v>
      </c>
      <c r="I5603" t="s">
        <v>4477</v>
      </c>
      <c r="M5603" t="s">
        <v>3494</v>
      </c>
      <c r="N5603" t="s">
        <v>4277</v>
      </c>
      <c r="O5603" t="s">
        <v>3218</v>
      </c>
      <c r="Q5603" s="199">
        <v>2500</v>
      </c>
      <c r="S5603" t="s">
        <v>3495</v>
      </c>
      <c r="T5603" t="s">
        <v>3730</v>
      </c>
      <c r="U5603" s="201">
        <v>4.01</v>
      </c>
      <c r="V5603" t="s">
        <v>4177</v>
      </c>
      <c r="W5603" t="s">
        <v>2909</v>
      </c>
      <c r="X5603" t="s">
        <v>4278</v>
      </c>
      <c r="Y5603" t="s">
        <v>3748</v>
      </c>
      <c r="Z5603" t="s">
        <v>3051</v>
      </c>
      <c r="AA5603" t="s">
        <v>1563</v>
      </c>
      <c r="AB5603" s="198">
        <v>37073</v>
      </c>
      <c r="AC5603" s="198">
        <v>37195</v>
      </c>
    </row>
    <row r="5604" spans="1:29" x14ac:dyDescent="0.2">
      <c r="A5604" s="44" t="str">
        <f t="shared" si="440"/>
        <v>US Natural Gas Physical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Physical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5000</v>
      </c>
      <c r="G5604" s="202">
        <v>1343211</v>
      </c>
      <c r="H5604" s="198">
        <v>37047.555150462962</v>
      </c>
      <c r="I5604" t="s">
        <v>4175</v>
      </c>
      <c r="M5604" t="s">
        <v>3494</v>
      </c>
      <c r="N5604" t="s">
        <v>3840</v>
      </c>
      <c r="O5604" t="s">
        <v>1484</v>
      </c>
      <c r="Q5604" s="199">
        <v>5000</v>
      </c>
      <c r="S5604" t="s">
        <v>3495</v>
      </c>
      <c r="T5604" t="s">
        <v>3730</v>
      </c>
      <c r="U5604" s="201">
        <v>3.6850000000000001</v>
      </c>
      <c r="V5604" t="s">
        <v>4176</v>
      </c>
      <c r="W5604" t="s">
        <v>4169</v>
      </c>
      <c r="X5604" t="s">
        <v>3165</v>
      </c>
      <c r="Y5604" t="s">
        <v>4481</v>
      </c>
      <c r="Z5604" t="s">
        <v>3051</v>
      </c>
      <c r="AA5604">
        <v>831930</v>
      </c>
      <c r="AB5604" s="198">
        <v>37049.875011574077</v>
      </c>
      <c r="AC5604" s="198">
        <v>37049.875011574077</v>
      </c>
    </row>
    <row r="5605" spans="1:29" x14ac:dyDescent="0.2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30</v>
      </c>
      <c r="F5605" s="213">
        <f t="shared" si="444"/>
        <v>75000</v>
      </c>
      <c r="G5605" s="202">
        <v>1343212</v>
      </c>
      <c r="H5605" s="198">
        <v>37047.555266203701</v>
      </c>
      <c r="I5605" t="s">
        <v>4272</v>
      </c>
      <c r="M5605" t="s">
        <v>3494</v>
      </c>
      <c r="N5605" t="s">
        <v>4277</v>
      </c>
      <c r="O5605" t="s">
        <v>3186</v>
      </c>
      <c r="P5605" s="199">
        <v>2500</v>
      </c>
      <c r="S5605" t="s">
        <v>3495</v>
      </c>
      <c r="T5605" t="s">
        <v>3730</v>
      </c>
      <c r="U5605" s="201">
        <v>4.03</v>
      </c>
      <c r="V5605" t="s">
        <v>3258</v>
      </c>
      <c r="W5605" t="s">
        <v>2909</v>
      </c>
      <c r="X5605" t="s">
        <v>4278</v>
      </c>
      <c r="Y5605" t="s">
        <v>3748</v>
      </c>
      <c r="Z5605" t="s">
        <v>3051</v>
      </c>
      <c r="AA5605" t="s">
        <v>1564</v>
      </c>
      <c r="AB5605" s="198">
        <v>37135.875</v>
      </c>
      <c r="AC5605" s="198">
        <v>37164.875</v>
      </c>
    </row>
    <row r="5606" spans="1:29" x14ac:dyDescent="0.2">
      <c r="A5606" s="44" t="str">
        <f t="shared" si="440"/>
        <v>US Crude Financial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1</v>
      </c>
      <c r="F5606" s="213">
        <f t="shared" si="444"/>
        <v>50000</v>
      </c>
      <c r="G5606" s="202">
        <v>1343215</v>
      </c>
      <c r="H5606" s="198">
        <v>37047.55541666667</v>
      </c>
      <c r="I5606" t="s">
        <v>4276</v>
      </c>
      <c r="M5606" t="s">
        <v>3599</v>
      </c>
      <c r="N5606" t="s">
        <v>4774</v>
      </c>
      <c r="O5606" t="s">
        <v>3516</v>
      </c>
      <c r="Q5606" s="199">
        <v>50000</v>
      </c>
      <c r="S5606" t="s">
        <v>3500</v>
      </c>
      <c r="T5606" t="s">
        <v>3730</v>
      </c>
      <c r="U5606" s="201">
        <v>28.22</v>
      </c>
      <c r="V5606" t="s">
        <v>3801</v>
      </c>
      <c r="W5606" t="s">
        <v>4776</v>
      </c>
      <c r="X5606" t="s">
        <v>4777</v>
      </c>
      <c r="Y5606" t="s">
        <v>2830</v>
      </c>
      <c r="Z5606" t="s">
        <v>3051</v>
      </c>
      <c r="AA5606">
        <v>113918</v>
      </c>
      <c r="AB5606" s="198">
        <v>37073</v>
      </c>
      <c r="AC5606" s="198">
        <v>37103</v>
      </c>
    </row>
    <row r="5607" spans="1:29" x14ac:dyDescent="0.2">
      <c r="A5607" s="44" t="str">
        <f t="shared" si="440"/>
        <v>US Crude Financial</v>
      </c>
      <c r="B5607" s="44" t="str">
        <f t="shared" si="441"/>
        <v>US</v>
      </c>
      <c r="C5607" s="44" t="str">
        <f t="shared" si="442"/>
        <v>Crude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1</v>
      </c>
      <c r="F5607" s="213">
        <f t="shared" si="444"/>
        <v>50000</v>
      </c>
      <c r="G5607" s="202">
        <v>1343217</v>
      </c>
      <c r="H5607" s="198">
        <v>37047.555636574078</v>
      </c>
      <c r="I5607" t="s">
        <v>4276</v>
      </c>
      <c r="M5607" t="s">
        <v>3599</v>
      </c>
      <c r="N5607" t="s">
        <v>4774</v>
      </c>
      <c r="O5607" t="s">
        <v>3516</v>
      </c>
      <c r="Q5607" s="199">
        <v>50000</v>
      </c>
      <c r="S5607" t="s">
        <v>3500</v>
      </c>
      <c r="T5607" t="s">
        <v>3730</v>
      </c>
      <c r="U5607" s="201">
        <v>28.22</v>
      </c>
      <c r="V5607" t="s">
        <v>3631</v>
      </c>
      <c r="W5607" t="s">
        <v>4776</v>
      </c>
      <c r="X5607" t="s">
        <v>4777</v>
      </c>
      <c r="Y5607" t="s">
        <v>2830</v>
      </c>
      <c r="Z5607" t="s">
        <v>3051</v>
      </c>
      <c r="AA5607">
        <v>113920</v>
      </c>
      <c r="AB5607" s="198">
        <v>37073</v>
      </c>
      <c r="AC5607" s="198">
        <v>37103</v>
      </c>
    </row>
    <row r="5608" spans="1:29" x14ac:dyDescent="0.2">
      <c r="A5608" s="44" t="str">
        <f t="shared" si="440"/>
        <v>US Crude Financial</v>
      </c>
      <c r="B5608" s="44" t="str">
        <f t="shared" si="441"/>
        <v>US</v>
      </c>
      <c r="C5608" s="44" t="str">
        <f t="shared" si="442"/>
        <v>Crude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1</v>
      </c>
      <c r="F5608" s="213">
        <f t="shared" si="444"/>
        <v>50000</v>
      </c>
      <c r="G5608" s="202">
        <v>1343219</v>
      </c>
      <c r="H5608" s="198">
        <v>37047.555671296293</v>
      </c>
      <c r="I5608" t="s">
        <v>4276</v>
      </c>
      <c r="M5608" t="s">
        <v>3599</v>
      </c>
      <c r="N5608" t="s">
        <v>4774</v>
      </c>
      <c r="O5608" t="s">
        <v>3516</v>
      </c>
      <c r="Q5608" s="199">
        <v>50000</v>
      </c>
      <c r="S5608" t="s">
        <v>3500</v>
      </c>
      <c r="T5608" t="s">
        <v>3730</v>
      </c>
      <c r="U5608" s="201">
        <v>28.22</v>
      </c>
      <c r="V5608" t="s">
        <v>4469</v>
      </c>
      <c r="W5608" t="s">
        <v>4776</v>
      </c>
      <c r="X5608" t="s">
        <v>4777</v>
      </c>
      <c r="Y5608" t="s">
        <v>2830</v>
      </c>
      <c r="Z5608" t="s">
        <v>3051</v>
      </c>
      <c r="AA5608">
        <v>113922</v>
      </c>
      <c r="AB5608" s="198">
        <v>37073</v>
      </c>
      <c r="AC5608" s="198">
        <v>37103</v>
      </c>
    </row>
    <row r="5609" spans="1:29" x14ac:dyDescent="0.2">
      <c r="A5609" s="44" t="str">
        <f t="shared" si="440"/>
        <v>US Crude Financial</v>
      </c>
      <c r="B5609" s="44" t="str">
        <f t="shared" si="441"/>
        <v>US</v>
      </c>
      <c r="C5609" s="44" t="str">
        <f t="shared" si="442"/>
        <v>Crude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1</v>
      </c>
      <c r="F5609" s="213">
        <f t="shared" si="444"/>
        <v>50000</v>
      </c>
      <c r="G5609" s="202">
        <v>1343220</v>
      </c>
      <c r="H5609" s="198">
        <v>37047.555810185186</v>
      </c>
      <c r="I5609" t="s">
        <v>3643</v>
      </c>
      <c r="M5609" t="s">
        <v>3599</v>
      </c>
      <c r="N5609" t="s">
        <v>4774</v>
      </c>
      <c r="O5609" t="s">
        <v>3516</v>
      </c>
      <c r="Q5609" s="199">
        <v>50000</v>
      </c>
      <c r="S5609" t="s">
        <v>3500</v>
      </c>
      <c r="T5609" t="s">
        <v>3730</v>
      </c>
      <c r="U5609" s="201">
        <v>28.24</v>
      </c>
      <c r="V5609" t="s">
        <v>4767</v>
      </c>
      <c r="W5609" t="s">
        <v>4776</v>
      </c>
      <c r="X5609" t="s">
        <v>4777</v>
      </c>
      <c r="Y5609" t="s">
        <v>2830</v>
      </c>
      <c r="Z5609" t="s">
        <v>3051</v>
      </c>
      <c r="AA5609">
        <v>113924</v>
      </c>
      <c r="AB5609" s="198">
        <v>37073</v>
      </c>
      <c r="AC5609" s="198">
        <v>37103</v>
      </c>
    </row>
    <row r="5610" spans="1:29" x14ac:dyDescent="0.2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123</v>
      </c>
      <c r="F5610" s="213">
        <f t="shared" si="444"/>
        <v>615000</v>
      </c>
      <c r="G5610" s="202">
        <v>1343221</v>
      </c>
      <c r="H5610" s="198">
        <v>37047.556087962963</v>
      </c>
      <c r="I5610" t="s">
        <v>4276</v>
      </c>
      <c r="M5610" t="s">
        <v>3494</v>
      </c>
      <c r="N5610" t="s">
        <v>4277</v>
      </c>
      <c r="O5610" t="s">
        <v>3218</v>
      </c>
      <c r="P5610" s="199">
        <v>5000</v>
      </c>
      <c r="S5610" t="s">
        <v>3495</v>
      </c>
      <c r="T5610" t="s">
        <v>3730</v>
      </c>
      <c r="U5610" s="201">
        <v>3.9950000000000001</v>
      </c>
      <c r="V5610" t="s">
        <v>4450</v>
      </c>
      <c r="W5610" t="s">
        <v>2909</v>
      </c>
      <c r="X5610" t="s">
        <v>4278</v>
      </c>
      <c r="Y5610" t="s">
        <v>3748</v>
      </c>
      <c r="Z5610" t="s">
        <v>3051</v>
      </c>
      <c r="AA5610" t="s">
        <v>1565</v>
      </c>
      <c r="AB5610" s="198">
        <v>37073</v>
      </c>
      <c r="AC5610" s="198">
        <v>37195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151</v>
      </c>
      <c r="F5611" s="213">
        <f t="shared" si="444"/>
        <v>377500</v>
      </c>
      <c r="G5611" s="202">
        <v>1343222</v>
      </c>
      <c r="H5611" s="198">
        <v>37047.556273148148</v>
      </c>
      <c r="I5611" t="s">
        <v>4423</v>
      </c>
      <c r="M5611" t="s">
        <v>3494</v>
      </c>
      <c r="N5611" t="s">
        <v>4277</v>
      </c>
      <c r="O5611" t="s">
        <v>4505</v>
      </c>
      <c r="P5611" s="199">
        <v>2500</v>
      </c>
      <c r="S5611" t="s">
        <v>3495</v>
      </c>
      <c r="T5611" t="s">
        <v>3730</v>
      </c>
      <c r="U5611" s="201">
        <v>4.33</v>
      </c>
      <c r="V5611" t="s">
        <v>4082</v>
      </c>
      <c r="W5611" t="s">
        <v>2909</v>
      </c>
      <c r="X5611" t="s">
        <v>4278</v>
      </c>
      <c r="Y5611" t="s">
        <v>3748</v>
      </c>
      <c r="Z5611" t="s">
        <v>3051</v>
      </c>
      <c r="AA5611" t="s">
        <v>1566</v>
      </c>
      <c r="AB5611" s="198">
        <v>37196</v>
      </c>
      <c r="AC5611" s="198">
        <v>37346</v>
      </c>
    </row>
    <row r="5612" spans="1:29" x14ac:dyDescent="0.2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77500</v>
      </c>
      <c r="G5612" s="202">
        <v>1343223</v>
      </c>
      <c r="H5612" s="198">
        <v>37047.556377314817</v>
      </c>
      <c r="I5612" t="s">
        <v>4276</v>
      </c>
      <c r="M5612" t="s">
        <v>3494</v>
      </c>
      <c r="N5612" t="s">
        <v>4277</v>
      </c>
      <c r="O5612" t="s">
        <v>4487</v>
      </c>
      <c r="P5612" s="199">
        <v>2500</v>
      </c>
      <c r="S5612" t="s">
        <v>3495</v>
      </c>
      <c r="T5612" t="s">
        <v>3730</v>
      </c>
      <c r="U5612" s="201">
        <v>3.91</v>
      </c>
      <c r="V5612" t="s">
        <v>3891</v>
      </c>
      <c r="W5612" t="s">
        <v>2909</v>
      </c>
      <c r="X5612" t="s">
        <v>4278</v>
      </c>
      <c r="Y5612" t="s">
        <v>3748</v>
      </c>
      <c r="Z5612" t="s">
        <v>3051</v>
      </c>
      <c r="AA5612" t="s">
        <v>1567</v>
      </c>
      <c r="AB5612" s="198">
        <v>37073.875</v>
      </c>
      <c r="AC5612" s="198">
        <v>37103.875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24</v>
      </c>
      <c r="F5613" s="213">
        <f t="shared" si="444"/>
        <v>240000</v>
      </c>
      <c r="G5613" s="202">
        <v>1343225</v>
      </c>
      <c r="H5613" s="198">
        <v>37047.556944444441</v>
      </c>
      <c r="I5613" t="s">
        <v>4410</v>
      </c>
      <c r="M5613" t="s">
        <v>3494</v>
      </c>
      <c r="N5613" t="s">
        <v>4277</v>
      </c>
      <c r="O5613" t="s">
        <v>1189</v>
      </c>
      <c r="P5613" s="199">
        <v>10000</v>
      </c>
      <c r="S5613" t="s">
        <v>3495</v>
      </c>
      <c r="T5613" t="s">
        <v>3730</v>
      </c>
      <c r="U5613" s="201">
        <v>3.8</v>
      </c>
      <c r="V5613" t="s">
        <v>4332</v>
      </c>
      <c r="W5613" t="s">
        <v>4527</v>
      </c>
      <c r="X5613" t="s">
        <v>4157</v>
      </c>
      <c r="Y5613" t="s">
        <v>3748</v>
      </c>
      <c r="Z5613" t="s">
        <v>3051</v>
      </c>
      <c r="AA5613" t="s">
        <v>1568</v>
      </c>
      <c r="AB5613" s="198">
        <v>37049.875011574077</v>
      </c>
      <c r="AC5613" s="198">
        <v>37072.875011574077</v>
      </c>
    </row>
    <row r="5614" spans="1:29" x14ac:dyDescent="0.2">
      <c r="A5614" s="44" t="str">
        <f t="shared" si="440"/>
        <v>US Natural Gas Financial</v>
      </c>
      <c r="B5614" s="44" t="str">
        <f t="shared" si="441"/>
        <v>US</v>
      </c>
      <c r="C5614" s="44" t="str">
        <f t="shared" si="442"/>
        <v>Natural Gas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310000</v>
      </c>
      <c r="G5614" s="202">
        <v>1343226</v>
      </c>
      <c r="H5614" s="198">
        <v>37047.557002314818</v>
      </c>
      <c r="I5614" t="s">
        <v>4285</v>
      </c>
      <c r="M5614" t="s">
        <v>3494</v>
      </c>
      <c r="N5614" t="s">
        <v>4488</v>
      </c>
      <c r="O5614" t="s">
        <v>1569</v>
      </c>
      <c r="Q5614" s="199">
        <v>10000</v>
      </c>
      <c r="S5614" t="s">
        <v>3495</v>
      </c>
      <c r="T5614" t="s">
        <v>3730</v>
      </c>
      <c r="U5614" s="201">
        <v>-0.11</v>
      </c>
      <c r="V5614" t="s">
        <v>3485</v>
      </c>
      <c r="W5614" t="s">
        <v>3486</v>
      </c>
      <c r="X5614" t="s">
        <v>3487</v>
      </c>
      <c r="Y5614" t="s">
        <v>3748</v>
      </c>
      <c r="Z5614" t="s">
        <v>3051</v>
      </c>
      <c r="AA5614" t="s">
        <v>1570</v>
      </c>
      <c r="AB5614" s="198">
        <v>37073.875011574077</v>
      </c>
      <c r="AC5614" s="198">
        <v>37103.875011574077</v>
      </c>
    </row>
    <row r="5615" spans="1:29" x14ac:dyDescent="0.2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31</v>
      </c>
      <c r="F5615" s="213">
        <f t="shared" si="444"/>
        <v>155000</v>
      </c>
      <c r="G5615" s="202">
        <v>1343227</v>
      </c>
      <c r="H5615" s="198">
        <v>37047.557511574072</v>
      </c>
      <c r="I5615" t="s">
        <v>4282</v>
      </c>
      <c r="M5615" t="s">
        <v>3494</v>
      </c>
      <c r="N5615" t="s">
        <v>4277</v>
      </c>
      <c r="O5615" t="s">
        <v>4487</v>
      </c>
      <c r="P5615" s="199">
        <v>5000</v>
      </c>
      <c r="S5615" t="s">
        <v>3495</v>
      </c>
      <c r="T5615" t="s">
        <v>3730</v>
      </c>
      <c r="U5615" s="201">
        <v>3.9049999999999998</v>
      </c>
      <c r="V5615" t="s">
        <v>3230</v>
      </c>
      <c r="W5615" t="s">
        <v>2909</v>
      </c>
      <c r="X5615" t="s">
        <v>4278</v>
      </c>
      <c r="Y5615" t="s">
        <v>3748</v>
      </c>
      <c r="Z5615" t="s">
        <v>3051</v>
      </c>
      <c r="AA5615" t="s">
        <v>1571</v>
      </c>
      <c r="AB5615" s="198">
        <v>37073.875</v>
      </c>
      <c r="AC5615" s="198">
        <v>37103.875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310000</v>
      </c>
      <c r="G5616" s="202">
        <v>1343228</v>
      </c>
      <c r="H5616" s="198">
        <v>37047.557569444441</v>
      </c>
      <c r="I5616" t="s">
        <v>4252</v>
      </c>
      <c r="J5616" t="s">
        <v>1572</v>
      </c>
      <c r="K5616" t="s">
        <v>4267</v>
      </c>
      <c r="M5616" t="s">
        <v>3494</v>
      </c>
      <c r="N5616" t="s">
        <v>4488</v>
      </c>
      <c r="O5616" t="s">
        <v>4635</v>
      </c>
      <c r="Q5616" s="199">
        <v>10000</v>
      </c>
      <c r="S5616" t="s">
        <v>3495</v>
      </c>
      <c r="T5616" t="s">
        <v>3730</v>
      </c>
      <c r="U5616" s="201">
        <v>3.7499999999999999E-2</v>
      </c>
      <c r="V5616" t="s">
        <v>1573</v>
      </c>
      <c r="W5616" t="s">
        <v>4380</v>
      </c>
      <c r="X5616" t="s">
        <v>4381</v>
      </c>
      <c r="Y5616" t="s">
        <v>3748</v>
      </c>
      <c r="Z5616" t="s">
        <v>3051</v>
      </c>
      <c r="AA5616" t="s">
        <v>1574</v>
      </c>
      <c r="AB5616" s="198">
        <v>37104</v>
      </c>
      <c r="AC5616" s="198">
        <v>37134</v>
      </c>
    </row>
    <row r="5617" spans="1:29" x14ac:dyDescent="0.2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31</v>
      </c>
      <c r="F5617" s="213">
        <f t="shared" si="444"/>
        <v>465000</v>
      </c>
      <c r="G5617" s="202">
        <v>1343229</v>
      </c>
      <c r="H5617" s="198">
        <v>37047.557604166665</v>
      </c>
      <c r="I5617" t="s">
        <v>3702</v>
      </c>
      <c r="M5617" t="s">
        <v>3494</v>
      </c>
      <c r="N5617" t="s">
        <v>4277</v>
      </c>
      <c r="O5617" t="s">
        <v>4487</v>
      </c>
      <c r="P5617" s="199">
        <v>15000</v>
      </c>
      <c r="S5617" t="s">
        <v>3495</v>
      </c>
      <c r="T5617" t="s">
        <v>3730</v>
      </c>
      <c r="U5617" s="201">
        <v>3.9049999999999998</v>
      </c>
      <c r="V5617" t="s">
        <v>4279</v>
      </c>
      <c r="W5617" t="s">
        <v>2909</v>
      </c>
      <c r="X5617" t="s">
        <v>4278</v>
      </c>
      <c r="Y5617" t="s">
        <v>3748</v>
      </c>
      <c r="Z5617" t="s">
        <v>3051</v>
      </c>
      <c r="AA5617" t="s">
        <v>1575</v>
      </c>
      <c r="AB5617" s="198">
        <v>37073.875</v>
      </c>
      <c r="AC5617" s="198">
        <v>37103.875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123</v>
      </c>
      <c r="F5618" s="213">
        <f t="shared" si="444"/>
        <v>615000</v>
      </c>
      <c r="G5618" s="202">
        <v>1343230</v>
      </c>
      <c r="H5618" s="198">
        <v>37047.557743055557</v>
      </c>
      <c r="I5618" t="s">
        <v>4171</v>
      </c>
      <c r="M5618" t="s">
        <v>3494</v>
      </c>
      <c r="N5618" t="s">
        <v>4277</v>
      </c>
      <c r="O5618" t="s">
        <v>3218</v>
      </c>
      <c r="P5618" s="199">
        <v>5000</v>
      </c>
      <c r="S5618" t="s">
        <v>3495</v>
      </c>
      <c r="T5618" t="s">
        <v>3730</v>
      </c>
      <c r="U5618" s="201">
        <v>3.9950000000000001</v>
      </c>
      <c r="V5618" t="s">
        <v>4448</v>
      </c>
      <c r="W5618" t="s">
        <v>2909</v>
      </c>
      <c r="X5618" t="s">
        <v>4278</v>
      </c>
      <c r="Y5618" t="s">
        <v>3748</v>
      </c>
      <c r="Z5618" t="s">
        <v>3051</v>
      </c>
      <c r="AA5618" t="s">
        <v>1576</v>
      </c>
      <c r="AB5618" s="198">
        <v>37073</v>
      </c>
      <c r="AC5618" s="198">
        <v>37195</v>
      </c>
    </row>
    <row r="5619" spans="1:29" x14ac:dyDescent="0.2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31</v>
      </c>
      <c r="F5619" s="213">
        <f t="shared" si="444"/>
        <v>310000</v>
      </c>
      <c r="G5619" s="202">
        <v>1343231</v>
      </c>
      <c r="H5619" s="198">
        <v>37047.558298611111</v>
      </c>
      <c r="I5619" t="s">
        <v>4268</v>
      </c>
      <c r="M5619" t="s">
        <v>3494</v>
      </c>
      <c r="N5619" t="s">
        <v>4277</v>
      </c>
      <c r="O5619" t="s">
        <v>4487</v>
      </c>
      <c r="Q5619" s="199">
        <v>10000</v>
      </c>
      <c r="S5619" t="s">
        <v>3495</v>
      </c>
      <c r="T5619" t="s">
        <v>3730</v>
      </c>
      <c r="U5619" s="201">
        <v>3.91</v>
      </c>
      <c r="V5619" t="s">
        <v>4696</v>
      </c>
      <c r="W5619" t="s">
        <v>2909</v>
      </c>
      <c r="X5619" t="s">
        <v>4278</v>
      </c>
      <c r="Y5619" t="s">
        <v>3748</v>
      </c>
      <c r="Z5619" t="s">
        <v>3051</v>
      </c>
      <c r="AA5619" t="s">
        <v>1577</v>
      </c>
      <c r="AB5619" s="198">
        <v>37073.875</v>
      </c>
      <c r="AC5619" s="198">
        <v>37103.875</v>
      </c>
    </row>
    <row r="5620" spans="1:29" x14ac:dyDescent="0.2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151</v>
      </c>
      <c r="F5620" s="213">
        <f t="shared" si="444"/>
        <v>755000</v>
      </c>
      <c r="G5620" s="202">
        <v>1343232</v>
      </c>
      <c r="H5620" s="198">
        <v>37047.55841435185</v>
      </c>
      <c r="I5620" t="s">
        <v>4125</v>
      </c>
      <c r="M5620" t="s">
        <v>3494</v>
      </c>
      <c r="N5620" t="s">
        <v>4488</v>
      </c>
      <c r="O5620" t="s">
        <v>4362</v>
      </c>
      <c r="P5620" s="199">
        <v>5000</v>
      </c>
      <c r="S5620" t="s">
        <v>3495</v>
      </c>
      <c r="T5620" t="s">
        <v>3730</v>
      </c>
      <c r="U5620" s="201">
        <v>1.335</v>
      </c>
      <c r="V5620" t="s">
        <v>4702</v>
      </c>
      <c r="W5620" t="s">
        <v>4489</v>
      </c>
      <c r="X5620" t="s">
        <v>4490</v>
      </c>
      <c r="Y5620" t="s">
        <v>3748</v>
      </c>
      <c r="Z5620" t="s">
        <v>3051</v>
      </c>
      <c r="AA5620" t="s">
        <v>1578</v>
      </c>
      <c r="AB5620" s="198">
        <v>37196</v>
      </c>
      <c r="AC5620" s="198">
        <v>37346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465000</v>
      </c>
      <c r="G5621" s="202">
        <v>1343233</v>
      </c>
      <c r="H5621" s="198">
        <v>37047.558530092596</v>
      </c>
      <c r="I5621" t="s">
        <v>4518</v>
      </c>
      <c r="M5621" t="s">
        <v>3494</v>
      </c>
      <c r="N5621" t="s">
        <v>4277</v>
      </c>
      <c r="O5621" t="s">
        <v>4487</v>
      </c>
      <c r="P5621" s="199">
        <v>15000</v>
      </c>
      <c r="S5621" t="s">
        <v>3495</v>
      </c>
      <c r="T5621" t="s">
        <v>3730</v>
      </c>
      <c r="U5621" s="201">
        <v>3.9</v>
      </c>
      <c r="V5621" t="s">
        <v>4413</v>
      </c>
      <c r="W5621" t="s">
        <v>2909</v>
      </c>
      <c r="X5621" t="s">
        <v>4278</v>
      </c>
      <c r="Y5621" t="s">
        <v>3748</v>
      </c>
      <c r="Z5621" t="s">
        <v>3051</v>
      </c>
      <c r="AA5621" t="s">
        <v>1579</v>
      </c>
      <c r="AB5621" s="198">
        <v>37073.875</v>
      </c>
      <c r="AC5621" s="198">
        <v>37103.875</v>
      </c>
    </row>
    <row r="5622" spans="1:29" x14ac:dyDescent="0.2">
      <c r="A5622" s="44" t="str">
        <f t="shared" si="440"/>
        <v>US Crude Financial</v>
      </c>
      <c r="B5622" s="44" t="str">
        <f t="shared" si="441"/>
        <v>US</v>
      </c>
      <c r="C5622" s="44" t="str">
        <f t="shared" si="442"/>
        <v>Crude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</v>
      </c>
      <c r="F5622" s="213">
        <f t="shared" si="444"/>
        <v>50000</v>
      </c>
      <c r="G5622" s="202">
        <v>1343234</v>
      </c>
      <c r="H5622" s="198">
        <v>37047.558587962965</v>
      </c>
      <c r="I5622" t="s">
        <v>4276</v>
      </c>
      <c r="M5622" t="s">
        <v>3599</v>
      </c>
      <c r="N5622" t="s">
        <v>4774</v>
      </c>
      <c r="O5622" t="s">
        <v>3516</v>
      </c>
      <c r="P5622" s="199">
        <v>50000</v>
      </c>
      <c r="S5622" t="s">
        <v>3500</v>
      </c>
      <c r="T5622" t="s">
        <v>3730</v>
      </c>
      <c r="U5622" s="201">
        <v>28.22</v>
      </c>
      <c r="V5622" t="s">
        <v>4469</v>
      </c>
      <c r="W5622" t="s">
        <v>4776</v>
      </c>
      <c r="X5622" t="s">
        <v>4777</v>
      </c>
      <c r="Y5622" t="s">
        <v>2830</v>
      </c>
      <c r="Z5622" t="s">
        <v>3051</v>
      </c>
      <c r="AA5622">
        <v>113926</v>
      </c>
      <c r="AB5622" s="198">
        <v>37073</v>
      </c>
      <c r="AC5622" s="198">
        <v>37103</v>
      </c>
    </row>
    <row r="5623" spans="1:29" x14ac:dyDescent="0.2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31</v>
      </c>
      <c r="F5623" s="213">
        <f t="shared" si="444"/>
        <v>310000</v>
      </c>
      <c r="G5623" s="202">
        <v>1343235</v>
      </c>
      <c r="H5623" s="198">
        <v>37047.558622685188</v>
      </c>
      <c r="I5623" t="s">
        <v>3702</v>
      </c>
      <c r="M5623" t="s">
        <v>3494</v>
      </c>
      <c r="N5623" t="s">
        <v>4277</v>
      </c>
      <c r="O5623" t="s">
        <v>4487</v>
      </c>
      <c r="Q5623" s="199">
        <v>10000</v>
      </c>
      <c r="S5623" t="s">
        <v>3495</v>
      </c>
      <c r="T5623" t="s">
        <v>3730</v>
      </c>
      <c r="U5623" s="201">
        <v>3.9049999999999998</v>
      </c>
      <c r="V5623" t="s">
        <v>3928</v>
      </c>
      <c r="W5623" t="s">
        <v>2909</v>
      </c>
      <c r="X5623" t="s">
        <v>4278</v>
      </c>
      <c r="Y5623" t="s">
        <v>3748</v>
      </c>
      <c r="Z5623" t="s">
        <v>3051</v>
      </c>
      <c r="AA5623" t="s">
        <v>1580</v>
      </c>
      <c r="AB5623" s="198">
        <v>37073.875</v>
      </c>
      <c r="AC5623" s="198">
        <v>37103.875</v>
      </c>
    </row>
    <row r="5624" spans="1:29" x14ac:dyDescent="0.2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151</v>
      </c>
      <c r="F5624" s="213">
        <f t="shared" si="444"/>
        <v>755000</v>
      </c>
      <c r="G5624" s="202">
        <v>1343236</v>
      </c>
      <c r="H5624" s="198">
        <v>37047.558993055558</v>
      </c>
      <c r="I5624" t="s">
        <v>4276</v>
      </c>
      <c r="M5624" t="s">
        <v>3494</v>
      </c>
      <c r="N5624" t="s">
        <v>4277</v>
      </c>
      <c r="O5624" t="s">
        <v>4505</v>
      </c>
      <c r="Q5624" s="199">
        <v>5000</v>
      </c>
      <c r="S5624" t="s">
        <v>3495</v>
      </c>
      <c r="T5624" t="s">
        <v>3730</v>
      </c>
      <c r="U5624" s="201">
        <v>4.34</v>
      </c>
      <c r="V5624" t="s">
        <v>4460</v>
      </c>
      <c r="W5624" t="s">
        <v>2909</v>
      </c>
      <c r="X5624" t="s">
        <v>4278</v>
      </c>
      <c r="Y5624" t="s">
        <v>3748</v>
      </c>
      <c r="Z5624" t="s">
        <v>3051</v>
      </c>
      <c r="AA5624" t="s">
        <v>1581</v>
      </c>
      <c r="AB5624" s="198">
        <v>37196</v>
      </c>
      <c r="AC5624" s="198">
        <v>37346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1343237</v>
      </c>
      <c r="H5625" s="198">
        <v>37047.559155092589</v>
      </c>
      <c r="I5625" t="s">
        <v>3702</v>
      </c>
      <c r="M5625" t="s">
        <v>3494</v>
      </c>
      <c r="N5625" t="s">
        <v>4277</v>
      </c>
      <c r="O5625" t="s">
        <v>4487</v>
      </c>
      <c r="Q5625" s="199">
        <v>5000</v>
      </c>
      <c r="S5625" t="s">
        <v>3495</v>
      </c>
      <c r="T5625" t="s">
        <v>3730</v>
      </c>
      <c r="U5625" s="201">
        <v>3.91</v>
      </c>
      <c r="V5625" t="s">
        <v>3680</v>
      </c>
      <c r="W5625" t="s">
        <v>2909</v>
      </c>
      <c r="X5625" t="s">
        <v>4278</v>
      </c>
      <c r="Y5625" t="s">
        <v>3748</v>
      </c>
      <c r="Z5625" t="s">
        <v>3051</v>
      </c>
      <c r="AA5625" t="s">
        <v>1582</v>
      </c>
      <c r="AB5625" s="198">
        <v>37073.875</v>
      </c>
      <c r="AC5625" s="198">
        <v>37103.875</v>
      </c>
    </row>
    <row r="5626" spans="1:29" x14ac:dyDescent="0.2">
      <c r="A5626" s="44" t="str">
        <f t="shared" si="440"/>
        <v>US Crude Financial</v>
      </c>
      <c r="B5626" s="44" t="str">
        <f t="shared" si="441"/>
        <v>US</v>
      </c>
      <c r="C5626" s="44" t="str">
        <f t="shared" si="442"/>
        <v>Crude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25000</v>
      </c>
      <c r="G5626" s="202">
        <v>1343238</v>
      </c>
      <c r="H5626" s="198">
        <v>37047.559363425928</v>
      </c>
      <c r="I5626" t="s">
        <v>4276</v>
      </c>
      <c r="M5626" t="s">
        <v>3599</v>
      </c>
      <c r="N5626" t="s">
        <v>4774</v>
      </c>
      <c r="O5626" t="s">
        <v>3516</v>
      </c>
      <c r="Q5626" s="199">
        <v>25000</v>
      </c>
      <c r="S5626" t="s">
        <v>3500</v>
      </c>
      <c r="T5626" t="s">
        <v>3730</v>
      </c>
      <c r="U5626" s="201">
        <v>28.24</v>
      </c>
      <c r="V5626" t="s">
        <v>3679</v>
      </c>
      <c r="W5626" t="s">
        <v>4776</v>
      </c>
      <c r="X5626" t="s">
        <v>4777</v>
      </c>
      <c r="Y5626" t="s">
        <v>2830</v>
      </c>
      <c r="Z5626" t="s">
        <v>3051</v>
      </c>
      <c r="AA5626">
        <v>113927</v>
      </c>
      <c r="AB5626" s="198">
        <v>37073</v>
      </c>
      <c r="AC5626" s="198">
        <v>37103</v>
      </c>
    </row>
    <row r="5627" spans="1:29" x14ac:dyDescent="0.2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31</v>
      </c>
      <c r="F5627" s="213">
        <f t="shared" si="444"/>
        <v>77500</v>
      </c>
      <c r="G5627" s="202">
        <v>1343239</v>
      </c>
      <c r="H5627" s="198">
        <v>37047.559398148151</v>
      </c>
      <c r="I5627" t="s">
        <v>4321</v>
      </c>
      <c r="M5627" t="s">
        <v>3494</v>
      </c>
      <c r="N5627" t="s">
        <v>4277</v>
      </c>
      <c r="O5627" t="s">
        <v>4487</v>
      </c>
      <c r="Q5627" s="199">
        <v>2500</v>
      </c>
      <c r="S5627" t="s">
        <v>3495</v>
      </c>
      <c r="T5627" t="s">
        <v>3730</v>
      </c>
      <c r="U5627" s="201">
        <v>3.91</v>
      </c>
      <c r="V5627" t="s">
        <v>411</v>
      </c>
      <c r="W5627" t="s">
        <v>2909</v>
      </c>
      <c r="X5627" t="s">
        <v>4278</v>
      </c>
      <c r="Y5627" t="s">
        <v>3748</v>
      </c>
      <c r="Z5627" t="s">
        <v>3051</v>
      </c>
      <c r="AA5627" t="s">
        <v>1583</v>
      </c>
      <c r="AB5627" s="198">
        <v>37073.875</v>
      </c>
      <c r="AC5627" s="198">
        <v>37103.875</v>
      </c>
    </row>
    <row r="5628" spans="1:29" x14ac:dyDescent="0.2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31</v>
      </c>
      <c r="F5628" s="213">
        <f t="shared" si="444"/>
        <v>232500</v>
      </c>
      <c r="G5628" s="202">
        <v>1343240</v>
      </c>
      <c r="H5628" s="198">
        <v>37047.559490740743</v>
      </c>
      <c r="I5628" t="s">
        <v>4276</v>
      </c>
      <c r="M5628" t="s">
        <v>3494</v>
      </c>
      <c r="N5628" t="s">
        <v>4277</v>
      </c>
      <c r="O5628" t="s">
        <v>4487</v>
      </c>
      <c r="Q5628" s="199">
        <v>7500</v>
      </c>
      <c r="S5628" t="s">
        <v>3495</v>
      </c>
      <c r="T5628" t="s">
        <v>3730</v>
      </c>
      <c r="U5628" s="201">
        <v>3.91</v>
      </c>
      <c r="V5628" t="s">
        <v>4062</v>
      </c>
      <c r="W5628" t="s">
        <v>2909</v>
      </c>
      <c r="X5628" t="s">
        <v>4278</v>
      </c>
      <c r="Y5628" t="s">
        <v>3748</v>
      </c>
      <c r="Z5628" t="s">
        <v>3051</v>
      </c>
      <c r="AA5628" t="s">
        <v>1584</v>
      </c>
      <c r="AB5628" s="198">
        <v>37073.875</v>
      </c>
      <c r="AC5628" s="198">
        <v>37103.875</v>
      </c>
    </row>
    <row r="5629" spans="1:29" x14ac:dyDescent="0.2">
      <c r="A5629" s="44" t="str">
        <f t="shared" si="440"/>
        <v>US Crude Financial</v>
      </c>
      <c r="B5629" s="44" t="str">
        <f t="shared" si="441"/>
        <v>US</v>
      </c>
      <c r="C5629" s="44" t="str">
        <f t="shared" si="442"/>
        <v>Crude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1</v>
      </c>
      <c r="F5629" s="213">
        <f t="shared" si="444"/>
        <v>25000</v>
      </c>
      <c r="G5629" s="202">
        <v>1343241</v>
      </c>
      <c r="H5629" s="198">
        <v>37047.559502314813</v>
      </c>
      <c r="I5629" t="s">
        <v>4276</v>
      </c>
      <c r="M5629" t="s">
        <v>3599</v>
      </c>
      <c r="N5629" t="s">
        <v>4774</v>
      </c>
      <c r="O5629" t="s">
        <v>3516</v>
      </c>
      <c r="Q5629" s="199">
        <v>25000</v>
      </c>
      <c r="S5629" t="s">
        <v>3500</v>
      </c>
      <c r="T5629" t="s">
        <v>3730</v>
      </c>
      <c r="U5629" s="201">
        <v>28.24</v>
      </c>
      <c r="V5629" t="s">
        <v>3631</v>
      </c>
      <c r="W5629" t="s">
        <v>4776</v>
      </c>
      <c r="X5629" t="s">
        <v>4777</v>
      </c>
      <c r="Y5629" t="s">
        <v>2830</v>
      </c>
      <c r="Z5629" t="s">
        <v>3051</v>
      </c>
      <c r="AA5629">
        <v>113928</v>
      </c>
      <c r="AB5629" s="198">
        <v>37073</v>
      </c>
      <c r="AC5629" s="198">
        <v>37103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1343242</v>
      </c>
      <c r="H5630" s="198">
        <v>37047.559849537036</v>
      </c>
      <c r="I5630" t="s">
        <v>3606</v>
      </c>
      <c r="M5630" t="s">
        <v>3494</v>
      </c>
      <c r="N5630" t="s">
        <v>4277</v>
      </c>
      <c r="O5630" t="s">
        <v>4505</v>
      </c>
      <c r="Q5630" s="199">
        <v>5000</v>
      </c>
      <c r="S5630" t="s">
        <v>3495</v>
      </c>
      <c r="T5630" t="s">
        <v>3730</v>
      </c>
      <c r="U5630" s="201">
        <v>4.3449999999999998</v>
      </c>
      <c r="V5630" t="s">
        <v>3154</v>
      </c>
      <c r="W5630" t="s">
        <v>2909</v>
      </c>
      <c r="X5630" t="s">
        <v>4278</v>
      </c>
      <c r="Y5630" t="s">
        <v>3748</v>
      </c>
      <c r="Z5630" t="s">
        <v>3051</v>
      </c>
      <c r="AA5630" t="s">
        <v>1585</v>
      </c>
      <c r="AB5630" s="198">
        <v>37196</v>
      </c>
      <c r="AC5630" s="198">
        <v>37346</v>
      </c>
    </row>
    <row r="5631" spans="1:29" x14ac:dyDescent="0.2">
      <c r="A5631" s="44" t="str">
        <f t="shared" si="440"/>
        <v>US Power Physical</v>
      </c>
      <c r="B5631" s="44" t="str">
        <f t="shared" si="441"/>
        <v>US</v>
      </c>
      <c r="C5631" s="44" t="str">
        <f t="shared" si="442"/>
        <v>Power</v>
      </c>
      <c r="D5631" s="44" t="str">
        <f t="shared" si="443"/>
        <v>Physical</v>
      </c>
      <c r="E5631" s="44">
        <f>IF(VLOOKUP(S5631,'DD-Lookup'!$J$6:$L$50,3,FALSE)="Monthly",(YEAR(AC5631)-YEAR(AB5631))*12+MONTH(AC5631)-MONTH(AB5631)+1,(AC5631-AB5631+1))</f>
        <v>5</v>
      </c>
      <c r="F5631" s="213">
        <f t="shared" si="444"/>
        <v>250</v>
      </c>
      <c r="G5631" s="202">
        <v>1343243</v>
      </c>
      <c r="H5631" s="198">
        <v>37047.559953703705</v>
      </c>
      <c r="I5631" t="s">
        <v>3532</v>
      </c>
      <c r="M5631" t="s">
        <v>2818</v>
      </c>
      <c r="N5631" t="s">
        <v>3519</v>
      </c>
      <c r="O5631" t="s">
        <v>3457</v>
      </c>
      <c r="Q5631" s="199">
        <v>50</v>
      </c>
      <c r="S5631" t="s">
        <v>3493</v>
      </c>
      <c r="T5631" t="s">
        <v>3730</v>
      </c>
      <c r="U5631" s="201">
        <v>38.5</v>
      </c>
      <c r="V5631" t="s">
        <v>2840</v>
      </c>
      <c r="W5631" t="s">
        <v>3534</v>
      </c>
      <c r="X5631" t="s">
        <v>3535</v>
      </c>
      <c r="Y5631" t="s">
        <v>4783</v>
      </c>
      <c r="Z5631" t="s">
        <v>3046</v>
      </c>
      <c r="AA5631">
        <v>633454.1</v>
      </c>
      <c r="AB5631" s="198">
        <v>37053.875011574077</v>
      </c>
      <c r="AC5631" s="198">
        <v>37057.875011574077</v>
      </c>
    </row>
    <row r="5632" spans="1:29" x14ac:dyDescent="0.2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465000</v>
      </c>
      <c r="G5632" s="202">
        <v>1343244</v>
      </c>
      <c r="H5632" s="198">
        <v>37047.559988425928</v>
      </c>
      <c r="I5632" t="s">
        <v>4477</v>
      </c>
      <c r="M5632" t="s">
        <v>3494</v>
      </c>
      <c r="N5632" t="s">
        <v>4277</v>
      </c>
      <c r="O5632" t="s">
        <v>4487</v>
      </c>
      <c r="Q5632" s="199">
        <v>15000</v>
      </c>
      <c r="S5632" t="s">
        <v>3495</v>
      </c>
      <c r="T5632" t="s">
        <v>3730</v>
      </c>
      <c r="U5632" s="201">
        <v>3.915</v>
      </c>
      <c r="V5632" t="s">
        <v>4177</v>
      </c>
      <c r="W5632" t="s">
        <v>2909</v>
      </c>
      <c r="X5632" t="s">
        <v>4278</v>
      </c>
      <c r="Y5632" t="s">
        <v>3748</v>
      </c>
      <c r="Z5632" t="s">
        <v>3051</v>
      </c>
      <c r="AA5632" t="s">
        <v>1586</v>
      </c>
      <c r="AB5632" s="198">
        <v>37073.875</v>
      </c>
      <c r="AC5632" s="198">
        <v>37103.875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24</v>
      </c>
      <c r="F5633" s="213">
        <f t="shared" si="444"/>
        <v>240000</v>
      </c>
      <c r="G5633" s="202">
        <v>1343245</v>
      </c>
      <c r="H5633" s="198">
        <v>37047.560023148151</v>
      </c>
      <c r="I5633" t="s">
        <v>4272</v>
      </c>
      <c r="M5633" t="s">
        <v>3494</v>
      </c>
      <c r="N5633" t="s">
        <v>4277</v>
      </c>
      <c r="O5633" t="s">
        <v>1189</v>
      </c>
      <c r="Q5633" s="199">
        <v>10000</v>
      </c>
      <c r="S5633" t="s">
        <v>3495</v>
      </c>
      <c r="T5633" t="s">
        <v>3730</v>
      </c>
      <c r="U5633" s="201">
        <v>3.8149999999999999</v>
      </c>
      <c r="V5633" t="s">
        <v>4353</v>
      </c>
      <c r="W5633" t="s">
        <v>4527</v>
      </c>
      <c r="X5633" t="s">
        <v>4157</v>
      </c>
      <c r="Y5633" t="s">
        <v>3748</v>
      </c>
      <c r="Z5633" t="s">
        <v>3051</v>
      </c>
      <c r="AA5633" t="s">
        <v>1587</v>
      </c>
      <c r="AB5633" s="198">
        <v>37049.875011574077</v>
      </c>
      <c r="AC5633" s="198">
        <v>37072.875011574077</v>
      </c>
    </row>
    <row r="5634" spans="1:29" x14ac:dyDescent="0.2">
      <c r="A5634" s="44" t="str">
        <f t="shared" si="440"/>
        <v>US Crude Financial</v>
      </c>
      <c r="B5634" s="44" t="str">
        <f t="shared" si="441"/>
        <v>US</v>
      </c>
      <c r="C5634" s="44" t="str">
        <f t="shared" si="442"/>
        <v>Crude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</v>
      </c>
      <c r="F5634" s="213">
        <f t="shared" si="444"/>
        <v>50000</v>
      </c>
      <c r="G5634" s="202">
        <v>1343246</v>
      </c>
      <c r="H5634" s="198">
        <v>37047.560069444444</v>
      </c>
      <c r="I5634" t="s">
        <v>4276</v>
      </c>
      <c r="M5634" t="s">
        <v>3599</v>
      </c>
      <c r="N5634" t="s">
        <v>4774</v>
      </c>
      <c r="O5634" t="s">
        <v>3516</v>
      </c>
      <c r="P5634" s="199">
        <v>50000</v>
      </c>
      <c r="S5634" t="s">
        <v>3500</v>
      </c>
      <c r="T5634" t="s">
        <v>3730</v>
      </c>
      <c r="U5634" s="201">
        <v>28.22</v>
      </c>
      <c r="V5634" t="s">
        <v>3801</v>
      </c>
      <c r="W5634" t="s">
        <v>4776</v>
      </c>
      <c r="X5634" t="s">
        <v>4777</v>
      </c>
      <c r="Y5634" t="s">
        <v>2830</v>
      </c>
      <c r="Z5634" t="s">
        <v>3051</v>
      </c>
      <c r="AA5634">
        <v>113929</v>
      </c>
      <c r="AB5634" s="198">
        <v>37073</v>
      </c>
      <c r="AC5634" s="198">
        <v>37103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24</v>
      </c>
      <c r="F5635" s="213">
        <f t="shared" si="444"/>
        <v>240000</v>
      </c>
      <c r="G5635" s="202">
        <v>1343247</v>
      </c>
      <c r="H5635" s="198">
        <v>37047.560381944444</v>
      </c>
      <c r="I5635" t="s">
        <v>4410</v>
      </c>
      <c r="M5635" t="s">
        <v>3494</v>
      </c>
      <c r="N5635" t="s">
        <v>4277</v>
      </c>
      <c r="O5635" t="s">
        <v>1189</v>
      </c>
      <c r="P5635" s="199">
        <v>10000</v>
      </c>
      <c r="S5635" t="s">
        <v>3495</v>
      </c>
      <c r="T5635" t="s">
        <v>3730</v>
      </c>
      <c r="U5635" s="201">
        <v>3.81</v>
      </c>
      <c r="V5635" t="s">
        <v>1553</v>
      </c>
      <c r="W5635" t="s">
        <v>4527</v>
      </c>
      <c r="X5635" t="s">
        <v>4157</v>
      </c>
      <c r="Y5635" t="s">
        <v>3748</v>
      </c>
      <c r="Z5635" t="s">
        <v>3051</v>
      </c>
      <c r="AA5635" t="s">
        <v>1588</v>
      </c>
      <c r="AB5635" s="198">
        <v>37049.875011574077</v>
      </c>
      <c r="AC5635" s="198">
        <v>37072.875011574077</v>
      </c>
    </row>
    <row r="5636" spans="1:29" x14ac:dyDescent="0.2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24</v>
      </c>
      <c r="F5636" s="213">
        <f t="shared" si="444"/>
        <v>240000</v>
      </c>
      <c r="G5636" s="202">
        <v>1343248</v>
      </c>
      <c r="H5636" s="198">
        <v>37047.560601851852</v>
      </c>
      <c r="I5636" t="s">
        <v>4410</v>
      </c>
      <c r="M5636" t="s">
        <v>3494</v>
      </c>
      <c r="N5636" t="s">
        <v>4277</v>
      </c>
      <c r="O5636" t="s">
        <v>1589</v>
      </c>
      <c r="Q5636" s="199">
        <v>10000</v>
      </c>
      <c r="S5636" t="s">
        <v>3495</v>
      </c>
      <c r="T5636" t="s">
        <v>3730</v>
      </c>
      <c r="U5636" s="201">
        <v>3.8025000000000002</v>
      </c>
      <c r="V5636" t="s">
        <v>1553</v>
      </c>
      <c r="W5636" t="s">
        <v>4406</v>
      </c>
      <c r="X5636" t="s">
        <v>4407</v>
      </c>
      <c r="Y5636" t="s">
        <v>3748</v>
      </c>
      <c r="Z5636" t="s">
        <v>3051</v>
      </c>
      <c r="AA5636" t="s">
        <v>1590</v>
      </c>
      <c r="AB5636" s="198">
        <v>37049.875011574077</v>
      </c>
      <c r="AC5636" s="198">
        <v>37072.875011574077</v>
      </c>
    </row>
    <row r="5637" spans="1:29" x14ac:dyDescent="0.2">
      <c r="A5637" s="44" t="str">
        <f t="shared" si="440"/>
        <v>US Natural Gas Financial</v>
      </c>
      <c r="B5637" s="44" t="str">
        <f t="shared" si="441"/>
        <v>US</v>
      </c>
      <c r="C5637" s="44" t="str">
        <f t="shared" si="442"/>
        <v>Natural Gas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31</v>
      </c>
      <c r="F5637" s="213">
        <f t="shared" si="444"/>
        <v>465000</v>
      </c>
      <c r="G5637" s="202">
        <v>1343249</v>
      </c>
      <c r="H5637" s="198">
        <v>37047.560648148145</v>
      </c>
      <c r="I5637" t="s">
        <v>4282</v>
      </c>
      <c r="M5637" t="s">
        <v>3494</v>
      </c>
      <c r="N5637" t="s">
        <v>4277</v>
      </c>
      <c r="O5637" t="s">
        <v>4487</v>
      </c>
      <c r="Q5637" s="199">
        <v>15000</v>
      </c>
      <c r="S5637" t="s">
        <v>3495</v>
      </c>
      <c r="T5637" t="s">
        <v>3730</v>
      </c>
      <c r="U5637" s="201">
        <v>3.92</v>
      </c>
      <c r="V5637" t="s">
        <v>3145</v>
      </c>
      <c r="W5637" t="s">
        <v>2909</v>
      </c>
      <c r="X5637" t="s">
        <v>4278</v>
      </c>
      <c r="Y5637" t="s">
        <v>3748</v>
      </c>
      <c r="Z5637" t="s">
        <v>3051</v>
      </c>
      <c r="AA5637" t="s">
        <v>1591</v>
      </c>
      <c r="AB5637" s="198">
        <v>37073.875</v>
      </c>
      <c r="AC5637" s="198">
        <v>37103.875</v>
      </c>
    </row>
    <row r="5638" spans="1:29" x14ac:dyDescent="0.2">
      <c r="A5638" s="44" t="str">
        <f t="shared" si="440"/>
        <v>US Natural Gas Financial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Financial</v>
      </c>
      <c r="E5638" s="44">
        <f>IF(VLOOKUP(S5638,'DD-Lookup'!$J$6:$L$50,3,FALSE)="Monthly",(YEAR(AC5638)-YEAR(AB5638))*12+MONTH(AC5638)-MONTH(AB5638)+1,(AC5638-AB5638+1))</f>
        <v>365</v>
      </c>
      <c r="F5638" s="213">
        <f t="shared" si="444"/>
        <v>1825000</v>
      </c>
      <c r="G5638" s="202">
        <v>1343251</v>
      </c>
      <c r="H5638" s="198">
        <v>37047.560798611114</v>
      </c>
      <c r="I5638" t="s">
        <v>4484</v>
      </c>
      <c r="M5638" t="s">
        <v>3494</v>
      </c>
      <c r="N5638" t="s">
        <v>4277</v>
      </c>
      <c r="O5638" t="s">
        <v>4526</v>
      </c>
      <c r="Q5638" s="199">
        <v>5000</v>
      </c>
      <c r="S5638" t="s">
        <v>3495</v>
      </c>
      <c r="T5638" t="s">
        <v>3730</v>
      </c>
      <c r="U5638" s="201">
        <v>4.0199999999999996</v>
      </c>
      <c r="V5638" t="s">
        <v>4485</v>
      </c>
      <c r="W5638" t="s">
        <v>2909</v>
      </c>
      <c r="X5638" t="s">
        <v>4278</v>
      </c>
      <c r="Y5638" t="s">
        <v>3748</v>
      </c>
      <c r="Z5638" t="s">
        <v>3051</v>
      </c>
      <c r="AA5638" t="s">
        <v>1592</v>
      </c>
      <c r="AB5638" s="198">
        <v>37257.875</v>
      </c>
      <c r="AC5638" s="198">
        <v>37621.875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24</v>
      </c>
      <c r="F5639" s="213">
        <f t="shared" si="444"/>
        <v>9600</v>
      </c>
      <c r="G5639" s="202">
        <v>1343252</v>
      </c>
      <c r="H5639" s="198">
        <v>37047.561030092591</v>
      </c>
      <c r="I5639" t="s">
        <v>3157</v>
      </c>
      <c r="M5639" t="s">
        <v>3494</v>
      </c>
      <c r="N5639" t="s">
        <v>3840</v>
      </c>
      <c r="O5639" t="s">
        <v>1593</v>
      </c>
      <c r="P5639" s="199">
        <v>400</v>
      </c>
      <c r="S5639" t="s">
        <v>3495</v>
      </c>
      <c r="T5639" t="s">
        <v>3730</v>
      </c>
      <c r="U5639" s="201">
        <v>3.7650000000000001</v>
      </c>
      <c r="V5639" t="s">
        <v>3849</v>
      </c>
      <c r="W5639" t="s">
        <v>4169</v>
      </c>
      <c r="X5639" t="s">
        <v>4170</v>
      </c>
      <c r="Y5639" t="s">
        <v>4481</v>
      </c>
      <c r="Z5639" t="s">
        <v>3051</v>
      </c>
      <c r="AA5639">
        <v>831932</v>
      </c>
      <c r="AB5639" s="198">
        <v>37049.875011574077</v>
      </c>
      <c r="AC5639" s="198">
        <v>37072.875011574077</v>
      </c>
    </row>
    <row r="5640" spans="1:29" x14ac:dyDescent="0.2">
      <c r="A5640" s="44" t="str">
        <f t="shared" si="440"/>
        <v>US Natural Gas Financial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Financial</v>
      </c>
      <c r="E5640" s="44">
        <f>IF(VLOOKUP(S5640,'DD-Lookup'!$J$6:$L$50,3,FALSE)="Monthly",(YEAR(AC5640)-YEAR(AB5640))*12+MONTH(AC5640)-MONTH(AB5640)+1,(AC5640-AB5640+1))</f>
        <v>31</v>
      </c>
      <c r="F5640" s="213">
        <f t="shared" si="444"/>
        <v>77500</v>
      </c>
      <c r="G5640" s="202">
        <v>1343254</v>
      </c>
      <c r="H5640" s="198">
        <v>37047.56108796296</v>
      </c>
      <c r="I5640" t="s">
        <v>4159</v>
      </c>
      <c r="M5640" t="s">
        <v>3494</v>
      </c>
      <c r="N5640" t="s">
        <v>4277</v>
      </c>
      <c r="O5640" t="s">
        <v>4487</v>
      </c>
      <c r="P5640" s="199">
        <v>2500</v>
      </c>
      <c r="S5640" t="s">
        <v>3495</v>
      </c>
      <c r="T5640" t="s">
        <v>3730</v>
      </c>
      <c r="U5640" s="201">
        <v>3.915</v>
      </c>
      <c r="V5640" t="s">
        <v>138</v>
      </c>
      <c r="W5640" t="s">
        <v>2909</v>
      </c>
      <c r="X5640" t="s">
        <v>4278</v>
      </c>
      <c r="Y5640" t="s">
        <v>3748</v>
      </c>
      <c r="Z5640" t="s">
        <v>3051</v>
      </c>
      <c r="AA5640" t="s">
        <v>1594</v>
      </c>
      <c r="AB5640" s="198">
        <v>37073.875</v>
      </c>
      <c r="AC5640" s="198">
        <v>37103.875</v>
      </c>
    </row>
    <row r="5641" spans="1:29" x14ac:dyDescent="0.2">
      <c r="A5641" s="44" t="str">
        <f t="shared" si="440"/>
        <v>US Power Physical</v>
      </c>
      <c r="B5641" s="44" t="str">
        <f t="shared" si="441"/>
        <v>US</v>
      </c>
      <c r="C5641" s="44" t="str">
        <f t="shared" si="442"/>
        <v>Power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2</v>
      </c>
      <c r="F5641" s="213">
        <f t="shared" si="444"/>
        <v>100</v>
      </c>
      <c r="G5641" s="202">
        <v>1343255</v>
      </c>
      <c r="H5641" s="198">
        <v>37047.56108796296</v>
      </c>
      <c r="I5641" t="s">
        <v>3540</v>
      </c>
      <c r="M5641" t="s">
        <v>2818</v>
      </c>
      <c r="N5641" t="s">
        <v>3519</v>
      </c>
      <c r="O5641" t="s">
        <v>2428</v>
      </c>
      <c r="Q5641" s="199">
        <v>50</v>
      </c>
      <c r="S5641" t="s">
        <v>3493</v>
      </c>
      <c r="T5641" t="s">
        <v>3730</v>
      </c>
      <c r="U5641" s="201">
        <v>29.25</v>
      </c>
      <c r="V5641" t="s">
        <v>3121</v>
      </c>
      <c r="W5641" t="s">
        <v>3534</v>
      </c>
      <c r="X5641" t="s">
        <v>3535</v>
      </c>
      <c r="Y5641" t="s">
        <v>4783</v>
      </c>
      <c r="Z5641" t="s">
        <v>3046</v>
      </c>
      <c r="AA5641">
        <v>633456.1</v>
      </c>
      <c r="AB5641" s="198">
        <v>37049.875011574077</v>
      </c>
      <c r="AC5641" s="198">
        <v>37050.875011574077</v>
      </c>
    </row>
    <row r="5642" spans="1:29" x14ac:dyDescent="0.2">
      <c r="A5642" s="44" t="str">
        <f t="shared" ref="A5642:A5705" si="445">B5642&amp;" "&amp;C5642&amp;" "&amp;D5642</f>
        <v>US Natural Gas Physical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Physical</v>
      </c>
      <c r="E5642" s="44">
        <f>IF(VLOOKUP(S5642,'DD-Lookup'!$J$6:$L$50,3,FALSE)="Monthly",(YEAR(AC5642)-YEAR(AB5642))*12+MONTH(AC5642)-MONTH(AB5642)+1,(AC5642-AB5642+1))</f>
        <v>1</v>
      </c>
      <c r="F5642" s="213">
        <f t="shared" ref="F5642:F5705" si="449">E5642*SUM(P5642:Q5642)</f>
        <v>9600</v>
      </c>
      <c r="G5642" s="202">
        <v>1343256</v>
      </c>
      <c r="H5642" s="198">
        <v>37047.561342592591</v>
      </c>
      <c r="I5642" t="s">
        <v>3157</v>
      </c>
      <c r="M5642" t="s">
        <v>3494</v>
      </c>
      <c r="N5642" t="s">
        <v>3840</v>
      </c>
      <c r="O5642" t="s">
        <v>1595</v>
      </c>
      <c r="Q5642" s="199">
        <v>9600</v>
      </c>
      <c r="S5642" t="s">
        <v>3495</v>
      </c>
      <c r="T5642" t="s">
        <v>3730</v>
      </c>
      <c r="U5642" s="201">
        <v>3.94</v>
      </c>
      <c r="V5642" t="s">
        <v>3849</v>
      </c>
      <c r="W5642" t="s">
        <v>4178</v>
      </c>
      <c r="X5642" t="s">
        <v>4179</v>
      </c>
      <c r="Y5642" t="s">
        <v>4481</v>
      </c>
      <c r="Z5642" t="s">
        <v>3051</v>
      </c>
      <c r="AA5642">
        <v>831933</v>
      </c>
      <c r="AB5642" s="198">
        <v>37049.875011574077</v>
      </c>
      <c r="AC5642" s="198">
        <v>37049.875011574077</v>
      </c>
    </row>
    <row r="5643" spans="1:29" x14ac:dyDescent="0.2">
      <c r="A5643" s="44" t="str">
        <f t="shared" si="445"/>
        <v>US Natural Gas Physical</v>
      </c>
      <c r="B5643" s="44" t="str">
        <f t="shared" si="446"/>
        <v>US</v>
      </c>
      <c r="C5643" s="44" t="str">
        <f t="shared" si="447"/>
        <v>Natural Gas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10000</v>
      </c>
      <c r="G5643" s="202">
        <v>1343257</v>
      </c>
      <c r="H5643" s="198">
        <v>37047.561516203707</v>
      </c>
      <c r="I5643" t="s">
        <v>3157</v>
      </c>
      <c r="M5643" t="s">
        <v>3494</v>
      </c>
      <c r="N5643" t="s">
        <v>3840</v>
      </c>
      <c r="O5643" t="s">
        <v>1424</v>
      </c>
      <c r="P5643" s="199">
        <v>10000</v>
      </c>
      <c r="S5643" t="s">
        <v>3495</v>
      </c>
      <c r="T5643" t="s">
        <v>3730</v>
      </c>
      <c r="U5643" s="201">
        <v>3.79</v>
      </c>
      <c r="V5643" t="s">
        <v>4433</v>
      </c>
      <c r="W5643" t="s">
        <v>4163</v>
      </c>
      <c r="X5643" t="s">
        <v>4164</v>
      </c>
      <c r="Y5643" t="s">
        <v>4481</v>
      </c>
      <c r="Z5643" t="s">
        <v>3051</v>
      </c>
      <c r="AA5643">
        <v>831934</v>
      </c>
      <c r="AB5643" s="198">
        <v>37049.875011574077</v>
      </c>
      <c r="AC5643" s="198">
        <v>37049.875011574077</v>
      </c>
    </row>
    <row r="5644" spans="1:29" x14ac:dyDescent="0.2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387500</v>
      </c>
      <c r="G5644" s="202">
        <v>1343258</v>
      </c>
      <c r="H5644" s="198">
        <v>37047.561620370368</v>
      </c>
      <c r="I5644" t="s">
        <v>4276</v>
      </c>
      <c r="M5644" t="s">
        <v>3494</v>
      </c>
      <c r="N5644" t="s">
        <v>4277</v>
      </c>
      <c r="O5644" t="s">
        <v>4487</v>
      </c>
      <c r="P5644" s="199">
        <v>12500</v>
      </c>
      <c r="S5644" t="s">
        <v>3495</v>
      </c>
      <c r="T5644" t="s">
        <v>3730</v>
      </c>
      <c r="U5644" s="201">
        <v>3.915</v>
      </c>
      <c r="V5644" t="s">
        <v>4452</v>
      </c>
      <c r="W5644" t="s">
        <v>2909</v>
      </c>
      <c r="X5644" t="s">
        <v>4278</v>
      </c>
      <c r="Y5644" t="s">
        <v>3748</v>
      </c>
      <c r="Z5644" t="s">
        <v>3051</v>
      </c>
      <c r="AA5644" t="s">
        <v>1596</v>
      </c>
      <c r="AB5644" s="198">
        <v>37073.875</v>
      </c>
      <c r="AC5644" s="198">
        <v>37103.875</v>
      </c>
    </row>
    <row r="5645" spans="1:29" x14ac:dyDescent="0.2">
      <c r="A5645" s="44" t="str">
        <f t="shared" si="445"/>
        <v>US Natural Gas Financial</v>
      </c>
      <c r="B5645" s="44" t="str">
        <f t="shared" si="446"/>
        <v>US</v>
      </c>
      <c r="C5645" s="44" t="str">
        <f t="shared" si="447"/>
        <v>Natural Gas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24</v>
      </c>
      <c r="F5645" s="213">
        <f t="shared" si="449"/>
        <v>240000</v>
      </c>
      <c r="G5645" s="202">
        <v>1343259</v>
      </c>
      <c r="H5645" s="198">
        <v>37047.561782407407</v>
      </c>
      <c r="I5645" t="s">
        <v>4410</v>
      </c>
      <c r="M5645" t="s">
        <v>3494</v>
      </c>
      <c r="N5645" t="s">
        <v>4277</v>
      </c>
      <c r="O5645" t="s">
        <v>1589</v>
      </c>
      <c r="Q5645" s="199">
        <v>10000</v>
      </c>
      <c r="S5645" t="s">
        <v>3495</v>
      </c>
      <c r="T5645" t="s">
        <v>3730</v>
      </c>
      <c r="U5645" s="201">
        <v>3.8050000000000002</v>
      </c>
      <c r="V5645" t="s">
        <v>1553</v>
      </c>
      <c r="W5645" t="s">
        <v>4406</v>
      </c>
      <c r="X5645" t="s">
        <v>4407</v>
      </c>
      <c r="Y5645" t="s">
        <v>3748</v>
      </c>
      <c r="Z5645" t="s">
        <v>3051</v>
      </c>
      <c r="AA5645" t="s">
        <v>1597</v>
      </c>
      <c r="AB5645" s="198">
        <v>37049.875011574077</v>
      </c>
      <c r="AC5645" s="198">
        <v>37072.875011574077</v>
      </c>
    </row>
    <row r="5646" spans="1:29" x14ac:dyDescent="0.2">
      <c r="A5646" s="44" t="str">
        <f t="shared" si="445"/>
        <v>US Natural Gas Financial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Financial</v>
      </c>
      <c r="E5646" s="44">
        <f>IF(VLOOKUP(S5646,'DD-Lookup'!$J$6:$L$50,3,FALSE)="Monthly",(YEAR(AC5646)-YEAR(AB5646))*12+MONTH(AC5646)-MONTH(AB5646)+1,(AC5646-AB5646+1))</f>
        <v>31</v>
      </c>
      <c r="F5646" s="213">
        <f t="shared" si="449"/>
        <v>155000</v>
      </c>
      <c r="G5646" s="202">
        <v>1343261</v>
      </c>
      <c r="H5646" s="198">
        <v>37047.561840277776</v>
      </c>
      <c r="I5646" t="s">
        <v>4477</v>
      </c>
      <c r="M5646" t="s">
        <v>3494</v>
      </c>
      <c r="N5646" t="s">
        <v>4277</v>
      </c>
      <c r="O5646" t="s">
        <v>4487</v>
      </c>
      <c r="Q5646" s="199">
        <v>5000</v>
      </c>
      <c r="S5646" t="s">
        <v>3495</v>
      </c>
      <c r="T5646" t="s">
        <v>3730</v>
      </c>
      <c r="U5646" s="201">
        <v>3.915</v>
      </c>
      <c r="V5646" t="s">
        <v>4177</v>
      </c>
      <c r="W5646" t="s">
        <v>2909</v>
      </c>
      <c r="X5646" t="s">
        <v>4278</v>
      </c>
      <c r="Y5646" t="s">
        <v>3748</v>
      </c>
      <c r="Z5646" t="s">
        <v>3051</v>
      </c>
      <c r="AA5646" t="s">
        <v>1598</v>
      </c>
      <c r="AB5646" s="198">
        <v>37073.875</v>
      </c>
      <c r="AC5646" s="198">
        <v>37103.875</v>
      </c>
    </row>
    <row r="5647" spans="1:29" x14ac:dyDescent="0.2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1343260</v>
      </c>
      <c r="H5647" s="198">
        <v>37047.561840277776</v>
      </c>
      <c r="I5647" t="s">
        <v>4276</v>
      </c>
      <c r="M5647" t="s">
        <v>3599</v>
      </c>
      <c r="N5647" t="s">
        <v>4774</v>
      </c>
      <c r="O5647" t="s">
        <v>3516</v>
      </c>
      <c r="Q5647" s="199">
        <v>50000</v>
      </c>
      <c r="S5647" t="s">
        <v>3500</v>
      </c>
      <c r="T5647" t="s">
        <v>3730</v>
      </c>
      <c r="U5647" s="201">
        <v>28.24</v>
      </c>
      <c r="V5647" t="s">
        <v>3801</v>
      </c>
      <c r="W5647" t="s">
        <v>4776</v>
      </c>
      <c r="X5647" t="s">
        <v>4777</v>
      </c>
      <c r="Y5647" t="s">
        <v>2830</v>
      </c>
      <c r="Z5647" t="s">
        <v>3051</v>
      </c>
      <c r="AA5647">
        <v>113930</v>
      </c>
      <c r="AB5647" s="198">
        <v>37073</v>
      </c>
      <c r="AC5647" s="198">
        <v>37103</v>
      </c>
    </row>
    <row r="5648" spans="1:29" x14ac:dyDescent="0.2">
      <c r="A5648" s="44" t="str">
        <f t="shared" si="445"/>
        <v>US Natural Gas Physical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24</v>
      </c>
      <c r="F5648" s="213">
        <f t="shared" si="449"/>
        <v>9600</v>
      </c>
      <c r="G5648" s="202">
        <v>1343262</v>
      </c>
      <c r="H5648" s="198">
        <v>37047.561863425923</v>
      </c>
      <c r="I5648" t="s">
        <v>3157</v>
      </c>
      <c r="M5648" t="s">
        <v>3494</v>
      </c>
      <c r="N5648" t="s">
        <v>3840</v>
      </c>
      <c r="O5648" t="s">
        <v>1593</v>
      </c>
      <c r="P5648" s="199">
        <v>400</v>
      </c>
      <c r="S5648" t="s">
        <v>3495</v>
      </c>
      <c r="T5648" t="s">
        <v>3730</v>
      </c>
      <c r="U5648" s="201">
        <v>3.76</v>
      </c>
      <c r="V5648" t="s">
        <v>3849</v>
      </c>
      <c r="W5648" t="s">
        <v>4169</v>
      </c>
      <c r="X5648" t="s">
        <v>4170</v>
      </c>
      <c r="Y5648" t="s">
        <v>4481</v>
      </c>
      <c r="Z5648" t="s">
        <v>3051</v>
      </c>
      <c r="AA5648">
        <v>831935</v>
      </c>
      <c r="AB5648" s="198">
        <v>37049.875011574077</v>
      </c>
      <c r="AC5648" s="198">
        <v>37072.875011574077</v>
      </c>
    </row>
    <row r="5649" spans="1:29" x14ac:dyDescent="0.2">
      <c r="A5649" s="44" t="str">
        <f t="shared" si="445"/>
        <v>US Natural Gas Financial</v>
      </c>
      <c r="B5649" s="44" t="str">
        <f t="shared" si="446"/>
        <v>US</v>
      </c>
      <c r="C5649" s="44" t="str">
        <f t="shared" si="447"/>
        <v>Natural Gas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24</v>
      </c>
      <c r="F5649" s="213">
        <f t="shared" si="449"/>
        <v>120000</v>
      </c>
      <c r="G5649" s="202">
        <v>1343264</v>
      </c>
      <c r="H5649" s="198">
        <v>37047.561886574076</v>
      </c>
      <c r="I5649" t="s">
        <v>3532</v>
      </c>
      <c r="M5649" t="s">
        <v>3494</v>
      </c>
      <c r="N5649" t="s">
        <v>4277</v>
      </c>
      <c r="O5649" t="s">
        <v>1599</v>
      </c>
      <c r="P5649" s="199">
        <v>5000</v>
      </c>
      <c r="S5649" t="s">
        <v>3495</v>
      </c>
      <c r="T5649" t="s">
        <v>3730</v>
      </c>
      <c r="U5649" s="201">
        <v>8.65</v>
      </c>
      <c r="V5649" t="s">
        <v>3489</v>
      </c>
      <c r="W5649" t="s">
        <v>3163</v>
      </c>
      <c r="X5649" t="s">
        <v>3685</v>
      </c>
      <c r="Y5649" t="s">
        <v>3748</v>
      </c>
      <c r="Z5649" t="s">
        <v>3051</v>
      </c>
      <c r="AA5649" t="s">
        <v>1600</v>
      </c>
      <c r="AB5649" s="198">
        <v>37049.875011574077</v>
      </c>
      <c r="AC5649" s="198">
        <v>37072.875011574077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31</v>
      </c>
      <c r="F5650" s="213">
        <f t="shared" si="449"/>
        <v>155000</v>
      </c>
      <c r="G5650" s="202">
        <v>1343265</v>
      </c>
      <c r="H5650" s="198">
        <v>37047.561898148146</v>
      </c>
      <c r="I5650" t="s">
        <v>4282</v>
      </c>
      <c r="M5650" t="s">
        <v>3494</v>
      </c>
      <c r="N5650" t="s">
        <v>4277</v>
      </c>
      <c r="O5650" t="s">
        <v>4487</v>
      </c>
      <c r="Q5650" s="199">
        <v>5000</v>
      </c>
      <c r="S5650" t="s">
        <v>3495</v>
      </c>
      <c r="T5650" t="s">
        <v>3730</v>
      </c>
      <c r="U5650" s="201">
        <v>3.915</v>
      </c>
      <c r="V5650" t="s">
        <v>3145</v>
      </c>
      <c r="W5650" t="s">
        <v>2909</v>
      </c>
      <c r="X5650" t="s">
        <v>4278</v>
      </c>
      <c r="Y5650" t="s">
        <v>3748</v>
      </c>
      <c r="Z5650" t="s">
        <v>3051</v>
      </c>
      <c r="AA5650" t="s">
        <v>1601</v>
      </c>
      <c r="AB5650" s="198">
        <v>37073.875</v>
      </c>
      <c r="AC5650" s="198">
        <v>37103.875</v>
      </c>
    </row>
    <row r="5651" spans="1:29" x14ac:dyDescent="0.2">
      <c r="A5651" s="44" t="str">
        <f t="shared" si="445"/>
        <v>US Natural Gas Physical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Physical</v>
      </c>
      <c r="E5651" s="44">
        <f>IF(VLOOKUP(S5651,'DD-Lookup'!$J$6:$L$50,3,FALSE)="Monthly",(YEAR(AC5651)-YEAR(AB5651))*12+MONTH(AC5651)-MONTH(AB5651)+1,(AC5651-AB5651+1))</f>
        <v>1</v>
      </c>
      <c r="F5651" s="213">
        <f t="shared" si="449"/>
        <v>400</v>
      </c>
      <c r="G5651" s="202">
        <v>1343266</v>
      </c>
      <c r="H5651" s="198">
        <v>37047.561990740738</v>
      </c>
      <c r="I5651" t="s">
        <v>3157</v>
      </c>
      <c r="M5651" t="s">
        <v>3494</v>
      </c>
      <c r="N5651" t="s">
        <v>3840</v>
      </c>
      <c r="O5651" t="s">
        <v>1595</v>
      </c>
      <c r="Q5651" s="199">
        <v>400</v>
      </c>
      <c r="S5651" t="s">
        <v>3495</v>
      </c>
      <c r="T5651" t="s">
        <v>3730</v>
      </c>
      <c r="U5651" s="201">
        <v>3.93</v>
      </c>
      <c r="V5651" t="s">
        <v>3849</v>
      </c>
      <c r="W5651" t="s">
        <v>4178</v>
      </c>
      <c r="X5651" t="s">
        <v>4179</v>
      </c>
      <c r="Y5651" t="s">
        <v>4481</v>
      </c>
      <c r="Z5651" t="s">
        <v>3051</v>
      </c>
      <c r="AA5651">
        <v>831936</v>
      </c>
      <c r="AB5651" s="198">
        <v>37049.875011574077</v>
      </c>
      <c r="AC5651" s="198">
        <v>37049.875011574077</v>
      </c>
    </row>
    <row r="5652" spans="1:29" x14ac:dyDescent="0.2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50000</v>
      </c>
      <c r="G5652" s="202">
        <v>1343267</v>
      </c>
      <c r="H5652" s="198">
        <v>37047.562141203707</v>
      </c>
      <c r="I5652" t="s">
        <v>4276</v>
      </c>
      <c r="M5652" t="s">
        <v>3599</v>
      </c>
      <c r="N5652" t="s">
        <v>4774</v>
      </c>
      <c r="O5652" t="s">
        <v>3516</v>
      </c>
      <c r="Q5652" s="199">
        <v>50000</v>
      </c>
      <c r="S5652" t="s">
        <v>3500</v>
      </c>
      <c r="T5652" t="s">
        <v>3730</v>
      </c>
      <c r="U5652" s="201">
        <v>28.26</v>
      </c>
      <c r="V5652" t="s">
        <v>4469</v>
      </c>
      <c r="W5652" t="s">
        <v>4776</v>
      </c>
      <c r="X5652" t="s">
        <v>4777</v>
      </c>
      <c r="Y5652" t="s">
        <v>2830</v>
      </c>
      <c r="Z5652" t="s">
        <v>3051</v>
      </c>
      <c r="AA5652">
        <v>113931</v>
      </c>
      <c r="AB5652" s="198">
        <v>37073</v>
      </c>
      <c r="AC5652" s="198">
        <v>37103</v>
      </c>
    </row>
    <row r="5653" spans="1:29" x14ac:dyDescent="0.2">
      <c r="A5653" s="44" t="str">
        <f t="shared" si="445"/>
        <v>US Natural Gas Physical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9200</v>
      </c>
      <c r="G5653" s="202">
        <v>1343269</v>
      </c>
      <c r="H5653" s="198">
        <v>37047.562199074076</v>
      </c>
      <c r="I5653" t="s">
        <v>3157</v>
      </c>
      <c r="M5653" t="s">
        <v>3494</v>
      </c>
      <c r="N5653" t="s">
        <v>3840</v>
      </c>
      <c r="O5653" t="s">
        <v>1595</v>
      </c>
      <c r="Q5653" s="199">
        <v>9200</v>
      </c>
      <c r="S5653" t="s">
        <v>3495</v>
      </c>
      <c r="T5653" t="s">
        <v>3730</v>
      </c>
      <c r="U5653" s="201">
        <v>3.94</v>
      </c>
      <c r="V5653" t="s">
        <v>3849</v>
      </c>
      <c r="W5653" t="s">
        <v>4178</v>
      </c>
      <c r="X5653" t="s">
        <v>4179</v>
      </c>
      <c r="Y5653" t="s">
        <v>4481</v>
      </c>
      <c r="Z5653" t="s">
        <v>3051</v>
      </c>
      <c r="AA5653">
        <v>831937</v>
      </c>
      <c r="AB5653" s="198">
        <v>37049.875011574077</v>
      </c>
      <c r="AC5653" s="198">
        <v>37049.875011574077</v>
      </c>
    </row>
    <row r="5654" spans="1:29" x14ac:dyDescent="0.2">
      <c r="A5654" s="44" t="str">
        <f t="shared" si="445"/>
        <v>US Crude Financial</v>
      </c>
      <c r="B5654" s="44" t="str">
        <f t="shared" si="446"/>
        <v>US</v>
      </c>
      <c r="C5654" s="44" t="str">
        <f t="shared" si="447"/>
        <v>Crude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50000</v>
      </c>
      <c r="G5654" s="202">
        <v>1343271</v>
      </c>
      <c r="H5654" s="198">
        <v>37047.562638888892</v>
      </c>
      <c r="I5654" t="s">
        <v>4276</v>
      </c>
      <c r="M5654" t="s">
        <v>3599</v>
      </c>
      <c r="N5654" t="s">
        <v>4774</v>
      </c>
      <c r="O5654" t="s">
        <v>3516</v>
      </c>
      <c r="Q5654" s="199">
        <v>50000</v>
      </c>
      <c r="S5654" t="s">
        <v>3500</v>
      </c>
      <c r="T5654" t="s">
        <v>3730</v>
      </c>
      <c r="U5654" s="201">
        <v>28.26</v>
      </c>
      <c r="V5654" t="s">
        <v>3631</v>
      </c>
      <c r="W5654" t="s">
        <v>4776</v>
      </c>
      <c r="X5654" t="s">
        <v>4777</v>
      </c>
      <c r="Y5654" t="s">
        <v>2830</v>
      </c>
      <c r="Z5654" t="s">
        <v>3051</v>
      </c>
      <c r="AA5654">
        <v>113933</v>
      </c>
      <c r="AB5654" s="198">
        <v>37073</v>
      </c>
      <c r="AC5654" s="198">
        <v>37103</v>
      </c>
    </row>
    <row r="5655" spans="1:29" x14ac:dyDescent="0.2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31</v>
      </c>
      <c r="F5655" s="213">
        <f t="shared" si="449"/>
        <v>310000</v>
      </c>
      <c r="G5655" s="202">
        <v>1343273</v>
      </c>
      <c r="H5655" s="198">
        <v>37047.563078703701</v>
      </c>
      <c r="I5655" t="s">
        <v>4276</v>
      </c>
      <c r="M5655" t="s">
        <v>3494</v>
      </c>
      <c r="N5655" t="s">
        <v>4277</v>
      </c>
      <c r="O5655" t="s">
        <v>4487</v>
      </c>
      <c r="Q5655" s="199">
        <v>10000</v>
      </c>
      <c r="S5655" t="s">
        <v>3495</v>
      </c>
      <c r="T5655" t="s">
        <v>3730</v>
      </c>
      <c r="U5655" s="201">
        <v>3.91</v>
      </c>
      <c r="V5655" t="s">
        <v>4062</v>
      </c>
      <c r="W5655" t="s">
        <v>2909</v>
      </c>
      <c r="X5655" t="s">
        <v>4278</v>
      </c>
      <c r="Y5655" t="s">
        <v>3748</v>
      </c>
      <c r="Z5655" t="s">
        <v>3051</v>
      </c>
      <c r="AA5655" t="s">
        <v>1602</v>
      </c>
      <c r="AB5655" s="198">
        <v>37073.875</v>
      </c>
      <c r="AC5655" s="198">
        <v>37103.875</v>
      </c>
    </row>
    <row r="5656" spans="1:29" x14ac:dyDescent="0.2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5</v>
      </c>
      <c r="F5656" s="213">
        <f t="shared" si="449"/>
        <v>250</v>
      </c>
      <c r="G5656" s="202">
        <v>1343274</v>
      </c>
      <c r="H5656" s="198">
        <v>37047.563090277778</v>
      </c>
      <c r="I5656" t="s">
        <v>2584</v>
      </c>
      <c r="J5656" t="s">
        <v>4228</v>
      </c>
      <c r="K5656" t="s">
        <v>4267</v>
      </c>
      <c r="M5656" t="s">
        <v>2818</v>
      </c>
      <c r="N5656" t="s">
        <v>3519</v>
      </c>
      <c r="O5656" t="s">
        <v>3989</v>
      </c>
      <c r="P5656" s="199">
        <v>50</v>
      </c>
      <c r="S5656" t="s">
        <v>3493</v>
      </c>
      <c r="T5656" t="s">
        <v>3730</v>
      </c>
      <c r="U5656" s="201">
        <v>40</v>
      </c>
      <c r="V5656" t="s">
        <v>2585</v>
      </c>
      <c r="W5656" t="s">
        <v>2834</v>
      </c>
      <c r="X5656" t="s">
        <v>3528</v>
      </c>
      <c r="Y5656" t="s">
        <v>4783</v>
      </c>
      <c r="Z5656" t="s">
        <v>3046</v>
      </c>
      <c r="AA5656">
        <v>633459.1</v>
      </c>
      <c r="AB5656" s="198">
        <v>37053.875011574077</v>
      </c>
      <c r="AC5656" s="198">
        <v>37057.875011574077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620000</v>
      </c>
      <c r="G5657" s="202">
        <v>1343276</v>
      </c>
      <c r="H5657" s="198">
        <v>37047.563773148147</v>
      </c>
      <c r="I5657" t="s">
        <v>4276</v>
      </c>
      <c r="M5657" t="s">
        <v>3494</v>
      </c>
      <c r="N5657" t="s">
        <v>4277</v>
      </c>
      <c r="O5657" t="s">
        <v>4487</v>
      </c>
      <c r="Q5657" s="199">
        <v>20000</v>
      </c>
      <c r="S5657" t="s">
        <v>3495</v>
      </c>
      <c r="T5657" t="s">
        <v>3730</v>
      </c>
      <c r="U5657" s="201">
        <v>3.915</v>
      </c>
      <c r="V5657" t="s">
        <v>4345</v>
      </c>
      <c r="W5657" t="s">
        <v>2909</v>
      </c>
      <c r="X5657" t="s">
        <v>4278</v>
      </c>
      <c r="Y5657" t="s">
        <v>3748</v>
      </c>
      <c r="Z5657" t="s">
        <v>3051</v>
      </c>
      <c r="AA5657" t="s">
        <v>1603</v>
      </c>
      <c r="AB5657" s="198">
        <v>37073.875</v>
      </c>
      <c r="AC5657" s="198">
        <v>37103.875</v>
      </c>
    </row>
    <row r="5658" spans="1:29" x14ac:dyDescent="0.2">
      <c r="A5658" s="44" t="str">
        <f t="shared" si="445"/>
        <v>US Crude Financial</v>
      </c>
      <c r="B5658" s="44" t="str">
        <f t="shared" si="446"/>
        <v>US</v>
      </c>
      <c r="C5658" s="44" t="str">
        <f t="shared" si="447"/>
        <v>Crude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1</v>
      </c>
      <c r="F5658" s="213">
        <f t="shared" si="449"/>
        <v>50000</v>
      </c>
      <c r="G5658" s="202">
        <v>1343277</v>
      </c>
      <c r="H5658" s="198">
        <v>37047.563923611109</v>
      </c>
      <c r="I5658" t="s">
        <v>4276</v>
      </c>
      <c r="M5658" t="s">
        <v>3599</v>
      </c>
      <c r="N5658" t="s">
        <v>4774</v>
      </c>
      <c r="O5658" t="s">
        <v>3516</v>
      </c>
      <c r="P5658" s="199">
        <v>50000</v>
      </c>
      <c r="S5658" t="s">
        <v>3500</v>
      </c>
      <c r="T5658" t="s">
        <v>3730</v>
      </c>
      <c r="U5658" s="201">
        <v>28.22</v>
      </c>
      <c r="V5658" t="s">
        <v>3801</v>
      </c>
      <c r="W5658" t="s">
        <v>4776</v>
      </c>
      <c r="X5658" t="s">
        <v>4777</v>
      </c>
      <c r="Y5658" t="s">
        <v>2830</v>
      </c>
      <c r="Z5658" t="s">
        <v>3051</v>
      </c>
      <c r="AA5658">
        <v>113935</v>
      </c>
      <c r="AB5658" s="198">
        <v>37073</v>
      </c>
      <c r="AC5658" s="198">
        <v>37103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30</v>
      </c>
      <c r="F5659" s="213">
        <f t="shared" si="449"/>
        <v>150000</v>
      </c>
      <c r="G5659" s="202">
        <v>1343278</v>
      </c>
      <c r="H5659" s="198">
        <v>37047.563981481479</v>
      </c>
      <c r="I5659" t="s">
        <v>4280</v>
      </c>
      <c r="M5659" t="s">
        <v>3494</v>
      </c>
      <c r="N5659" t="s">
        <v>4277</v>
      </c>
      <c r="O5659" t="s">
        <v>3186</v>
      </c>
      <c r="P5659" s="199">
        <v>5000</v>
      </c>
      <c r="S5659" t="s">
        <v>3495</v>
      </c>
      <c r="T5659" t="s">
        <v>3730</v>
      </c>
      <c r="U5659" s="201">
        <v>4.03</v>
      </c>
      <c r="V5659" t="s">
        <v>4114</v>
      </c>
      <c r="W5659" t="s">
        <v>2909</v>
      </c>
      <c r="X5659" t="s">
        <v>4278</v>
      </c>
      <c r="Y5659" t="s">
        <v>3748</v>
      </c>
      <c r="Z5659" t="s">
        <v>3051</v>
      </c>
      <c r="AA5659" t="s">
        <v>1604</v>
      </c>
      <c r="AB5659" s="198">
        <v>37135.875</v>
      </c>
      <c r="AC5659" s="198">
        <v>37164.875</v>
      </c>
    </row>
    <row r="5660" spans="1:29" x14ac:dyDescent="0.2">
      <c r="A5660" s="44" t="str">
        <f t="shared" si="445"/>
        <v>US Crude Financial</v>
      </c>
      <c r="B5660" s="44" t="str">
        <f t="shared" si="446"/>
        <v>US</v>
      </c>
      <c r="C5660" s="44" t="str">
        <f t="shared" si="447"/>
        <v>Crude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</v>
      </c>
      <c r="F5660" s="213">
        <f t="shared" si="449"/>
        <v>50000</v>
      </c>
      <c r="G5660" s="202">
        <v>1343281</v>
      </c>
      <c r="H5660" s="198">
        <v>37047.563993055555</v>
      </c>
      <c r="I5660" t="s">
        <v>4276</v>
      </c>
      <c r="M5660" t="s">
        <v>3599</v>
      </c>
      <c r="N5660" t="s">
        <v>4774</v>
      </c>
      <c r="O5660" t="s">
        <v>3516</v>
      </c>
      <c r="P5660" s="199">
        <v>50000</v>
      </c>
      <c r="S5660" t="s">
        <v>3500</v>
      </c>
      <c r="T5660" t="s">
        <v>3730</v>
      </c>
      <c r="U5660" s="201">
        <v>28.2</v>
      </c>
      <c r="V5660" t="s">
        <v>4469</v>
      </c>
      <c r="W5660" t="s">
        <v>4776</v>
      </c>
      <c r="X5660" t="s">
        <v>4777</v>
      </c>
      <c r="Y5660" t="s">
        <v>2830</v>
      </c>
      <c r="Z5660" t="s">
        <v>3051</v>
      </c>
      <c r="AA5660">
        <v>113936</v>
      </c>
      <c r="AB5660" s="198">
        <v>37073</v>
      </c>
      <c r="AC5660" s="198">
        <v>37103</v>
      </c>
    </row>
    <row r="5661" spans="1:29" x14ac:dyDescent="0.2">
      <c r="A5661" s="44" t="str">
        <f t="shared" si="445"/>
        <v>US Natural Gas Physical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1</v>
      </c>
      <c r="F5661" s="213">
        <f t="shared" si="449"/>
        <v>10000</v>
      </c>
      <c r="G5661" s="202">
        <v>1343283</v>
      </c>
      <c r="H5661" s="198">
        <v>37047.564293981479</v>
      </c>
      <c r="I5661" t="s">
        <v>3490</v>
      </c>
      <c r="M5661" t="s">
        <v>3494</v>
      </c>
      <c r="N5661" t="s">
        <v>3840</v>
      </c>
      <c r="O5661" t="s">
        <v>1424</v>
      </c>
      <c r="Q5661" s="199">
        <v>10000</v>
      </c>
      <c r="S5661" t="s">
        <v>3495</v>
      </c>
      <c r="T5661" t="s">
        <v>3730</v>
      </c>
      <c r="U5661" s="201">
        <v>3.79</v>
      </c>
      <c r="V5661" t="s">
        <v>4051</v>
      </c>
      <c r="W5661" t="s">
        <v>4163</v>
      </c>
      <c r="X5661" t="s">
        <v>4164</v>
      </c>
      <c r="Y5661" t="s">
        <v>4481</v>
      </c>
      <c r="Z5661" t="s">
        <v>3051</v>
      </c>
      <c r="AA5661">
        <v>831938</v>
      </c>
      <c r="AB5661" s="198">
        <v>37049.875011574077</v>
      </c>
      <c r="AC5661" s="198">
        <v>37049.875011574077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155000</v>
      </c>
      <c r="G5662" s="202">
        <v>1343284</v>
      </c>
      <c r="H5662" s="198">
        <v>37047.564317129632</v>
      </c>
      <c r="I5662" t="s">
        <v>3645</v>
      </c>
      <c r="M5662" t="s">
        <v>3494</v>
      </c>
      <c r="N5662" t="s">
        <v>4488</v>
      </c>
      <c r="O5662" t="s">
        <v>4384</v>
      </c>
      <c r="Q5662" s="199">
        <v>5000</v>
      </c>
      <c r="S5662" t="s">
        <v>3495</v>
      </c>
      <c r="T5662" t="s">
        <v>3730</v>
      </c>
      <c r="U5662" s="201">
        <v>5.16</v>
      </c>
      <c r="V5662" t="s">
        <v>2782</v>
      </c>
      <c r="W5662" t="s">
        <v>4385</v>
      </c>
      <c r="X5662" t="s">
        <v>4386</v>
      </c>
      <c r="Y5662" t="s">
        <v>3748</v>
      </c>
      <c r="Z5662" t="s">
        <v>3051</v>
      </c>
      <c r="AA5662" t="s">
        <v>1605</v>
      </c>
      <c r="AB5662" s="198">
        <v>37073.875011574077</v>
      </c>
      <c r="AC5662" s="198">
        <v>37103.875011574077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31</v>
      </c>
      <c r="F5663" s="213">
        <f t="shared" si="449"/>
        <v>155000</v>
      </c>
      <c r="G5663" s="202">
        <v>1343285</v>
      </c>
      <c r="H5663" s="198">
        <v>37047.564513888887</v>
      </c>
      <c r="I5663" t="s">
        <v>4518</v>
      </c>
      <c r="M5663" t="s">
        <v>3494</v>
      </c>
      <c r="N5663" t="s">
        <v>4488</v>
      </c>
      <c r="O5663" t="s">
        <v>3448</v>
      </c>
      <c r="P5663" s="199">
        <v>5000</v>
      </c>
      <c r="S5663" t="s">
        <v>3495</v>
      </c>
      <c r="T5663" t="s">
        <v>3730</v>
      </c>
      <c r="U5663" s="201">
        <v>-1.2450000000000001</v>
      </c>
      <c r="V5663" t="s">
        <v>4319</v>
      </c>
      <c r="W5663" t="s">
        <v>3185</v>
      </c>
      <c r="X5663" t="s">
        <v>4437</v>
      </c>
      <c r="Y5663" t="s">
        <v>3748</v>
      </c>
      <c r="Z5663" t="s">
        <v>3051</v>
      </c>
      <c r="AA5663" t="s">
        <v>1606</v>
      </c>
      <c r="AB5663" s="198">
        <v>37073.875011574077</v>
      </c>
      <c r="AC5663" s="198">
        <v>37103.875011574077</v>
      </c>
    </row>
    <row r="5664" spans="1:29" x14ac:dyDescent="0.2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30</v>
      </c>
      <c r="F5664" s="213">
        <f t="shared" si="449"/>
        <v>150000</v>
      </c>
      <c r="G5664" s="202">
        <v>1343287</v>
      </c>
      <c r="H5664" s="198">
        <v>37047.56459490741</v>
      </c>
      <c r="I5664" t="s">
        <v>3151</v>
      </c>
      <c r="M5664" t="s">
        <v>3494</v>
      </c>
      <c r="N5664" t="s">
        <v>4488</v>
      </c>
      <c r="O5664" t="s">
        <v>4389</v>
      </c>
      <c r="Q5664" s="199">
        <v>5000</v>
      </c>
      <c r="S5664" t="s">
        <v>3495</v>
      </c>
      <c r="T5664" t="s">
        <v>3730</v>
      </c>
      <c r="U5664" s="201">
        <v>3.79</v>
      </c>
      <c r="V5664" t="s">
        <v>3468</v>
      </c>
      <c r="W5664" t="s">
        <v>4385</v>
      </c>
      <c r="X5664" t="s">
        <v>4386</v>
      </c>
      <c r="Y5664" t="s">
        <v>3748</v>
      </c>
      <c r="Z5664" t="s">
        <v>3051</v>
      </c>
      <c r="AA5664" t="s">
        <v>1607</v>
      </c>
      <c r="AB5664" s="198">
        <v>37135.875011574077</v>
      </c>
      <c r="AC5664" s="198">
        <v>37164.875011574077</v>
      </c>
    </row>
    <row r="5665" spans="1:29" x14ac:dyDescent="0.2">
      <c r="A5665" s="44" t="str">
        <f t="shared" si="445"/>
        <v>US Power Physical</v>
      </c>
      <c r="B5665" s="44" t="str">
        <f t="shared" si="446"/>
        <v>US</v>
      </c>
      <c r="C5665" s="44" t="str">
        <f t="shared" si="447"/>
        <v>Power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31</v>
      </c>
      <c r="F5665" s="213">
        <f t="shared" si="449"/>
        <v>1550</v>
      </c>
      <c r="G5665" s="202">
        <v>1343290</v>
      </c>
      <c r="H5665" s="198">
        <v>37047.565069444441</v>
      </c>
      <c r="I5665" t="s">
        <v>4272</v>
      </c>
      <c r="M5665" t="s">
        <v>2818</v>
      </c>
      <c r="N5665" t="s">
        <v>3519</v>
      </c>
      <c r="O5665" t="s">
        <v>3834</v>
      </c>
      <c r="P5665" s="199">
        <v>50</v>
      </c>
      <c r="S5665" t="s">
        <v>3493</v>
      </c>
      <c r="T5665" t="s">
        <v>3730</v>
      </c>
      <c r="U5665" s="201">
        <v>83.5</v>
      </c>
      <c r="V5665" t="s">
        <v>1608</v>
      </c>
      <c r="W5665" t="s">
        <v>3538</v>
      </c>
      <c r="X5665" t="s">
        <v>3539</v>
      </c>
      <c r="Y5665" t="s">
        <v>4783</v>
      </c>
      <c r="Z5665" t="s">
        <v>3046</v>
      </c>
      <c r="AA5665">
        <v>633463.1</v>
      </c>
      <c r="AB5665" s="198">
        <v>37073.875011574077</v>
      </c>
      <c r="AC5665" s="198">
        <v>37103.875011574077</v>
      </c>
    </row>
    <row r="5666" spans="1:29" x14ac:dyDescent="0.2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155000</v>
      </c>
      <c r="G5666" s="202">
        <v>1343291</v>
      </c>
      <c r="H5666" s="198">
        <v>37047.565162037034</v>
      </c>
      <c r="I5666" t="s">
        <v>4276</v>
      </c>
      <c r="M5666" t="s">
        <v>3494</v>
      </c>
      <c r="N5666" t="s">
        <v>4277</v>
      </c>
      <c r="O5666" t="s">
        <v>4286</v>
      </c>
      <c r="P5666" s="199">
        <v>5000</v>
      </c>
      <c r="S5666" t="s">
        <v>3495</v>
      </c>
      <c r="T5666" t="s">
        <v>3730</v>
      </c>
      <c r="U5666" s="201">
        <v>3.9925000000000002</v>
      </c>
      <c r="V5666" t="s">
        <v>4450</v>
      </c>
      <c r="W5666" t="s">
        <v>2909</v>
      </c>
      <c r="X5666" t="s">
        <v>4278</v>
      </c>
      <c r="Y5666" t="s">
        <v>3748</v>
      </c>
      <c r="Z5666" t="s">
        <v>3051</v>
      </c>
      <c r="AA5666" t="s">
        <v>1609</v>
      </c>
      <c r="AB5666" s="198">
        <v>37104.875</v>
      </c>
      <c r="AC5666" s="198">
        <v>37134.875</v>
      </c>
    </row>
    <row r="5667" spans="1:29" x14ac:dyDescent="0.2">
      <c r="A5667" s="44" t="str">
        <f t="shared" si="445"/>
        <v>US Power Physical</v>
      </c>
      <c r="B5667" s="44" t="str">
        <f t="shared" si="446"/>
        <v>US</v>
      </c>
      <c r="C5667" s="44" t="str">
        <f t="shared" si="447"/>
        <v>Power</v>
      </c>
      <c r="D5667" s="44" t="str">
        <f t="shared" si="448"/>
        <v>Physical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775</v>
      </c>
      <c r="G5667" s="202">
        <v>1343294</v>
      </c>
      <c r="H5667" s="198">
        <v>37047.565289351849</v>
      </c>
      <c r="I5667" t="s">
        <v>3532</v>
      </c>
      <c r="M5667" t="s">
        <v>2818</v>
      </c>
      <c r="N5667" t="s">
        <v>3458</v>
      </c>
      <c r="O5667" t="s">
        <v>3241</v>
      </c>
      <c r="P5667" s="199">
        <v>25</v>
      </c>
      <c r="S5667" t="s">
        <v>3493</v>
      </c>
      <c r="T5667" t="s">
        <v>3730</v>
      </c>
      <c r="U5667" s="201">
        <v>219</v>
      </c>
      <c r="V5667" t="s">
        <v>3879</v>
      </c>
      <c r="W5667" t="s">
        <v>4411</v>
      </c>
      <c r="X5667" t="s">
        <v>3459</v>
      </c>
      <c r="Y5667" t="s">
        <v>4783</v>
      </c>
      <c r="Z5667" t="s">
        <v>3046</v>
      </c>
      <c r="AA5667">
        <v>633464.1</v>
      </c>
      <c r="AB5667" s="198">
        <v>37073.875011574077</v>
      </c>
      <c r="AC5667" s="198">
        <v>37103.875011574077</v>
      </c>
    </row>
    <row r="5668" spans="1:29" x14ac:dyDescent="0.2">
      <c r="A5668" s="44" t="str">
        <f t="shared" si="445"/>
        <v>US Power Physical</v>
      </c>
      <c r="B5668" s="44" t="str">
        <f t="shared" si="446"/>
        <v>US</v>
      </c>
      <c r="C5668" s="44" t="str">
        <f t="shared" si="447"/>
        <v>Power</v>
      </c>
      <c r="D5668" s="44" t="str">
        <f t="shared" si="448"/>
        <v>Physical</v>
      </c>
      <c r="E5668" s="44">
        <f>IF(VLOOKUP(S5668,'DD-Lookup'!$J$6:$L$50,3,FALSE)="Monthly",(YEAR(AC5668)-YEAR(AB5668))*12+MONTH(AC5668)-MONTH(AB5668)+1,(AC5668-AB5668+1))</f>
        <v>2</v>
      </c>
      <c r="F5668" s="213">
        <f t="shared" si="449"/>
        <v>100</v>
      </c>
      <c r="G5668" s="202">
        <v>1343299</v>
      </c>
      <c r="H5668" s="198">
        <v>37047.565671296295</v>
      </c>
      <c r="I5668" t="s">
        <v>3540</v>
      </c>
      <c r="M5668" t="s">
        <v>2818</v>
      </c>
      <c r="N5668" t="s">
        <v>3519</v>
      </c>
      <c r="O5668" t="s">
        <v>2428</v>
      </c>
      <c r="Q5668" s="199">
        <v>50</v>
      </c>
      <c r="S5668" t="s">
        <v>3493</v>
      </c>
      <c r="T5668" t="s">
        <v>3730</v>
      </c>
      <c r="U5668" s="201">
        <v>29.25</v>
      </c>
      <c r="V5668" t="s">
        <v>3121</v>
      </c>
      <c r="W5668" t="s">
        <v>3534</v>
      </c>
      <c r="X5668" t="s">
        <v>3535</v>
      </c>
      <c r="Y5668" t="s">
        <v>4783</v>
      </c>
      <c r="Z5668" t="s">
        <v>3046</v>
      </c>
      <c r="AA5668">
        <v>633465.1</v>
      </c>
      <c r="AB5668" s="198">
        <v>37049.875011574077</v>
      </c>
      <c r="AC5668" s="198">
        <v>37050.875011574077</v>
      </c>
    </row>
    <row r="5669" spans="1:29" x14ac:dyDescent="0.2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2</v>
      </c>
      <c r="F5669" s="213">
        <f t="shared" si="449"/>
        <v>100</v>
      </c>
      <c r="G5669" s="202">
        <v>1343302</v>
      </c>
      <c r="H5669" s="198">
        <v>37047.566145833334</v>
      </c>
      <c r="I5669" t="s">
        <v>3540</v>
      </c>
      <c r="M5669" t="s">
        <v>2818</v>
      </c>
      <c r="N5669" t="s">
        <v>3519</v>
      </c>
      <c r="O5669" t="s">
        <v>2428</v>
      </c>
      <c r="Q5669" s="199">
        <v>50</v>
      </c>
      <c r="S5669" t="s">
        <v>3493</v>
      </c>
      <c r="T5669" t="s">
        <v>3730</v>
      </c>
      <c r="U5669" s="201">
        <v>29.25</v>
      </c>
      <c r="V5669" t="s">
        <v>3121</v>
      </c>
      <c r="W5669" t="s">
        <v>3534</v>
      </c>
      <c r="X5669" t="s">
        <v>3535</v>
      </c>
      <c r="Y5669" t="s">
        <v>4783</v>
      </c>
      <c r="Z5669" t="s">
        <v>3046</v>
      </c>
      <c r="AA5669">
        <v>633468.1</v>
      </c>
      <c r="AB5669" s="198">
        <v>37049.875011574077</v>
      </c>
      <c r="AC5669" s="198">
        <v>37050.875011574077</v>
      </c>
    </row>
    <row r="5670" spans="1:29" x14ac:dyDescent="0.2">
      <c r="A5670" s="44" t="str">
        <f t="shared" si="445"/>
        <v>US Crude Financial</v>
      </c>
      <c r="B5670" s="44" t="str">
        <f t="shared" si="446"/>
        <v>US</v>
      </c>
      <c r="C5670" s="44" t="str">
        <f t="shared" si="447"/>
        <v>Crude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1</v>
      </c>
      <c r="F5670" s="213">
        <f t="shared" si="449"/>
        <v>50000</v>
      </c>
      <c r="G5670" s="202">
        <v>1343303</v>
      </c>
      <c r="H5670" s="198">
        <v>37047.566250000003</v>
      </c>
      <c r="I5670" t="s">
        <v>4276</v>
      </c>
      <c r="M5670" t="s">
        <v>3599</v>
      </c>
      <c r="N5670" t="s">
        <v>4774</v>
      </c>
      <c r="O5670" t="s">
        <v>3516</v>
      </c>
      <c r="P5670" s="199">
        <v>50000</v>
      </c>
      <c r="S5670" t="s">
        <v>3500</v>
      </c>
      <c r="T5670" t="s">
        <v>3730</v>
      </c>
      <c r="U5670" s="201">
        <v>28.18</v>
      </c>
      <c r="V5670" t="s">
        <v>4469</v>
      </c>
      <c r="W5670" t="s">
        <v>4776</v>
      </c>
      <c r="X5670" t="s">
        <v>4777</v>
      </c>
      <c r="Y5670" t="s">
        <v>2830</v>
      </c>
      <c r="Z5670" t="s">
        <v>3051</v>
      </c>
      <c r="AA5670">
        <v>113937</v>
      </c>
      <c r="AB5670" s="198">
        <v>37073</v>
      </c>
      <c r="AC5670" s="198">
        <v>37103</v>
      </c>
    </row>
    <row r="5671" spans="1:29" x14ac:dyDescent="0.2">
      <c r="A5671" s="44" t="str">
        <f t="shared" si="445"/>
        <v>US Natural Gas Financial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Financial</v>
      </c>
      <c r="E5671" s="44">
        <f>IF(VLOOKUP(S5671,'DD-Lookup'!$J$6:$L$50,3,FALSE)="Monthly",(YEAR(AC5671)-YEAR(AB5671))*12+MONTH(AC5671)-MONTH(AB5671)+1,(AC5671-AB5671+1))</f>
        <v>31</v>
      </c>
      <c r="F5671" s="213">
        <f t="shared" si="449"/>
        <v>77500</v>
      </c>
      <c r="G5671" s="202">
        <v>1343304</v>
      </c>
      <c r="H5671" s="198">
        <v>37047.566284722219</v>
      </c>
      <c r="I5671" t="s">
        <v>4159</v>
      </c>
      <c r="M5671" t="s">
        <v>3494</v>
      </c>
      <c r="N5671" t="s">
        <v>4277</v>
      </c>
      <c r="O5671" t="s">
        <v>4487</v>
      </c>
      <c r="P5671" s="199">
        <v>2500</v>
      </c>
      <c r="S5671" t="s">
        <v>3495</v>
      </c>
      <c r="T5671" t="s">
        <v>3730</v>
      </c>
      <c r="U5671" s="201">
        <v>3.9049999999999998</v>
      </c>
      <c r="V5671" t="s">
        <v>138</v>
      </c>
      <c r="W5671" t="s">
        <v>2909</v>
      </c>
      <c r="X5671" t="s">
        <v>4278</v>
      </c>
      <c r="Y5671" t="s">
        <v>3748</v>
      </c>
      <c r="Z5671" t="s">
        <v>3051</v>
      </c>
      <c r="AA5671" t="s">
        <v>1610</v>
      </c>
      <c r="AB5671" s="198">
        <v>37073.875</v>
      </c>
      <c r="AC5671" s="198">
        <v>37103.875</v>
      </c>
    </row>
    <row r="5672" spans="1:29" x14ac:dyDescent="0.2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24</v>
      </c>
      <c r="F5672" s="213">
        <f t="shared" si="449"/>
        <v>120000</v>
      </c>
      <c r="G5672" s="202">
        <v>1343305</v>
      </c>
      <c r="H5672" s="198">
        <v>37047.566365740742</v>
      </c>
      <c r="I5672" t="s">
        <v>3518</v>
      </c>
      <c r="M5672" t="s">
        <v>3494</v>
      </c>
      <c r="N5672" t="s">
        <v>4277</v>
      </c>
      <c r="O5672" t="s">
        <v>1599</v>
      </c>
      <c r="P5672" s="199">
        <v>5000</v>
      </c>
      <c r="S5672" t="s">
        <v>3495</v>
      </c>
      <c r="T5672" t="s">
        <v>3730</v>
      </c>
      <c r="U5672" s="201">
        <v>8.5500000000000007</v>
      </c>
      <c r="V5672" t="s">
        <v>1611</v>
      </c>
      <c r="W5672" t="s">
        <v>3163</v>
      </c>
      <c r="X5672" t="s">
        <v>3685</v>
      </c>
      <c r="Y5672" t="s">
        <v>3748</v>
      </c>
      <c r="Z5672" t="s">
        <v>3051</v>
      </c>
      <c r="AA5672" t="s">
        <v>1612</v>
      </c>
      <c r="AB5672" s="198">
        <v>37049.875011574077</v>
      </c>
      <c r="AC5672" s="198">
        <v>37072.875011574077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30</v>
      </c>
      <c r="F5673" s="213">
        <f t="shared" si="449"/>
        <v>300000</v>
      </c>
      <c r="G5673" s="202">
        <v>1343306</v>
      </c>
      <c r="H5673" s="198">
        <v>37047.566481481481</v>
      </c>
      <c r="I5673" t="s">
        <v>4280</v>
      </c>
      <c r="M5673" t="s">
        <v>3494</v>
      </c>
      <c r="N5673" t="s">
        <v>4277</v>
      </c>
      <c r="O5673" t="s">
        <v>3186</v>
      </c>
      <c r="P5673" s="199">
        <v>10000</v>
      </c>
      <c r="S5673" t="s">
        <v>3495</v>
      </c>
      <c r="T5673" t="s">
        <v>3730</v>
      </c>
      <c r="U5673" s="201">
        <v>4.0250000000000004</v>
      </c>
      <c r="V5673" t="s">
        <v>4114</v>
      </c>
      <c r="W5673" t="s">
        <v>2909</v>
      </c>
      <c r="X5673" t="s">
        <v>4278</v>
      </c>
      <c r="Y5673" t="s">
        <v>3748</v>
      </c>
      <c r="Z5673" t="s">
        <v>3051</v>
      </c>
      <c r="AA5673" t="s">
        <v>1613</v>
      </c>
      <c r="AB5673" s="198">
        <v>37135.875</v>
      </c>
      <c r="AC5673" s="198">
        <v>37164.875</v>
      </c>
    </row>
    <row r="5674" spans="1:29" x14ac:dyDescent="0.2">
      <c r="A5674" s="44" t="str">
        <f t="shared" si="445"/>
        <v>US Crude Financial</v>
      </c>
      <c r="B5674" s="44" t="str">
        <f t="shared" si="446"/>
        <v>US</v>
      </c>
      <c r="C5674" s="44" t="str">
        <f t="shared" si="447"/>
        <v>Crude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1</v>
      </c>
      <c r="F5674" s="213">
        <f t="shared" si="449"/>
        <v>50000</v>
      </c>
      <c r="G5674" s="202">
        <v>1343307</v>
      </c>
      <c r="H5674" s="198">
        <v>37047.566481481481</v>
      </c>
      <c r="I5674" t="s">
        <v>3700</v>
      </c>
      <c r="M5674" t="s">
        <v>3599</v>
      </c>
      <c r="N5674" t="s">
        <v>4774</v>
      </c>
      <c r="O5674" t="s">
        <v>3516</v>
      </c>
      <c r="P5674" s="199">
        <v>50000</v>
      </c>
      <c r="S5674" t="s">
        <v>3500</v>
      </c>
      <c r="T5674" t="s">
        <v>3730</v>
      </c>
      <c r="U5674" s="201">
        <v>28.16</v>
      </c>
      <c r="V5674" t="s">
        <v>4188</v>
      </c>
      <c r="W5674" t="s">
        <v>4776</v>
      </c>
      <c r="X5674" t="s">
        <v>4777</v>
      </c>
      <c r="Y5674" t="s">
        <v>2830</v>
      </c>
      <c r="Z5674" t="s">
        <v>3051</v>
      </c>
      <c r="AA5674">
        <v>113938</v>
      </c>
      <c r="AB5674" s="198">
        <v>37073</v>
      </c>
      <c r="AC5674" s="198">
        <v>37103</v>
      </c>
    </row>
    <row r="5675" spans="1:29" x14ac:dyDescent="0.2">
      <c r="A5675" s="44" t="str">
        <f t="shared" si="445"/>
        <v>US Power Physical</v>
      </c>
      <c r="B5675" s="44" t="str">
        <f t="shared" si="446"/>
        <v>US</v>
      </c>
      <c r="C5675" s="44" t="str">
        <f t="shared" si="447"/>
        <v>Power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2</v>
      </c>
      <c r="F5675" s="213">
        <f t="shared" si="449"/>
        <v>100</v>
      </c>
      <c r="G5675" s="202">
        <v>1343310</v>
      </c>
      <c r="H5675" s="198">
        <v>37047.566504629627</v>
      </c>
      <c r="I5675" t="s">
        <v>3540</v>
      </c>
      <c r="M5675" t="s">
        <v>2818</v>
      </c>
      <c r="N5675" t="s">
        <v>3519</v>
      </c>
      <c r="O5675" t="s">
        <v>2428</v>
      </c>
      <c r="Q5675" s="199">
        <v>50</v>
      </c>
      <c r="S5675" t="s">
        <v>3493</v>
      </c>
      <c r="T5675" t="s">
        <v>3730</v>
      </c>
      <c r="U5675" s="201">
        <v>29.25</v>
      </c>
      <c r="V5675" t="s">
        <v>3121</v>
      </c>
      <c r="W5675" t="s">
        <v>3534</v>
      </c>
      <c r="X5675" t="s">
        <v>3535</v>
      </c>
      <c r="Y5675" t="s">
        <v>4783</v>
      </c>
      <c r="Z5675" t="s">
        <v>3046</v>
      </c>
      <c r="AA5675">
        <v>633471.1</v>
      </c>
      <c r="AB5675" s="198">
        <v>37049.875011574077</v>
      </c>
      <c r="AC5675" s="198">
        <v>37050.875011574077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31</v>
      </c>
      <c r="F5676" s="213">
        <f t="shared" si="449"/>
        <v>155000</v>
      </c>
      <c r="G5676" s="202">
        <v>1343314</v>
      </c>
      <c r="H5676" s="198">
        <v>37047.566736111112</v>
      </c>
      <c r="I5676" t="s">
        <v>4477</v>
      </c>
      <c r="M5676" t="s">
        <v>3494</v>
      </c>
      <c r="N5676" t="s">
        <v>4488</v>
      </c>
      <c r="O5676" t="s">
        <v>4384</v>
      </c>
      <c r="P5676" s="199">
        <v>5000</v>
      </c>
      <c r="S5676" t="s">
        <v>3495</v>
      </c>
      <c r="T5676" t="s">
        <v>3730</v>
      </c>
      <c r="U5676" s="201">
        <v>5.01</v>
      </c>
      <c r="V5676" t="s">
        <v>3545</v>
      </c>
      <c r="W5676" t="s">
        <v>4385</v>
      </c>
      <c r="X5676" t="s">
        <v>4386</v>
      </c>
      <c r="Y5676" t="s">
        <v>3748</v>
      </c>
      <c r="Z5676" t="s">
        <v>3051</v>
      </c>
      <c r="AA5676" t="s">
        <v>1614</v>
      </c>
      <c r="AB5676" s="198">
        <v>37073.875011574077</v>
      </c>
      <c r="AC5676" s="198">
        <v>37103.875011574077</v>
      </c>
    </row>
    <row r="5677" spans="1:29" x14ac:dyDescent="0.2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1343315</v>
      </c>
      <c r="H5677" s="198">
        <v>37047.567002314812</v>
      </c>
      <c r="I5677" t="s">
        <v>4276</v>
      </c>
      <c r="M5677" t="s">
        <v>3494</v>
      </c>
      <c r="N5677" t="s">
        <v>4277</v>
      </c>
      <c r="O5677" t="s">
        <v>4487</v>
      </c>
      <c r="Q5677" s="199">
        <v>10000</v>
      </c>
      <c r="S5677" t="s">
        <v>3495</v>
      </c>
      <c r="T5677" t="s">
        <v>3730</v>
      </c>
      <c r="U5677" s="201">
        <v>3.91</v>
      </c>
      <c r="V5677" t="s">
        <v>3891</v>
      </c>
      <c r="W5677" t="s">
        <v>2909</v>
      </c>
      <c r="X5677" t="s">
        <v>4278</v>
      </c>
      <c r="Y5677" t="s">
        <v>3748</v>
      </c>
      <c r="Z5677" t="s">
        <v>3051</v>
      </c>
      <c r="AA5677" t="s">
        <v>1615</v>
      </c>
      <c r="AB5677" s="198">
        <v>37073.875</v>
      </c>
      <c r="AC5677" s="198">
        <v>37103.875</v>
      </c>
    </row>
    <row r="5678" spans="1:29" x14ac:dyDescent="0.2">
      <c r="A5678" s="44" t="str">
        <f t="shared" si="445"/>
        <v>US Power Physical</v>
      </c>
      <c r="B5678" s="44" t="str">
        <f t="shared" si="446"/>
        <v>US</v>
      </c>
      <c r="C5678" s="44" t="str">
        <f t="shared" si="447"/>
        <v>Power</v>
      </c>
      <c r="D5678" s="44" t="str">
        <f t="shared" si="448"/>
        <v>Physical</v>
      </c>
      <c r="E5678" s="44">
        <f>IF(VLOOKUP(S5678,'DD-Lookup'!$J$6:$L$50,3,FALSE)="Monthly",(YEAR(AC5678)-YEAR(AB5678))*12+MONTH(AC5678)-MONTH(AB5678)+1,(AC5678-AB5678+1))</f>
        <v>92</v>
      </c>
      <c r="F5678" s="213">
        <f t="shared" si="449"/>
        <v>2300</v>
      </c>
      <c r="G5678" s="202">
        <v>1343317</v>
      </c>
      <c r="H5678" s="198">
        <v>37047.56726851852</v>
      </c>
      <c r="I5678" t="s">
        <v>3529</v>
      </c>
      <c r="M5678" t="s">
        <v>2818</v>
      </c>
      <c r="N5678" t="s">
        <v>3460</v>
      </c>
      <c r="O5678" t="s">
        <v>4044</v>
      </c>
      <c r="Q5678" s="199">
        <v>25</v>
      </c>
      <c r="S5678" t="s">
        <v>3493</v>
      </c>
      <c r="T5678" t="s">
        <v>3730</v>
      </c>
      <c r="U5678" s="201">
        <v>40.5</v>
      </c>
      <c r="V5678" t="s">
        <v>1446</v>
      </c>
      <c r="W5678" t="s">
        <v>3234</v>
      </c>
      <c r="X5678" t="s">
        <v>3236</v>
      </c>
      <c r="Y5678" t="s">
        <v>4783</v>
      </c>
      <c r="Z5678" t="s">
        <v>3046</v>
      </c>
      <c r="AA5678">
        <v>633473.1</v>
      </c>
      <c r="AB5678" s="198">
        <v>37530</v>
      </c>
      <c r="AC5678" s="198">
        <v>37621</v>
      </c>
    </row>
    <row r="5679" spans="1:29" x14ac:dyDescent="0.2">
      <c r="A5679" s="44" t="str">
        <f t="shared" si="445"/>
        <v>US Natural Gas Physical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1</v>
      </c>
      <c r="F5679" s="213">
        <f t="shared" si="449"/>
        <v>10000</v>
      </c>
      <c r="G5679" s="202">
        <v>1343318</v>
      </c>
      <c r="H5679" s="198">
        <v>37047.567384259259</v>
      </c>
      <c r="I5679" t="s">
        <v>3157</v>
      </c>
      <c r="M5679" t="s">
        <v>3494</v>
      </c>
      <c r="N5679" t="s">
        <v>3840</v>
      </c>
      <c r="O5679" t="s">
        <v>1424</v>
      </c>
      <c r="P5679" s="199">
        <v>10000</v>
      </c>
      <c r="S5679" t="s">
        <v>3495</v>
      </c>
      <c r="T5679" t="s">
        <v>3730</v>
      </c>
      <c r="U5679" s="201">
        <v>3.79</v>
      </c>
      <c r="V5679" t="s">
        <v>4433</v>
      </c>
      <c r="W5679" t="s">
        <v>4163</v>
      </c>
      <c r="X5679" t="s">
        <v>4164</v>
      </c>
      <c r="Y5679" t="s">
        <v>4481</v>
      </c>
      <c r="Z5679" t="s">
        <v>3051</v>
      </c>
      <c r="AA5679">
        <v>831940</v>
      </c>
      <c r="AB5679" s="198">
        <v>37049.875011574077</v>
      </c>
      <c r="AC5679" s="198">
        <v>37049.875011574077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123</v>
      </c>
      <c r="F5680" s="213">
        <f t="shared" si="449"/>
        <v>615000</v>
      </c>
      <c r="G5680" s="202">
        <v>1343319</v>
      </c>
      <c r="H5680" s="198">
        <v>37047.567523148151</v>
      </c>
      <c r="I5680" t="s">
        <v>4276</v>
      </c>
      <c r="M5680" t="s">
        <v>3494</v>
      </c>
      <c r="N5680" t="s">
        <v>4277</v>
      </c>
      <c r="O5680" t="s">
        <v>3218</v>
      </c>
      <c r="Q5680" s="199">
        <v>5000</v>
      </c>
      <c r="S5680" t="s">
        <v>3495</v>
      </c>
      <c r="T5680" t="s">
        <v>3730</v>
      </c>
      <c r="U5680" s="201">
        <v>4</v>
      </c>
      <c r="V5680" t="s">
        <v>4450</v>
      </c>
      <c r="W5680" t="s">
        <v>2909</v>
      </c>
      <c r="X5680" t="s">
        <v>4278</v>
      </c>
      <c r="Y5680" t="s">
        <v>3748</v>
      </c>
      <c r="Z5680" t="s">
        <v>3051</v>
      </c>
      <c r="AA5680" t="s">
        <v>1616</v>
      </c>
      <c r="AB5680" s="198">
        <v>37073</v>
      </c>
      <c r="AC5680" s="198">
        <v>37195</v>
      </c>
    </row>
    <row r="5681" spans="1:29" x14ac:dyDescent="0.2">
      <c r="A5681" s="44" t="str">
        <f t="shared" si="445"/>
        <v>US Crude Financial</v>
      </c>
      <c r="B5681" s="44" t="str">
        <f t="shared" si="446"/>
        <v>US</v>
      </c>
      <c r="C5681" s="44" t="str">
        <f t="shared" si="447"/>
        <v>Crude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</v>
      </c>
      <c r="F5681" s="213">
        <f t="shared" si="449"/>
        <v>50000</v>
      </c>
      <c r="G5681" s="202">
        <v>1343321</v>
      </c>
      <c r="H5681" s="198">
        <v>37047.568368055552</v>
      </c>
      <c r="I5681" t="s">
        <v>4276</v>
      </c>
      <c r="M5681" t="s">
        <v>3599</v>
      </c>
      <c r="N5681" t="s">
        <v>4774</v>
      </c>
      <c r="O5681" t="s">
        <v>3516</v>
      </c>
      <c r="Q5681" s="199">
        <v>50000</v>
      </c>
      <c r="S5681" t="s">
        <v>3500</v>
      </c>
      <c r="T5681" t="s">
        <v>3730</v>
      </c>
      <c r="U5681" s="201">
        <v>28.16</v>
      </c>
      <c r="V5681" t="s">
        <v>3801</v>
      </c>
      <c r="W5681" t="s">
        <v>4776</v>
      </c>
      <c r="X5681" t="s">
        <v>4777</v>
      </c>
      <c r="Y5681" t="s">
        <v>2830</v>
      </c>
      <c r="Z5681" t="s">
        <v>3051</v>
      </c>
      <c r="AA5681">
        <v>113940</v>
      </c>
      <c r="AB5681" s="198">
        <v>37073</v>
      </c>
      <c r="AC5681" s="198">
        <v>37103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31</v>
      </c>
      <c r="F5682" s="213">
        <f t="shared" si="449"/>
        <v>3100</v>
      </c>
      <c r="G5682" s="202">
        <v>1343322</v>
      </c>
      <c r="H5682" s="198">
        <v>37047.568784722222</v>
      </c>
      <c r="I5682" t="s">
        <v>3533</v>
      </c>
      <c r="M5682" t="s">
        <v>3494</v>
      </c>
      <c r="N5682" t="s">
        <v>4415</v>
      </c>
      <c r="O5682" t="s">
        <v>995</v>
      </c>
      <c r="P5682" s="199">
        <v>100</v>
      </c>
      <c r="S5682" t="s">
        <v>4416</v>
      </c>
      <c r="T5682" t="s">
        <v>3730</v>
      </c>
      <c r="U5682" s="201">
        <v>5.7500000000000002E-2</v>
      </c>
      <c r="V5682" t="s">
        <v>3993</v>
      </c>
      <c r="W5682" t="s">
        <v>4417</v>
      </c>
      <c r="X5682" t="s">
        <v>4418</v>
      </c>
      <c r="Y5682" t="s">
        <v>3748</v>
      </c>
      <c r="Z5682" t="s">
        <v>3051</v>
      </c>
      <c r="AA5682" t="s">
        <v>1617</v>
      </c>
      <c r="AB5682" s="198">
        <v>37073</v>
      </c>
      <c r="AC5682" s="198">
        <v>37103</v>
      </c>
    </row>
    <row r="5683" spans="1:29" x14ac:dyDescent="0.2">
      <c r="A5683" s="44" t="str">
        <f t="shared" si="445"/>
        <v>US Power Physical</v>
      </c>
      <c r="B5683" s="44" t="str">
        <f t="shared" si="446"/>
        <v>US</v>
      </c>
      <c r="C5683" s="44" t="str">
        <f t="shared" si="447"/>
        <v>Power</v>
      </c>
      <c r="D5683" s="44" t="str">
        <f t="shared" si="448"/>
        <v>Physical</v>
      </c>
      <c r="E5683" s="44">
        <f>IF(VLOOKUP(S5683,'DD-Lookup'!$J$6:$L$50,3,FALSE)="Monthly",(YEAR(AC5683)-YEAR(AB5683))*12+MONTH(AC5683)-MONTH(AB5683)+1,(AC5683-AB5683+1))</f>
        <v>1</v>
      </c>
      <c r="F5683" s="213">
        <f t="shared" si="449"/>
        <v>50</v>
      </c>
      <c r="G5683" s="202">
        <v>1343324</v>
      </c>
      <c r="H5683" s="198">
        <v>37047.568831018521</v>
      </c>
      <c r="I5683" t="s">
        <v>3540</v>
      </c>
      <c r="M5683" t="s">
        <v>2818</v>
      </c>
      <c r="N5683" t="s">
        <v>3519</v>
      </c>
      <c r="O5683" t="s">
        <v>2392</v>
      </c>
      <c r="P5683" s="199">
        <v>50</v>
      </c>
      <c r="S5683" t="s">
        <v>3493</v>
      </c>
      <c r="T5683" t="s">
        <v>3730</v>
      </c>
      <c r="U5683" s="201">
        <v>34.85</v>
      </c>
      <c r="V5683" t="s">
        <v>3121</v>
      </c>
      <c r="W5683" t="s">
        <v>3444</v>
      </c>
      <c r="X5683" t="s">
        <v>3526</v>
      </c>
      <c r="Y5683" t="s">
        <v>4783</v>
      </c>
      <c r="Z5683" t="s">
        <v>3046</v>
      </c>
      <c r="AA5683">
        <v>633474.1</v>
      </c>
      <c r="AB5683" s="198">
        <v>37049.875011574077</v>
      </c>
      <c r="AC5683" s="198">
        <v>37049.875011574077</v>
      </c>
    </row>
    <row r="5684" spans="1:29" x14ac:dyDescent="0.2">
      <c r="A5684" s="44" t="str">
        <f t="shared" si="445"/>
        <v>US Natural Gas Financial</v>
      </c>
      <c r="B5684" s="44" t="str">
        <f t="shared" si="446"/>
        <v>US</v>
      </c>
      <c r="C5684" s="44" t="str">
        <f t="shared" si="447"/>
        <v>Natural Gas</v>
      </c>
      <c r="D5684" s="44" t="str">
        <f t="shared" si="448"/>
        <v>Financial</v>
      </c>
      <c r="E5684" s="44">
        <f>IF(VLOOKUP(S5684,'DD-Lookup'!$J$6:$L$50,3,FALSE)="Monthly",(YEAR(AC5684)-YEAR(AB5684))*12+MONTH(AC5684)-MONTH(AB5684)+1,(AC5684-AB5684+1))</f>
        <v>31</v>
      </c>
      <c r="F5684" s="213">
        <f t="shared" si="449"/>
        <v>3100</v>
      </c>
      <c r="G5684" s="202">
        <v>1343325</v>
      </c>
      <c r="H5684" s="198">
        <v>37047.568912037037</v>
      </c>
      <c r="I5684" t="s">
        <v>3533</v>
      </c>
      <c r="M5684" t="s">
        <v>3494</v>
      </c>
      <c r="N5684" t="s">
        <v>4415</v>
      </c>
      <c r="O5684" t="s">
        <v>995</v>
      </c>
      <c r="P5684" s="199">
        <v>100</v>
      </c>
      <c r="S5684" t="s">
        <v>4416</v>
      </c>
      <c r="T5684" t="s">
        <v>3730</v>
      </c>
      <c r="U5684" s="201">
        <v>5.7500000000000002E-2</v>
      </c>
      <c r="V5684" t="s">
        <v>3993</v>
      </c>
      <c r="W5684" t="s">
        <v>4417</v>
      </c>
      <c r="X5684" t="s">
        <v>4418</v>
      </c>
      <c r="Y5684" t="s">
        <v>3748</v>
      </c>
      <c r="Z5684" t="s">
        <v>3051</v>
      </c>
      <c r="AA5684" t="s">
        <v>1618</v>
      </c>
      <c r="AB5684" s="198">
        <v>37073</v>
      </c>
      <c r="AC5684" s="198">
        <v>37103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</v>
      </c>
      <c r="G5685" s="202">
        <v>1343327</v>
      </c>
      <c r="H5685" s="198">
        <v>37047.569004629629</v>
      </c>
      <c r="I5685" t="s">
        <v>3533</v>
      </c>
      <c r="M5685" t="s">
        <v>3494</v>
      </c>
      <c r="N5685" t="s">
        <v>4415</v>
      </c>
      <c r="O5685" t="s">
        <v>995</v>
      </c>
      <c r="P5685" s="199">
        <v>100</v>
      </c>
      <c r="S5685" t="s">
        <v>4416</v>
      </c>
      <c r="T5685" t="s">
        <v>3730</v>
      </c>
      <c r="U5685" s="201">
        <v>5.7500000000000002E-2</v>
      </c>
      <c r="V5685" t="s">
        <v>3993</v>
      </c>
      <c r="W5685" t="s">
        <v>4417</v>
      </c>
      <c r="X5685" t="s">
        <v>4418</v>
      </c>
      <c r="Y5685" t="s">
        <v>3748</v>
      </c>
      <c r="Z5685" t="s">
        <v>3051</v>
      </c>
      <c r="AA5685" t="s">
        <v>1619</v>
      </c>
      <c r="AB5685" s="198">
        <v>37073</v>
      </c>
      <c r="AC5685" s="198">
        <v>37103</v>
      </c>
    </row>
    <row r="5686" spans="1:29" x14ac:dyDescent="0.2">
      <c r="A5686" s="44" t="str">
        <f t="shared" si="445"/>
        <v>US Natural Gas Financial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Financial</v>
      </c>
      <c r="E5686" s="44">
        <f>IF(VLOOKUP(S5686,'DD-Lookup'!$J$6:$L$50,3,FALSE)="Monthly",(YEAR(AC5686)-YEAR(AB5686))*12+MONTH(AC5686)-MONTH(AB5686)+1,(AC5686-AB5686+1))</f>
        <v>31</v>
      </c>
      <c r="F5686" s="213">
        <f t="shared" si="449"/>
        <v>3100</v>
      </c>
      <c r="G5686" s="202">
        <v>1343329</v>
      </c>
      <c r="H5686" s="198">
        <v>37047.569212962961</v>
      </c>
      <c r="I5686" t="s">
        <v>3533</v>
      </c>
      <c r="M5686" t="s">
        <v>3494</v>
      </c>
      <c r="N5686" t="s">
        <v>4415</v>
      </c>
      <c r="O5686" t="s">
        <v>995</v>
      </c>
      <c r="P5686" s="199">
        <v>100</v>
      </c>
      <c r="S5686" t="s">
        <v>4416</v>
      </c>
      <c r="T5686" t="s">
        <v>3730</v>
      </c>
      <c r="U5686" s="201">
        <v>5.7500000000000002E-2</v>
      </c>
      <c r="V5686" t="s">
        <v>3993</v>
      </c>
      <c r="W5686" t="s">
        <v>4417</v>
      </c>
      <c r="X5686" t="s">
        <v>4418</v>
      </c>
      <c r="Y5686" t="s">
        <v>3748</v>
      </c>
      <c r="Z5686" t="s">
        <v>3051</v>
      </c>
      <c r="AA5686" t="s">
        <v>1620</v>
      </c>
      <c r="AB5686" s="198">
        <v>37073</v>
      </c>
      <c r="AC5686" s="198">
        <v>37103</v>
      </c>
    </row>
    <row r="5687" spans="1:29" x14ac:dyDescent="0.2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31</v>
      </c>
      <c r="F5687" s="213">
        <f t="shared" si="449"/>
        <v>3100</v>
      </c>
      <c r="G5687" s="202">
        <v>1343331</v>
      </c>
      <c r="H5687" s="198">
        <v>37047.569305555553</v>
      </c>
      <c r="I5687" t="s">
        <v>3533</v>
      </c>
      <c r="M5687" t="s">
        <v>3494</v>
      </c>
      <c r="N5687" t="s">
        <v>4415</v>
      </c>
      <c r="O5687" t="s">
        <v>995</v>
      </c>
      <c r="P5687" s="199">
        <v>100</v>
      </c>
      <c r="S5687" t="s">
        <v>4416</v>
      </c>
      <c r="T5687" t="s">
        <v>3730</v>
      </c>
      <c r="U5687" s="201">
        <v>5.7500000000000002E-2</v>
      </c>
      <c r="V5687" t="s">
        <v>3993</v>
      </c>
      <c r="W5687" t="s">
        <v>4417</v>
      </c>
      <c r="X5687" t="s">
        <v>4418</v>
      </c>
      <c r="Y5687" t="s">
        <v>3748</v>
      </c>
      <c r="Z5687" t="s">
        <v>3051</v>
      </c>
      <c r="AA5687" t="s">
        <v>1621</v>
      </c>
      <c r="AB5687" s="198">
        <v>37073</v>
      </c>
      <c r="AC5687" s="198">
        <v>37103</v>
      </c>
    </row>
    <row r="5688" spans="1:29" x14ac:dyDescent="0.2">
      <c r="A5688" s="44" t="str">
        <f t="shared" si="445"/>
        <v>US Crude Financial</v>
      </c>
      <c r="B5688" s="44" t="str">
        <f t="shared" si="446"/>
        <v>US</v>
      </c>
      <c r="C5688" s="44" t="str">
        <f t="shared" si="447"/>
        <v>Crude</v>
      </c>
      <c r="D5688" s="44" t="str">
        <f t="shared" si="448"/>
        <v>Financial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50000</v>
      </c>
      <c r="G5688" s="202">
        <v>1343333</v>
      </c>
      <c r="H5688" s="198">
        <v>37047.569386574076</v>
      </c>
      <c r="I5688" t="s">
        <v>4276</v>
      </c>
      <c r="M5688" t="s">
        <v>3599</v>
      </c>
      <c r="N5688" t="s">
        <v>4774</v>
      </c>
      <c r="O5688" t="s">
        <v>3516</v>
      </c>
      <c r="Q5688" s="199">
        <v>50000</v>
      </c>
      <c r="S5688" t="s">
        <v>3500</v>
      </c>
      <c r="T5688" t="s">
        <v>3730</v>
      </c>
      <c r="U5688" s="201">
        <v>28.18</v>
      </c>
      <c r="V5688" t="s">
        <v>3801</v>
      </c>
      <c r="W5688" t="s">
        <v>4776</v>
      </c>
      <c r="X5688" t="s">
        <v>4777</v>
      </c>
      <c r="Y5688" t="s">
        <v>2830</v>
      </c>
      <c r="Z5688" t="s">
        <v>3051</v>
      </c>
      <c r="AA5688">
        <v>113941</v>
      </c>
      <c r="AB5688" s="198">
        <v>37073</v>
      </c>
      <c r="AC5688" s="198">
        <v>37103</v>
      </c>
    </row>
    <row r="5689" spans="1:29" x14ac:dyDescent="0.2">
      <c r="A5689" s="44" t="str">
        <f t="shared" si="445"/>
        <v>US Natural Gas Physical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Physical</v>
      </c>
      <c r="E5689" s="44">
        <f>IF(VLOOKUP(S5689,'DD-Lookup'!$J$6:$L$50,3,FALSE)="Monthly",(YEAR(AC5689)-YEAR(AB5689))*12+MONTH(AC5689)-MONTH(AB5689)+1,(AC5689-AB5689+1))</f>
        <v>31</v>
      </c>
      <c r="F5689" s="213">
        <f t="shared" si="449"/>
        <v>155000</v>
      </c>
      <c r="G5689" s="202">
        <v>1343336</v>
      </c>
      <c r="H5689" s="198">
        <v>37047.569803240738</v>
      </c>
      <c r="I5689" t="s">
        <v>3606</v>
      </c>
      <c r="M5689" t="s">
        <v>3494</v>
      </c>
      <c r="N5689" t="s">
        <v>3873</v>
      </c>
      <c r="O5689" t="s">
        <v>3337</v>
      </c>
      <c r="P5689" s="199">
        <v>5000</v>
      </c>
      <c r="S5689" t="s">
        <v>3495</v>
      </c>
      <c r="T5689" t="s">
        <v>3730</v>
      </c>
      <c r="U5689" s="201">
        <v>0.46</v>
      </c>
      <c r="V5689" t="s">
        <v>4289</v>
      </c>
      <c r="W5689" t="s">
        <v>3217</v>
      </c>
      <c r="X5689" t="s">
        <v>3153</v>
      </c>
      <c r="Y5689" t="s">
        <v>4481</v>
      </c>
      <c r="Z5689" t="s">
        <v>3051</v>
      </c>
      <c r="AA5689" t="s">
        <v>1622</v>
      </c>
      <c r="AB5689" s="198">
        <v>37073.875011574077</v>
      </c>
      <c r="AC5689" s="198">
        <v>37103.875011574077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620000</v>
      </c>
      <c r="G5690" s="202">
        <v>1343337</v>
      </c>
      <c r="H5690" s="198">
        <v>37047.569965277777</v>
      </c>
      <c r="I5690" t="s">
        <v>4496</v>
      </c>
      <c r="M5690" t="s">
        <v>3494</v>
      </c>
      <c r="N5690" t="s">
        <v>4277</v>
      </c>
      <c r="O5690" t="s">
        <v>4487</v>
      </c>
      <c r="Q5690" s="199">
        <v>20000</v>
      </c>
      <c r="S5690" t="s">
        <v>3495</v>
      </c>
      <c r="T5690" t="s">
        <v>3730</v>
      </c>
      <c r="U5690" s="201">
        <v>3.9049999999999998</v>
      </c>
      <c r="V5690" t="s">
        <v>4499</v>
      </c>
      <c r="W5690" t="s">
        <v>2909</v>
      </c>
      <c r="X5690" t="s">
        <v>4278</v>
      </c>
      <c r="Y5690" t="s">
        <v>3748</v>
      </c>
      <c r="Z5690" t="s">
        <v>3051</v>
      </c>
      <c r="AA5690" t="s">
        <v>1623</v>
      </c>
      <c r="AB5690" s="198">
        <v>37073.875</v>
      </c>
      <c r="AC5690" s="198">
        <v>37103.875</v>
      </c>
    </row>
    <row r="5691" spans="1:29" x14ac:dyDescent="0.2">
      <c r="A5691" s="44" t="str">
        <f t="shared" si="445"/>
        <v>US Crude Financial</v>
      </c>
      <c r="B5691" s="44" t="str">
        <f t="shared" si="446"/>
        <v>US</v>
      </c>
      <c r="C5691" s="44" t="str">
        <f t="shared" si="447"/>
        <v>Crude</v>
      </c>
      <c r="D5691" s="44" t="str">
        <f t="shared" si="448"/>
        <v>Financial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50000</v>
      </c>
      <c r="G5691" s="202">
        <v>1343338</v>
      </c>
      <c r="H5691" s="198">
        <v>37047.569976851853</v>
      </c>
      <c r="I5691" t="s">
        <v>4276</v>
      </c>
      <c r="M5691" t="s">
        <v>3599</v>
      </c>
      <c r="N5691" t="s">
        <v>4774</v>
      </c>
      <c r="O5691" t="s">
        <v>3516</v>
      </c>
      <c r="P5691" s="199">
        <v>50000</v>
      </c>
      <c r="S5691" t="s">
        <v>3500</v>
      </c>
      <c r="T5691" t="s">
        <v>3730</v>
      </c>
      <c r="U5691" s="201">
        <v>28.18</v>
      </c>
      <c r="V5691" t="s">
        <v>3801</v>
      </c>
      <c r="W5691" t="s">
        <v>4776</v>
      </c>
      <c r="X5691" t="s">
        <v>4777</v>
      </c>
      <c r="Y5691" t="s">
        <v>2830</v>
      </c>
      <c r="Z5691" t="s">
        <v>3051</v>
      </c>
      <c r="AA5691">
        <v>113943</v>
      </c>
      <c r="AB5691" s="198">
        <v>37073</v>
      </c>
      <c r="AC5691" s="198">
        <v>37103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465000</v>
      </c>
      <c r="G5692" s="202">
        <v>1343339</v>
      </c>
      <c r="H5692" s="198">
        <v>37047.570127314815</v>
      </c>
      <c r="I5692" t="s">
        <v>3606</v>
      </c>
      <c r="M5692" t="s">
        <v>3494</v>
      </c>
      <c r="N5692" t="s">
        <v>4277</v>
      </c>
      <c r="O5692" t="s">
        <v>4487</v>
      </c>
      <c r="P5692" s="199">
        <v>15000</v>
      </c>
      <c r="S5692" t="s">
        <v>3495</v>
      </c>
      <c r="T5692" t="s">
        <v>3730</v>
      </c>
      <c r="U5692" s="201">
        <v>3.9</v>
      </c>
      <c r="V5692" t="s">
        <v>3154</v>
      </c>
      <c r="W5692" t="s">
        <v>2909</v>
      </c>
      <c r="X5692" t="s">
        <v>4278</v>
      </c>
      <c r="Y5692" t="s">
        <v>3748</v>
      </c>
      <c r="Z5692" t="s">
        <v>3051</v>
      </c>
      <c r="AA5692" t="s">
        <v>1624</v>
      </c>
      <c r="AB5692" s="198">
        <v>37073.875</v>
      </c>
      <c r="AC5692" s="198">
        <v>37103.875</v>
      </c>
    </row>
    <row r="5693" spans="1:29" x14ac:dyDescent="0.2">
      <c r="A5693" s="44" t="str">
        <f t="shared" si="445"/>
        <v>US Natural Gas Physical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Physical</v>
      </c>
      <c r="E5693" s="44">
        <f>IF(VLOOKUP(S5693,'DD-Lookup'!$J$6:$L$50,3,FALSE)="Monthly",(YEAR(AC5693)-YEAR(AB5693))*12+MONTH(AC5693)-MONTH(AB5693)+1,(AC5693-AB5693+1))</f>
        <v>1</v>
      </c>
      <c r="F5693" s="213">
        <f t="shared" si="449"/>
        <v>10000</v>
      </c>
      <c r="G5693" s="202">
        <v>1343340</v>
      </c>
      <c r="H5693" s="198">
        <v>37047.570196759261</v>
      </c>
      <c r="I5693" t="s">
        <v>4432</v>
      </c>
      <c r="M5693" t="s">
        <v>3494</v>
      </c>
      <c r="N5693" t="s">
        <v>3840</v>
      </c>
      <c r="O5693" t="s">
        <v>1424</v>
      </c>
      <c r="Q5693" s="199">
        <v>10000</v>
      </c>
      <c r="S5693" t="s">
        <v>3495</v>
      </c>
      <c r="T5693" t="s">
        <v>3730</v>
      </c>
      <c r="U5693" s="201">
        <v>3.79</v>
      </c>
      <c r="V5693" t="s">
        <v>3397</v>
      </c>
      <c r="W5693" t="s">
        <v>4163</v>
      </c>
      <c r="X5693" t="s">
        <v>4164</v>
      </c>
      <c r="Y5693" t="s">
        <v>4481</v>
      </c>
      <c r="Z5693" t="s">
        <v>3051</v>
      </c>
      <c r="AA5693">
        <v>831944</v>
      </c>
      <c r="AB5693" s="198">
        <v>37049.875011574077</v>
      </c>
      <c r="AC5693" s="198">
        <v>37049.875011574077</v>
      </c>
    </row>
    <row r="5694" spans="1:29" x14ac:dyDescent="0.2">
      <c r="A5694" s="44" t="str">
        <f t="shared" si="445"/>
        <v>US Natural Gas Financial</v>
      </c>
      <c r="B5694" s="44" t="str">
        <f t="shared" si="446"/>
        <v>US</v>
      </c>
      <c r="C5694" s="44" t="str">
        <f t="shared" si="447"/>
        <v>Natural Gas</v>
      </c>
      <c r="D5694" s="44" t="str">
        <f t="shared" si="448"/>
        <v>Financial</v>
      </c>
      <c r="E5694" s="44">
        <f>IF(VLOOKUP(S5694,'DD-Lookup'!$J$6:$L$50,3,FALSE)="Monthly",(YEAR(AC5694)-YEAR(AB5694))*12+MONTH(AC5694)-MONTH(AB5694)+1,(AC5694-AB5694+1))</f>
        <v>31</v>
      </c>
      <c r="F5694" s="213">
        <f t="shared" si="449"/>
        <v>465000</v>
      </c>
      <c r="G5694" s="202">
        <v>1343341</v>
      </c>
      <c r="H5694" s="198">
        <v>37047.570219907408</v>
      </c>
      <c r="I5694" t="s">
        <v>3702</v>
      </c>
      <c r="M5694" t="s">
        <v>3494</v>
      </c>
      <c r="N5694" t="s">
        <v>4277</v>
      </c>
      <c r="O5694" t="s">
        <v>4487</v>
      </c>
      <c r="P5694" s="199">
        <v>15000</v>
      </c>
      <c r="S5694" t="s">
        <v>3495</v>
      </c>
      <c r="T5694" t="s">
        <v>3730</v>
      </c>
      <c r="U5694" s="201">
        <v>3.895</v>
      </c>
      <c r="V5694" t="s">
        <v>4099</v>
      </c>
      <c r="W5694" t="s">
        <v>2909</v>
      </c>
      <c r="X5694" t="s">
        <v>4278</v>
      </c>
      <c r="Y5694" t="s">
        <v>3748</v>
      </c>
      <c r="Z5694" t="s">
        <v>3051</v>
      </c>
      <c r="AA5694" t="s">
        <v>1625</v>
      </c>
      <c r="AB5694" s="198">
        <v>37073.875</v>
      </c>
      <c r="AC5694" s="198">
        <v>37103.875</v>
      </c>
    </row>
    <row r="5695" spans="1:29" x14ac:dyDescent="0.2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24</v>
      </c>
      <c r="F5695" s="213">
        <f t="shared" si="449"/>
        <v>240000</v>
      </c>
      <c r="G5695" s="202">
        <v>1343342</v>
      </c>
      <c r="H5695" s="198">
        <v>37047.570289351854</v>
      </c>
      <c r="I5695" t="s">
        <v>4252</v>
      </c>
      <c r="M5695" t="s">
        <v>3494</v>
      </c>
      <c r="N5695" t="s">
        <v>4277</v>
      </c>
      <c r="O5695" t="s">
        <v>1189</v>
      </c>
      <c r="P5695" s="199">
        <v>10000</v>
      </c>
      <c r="S5695" t="s">
        <v>3495</v>
      </c>
      <c r="T5695" t="s">
        <v>3730</v>
      </c>
      <c r="U5695" s="201">
        <v>3.8</v>
      </c>
      <c r="V5695" t="s">
        <v>3122</v>
      </c>
      <c r="W5695" t="s">
        <v>4527</v>
      </c>
      <c r="X5695" t="s">
        <v>4157</v>
      </c>
      <c r="Y5695" t="s">
        <v>3748</v>
      </c>
      <c r="Z5695" t="s">
        <v>3051</v>
      </c>
      <c r="AA5695" t="s">
        <v>1626</v>
      </c>
      <c r="AB5695" s="198">
        <v>37049.875011574077</v>
      </c>
      <c r="AC5695" s="198">
        <v>37072.875011574077</v>
      </c>
    </row>
    <row r="5696" spans="1:29" x14ac:dyDescent="0.2">
      <c r="A5696" s="44" t="str">
        <f t="shared" si="445"/>
        <v>US Oil Products Financial</v>
      </c>
      <c r="B5696" s="44" t="str">
        <f t="shared" si="446"/>
        <v>US</v>
      </c>
      <c r="C5696" s="44" t="str">
        <f t="shared" si="447"/>
        <v>Oil Products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</v>
      </c>
      <c r="F5696" s="213">
        <f t="shared" si="449"/>
        <v>75000</v>
      </c>
      <c r="G5696" s="202">
        <v>1343343</v>
      </c>
      <c r="H5696" s="198">
        <v>37047.570300925923</v>
      </c>
      <c r="I5696" t="s">
        <v>4285</v>
      </c>
      <c r="M5696" t="s">
        <v>3497</v>
      </c>
      <c r="N5696" t="s">
        <v>4132</v>
      </c>
      <c r="O5696" t="s">
        <v>1627</v>
      </c>
      <c r="P5696" s="199">
        <v>25000</v>
      </c>
      <c r="S5696" t="s">
        <v>3500</v>
      </c>
      <c r="T5696" t="s">
        <v>3730</v>
      </c>
      <c r="U5696" s="201">
        <v>3.32</v>
      </c>
      <c r="V5696" t="s">
        <v>3338</v>
      </c>
      <c r="W5696" t="s">
        <v>4133</v>
      </c>
      <c r="X5696" t="s">
        <v>4134</v>
      </c>
      <c r="Y5696" t="s">
        <v>3748</v>
      </c>
      <c r="Z5696" t="s">
        <v>3051</v>
      </c>
      <c r="AA5696" t="s">
        <v>1628</v>
      </c>
      <c r="AB5696" s="198">
        <v>37347</v>
      </c>
      <c r="AC5696" s="198">
        <v>37437</v>
      </c>
    </row>
    <row r="5697" spans="1:29" x14ac:dyDescent="0.2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77500</v>
      </c>
      <c r="G5697" s="202">
        <v>1343345</v>
      </c>
      <c r="H5697" s="198">
        <v>37047.570416666669</v>
      </c>
      <c r="I5697" t="s">
        <v>4159</v>
      </c>
      <c r="M5697" t="s">
        <v>3494</v>
      </c>
      <c r="N5697" t="s">
        <v>4277</v>
      </c>
      <c r="O5697" t="s">
        <v>4487</v>
      </c>
      <c r="P5697" s="199">
        <v>2500</v>
      </c>
      <c r="S5697" t="s">
        <v>3495</v>
      </c>
      <c r="T5697" t="s">
        <v>3730</v>
      </c>
      <c r="U5697" s="201">
        <v>3.89</v>
      </c>
      <c r="V5697" t="s">
        <v>138</v>
      </c>
      <c r="W5697" t="s">
        <v>2909</v>
      </c>
      <c r="X5697" t="s">
        <v>4278</v>
      </c>
      <c r="Y5697" t="s">
        <v>3748</v>
      </c>
      <c r="Z5697" t="s">
        <v>3051</v>
      </c>
      <c r="AA5697" t="s">
        <v>1629</v>
      </c>
      <c r="AB5697" s="198">
        <v>37073.875</v>
      </c>
      <c r="AC5697" s="198">
        <v>37103.875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24</v>
      </c>
      <c r="F5698" s="213">
        <f t="shared" si="449"/>
        <v>120000</v>
      </c>
      <c r="G5698" s="202">
        <v>1343346</v>
      </c>
      <c r="H5698" s="198">
        <v>37047.570497685185</v>
      </c>
      <c r="I5698" t="s">
        <v>4239</v>
      </c>
      <c r="M5698" t="s">
        <v>3494</v>
      </c>
      <c r="N5698" t="s">
        <v>4277</v>
      </c>
      <c r="O5698" t="s">
        <v>1459</v>
      </c>
      <c r="P5698" s="199">
        <v>5000</v>
      </c>
      <c r="S5698" t="s">
        <v>3495</v>
      </c>
      <c r="T5698" t="s">
        <v>3730</v>
      </c>
      <c r="U5698" s="201">
        <v>2.9550000000000001</v>
      </c>
      <c r="V5698" t="s">
        <v>2735</v>
      </c>
      <c r="W5698" t="s">
        <v>3171</v>
      </c>
      <c r="X5698" t="s">
        <v>4287</v>
      </c>
      <c r="Y5698" t="s">
        <v>3748</v>
      </c>
      <c r="Z5698" t="s">
        <v>3051</v>
      </c>
      <c r="AA5698" t="s">
        <v>1630</v>
      </c>
      <c r="AB5698" s="198">
        <v>37049.875011574077</v>
      </c>
      <c r="AC5698" s="198">
        <v>37072.875011574077</v>
      </c>
    </row>
    <row r="5699" spans="1:29" x14ac:dyDescent="0.2">
      <c r="A5699" s="44" t="str">
        <f t="shared" si="445"/>
        <v>US Crude Financial</v>
      </c>
      <c r="B5699" s="44" t="str">
        <f t="shared" si="446"/>
        <v>US</v>
      </c>
      <c r="C5699" s="44" t="str">
        <f t="shared" si="447"/>
        <v>Crude</v>
      </c>
      <c r="D5699" s="44" t="str">
        <f t="shared" si="448"/>
        <v>Financial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25000</v>
      </c>
      <c r="G5699" s="202">
        <v>1343347</v>
      </c>
      <c r="H5699" s="198">
        <v>37047.57068287037</v>
      </c>
      <c r="I5699" t="s">
        <v>4276</v>
      </c>
      <c r="M5699" t="s">
        <v>3599</v>
      </c>
      <c r="N5699" t="s">
        <v>4774</v>
      </c>
      <c r="O5699" t="s">
        <v>3516</v>
      </c>
      <c r="P5699" s="199">
        <v>25000</v>
      </c>
      <c r="S5699" t="s">
        <v>3500</v>
      </c>
      <c r="T5699" t="s">
        <v>3730</v>
      </c>
      <c r="U5699" s="201">
        <v>28.16</v>
      </c>
      <c r="V5699" t="s">
        <v>3679</v>
      </c>
      <c r="W5699" t="s">
        <v>4776</v>
      </c>
      <c r="X5699" t="s">
        <v>4777</v>
      </c>
      <c r="Y5699" t="s">
        <v>2830</v>
      </c>
      <c r="Z5699" t="s">
        <v>3051</v>
      </c>
      <c r="AA5699">
        <v>113944</v>
      </c>
      <c r="AB5699" s="198">
        <v>37073</v>
      </c>
      <c r="AC5699" s="198">
        <v>37103</v>
      </c>
    </row>
    <row r="5700" spans="1:29" x14ac:dyDescent="0.2">
      <c r="A5700" s="44" t="str">
        <f t="shared" si="445"/>
        <v xml:space="preserve"> Natural Gas Physical</v>
      </c>
      <c r="B5700" s="44" t="str">
        <f t="shared" si="446"/>
        <v/>
      </c>
      <c r="C5700" s="44" t="str">
        <f t="shared" si="447"/>
        <v>Natural Gas</v>
      </c>
      <c r="D5700" s="44" t="str">
        <f t="shared" si="448"/>
        <v>Physical</v>
      </c>
      <c r="E5700" s="44">
        <f>IF(VLOOKUP(S5700,'DD-Lookup'!$J$6:$L$50,3,FALSE)="Monthly",(YEAR(AC5700)-YEAR(AB5700))*12+MONTH(AC5700)-MONTH(AB5700)+1,(AC5700-AB5700+1))</f>
        <v>31</v>
      </c>
      <c r="F5700" s="213">
        <f t="shared" si="449"/>
        <v>155000</v>
      </c>
      <c r="G5700" s="202">
        <v>1343348</v>
      </c>
      <c r="H5700" s="198">
        <v>37047.570706018516</v>
      </c>
      <c r="I5700" t="s">
        <v>327</v>
      </c>
      <c r="M5700" t="s">
        <v>3494</v>
      </c>
      <c r="N5700" t="s">
        <v>3176</v>
      </c>
      <c r="O5700" t="s">
        <v>3899</v>
      </c>
      <c r="P5700" s="199">
        <v>5000</v>
      </c>
      <c r="S5700" t="s">
        <v>3798</v>
      </c>
      <c r="T5700" t="s">
        <v>3177</v>
      </c>
      <c r="U5700" s="201">
        <v>4.95</v>
      </c>
      <c r="V5700" t="s">
        <v>329</v>
      </c>
      <c r="W5700" t="s">
        <v>4461</v>
      </c>
      <c r="X5700" t="s">
        <v>3179</v>
      </c>
      <c r="Y5700" t="s">
        <v>4481</v>
      </c>
      <c r="Z5700" t="s">
        <v>3052</v>
      </c>
      <c r="AA5700">
        <v>831945</v>
      </c>
      <c r="AB5700" s="198">
        <v>37073.875011574077</v>
      </c>
      <c r="AC5700" s="198">
        <v>37103.875011574077</v>
      </c>
    </row>
    <row r="5701" spans="1:29" x14ac:dyDescent="0.2">
      <c r="A5701" s="44" t="str">
        <f t="shared" si="445"/>
        <v>US Power Financial</v>
      </c>
      <c r="B5701" s="44" t="str">
        <f t="shared" si="446"/>
        <v>US</v>
      </c>
      <c r="C5701" s="44" t="str">
        <f t="shared" si="447"/>
        <v>Power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50</v>
      </c>
      <c r="G5701" s="202">
        <v>1343349</v>
      </c>
      <c r="H5701" s="198">
        <v>37047.570740740739</v>
      </c>
      <c r="I5701" t="s">
        <v>4272</v>
      </c>
      <c r="M5701" t="s">
        <v>2818</v>
      </c>
      <c r="N5701" t="s">
        <v>4780</v>
      </c>
      <c r="O5701" t="s">
        <v>1631</v>
      </c>
      <c r="P5701" s="199">
        <v>50</v>
      </c>
      <c r="S5701" t="s">
        <v>3493</v>
      </c>
      <c r="T5701" t="s">
        <v>3730</v>
      </c>
      <c r="U5701" s="201">
        <v>31.5</v>
      </c>
      <c r="V5701" t="s">
        <v>3965</v>
      </c>
      <c r="W5701" t="s">
        <v>4781</v>
      </c>
      <c r="X5701" t="s">
        <v>4782</v>
      </c>
      <c r="Y5701" t="s">
        <v>4783</v>
      </c>
      <c r="Z5701" t="s">
        <v>3051</v>
      </c>
      <c r="AA5701">
        <v>633477.1</v>
      </c>
      <c r="AB5701" s="198">
        <v>37047.875011574077</v>
      </c>
      <c r="AC5701" s="198">
        <v>37047.875011574077</v>
      </c>
    </row>
    <row r="5702" spans="1:29" x14ac:dyDescent="0.2">
      <c r="A5702" s="44" t="str">
        <f t="shared" si="445"/>
        <v>US Crude Financial</v>
      </c>
      <c r="B5702" s="44" t="str">
        <f t="shared" si="446"/>
        <v>US</v>
      </c>
      <c r="C5702" s="44" t="str">
        <f t="shared" si="447"/>
        <v>Crude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1</v>
      </c>
      <c r="F5702" s="213">
        <f t="shared" si="449"/>
        <v>25000</v>
      </c>
      <c r="G5702" s="202">
        <v>1343350</v>
      </c>
      <c r="H5702" s="198">
        <v>37047.570949074077</v>
      </c>
      <c r="I5702" t="s">
        <v>4276</v>
      </c>
      <c r="M5702" t="s">
        <v>3599</v>
      </c>
      <c r="N5702" t="s">
        <v>4774</v>
      </c>
      <c r="O5702" t="s">
        <v>3516</v>
      </c>
      <c r="P5702" s="199">
        <v>25000</v>
      </c>
      <c r="S5702" t="s">
        <v>3500</v>
      </c>
      <c r="T5702" t="s">
        <v>3730</v>
      </c>
      <c r="U5702" s="201">
        <v>28.16</v>
      </c>
      <c r="V5702" t="s">
        <v>3801</v>
      </c>
      <c r="W5702" t="s">
        <v>4776</v>
      </c>
      <c r="X5702" t="s">
        <v>4777</v>
      </c>
      <c r="Y5702" t="s">
        <v>2830</v>
      </c>
      <c r="Z5702" t="s">
        <v>3051</v>
      </c>
      <c r="AA5702">
        <v>113945</v>
      </c>
      <c r="AB5702" s="198">
        <v>37073</v>
      </c>
      <c r="AC5702" s="198">
        <v>37103</v>
      </c>
    </row>
    <row r="5703" spans="1:29" x14ac:dyDescent="0.2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24</v>
      </c>
      <c r="F5703" s="213">
        <f t="shared" si="449"/>
        <v>240000</v>
      </c>
      <c r="G5703" s="202">
        <v>1343351</v>
      </c>
      <c r="H5703" s="198">
        <v>37047.570960648147</v>
      </c>
      <c r="I5703" t="s">
        <v>4496</v>
      </c>
      <c r="M5703" t="s">
        <v>3494</v>
      </c>
      <c r="N5703" t="s">
        <v>4277</v>
      </c>
      <c r="O5703" t="s">
        <v>1189</v>
      </c>
      <c r="P5703" s="199">
        <v>10000</v>
      </c>
      <c r="S5703" t="s">
        <v>3495</v>
      </c>
      <c r="T5703" t="s">
        <v>3730</v>
      </c>
      <c r="U5703" s="201">
        <v>3.79</v>
      </c>
      <c r="V5703" t="s">
        <v>3156</v>
      </c>
      <c r="W5703" t="s">
        <v>4527</v>
      </c>
      <c r="X5703" t="s">
        <v>4157</v>
      </c>
      <c r="Y5703" t="s">
        <v>3748</v>
      </c>
      <c r="Z5703" t="s">
        <v>3051</v>
      </c>
      <c r="AA5703" t="s">
        <v>1632</v>
      </c>
      <c r="AB5703" s="198">
        <v>37049.875011574077</v>
      </c>
      <c r="AC5703" s="198">
        <v>37072.875011574077</v>
      </c>
    </row>
    <row r="5704" spans="1:29" x14ac:dyDescent="0.2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31</v>
      </c>
      <c r="F5704" s="213">
        <f t="shared" si="449"/>
        <v>465000</v>
      </c>
      <c r="G5704" s="202">
        <v>1343352</v>
      </c>
      <c r="H5704" s="198">
        <v>37047.570972222224</v>
      </c>
      <c r="I5704" t="s">
        <v>4518</v>
      </c>
      <c r="M5704" t="s">
        <v>3494</v>
      </c>
      <c r="N5704" t="s">
        <v>4277</v>
      </c>
      <c r="O5704" t="s">
        <v>3263</v>
      </c>
      <c r="Q5704" s="199">
        <v>15000</v>
      </c>
      <c r="S5704" t="s">
        <v>3495</v>
      </c>
      <c r="T5704" t="s">
        <v>3730</v>
      </c>
      <c r="U5704" s="201">
        <v>3.895</v>
      </c>
      <c r="V5704" t="s">
        <v>4413</v>
      </c>
      <c r="W5704" t="s">
        <v>2909</v>
      </c>
      <c r="X5704" t="s">
        <v>4278</v>
      </c>
      <c r="Y5704" t="s">
        <v>3748</v>
      </c>
      <c r="Z5704" t="s">
        <v>3051</v>
      </c>
      <c r="AA5704" t="s">
        <v>1633</v>
      </c>
      <c r="AB5704" s="198">
        <v>37073.915972222225</v>
      </c>
      <c r="AC5704" s="198">
        <v>37103.915972222225</v>
      </c>
    </row>
    <row r="5705" spans="1:29" x14ac:dyDescent="0.2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155000</v>
      </c>
      <c r="G5705" s="202">
        <v>1343353</v>
      </c>
      <c r="H5705" s="198">
        <v>37047.571168981478</v>
      </c>
      <c r="I5705" t="s">
        <v>4276</v>
      </c>
      <c r="M5705" t="s">
        <v>3494</v>
      </c>
      <c r="N5705" t="s">
        <v>4277</v>
      </c>
      <c r="O5705" t="s">
        <v>4487</v>
      </c>
      <c r="Q5705" s="199">
        <v>5000</v>
      </c>
      <c r="S5705" t="s">
        <v>3495</v>
      </c>
      <c r="T5705" t="s">
        <v>3730</v>
      </c>
      <c r="U5705" s="201">
        <v>3.9</v>
      </c>
      <c r="V5705" t="s">
        <v>4345</v>
      </c>
      <c r="W5705" t="s">
        <v>2909</v>
      </c>
      <c r="X5705" t="s">
        <v>4278</v>
      </c>
      <c r="Y5705" t="s">
        <v>3748</v>
      </c>
      <c r="Z5705" t="s">
        <v>3051</v>
      </c>
      <c r="AA5705" t="s">
        <v>1634</v>
      </c>
      <c r="AB5705" s="198">
        <v>37073.875</v>
      </c>
      <c r="AC5705" s="198">
        <v>37103.875</v>
      </c>
    </row>
    <row r="5706" spans="1:29" x14ac:dyDescent="0.2">
      <c r="A5706" s="44" t="str">
        <f t="shared" ref="A5706:A5769" si="450">B5706&amp;" "&amp;C5706&amp;" "&amp;D5706</f>
        <v>US Natural Gas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10000</v>
      </c>
      <c r="G5706" s="202">
        <v>1343355</v>
      </c>
      <c r="H5706" s="198">
        <v>37047.57136574074</v>
      </c>
      <c r="I5706" t="s">
        <v>3490</v>
      </c>
      <c r="M5706" t="s">
        <v>3494</v>
      </c>
      <c r="N5706" t="s">
        <v>3840</v>
      </c>
      <c r="O5706" t="s">
        <v>1424</v>
      </c>
      <c r="P5706" s="199">
        <v>10000</v>
      </c>
      <c r="S5706" t="s">
        <v>3495</v>
      </c>
      <c r="T5706" t="s">
        <v>3730</v>
      </c>
      <c r="U5706" s="201">
        <v>3.7850000000000001</v>
      </c>
      <c r="V5706" t="s">
        <v>4054</v>
      </c>
      <c r="W5706" t="s">
        <v>4163</v>
      </c>
      <c r="X5706" t="s">
        <v>4164</v>
      </c>
      <c r="Y5706" t="s">
        <v>4481</v>
      </c>
      <c r="Z5706" t="s">
        <v>3051</v>
      </c>
      <c r="AA5706">
        <v>831946</v>
      </c>
      <c r="AB5706" s="198">
        <v>37049.875011574077</v>
      </c>
      <c r="AC5706" s="198">
        <v>37049.875011574077</v>
      </c>
    </row>
    <row r="5707" spans="1:29" x14ac:dyDescent="0.2">
      <c r="A5707" s="44" t="str">
        <f t="shared" si="450"/>
        <v>US Natural Gas Financial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Financial</v>
      </c>
      <c r="E5707" s="44">
        <f>IF(VLOOKUP(S5707,'DD-Lookup'!$J$6:$L$50,3,FALSE)="Monthly",(YEAR(AC5707)-YEAR(AB5707))*12+MONTH(AC5707)-MONTH(AB5707)+1,(AC5707-AB5707+1))</f>
        <v>365</v>
      </c>
      <c r="F5707" s="213">
        <f t="shared" si="454"/>
        <v>1825000</v>
      </c>
      <c r="G5707" s="202">
        <v>1343358</v>
      </c>
      <c r="H5707" s="198">
        <v>37047.571655092594</v>
      </c>
      <c r="I5707" t="s">
        <v>4276</v>
      </c>
      <c r="M5707" t="s">
        <v>3494</v>
      </c>
      <c r="N5707" t="s">
        <v>4277</v>
      </c>
      <c r="O5707" t="s">
        <v>4526</v>
      </c>
      <c r="P5707" s="199">
        <v>5000</v>
      </c>
      <c r="S5707" t="s">
        <v>3495</v>
      </c>
      <c r="T5707" t="s">
        <v>3730</v>
      </c>
      <c r="U5707" s="201">
        <v>4.0049999999999999</v>
      </c>
      <c r="V5707" t="s">
        <v>4361</v>
      </c>
      <c r="W5707" t="s">
        <v>2909</v>
      </c>
      <c r="X5707" t="s">
        <v>4278</v>
      </c>
      <c r="Y5707" t="s">
        <v>3748</v>
      </c>
      <c r="Z5707" t="s">
        <v>3051</v>
      </c>
      <c r="AA5707" t="s">
        <v>1635</v>
      </c>
      <c r="AB5707" s="198">
        <v>37257.875</v>
      </c>
      <c r="AC5707" s="198">
        <v>37621.875</v>
      </c>
    </row>
    <row r="5708" spans="1:29" x14ac:dyDescent="0.2">
      <c r="A5708" s="44" t="str">
        <f t="shared" si="450"/>
        <v>US Power Physical</v>
      </c>
      <c r="B5708" s="44" t="str">
        <f t="shared" si="451"/>
        <v>US</v>
      </c>
      <c r="C5708" s="44" t="str">
        <f t="shared" si="452"/>
        <v>Power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92</v>
      </c>
      <c r="F5708" s="213">
        <f t="shared" si="454"/>
        <v>2300</v>
      </c>
      <c r="G5708" s="202">
        <v>1343363</v>
      </c>
      <c r="H5708" s="198">
        <v>37047.571921296294</v>
      </c>
      <c r="I5708" t="s">
        <v>3533</v>
      </c>
      <c r="M5708" t="s">
        <v>2818</v>
      </c>
      <c r="N5708" t="s">
        <v>3460</v>
      </c>
      <c r="O5708" t="s">
        <v>3288</v>
      </c>
      <c r="Q5708" s="199">
        <v>25</v>
      </c>
      <c r="S5708" t="s">
        <v>3493</v>
      </c>
      <c r="T5708" t="s">
        <v>3730</v>
      </c>
      <c r="U5708" s="201">
        <v>87.5</v>
      </c>
      <c r="V5708" t="s">
        <v>3286</v>
      </c>
      <c r="W5708" t="s">
        <v>3234</v>
      </c>
      <c r="X5708" t="s">
        <v>3236</v>
      </c>
      <c r="Y5708" t="s">
        <v>4783</v>
      </c>
      <c r="Z5708" t="s">
        <v>3046</v>
      </c>
      <c r="AA5708">
        <v>633481.1</v>
      </c>
      <c r="AB5708" s="198">
        <v>37165</v>
      </c>
      <c r="AC5708" s="198">
        <v>37256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25000</v>
      </c>
      <c r="G5709" s="202">
        <v>1343364</v>
      </c>
      <c r="H5709" s="198">
        <v>37047.571932870371</v>
      </c>
      <c r="I5709" t="s">
        <v>4276</v>
      </c>
      <c r="M5709" t="s">
        <v>3599</v>
      </c>
      <c r="N5709" t="s">
        <v>4774</v>
      </c>
      <c r="O5709" t="s">
        <v>3516</v>
      </c>
      <c r="P5709" s="199">
        <v>25000</v>
      </c>
      <c r="S5709" t="s">
        <v>3500</v>
      </c>
      <c r="T5709" t="s">
        <v>3730</v>
      </c>
      <c r="U5709" s="201">
        <v>28.12</v>
      </c>
      <c r="V5709" t="s">
        <v>3679</v>
      </c>
      <c r="W5709" t="s">
        <v>4776</v>
      </c>
      <c r="X5709" t="s">
        <v>4777</v>
      </c>
      <c r="Y5709" t="s">
        <v>2830</v>
      </c>
      <c r="Z5709" t="s">
        <v>3051</v>
      </c>
      <c r="AA5709">
        <v>113947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>US Crude Financial</v>
      </c>
      <c r="B5710" s="44" t="str">
        <f t="shared" si="451"/>
        <v>US</v>
      </c>
      <c r="C5710" s="44" t="str">
        <f t="shared" si="452"/>
        <v>Crude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25000</v>
      </c>
      <c r="G5710" s="202">
        <v>1343365</v>
      </c>
      <c r="H5710" s="198">
        <v>37047.572013888886</v>
      </c>
      <c r="I5710" t="s">
        <v>4276</v>
      </c>
      <c r="M5710" t="s">
        <v>3599</v>
      </c>
      <c r="N5710" t="s">
        <v>4774</v>
      </c>
      <c r="O5710" t="s">
        <v>3516</v>
      </c>
      <c r="P5710" s="199">
        <v>25000</v>
      </c>
      <c r="S5710" t="s">
        <v>3500</v>
      </c>
      <c r="T5710" t="s">
        <v>3730</v>
      </c>
      <c r="U5710" s="201">
        <v>28.12</v>
      </c>
      <c r="V5710" t="s">
        <v>3801</v>
      </c>
      <c r="W5710" t="s">
        <v>4776</v>
      </c>
      <c r="X5710" t="s">
        <v>4777</v>
      </c>
      <c r="Y5710" t="s">
        <v>2830</v>
      </c>
      <c r="Z5710" t="s">
        <v>3051</v>
      </c>
      <c r="AA5710">
        <v>113948</v>
      </c>
      <c r="AB5710" s="198">
        <v>37073</v>
      </c>
      <c r="AC5710" s="198">
        <v>37103</v>
      </c>
    </row>
    <row r="5711" spans="1:29" x14ac:dyDescent="0.2">
      <c r="A5711" s="44" t="str">
        <f t="shared" si="450"/>
        <v>US Natural Gas Financial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31</v>
      </c>
      <c r="F5711" s="213">
        <f t="shared" si="454"/>
        <v>4650</v>
      </c>
      <c r="G5711" s="202">
        <v>1343367</v>
      </c>
      <c r="H5711" s="198">
        <v>37047.572280092594</v>
      </c>
      <c r="I5711" t="s">
        <v>4285</v>
      </c>
      <c r="M5711" t="s">
        <v>3494</v>
      </c>
      <c r="N5711" t="s">
        <v>4277</v>
      </c>
      <c r="O5711" t="s">
        <v>81</v>
      </c>
      <c r="P5711" s="199">
        <v>150</v>
      </c>
      <c r="S5711" t="s">
        <v>4416</v>
      </c>
      <c r="T5711" t="s">
        <v>3730</v>
      </c>
      <c r="U5711" s="201">
        <v>3.895</v>
      </c>
      <c r="V5711" t="s">
        <v>3860</v>
      </c>
      <c r="W5711" t="s">
        <v>2909</v>
      </c>
      <c r="X5711" t="s">
        <v>4278</v>
      </c>
      <c r="Y5711" t="s">
        <v>3748</v>
      </c>
      <c r="Z5711" t="s">
        <v>3051</v>
      </c>
      <c r="AA5711" t="s">
        <v>1636</v>
      </c>
      <c r="AB5711" s="198">
        <v>37073.875</v>
      </c>
      <c r="AC5711" s="198">
        <v>37103.875</v>
      </c>
    </row>
    <row r="5712" spans="1:29" x14ac:dyDescent="0.2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31</v>
      </c>
      <c r="F5712" s="213">
        <f t="shared" si="454"/>
        <v>4650</v>
      </c>
      <c r="G5712" s="202">
        <v>1343368</v>
      </c>
      <c r="H5712" s="198">
        <v>37047.572291666664</v>
      </c>
      <c r="I5712" t="s">
        <v>4285</v>
      </c>
      <c r="M5712" t="s">
        <v>3494</v>
      </c>
      <c r="N5712" t="s">
        <v>4277</v>
      </c>
      <c r="O5712" t="s">
        <v>3303</v>
      </c>
      <c r="Q5712" s="199">
        <v>150</v>
      </c>
      <c r="S5712" t="s">
        <v>4416</v>
      </c>
      <c r="T5712" t="s">
        <v>3730</v>
      </c>
      <c r="U5712" s="201">
        <v>3.9790000000000001</v>
      </c>
      <c r="V5712" t="s">
        <v>3860</v>
      </c>
      <c r="W5712" t="s">
        <v>2909</v>
      </c>
      <c r="X5712" t="s">
        <v>4278</v>
      </c>
      <c r="Y5712" t="s">
        <v>3748</v>
      </c>
      <c r="Z5712" t="s">
        <v>3051</v>
      </c>
      <c r="AA5712" t="s">
        <v>1637</v>
      </c>
      <c r="AB5712" s="198">
        <v>37104.875</v>
      </c>
      <c r="AC5712" s="198">
        <v>37134.875</v>
      </c>
    </row>
    <row r="5713" spans="1:29" x14ac:dyDescent="0.2">
      <c r="A5713" s="44" t="str">
        <f t="shared" si="450"/>
        <v>US Natural Gas Financial</v>
      </c>
      <c r="B5713" s="44" t="str">
        <f t="shared" si="451"/>
        <v>US</v>
      </c>
      <c r="C5713" s="44" t="str">
        <f t="shared" si="452"/>
        <v>Natural Gas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151</v>
      </c>
      <c r="F5713" s="213">
        <f t="shared" si="454"/>
        <v>755000</v>
      </c>
      <c r="G5713" s="202">
        <v>1343369</v>
      </c>
      <c r="H5713" s="198">
        <v>37047.572881944441</v>
      </c>
      <c r="I5713" t="s">
        <v>4449</v>
      </c>
      <c r="M5713" t="s">
        <v>3494</v>
      </c>
      <c r="N5713" t="s">
        <v>4277</v>
      </c>
      <c r="O5713" t="s">
        <v>4505</v>
      </c>
      <c r="P5713" s="199">
        <v>5000</v>
      </c>
      <c r="S5713" t="s">
        <v>3495</v>
      </c>
      <c r="T5713" t="s">
        <v>3730</v>
      </c>
      <c r="U5713" s="201">
        <v>4.3250000000000002</v>
      </c>
      <c r="V5713" t="s">
        <v>3807</v>
      </c>
      <c r="W5713" t="s">
        <v>2909</v>
      </c>
      <c r="X5713" t="s">
        <v>4278</v>
      </c>
      <c r="Y5713" t="s">
        <v>3748</v>
      </c>
      <c r="Z5713" t="s">
        <v>3051</v>
      </c>
      <c r="AA5713" t="s">
        <v>1638</v>
      </c>
      <c r="AB5713" s="198">
        <v>37196</v>
      </c>
      <c r="AC5713" s="198">
        <v>37346</v>
      </c>
    </row>
    <row r="5714" spans="1:29" x14ac:dyDescent="0.2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155000</v>
      </c>
      <c r="G5714" s="202">
        <v>1343370</v>
      </c>
      <c r="H5714" s="198">
        <v>37047.572928240741</v>
      </c>
      <c r="I5714" t="s">
        <v>3645</v>
      </c>
      <c r="M5714" t="s">
        <v>3494</v>
      </c>
      <c r="N5714" t="s">
        <v>4277</v>
      </c>
      <c r="O5714" t="s">
        <v>4487</v>
      </c>
      <c r="P5714" s="199">
        <v>5000</v>
      </c>
      <c r="S5714" t="s">
        <v>3495</v>
      </c>
      <c r="T5714" t="s">
        <v>3730</v>
      </c>
      <c r="U5714" s="201">
        <v>3.89</v>
      </c>
      <c r="V5714" t="s">
        <v>3099</v>
      </c>
      <c r="W5714" t="s">
        <v>2909</v>
      </c>
      <c r="X5714" t="s">
        <v>4278</v>
      </c>
      <c r="Y5714" t="s">
        <v>3748</v>
      </c>
      <c r="Z5714" t="s">
        <v>3051</v>
      </c>
      <c r="AA5714" t="s">
        <v>1639</v>
      </c>
      <c r="AB5714" s="198">
        <v>37073.875</v>
      </c>
      <c r="AC5714" s="198">
        <v>37103.875</v>
      </c>
    </row>
    <row r="5715" spans="1:29" x14ac:dyDescent="0.2">
      <c r="A5715" s="44" t="str">
        <f t="shared" si="450"/>
        <v>US Natural Gas Physical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Physical</v>
      </c>
      <c r="E5715" s="44">
        <f>IF(VLOOKUP(S5715,'DD-Lookup'!$J$6:$L$50,3,FALSE)="Monthly",(YEAR(AC5715)-YEAR(AB5715))*12+MONTH(AC5715)-MONTH(AB5715)+1,(AC5715-AB5715+1))</f>
        <v>1</v>
      </c>
      <c r="F5715" s="213">
        <f t="shared" si="454"/>
        <v>10000</v>
      </c>
      <c r="G5715" s="202">
        <v>1343371</v>
      </c>
      <c r="H5715" s="198">
        <v>37047.572951388887</v>
      </c>
      <c r="I5715" t="s">
        <v>3490</v>
      </c>
      <c r="M5715" t="s">
        <v>3494</v>
      </c>
      <c r="N5715" t="s">
        <v>3840</v>
      </c>
      <c r="O5715" t="s">
        <v>1424</v>
      </c>
      <c r="P5715" s="199">
        <v>10000</v>
      </c>
      <c r="S5715" t="s">
        <v>3495</v>
      </c>
      <c r="T5715" t="s">
        <v>3730</v>
      </c>
      <c r="U5715" s="201">
        <v>3.7749999999999999</v>
      </c>
      <c r="V5715" t="s">
        <v>4054</v>
      </c>
      <c r="W5715" t="s">
        <v>4163</v>
      </c>
      <c r="X5715" t="s">
        <v>4164</v>
      </c>
      <c r="Y5715" t="s">
        <v>4481</v>
      </c>
      <c r="Z5715" t="s">
        <v>3051</v>
      </c>
      <c r="AA5715">
        <v>831951</v>
      </c>
      <c r="AB5715" s="198">
        <v>37049.875011574077</v>
      </c>
      <c r="AC5715" s="198">
        <v>37049.875011574077</v>
      </c>
    </row>
    <row r="5716" spans="1:29" x14ac:dyDescent="0.2">
      <c r="A5716" s="44" t="str">
        <f t="shared" si="450"/>
        <v>US Natural Gas Financial</v>
      </c>
      <c r="B5716" s="44" t="str">
        <f t="shared" si="451"/>
        <v>US</v>
      </c>
      <c r="C5716" s="44" t="str">
        <f t="shared" si="452"/>
        <v>Natural Gas</v>
      </c>
      <c r="D5716" s="44" t="str">
        <f t="shared" si="453"/>
        <v>Financial</v>
      </c>
      <c r="E5716" s="44">
        <f>IF(VLOOKUP(S5716,'DD-Lookup'!$J$6:$L$50,3,FALSE)="Monthly",(YEAR(AC5716)-YEAR(AB5716))*12+MONTH(AC5716)-MONTH(AB5716)+1,(AC5716-AB5716+1))</f>
        <v>151</v>
      </c>
      <c r="F5716" s="213">
        <f t="shared" si="454"/>
        <v>755000</v>
      </c>
      <c r="G5716" s="202">
        <v>1343372</v>
      </c>
      <c r="H5716" s="198">
        <v>37047.57303240741</v>
      </c>
      <c r="I5716" t="s">
        <v>4276</v>
      </c>
      <c r="M5716" t="s">
        <v>3494</v>
      </c>
      <c r="N5716" t="s">
        <v>4277</v>
      </c>
      <c r="O5716" t="s">
        <v>4505</v>
      </c>
      <c r="P5716" s="199">
        <v>5000</v>
      </c>
      <c r="S5716" t="s">
        <v>3495</v>
      </c>
      <c r="T5716" t="s">
        <v>3730</v>
      </c>
      <c r="U5716" s="201">
        <v>4.32</v>
      </c>
      <c r="V5716" t="s">
        <v>4334</v>
      </c>
      <c r="W5716" t="s">
        <v>2909</v>
      </c>
      <c r="X5716" t="s">
        <v>4278</v>
      </c>
      <c r="Y5716" t="s">
        <v>3748</v>
      </c>
      <c r="Z5716" t="s">
        <v>3051</v>
      </c>
      <c r="AA5716" t="s">
        <v>1640</v>
      </c>
      <c r="AB5716" s="198">
        <v>37196</v>
      </c>
      <c r="AC5716" s="198">
        <v>37346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31</v>
      </c>
      <c r="F5717" s="213">
        <f t="shared" si="454"/>
        <v>155000</v>
      </c>
      <c r="G5717" s="202">
        <v>1343373</v>
      </c>
      <c r="H5717" s="198">
        <v>37047.573067129626</v>
      </c>
      <c r="I5717" t="s">
        <v>4280</v>
      </c>
      <c r="M5717" t="s">
        <v>3494</v>
      </c>
      <c r="N5717" t="s">
        <v>4277</v>
      </c>
      <c r="O5717" t="s">
        <v>4487</v>
      </c>
      <c r="P5717" s="199">
        <v>5000</v>
      </c>
      <c r="S5717" t="s">
        <v>3495</v>
      </c>
      <c r="T5717" t="s">
        <v>3730</v>
      </c>
      <c r="U5717" s="201">
        <v>3.89</v>
      </c>
      <c r="V5717" t="s">
        <v>4114</v>
      </c>
      <c r="W5717" t="s">
        <v>2909</v>
      </c>
      <c r="X5717" t="s">
        <v>4278</v>
      </c>
      <c r="Y5717" t="s">
        <v>3748</v>
      </c>
      <c r="Z5717" t="s">
        <v>3051</v>
      </c>
      <c r="AA5717" t="s">
        <v>1641</v>
      </c>
      <c r="AB5717" s="198">
        <v>37073.875</v>
      </c>
      <c r="AC5717" s="198">
        <v>37103.875</v>
      </c>
    </row>
    <row r="5718" spans="1:29" x14ac:dyDescent="0.2">
      <c r="A5718" s="44" t="str">
        <f t="shared" si="450"/>
        <v>US Natural Gas Financial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31</v>
      </c>
      <c r="F5718" s="213">
        <f t="shared" si="454"/>
        <v>77500</v>
      </c>
      <c r="G5718" s="202">
        <v>1343374</v>
      </c>
      <c r="H5718" s="198">
        <v>37047.573113425926</v>
      </c>
      <c r="I5718" t="s">
        <v>4276</v>
      </c>
      <c r="M5718" t="s">
        <v>3494</v>
      </c>
      <c r="N5718" t="s">
        <v>4277</v>
      </c>
      <c r="O5718" t="s">
        <v>4487</v>
      </c>
      <c r="P5718" s="199">
        <v>2500</v>
      </c>
      <c r="S5718" t="s">
        <v>3495</v>
      </c>
      <c r="T5718" t="s">
        <v>3730</v>
      </c>
      <c r="U5718" s="201">
        <v>3.89</v>
      </c>
      <c r="V5718" t="s">
        <v>3891</v>
      </c>
      <c r="W5718" t="s">
        <v>2909</v>
      </c>
      <c r="X5718" t="s">
        <v>4278</v>
      </c>
      <c r="Y5718" t="s">
        <v>3748</v>
      </c>
      <c r="Z5718" t="s">
        <v>3051</v>
      </c>
      <c r="AA5718" t="s">
        <v>1642</v>
      </c>
      <c r="AB5718" s="198">
        <v>37073.875</v>
      </c>
      <c r="AC5718" s="198">
        <v>37103.875</v>
      </c>
    </row>
    <row r="5719" spans="1:29" x14ac:dyDescent="0.2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30</v>
      </c>
      <c r="F5719" s="213">
        <f t="shared" si="454"/>
        <v>225000</v>
      </c>
      <c r="G5719" s="202">
        <v>1343375</v>
      </c>
      <c r="H5719" s="198">
        <v>37047.573159722226</v>
      </c>
      <c r="I5719" t="s">
        <v>4449</v>
      </c>
      <c r="M5719" t="s">
        <v>3494</v>
      </c>
      <c r="N5719" t="s">
        <v>4277</v>
      </c>
      <c r="O5719" t="s">
        <v>3186</v>
      </c>
      <c r="P5719" s="199">
        <v>7500</v>
      </c>
      <c r="S5719" t="s">
        <v>3495</v>
      </c>
      <c r="T5719" t="s">
        <v>3730</v>
      </c>
      <c r="U5719" s="201">
        <v>4.01</v>
      </c>
      <c r="V5719" t="s">
        <v>3285</v>
      </c>
      <c r="W5719" t="s">
        <v>2909</v>
      </c>
      <c r="X5719" t="s">
        <v>4278</v>
      </c>
      <c r="Y5719" t="s">
        <v>3748</v>
      </c>
      <c r="Z5719" t="s">
        <v>3051</v>
      </c>
      <c r="AA5719" t="s">
        <v>1643</v>
      </c>
      <c r="AB5719" s="198">
        <v>37135.875</v>
      </c>
      <c r="AC5719" s="198">
        <v>37164.875</v>
      </c>
    </row>
    <row r="5720" spans="1:29" x14ac:dyDescent="0.2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24</v>
      </c>
      <c r="F5720" s="213">
        <f t="shared" si="454"/>
        <v>120000</v>
      </c>
      <c r="G5720" s="202">
        <v>1343378</v>
      </c>
      <c r="H5720" s="198">
        <v>37047.573379629626</v>
      </c>
      <c r="I5720" t="s">
        <v>4518</v>
      </c>
      <c r="M5720" t="s">
        <v>3494</v>
      </c>
      <c r="N5720" t="s">
        <v>4277</v>
      </c>
      <c r="O5720" t="s">
        <v>1202</v>
      </c>
      <c r="Q5720" s="199">
        <v>5000</v>
      </c>
      <c r="S5720" t="s">
        <v>3495</v>
      </c>
      <c r="T5720" t="s">
        <v>3730</v>
      </c>
      <c r="U5720" s="201">
        <v>3.8</v>
      </c>
      <c r="V5720" t="s">
        <v>4413</v>
      </c>
      <c r="W5720" t="s">
        <v>3171</v>
      </c>
      <c r="X5720" t="s">
        <v>4287</v>
      </c>
      <c r="Y5720" t="s">
        <v>3748</v>
      </c>
      <c r="Z5720" t="s">
        <v>3051</v>
      </c>
      <c r="AA5720" t="s">
        <v>1644</v>
      </c>
      <c r="AB5720" s="198">
        <v>37049.875011574077</v>
      </c>
      <c r="AC5720" s="198">
        <v>37072.875011574077</v>
      </c>
    </row>
    <row r="5721" spans="1:29" x14ac:dyDescent="0.2">
      <c r="A5721" s="44" t="str">
        <f t="shared" si="450"/>
        <v>US Natural Gas Physical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Physical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5000</v>
      </c>
      <c r="G5721" s="202">
        <v>1343379</v>
      </c>
      <c r="H5721" s="198">
        <v>37047.573576388888</v>
      </c>
      <c r="I5721" t="s">
        <v>4219</v>
      </c>
      <c r="M5721" t="s">
        <v>3494</v>
      </c>
      <c r="N5721" t="s">
        <v>3840</v>
      </c>
      <c r="O5721" t="s">
        <v>1645</v>
      </c>
      <c r="P5721" s="199">
        <v>5000</v>
      </c>
      <c r="S5721" t="s">
        <v>3495</v>
      </c>
      <c r="T5721" t="s">
        <v>3730</v>
      </c>
      <c r="U5721" s="201">
        <v>3.6675</v>
      </c>
      <c r="V5721" t="s">
        <v>4226</v>
      </c>
      <c r="W5721" t="s">
        <v>4368</v>
      </c>
      <c r="X5721" t="s">
        <v>3165</v>
      </c>
      <c r="Y5721" t="s">
        <v>4481</v>
      </c>
      <c r="Z5721" t="s">
        <v>3051</v>
      </c>
      <c r="AA5721">
        <v>831952</v>
      </c>
      <c r="AB5721" s="198">
        <v>37049.875011574077</v>
      </c>
      <c r="AC5721" s="198">
        <v>37049.875011574077</v>
      </c>
    </row>
    <row r="5722" spans="1:29" x14ac:dyDescent="0.2">
      <c r="A5722" s="44" t="str">
        <f t="shared" si="450"/>
        <v>US Power Physical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Physical</v>
      </c>
      <c r="E5722" s="44">
        <f>IF(VLOOKUP(S5722,'DD-Lookup'!$J$6:$L$50,3,FALSE)="Monthly",(YEAR(AC5722)-YEAR(AB5722))*12+MONTH(AC5722)-MONTH(AB5722)+1,(AC5722-AB5722+1))</f>
        <v>92</v>
      </c>
      <c r="F5722" s="213">
        <f t="shared" si="454"/>
        <v>4600</v>
      </c>
      <c r="G5722" s="202">
        <v>1343380</v>
      </c>
      <c r="H5722" s="198">
        <v>37047.574178240742</v>
      </c>
      <c r="I5722" t="s">
        <v>3540</v>
      </c>
      <c r="M5722" t="s">
        <v>2818</v>
      </c>
      <c r="N5722" t="s">
        <v>3519</v>
      </c>
      <c r="O5722" t="s">
        <v>4117</v>
      </c>
      <c r="P5722" s="199">
        <v>50</v>
      </c>
      <c r="S5722" t="s">
        <v>3493</v>
      </c>
      <c r="T5722" t="s">
        <v>3730</v>
      </c>
      <c r="U5722" s="201">
        <v>36.549999999999997</v>
      </c>
      <c r="V5722" t="s">
        <v>3137</v>
      </c>
      <c r="W5722" t="s">
        <v>3966</v>
      </c>
      <c r="X5722" t="s">
        <v>4258</v>
      </c>
      <c r="Y5722" t="s">
        <v>4783</v>
      </c>
      <c r="Z5722" t="s">
        <v>3046</v>
      </c>
      <c r="AA5722">
        <v>633482.1</v>
      </c>
      <c r="AB5722" s="198">
        <v>37165.591666666667</v>
      </c>
      <c r="AC5722" s="198">
        <v>37256.591666666667</v>
      </c>
    </row>
    <row r="5723" spans="1:29" x14ac:dyDescent="0.2">
      <c r="A5723" s="44" t="str">
        <f t="shared" si="450"/>
        <v>US Crude Financial</v>
      </c>
      <c r="B5723" s="44" t="str">
        <f t="shared" si="451"/>
        <v>US</v>
      </c>
      <c r="C5723" s="44" t="str">
        <f t="shared" si="452"/>
        <v>Crude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1</v>
      </c>
      <c r="F5723" s="213">
        <f t="shared" si="454"/>
        <v>50000</v>
      </c>
      <c r="G5723" s="202">
        <v>1343382</v>
      </c>
      <c r="H5723" s="198">
        <v>37047.574432870373</v>
      </c>
      <c r="I5723" t="s">
        <v>3700</v>
      </c>
      <c r="M5723" t="s">
        <v>3599</v>
      </c>
      <c r="N5723" t="s">
        <v>4774</v>
      </c>
      <c r="O5723" t="s">
        <v>4335</v>
      </c>
      <c r="Q5723" s="199">
        <v>50000</v>
      </c>
      <c r="S5723" t="s">
        <v>3500</v>
      </c>
      <c r="T5723" t="s">
        <v>3730</v>
      </c>
      <c r="U5723" s="201">
        <v>28.14</v>
      </c>
      <c r="V5723" t="s">
        <v>3954</v>
      </c>
      <c r="W5723" t="s">
        <v>4776</v>
      </c>
      <c r="X5723" t="s">
        <v>4181</v>
      </c>
      <c r="Y5723" t="s">
        <v>2830</v>
      </c>
      <c r="Z5723" t="s">
        <v>3051</v>
      </c>
      <c r="AA5723">
        <v>113949</v>
      </c>
      <c r="AB5723" s="198">
        <v>37073</v>
      </c>
      <c r="AC5723" s="198">
        <v>37103</v>
      </c>
    </row>
    <row r="5724" spans="1:29" x14ac:dyDescent="0.2">
      <c r="A5724" s="44" t="str">
        <f t="shared" si="450"/>
        <v>US Crude Financial</v>
      </c>
      <c r="B5724" s="44" t="str">
        <f t="shared" si="451"/>
        <v>US</v>
      </c>
      <c r="C5724" s="44" t="str">
        <f t="shared" si="452"/>
        <v>Crude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1</v>
      </c>
      <c r="F5724" s="213">
        <f t="shared" si="454"/>
        <v>50000</v>
      </c>
      <c r="G5724" s="202">
        <v>1343384</v>
      </c>
      <c r="H5724" s="198">
        <v>37047.574571759258</v>
      </c>
      <c r="I5724" t="s">
        <v>4276</v>
      </c>
      <c r="M5724" t="s">
        <v>3599</v>
      </c>
      <c r="N5724" t="s">
        <v>4774</v>
      </c>
      <c r="O5724" t="s">
        <v>3516</v>
      </c>
      <c r="Q5724" s="199">
        <v>50000</v>
      </c>
      <c r="S5724" t="s">
        <v>3500</v>
      </c>
      <c r="T5724" t="s">
        <v>3730</v>
      </c>
      <c r="U5724" s="201">
        <v>28.16</v>
      </c>
      <c r="V5724" t="s">
        <v>3801</v>
      </c>
      <c r="W5724" t="s">
        <v>4776</v>
      </c>
      <c r="X5724" t="s">
        <v>4777</v>
      </c>
      <c r="Y5724" t="s">
        <v>2830</v>
      </c>
      <c r="Z5724" t="s">
        <v>3051</v>
      </c>
      <c r="AA5724">
        <v>113950</v>
      </c>
      <c r="AB5724" s="198">
        <v>37073</v>
      </c>
      <c r="AC5724" s="198">
        <v>37103</v>
      </c>
    </row>
    <row r="5725" spans="1:29" x14ac:dyDescent="0.2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365</v>
      </c>
      <c r="F5725" s="213">
        <f t="shared" si="454"/>
        <v>1825000</v>
      </c>
      <c r="G5725" s="202">
        <v>1343386</v>
      </c>
      <c r="H5725" s="198">
        <v>37047.574849537035</v>
      </c>
      <c r="I5725" t="s">
        <v>3702</v>
      </c>
      <c r="M5725" t="s">
        <v>3494</v>
      </c>
      <c r="N5725" t="s">
        <v>4277</v>
      </c>
      <c r="O5725" t="s">
        <v>4526</v>
      </c>
      <c r="P5725" s="199">
        <v>5000</v>
      </c>
      <c r="S5725" t="s">
        <v>3495</v>
      </c>
      <c r="T5725" t="s">
        <v>3730</v>
      </c>
      <c r="U5725" s="201">
        <v>4</v>
      </c>
      <c r="V5725" t="s">
        <v>4279</v>
      </c>
      <c r="W5725" t="s">
        <v>2909</v>
      </c>
      <c r="X5725" t="s">
        <v>4278</v>
      </c>
      <c r="Y5725" t="s">
        <v>3748</v>
      </c>
      <c r="Z5725" t="s">
        <v>3051</v>
      </c>
      <c r="AA5725" t="s">
        <v>1646</v>
      </c>
      <c r="AB5725" s="198">
        <v>37257.875</v>
      </c>
      <c r="AC5725" s="198">
        <v>37621.875</v>
      </c>
    </row>
    <row r="5726" spans="1:29" x14ac:dyDescent="0.2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1343390</v>
      </c>
      <c r="H5726" s="198">
        <v>37047.575243055559</v>
      </c>
      <c r="I5726" t="s">
        <v>4280</v>
      </c>
      <c r="M5726" t="s">
        <v>3494</v>
      </c>
      <c r="N5726" t="s">
        <v>4277</v>
      </c>
      <c r="O5726" t="s">
        <v>4487</v>
      </c>
      <c r="P5726" s="199">
        <v>2500</v>
      </c>
      <c r="S5726" t="s">
        <v>3495</v>
      </c>
      <c r="T5726" t="s">
        <v>3730</v>
      </c>
      <c r="U5726" s="201">
        <v>3.89</v>
      </c>
      <c r="V5726" t="s">
        <v>3246</v>
      </c>
      <c r="W5726" t="s">
        <v>2909</v>
      </c>
      <c r="X5726" t="s">
        <v>4278</v>
      </c>
      <c r="Y5726" t="s">
        <v>3748</v>
      </c>
      <c r="Z5726" t="s">
        <v>3051</v>
      </c>
      <c r="AA5726" t="s">
        <v>1647</v>
      </c>
      <c r="AB5726" s="198">
        <v>37073.875</v>
      </c>
      <c r="AC5726" s="198">
        <v>37103.875</v>
      </c>
    </row>
    <row r="5727" spans="1:29" x14ac:dyDescent="0.2">
      <c r="A5727" s="44" t="str">
        <f t="shared" si="450"/>
        <v>US Natural Gas Financial</v>
      </c>
      <c r="B5727" s="44" t="str">
        <f t="shared" si="451"/>
        <v>US</v>
      </c>
      <c r="C5727" s="44" t="str">
        <f t="shared" si="452"/>
        <v>Natural Gas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31</v>
      </c>
      <c r="F5727" s="213">
        <f t="shared" si="454"/>
        <v>155000</v>
      </c>
      <c r="G5727" s="202">
        <v>1343391</v>
      </c>
      <c r="H5727" s="198">
        <v>37047.57534722222</v>
      </c>
      <c r="I5727" t="s">
        <v>4280</v>
      </c>
      <c r="M5727" t="s">
        <v>3494</v>
      </c>
      <c r="N5727" t="s">
        <v>4277</v>
      </c>
      <c r="O5727" t="s">
        <v>4487</v>
      </c>
      <c r="P5727" s="199">
        <v>5000</v>
      </c>
      <c r="S5727" t="s">
        <v>3495</v>
      </c>
      <c r="T5727" t="s">
        <v>3730</v>
      </c>
      <c r="U5727" s="201">
        <v>3.89</v>
      </c>
      <c r="V5727" t="s">
        <v>4114</v>
      </c>
      <c r="W5727" t="s">
        <v>2909</v>
      </c>
      <c r="X5727" t="s">
        <v>4278</v>
      </c>
      <c r="Y5727" t="s">
        <v>3748</v>
      </c>
      <c r="Z5727" t="s">
        <v>3051</v>
      </c>
      <c r="AA5727" t="s">
        <v>1648</v>
      </c>
      <c r="AB5727" s="198">
        <v>37073.875</v>
      </c>
      <c r="AC5727" s="198">
        <v>37103.875</v>
      </c>
    </row>
    <row r="5728" spans="1:29" x14ac:dyDescent="0.2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310000</v>
      </c>
      <c r="G5728" s="202">
        <v>1343392</v>
      </c>
      <c r="H5728" s="198">
        <v>37047.57576388889</v>
      </c>
      <c r="I5728" t="s">
        <v>4276</v>
      </c>
      <c r="M5728" t="s">
        <v>3494</v>
      </c>
      <c r="N5728" t="s">
        <v>4277</v>
      </c>
      <c r="O5728" t="s">
        <v>4487</v>
      </c>
      <c r="Q5728" s="199">
        <v>10000</v>
      </c>
      <c r="S5728" t="s">
        <v>3495</v>
      </c>
      <c r="T5728" t="s">
        <v>3730</v>
      </c>
      <c r="U5728" s="201">
        <v>3.9</v>
      </c>
      <c r="V5728" t="s">
        <v>4345</v>
      </c>
      <c r="W5728" t="s">
        <v>2909</v>
      </c>
      <c r="X5728" t="s">
        <v>4278</v>
      </c>
      <c r="Y5728" t="s">
        <v>3748</v>
      </c>
      <c r="Z5728" t="s">
        <v>3051</v>
      </c>
      <c r="AA5728" t="s">
        <v>1649</v>
      </c>
      <c r="AB5728" s="198">
        <v>37073.875</v>
      </c>
      <c r="AC5728" s="198">
        <v>37103.875</v>
      </c>
    </row>
    <row r="5729" spans="1:29" x14ac:dyDescent="0.2">
      <c r="A5729" s="44" t="str">
        <f t="shared" si="450"/>
        <v>US Crude Financial</v>
      </c>
      <c r="B5729" s="44" t="str">
        <f t="shared" si="451"/>
        <v>US</v>
      </c>
      <c r="C5729" s="44" t="str">
        <f t="shared" si="452"/>
        <v>Crude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1</v>
      </c>
      <c r="F5729" s="213">
        <f t="shared" si="454"/>
        <v>50000</v>
      </c>
      <c r="G5729" s="202">
        <v>1343394</v>
      </c>
      <c r="H5729" s="198">
        <v>37047.576354166667</v>
      </c>
      <c r="I5729" t="s">
        <v>4773</v>
      </c>
      <c r="M5729" t="s">
        <v>3599</v>
      </c>
      <c r="N5729" t="s">
        <v>4774</v>
      </c>
      <c r="O5729" t="s">
        <v>3516</v>
      </c>
      <c r="Q5729" s="199">
        <v>50000</v>
      </c>
      <c r="S5729" t="s">
        <v>3500</v>
      </c>
      <c r="T5729" t="s">
        <v>3730</v>
      </c>
      <c r="U5729" s="201">
        <v>28.16</v>
      </c>
      <c r="V5729" t="s">
        <v>3162</v>
      </c>
      <c r="W5729" t="s">
        <v>4776</v>
      </c>
      <c r="X5729" t="s">
        <v>4777</v>
      </c>
      <c r="Y5729" t="s">
        <v>2830</v>
      </c>
      <c r="Z5729" t="s">
        <v>3051</v>
      </c>
      <c r="AA5729">
        <v>113952</v>
      </c>
      <c r="AB5729" s="198">
        <v>37073</v>
      </c>
      <c r="AC5729" s="198">
        <v>37103</v>
      </c>
    </row>
    <row r="5730" spans="1:29" x14ac:dyDescent="0.2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123</v>
      </c>
      <c r="F5730" s="213">
        <f t="shared" si="454"/>
        <v>615000</v>
      </c>
      <c r="G5730" s="202">
        <v>1343395</v>
      </c>
      <c r="H5730" s="198">
        <v>37047.57644675926</v>
      </c>
      <c r="I5730" t="s">
        <v>4618</v>
      </c>
      <c r="M5730" t="s">
        <v>3494</v>
      </c>
      <c r="N5730" t="s">
        <v>4277</v>
      </c>
      <c r="O5730" t="s">
        <v>3218</v>
      </c>
      <c r="Q5730" s="199">
        <v>5000</v>
      </c>
      <c r="S5730" t="s">
        <v>3495</v>
      </c>
      <c r="T5730" t="s">
        <v>3730</v>
      </c>
      <c r="U5730" s="201">
        <v>3.99</v>
      </c>
      <c r="V5730" t="s">
        <v>4619</v>
      </c>
      <c r="W5730" t="s">
        <v>2909</v>
      </c>
      <c r="X5730" t="s">
        <v>4278</v>
      </c>
      <c r="Y5730" t="s">
        <v>3748</v>
      </c>
      <c r="Z5730" t="s">
        <v>3051</v>
      </c>
      <c r="AA5730" t="s">
        <v>1650</v>
      </c>
      <c r="AB5730" s="198">
        <v>37073</v>
      </c>
      <c r="AC5730" s="198">
        <v>37195</v>
      </c>
    </row>
    <row r="5731" spans="1:29" x14ac:dyDescent="0.2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24</v>
      </c>
      <c r="F5731" s="213">
        <f t="shared" si="454"/>
        <v>24000</v>
      </c>
      <c r="G5731" s="202">
        <v>1343397</v>
      </c>
      <c r="H5731" s="198">
        <v>37047.576770833337</v>
      </c>
      <c r="I5731" t="s">
        <v>3227</v>
      </c>
      <c r="M5731" t="s">
        <v>3494</v>
      </c>
      <c r="N5731" t="s">
        <v>3840</v>
      </c>
      <c r="O5731" t="s">
        <v>1651</v>
      </c>
      <c r="Q5731" s="199">
        <v>1000</v>
      </c>
      <c r="S5731" t="s">
        <v>3495</v>
      </c>
      <c r="T5731" t="s">
        <v>3730</v>
      </c>
      <c r="U5731" s="201">
        <v>3.6549999999999998</v>
      </c>
      <c r="V5731" t="s">
        <v>3228</v>
      </c>
      <c r="W5731" t="s">
        <v>4348</v>
      </c>
      <c r="X5731" t="s">
        <v>4498</v>
      </c>
      <c r="Y5731" t="s">
        <v>4481</v>
      </c>
      <c r="Z5731" t="s">
        <v>3051</v>
      </c>
      <c r="AA5731">
        <v>831953</v>
      </c>
      <c r="AB5731" s="198">
        <v>37049.875011574077</v>
      </c>
      <c r="AC5731" s="198">
        <v>37072.875011574077</v>
      </c>
    </row>
    <row r="5732" spans="1:29" x14ac:dyDescent="0.2">
      <c r="A5732" s="44" t="str">
        <f t="shared" si="450"/>
        <v>US Crude Financial</v>
      </c>
      <c r="B5732" s="44" t="str">
        <f t="shared" si="451"/>
        <v>US</v>
      </c>
      <c r="C5732" s="44" t="str">
        <f t="shared" si="452"/>
        <v>Crude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50000</v>
      </c>
      <c r="G5732" s="202">
        <v>1343398</v>
      </c>
      <c r="H5732" s="198">
        <v>37047.57707175926</v>
      </c>
      <c r="I5732" t="s">
        <v>4773</v>
      </c>
      <c r="M5732" t="s">
        <v>3599</v>
      </c>
      <c r="N5732" t="s">
        <v>4774</v>
      </c>
      <c r="O5732" t="s">
        <v>3516</v>
      </c>
      <c r="Q5732" s="199">
        <v>50000</v>
      </c>
      <c r="S5732" t="s">
        <v>3500</v>
      </c>
      <c r="T5732" t="s">
        <v>3730</v>
      </c>
      <c r="U5732" s="201">
        <v>28.18</v>
      </c>
      <c r="V5732" t="s">
        <v>4471</v>
      </c>
      <c r="W5732" t="s">
        <v>4776</v>
      </c>
      <c r="X5732" t="s">
        <v>4777</v>
      </c>
      <c r="Y5732" t="s">
        <v>2830</v>
      </c>
      <c r="Z5732" t="s">
        <v>3051</v>
      </c>
      <c r="AA5732">
        <v>113953</v>
      </c>
      <c r="AB5732" s="198">
        <v>37073</v>
      </c>
      <c r="AC5732" s="198">
        <v>37103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31</v>
      </c>
      <c r="F5733" s="213">
        <f t="shared" si="454"/>
        <v>387500</v>
      </c>
      <c r="G5733" s="202">
        <v>1343399</v>
      </c>
      <c r="H5733" s="198">
        <v>37047.57712962963</v>
      </c>
      <c r="I5733" t="s">
        <v>4773</v>
      </c>
      <c r="M5733" t="s">
        <v>3494</v>
      </c>
      <c r="N5733" t="s">
        <v>4277</v>
      </c>
      <c r="O5733" t="s">
        <v>4487</v>
      </c>
      <c r="P5733" s="199">
        <v>12500</v>
      </c>
      <c r="S5733" t="s">
        <v>3495</v>
      </c>
      <c r="T5733" t="s">
        <v>3730</v>
      </c>
      <c r="U5733" s="201">
        <v>3.895</v>
      </c>
      <c r="V5733" t="s">
        <v>4333</v>
      </c>
      <c r="W5733" t="s">
        <v>2909</v>
      </c>
      <c r="X5733" t="s">
        <v>4278</v>
      </c>
      <c r="Y5733" t="s">
        <v>3748</v>
      </c>
      <c r="Z5733" t="s">
        <v>3051</v>
      </c>
      <c r="AA5733" t="s">
        <v>1652</v>
      </c>
      <c r="AB5733" s="198">
        <v>37073.875</v>
      </c>
      <c r="AC5733" s="198">
        <v>37103.875</v>
      </c>
    </row>
    <row r="5734" spans="1:29" x14ac:dyDescent="0.2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1343400</v>
      </c>
      <c r="H5734" s="198">
        <v>37047.57712962963</v>
      </c>
      <c r="I5734" t="s">
        <v>4496</v>
      </c>
      <c r="M5734" t="s">
        <v>3494</v>
      </c>
      <c r="N5734" t="s">
        <v>4488</v>
      </c>
      <c r="O5734" t="s">
        <v>4384</v>
      </c>
      <c r="Q5734" s="199">
        <v>5000</v>
      </c>
      <c r="S5734" t="s">
        <v>3495</v>
      </c>
      <c r="T5734" t="s">
        <v>3730</v>
      </c>
      <c r="U5734" s="201">
        <v>5.16</v>
      </c>
      <c r="V5734" t="s">
        <v>4094</v>
      </c>
      <c r="W5734" t="s">
        <v>4385</v>
      </c>
      <c r="X5734" t="s">
        <v>4386</v>
      </c>
      <c r="Y5734" t="s">
        <v>3748</v>
      </c>
      <c r="Z5734" t="s">
        <v>3051</v>
      </c>
      <c r="AA5734" t="s">
        <v>1653</v>
      </c>
      <c r="AB5734" s="198">
        <v>37073.875011574077</v>
      </c>
      <c r="AC5734" s="198">
        <v>37103.875011574077</v>
      </c>
    </row>
    <row r="5735" spans="1:29" x14ac:dyDescent="0.2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1343403</v>
      </c>
      <c r="H5735" s="198">
        <v>37047.577233796299</v>
      </c>
      <c r="I5735" t="s">
        <v>4496</v>
      </c>
      <c r="M5735" t="s">
        <v>3494</v>
      </c>
      <c r="N5735" t="s">
        <v>4488</v>
      </c>
      <c r="O5735" t="s">
        <v>4388</v>
      </c>
      <c r="Q5735" s="199">
        <v>5000</v>
      </c>
      <c r="S5735" t="s">
        <v>3495</v>
      </c>
      <c r="T5735" t="s">
        <v>3730</v>
      </c>
      <c r="U5735" s="201">
        <v>5.09</v>
      </c>
      <c r="V5735" t="s">
        <v>4094</v>
      </c>
      <c r="W5735" t="s">
        <v>4385</v>
      </c>
      <c r="X5735" t="s">
        <v>4386</v>
      </c>
      <c r="Y5735" t="s">
        <v>3748</v>
      </c>
      <c r="Z5735" t="s">
        <v>3051</v>
      </c>
      <c r="AA5735" t="s">
        <v>1654</v>
      </c>
      <c r="AB5735" s="198">
        <v>37104.875011574077</v>
      </c>
      <c r="AC5735" s="198">
        <v>37134.875011574077</v>
      </c>
    </row>
    <row r="5736" spans="1:29" x14ac:dyDescent="0.2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30</v>
      </c>
      <c r="F5736" s="213">
        <f t="shared" si="454"/>
        <v>150000</v>
      </c>
      <c r="G5736" s="202">
        <v>1343405</v>
      </c>
      <c r="H5736" s="198">
        <v>37047.577268518522</v>
      </c>
      <c r="I5736" t="s">
        <v>4496</v>
      </c>
      <c r="M5736" t="s">
        <v>3494</v>
      </c>
      <c r="N5736" t="s">
        <v>4488</v>
      </c>
      <c r="O5736" t="s">
        <v>4389</v>
      </c>
      <c r="Q5736" s="199">
        <v>5000</v>
      </c>
      <c r="S5736" t="s">
        <v>3495</v>
      </c>
      <c r="T5736" t="s">
        <v>3730</v>
      </c>
      <c r="U5736" s="201">
        <v>3.94</v>
      </c>
      <c r="V5736" t="s">
        <v>4094</v>
      </c>
      <c r="W5736" t="s">
        <v>4385</v>
      </c>
      <c r="X5736" t="s">
        <v>4386</v>
      </c>
      <c r="Y5736" t="s">
        <v>3748</v>
      </c>
      <c r="Z5736" t="s">
        <v>3051</v>
      </c>
      <c r="AA5736" t="s">
        <v>1655</v>
      </c>
      <c r="AB5736" s="198">
        <v>37135.875011574077</v>
      </c>
      <c r="AC5736" s="198">
        <v>37164.875011574077</v>
      </c>
    </row>
    <row r="5737" spans="1:29" x14ac:dyDescent="0.2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31</v>
      </c>
      <c r="F5737" s="213">
        <f t="shared" si="454"/>
        <v>232500</v>
      </c>
      <c r="G5737" s="202">
        <v>1343409</v>
      </c>
      <c r="H5737" s="198">
        <v>37047.577349537038</v>
      </c>
      <c r="I5737" t="s">
        <v>4496</v>
      </c>
      <c r="M5737" t="s">
        <v>3494</v>
      </c>
      <c r="N5737" t="s">
        <v>4277</v>
      </c>
      <c r="O5737" t="s">
        <v>4487</v>
      </c>
      <c r="P5737" s="199">
        <v>7500</v>
      </c>
      <c r="S5737" t="s">
        <v>3495</v>
      </c>
      <c r="T5737" t="s">
        <v>3730</v>
      </c>
      <c r="U5737" s="201">
        <v>3.895</v>
      </c>
      <c r="V5737" t="s">
        <v>4297</v>
      </c>
      <c r="W5737" t="s">
        <v>2909</v>
      </c>
      <c r="X5737" t="s">
        <v>4278</v>
      </c>
      <c r="Y5737" t="s">
        <v>3748</v>
      </c>
      <c r="Z5737" t="s">
        <v>3051</v>
      </c>
      <c r="AA5737" t="s">
        <v>1656</v>
      </c>
      <c r="AB5737" s="198">
        <v>37073.875</v>
      </c>
      <c r="AC5737" s="198">
        <v>37103.875</v>
      </c>
    </row>
    <row r="5738" spans="1:29" x14ac:dyDescent="0.2">
      <c r="A5738" s="44" t="str">
        <f t="shared" si="450"/>
        <v>US Natural Gas Financial</v>
      </c>
      <c r="B5738" s="44" t="str">
        <f t="shared" si="451"/>
        <v>US</v>
      </c>
      <c r="C5738" s="44" t="str">
        <f t="shared" si="452"/>
        <v>Natural Gas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31</v>
      </c>
      <c r="F5738" s="213">
        <f t="shared" si="454"/>
        <v>155000</v>
      </c>
      <c r="G5738" s="202">
        <v>1343410</v>
      </c>
      <c r="H5738" s="198">
        <v>37047.577476851853</v>
      </c>
      <c r="I5738" t="s">
        <v>4276</v>
      </c>
      <c r="M5738" t="s">
        <v>3494</v>
      </c>
      <c r="N5738" t="s">
        <v>4277</v>
      </c>
      <c r="O5738" t="s">
        <v>4487</v>
      </c>
      <c r="P5738" s="199">
        <v>5000</v>
      </c>
      <c r="S5738" t="s">
        <v>3495</v>
      </c>
      <c r="T5738" t="s">
        <v>3730</v>
      </c>
      <c r="U5738" s="201">
        <v>3.895</v>
      </c>
      <c r="V5738" t="s">
        <v>4450</v>
      </c>
      <c r="W5738" t="s">
        <v>2909</v>
      </c>
      <c r="X5738" t="s">
        <v>4278</v>
      </c>
      <c r="Y5738" t="s">
        <v>3748</v>
      </c>
      <c r="Z5738" t="s">
        <v>3051</v>
      </c>
      <c r="AA5738" t="s">
        <v>1657</v>
      </c>
      <c r="AB5738" s="198">
        <v>37073.875</v>
      </c>
      <c r="AC5738" s="198">
        <v>37103.875</v>
      </c>
    </row>
    <row r="5739" spans="1:29" x14ac:dyDescent="0.2">
      <c r="A5739" s="44" t="str">
        <f t="shared" si="450"/>
        <v>US Natural Gas Financial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Financial</v>
      </c>
      <c r="E5739" s="44">
        <f>IF(VLOOKUP(S5739,'DD-Lookup'!$J$6:$L$50,3,FALSE)="Monthly",(YEAR(AC5739)-YEAR(AB5739))*12+MONTH(AC5739)-MONTH(AB5739)+1,(AC5739-AB5739+1))</f>
        <v>31</v>
      </c>
      <c r="F5739" s="213">
        <f t="shared" si="454"/>
        <v>155000</v>
      </c>
      <c r="G5739" s="202">
        <v>1343413</v>
      </c>
      <c r="H5739" s="198">
        <v>37047.577534722222</v>
      </c>
      <c r="I5739" t="s">
        <v>4282</v>
      </c>
      <c r="M5739" t="s">
        <v>3494</v>
      </c>
      <c r="N5739" t="s">
        <v>4277</v>
      </c>
      <c r="O5739" t="s">
        <v>4487</v>
      </c>
      <c r="P5739" s="199">
        <v>5000</v>
      </c>
      <c r="S5739" t="s">
        <v>3495</v>
      </c>
      <c r="T5739" t="s">
        <v>3730</v>
      </c>
      <c r="U5739" s="201">
        <v>3.895</v>
      </c>
      <c r="V5739" t="s">
        <v>3230</v>
      </c>
      <c r="W5739" t="s">
        <v>2909</v>
      </c>
      <c r="X5739" t="s">
        <v>4278</v>
      </c>
      <c r="Y5739" t="s">
        <v>3748</v>
      </c>
      <c r="Z5739" t="s">
        <v>3051</v>
      </c>
      <c r="AA5739" t="s">
        <v>1658</v>
      </c>
      <c r="AB5739" s="198">
        <v>37073.875</v>
      </c>
      <c r="AC5739" s="198">
        <v>37103.875</v>
      </c>
    </row>
    <row r="5740" spans="1:29" x14ac:dyDescent="0.2">
      <c r="A5740" s="44" t="str">
        <f t="shared" si="450"/>
        <v>US Natural Gas Financial</v>
      </c>
      <c r="B5740" s="44" t="str">
        <f t="shared" si="451"/>
        <v>US</v>
      </c>
      <c r="C5740" s="44" t="str">
        <f t="shared" si="452"/>
        <v>Natural Gas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31</v>
      </c>
      <c r="F5740" s="213">
        <f t="shared" si="454"/>
        <v>77500</v>
      </c>
      <c r="G5740" s="202">
        <v>1343414</v>
      </c>
      <c r="H5740" s="198">
        <v>37047.577581018515</v>
      </c>
      <c r="I5740" t="s">
        <v>3606</v>
      </c>
      <c r="M5740" t="s">
        <v>3494</v>
      </c>
      <c r="N5740" t="s">
        <v>4277</v>
      </c>
      <c r="O5740" t="s">
        <v>4487</v>
      </c>
      <c r="P5740" s="199">
        <v>2500</v>
      </c>
      <c r="S5740" t="s">
        <v>3495</v>
      </c>
      <c r="T5740" t="s">
        <v>3730</v>
      </c>
      <c r="U5740" s="201">
        <v>3.895</v>
      </c>
      <c r="V5740" t="s">
        <v>2841</v>
      </c>
      <c r="W5740" t="s">
        <v>2909</v>
      </c>
      <c r="X5740" t="s">
        <v>4278</v>
      </c>
      <c r="Y5740" t="s">
        <v>3748</v>
      </c>
      <c r="Z5740" t="s">
        <v>3051</v>
      </c>
      <c r="AA5740" t="s">
        <v>1659</v>
      </c>
      <c r="AB5740" s="198">
        <v>37073.875</v>
      </c>
      <c r="AC5740" s="198">
        <v>37103.875</v>
      </c>
    </row>
    <row r="5741" spans="1:29" x14ac:dyDescent="0.2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310000</v>
      </c>
      <c r="G5741" s="202">
        <v>1343416</v>
      </c>
      <c r="H5741" s="198">
        <v>37047.577766203707</v>
      </c>
      <c r="I5741" t="s">
        <v>3645</v>
      </c>
      <c r="M5741" t="s">
        <v>3494</v>
      </c>
      <c r="N5741" t="s">
        <v>4277</v>
      </c>
      <c r="O5741" t="s">
        <v>4286</v>
      </c>
      <c r="P5741" s="199">
        <v>10000</v>
      </c>
      <c r="S5741" t="s">
        <v>3495</v>
      </c>
      <c r="T5741" t="s">
        <v>3730</v>
      </c>
      <c r="U5741" s="201">
        <v>3.9775</v>
      </c>
      <c r="V5741" t="s">
        <v>4494</v>
      </c>
      <c r="W5741" t="s">
        <v>2909</v>
      </c>
      <c r="X5741" t="s">
        <v>4278</v>
      </c>
      <c r="Y5741" t="s">
        <v>3748</v>
      </c>
      <c r="Z5741" t="s">
        <v>3051</v>
      </c>
      <c r="AA5741" t="s">
        <v>1660</v>
      </c>
      <c r="AB5741" s="198">
        <v>37104.875</v>
      </c>
      <c r="AC5741" s="198">
        <v>37134.875</v>
      </c>
    </row>
    <row r="5742" spans="1:29" x14ac:dyDescent="0.2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30</v>
      </c>
      <c r="F5742" s="213">
        <f t="shared" si="454"/>
        <v>1500</v>
      </c>
      <c r="G5742" s="202">
        <v>1343418</v>
      </c>
      <c r="H5742" s="198">
        <v>37047.577962962961</v>
      </c>
      <c r="I5742" t="s">
        <v>4249</v>
      </c>
      <c r="M5742" t="s">
        <v>2818</v>
      </c>
      <c r="N5742" t="s">
        <v>4269</v>
      </c>
      <c r="O5742" t="s">
        <v>3977</v>
      </c>
      <c r="Q5742" s="199">
        <v>50</v>
      </c>
      <c r="S5742" t="s">
        <v>3493</v>
      </c>
      <c r="T5742" t="s">
        <v>3730</v>
      </c>
      <c r="U5742" s="201">
        <v>44.75</v>
      </c>
      <c r="V5742" t="s">
        <v>4230</v>
      </c>
      <c r="W5742" t="s">
        <v>4514</v>
      </c>
      <c r="X5742" t="s">
        <v>4515</v>
      </c>
      <c r="Y5742" t="s">
        <v>4783</v>
      </c>
      <c r="Z5742" t="s">
        <v>3046</v>
      </c>
      <c r="AA5742">
        <v>633503.1</v>
      </c>
      <c r="AB5742" s="198">
        <v>37135.875011574077</v>
      </c>
      <c r="AC5742" s="198">
        <v>37164.875011574077</v>
      </c>
    </row>
    <row r="5743" spans="1:29" x14ac:dyDescent="0.2">
      <c r="A5743" s="44" t="str">
        <f t="shared" si="450"/>
        <v>US Natural Gas Financial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Financial</v>
      </c>
      <c r="E5743" s="44">
        <f>IF(VLOOKUP(S5743,'DD-Lookup'!$J$6:$L$50,3,FALSE)="Monthly",(YEAR(AC5743)-YEAR(AB5743))*12+MONTH(AC5743)-MONTH(AB5743)+1,(AC5743-AB5743+1))</f>
        <v>31</v>
      </c>
      <c r="F5743" s="213">
        <f t="shared" si="454"/>
        <v>77500</v>
      </c>
      <c r="G5743" s="202">
        <v>1343419</v>
      </c>
      <c r="H5743" s="198">
        <v>37047.578194444446</v>
      </c>
      <c r="I5743" t="s">
        <v>4276</v>
      </c>
      <c r="M5743" t="s">
        <v>3494</v>
      </c>
      <c r="N5743" t="s">
        <v>4277</v>
      </c>
      <c r="O5743" t="s">
        <v>4487</v>
      </c>
      <c r="P5743" s="199">
        <v>2500</v>
      </c>
      <c r="S5743" t="s">
        <v>3495</v>
      </c>
      <c r="T5743" t="s">
        <v>3730</v>
      </c>
      <c r="U5743" s="201">
        <v>3.895</v>
      </c>
      <c r="V5743" t="s">
        <v>4345</v>
      </c>
      <c r="W5743" t="s">
        <v>2909</v>
      </c>
      <c r="X5743" t="s">
        <v>4278</v>
      </c>
      <c r="Y5743" t="s">
        <v>3748</v>
      </c>
      <c r="Z5743" t="s">
        <v>3051</v>
      </c>
      <c r="AA5743" t="s">
        <v>1661</v>
      </c>
      <c r="AB5743" s="198">
        <v>37073.875</v>
      </c>
      <c r="AC5743" s="198">
        <v>37103.875</v>
      </c>
    </row>
    <row r="5744" spans="1:29" x14ac:dyDescent="0.2">
      <c r="A5744" s="44" t="str">
        <f t="shared" si="450"/>
        <v>US Crude Financial</v>
      </c>
      <c r="B5744" s="44" t="str">
        <f t="shared" si="451"/>
        <v>US</v>
      </c>
      <c r="C5744" s="44" t="str">
        <f t="shared" si="452"/>
        <v>Crude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50000</v>
      </c>
      <c r="G5744" s="202">
        <v>1343420</v>
      </c>
      <c r="H5744" s="198">
        <v>37047.578252314815</v>
      </c>
      <c r="I5744" t="s">
        <v>4773</v>
      </c>
      <c r="M5744" t="s">
        <v>3599</v>
      </c>
      <c r="N5744" t="s">
        <v>4774</v>
      </c>
      <c r="O5744" t="s">
        <v>3516</v>
      </c>
      <c r="Q5744" s="199">
        <v>50000</v>
      </c>
      <c r="S5744" t="s">
        <v>3500</v>
      </c>
      <c r="T5744" t="s">
        <v>3730</v>
      </c>
      <c r="U5744" s="201">
        <v>28.2</v>
      </c>
      <c r="V5744" t="s">
        <v>4471</v>
      </c>
      <c r="W5744" t="s">
        <v>4776</v>
      </c>
      <c r="X5744" t="s">
        <v>4777</v>
      </c>
      <c r="Y5744" t="s">
        <v>2830</v>
      </c>
      <c r="Z5744" t="s">
        <v>3051</v>
      </c>
      <c r="AA5744">
        <v>113954</v>
      </c>
      <c r="AB5744" s="198">
        <v>37073</v>
      </c>
      <c r="AC5744" s="198">
        <v>37103</v>
      </c>
    </row>
    <row r="5745" spans="1:29" x14ac:dyDescent="0.2">
      <c r="A5745" s="44" t="str">
        <f t="shared" si="450"/>
        <v>US Power Financial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1343421</v>
      </c>
      <c r="H5745" s="198">
        <v>37047.578368055554</v>
      </c>
      <c r="I5745" t="s">
        <v>4496</v>
      </c>
      <c r="M5745" t="s">
        <v>2818</v>
      </c>
      <c r="N5745" t="s">
        <v>4780</v>
      </c>
      <c r="O5745" t="s">
        <v>1414</v>
      </c>
      <c r="Q5745" s="199">
        <v>50</v>
      </c>
      <c r="S5745" t="s">
        <v>3493</v>
      </c>
      <c r="T5745" t="s">
        <v>3730</v>
      </c>
      <c r="U5745" s="201">
        <v>39.6</v>
      </c>
      <c r="V5745" t="s">
        <v>3390</v>
      </c>
      <c r="W5745" t="s">
        <v>4253</v>
      </c>
      <c r="X5745" t="s">
        <v>3526</v>
      </c>
      <c r="Y5745" t="s">
        <v>4783</v>
      </c>
      <c r="Z5745" t="s">
        <v>3051</v>
      </c>
      <c r="AA5745">
        <v>633504.1</v>
      </c>
      <c r="AB5745" s="198">
        <v>37049.875011574077</v>
      </c>
      <c r="AC5745" s="198">
        <v>37049.875011574077</v>
      </c>
    </row>
    <row r="5746" spans="1:29" x14ac:dyDescent="0.2">
      <c r="A5746" s="44" t="str">
        <f t="shared" si="450"/>
        <v>US Natural Gas Physical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24</v>
      </c>
      <c r="F5746" s="213">
        <f t="shared" si="454"/>
        <v>120000</v>
      </c>
      <c r="G5746" s="202">
        <v>1343425</v>
      </c>
      <c r="H5746" s="198">
        <v>37047.578715277778</v>
      </c>
      <c r="I5746" t="s">
        <v>4393</v>
      </c>
      <c r="M5746" t="s">
        <v>3494</v>
      </c>
      <c r="N5746" t="s">
        <v>3840</v>
      </c>
      <c r="O5746" t="s">
        <v>1530</v>
      </c>
      <c r="Q5746" s="199">
        <v>5000</v>
      </c>
      <c r="S5746" t="s">
        <v>3495</v>
      </c>
      <c r="T5746" t="s">
        <v>3730</v>
      </c>
      <c r="U5746" s="201">
        <v>3.8050000000000002</v>
      </c>
      <c r="V5746" t="s">
        <v>3504</v>
      </c>
      <c r="W5746" t="s">
        <v>4163</v>
      </c>
      <c r="X5746" t="s">
        <v>4164</v>
      </c>
      <c r="Y5746" t="s">
        <v>4481</v>
      </c>
      <c r="Z5746" t="s">
        <v>3051</v>
      </c>
      <c r="AA5746">
        <v>831954</v>
      </c>
      <c r="AB5746" s="198">
        <v>37049.875011574077</v>
      </c>
      <c r="AC5746" s="198">
        <v>37072.875011574077</v>
      </c>
    </row>
    <row r="5747" spans="1:29" x14ac:dyDescent="0.2">
      <c r="A5747" s="44" t="str">
        <f t="shared" si="450"/>
        <v>US Power Physical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Physical</v>
      </c>
      <c r="E5747" s="44">
        <f>IF(VLOOKUP(S5747,'DD-Lookup'!$J$6:$L$50,3,FALSE)="Monthly",(YEAR(AC5747)-YEAR(AB5747))*12+MONTH(AC5747)-MONTH(AB5747)+1,(AC5747-AB5747+1))</f>
        <v>2</v>
      </c>
      <c r="F5747" s="213">
        <f t="shared" si="454"/>
        <v>100</v>
      </c>
      <c r="G5747" s="202">
        <v>1343427</v>
      </c>
      <c r="H5747" s="198">
        <v>37047.578796296293</v>
      </c>
      <c r="I5747" t="s">
        <v>4259</v>
      </c>
      <c r="M5747" t="s">
        <v>2818</v>
      </c>
      <c r="N5747" t="s">
        <v>3519</v>
      </c>
      <c r="O5747" t="s">
        <v>2428</v>
      </c>
      <c r="Q5747" s="199">
        <v>50</v>
      </c>
      <c r="S5747" t="s">
        <v>3493</v>
      </c>
      <c r="T5747" t="s">
        <v>3730</v>
      </c>
      <c r="U5747" s="201">
        <v>28.75</v>
      </c>
      <c r="V5747" t="s">
        <v>4260</v>
      </c>
      <c r="W5747" t="s">
        <v>3534</v>
      </c>
      <c r="X5747" t="s">
        <v>3535</v>
      </c>
      <c r="Y5747" t="s">
        <v>4783</v>
      </c>
      <c r="Z5747" t="s">
        <v>3046</v>
      </c>
      <c r="AA5747">
        <v>633507.1</v>
      </c>
      <c r="AB5747" s="198">
        <v>37049.875011574077</v>
      </c>
      <c r="AC5747" s="198">
        <v>37050.875011574077</v>
      </c>
    </row>
    <row r="5748" spans="1:29" x14ac:dyDescent="0.2">
      <c r="A5748" s="44" t="str">
        <f t="shared" si="450"/>
        <v>US Crude Financial</v>
      </c>
      <c r="B5748" s="44" t="str">
        <f t="shared" si="451"/>
        <v>US</v>
      </c>
      <c r="C5748" s="44" t="str">
        <f t="shared" si="452"/>
        <v>Crude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50000</v>
      </c>
      <c r="G5748" s="202">
        <v>1343429</v>
      </c>
      <c r="H5748" s="198">
        <v>37047.579074074078</v>
      </c>
      <c r="I5748" t="s">
        <v>4773</v>
      </c>
      <c r="M5748" t="s">
        <v>3599</v>
      </c>
      <c r="N5748" t="s">
        <v>4774</v>
      </c>
      <c r="O5748" t="s">
        <v>4335</v>
      </c>
      <c r="P5748" s="199">
        <v>50000</v>
      </c>
      <c r="S5748" t="s">
        <v>3500</v>
      </c>
      <c r="T5748" t="s">
        <v>3730</v>
      </c>
      <c r="U5748" s="201">
        <v>28.18</v>
      </c>
      <c r="V5748" t="s">
        <v>3658</v>
      </c>
      <c r="W5748" t="s">
        <v>4776</v>
      </c>
      <c r="X5748" t="s">
        <v>4181</v>
      </c>
      <c r="Y5748" t="s">
        <v>2830</v>
      </c>
      <c r="Z5748" t="s">
        <v>3051</v>
      </c>
      <c r="AA5748">
        <v>113955</v>
      </c>
      <c r="AB5748" s="198">
        <v>37073</v>
      </c>
      <c r="AC5748" s="198">
        <v>37103</v>
      </c>
    </row>
    <row r="5749" spans="1:29" x14ac:dyDescent="0.2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31</v>
      </c>
      <c r="F5749" s="213">
        <f t="shared" si="454"/>
        <v>155000</v>
      </c>
      <c r="G5749" s="202">
        <v>1343432</v>
      </c>
      <c r="H5749" s="198">
        <v>37047.579224537039</v>
      </c>
      <c r="I5749" t="s">
        <v>3702</v>
      </c>
      <c r="M5749" t="s">
        <v>3494</v>
      </c>
      <c r="N5749" t="s">
        <v>4277</v>
      </c>
      <c r="O5749" t="s">
        <v>4487</v>
      </c>
      <c r="P5749" s="199">
        <v>5000</v>
      </c>
      <c r="S5749" t="s">
        <v>3495</v>
      </c>
      <c r="T5749" t="s">
        <v>3730</v>
      </c>
      <c r="U5749" s="201">
        <v>3.9049999999999998</v>
      </c>
      <c r="V5749" t="s">
        <v>3928</v>
      </c>
      <c r="W5749" t="s">
        <v>2909</v>
      </c>
      <c r="X5749" t="s">
        <v>4278</v>
      </c>
      <c r="Y5749" t="s">
        <v>3748</v>
      </c>
      <c r="Z5749" t="s">
        <v>3051</v>
      </c>
      <c r="AA5749" t="s">
        <v>1662</v>
      </c>
      <c r="AB5749" s="198">
        <v>37073.875</v>
      </c>
      <c r="AC5749" s="198">
        <v>37103.875</v>
      </c>
    </row>
    <row r="5750" spans="1:29" x14ac:dyDescent="0.2">
      <c r="A5750" s="44" t="str">
        <f t="shared" si="450"/>
        <v>US Crude Financial</v>
      </c>
      <c r="B5750" s="44" t="str">
        <f t="shared" si="451"/>
        <v>US</v>
      </c>
      <c r="C5750" s="44" t="str">
        <f t="shared" si="452"/>
        <v>Crude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</v>
      </c>
      <c r="F5750" s="213">
        <f t="shared" si="454"/>
        <v>50000</v>
      </c>
      <c r="G5750" s="202">
        <v>1343433</v>
      </c>
      <c r="H5750" s="198">
        <v>37047.579293981478</v>
      </c>
      <c r="I5750" t="s">
        <v>4276</v>
      </c>
      <c r="M5750" t="s">
        <v>3599</v>
      </c>
      <c r="N5750" t="s">
        <v>4774</v>
      </c>
      <c r="O5750" t="s">
        <v>3516</v>
      </c>
      <c r="P5750" s="199">
        <v>50000</v>
      </c>
      <c r="S5750" t="s">
        <v>3500</v>
      </c>
      <c r="T5750" t="s">
        <v>3730</v>
      </c>
      <c r="U5750" s="201">
        <v>28.16</v>
      </c>
      <c r="V5750" t="s">
        <v>3801</v>
      </c>
      <c r="W5750" t="s">
        <v>4776</v>
      </c>
      <c r="X5750" t="s">
        <v>4777</v>
      </c>
      <c r="Y5750" t="s">
        <v>2830</v>
      </c>
      <c r="Z5750" t="s">
        <v>3051</v>
      </c>
      <c r="AA5750">
        <v>113956</v>
      </c>
      <c r="AB5750" s="198">
        <v>37073</v>
      </c>
      <c r="AC5750" s="198">
        <v>37103</v>
      </c>
    </row>
    <row r="5751" spans="1:29" x14ac:dyDescent="0.2">
      <c r="A5751" s="44" t="str">
        <f t="shared" si="450"/>
        <v>US Crude Financial</v>
      </c>
      <c r="B5751" s="44" t="str">
        <f t="shared" si="451"/>
        <v>US</v>
      </c>
      <c r="C5751" s="44" t="str">
        <f t="shared" si="452"/>
        <v>Crude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1</v>
      </c>
      <c r="F5751" s="213">
        <f t="shared" si="454"/>
        <v>50000</v>
      </c>
      <c r="G5751" s="202">
        <v>1343436</v>
      </c>
      <c r="H5751" s="198">
        <v>37047.579583333332</v>
      </c>
      <c r="I5751" t="s">
        <v>4773</v>
      </c>
      <c r="M5751" t="s">
        <v>3599</v>
      </c>
      <c r="N5751" t="s">
        <v>4774</v>
      </c>
      <c r="O5751" t="s">
        <v>3516</v>
      </c>
      <c r="Q5751" s="199">
        <v>50000</v>
      </c>
      <c r="S5751" t="s">
        <v>3500</v>
      </c>
      <c r="T5751" t="s">
        <v>3730</v>
      </c>
      <c r="U5751" s="201">
        <v>28.18</v>
      </c>
      <c r="V5751" t="s">
        <v>4775</v>
      </c>
      <c r="W5751" t="s">
        <v>4776</v>
      </c>
      <c r="X5751" t="s">
        <v>4777</v>
      </c>
      <c r="Y5751" t="s">
        <v>2830</v>
      </c>
      <c r="Z5751" t="s">
        <v>3051</v>
      </c>
      <c r="AA5751">
        <v>113957</v>
      </c>
      <c r="AB5751" s="198">
        <v>37073</v>
      </c>
      <c r="AC5751" s="198">
        <v>37103</v>
      </c>
    </row>
    <row r="5752" spans="1:29" x14ac:dyDescent="0.2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24</v>
      </c>
      <c r="F5752" s="213">
        <f t="shared" si="454"/>
        <v>240000</v>
      </c>
      <c r="G5752" s="202">
        <v>1343437</v>
      </c>
      <c r="H5752" s="198">
        <v>37047.579733796294</v>
      </c>
      <c r="I5752" t="s">
        <v>4484</v>
      </c>
      <c r="M5752" t="s">
        <v>3494</v>
      </c>
      <c r="N5752" t="s">
        <v>4277</v>
      </c>
      <c r="O5752" t="s">
        <v>1189</v>
      </c>
      <c r="P5752" s="199">
        <v>10000</v>
      </c>
      <c r="S5752" t="s">
        <v>3495</v>
      </c>
      <c r="T5752" t="s">
        <v>3730</v>
      </c>
      <c r="U5752" s="201">
        <v>3.8</v>
      </c>
      <c r="V5752" t="s">
        <v>1663</v>
      </c>
      <c r="W5752" t="s">
        <v>4527</v>
      </c>
      <c r="X5752" t="s">
        <v>4157</v>
      </c>
      <c r="Y5752" t="s">
        <v>3748</v>
      </c>
      <c r="Z5752" t="s">
        <v>3051</v>
      </c>
      <c r="AA5752" t="s">
        <v>1664</v>
      </c>
      <c r="AB5752" s="198">
        <v>37049.875011574077</v>
      </c>
      <c r="AC5752" s="198">
        <v>37072.875011574077</v>
      </c>
    </row>
    <row r="5753" spans="1:29" x14ac:dyDescent="0.2">
      <c r="A5753" s="44" t="str">
        <f t="shared" si="450"/>
        <v>US Natural Gas Financial</v>
      </c>
      <c r="B5753" s="44" t="str">
        <f t="shared" si="451"/>
        <v>US</v>
      </c>
      <c r="C5753" s="44" t="str">
        <f t="shared" si="452"/>
        <v>Natural Gas</v>
      </c>
      <c r="D5753" s="44" t="str">
        <f t="shared" si="453"/>
        <v>Financial</v>
      </c>
      <c r="E5753" s="44">
        <f>IF(VLOOKUP(S5753,'DD-Lookup'!$J$6:$L$50,3,FALSE)="Monthly",(YEAR(AC5753)-YEAR(AB5753))*12+MONTH(AC5753)-MONTH(AB5753)+1,(AC5753-AB5753+1))</f>
        <v>151</v>
      </c>
      <c r="F5753" s="213">
        <f t="shared" si="454"/>
        <v>755000</v>
      </c>
      <c r="G5753" s="202">
        <v>1343438</v>
      </c>
      <c r="H5753" s="198">
        <v>37047.579756944448</v>
      </c>
      <c r="I5753" t="s">
        <v>4276</v>
      </c>
      <c r="M5753" t="s">
        <v>3494</v>
      </c>
      <c r="N5753" t="s">
        <v>4277</v>
      </c>
      <c r="O5753" t="s">
        <v>4505</v>
      </c>
      <c r="Q5753" s="199">
        <v>5000</v>
      </c>
      <c r="S5753" t="s">
        <v>3495</v>
      </c>
      <c r="T5753" t="s">
        <v>3730</v>
      </c>
      <c r="U5753" s="201">
        <v>4.3449999999999998</v>
      </c>
      <c r="V5753" t="s">
        <v>4452</v>
      </c>
      <c r="W5753" t="s">
        <v>2909</v>
      </c>
      <c r="X5753" t="s">
        <v>4278</v>
      </c>
      <c r="Y5753" t="s">
        <v>3748</v>
      </c>
      <c r="Z5753" t="s">
        <v>3051</v>
      </c>
      <c r="AA5753" t="s">
        <v>1665</v>
      </c>
      <c r="AB5753" s="198">
        <v>37196</v>
      </c>
      <c r="AC5753" s="198">
        <v>37346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31</v>
      </c>
      <c r="F5754" s="213">
        <f t="shared" si="454"/>
        <v>542500</v>
      </c>
      <c r="G5754" s="202">
        <v>1343440</v>
      </c>
      <c r="H5754" s="198">
        <v>37047.579965277779</v>
      </c>
      <c r="I5754" t="s">
        <v>3606</v>
      </c>
      <c r="M5754" t="s">
        <v>3494</v>
      </c>
      <c r="N5754" t="s">
        <v>4277</v>
      </c>
      <c r="O5754" t="s">
        <v>4487</v>
      </c>
      <c r="Q5754" s="199">
        <v>17500</v>
      </c>
      <c r="S5754" t="s">
        <v>3495</v>
      </c>
      <c r="T5754" t="s">
        <v>3730</v>
      </c>
      <c r="U5754" s="201">
        <v>3.9049999999999998</v>
      </c>
      <c r="V5754" t="s">
        <v>3154</v>
      </c>
      <c r="W5754" t="s">
        <v>2909</v>
      </c>
      <c r="X5754" t="s">
        <v>4278</v>
      </c>
      <c r="Y5754" t="s">
        <v>3748</v>
      </c>
      <c r="Z5754" t="s">
        <v>3051</v>
      </c>
      <c r="AA5754" t="s">
        <v>1666</v>
      </c>
      <c r="AB5754" s="198">
        <v>37073.875</v>
      </c>
      <c r="AC5754" s="198">
        <v>37103.875</v>
      </c>
    </row>
    <row r="5755" spans="1:29" x14ac:dyDescent="0.2">
      <c r="A5755" s="44" t="str">
        <f t="shared" si="450"/>
        <v>US Crude Financial</v>
      </c>
      <c r="B5755" s="44" t="str">
        <f t="shared" si="451"/>
        <v>US</v>
      </c>
      <c r="C5755" s="44" t="str">
        <f t="shared" si="452"/>
        <v>Crude</v>
      </c>
      <c r="D5755" s="44" t="str">
        <f t="shared" si="453"/>
        <v>Financial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50000</v>
      </c>
      <c r="G5755" s="202">
        <v>1343441</v>
      </c>
      <c r="H5755" s="198">
        <v>37047.58</v>
      </c>
      <c r="I5755" t="s">
        <v>4276</v>
      </c>
      <c r="M5755" t="s">
        <v>3599</v>
      </c>
      <c r="N5755" t="s">
        <v>4774</v>
      </c>
      <c r="O5755" t="s">
        <v>3516</v>
      </c>
      <c r="Q5755" s="199">
        <v>50000</v>
      </c>
      <c r="S5755" t="s">
        <v>3500</v>
      </c>
      <c r="T5755" t="s">
        <v>3730</v>
      </c>
      <c r="U5755" s="201">
        <v>28.2</v>
      </c>
      <c r="V5755" t="s">
        <v>3801</v>
      </c>
      <c r="W5755" t="s">
        <v>4776</v>
      </c>
      <c r="X5755" t="s">
        <v>4777</v>
      </c>
      <c r="Y5755" t="s">
        <v>2830</v>
      </c>
      <c r="Z5755" t="s">
        <v>3051</v>
      </c>
      <c r="AA5755">
        <v>113958</v>
      </c>
      <c r="AB5755" s="198">
        <v>37073</v>
      </c>
      <c r="AC5755" s="198">
        <v>37103</v>
      </c>
    </row>
    <row r="5756" spans="1:29" x14ac:dyDescent="0.2">
      <c r="A5756" s="44" t="str">
        <f t="shared" si="450"/>
        <v>US Weather Financial</v>
      </c>
      <c r="B5756" s="44" t="str">
        <f t="shared" si="451"/>
        <v>US</v>
      </c>
      <c r="C5756" s="44" t="str">
        <f t="shared" si="452"/>
        <v>Weather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93</v>
      </c>
      <c r="G5756" s="202">
        <v>1343443</v>
      </c>
      <c r="H5756" s="198">
        <v>37047.58011574074</v>
      </c>
      <c r="I5756" t="s">
        <v>3702</v>
      </c>
      <c r="M5756" t="s">
        <v>4539</v>
      </c>
      <c r="N5756" t="s">
        <v>3695</v>
      </c>
      <c r="O5756" t="s">
        <v>1667</v>
      </c>
      <c r="P5756" s="199">
        <v>3</v>
      </c>
      <c r="S5756" t="s">
        <v>4540</v>
      </c>
      <c r="T5756" t="s">
        <v>3730</v>
      </c>
      <c r="U5756" s="201">
        <v>238</v>
      </c>
      <c r="V5756" t="s">
        <v>1781</v>
      </c>
      <c r="W5756" t="s">
        <v>4654</v>
      </c>
      <c r="X5756" t="s">
        <v>3696</v>
      </c>
      <c r="Y5756" t="s">
        <v>4539</v>
      </c>
      <c r="Z5756" t="s">
        <v>3051</v>
      </c>
      <c r="AA5756">
        <v>1343443</v>
      </c>
      <c r="AB5756" s="198">
        <v>37073.915972222225</v>
      </c>
      <c r="AC5756" s="198">
        <v>37103.915972222225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31</v>
      </c>
      <c r="F5757" s="213">
        <f t="shared" si="454"/>
        <v>620000</v>
      </c>
      <c r="G5757" s="202">
        <v>1343444</v>
      </c>
      <c r="H5757" s="198">
        <v>37047.580497685187</v>
      </c>
      <c r="I5757" t="s">
        <v>3700</v>
      </c>
      <c r="M5757" t="s">
        <v>3494</v>
      </c>
      <c r="N5757" t="s">
        <v>4277</v>
      </c>
      <c r="O5757" t="s">
        <v>4487</v>
      </c>
      <c r="Q5757" s="199">
        <v>20000</v>
      </c>
      <c r="S5757" t="s">
        <v>3495</v>
      </c>
      <c r="T5757" t="s">
        <v>3730</v>
      </c>
      <c r="U5757" s="201">
        <v>3.91</v>
      </c>
      <c r="V5757" t="s">
        <v>3123</v>
      </c>
      <c r="W5757" t="s">
        <v>2909</v>
      </c>
      <c r="X5757" t="s">
        <v>4278</v>
      </c>
      <c r="Y5757" t="s">
        <v>3748</v>
      </c>
      <c r="Z5757" t="s">
        <v>3051</v>
      </c>
      <c r="AA5757" t="s">
        <v>1668</v>
      </c>
      <c r="AB5757" s="198">
        <v>37073.875</v>
      </c>
      <c r="AC5757" s="198">
        <v>37103.875</v>
      </c>
    </row>
    <row r="5758" spans="1:29" x14ac:dyDescent="0.2">
      <c r="A5758" s="44" t="str">
        <f t="shared" si="450"/>
        <v>US Natural Gas Financial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Financial</v>
      </c>
      <c r="E5758" s="44">
        <f>IF(VLOOKUP(S5758,'DD-Lookup'!$J$6:$L$50,3,FALSE)="Monthly",(YEAR(AC5758)-YEAR(AB5758))*12+MONTH(AC5758)-MONTH(AB5758)+1,(AC5758-AB5758+1))</f>
        <v>24</v>
      </c>
      <c r="F5758" s="213">
        <f t="shared" si="454"/>
        <v>240000</v>
      </c>
      <c r="G5758" s="202">
        <v>1343445</v>
      </c>
      <c r="H5758" s="198">
        <v>37047.580497685187</v>
      </c>
      <c r="I5758" t="s">
        <v>3606</v>
      </c>
      <c r="M5758" t="s">
        <v>3494</v>
      </c>
      <c r="N5758" t="s">
        <v>4277</v>
      </c>
      <c r="O5758" t="s">
        <v>1189</v>
      </c>
      <c r="Q5758" s="199">
        <v>10000</v>
      </c>
      <c r="S5758" t="s">
        <v>3495</v>
      </c>
      <c r="T5758" t="s">
        <v>3730</v>
      </c>
      <c r="U5758" s="201">
        <v>3.8050000000000002</v>
      </c>
      <c r="V5758" t="s">
        <v>3281</v>
      </c>
      <c r="W5758" t="s">
        <v>4527</v>
      </c>
      <c r="X5758" t="s">
        <v>4157</v>
      </c>
      <c r="Y5758" t="s">
        <v>3748</v>
      </c>
      <c r="Z5758" t="s">
        <v>3051</v>
      </c>
      <c r="AA5758" t="s">
        <v>1669</v>
      </c>
      <c r="AB5758" s="198">
        <v>37049.875011574077</v>
      </c>
      <c r="AC5758" s="198">
        <v>37072.875011574077</v>
      </c>
    </row>
    <row r="5759" spans="1:29" x14ac:dyDescent="0.2">
      <c r="A5759" s="44" t="str">
        <f t="shared" si="450"/>
        <v>US Crude Financial</v>
      </c>
      <c r="B5759" s="44" t="str">
        <f t="shared" si="451"/>
        <v>US</v>
      </c>
      <c r="C5759" s="44" t="str">
        <f t="shared" si="452"/>
        <v>Crude</v>
      </c>
      <c r="D5759" s="44" t="str">
        <f t="shared" si="453"/>
        <v>Financial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50000</v>
      </c>
      <c r="G5759" s="202">
        <v>1343446</v>
      </c>
      <c r="H5759" s="198">
        <v>37047.580995370372</v>
      </c>
      <c r="I5759" t="s">
        <v>4276</v>
      </c>
      <c r="M5759" t="s">
        <v>3599</v>
      </c>
      <c r="N5759" t="s">
        <v>4774</v>
      </c>
      <c r="O5759" t="s">
        <v>3516</v>
      </c>
      <c r="Q5759" s="199">
        <v>50000</v>
      </c>
      <c r="S5759" t="s">
        <v>3500</v>
      </c>
      <c r="T5759" t="s">
        <v>3730</v>
      </c>
      <c r="U5759" s="201">
        <v>28.22</v>
      </c>
      <c r="V5759" t="s">
        <v>4469</v>
      </c>
      <c r="W5759" t="s">
        <v>4776</v>
      </c>
      <c r="X5759" t="s">
        <v>4777</v>
      </c>
      <c r="Y5759" t="s">
        <v>2830</v>
      </c>
      <c r="Z5759" t="s">
        <v>3051</v>
      </c>
      <c r="AA5759">
        <v>113959</v>
      </c>
      <c r="AB5759" s="198">
        <v>37073</v>
      </c>
      <c r="AC5759" s="198">
        <v>37103</v>
      </c>
    </row>
    <row r="5760" spans="1:29" x14ac:dyDescent="0.2">
      <c r="A5760" s="44" t="str">
        <f t="shared" si="450"/>
        <v>US Power Physical</v>
      </c>
      <c r="B5760" s="44" t="str">
        <f t="shared" si="451"/>
        <v>US</v>
      </c>
      <c r="C5760" s="44" t="str">
        <f t="shared" si="452"/>
        <v>Power</v>
      </c>
      <c r="D5760" s="44" t="str">
        <f t="shared" si="453"/>
        <v>Physical</v>
      </c>
      <c r="E5760" s="44">
        <f>IF(VLOOKUP(S5760,'DD-Lookup'!$J$6:$L$50,3,FALSE)="Monthly",(YEAR(AC5760)-YEAR(AB5760))*12+MONTH(AC5760)-MONTH(AB5760)+1,(AC5760-AB5760+1))</f>
        <v>30</v>
      </c>
      <c r="F5760" s="213">
        <f t="shared" si="454"/>
        <v>1500</v>
      </c>
      <c r="G5760" s="202">
        <v>1343448</v>
      </c>
      <c r="H5760" s="198">
        <v>37047.581875000003</v>
      </c>
      <c r="I5760" t="s">
        <v>4239</v>
      </c>
      <c r="M5760" t="s">
        <v>2818</v>
      </c>
      <c r="N5760" t="s">
        <v>3519</v>
      </c>
      <c r="O5760" t="s">
        <v>4273</v>
      </c>
      <c r="P5760" s="199">
        <v>50</v>
      </c>
      <c r="S5760" t="s">
        <v>3493</v>
      </c>
      <c r="T5760" t="s">
        <v>3730</v>
      </c>
      <c r="U5760" s="201">
        <v>43</v>
      </c>
      <c r="V5760" t="s">
        <v>3661</v>
      </c>
      <c r="W5760" t="s">
        <v>3527</v>
      </c>
      <c r="X5760" t="s">
        <v>4275</v>
      </c>
      <c r="Y5760" t="s">
        <v>4783</v>
      </c>
      <c r="Z5760" t="s">
        <v>3046</v>
      </c>
      <c r="AA5760">
        <v>633509.1</v>
      </c>
      <c r="AB5760" s="198">
        <v>37135.594444444447</v>
      </c>
      <c r="AC5760" s="198">
        <v>37164.594444444447</v>
      </c>
    </row>
    <row r="5761" spans="1:29" x14ac:dyDescent="0.2">
      <c r="A5761" s="44" t="str">
        <f t="shared" si="450"/>
        <v>US Crude Financial</v>
      </c>
      <c r="B5761" s="44" t="str">
        <f t="shared" si="451"/>
        <v>US</v>
      </c>
      <c r="C5761" s="44" t="str">
        <f t="shared" si="452"/>
        <v>Crude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50000</v>
      </c>
      <c r="G5761" s="202">
        <v>1343447</v>
      </c>
      <c r="H5761" s="198">
        <v>37047.581875000003</v>
      </c>
      <c r="I5761" t="s">
        <v>4276</v>
      </c>
      <c r="M5761" t="s">
        <v>3599</v>
      </c>
      <c r="N5761" t="s">
        <v>4774</v>
      </c>
      <c r="O5761" t="s">
        <v>3516</v>
      </c>
      <c r="Q5761" s="199">
        <v>50000</v>
      </c>
      <c r="S5761" t="s">
        <v>3500</v>
      </c>
      <c r="T5761" t="s">
        <v>3730</v>
      </c>
      <c r="U5761" s="201">
        <v>28.24</v>
      </c>
      <c r="V5761" t="s">
        <v>4469</v>
      </c>
      <c r="W5761" t="s">
        <v>4776</v>
      </c>
      <c r="X5761" t="s">
        <v>4777</v>
      </c>
      <c r="Y5761" t="s">
        <v>2830</v>
      </c>
      <c r="Z5761" t="s">
        <v>3051</v>
      </c>
      <c r="AA5761">
        <v>113960</v>
      </c>
      <c r="AB5761" s="198">
        <v>37073</v>
      </c>
      <c r="AC5761" s="198">
        <v>37103</v>
      </c>
    </row>
    <row r="5762" spans="1:29" x14ac:dyDescent="0.2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155000</v>
      </c>
      <c r="G5762" s="202">
        <v>1343449</v>
      </c>
      <c r="H5762" s="198">
        <v>37047.58189814815</v>
      </c>
      <c r="I5762" t="s">
        <v>4280</v>
      </c>
      <c r="M5762" t="s">
        <v>3494</v>
      </c>
      <c r="N5762" t="s">
        <v>4277</v>
      </c>
      <c r="O5762" t="s">
        <v>4487</v>
      </c>
      <c r="Q5762" s="199">
        <v>5000</v>
      </c>
      <c r="S5762" t="s">
        <v>3495</v>
      </c>
      <c r="T5762" t="s">
        <v>3730</v>
      </c>
      <c r="U5762" s="201">
        <v>3.915</v>
      </c>
      <c r="V5762" t="s">
        <v>3246</v>
      </c>
      <c r="W5762" t="s">
        <v>2909</v>
      </c>
      <c r="X5762" t="s">
        <v>4278</v>
      </c>
      <c r="Y5762" t="s">
        <v>3748</v>
      </c>
      <c r="Z5762" t="s">
        <v>3051</v>
      </c>
      <c r="AA5762" t="s">
        <v>1670</v>
      </c>
      <c r="AB5762" s="198">
        <v>37073.875</v>
      </c>
      <c r="AC5762" s="198">
        <v>37103.875</v>
      </c>
    </row>
    <row r="5763" spans="1:29" x14ac:dyDescent="0.2">
      <c r="A5763" s="44" t="str">
        <f t="shared" si="450"/>
        <v>US Crude Financial</v>
      </c>
      <c r="B5763" s="44" t="str">
        <f t="shared" si="451"/>
        <v>US</v>
      </c>
      <c r="C5763" s="44" t="str">
        <f t="shared" si="452"/>
        <v>Crude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50000</v>
      </c>
      <c r="G5763" s="202">
        <v>1343450</v>
      </c>
      <c r="H5763" s="198">
        <v>37047.581932870373</v>
      </c>
      <c r="I5763" t="s">
        <v>4773</v>
      </c>
      <c r="M5763" t="s">
        <v>3599</v>
      </c>
      <c r="N5763" t="s">
        <v>4774</v>
      </c>
      <c r="O5763" t="s">
        <v>4335</v>
      </c>
      <c r="P5763" s="199">
        <v>50000</v>
      </c>
      <c r="S5763" t="s">
        <v>3500</v>
      </c>
      <c r="T5763" t="s">
        <v>3730</v>
      </c>
      <c r="U5763" s="201">
        <v>28.22</v>
      </c>
      <c r="V5763" t="s">
        <v>3658</v>
      </c>
      <c r="W5763" t="s">
        <v>4776</v>
      </c>
      <c r="X5763" t="s">
        <v>4181</v>
      </c>
      <c r="Y5763" t="s">
        <v>2830</v>
      </c>
      <c r="Z5763" t="s">
        <v>3051</v>
      </c>
      <c r="AA5763">
        <v>113961</v>
      </c>
      <c r="AB5763" s="198">
        <v>37073</v>
      </c>
      <c r="AC5763" s="198">
        <v>37103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24</v>
      </c>
      <c r="F5764" s="213">
        <f t="shared" si="454"/>
        <v>360000</v>
      </c>
      <c r="G5764" s="202">
        <v>1343451</v>
      </c>
      <c r="H5764" s="198">
        <v>37047.58222222222</v>
      </c>
      <c r="I5764" t="s">
        <v>4484</v>
      </c>
      <c r="M5764" t="s">
        <v>3494</v>
      </c>
      <c r="N5764" t="s">
        <v>4277</v>
      </c>
      <c r="O5764" t="s">
        <v>1671</v>
      </c>
      <c r="Q5764" s="199">
        <v>15000</v>
      </c>
      <c r="S5764" t="s">
        <v>3495</v>
      </c>
      <c r="T5764" t="s">
        <v>3730</v>
      </c>
      <c r="U5764" s="201">
        <v>3.77</v>
      </c>
      <c r="V5764" t="s">
        <v>2697</v>
      </c>
      <c r="W5764" t="s">
        <v>4380</v>
      </c>
      <c r="X5764" t="s">
        <v>4381</v>
      </c>
      <c r="Y5764" t="s">
        <v>3748</v>
      </c>
      <c r="Z5764" t="s">
        <v>3051</v>
      </c>
      <c r="AA5764" t="s">
        <v>1672</v>
      </c>
      <c r="AB5764" s="198">
        <v>37049.875011574077</v>
      </c>
      <c r="AC5764" s="198">
        <v>37072.875011574077</v>
      </c>
    </row>
    <row r="5765" spans="1:29" x14ac:dyDescent="0.2">
      <c r="A5765" s="44" t="str">
        <f t="shared" si="450"/>
        <v>US Power Physical</v>
      </c>
      <c r="B5765" s="44" t="str">
        <f t="shared" si="451"/>
        <v>US</v>
      </c>
      <c r="C5765" s="44" t="str">
        <f t="shared" si="452"/>
        <v>Power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2</v>
      </c>
      <c r="F5765" s="213">
        <f t="shared" si="454"/>
        <v>100</v>
      </c>
      <c r="G5765" s="202">
        <v>1343456</v>
      </c>
      <c r="H5765" s="198">
        <v>37047.582638888889</v>
      </c>
      <c r="I5765" t="s">
        <v>4257</v>
      </c>
      <c r="M5765" t="s">
        <v>2818</v>
      </c>
      <c r="N5765" t="s">
        <v>3519</v>
      </c>
      <c r="O5765" t="s">
        <v>2428</v>
      </c>
      <c r="Q5765" s="199">
        <v>50</v>
      </c>
      <c r="S5765" t="s">
        <v>3493</v>
      </c>
      <c r="T5765" t="s">
        <v>3730</v>
      </c>
      <c r="U5765" s="201">
        <v>29</v>
      </c>
      <c r="V5765" t="s">
        <v>914</v>
      </c>
      <c r="W5765" t="s">
        <v>3534</v>
      </c>
      <c r="X5765" t="s">
        <v>3535</v>
      </c>
      <c r="Y5765" t="s">
        <v>4783</v>
      </c>
      <c r="Z5765" t="s">
        <v>3046</v>
      </c>
      <c r="AA5765">
        <v>633514.1</v>
      </c>
      <c r="AB5765" s="198">
        <v>37049.875011574077</v>
      </c>
      <c r="AC5765" s="198">
        <v>37050.875011574077</v>
      </c>
    </row>
    <row r="5766" spans="1:29" x14ac:dyDescent="0.2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31</v>
      </c>
      <c r="F5766" s="213">
        <f t="shared" si="454"/>
        <v>310000</v>
      </c>
      <c r="G5766" s="202">
        <v>1343458</v>
      </c>
      <c r="H5766" s="198">
        <v>37047.583032407405</v>
      </c>
      <c r="I5766" t="s">
        <v>3700</v>
      </c>
      <c r="M5766" t="s">
        <v>3494</v>
      </c>
      <c r="N5766" t="s">
        <v>4277</v>
      </c>
      <c r="O5766" t="s">
        <v>4487</v>
      </c>
      <c r="P5766" s="199">
        <v>10000</v>
      </c>
      <c r="S5766" t="s">
        <v>3495</v>
      </c>
      <c r="T5766" t="s">
        <v>3730</v>
      </c>
      <c r="U5766" s="201">
        <v>3.91</v>
      </c>
      <c r="V5766" t="s">
        <v>3123</v>
      </c>
      <c r="W5766" t="s">
        <v>2909</v>
      </c>
      <c r="X5766" t="s">
        <v>4278</v>
      </c>
      <c r="Y5766" t="s">
        <v>3748</v>
      </c>
      <c r="Z5766" t="s">
        <v>3051</v>
      </c>
      <c r="AA5766" t="s">
        <v>1673</v>
      </c>
      <c r="AB5766" s="198">
        <v>37073.875</v>
      </c>
      <c r="AC5766" s="198">
        <v>37103.875</v>
      </c>
    </row>
    <row r="5767" spans="1:29" x14ac:dyDescent="0.2">
      <c r="A5767" s="44" t="str">
        <f t="shared" si="450"/>
        <v>US Power Physical</v>
      </c>
      <c r="B5767" s="44" t="str">
        <f t="shared" si="451"/>
        <v>US</v>
      </c>
      <c r="C5767" s="44" t="str">
        <f t="shared" si="452"/>
        <v>Power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30</v>
      </c>
      <c r="F5767" s="213">
        <f t="shared" si="454"/>
        <v>1500</v>
      </c>
      <c r="G5767" s="202">
        <v>1343461</v>
      </c>
      <c r="H5767" s="198">
        <v>37047.583564814813</v>
      </c>
      <c r="I5767" t="s">
        <v>4261</v>
      </c>
      <c r="M5767" t="s">
        <v>2818</v>
      </c>
      <c r="N5767" t="s">
        <v>3519</v>
      </c>
      <c r="O5767" t="s">
        <v>4251</v>
      </c>
      <c r="Q5767" s="199">
        <v>50</v>
      </c>
      <c r="S5767" t="s">
        <v>3493</v>
      </c>
      <c r="T5767" t="s">
        <v>3730</v>
      </c>
      <c r="U5767" s="201">
        <v>36.6</v>
      </c>
      <c r="V5767" t="s">
        <v>1674</v>
      </c>
      <c r="W5767" t="s">
        <v>3538</v>
      </c>
      <c r="X5767" t="s">
        <v>3524</v>
      </c>
      <c r="Y5767" t="s">
        <v>4783</v>
      </c>
      <c r="Z5767" t="s">
        <v>3046</v>
      </c>
      <c r="AA5767">
        <v>633515.1</v>
      </c>
      <c r="AB5767" s="198">
        <v>37135.71597222222</v>
      </c>
      <c r="AC5767" s="198">
        <v>37164.71597222222</v>
      </c>
    </row>
    <row r="5768" spans="1:29" x14ac:dyDescent="0.2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31</v>
      </c>
      <c r="F5768" s="213">
        <f t="shared" si="454"/>
        <v>155000</v>
      </c>
      <c r="G5768" s="202">
        <v>1343462</v>
      </c>
      <c r="H5768" s="198">
        <v>37047.58357638889</v>
      </c>
      <c r="I5768" t="s">
        <v>4298</v>
      </c>
      <c r="M5768" t="s">
        <v>3494</v>
      </c>
      <c r="N5768" t="s">
        <v>4277</v>
      </c>
      <c r="O5768" t="s">
        <v>4487</v>
      </c>
      <c r="Q5768" s="199">
        <v>5000</v>
      </c>
      <c r="S5768" t="s">
        <v>3495</v>
      </c>
      <c r="T5768" t="s">
        <v>3730</v>
      </c>
      <c r="U5768" s="201">
        <v>3.915</v>
      </c>
      <c r="V5768" t="s">
        <v>313</v>
      </c>
      <c r="W5768" t="s">
        <v>2909</v>
      </c>
      <c r="X5768" t="s">
        <v>4278</v>
      </c>
      <c r="Y5768" t="s">
        <v>3748</v>
      </c>
      <c r="Z5768" t="s">
        <v>3051</v>
      </c>
      <c r="AA5768" t="s">
        <v>1675</v>
      </c>
      <c r="AB5768" s="198">
        <v>37073.875</v>
      </c>
      <c r="AC5768" s="198">
        <v>37103.875</v>
      </c>
    </row>
    <row r="5769" spans="1:29" x14ac:dyDescent="0.2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1343463</v>
      </c>
      <c r="H5769" s="198">
        <v>37047.583703703705</v>
      </c>
      <c r="I5769" t="s">
        <v>4449</v>
      </c>
      <c r="M5769" t="s">
        <v>3494</v>
      </c>
      <c r="N5769" t="s">
        <v>4277</v>
      </c>
      <c r="O5769" t="s">
        <v>4487</v>
      </c>
      <c r="Q5769" s="199">
        <v>10000</v>
      </c>
      <c r="S5769" t="s">
        <v>3495</v>
      </c>
      <c r="T5769" t="s">
        <v>3730</v>
      </c>
      <c r="U5769" s="201">
        <v>3.915</v>
      </c>
      <c r="V5769" t="s">
        <v>4459</v>
      </c>
      <c r="W5769" t="s">
        <v>2909</v>
      </c>
      <c r="X5769" t="s">
        <v>4278</v>
      </c>
      <c r="Y5769" t="s">
        <v>3748</v>
      </c>
      <c r="Z5769" t="s">
        <v>3051</v>
      </c>
      <c r="AA5769" t="s">
        <v>1676</v>
      </c>
      <c r="AB5769" s="198">
        <v>37073.875</v>
      </c>
      <c r="AC5769" s="198">
        <v>37103.875</v>
      </c>
    </row>
    <row r="5770" spans="1:29" x14ac:dyDescent="0.2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123</v>
      </c>
      <c r="F5770" s="213">
        <f t="shared" ref="F5770:F5833" si="459">E5770*SUM(P5770:Q5770)</f>
        <v>615000</v>
      </c>
      <c r="G5770" s="202">
        <v>1343464</v>
      </c>
      <c r="H5770" s="198">
        <v>37047.583958333336</v>
      </c>
      <c r="I5770" t="s">
        <v>4449</v>
      </c>
      <c r="M5770" t="s">
        <v>3494</v>
      </c>
      <c r="N5770" t="s">
        <v>4277</v>
      </c>
      <c r="O5770" t="s">
        <v>3218</v>
      </c>
      <c r="Q5770" s="199">
        <v>5000</v>
      </c>
      <c r="S5770" t="s">
        <v>3495</v>
      </c>
      <c r="T5770" t="s">
        <v>3730</v>
      </c>
      <c r="U5770" s="201">
        <v>4.01</v>
      </c>
      <c r="V5770" t="s">
        <v>3285</v>
      </c>
      <c r="W5770" t="s">
        <v>2909</v>
      </c>
      <c r="X5770" t="s">
        <v>4278</v>
      </c>
      <c r="Y5770" t="s">
        <v>3748</v>
      </c>
      <c r="Z5770" t="s">
        <v>3051</v>
      </c>
      <c r="AA5770" t="s">
        <v>1677</v>
      </c>
      <c r="AB5770" s="198">
        <v>37073</v>
      </c>
      <c r="AC5770" s="198">
        <v>37195</v>
      </c>
    </row>
    <row r="5771" spans="1:29" x14ac:dyDescent="0.2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31</v>
      </c>
      <c r="F5771" s="213">
        <f t="shared" si="459"/>
        <v>310000</v>
      </c>
      <c r="G5771" s="202">
        <v>1343466</v>
      </c>
      <c r="H5771" s="198">
        <v>37047.584398148145</v>
      </c>
      <c r="I5771" t="s">
        <v>4264</v>
      </c>
      <c r="M5771" t="s">
        <v>3494</v>
      </c>
      <c r="N5771" t="s">
        <v>4277</v>
      </c>
      <c r="O5771" t="s">
        <v>4487</v>
      </c>
      <c r="Q5771" s="199">
        <v>10000</v>
      </c>
      <c r="S5771" t="s">
        <v>3495</v>
      </c>
      <c r="T5771" t="s">
        <v>3730</v>
      </c>
      <c r="U5771" s="201">
        <v>3.915</v>
      </c>
      <c r="V5771" t="s">
        <v>3697</v>
      </c>
      <c r="W5771" t="s">
        <v>2909</v>
      </c>
      <c r="X5771" t="s">
        <v>4278</v>
      </c>
      <c r="Y5771" t="s">
        <v>3748</v>
      </c>
      <c r="Z5771" t="s">
        <v>3051</v>
      </c>
      <c r="AA5771" t="s">
        <v>1678</v>
      </c>
      <c r="AB5771" s="198">
        <v>37073.875</v>
      </c>
      <c r="AC5771" s="198">
        <v>37103.875</v>
      </c>
    </row>
    <row r="5772" spans="1:29" x14ac:dyDescent="0.2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151</v>
      </c>
      <c r="F5772" s="213">
        <f t="shared" si="459"/>
        <v>755000</v>
      </c>
      <c r="G5772" s="202">
        <v>1343467</v>
      </c>
      <c r="H5772" s="198">
        <v>37047.584432870368</v>
      </c>
      <c r="I5772" t="s">
        <v>4521</v>
      </c>
      <c r="M5772" t="s">
        <v>3494</v>
      </c>
      <c r="N5772" t="s">
        <v>4277</v>
      </c>
      <c r="O5772" t="s">
        <v>4505</v>
      </c>
      <c r="Q5772" s="199">
        <v>5000</v>
      </c>
      <c r="S5772" t="s">
        <v>3495</v>
      </c>
      <c r="T5772" t="s">
        <v>3730</v>
      </c>
      <c r="U5772" s="201">
        <v>4.3550000000000004</v>
      </c>
      <c r="V5772" t="s">
        <v>319</v>
      </c>
      <c r="W5772" t="s">
        <v>2909</v>
      </c>
      <c r="X5772" t="s">
        <v>4278</v>
      </c>
      <c r="Y5772" t="s">
        <v>3748</v>
      </c>
      <c r="Z5772" t="s">
        <v>3051</v>
      </c>
      <c r="AA5772" t="s">
        <v>1679</v>
      </c>
      <c r="AB5772" s="198">
        <v>37196</v>
      </c>
      <c r="AC5772" s="198">
        <v>37346</v>
      </c>
    </row>
    <row r="5773" spans="1:29" x14ac:dyDescent="0.2">
      <c r="A5773" s="44" t="str">
        <f t="shared" si="455"/>
        <v>US Crude Financial</v>
      </c>
      <c r="B5773" s="44" t="str">
        <f t="shared" si="456"/>
        <v>US</v>
      </c>
      <c r="C5773" s="44" t="str">
        <f t="shared" si="457"/>
        <v>Crude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50000</v>
      </c>
      <c r="G5773" s="202">
        <v>1343469</v>
      </c>
      <c r="H5773" s="198">
        <v>37047.584641203706</v>
      </c>
      <c r="I5773" t="s">
        <v>4276</v>
      </c>
      <c r="M5773" t="s">
        <v>3599</v>
      </c>
      <c r="N5773" t="s">
        <v>4774</v>
      </c>
      <c r="O5773" t="s">
        <v>3516</v>
      </c>
      <c r="Q5773" s="199">
        <v>50000</v>
      </c>
      <c r="S5773" t="s">
        <v>3500</v>
      </c>
      <c r="T5773" t="s">
        <v>3730</v>
      </c>
      <c r="U5773" s="201">
        <v>28.24</v>
      </c>
      <c r="V5773" t="s">
        <v>3631</v>
      </c>
      <c r="W5773" t="s">
        <v>4776</v>
      </c>
      <c r="X5773" t="s">
        <v>4777</v>
      </c>
      <c r="Y5773" t="s">
        <v>2830</v>
      </c>
      <c r="Z5773" t="s">
        <v>3051</v>
      </c>
      <c r="AA5773">
        <v>113962</v>
      </c>
      <c r="AB5773" s="198">
        <v>37073</v>
      </c>
      <c r="AC5773" s="198">
        <v>37103</v>
      </c>
    </row>
    <row r="5774" spans="1:29" x14ac:dyDescent="0.2">
      <c r="A5774" s="44" t="str">
        <f t="shared" si="455"/>
        <v>US Power Physical</v>
      </c>
      <c r="B5774" s="44" t="str">
        <f t="shared" si="456"/>
        <v>US</v>
      </c>
      <c r="C5774" s="44" t="str">
        <f t="shared" si="457"/>
        <v>Power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2</v>
      </c>
      <c r="F5774" s="213">
        <f t="shared" si="459"/>
        <v>100</v>
      </c>
      <c r="G5774" s="202">
        <v>1343473</v>
      </c>
      <c r="H5774" s="198">
        <v>37047.585243055553</v>
      </c>
      <c r="I5774" t="s">
        <v>4257</v>
      </c>
      <c r="M5774" t="s">
        <v>2818</v>
      </c>
      <c r="N5774" t="s">
        <v>3519</v>
      </c>
      <c r="O5774" t="s">
        <v>2428</v>
      </c>
      <c r="Q5774" s="199">
        <v>50</v>
      </c>
      <c r="S5774" t="s">
        <v>3493</v>
      </c>
      <c r="T5774" t="s">
        <v>3730</v>
      </c>
      <c r="U5774" s="201">
        <v>29</v>
      </c>
      <c r="V5774" t="s">
        <v>914</v>
      </c>
      <c r="W5774" t="s">
        <v>3534</v>
      </c>
      <c r="X5774" t="s">
        <v>3535</v>
      </c>
      <c r="Y5774" t="s">
        <v>4783</v>
      </c>
      <c r="Z5774" t="s">
        <v>3046</v>
      </c>
      <c r="AA5774">
        <v>633519.1</v>
      </c>
      <c r="AB5774" s="198">
        <v>37049.875011574077</v>
      </c>
      <c r="AC5774" s="198">
        <v>37050.875011574077</v>
      </c>
    </row>
    <row r="5775" spans="1:29" x14ac:dyDescent="0.2">
      <c r="A5775" s="44" t="str">
        <f t="shared" si="455"/>
        <v>US Natural Gas Financial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Financial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155000</v>
      </c>
      <c r="G5775" s="202">
        <v>1343474</v>
      </c>
      <c r="H5775" s="198">
        <v>37047.585370370369</v>
      </c>
      <c r="I5775" t="s">
        <v>3147</v>
      </c>
      <c r="M5775" t="s">
        <v>3494</v>
      </c>
      <c r="N5775" t="s">
        <v>4277</v>
      </c>
      <c r="O5775" t="s">
        <v>4286</v>
      </c>
      <c r="Q5775" s="199">
        <v>5000</v>
      </c>
      <c r="S5775" t="s">
        <v>3495</v>
      </c>
      <c r="T5775" t="s">
        <v>3730</v>
      </c>
      <c r="U5775" s="201">
        <v>3.9975000000000001</v>
      </c>
      <c r="V5775" t="s">
        <v>3293</v>
      </c>
      <c r="W5775" t="s">
        <v>2909</v>
      </c>
      <c r="X5775" t="s">
        <v>4278</v>
      </c>
      <c r="Y5775" t="s">
        <v>3748</v>
      </c>
      <c r="Z5775" t="s">
        <v>3051</v>
      </c>
      <c r="AA5775" t="s">
        <v>1680</v>
      </c>
      <c r="AB5775" s="198">
        <v>37104.875</v>
      </c>
      <c r="AC5775" s="198">
        <v>37134.875</v>
      </c>
    </row>
    <row r="5776" spans="1:29" x14ac:dyDescent="0.2">
      <c r="A5776" s="44" t="str">
        <f t="shared" si="455"/>
        <v>US Crude Financial</v>
      </c>
      <c r="B5776" s="44" t="str">
        <f t="shared" si="456"/>
        <v>US</v>
      </c>
      <c r="C5776" s="44" t="str">
        <f t="shared" si="457"/>
        <v>Crude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1</v>
      </c>
      <c r="F5776" s="213">
        <f t="shared" si="459"/>
        <v>15000</v>
      </c>
      <c r="G5776" s="202">
        <v>1343476</v>
      </c>
      <c r="H5776" s="198">
        <v>37047.585601851853</v>
      </c>
      <c r="I5776" t="s">
        <v>4773</v>
      </c>
      <c r="M5776" t="s">
        <v>3599</v>
      </c>
      <c r="N5776" t="s">
        <v>4774</v>
      </c>
      <c r="O5776" t="s">
        <v>3516</v>
      </c>
      <c r="P5776" s="199">
        <v>15000</v>
      </c>
      <c r="S5776" t="s">
        <v>3500</v>
      </c>
      <c r="T5776" t="s">
        <v>3730</v>
      </c>
      <c r="U5776" s="201">
        <v>28.22</v>
      </c>
      <c r="V5776" t="s">
        <v>3162</v>
      </c>
      <c r="W5776" t="s">
        <v>4776</v>
      </c>
      <c r="X5776" t="s">
        <v>4777</v>
      </c>
      <c r="Y5776" t="s">
        <v>2830</v>
      </c>
      <c r="Z5776" t="s">
        <v>3051</v>
      </c>
      <c r="AA5776">
        <v>113963</v>
      </c>
      <c r="AB5776" s="198">
        <v>37073</v>
      </c>
      <c r="AC5776" s="198">
        <v>37103</v>
      </c>
    </row>
    <row r="5777" spans="1:29" x14ac:dyDescent="0.2">
      <c r="A5777" s="44" t="str">
        <f t="shared" si="455"/>
        <v>US Crude Financial</v>
      </c>
      <c r="B5777" s="44" t="str">
        <f t="shared" si="456"/>
        <v>US</v>
      </c>
      <c r="C5777" s="44" t="str">
        <f t="shared" si="457"/>
        <v>Crude</v>
      </c>
      <c r="D5777" s="44" t="str">
        <f t="shared" si="458"/>
        <v>Financial</v>
      </c>
      <c r="E5777" s="44">
        <f>IF(VLOOKUP(S5777,'DD-Lookup'!$J$6:$L$50,3,FALSE)="Monthly",(YEAR(AC5777)-YEAR(AB5777))*12+MONTH(AC5777)-MONTH(AB5777)+1,(AC5777-AB5777+1))</f>
        <v>1</v>
      </c>
      <c r="F5777" s="213">
        <f t="shared" si="459"/>
        <v>35000</v>
      </c>
      <c r="G5777" s="202">
        <v>1343477</v>
      </c>
      <c r="H5777" s="198">
        <v>37047.585625</v>
      </c>
      <c r="I5777" t="s">
        <v>4773</v>
      </c>
      <c r="M5777" t="s">
        <v>3599</v>
      </c>
      <c r="N5777" t="s">
        <v>4774</v>
      </c>
      <c r="O5777" t="s">
        <v>3516</v>
      </c>
      <c r="P5777" s="199">
        <v>35000</v>
      </c>
      <c r="S5777" t="s">
        <v>3500</v>
      </c>
      <c r="T5777" t="s">
        <v>3730</v>
      </c>
      <c r="U5777" s="201">
        <v>28.22</v>
      </c>
      <c r="V5777" t="s">
        <v>4775</v>
      </c>
      <c r="W5777" t="s">
        <v>4776</v>
      </c>
      <c r="X5777" t="s">
        <v>4777</v>
      </c>
      <c r="Y5777" t="s">
        <v>2830</v>
      </c>
      <c r="Z5777" t="s">
        <v>3051</v>
      </c>
      <c r="AA5777">
        <v>113964</v>
      </c>
      <c r="AB5777" s="198">
        <v>37073</v>
      </c>
      <c r="AC5777" s="198">
        <v>37103</v>
      </c>
    </row>
    <row r="5778" spans="1:29" x14ac:dyDescent="0.2">
      <c r="A5778" s="44" t="str">
        <f t="shared" si="455"/>
        <v>US Crude Financial</v>
      </c>
      <c r="B5778" s="44" t="str">
        <f t="shared" si="456"/>
        <v>US</v>
      </c>
      <c r="C5778" s="44" t="str">
        <f t="shared" si="457"/>
        <v>Crude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50000</v>
      </c>
      <c r="G5778" s="202">
        <v>1343478</v>
      </c>
      <c r="H5778" s="198">
        <v>37047.585810185185</v>
      </c>
      <c r="I5778" t="s">
        <v>4276</v>
      </c>
      <c r="M5778" t="s">
        <v>3599</v>
      </c>
      <c r="N5778" t="s">
        <v>4774</v>
      </c>
      <c r="O5778" t="s">
        <v>3516</v>
      </c>
      <c r="P5778" s="199">
        <v>50000</v>
      </c>
      <c r="S5778" t="s">
        <v>3500</v>
      </c>
      <c r="T5778" t="s">
        <v>3730</v>
      </c>
      <c r="U5778" s="201">
        <v>28.2</v>
      </c>
      <c r="V5778" t="s">
        <v>3801</v>
      </c>
      <c r="W5778" t="s">
        <v>4776</v>
      </c>
      <c r="X5778" t="s">
        <v>4777</v>
      </c>
      <c r="Y5778" t="s">
        <v>2830</v>
      </c>
      <c r="Z5778" t="s">
        <v>3051</v>
      </c>
      <c r="AA5778">
        <v>113965</v>
      </c>
      <c r="AB5778" s="198">
        <v>37073</v>
      </c>
      <c r="AC5778" s="198">
        <v>37103</v>
      </c>
    </row>
    <row r="5779" spans="1:29" x14ac:dyDescent="0.2">
      <c r="A5779" s="44" t="str">
        <f t="shared" si="455"/>
        <v>US Crude Financial</v>
      </c>
      <c r="B5779" s="44" t="str">
        <f t="shared" si="456"/>
        <v>US</v>
      </c>
      <c r="C5779" s="44" t="str">
        <f t="shared" si="457"/>
        <v>Crude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50000</v>
      </c>
      <c r="G5779" s="202">
        <v>1343479</v>
      </c>
      <c r="H5779" s="198">
        <v>37047.5859837963</v>
      </c>
      <c r="I5779" t="s">
        <v>4276</v>
      </c>
      <c r="M5779" t="s">
        <v>3599</v>
      </c>
      <c r="N5779" t="s">
        <v>4774</v>
      </c>
      <c r="O5779" t="s">
        <v>3516</v>
      </c>
      <c r="Q5779" s="199">
        <v>50000</v>
      </c>
      <c r="S5779" t="s">
        <v>3500</v>
      </c>
      <c r="T5779" t="s">
        <v>3730</v>
      </c>
      <c r="U5779" s="201">
        <v>28.22</v>
      </c>
      <c r="V5779" t="s">
        <v>3801</v>
      </c>
      <c r="W5779" t="s">
        <v>4776</v>
      </c>
      <c r="X5779" t="s">
        <v>4777</v>
      </c>
      <c r="Y5779" t="s">
        <v>2830</v>
      </c>
      <c r="Z5779" t="s">
        <v>3051</v>
      </c>
      <c r="AA5779">
        <v>113966</v>
      </c>
      <c r="AB5779" s="198">
        <v>37073</v>
      </c>
      <c r="AC5779" s="198">
        <v>37103</v>
      </c>
    </row>
    <row r="5780" spans="1:29" x14ac:dyDescent="0.2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620000</v>
      </c>
      <c r="G5780" s="202">
        <v>1343480</v>
      </c>
      <c r="H5780" s="198">
        <v>37047.586018518516</v>
      </c>
      <c r="I5780" t="s">
        <v>4773</v>
      </c>
      <c r="M5780" t="s">
        <v>3494</v>
      </c>
      <c r="N5780" t="s">
        <v>4277</v>
      </c>
      <c r="O5780" t="s">
        <v>4487</v>
      </c>
      <c r="P5780" s="199">
        <v>20000</v>
      </c>
      <c r="S5780" t="s">
        <v>3495</v>
      </c>
      <c r="T5780" t="s">
        <v>3730</v>
      </c>
      <c r="U5780" s="201">
        <v>3.9049999999999998</v>
      </c>
      <c r="V5780" t="s">
        <v>4333</v>
      </c>
      <c r="W5780" t="s">
        <v>2909</v>
      </c>
      <c r="X5780" t="s">
        <v>4278</v>
      </c>
      <c r="Y5780" t="s">
        <v>3748</v>
      </c>
      <c r="Z5780" t="s">
        <v>3051</v>
      </c>
      <c r="AA5780" t="s">
        <v>1681</v>
      </c>
      <c r="AB5780" s="198">
        <v>37073.875</v>
      </c>
      <c r="AC5780" s="198">
        <v>37103.875</v>
      </c>
    </row>
    <row r="5781" spans="1:29" x14ac:dyDescent="0.2">
      <c r="A5781" s="44" t="str">
        <f t="shared" si="455"/>
        <v>US Natural Gas Financial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Financial</v>
      </c>
      <c r="E5781" s="44">
        <f>IF(VLOOKUP(S5781,'DD-Lookup'!$J$6:$L$50,3,FALSE)="Monthly",(YEAR(AC5781)-YEAR(AB5781))*12+MONTH(AC5781)-MONTH(AB5781)+1,(AC5781-AB5781+1))</f>
        <v>151</v>
      </c>
      <c r="F5781" s="213">
        <f t="shared" si="459"/>
        <v>755000</v>
      </c>
      <c r="G5781" s="202">
        <v>1343481</v>
      </c>
      <c r="H5781" s="198">
        <v>37047.586377314816</v>
      </c>
      <c r="I5781" t="s">
        <v>3700</v>
      </c>
      <c r="M5781" t="s">
        <v>3494</v>
      </c>
      <c r="N5781" t="s">
        <v>4277</v>
      </c>
      <c r="O5781" t="s">
        <v>4505</v>
      </c>
      <c r="P5781" s="199">
        <v>5000</v>
      </c>
      <c r="S5781" t="s">
        <v>3495</v>
      </c>
      <c r="T5781" t="s">
        <v>3730</v>
      </c>
      <c r="U5781" s="201">
        <v>4.34</v>
      </c>
      <c r="V5781" t="s">
        <v>4412</v>
      </c>
      <c r="W5781" t="s">
        <v>2909</v>
      </c>
      <c r="X5781" t="s">
        <v>4278</v>
      </c>
      <c r="Y5781" t="s">
        <v>3748</v>
      </c>
      <c r="Z5781" t="s">
        <v>3051</v>
      </c>
      <c r="AA5781" t="s">
        <v>1682</v>
      </c>
      <c r="AB5781" s="198">
        <v>37196</v>
      </c>
      <c r="AC5781" s="198">
        <v>37346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24</v>
      </c>
      <c r="F5782" s="213">
        <f t="shared" si="459"/>
        <v>240000</v>
      </c>
      <c r="G5782" s="202">
        <v>1343482</v>
      </c>
      <c r="H5782" s="198">
        <v>37047.586493055554</v>
      </c>
      <c r="I5782" t="s">
        <v>4410</v>
      </c>
      <c r="M5782" t="s">
        <v>3494</v>
      </c>
      <c r="N5782" t="s">
        <v>4277</v>
      </c>
      <c r="O5782" t="s">
        <v>1189</v>
      </c>
      <c r="P5782" s="199">
        <v>10000</v>
      </c>
      <c r="S5782" t="s">
        <v>3495</v>
      </c>
      <c r="T5782" t="s">
        <v>3730</v>
      </c>
      <c r="U5782" s="201">
        <v>3.8</v>
      </c>
      <c r="V5782" t="s">
        <v>4332</v>
      </c>
      <c r="W5782" t="s">
        <v>4527</v>
      </c>
      <c r="X5782" t="s">
        <v>4157</v>
      </c>
      <c r="Y5782" t="s">
        <v>3748</v>
      </c>
      <c r="Z5782" t="s">
        <v>3051</v>
      </c>
      <c r="AA5782" t="s">
        <v>1683</v>
      </c>
      <c r="AB5782" s="198">
        <v>37049.875011574077</v>
      </c>
      <c r="AC5782" s="198">
        <v>37072.875011574077</v>
      </c>
    </row>
    <row r="5783" spans="1:29" x14ac:dyDescent="0.2">
      <c r="A5783" s="44" t="str">
        <f t="shared" si="455"/>
        <v>US Natural Gas Financial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Financial</v>
      </c>
      <c r="E5783" s="44">
        <f>IF(VLOOKUP(S5783,'DD-Lookup'!$J$6:$L$50,3,FALSE)="Monthly",(YEAR(AC5783)-YEAR(AB5783))*12+MONTH(AC5783)-MONTH(AB5783)+1,(AC5783-AB5783+1))</f>
        <v>31</v>
      </c>
      <c r="F5783" s="213">
        <f t="shared" si="459"/>
        <v>465000</v>
      </c>
      <c r="G5783" s="202">
        <v>1343483</v>
      </c>
      <c r="H5783" s="198">
        <v>37047.586643518516</v>
      </c>
      <c r="I5783" t="s">
        <v>4496</v>
      </c>
      <c r="M5783" t="s">
        <v>3494</v>
      </c>
      <c r="N5783" t="s">
        <v>4277</v>
      </c>
      <c r="O5783" t="s">
        <v>4487</v>
      </c>
      <c r="P5783" s="199">
        <v>15000</v>
      </c>
      <c r="S5783" t="s">
        <v>3495</v>
      </c>
      <c r="T5783" t="s">
        <v>3730</v>
      </c>
      <c r="U5783" s="201">
        <v>3.9</v>
      </c>
      <c r="V5783" t="s">
        <v>3640</v>
      </c>
      <c r="W5783" t="s">
        <v>2909</v>
      </c>
      <c r="X5783" t="s">
        <v>4278</v>
      </c>
      <c r="Y5783" t="s">
        <v>3748</v>
      </c>
      <c r="Z5783" t="s">
        <v>3051</v>
      </c>
      <c r="AA5783" t="s">
        <v>1684</v>
      </c>
      <c r="AB5783" s="198">
        <v>37073.875</v>
      </c>
      <c r="AC5783" s="198">
        <v>37103.875</v>
      </c>
    </row>
    <row r="5784" spans="1:29" x14ac:dyDescent="0.2">
      <c r="A5784" s="44" t="str">
        <f t="shared" si="455"/>
        <v>US Power Physical</v>
      </c>
      <c r="B5784" s="44" t="str">
        <f t="shared" si="456"/>
        <v>US</v>
      </c>
      <c r="C5784" s="44" t="str">
        <f t="shared" si="457"/>
        <v>Power</v>
      </c>
      <c r="D5784" s="44" t="str">
        <f t="shared" si="458"/>
        <v>Physical</v>
      </c>
      <c r="E5784" s="44">
        <f>IF(VLOOKUP(S5784,'DD-Lookup'!$J$6:$L$50,3,FALSE)="Monthly",(YEAR(AC5784)-YEAR(AB5784))*12+MONTH(AC5784)-MONTH(AB5784)+1,(AC5784-AB5784+1))</f>
        <v>30</v>
      </c>
      <c r="F5784" s="213">
        <f t="shared" si="459"/>
        <v>1500</v>
      </c>
      <c r="G5784" s="202">
        <v>1343484</v>
      </c>
      <c r="H5784" s="198">
        <v>37047.586701388886</v>
      </c>
      <c r="I5784" t="s">
        <v>4250</v>
      </c>
      <c r="M5784" t="s">
        <v>2818</v>
      </c>
      <c r="N5784" t="s">
        <v>3519</v>
      </c>
      <c r="O5784" t="s">
        <v>4251</v>
      </c>
      <c r="P5784" s="199">
        <v>50</v>
      </c>
      <c r="S5784" t="s">
        <v>3493</v>
      </c>
      <c r="T5784" t="s">
        <v>3730</v>
      </c>
      <c r="U5784" s="201">
        <v>36.5</v>
      </c>
      <c r="V5784" t="s">
        <v>3900</v>
      </c>
      <c r="W5784" t="s">
        <v>3538</v>
      </c>
      <c r="X5784" t="s">
        <v>3524</v>
      </c>
      <c r="Y5784" t="s">
        <v>4783</v>
      </c>
      <c r="Z5784" t="s">
        <v>3046</v>
      </c>
      <c r="AA5784">
        <v>633521.1</v>
      </c>
      <c r="AB5784" s="198">
        <v>37135.71597222222</v>
      </c>
      <c r="AC5784" s="198">
        <v>37164.71597222222</v>
      </c>
    </row>
    <row r="5785" spans="1:29" x14ac:dyDescent="0.2">
      <c r="A5785" s="44" t="str">
        <f t="shared" si="455"/>
        <v>US Natural Gas Physical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Physical</v>
      </c>
      <c r="E5785" s="44">
        <f>IF(VLOOKUP(S5785,'DD-Lookup'!$J$6:$L$50,3,FALSE)="Monthly",(YEAR(AC5785)-YEAR(AB5785))*12+MONTH(AC5785)-MONTH(AB5785)+1,(AC5785-AB5785+1))</f>
        <v>1</v>
      </c>
      <c r="F5785" s="213">
        <f t="shared" si="459"/>
        <v>10000</v>
      </c>
      <c r="G5785" s="202">
        <v>1343485</v>
      </c>
      <c r="H5785" s="198">
        <v>37047.586805555555</v>
      </c>
      <c r="I5785" t="s">
        <v>3490</v>
      </c>
      <c r="M5785" t="s">
        <v>3494</v>
      </c>
      <c r="N5785" t="s">
        <v>3840</v>
      </c>
      <c r="O5785" t="s">
        <v>1424</v>
      </c>
      <c r="P5785" s="199">
        <v>10000</v>
      </c>
      <c r="S5785" t="s">
        <v>3495</v>
      </c>
      <c r="T5785" t="s">
        <v>3730</v>
      </c>
      <c r="U5785" s="201">
        <v>3.77</v>
      </c>
      <c r="V5785" t="s">
        <v>4054</v>
      </c>
      <c r="W5785" t="s">
        <v>4163</v>
      </c>
      <c r="X5785" t="s">
        <v>4164</v>
      </c>
      <c r="Y5785" t="s">
        <v>4481</v>
      </c>
      <c r="Z5785" t="s">
        <v>3051</v>
      </c>
      <c r="AA5785">
        <v>831955</v>
      </c>
      <c r="AB5785" s="198">
        <v>37049.875011574077</v>
      </c>
      <c r="AC5785" s="198">
        <v>37049.875011574077</v>
      </c>
    </row>
    <row r="5786" spans="1:29" x14ac:dyDescent="0.2">
      <c r="A5786" s="44" t="str">
        <f t="shared" si="455"/>
        <v>US Power Physical</v>
      </c>
      <c r="B5786" s="44" t="str">
        <f t="shared" si="456"/>
        <v>US</v>
      </c>
      <c r="C5786" s="44" t="str">
        <f t="shared" si="457"/>
        <v>Power</v>
      </c>
      <c r="D5786" s="44" t="str">
        <f t="shared" si="458"/>
        <v>Physical</v>
      </c>
      <c r="E5786" s="44">
        <f>IF(VLOOKUP(S5786,'DD-Lookup'!$J$6:$L$50,3,FALSE)="Monthly",(YEAR(AC5786)-YEAR(AB5786))*12+MONTH(AC5786)-MONTH(AB5786)+1,(AC5786-AB5786+1))</f>
        <v>5</v>
      </c>
      <c r="F5786" s="213">
        <f t="shared" si="459"/>
        <v>250</v>
      </c>
      <c r="G5786" s="202">
        <v>1343486</v>
      </c>
      <c r="H5786" s="198">
        <v>37047.587106481478</v>
      </c>
      <c r="I5786" t="s">
        <v>3533</v>
      </c>
      <c r="M5786" t="s">
        <v>2818</v>
      </c>
      <c r="N5786" t="s">
        <v>3519</v>
      </c>
      <c r="O5786" t="s">
        <v>3457</v>
      </c>
      <c r="P5786" s="199">
        <v>50</v>
      </c>
      <c r="S5786" t="s">
        <v>3493</v>
      </c>
      <c r="T5786" t="s">
        <v>3730</v>
      </c>
      <c r="U5786" s="201">
        <v>38</v>
      </c>
      <c r="V5786" t="s">
        <v>4784</v>
      </c>
      <c r="W5786" t="s">
        <v>3534</v>
      </c>
      <c r="X5786" t="s">
        <v>3535</v>
      </c>
      <c r="Y5786" t="s">
        <v>4783</v>
      </c>
      <c r="Z5786" t="s">
        <v>3046</v>
      </c>
      <c r="AA5786">
        <v>633522.1</v>
      </c>
      <c r="AB5786" s="198">
        <v>37053.875011574077</v>
      </c>
      <c r="AC5786" s="198">
        <v>37057.875011574077</v>
      </c>
    </row>
    <row r="5787" spans="1:29" x14ac:dyDescent="0.2">
      <c r="A5787" s="44" t="str">
        <f t="shared" si="455"/>
        <v>US Natural Gas Financial</v>
      </c>
      <c r="B5787" s="44" t="str">
        <f t="shared" si="456"/>
        <v>US</v>
      </c>
      <c r="C5787" s="44" t="str">
        <f t="shared" si="457"/>
        <v>Natural Gas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151</v>
      </c>
      <c r="F5787" s="213">
        <f t="shared" si="459"/>
        <v>755000</v>
      </c>
      <c r="G5787" s="202">
        <v>1343488</v>
      </c>
      <c r="H5787" s="198">
        <v>37047.587141203701</v>
      </c>
      <c r="I5787" t="s">
        <v>4276</v>
      </c>
      <c r="M5787" t="s">
        <v>3494</v>
      </c>
      <c r="N5787" t="s">
        <v>4277</v>
      </c>
      <c r="O5787" t="s">
        <v>4505</v>
      </c>
      <c r="P5787" s="199">
        <v>5000</v>
      </c>
      <c r="S5787" t="s">
        <v>3495</v>
      </c>
      <c r="T5787" t="s">
        <v>3730</v>
      </c>
      <c r="U5787" s="201">
        <v>4.335</v>
      </c>
      <c r="V5787" t="s">
        <v>4334</v>
      </c>
      <c r="W5787" t="s">
        <v>2909</v>
      </c>
      <c r="X5787" t="s">
        <v>4278</v>
      </c>
      <c r="Y5787" t="s">
        <v>3748</v>
      </c>
      <c r="Z5787" t="s">
        <v>3051</v>
      </c>
      <c r="AA5787" t="s">
        <v>1685</v>
      </c>
      <c r="AB5787" s="198">
        <v>37196</v>
      </c>
      <c r="AC5787" s="198">
        <v>37346</v>
      </c>
    </row>
    <row r="5788" spans="1:29" x14ac:dyDescent="0.2">
      <c r="A5788" s="44" t="str">
        <f t="shared" si="455"/>
        <v>US Natural Gas Physical</v>
      </c>
      <c r="B5788" s="44" t="str">
        <f t="shared" si="456"/>
        <v>US</v>
      </c>
      <c r="C5788" s="44" t="str">
        <f t="shared" si="457"/>
        <v>Natural Gas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10000</v>
      </c>
      <c r="G5788" s="202">
        <v>1343487</v>
      </c>
      <c r="H5788" s="198">
        <v>37047.587141203701</v>
      </c>
      <c r="I5788" t="s">
        <v>3518</v>
      </c>
      <c r="M5788" t="s">
        <v>3494</v>
      </c>
      <c r="N5788" t="s">
        <v>3840</v>
      </c>
      <c r="O5788" t="s">
        <v>1424</v>
      </c>
      <c r="Q5788" s="199">
        <v>10000</v>
      </c>
      <c r="S5788" t="s">
        <v>3495</v>
      </c>
      <c r="T5788" t="s">
        <v>3730</v>
      </c>
      <c r="U5788" s="201">
        <v>3.77</v>
      </c>
      <c r="V5788" t="s">
        <v>3804</v>
      </c>
      <c r="W5788" t="s">
        <v>4163</v>
      </c>
      <c r="X5788" t="s">
        <v>4164</v>
      </c>
      <c r="Y5788" t="s">
        <v>4481</v>
      </c>
      <c r="Z5788" t="s">
        <v>3051</v>
      </c>
      <c r="AA5788">
        <v>831956</v>
      </c>
      <c r="AB5788" s="198">
        <v>37049.875011574077</v>
      </c>
      <c r="AC5788" s="198">
        <v>37049.875011574077</v>
      </c>
    </row>
    <row r="5789" spans="1:29" x14ac:dyDescent="0.2">
      <c r="A5789" s="44" t="str">
        <f t="shared" si="455"/>
        <v>US Natural Gas Physical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Physical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</v>
      </c>
      <c r="G5789" s="202">
        <v>1343491</v>
      </c>
      <c r="H5789" s="198">
        <v>37047.587442129632</v>
      </c>
      <c r="I5789" t="s">
        <v>3533</v>
      </c>
      <c r="M5789" t="s">
        <v>3494</v>
      </c>
      <c r="N5789" t="s">
        <v>3840</v>
      </c>
      <c r="O5789" t="s">
        <v>1686</v>
      </c>
      <c r="Q5789" s="199">
        <v>5000</v>
      </c>
      <c r="S5789" t="s">
        <v>3495</v>
      </c>
      <c r="T5789" t="s">
        <v>3730</v>
      </c>
      <c r="U5789" s="201">
        <v>3.78</v>
      </c>
      <c r="V5789" t="s">
        <v>4069</v>
      </c>
      <c r="W5789" t="s">
        <v>4368</v>
      </c>
      <c r="X5789" t="s">
        <v>4429</v>
      </c>
      <c r="Y5789" t="s">
        <v>4481</v>
      </c>
      <c r="Z5789" t="s">
        <v>3051</v>
      </c>
      <c r="AA5789">
        <v>831957</v>
      </c>
      <c r="AB5789" s="198">
        <v>37049.875011574077</v>
      </c>
      <c r="AC5789" s="198">
        <v>37049.875011574077</v>
      </c>
    </row>
    <row r="5790" spans="1:29" x14ac:dyDescent="0.2">
      <c r="A5790" s="44" t="str">
        <f t="shared" si="455"/>
        <v>US Crude Physical</v>
      </c>
      <c r="B5790" s="44" t="str">
        <f t="shared" si="456"/>
        <v>US</v>
      </c>
      <c r="C5790" s="44" t="str">
        <f t="shared" si="457"/>
        <v>Crude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31</v>
      </c>
      <c r="F5790" s="213">
        <f t="shared" si="459"/>
        <v>93000</v>
      </c>
      <c r="G5790" s="202">
        <v>1343492</v>
      </c>
      <c r="H5790" s="198">
        <v>37047.587453703702</v>
      </c>
      <c r="I5790" t="s">
        <v>4175</v>
      </c>
      <c r="M5790" t="s">
        <v>3599</v>
      </c>
      <c r="N5790" t="s">
        <v>3270</v>
      </c>
      <c r="O5790" t="s">
        <v>4583</v>
      </c>
      <c r="P5790" s="199">
        <v>3000</v>
      </c>
      <c r="S5790" t="s">
        <v>3632</v>
      </c>
      <c r="T5790" t="s">
        <v>3730</v>
      </c>
      <c r="U5790" s="201">
        <v>2.8</v>
      </c>
      <c r="V5790" t="s">
        <v>1687</v>
      </c>
      <c r="W5790" t="s">
        <v>3271</v>
      </c>
      <c r="X5790" t="s">
        <v>3272</v>
      </c>
      <c r="Y5790" t="s">
        <v>3748</v>
      </c>
      <c r="Z5790" t="s">
        <v>3273</v>
      </c>
      <c r="AA5790" t="s">
        <v>1688</v>
      </c>
      <c r="AB5790" s="198">
        <v>37073.875011574077</v>
      </c>
      <c r="AC5790" s="198">
        <v>37103.875011574077</v>
      </c>
    </row>
    <row r="5791" spans="1:29" x14ac:dyDescent="0.2">
      <c r="A5791" s="44" t="str">
        <f t="shared" si="455"/>
        <v>US Natural Gas Financial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31</v>
      </c>
      <c r="F5791" s="213">
        <f t="shared" si="459"/>
        <v>620000</v>
      </c>
      <c r="G5791" s="202">
        <v>1343493</v>
      </c>
      <c r="H5791" s="198">
        <v>37047.587500000001</v>
      </c>
      <c r="I5791" t="s">
        <v>4496</v>
      </c>
      <c r="M5791" t="s">
        <v>3494</v>
      </c>
      <c r="N5791" t="s">
        <v>4277</v>
      </c>
      <c r="O5791" t="s">
        <v>4487</v>
      </c>
      <c r="P5791" s="199">
        <v>20000</v>
      </c>
      <c r="S5791" t="s">
        <v>3495</v>
      </c>
      <c r="T5791" t="s">
        <v>3730</v>
      </c>
      <c r="U5791" s="201">
        <v>3.895</v>
      </c>
      <c r="V5791" t="s">
        <v>3640</v>
      </c>
      <c r="W5791" t="s">
        <v>2909</v>
      </c>
      <c r="X5791" t="s">
        <v>4278</v>
      </c>
      <c r="Y5791" t="s">
        <v>3748</v>
      </c>
      <c r="Z5791" t="s">
        <v>3051</v>
      </c>
      <c r="AA5791" t="s">
        <v>1689</v>
      </c>
      <c r="AB5791" s="198">
        <v>37073.875</v>
      </c>
      <c r="AC5791" s="198">
        <v>37103.875</v>
      </c>
    </row>
    <row r="5792" spans="1:29" x14ac:dyDescent="0.2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24</v>
      </c>
      <c r="F5792" s="213">
        <f t="shared" si="459"/>
        <v>120000</v>
      </c>
      <c r="G5792" s="202">
        <v>1343494</v>
      </c>
      <c r="H5792" s="198">
        <v>37047.587581018517</v>
      </c>
      <c r="I5792" t="s">
        <v>4239</v>
      </c>
      <c r="M5792" t="s">
        <v>3494</v>
      </c>
      <c r="N5792" t="s">
        <v>4277</v>
      </c>
      <c r="O5792" t="s">
        <v>1459</v>
      </c>
      <c r="P5792" s="199">
        <v>5000</v>
      </c>
      <c r="S5792" t="s">
        <v>3495</v>
      </c>
      <c r="T5792" t="s">
        <v>3730</v>
      </c>
      <c r="U5792" s="201">
        <v>2.9449999999999998</v>
      </c>
      <c r="V5792" t="s">
        <v>2735</v>
      </c>
      <c r="W5792" t="s">
        <v>3171</v>
      </c>
      <c r="X5792" t="s">
        <v>4287</v>
      </c>
      <c r="Y5792" t="s">
        <v>3748</v>
      </c>
      <c r="Z5792" t="s">
        <v>3051</v>
      </c>
      <c r="AA5792" t="s">
        <v>1690</v>
      </c>
      <c r="AB5792" s="198">
        <v>37049.875011574077</v>
      </c>
      <c r="AC5792" s="198">
        <v>37072.875011574077</v>
      </c>
    </row>
    <row r="5793" spans="1:29" x14ac:dyDescent="0.2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1343495</v>
      </c>
      <c r="H5793" s="198">
        <v>37047.587592592594</v>
      </c>
      <c r="I5793" t="s">
        <v>4773</v>
      </c>
      <c r="M5793" t="s">
        <v>3599</v>
      </c>
      <c r="N5793" t="s">
        <v>4774</v>
      </c>
      <c r="O5793" t="s">
        <v>3516</v>
      </c>
      <c r="P5793" s="199">
        <v>50000</v>
      </c>
      <c r="S5793" t="s">
        <v>3500</v>
      </c>
      <c r="T5793" t="s">
        <v>3730</v>
      </c>
      <c r="U5793" s="201">
        <v>28.2</v>
      </c>
      <c r="V5793" t="s">
        <v>3162</v>
      </c>
      <c r="W5793" t="s">
        <v>4776</v>
      </c>
      <c r="X5793" t="s">
        <v>4777</v>
      </c>
      <c r="Y5793" t="s">
        <v>2830</v>
      </c>
      <c r="Z5793" t="s">
        <v>3051</v>
      </c>
      <c r="AA5793">
        <v>113967</v>
      </c>
      <c r="AB5793" s="198">
        <v>37073</v>
      </c>
      <c r="AC5793" s="198">
        <v>37103</v>
      </c>
    </row>
    <row r="5794" spans="1:29" x14ac:dyDescent="0.2">
      <c r="A5794" s="44" t="str">
        <f t="shared" si="455"/>
        <v>US Crude Financial</v>
      </c>
      <c r="B5794" s="44" t="str">
        <f t="shared" si="456"/>
        <v>US</v>
      </c>
      <c r="C5794" s="44" t="str">
        <f t="shared" si="457"/>
        <v>Crude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1</v>
      </c>
      <c r="F5794" s="213">
        <f t="shared" si="459"/>
        <v>50000</v>
      </c>
      <c r="G5794" s="202">
        <v>1343497</v>
      </c>
      <c r="H5794" s="198">
        <v>37047.587696759256</v>
      </c>
      <c r="I5794" t="s">
        <v>4773</v>
      </c>
      <c r="M5794" t="s">
        <v>3599</v>
      </c>
      <c r="N5794" t="s">
        <v>4774</v>
      </c>
      <c r="O5794" t="s">
        <v>3516</v>
      </c>
      <c r="Q5794" s="199">
        <v>50000</v>
      </c>
      <c r="S5794" t="s">
        <v>3500</v>
      </c>
      <c r="T5794" t="s">
        <v>3730</v>
      </c>
      <c r="U5794" s="201">
        <v>28.22</v>
      </c>
      <c r="V5794" t="s">
        <v>4775</v>
      </c>
      <c r="W5794" t="s">
        <v>4776</v>
      </c>
      <c r="X5794" t="s">
        <v>4777</v>
      </c>
      <c r="Y5794" t="s">
        <v>2830</v>
      </c>
      <c r="Z5794" t="s">
        <v>3051</v>
      </c>
      <c r="AA5794">
        <v>113968</v>
      </c>
      <c r="AB5794" s="198">
        <v>37073</v>
      </c>
      <c r="AC5794" s="198">
        <v>37103</v>
      </c>
    </row>
    <row r="5795" spans="1:29" x14ac:dyDescent="0.2">
      <c r="A5795" s="44" t="str">
        <f t="shared" si="455"/>
        <v>US Power Physical</v>
      </c>
      <c r="B5795" s="44" t="str">
        <f t="shared" si="456"/>
        <v>US</v>
      </c>
      <c r="C5795" s="44" t="str">
        <f t="shared" si="457"/>
        <v>Power</v>
      </c>
      <c r="D5795" s="44" t="str">
        <f t="shared" si="458"/>
        <v>Physical</v>
      </c>
      <c r="E5795" s="44">
        <f>IF(VLOOKUP(S5795,'DD-Lookup'!$J$6:$L$50,3,FALSE)="Monthly",(YEAR(AC5795)-YEAR(AB5795))*12+MONTH(AC5795)-MONTH(AB5795)+1,(AC5795-AB5795+1))</f>
        <v>2</v>
      </c>
      <c r="F5795" s="213">
        <f t="shared" si="459"/>
        <v>100</v>
      </c>
      <c r="G5795" s="202">
        <v>1343499</v>
      </c>
      <c r="H5795" s="198">
        <v>37047.587847222225</v>
      </c>
      <c r="I5795" t="s">
        <v>3540</v>
      </c>
      <c r="M5795" t="s">
        <v>2818</v>
      </c>
      <c r="N5795" t="s">
        <v>3519</v>
      </c>
      <c r="O5795" t="s">
        <v>2428</v>
      </c>
      <c r="Q5795" s="199">
        <v>50</v>
      </c>
      <c r="S5795" t="s">
        <v>3493</v>
      </c>
      <c r="T5795" t="s">
        <v>3730</v>
      </c>
      <c r="U5795" s="201">
        <v>28.75</v>
      </c>
      <c r="V5795" t="s">
        <v>3121</v>
      </c>
      <c r="W5795" t="s">
        <v>3534</v>
      </c>
      <c r="X5795" t="s">
        <v>3535</v>
      </c>
      <c r="Y5795" t="s">
        <v>4783</v>
      </c>
      <c r="Z5795" t="s">
        <v>3046</v>
      </c>
      <c r="AA5795">
        <v>633528.1</v>
      </c>
      <c r="AB5795" s="198">
        <v>37049.875011574077</v>
      </c>
      <c r="AC5795" s="198">
        <v>37050.875011574077</v>
      </c>
    </row>
    <row r="5796" spans="1:29" x14ac:dyDescent="0.2">
      <c r="A5796" s="44" t="str">
        <f t="shared" si="455"/>
        <v>US Power Financial</v>
      </c>
      <c r="B5796" s="44" t="str">
        <f t="shared" si="456"/>
        <v>US</v>
      </c>
      <c r="C5796" s="44" t="str">
        <f t="shared" si="457"/>
        <v>Power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</v>
      </c>
      <c r="G5796" s="202">
        <v>1343501</v>
      </c>
      <c r="H5796" s="198">
        <v>37047.587962962964</v>
      </c>
      <c r="I5796" t="s">
        <v>4276</v>
      </c>
      <c r="M5796" t="s">
        <v>2818</v>
      </c>
      <c r="N5796" t="s">
        <v>4780</v>
      </c>
      <c r="O5796" t="s">
        <v>1691</v>
      </c>
      <c r="P5796" s="199">
        <v>50</v>
      </c>
      <c r="S5796" t="s">
        <v>3493</v>
      </c>
      <c r="T5796" t="s">
        <v>3730</v>
      </c>
      <c r="U5796" s="201">
        <v>32</v>
      </c>
      <c r="V5796" t="s">
        <v>3301</v>
      </c>
      <c r="W5796" t="s">
        <v>4781</v>
      </c>
      <c r="X5796" t="s">
        <v>4782</v>
      </c>
      <c r="Y5796" t="s">
        <v>4783</v>
      </c>
      <c r="Z5796" t="s">
        <v>3051</v>
      </c>
      <c r="AA5796">
        <v>633530.1</v>
      </c>
      <c r="AB5796" s="198">
        <v>37047.875011574077</v>
      </c>
      <c r="AC5796" s="198">
        <v>37047.875011574077</v>
      </c>
    </row>
    <row r="5797" spans="1:29" x14ac:dyDescent="0.2">
      <c r="A5797" s="44" t="str">
        <f t="shared" si="455"/>
        <v>US Power Physical</v>
      </c>
      <c r="B5797" s="44" t="str">
        <f t="shared" si="456"/>
        <v>US</v>
      </c>
      <c r="C5797" s="44" t="str">
        <f t="shared" si="457"/>
        <v>Power</v>
      </c>
      <c r="D5797" s="44" t="str">
        <f t="shared" si="458"/>
        <v>Physical</v>
      </c>
      <c r="E5797" s="44">
        <f>IF(VLOOKUP(S5797,'DD-Lookup'!$J$6:$L$50,3,FALSE)="Monthly",(YEAR(AC5797)-YEAR(AB5797))*12+MONTH(AC5797)-MONTH(AB5797)+1,(AC5797-AB5797+1))</f>
        <v>24</v>
      </c>
      <c r="F5797" s="213">
        <f t="shared" si="459"/>
        <v>1200</v>
      </c>
      <c r="G5797" s="202">
        <v>1343502</v>
      </c>
      <c r="H5797" s="198">
        <v>37047.588310185187</v>
      </c>
      <c r="I5797" t="s">
        <v>4282</v>
      </c>
      <c r="M5797" t="s">
        <v>2818</v>
      </c>
      <c r="N5797" t="s">
        <v>3519</v>
      </c>
      <c r="O5797" t="s">
        <v>2445</v>
      </c>
      <c r="Q5797" s="199">
        <v>50</v>
      </c>
      <c r="S5797" t="s">
        <v>3493</v>
      </c>
      <c r="T5797" t="s">
        <v>3730</v>
      </c>
      <c r="U5797" s="201">
        <v>43.5</v>
      </c>
      <c r="V5797" t="s">
        <v>2406</v>
      </c>
      <c r="W5797" t="s">
        <v>3534</v>
      </c>
      <c r="X5797" t="s">
        <v>3535</v>
      </c>
      <c r="Y5797" t="s">
        <v>4783</v>
      </c>
      <c r="Z5797" t="s">
        <v>3046</v>
      </c>
      <c r="AA5797">
        <v>633531.1</v>
      </c>
      <c r="AB5797" s="198">
        <v>37049.875011574077</v>
      </c>
      <c r="AC5797" s="198">
        <v>37072.875011574077</v>
      </c>
    </row>
    <row r="5798" spans="1:29" x14ac:dyDescent="0.2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755000</v>
      </c>
      <c r="G5798" s="202">
        <v>1343504</v>
      </c>
      <c r="H5798" s="198">
        <v>37047.588321759256</v>
      </c>
      <c r="I5798" t="s">
        <v>4477</v>
      </c>
      <c r="M5798" t="s">
        <v>3494</v>
      </c>
      <c r="N5798" t="s">
        <v>4277</v>
      </c>
      <c r="O5798" t="s">
        <v>4505</v>
      </c>
      <c r="P5798" s="199">
        <v>5000</v>
      </c>
      <c r="S5798" t="s">
        <v>3495</v>
      </c>
      <c r="T5798" t="s">
        <v>3730</v>
      </c>
      <c r="U5798" s="201">
        <v>4.335</v>
      </c>
      <c r="V5798" t="s">
        <v>317</v>
      </c>
      <c r="W5798" t="s">
        <v>2909</v>
      </c>
      <c r="X5798" t="s">
        <v>4278</v>
      </c>
      <c r="Y5798" t="s">
        <v>3748</v>
      </c>
      <c r="Z5798" t="s">
        <v>3051</v>
      </c>
      <c r="AA5798" t="s">
        <v>1692</v>
      </c>
      <c r="AB5798" s="198">
        <v>37196</v>
      </c>
      <c r="AC5798" s="198">
        <v>37346</v>
      </c>
    </row>
    <row r="5799" spans="1:29" x14ac:dyDescent="0.2">
      <c r="A5799" s="44" t="str">
        <f t="shared" si="455"/>
        <v>US Power Financial</v>
      </c>
      <c r="B5799" s="44" t="str">
        <f t="shared" si="456"/>
        <v>US</v>
      </c>
      <c r="C5799" s="44" t="str">
        <f t="shared" si="457"/>
        <v>Power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</v>
      </c>
      <c r="G5799" s="202">
        <v>1343503</v>
      </c>
      <c r="H5799" s="198">
        <v>37047.588321759256</v>
      </c>
      <c r="I5799" t="s">
        <v>3622</v>
      </c>
      <c r="M5799" t="s">
        <v>2818</v>
      </c>
      <c r="N5799" t="s">
        <v>4780</v>
      </c>
      <c r="O5799" t="s">
        <v>1691</v>
      </c>
      <c r="Q5799" s="199">
        <v>50</v>
      </c>
      <c r="S5799" t="s">
        <v>3493</v>
      </c>
      <c r="T5799" t="s">
        <v>3730</v>
      </c>
      <c r="U5799" s="201">
        <v>34.5</v>
      </c>
      <c r="V5799" t="s">
        <v>1693</v>
      </c>
      <c r="W5799" t="s">
        <v>4781</v>
      </c>
      <c r="X5799" t="s">
        <v>4782</v>
      </c>
      <c r="Y5799" t="s">
        <v>4783</v>
      </c>
      <c r="Z5799" t="s">
        <v>3051</v>
      </c>
      <c r="AA5799">
        <v>633532.1</v>
      </c>
      <c r="AB5799" s="198">
        <v>37047.875011574077</v>
      </c>
      <c r="AC5799" s="198">
        <v>37047.875011574077</v>
      </c>
    </row>
    <row r="5800" spans="1:29" x14ac:dyDescent="0.2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31</v>
      </c>
      <c r="F5800" s="213">
        <f t="shared" si="459"/>
        <v>3100</v>
      </c>
      <c r="G5800" s="202">
        <v>1343505</v>
      </c>
      <c r="H5800" s="198">
        <v>37047.588680555556</v>
      </c>
      <c r="I5800" t="s">
        <v>4496</v>
      </c>
      <c r="M5800" t="s">
        <v>3494</v>
      </c>
      <c r="N5800" t="s">
        <v>4415</v>
      </c>
      <c r="O5800" t="s">
        <v>908</v>
      </c>
      <c r="P5800" s="199">
        <v>100</v>
      </c>
      <c r="S5800" t="s">
        <v>4416</v>
      </c>
      <c r="T5800" t="s">
        <v>3730</v>
      </c>
      <c r="U5800" s="201">
        <v>0.10249999999999999</v>
      </c>
      <c r="V5800" t="s">
        <v>3640</v>
      </c>
      <c r="W5800" t="s">
        <v>4417</v>
      </c>
      <c r="X5800" t="s">
        <v>4418</v>
      </c>
      <c r="Y5800" t="s">
        <v>3748</v>
      </c>
      <c r="Z5800" t="s">
        <v>3051</v>
      </c>
      <c r="AA5800" t="s">
        <v>1694</v>
      </c>
      <c r="AB5800" s="198">
        <v>37073</v>
      </c>
      <c r="AC5800" s="198">
        <v>37103</v>
      </c>
    </row>
    <row r="5801" spans="1:29" x14ac:dyDescent="0.2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232500</v>
      </c>
      <c r="G5801" s="202">
        <v>1343507</v>
      </c>
      <c r="H5801" s="198">
        <v>37047.588726851849</v>
      </c>
      <c r="I5801" t="s">
        <v>4276</v>
      </c>
      <c r="M5801" t="s">
        <v>3494</v>
      </c>
      <c r="N5801" t="s">
        <v>4277</v>
      </c>
      <c r="O5801" t="s">
        <v>4487</v>
      </c>
      <c r="Q5801" s="199">
        <v>7500</v>
      </c>
      <c r="S5801" t="s">
        <v>3495</v>
      </c>
      <c r="T5801" t="s">
        <v>3730</v>
      </c>
      <c r="U5801" s="201">
        <v>3.9</v>
      </c>
      <c r="V5801" t="s">
        <v>3648</v>
      </c>
      <c r="W5801" t="s">
        <v>2909</v>
      </c>
      <c r="X5801" t="s">
        <v>4278</v>
      </c>
      <c r="Y5801" t="s">
        <v>3748</v>
      </c>
      <c r="Z5801" t="s">
        <v>3051</v>
      </c>
      <c r="AA5801" t="s">
        <v>1695</v>
      </c>
      <c r="AB5801" s="198">
        <v>37073.875</v>
      </c>
      <c r="AC5801" s="198">
        <v>37103.875</v>
      </c>
    </row>
    <row r="5802" spans="1:29" x14ac:dyDescent="0.2">
      <c r="A5802" s="44" t="str">
        <f t="shared" si="455"/>
        <v>US Power Physical</v>
      </c>
      <c r="B5802" s="44" t="str">
        <f t="shared" si="456"/>
        <v>US</v>
      </c>
      <c r="C5802" s="44" t="str">
        <f t="shared" si="457"/>
        <v>Power</v>
      </c>
      <c r="D5802" s="44" t="str">
        <f t="shared" si="458"/>
        <v>Physical</v>
      </c>
      <c r="E5802" s="44">
        <f>IF(VLOOKUP(S5802,'DD-Lookup'!$J$6:$L$50,3,FALSE)="Monthly",(YEAR(AC5802)-YEAR(AB5802))*12+MONTH(AC5802)-MONTH(AB5802)+1,(AC5802-AB5802+1))</f>
        <v>31</v>
      </c>
      <c r="F5802" s="213">
        <f t="shared" si="459"/>
        <v>1550</v>
      </c>
      <c r="G5802" s="202">
        <v>1343508</v>
      </c>
      <c r="H5802" s="198">
        <v>37047.588819444441</v>
      </c>
      <c r="I5802" t="s">
        <v>4272</v>
      </c>
      <c r="M5802" t="s">
        <v>2818</v>
      </c>
      <c r="N5802" t="s">
        <v>3519</v>
      </c>
      <c r="O5802" t="s">
        <v>3834</v>
      </c>
      <c r="P5802" s="199">
        <v>50</v>
      </c>
      <c r="S5802" t="s">
        <v>3493</v>
      </c>
      <c r="T5802" t="s">
        <v>3730</v>
      </c>
      <c r="U5802" s="201">
        <v>83.25</v>
      </c>
      <c r="V5802" t="s">
        <v>1608</v>
      </c>
      <c r="W5802" t="s">
        <v>3538</v>
      </c>
      <c r="X5802" t="s">
        <v>3539</v>
      </c>
      <c r="Y5802" t="s">
        <v>4783</v>
      </c>
      <c r="Z5802" t="s">
        <v>3046</v>
      </c>
      <c r="AA5802">
        <v>633534.1</v>
      </c>
      <c r="AB5802" s="198">
        <v>37073.875011574077</v>
      </c>
      <c r="AC5802" s="198">
        <v>37103.875011574077</v>
      </c>
    </row>
    <row r="5803" spans="1:29" x14ac:dyDescent="0.2">
      <c r="A5803" s="44" t="str">
        <f t="shared" si="455"/>
        <v>US Power Physical</v>
      </c>
      <c r="B5803" s="44" t="str">
        <f t="shared" si="456"/>
        <v>US</v>
      </c>
      <c r="C5803" s="44" t="str">
        <f t="shared" si="457"/>
        <v>Power</v>
      </c>
      <c r="D5803" s="44" t="str">
        <f t="shared" si="458"/>
        <v>Physical</v>
      </c>
      <c r="E5803" s="44">
        <f>IF(VLOOKUP(S5803,'DD-Lookup'!$J$6:$L$50,3,FALSE)="Monthly",(YEAR(AC5803)-YEAR(AB5803))*12+MONTH(AC5803)-MONTH(AB5803)+1,(AC5803-AB5803+1))</f>
        <v>31</v>
      </c>
      <c r="F5803" s="213">
        <f t="shared" si="459"/>
        <v>1550</v>
      </c>
      <c r="G5803" s="202">
        <v>1343509</v>
      </c>
      <c r="H5803" s="198">
        <v>37047.588923611111</v>
      </c>
      <c r="I5803" t="s">
        <v>4284</v>
      </c>
      <c r="M5803" t="s">
        <v>2818</v>
      </c>
      <c r="N5803" t="s">
        <v>3519</v>
      </c>
      <c r="O5803" t="s">
        <v>3834</v>
      </c>
      <c r="Q5803" s="199">
        <v>50</v>
      </c>
      <c r="S5803" t="s">
        <v>3493</v>
      </c>
      <c r="T5803" t="s">
        <v>3730</v>
      </c>
      <c r="U5803" s="201">
        <v>83.5</v>
      </c>
      <c r="V5803" t="s">
        <v>2837</v>
      </c>
      <c r="W5803" t="s">
        <v>3538</v>
      </c>
      <c r="X5803" t="s">
        <v>3539</v>
      </c>
      <c r="Y5803" t="s">
        <v>4783</v>
      </c>
      <c r="Z5803" t="s">
        <v>3046</v>
      </c>
      <c r="AA5803">
        <v>633535.1</v>
      </c>
      <c r="AB5803" s="198">
        <v>37073.875011574077</v>
      </c>
      <c r="AC5803" s="198">
        <v>37103.875011574077</v>
      </c>
    </row>
    <row r="5804" spans="1:29" x14ac:dyDescent="0.2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1343512</v>
      </c>
      <c r="H5804" s="198">
        <v>37047.589085648149</v>
      </c>
      <c r="I5804" t="s">
        <v>4778</v>
      </c>
      <c r="M5804" t="s">
        <v>3599</v>
      </c>
      <c r="N5804" t="s">
        <v>4774</v>
      </c>
      <c r="O5804" t="s">
        <v>3516</v>
      </c>
      <c r="P5804" s="199">
        <v>50000</v>
      </c>
      <c r="S5804" t="s">
        <v>3500</v>
      </c>
      <c r="T5804" t="s">
        <v>3730</v>
      </c>
      <c r="U5804" s="201">
        <v>28.2</v>
      </c>
      <c r="V5804" t="s">
        <v>1230</v>
      </c>
      <c r="W5804" t="s">
        <v>4776</v>
      </c>
      <c r="X5804" t="s">
        <v>4777</v>
      </c>
      <c r="Y5804" t="s">
        <v>2830</v>
      </c>
      <c r="Z5804" t="s">
        <v>3051</v>
      </c>
      <c r="AA5804">
        <v>113969</v>
      </c>
      <c r="AB5804" s="198">
        <v>37073</v>
      </c>
      <c r="AC5804" s="198">
        <v>37103</v>
      </c>
    </row>
    <row r="5805" spans="1:29" x14ac:dyDescent="0.2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25000</v>
      </c>
      <c r="G5805" s="202">
        <v>1343514</v>
      </c>
      <c r="H5805" s="198">
        <v>37047.589178240742</v>
      </c>
      <c r="I5805" t="s">
        <v>4276</v>
      </c>
      <c r="M5805" t="s">
        <v>3599</v>
      </c>
      <c r="N5805" t="s">
        <v>3296</v>
      </c>
      <c r="O5805" t="s">
        <v>3297</v>
      </c>
      <c r="P5805" s="199">
        <v>25000</v>
      </c>
      <c r="S5805" t="s">
        <v>3496</v>
      </c>
      <c r="T5805" t="s">
        <v>3730</v>
      </c>
      <c r="U5805" s="201">
        <v>-0.33</v>
      </c>
      <c r="V5805" t="s">
        <v>4469</v>
      </c>
      <c r="W5805" t="s">
        <v>3271</v>
      </c>
      <c r="X5805" t="s">
        <v>3298</v>
      </c>
      <c r="Y5805" t="s">
        <v>3748</v>
      </c>
      <c r="Z5805" t="s">
        <v>3051</v>
      </c>
      <c r="AA5805" t="s">
        <v>1696</v>
      </c>
      <c r="AB5805" s="198">
        <v>37073</v>
      </c>
      <c r="AC5805" s="198">
        <v>37103</v>
      </c>
    </row>
    <row r="5806" spans="1:29" x14ac:dyDescent="0.2">
      <c r="A5806" s="44" t="str">
        <f t="shared" si="455"/>
        <v>US Crude Financial</v>
      </c>
      <c r="B5806" s="44" t="str">
        <f t="shared" si="456"/>
        <v>US</v>
      </c>
      <c r="C5806" s="44" t="str">
        <f t="shared" si="457"/>
        <v>Crude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1</v>
      </c>
      <c r="F5806" s="213">
        <f t="shared" si="459"/>
        <v>50000</v>
      </c>
      <c r="G5806" s="202">
        <v>1343515</v>
      </c>
      <c r="H5806" s="198">
        <v>37047.589270833334</v>
      </c>
      <c r="I5806" t="s">
        <v>4778</v>
      </c>
      <c r="M5806" t="s">
        <v>3599</v>
      </c>
      <c r="N5806" t="s">
        <v>4774</v>
      </c>
      <c r="O5806" t="s">
        <v>3516</v>
      </c>
      <c r="P5806" s="199">
        <v>50000</v>
      </c>
      <c r="S5806" t="s">
        <v>3500</v>
      </c>
      <c r="T5806" t="s">
        <v>3730</v>
      </c>
      <c r="U5806" s="201">
        <v>28.2</v>
      </c>
      <c r="V5806" t="s">
        <v>1230</v>
      </c>
      <c r="W5806" t="s">
        <v>4776</v>
      </c>
      <c r="X5806" t="s">
        <v>4777</v>
      </c>
      <c r="Y5806" t="s">
        <v>2830</v>
      </c>
      <c r="Z5806" t="s">
        <v>3051</v>
      </c>
      <c r="AA5806">
        <v>113971</v>
      </c>
      <c r="AB5806" s="198">
        <v>37073</v>
      </c>
      <c r="AC5806" s="198">
        <v>37103</v>
      </c>
    </row>
    <row r="5807" spans="1:29" x14ac:dyDescent="0.2">
      <c r="A5807" s="44" t="str">
        <f t="shared" si="455"/>
        <v>US Power Physical</v>
      </c>
      <c r="B5807" s="44" t="str">
        <f t="shared" si="456"/>
        <v>US</v>
      </c>
      <c r="C5807" s="44" t="str">
        <f t="shared" si="457"/>
        <v>Power</v>
      </c>
      <c r="D5807" s="44" t="str">
        <f t="shared" si="458"/>
        <v>Physical</v>
      </c>
      <c r="E5807" s="44">
        <f>IF(VLOOKUP(S5807,'DD-Lookup'!$J$6:$L$50,3,FALSE)="Monthly",(YEAR(AC5807)-YEAR(AB5807))*12+MONTH(AC5807)-MONTH(AB5807)+1,(AC5807-AB5807+1))</f>
        <v>1</v>
      </c>
      <c r="F5807" s="213">
        <f t="shared" si="459"/>
        <v>50</v>
      </c>
      <c r="G5807" s="202">
        <v>1343517</v>
      </c>
      <c r="H5807" s="198">
        <v>37047.589525462965</v>
      </c>
      <c r="I5807" t="s">
        <v>4246</v>
      </c>
      <c r="M5807" t="s">
        <v>2818</v>
      </c>
      <c r="N5807" t="s">
        <v>3519</v>
      </c>
      <c r="O5807" t="s">
        <v>1697</v>
      </c>
      <c r="P5807" s="199">
        <v>50</v>
      </c>
      <c r="S5807" t="s">
        <v>3493</v>
      </c>
      <c r="T5807" t="s">
        <v>3730</v>
      </c>
      <c r="U5807" s="201">
        <v>25.75</v>
      </c>
      <c r="V5807" t="s">
        <v>4166</v>
      </c>
      <c r="W5807" t="s">
        <v>3523</v>
      </c>
      <c r="X5807" t="s">
        <v>3524</v>
      </c>
      <c r="Y5807" t="s">
        <v>4783</v>
      </c>
      <c r="Z5807" t="s">
        <v>3046</v>
      </c>
      <c r="AA5807">
        <v>633537.1</v>
      </c>
      <c r="AB5807" s="198">
        <v>37049.875011574077</v>
      </c>
      <c r="AC5807" s="198">
        <v>37049.875011574077</v>
      </c>
    </row>
    <row r="5808" spans="1:29" x14ac:dyDescent="0.2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1343518</v>
      </c>
      <c r="H5808" s="198">
        <v>37047.589583333334</v>
      </c>
      <c r="I5808" t="s">
        <v>3492</v>
      </c>
      <c r="M5808" t="s">
        <v>3599</v>
      </c>
      <c r="N5808" t="s">
        <v>4774</v>
      </c>
      <c r="O5808" t="s">
        <v>3516</v>
      </c>
      <c r="Q5808" s="199">
        <v>50000</v>
      </c>
      <c r="S5808" t="s">
        <v>3500</v>
      </c>
      <c r="T5808" t="s">
        <v>3730</v>
      </c>
      <c r="U5808" s="201">
        <v>28.24</v>
      </c>
      <c r="V5808" t="s">
        <v>1698</v>
      </c>
      <c r="W5808" t="s">
        <v>4776</v>
      </c>
      <c r="X5808" t="s">
        <v>4777</v>
      </c>
      <c r="Y5808" t="s">
        <v>2830</v>
      </c>
      <c r="Z5808" t="s">
        <v>3051</v>
      </c>
      <c r="AA5808">
        <v>113973</v>
      </c>
      <c r="AB5808" s="198">
        <v>37073</v>
      </c>
      <c r="AC5808" s="198">
        <v>37103</v>
      </c>
    </row>
    <row r="5809" spans="1:29" x14ac:dyDescent="0.2">
      <c r="A5809" s="44" t="str">
        <f t="shared" si="455"/>
        <v>US Power Physical</v>
      </c>
      <c r="B5809" s="44" t="str">
        <f t="shared" si="456"/>
        <v>US</v>
      </c>
      <c r="C5809" s="44" t="str">
        <f t="shared" si="457"/>
        <v>Power</v>
      </c>
      <c r="D5809" s="44" t="str">
        <f t="shared" si="458"/>
        <v>Physical</v>
      </c>
      <c r="E5809" s="44">
        <f>IF(VLOOKUP(S5809,'DD-Lookup'!$J$6:$L$50,3,FALSE)="Monthly",(YEAR(AC5809)-YEAR(AB5809))*12+MONTH(AC5809)-MONTH(AB5809)+1,(AC5809-AB5809+1))</f>
        <v>2</v>
      </c>
      <c r="F5809" s="213">
        <f t="shared" si="459"/>
        <v>100</v>
      </c>
      <c r="G5809" s="202">
        <v>1343519</v>
      </c>
      <c r="H5809" s="198">
        <v>37047.590092592596</v>
      </c>
      <c r="I5809" t="s">
        <v>4282</v>
      </c>
      <c r="M5809" t="s">
        <v>2818</v>
      </c>
      <c r="N5809" t="s">
        <v>3519</v>
      </c>
      <c r="O5809" t="s">
        <v>2689</v>
      </c>
      <c r="Q5809" s="199">
        <v>50</v>
      </c>
      <c r="S5809" t="s">
        <v>3493</v>
      </c>
      <c r="T5809" t="s">
        <v>3730</v>
      </c>
      <c r="U5809" s="201">
        <v>34.65</v>
      </c>
      <c r="V5809" t="s">
        <v>2432</v>
      </c>
      <c r="W5809" t="s">
        <v>3444</v>
      </c>
      <c r="X5809" t="s">
        <v>3526</v>
      </c>
      <c r="Y5809" t="s">
        <v>4783</v>
      </c>
      <c r="Z5809" t="s">
        <v>3046</v>
      </c>
      <c r="AA5809">
        <v>633538.1</v>
      </c>
      <c r="AB5809" s="198">
        <v>37049.875011574077</v>
      </c>
      <c r="AC5809" s="198">
        <v>37050.875011574077</v>
      </c>
    </row>
    <row r="5810" spans="1:29" x14ac:dyDescent="0.2">
      <c r="A5810" s="44" t="str">
        <f t="shared" si="455"/>
        <v>US Power Physical</v>
      </c>
      <c r="B5810" s="44" t="str">
        <f t="shared" si="456"/>
        <v>US</v>
      </c>
      <c r="C5810" s="44" t="str">
        <f t="shared" si="457"/>
        <v>Power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5</v>
      </c>
      <c r="F5810" s="213">
        <f t="shared" si="459"/>
        <v>250</v>
      </c>
      <c r="G5810" s="202">
        <v>1343521</v>
      </c>
      <c r="H5810" s="198">
        <v>37047.590451388889</v>
      </c>
      <c r="I5810" t="s">
        <v>3533</v>
      </c>
      <c r="M5810" t="s">
        <v>2818</v>
      </c>
      <c r="N5810" t="s">
        <v>3519</v>
      </c>
      <c r="O5810" t="s">
        <v>3457</v>
      </c>
      <c r="P5810" s="199">
        <v>50</v>
      </c>
      <c r="S5810" t="s">
        <v>3493</v>
      </c>
      <c r="T5810" t="s">
        <v>3730</v>
      </c>
      <c r="U5810" s="201">
        <v>37</v>
      </c>
      <c r="V5810" t="s">
        <v>4784</v>
      </c>
      <c r="W5810" t="s">
        <v>3534</v>
      </c>
      <c r="X5810" t="s">
        <v>3535</v>
      </c>
      <c r="Y5810" t="s">
        <v>4783</v>
      </c>
      <c r="Z5810" t="s">
        <v>3046</v>
      </c>
      <c r="AA5810">
        <v>633540.1</v>
      </c>
      <c r="AB5810" s="198">
        <v>37053.875011574077</v>
      </c>
      <c r="AC5810" s="198">
        <v>37057.875011574077</v>
      </c>
    </row>
    <row r="5811" spans="1:29" x14ac:dyDescent="0.2">
      <c r="A5811" s="44" t="str">
        <f t="shared" si="455"/>
        <v>US Crude Financial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1</v>
      </c>
      <c r="F5811" s="213">
        <f t="shared" si="459"/>
        <v>50000</v>
      </c>
      <c r="G5811" s="202">
        <v>1343520</v>
      </c>
      <c r="H5811" s="198">
        <v>37047.590451388889</v>
      </c>
      <c r="I5811" t="s">
        <v>4276</v>
      </c>
      <c r="M5811" t="s">
        <v>3599</v>
      </c>
      <c r="N5811" t="s">
        <v>4774</v>
      </c>
      <c r="O5811" t="s">
        <v>3516</v>
      </c>
      <c r="Q5811" s="199">
        <v>50000</v>
      </c>
      <c r="S5811" t="s">
        <v>3500</v>
      </c>
      <c r="T5811" t="s">
        <v>3730</v>
      </c>
      <c r="U5811" s="201">
        <v>28.26</v>
      </c>
      <c r="V5811" t="s">
        <v>3631</v>
      </c>
      <c r="W5811" t="s">
        <v>4776</v>
      </c>
      <c r="X5811" t="s">
        <v>4777</v>
      </c>
      <c r="Y5811" t="s">
        <v>2830</v>
      </c>
      <c r="Z5811" t="s">
        <v>3051</v>
      </c>
      <c r="AA5811">
        <v>113974</v>
      </c>
      <c r="AB5811" s="198">
        <v>37073</v>
      </c>
      <c r="AC5811" s="198">
        <v>37103</v>
      </c>
    </row>
    <row r="5812" spans="1:29" x14ac:dyDescent="0.2">
      <c r="A5812" s="44" t="str">
        <f t="shared" si="455"/>
        <v>US Power Physical</v>
      </c>
      <c r="B5812" s="44" t="str">
        <f t="shared" si="456"/>
        <v>US</v>
      </c>
      <c r="C5812" s="44" t="str">
        <f t="shared" si="457"/>
        <v>Power</v>
      </c>
      <c r="D5812" s="44" t="str">
        <f t="shared" si="458"/>
        <v>Physical</v>
      </c>
      <c r="E5812" s="44">
        <f>IF(VLOOKUP(S5812,'DD-Lookup'!$J$6:$L$50,3,FALSE)="Monthly",(YEAR(AC5812)-YEAR(AB5812))*12+MONTH(AC5812)-MONTH(AB5812)+1,(AC5812-AB5812+1))</f>
        <v>365</v>
      </c>
      <c r="F5812" s="213">
        <f t="shared" si="459"/>
        <v>9125</v>
      </c>
      <c r="G5812" s="202">
        <v>1343522</v>
      </c>
      <c r="H5812" s="198">
        <v>37047.590462962966</v>
      </c>
      <c r="I5812" t="s">
        <v>4276</v>
      </c>
      <c r="M5812" t="s">
        <v>2818</v>
      </c>
      <c r="N5812" t="s">
        <v>3460</v>
      </c>
      <c r="O5812" t="s">
        <v>4646</v>
      </c>
      <c r="Q5812" s="199">
        <v>25</v>
      </c>
      <c r="S5812" t="s">
        <v>3493</v>
      </c>
      <c r="T5812" t="s">
        <v>3730</v>
      </c>
      <c r="U5812" s="201">
        <v>43</v>
      </c>
      <c r="V5812" t="s">
        <v>2843</v>
      </c>
      <c r="W5812" t="s">
        <v>4447</v>
      </c>
      <c r="X5812" t="s">
        <v>3236</v>
      </c>
      <c r="Y5812" t="s">
        <v>4783</v>
      </c>
      <c r="Z5812" t="s">
        <v>3046</v>
      </c>
      <c r="AA5812">
        <v>633541.1</v>
      </c>
      <c r="AB5812" s="198">
        <v>37622</v>
      </c>
      <c r="AC5812" s="198">
        <v>37986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31</v>
      </c>
      <c r="F5813" s="213">
        <f t="shared" si="459"/>
        <v>930000</v>
      </c>
      <c r="G5813" s="202">
        <v>1343524</v>
      </c>
      <c r="H5813" s="198">
        <v>37047.590671296297</v>
      </c>
      <c r="I5813" t="s">
        <v>4282</v>
      </c>
      <c r="M5813" t="s">
        <v>3494</v>
      </c>
      <c r="N5813" t="s">
        <v>4277</v>
      </c>
      <c r="O5813" t="s">
        <v>4487</v>
      </c>
      <c r="P5813" s="199">
        <v>30000</v>
      </c>
      <c r="S5813" t="s">
        <v>3495</v>
      </c>
      <c r="T5813" t="s">
        <v>3730</v>
      </c>
      <c r="U5813" s="201">
        <v>3.89</v>
      </c>
      <c r="V5813" t="s">
        <v>4283</v>
      </c>
      <c r="W5813" t="s">
        <v>2909</v>
      </c>
      <c r="X5813" t="s">
        <v>4278</v>
      </c>
      <c r="Y5813" t="s">
        <v>3748</v>
      </c>
      <c r="Z5813" t="s">
        <v>3051</v>
      </c>
      <c r="AA5813" t="s">
        <v>1699</v>
      </c>
      <c r="AB5813" s="198">
        <v>37073.875</v>
      </c>
      <c r="AC5813" s="198">
        <v>37103.875</v>
      </c>
    </row>
    <row r="5814" spans="1:29" x14ac:dyDescent="0.2">
      <c r="A5814" s="44" t="str">
        <f t="shared" si="455"/>
        <v>US Power Physical</v>
      </c>
      <c r="B5814" s="44" t="str">
        <f t="shared" si="456"/>
        <v>US</v>
      </c>
      <c r="C5814" s="44" t="str">
        <f t="shared" si="457"/>
        <v>Power</v>
      </c>
      <c r="D5814" s="44" t="str">
        <f t="shared" si="458"/>
        <v>Physical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</v>
      </c>
      <c r="G5814" s="202">
        <v>1343526</v>
      </c>
      <c r="H5814" s="198">
        <v>37047.590717592589</v>
      </c>
      <c r="I5814" t="s">
        <v>4284</v>
      </c>
      <c r="M5814" t="s">
        <v>2818</v>
      </c>
      <c r="N5814" t="s">
        <v>3519</v>
      </c>
      <c r="O5814" t="s">
        <v>3834</v>
      </c>
      <c r="P5814" s="199">
        <v>50</v>
      </c>
      <c r="S5814" t="s">
        <v>3493</v>
      </c>
      <c r="T5814" t="s">
        <v>3730</v>
      </c>
      <c r="U5814" s="201">
        <v>83.25</v>
      </c>
      <c r="V5814" t="s">
        <v>4771</v>
      </c>
      <c r="W5814" t="s">
        <v>3538</v>
      </c>
      <c r="X5814" t="s">
        <v>3539</v>
      </c>
      <c r="Y5814" t="s">
        <v>4783</v>
      </c>
      <c r="Z5814" t="s">
        <v>3046</v>
      </c>
      <c r="AA5814">
        <v>633544.1</v>
      </c>
      <c r="AB5814" s="198">
        <v>37073.875011574077</v>
      </c>
      <c r="AC5814" s="198">
        <v>37103.875011574077</v>
      </c>
    </row>
    <row r="5815" spans="1:29" x14ac:dyDescent="0.2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310000</v>
      </c>
      <c r="G5815" s="202">
        <v>1343527</v>
      </c>
      <c r="H5815" s="198">
        <v>37047.590902777774</v>
      </c>
      <c r="I5815" t="s">
        <v>4543</v>
      </c>
      <c r="J5815" t="s">
        <v>4422</v>
      </c>
      <c r="K5815" t="s">
        <v>4267</v>
      </c>
      <c r="M5815" t="s">
        <v>3494</v>
      </c>
      <c r="N5815" t="s">
        <v>4488</v>
      </c>
      <c r="O5815" t="s">
        <v>812</v>
      </c>
      <c r="P5815" s="199">
        <v>10000</v>
      </c>
      <c r="S5815" t="s">
        <v>3495</v>
      </c>
      <c r="T5815" t="s">
        <v>3730</v>
      </c>
      <c r="U5815" s="201">
        <v>-0.11</v>
      </c>
      <c r="V5815" t="s">
        <v>4193</v>
      </c>
      <c r="W5815" t="s">
        <v>3486</v>
      </c>
      <c r="X5815" t="s">
        <v>3487</v>
      </c>
      <c r="Y5815" t="s">
        <v>3748</v>
      </c>
      <c r="Z5815" t="s">
        <v>3051</v>
      </c>
      <c r="AA5815" t="s">
        <v>1700</v>
      </c>
      <c r="AB5815" s="198">
        <v>37073.875011574077</v>
      </c>
      <c r="AC5815" s="198">
        <v>37103.875011574077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1343528</v>
      </c>
      <c r="H5816" s="198">
        <v>37047.590949074074</v>
      </c>
      <c r="I5816" t="s">
        <v>4773</v>
      </c>
      <c r="M5816" t="s">
        <v>3599</v>
      </c>
      <c r="N5816" t="s">
        <v>4774</v>
      </c>
      <c r="O5816" t="s">
        <v>4335</v>
      </c>
      <c r="P5816" s="199">
        <v>50000</v>
      </c>
      <c r="S5816" t="s">
        <v>3500</v>
      </c>
      <c r="T5816" t="s">
        <v>3730</v>
      </c>
      <c r="U5816" s="201">
        <v>28.24</v>
      </c>
      <c r="V5816" t="s">
        <v>3658</v>
      </c>
      <c r="W5816" t="s">
        <v>4776</v>
      </c>
      <c r="X5816" t="s">
        <v>4181</v>
      </c>
      <c r="Y5816" t="s">
        <v>2830</v>
      </c>
      <c r="Z5816" t="s">
        <v>3051</v>
      </c>
      <c r="AA5816">
        <v>113975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Power Physical</v>
      </c>
      <c r="B5817" s="44" t="str">
        <f t="shared" si="456"/>
        <v>US</v>
      </c>
      <c r="C5817" s="44" t="str">
        <f t="shared" si="457"/>
        <v>Power</v>
      </c>
      <c r="D5817" s="44" t="str">
        <f t="shared" si="458"/>
        <v>Physical</v>
      </c>
      <c r="E5817" s="44">
        <f>IF(VLOOKUP(S5817,'DD-Lookup'!$J$6:$L$50,3,FALSE)="Monthly",(YEAR(AC5817)-YEAR(AB5817))*12+MONTH(AC5817)-MONTH(AB5817)+1,(AC5817-AB5817+1))</f>
        <v>24</v>
      </c>
      <c r="F5817" s="213">
        <f t="shared" si="459"/>
        <v>1200</v>
      </c>
      <c r="G5817" s="202">
        <v>1343529</v>
      </c>
      <c r="H5817" s="198">
        <v>37047.590960648151</v>
      </c>
      <c r="I5817" t="s">
        <v>4543</v>
      </c>
      <c r="M5817" t="s">
        <v>2818</v>
      </c>
      <c r="N5817" t="s">
        <v>3519</v>
      </c>
      <c r="O5817" t="s">
        <v>2451</v>
      </c>
      <c r="P5817" s="199">
        <v>50</v>
      </c>
      <c r="S5817" t="s">
        <v>3493</v>
      </c>
      <c r="T5817" t="s">
        <v>3730</v>
      </c>
      <c r="U5817" s="201">
        <v>54</v>
      </c>
      <c r="V5817" t="s">
        <v>4785</v>
      </c>
      <c r="W5817" t="s">
        <v>3527</v>
      </c>
      <c r="X5817" t="s">
        <v>4262</v>
      </c>
      <c r="Y5817" t="s">
        <v>4783</v>
      </c>
      <c r="Z5817" t="s">
        <v>3046</v>
      </c>
      <c r="AA5817">
        <v>633545.1</v>
      </c>
      <c r="AB5817" s="198">
        <v>37049.875011574077</v>
      </c>
      <c r="AC5817" s="198">
        <v>37072.875011574077</v>
      </c>
    </row>
    <row r="5818" spans="1:29" x14ac:dyDescent="0.2">
      <c r="A5818" s="44" t="str">
        <f t="shared" si="455"/>
        <v xml:space="preserve"> Natural Gas Physical</v>
      </c>
      <c r="B5818" s="44" t="str">
        <f t="shared" si="456"/>
        <v/>
      </c>
      <c r="C5818" s="44" t="str">
        <f t="shared" si="457"/>
        <v>Natural Gas</v>
      </c>
      <c r="D5818" s="44" t="str">
        <f t="shared" si="458"/>
        <v>Physical</v>
      </c>
      <c r="E5818" s="44">
        <f>IF(VLOOKUP(S5818,'DD-Lookup'!$J$6:$L$50,3,FALSE)="Monthly",(YEAR(AC5818)-YEAR(AB5818))*12+MONTH(AC5818)-MONTH(AB5818)+1,(AC5818-AB5818+1))</f>
        <v>1</v>
      </c>
      <c r="F5818" s="213">
        <f t="shared" si="459"/>
        <v>10000</v>
      </c>
      <c r="G5818" s="202">
        <v>1343533</v>
      </c>
      <c r="H5818" s="198">
        <v>37047.591458333336</v>
      </c>
      <c r="I5818" t="s">
        <v>3325</v>
      </c>
      <c r="M5818" t="s">
        <v>3494</v>
      </c>
      <c r="N5818" t="s">
        <v>3176</v>
      </c>
      <c r="O5818" t="s">
        <v>4591</v>
      </c>
      <c r="P5818" s="199">
        <v>10000</v>
      </c>
      <c r="S5818" t="s">
        <v>3798</v>
      </c>
      <c r="T5818" t="s">
        <v>3177</v>
      </c>
      <c r="U5818" s="201">
        <v>4.6849999999999996</v>
      </c>
      <c r="V5818" t="s">
        <v>3353</v>
      </c>
      <c r="W5818" t="s">
        <v>3178</v>
      </c>
      <c r="X5818" t="s">
        <v>3179</v>
      </c>
      <c r="Y5818" t="s">
        <v>4481</v>
      </c>
      <c r="Z5818" t="s">
        <v>3052</v>
      </c>
      <c r="AA5818">
        <v>831958</v>
      </c>
      <c r="AB5818" s="198">
        <v>37047.875011574077</v>
      </c>
      <c r="AC5818" s="198">
        <v>37047.875011574077</v>
      </c>
    </row>
    <row r="5819" spans="1:29" x14ac:dyDescent="0.2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465000</v>
      </c>
      <c r="G5819" s="202">
        <v>1343538</v>
      </c>
      <c r="H5819" s="198">
        <v>37047.591782407406</v>
      </c>
      <c r="I5819" t="s">
        <v>4282</v>
      </c>
      <c r="M5819" t="s">
        <v>3494</v>
      </c>
      <c r="N5819" t="s">
        <v>4277</v>
      </c>
      <c r="O5819" t="s">
        <v>4487</v>
      </c>
      <c r="P5819" s="199">
        <v>15000</v>
      </c>
      <c r="S5819" t="s">
        <v>3495</v>
      </c>
      <c r="T5819" t="s">
        <v>3730</v>
      </c>
      <c r="U5819" s="201">
        <v>3.89</v>
      </c>
      <c r="V5819" t="s">
        <v>4283</v>
      </c>
      <c r="W5819" t="s">
        <v>2909</v>
      </c>
      <c r="X5819" t="s">
        <v>4278</v>
      </c>
      <c r="Y5819" t="s">
        <v>3748</v>
      </c>
      <c r="Z5819" t="s">
        <v>3051</v>
      </c>
      <c r="AA5819" t="s">
        <v>1701</v>
      </c>
      <c r="AB5819" s="198">
        <v>37073.875</v>
      </c>
      <c r="AC5819" s="198">
        <v>37103.875</v>
      </c>
    </row>
    <row r="5820" spans="1:29" x14ac:dyDescent="0.2">
      <c r="A5820" s="44" t="str">
        <f t="shared" si="455"/>
        <v>US Power Physical</v>
      </c>
      <c r="B5820" s="44" t="str">
        <f t="shared" si="456"/>
        <v>US</v>
      </c>
      <c r="C5820" s="44" t="str">
        <f t="shared" si="457"/>
        <v>Power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31</v>
      </c>
      <c r="F5820" s="213">
        <f t="shared" si="459"/>
        <v>1550</v>
      </c>
      <c r="G5820" s="202">
        <v>1343536</v>
      </c>
      <c r="H5820" s="198">
        <v>37047.591782407406</v>
      </c>
      <c r="I5820" t="s">
        <v>3533</v>
      </c>
      <c r="M5820" t="s">
        <v>2818</v>
      </c>
      <c r="N5820" t="s">
        <v>3519</v>
      </c>
      <c r="O5820" t="s">
        <v>3834</v>
      </c>
      <c r="P5820" s="199">
        <v>50</v>
      </c>
      <c r="S5820" t="s">
        <v>3493</v>
      </c>
      <c r="T5820" t="s">
        <v>3730</v>
      </c>
      <c r="U5820" s="201">
        <v>83</v>
      </c>
      <c r="V5820" t="s">
        <v>3537</v>
      </c>
      <c r="W5820" t="s">
        <v>3538</v>
      </c>
      <c r="X5820" t="s">
        <v>3539</v>
      </c>
      <c r="Y5820" t="s">
        <v>4783</v>
      </c>
      <c r="Z5820" t="s">
        <v>3046</v>
      </c>
      <c r="AA5820">
        <v>633549.1</v>
      </c>
      <c r="AB5820" s="198">
        <v>37073.875011574077</v>
      </c>
      <c r="AC5820" s="198">
        <v>37103.875011574077</v>
      </c>
    </row>
    <row r="5821" spans="1:29" x14ac:dyDescent="0.2">
      <c r="A5821" s="44" t="str">
        <f t="shared" si="455"/>
        <v>US Power Physical</v>
      </c>
      <c r="B5821" s="44" t="str">
        <f t="shared" si="456"/>
        <v>US</v>
      </c>
      <c r="C5821" s="44" t="str">
        <f t="shared" si="457"/>
        <v>Power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5</v>
      </c>
      <c r="F5821" s="213">
        <f t="shared" si="459"/>
        <v>250</v>
      </c>
      <c r="G5821" s="202">
        <v>1343537</v>
      </c>
      <c r="H5821" s="198">
        <v>37047.591782407406</v>
      </c>
      <c r="I5821" t="s">
        <v>3703</v>
      </c>
      <c r="M5821" t="s">
        <v>2818</v>
      </c>
      <c r="N5821" t="s">
        <v>4269</v>
      </c>
      <c r="O5821" t="s">
        <v>4642</v>
      </c>
      <c r="Q5821" s="199">
        <v>50</v>
      </c>
      <c r="S5821" t="s">
        <v>3493</v>
      </c>
      <c r="T5821" t="s">
        <v>3730</v>
      </c>
      <c r="U5821" s="201">
        <v>41</v>
      </c>
      <c r="V5821" t="s">
        <v>3982</v>
      </c>
      <c r="W5821" t="s">
        <v>4270</v>
      </c>
      <c r="X5821" t="s">
        <v>4474</v>
      </c>
      <c r="Y5821" t="s">
        <v>4783</v>
      </c>
      <c r="Z5821" t="s">
        <v>3046</v>
      </c>
      <c r="AA5821">
        <v>633548.1</v>
      </c>
      <c r="AB5821" s="198">
        <v>37053.875011574077</v>
      </c>
      <c r="AC5821" s="198">
        <v>37057.875011574077</v>
      </c>
    </row>
    <row r="5822" spans="1:29" x14ac:dyDescent="0.2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1343539</v>
      </c>
      <c r="H5822" s="198">
        <v>37047.592199074075</v>
      </c>
      <c r="I5822" t="s">
        <v>4773</v>
      </c>
      <c r="M5822" t="s">
        <v>3599</v>
      </c>
      <c r="N5822" t="s">
        <v>4774</v>
      </c>
      <c r="O5822" t="s">
        <v>3516</v>
      </c>
      <c r="Q5822" s="199">
        <v>50000</v>
      </c>
      <c r="S5822" t="s">
        <v>3500</v>
      </c>
      <c r="T5822" t="s">
        <v>3730</v>
      </c>
      <c r="U5822" s="201">
        <v>28.26</v>
      </c>
      <c r="V5822" t="s">
        <v>4517</v>
      </c>
      <c r="W5822" t="s">
        <v>4776</v>
      </c>
      <c r="X5822" t="s">
        <v>4777</v>
      </c>
      <c r="Y5822" t="s">
        <v>2830</v>
      </c>
      <c r="Z5822" t="s">
        <v>3051</v>
      </c>
      <c r="AA5822">
        <v>113976</v>
      </c>
      <c r="AB5822" s="198">
        <v>37073</v>
      </c>
      <c r="AC5822" s="198">
        <v>37103</v>
      </c>
    </row>
    <row r="5823" spans="1:29" x14ac:dyDescent="0.2">
      <c r="A5823" s="44" t="str">
        <f t="shared" si="455"/>
        <v>US Power Physical</v>
      </c>
      <c r="B5823" s="44" t="str">
        <f t="shared" si="456"/>
        <v>US</v>
      </c>
      <c r="C5823" s="44" t="str">
        <f t="shared" si="457"/>
        <v>Power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2</v>
      </c>
      <c r="F5823" s="213">
        <f t="shared" si="459"/>
        <v>100</v>
      </c>
      <c r="G5823" s="202">
        <v>1343540</v>
      </c>
      <c r="H5823" s="198">
        <v>37047.592280092591</v>
      </c>
      <c r="I5823" t="s">
        <v>3521</v>
      </c>
      <c r="M5823" t="s">
        <v>2818</v>
      </c>
      <c r="N5823" t="s">
        <v>3519</v>
      </c>
      <c r="O5823" t="s">
        <v>2570</v>
      </c>
      <c r="P5823" s="199">
        <v>50</v>
      </c>
      <c r="S5823" t="s">
        <v>3493</v>
      </c>
      <c r="T5823" t="s">
        <v>3730</v>
      </c>
      <c r="U5823" s="201">
        <v>25.5</v>
      </c>
      <c r="V5823" t="s">
        <v>3522</v>
      </c>
      <c r="W5823" t="s">
        <v>3523</v>
      </c>
      <c r="X5823" t="s">
        <v>3524</v>
      </c>
      <c r="Y5823" t="s">
        <v>4783</v>
      </c>
      <c r="Z5823" t="s">
        <v>3046</v>
      </c>
      <c r="AA5823">
        <v>633550.1</v>
      </c>
      <c r="AB5823" s="198">
        <v>37049.875011574077</v>
      </c>
      <c r="AC5823" s="198">
        <v>37050.875011574077</v>
      </c>
    </row>
    <row r="5824" spans="1:29" x14ac:dyDescent="0.2">
      <c r="A5824" s="44" t="str">
        <f t="shared" si="455"/>
        <v>US Power Physical</v>
      </c>
      <c r="B5824" s="44" t="str">
        <f t="shared" si="456"/>
        <v>US</v>
      </c>
      <c r="C5824" s="44" t="str">
        <f t="shared" si="457"/>
        <v>Power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5</v>
      </c>
      <c r="F5824" s="213">
        <f t="shared" si="459"/>
        <v>250</v>
      </c>
      <c r="G5824" s="202">
        <v>1343542</v>
      </c>
      <c r="H5824" s="198">
        <v>37047.592650462961</v>
      </c>
      <c r="I5824" t="s">
        <v>3521</v>
      </c>
      <c r="M5824" t="s">
        <v>2818</v>
      </c>
      <c r="N5824" t="s">
        <v>3519</v>
      </c>
      <c r="O5824" t="s">
        <v>3845</v>
      </c>
      <c r="P5824" s="199">
        <v>50</v>
      </c>
      <c r="S5824" t="s">
        <v>3493</v>
      </c>
      <c r="T5824" t="s">
        <v>3730</v>
      </c>
      <c r="U5824" s="201">
        <v>36.5</v>
      </c>
      <c r="V5824" t="s">
        <v>3522</v>
      </c>
      <c r="W5824" t="s">
        <v>3523</v>
      </c>
      <c r="X5824" t="s">
        <v>3524</v>
      </c>
      <c r="Y5824" t="s">
        <v>4783</v>
      </c>
      <c r="Z5824" t="s">
        <v>3046</v>
      </c>
      <c r="AA5824">
        <v>633552.1</v>
      </c>
      <c r="AB5824" s="198">
        <v>37053.875011574077</v>
      </c>
      <c r="AC5824" s="198">
        <v>37057.875011574077</v>
      </c>
    </row>
    <row r="5825" spans="1:29" x14ac:dyDescent="0.2">
      <c r="A5825" s="44" t="str">
        <f t="shared" si="455"/>
        <v>US Natural Gas Financial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Financial</v>
      </c>
      <c r="E5825" s="44">
        <f>IF(VLOOKUP(S5825,'DD-Lookup'!$J$6:$L$50,3,FALSE)="Monthly",(YEAR(AC5825)-YEAR(AB5825))*12+MONTH(AC5825)-MONTH(AB5825)+1,(AC5825-AB5825+1))</f>
        <v>151</v>
      </c>
      <c r="F5825" s="213">
        <f t="shared" si="459"/>
        <v>377500</v>
      </c>
      <c r="G5825" s="202">
        <v>1343543</v>
      </c>
      <c r="H5825" s="198">
        <v>37047.592905092592</v>
      </c>
      <c r="I5825" t="s">
        <v>3702</v>
      </c>
      <c r="M5825" t="s">
        <v>3494</v>
      </c>
      <c r="N5825" t="s">
        <v>4277</v>
      </c>
      <c r="O5825" t="s">
        <v>4505</v>
      </c>
      <c r="Q5825" s="199">
        <v>2500</v>
      </c>
      <c r="S5825" t="s">
        <v>3495</v>
      </c>
      <c r="T5825" t="s">
        <v>3730</v>
      </c>
      <c r="U5825" s="201">
        <v>4.34</v>
      </c>
      <c r="V5825" t="s">
        <v>4201</v>
      </c>
      <c r="W5825" t="s">
        <v>2909</v>
      </c>
      <c r="X5825" t="s">
        <v>4278</v>
      </c>
      <c r="Y5825" t="s">
        <v>3748</v>
      </c>
      <c r="Z5825" t="s">
        <v>3051</v>
      </c>
      <c r="AA5825" t="s">
        <v>1702</v>
      </c>
      <c r="AB5825" s="198">
        <v>37196</v>
      </c>
      <c r="AC5825" s="198">
        <v>37346</v>
      </c>
    </row>
    <row r="5826" spans="1:29" x14ac:dyDescent="0.2">
      <c r="A5826" s="44" t="str">
        <f t="shared" si="455"/>
        <v>US Power Physical</v>
      </c>
      <c r="B5826" s="44" t="str">
        <f t="shared" si="456"/>
        <v>US</v>
      </c>
      <c r="C5826" s="44" t="str">
        <f t="shared" si="457"/>
        <v>Power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24</v>
      </c>
      <c r="F5826" s="213">
        <f t="shared" si="459"/>
        <v>1200</v>
      </c>
      <c r="G5826" s="202">
        <v>1343546</v>
      </c>
      <c r="H5826" s="198">
        <v>37047.593101851853</v>
      </c>
      <c r="I5826" t="s">
        <v>3521</v>
      </c>
      <c r="M5826" t="s">
        <v>2818</v>
      </c>
      <c r="N5826" t="s">
        <v>3519</v>
      </c>
      <c r="O5826" t="s">
        <v>2619</v>
      </c>
      <c r="P5826" s="199">
        <v>50</v>
      </c>
      <c r="S5826" t="s">
        <v>3493</v>
      </c>
      <c r="T5826" t="s">
        <v>3730</v>
      </c>
      <c r="U5826" s="201">
        <v>45.25</v>
      </c>
      <c r="V5826" t="s">
        <v>3213</v>
      </c>
      <c r="W5826" t="s">
        <v>2834</v>
      </c>
      <c r="X5826" t="s">
        <v>3528</v>
      </c>
      <c r="Y5826" t="s">
        <v>4783</v>
      </c>
      <c r="Z5826" t="s">
        <v>3046</v>
      </c>
      <c r="AA5826">
        <v>633555.1</v>
      </c>
      <c r="AB5826" s="198">
        <v>37049.875011574077</v>
      </c>
      <c r="AC5826" s="198">
        <v>37072.875011574077</v>
      </c>
    </row>
    <row r="5827" spans="1:29" x14ac:dyDescent="0.2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5</v>
      </c>
      <c r="F5827" s="213">
        <f t="shared" si="459"/>
        <v>250</v>
      </c>
      <c r="G5827" s="202">
        <v>1343548</v>
      </c>
      <c r="H5827" s="198">
        <v>37047.593136574076</v>
      </c>
      <c r="I5827" t="s">
        <v>3521</v>
      </c>
      <c r="M5827" t="s">
        <v>2818</v>
      </c>
      <c r="N5827" t="s">
        <v>3519</v>
      </c>
      <c r="O5827" t="s">
        <v>3989</v>
      </c>
      <c r="P5827" s="199">
        <v>50</v>
      </c>
      <c r="S5827" t="s">
        <v>3493</v>
      </c>
      <c r="T5827" t="s">
        <v>3730</v>
      </c>
      <c r="U5827" s="201">
        <v>38.25</v>
      </c>
      <c r="V5827" t="s">
        <v>2831</v>
      </c>
      <c r="W5827" t="s">
        <v>2834</v>
      </c>
      <c r="X5827" t="s">
        <v>3528</v>
      </c>
      <c r="Y5827" t="s">
        <v>4783</v>
      </c>
      <c r="Z5827" t="s">
        <v>3046</v>
      </c>
      <c r="AA5827">
        <v>633557.1</v>
      </c>
      <c r="AB5827" s="198">
        <v>37053.875011574077</v>
      </c>
      <c r="AC5827" s="198">
        <v>37057.875011574077</v>
      </c>
    </row>
    <row r="5828" spans="1:29" x14ac:dyDescent="0.2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5</v>
      </c>
      <c r="F5828" s="213">
        <f t="shared" si="459"/>
        <v>250</v>
      </c>
      <c r="G5828" s="202">
        <v>1343551</v>
      </c>
      <c r="H5828" s="198">
        <v>37047.593229166669</v>
      </c>
      <c r="I5828" t="s">
        <v>2388</v>
      </c>
      <c r="M5828" t="s">
        <v>2818</v>
      </c>
      <c r="N5828" t="s">
        <v>3519</v>
      </c>
      <c r="O5828" t="s">
        <v>4678</v>
      </c>
      <c r="P5828" s="199">
        <v>50</v>
      </c>
      <c r="S5828" t="s">
        <v>3493</v>
      </c>
      <c r="T5828" t="s">
        <v>3730</v>
      </c>
      <c r="U5828" s="201">
        <v>37</v>
      </c>
      <c r="V5828" t="s">
        <v>2389</v>
      </c>
      <c r="W5828" t="s">
        <v>3530</v>
      </c>
      <c r="X5828" t="s">
        <v>3520</v>
      </c>
      <c r="Y5828" t="s">
        <v>4783</v>
      </c>
      <c r="Z5828" t="s">
        <v>3046</v>
      </c>
      <c r="AA5828">
        <v>633561.1</v>
      </c>
      <c r="AB5828" s="198">
        <v>37053.875011574077</v>
      </c>
      <c r="AC5828" s="198">
        <v>37057.875011574077</v>
      </c>
    </row>
    <row r="5829" spans="1:29" x14ac:dyDescent="0.2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5</v>
      </c>
      <c r="F5829" s="213">
        <f t="shared" si="459"/>
        <v>250</v>
      </c>
      <c r="G5829" s="202">
        <v>1343556</v>
      </c>
      <c r="H5829" s="198">
        <v>37047.593449074076</v>
      </c>
      <c r="I5829" t="s">
        <v>4284</v>
      </c>
      <c r="M5829" t="s">
        <v>2818</v>
      </c>
      <c r="N5829" t="s">
        <v>3519</v>
      </c>
      <c r="O5829" t="s">
        <v>3457</v>
      </c>
      <c r="P5829" s="199">
        <v>50</v>
      </c>
      <c r="S5829" t="s">
        <v>3493</v>
      </c>
      <c r="T5829" t="s">
        <v>3730</v>
      </c>
      <c r="U5829" s="201">
        <v>37</v>
      </c>
      <c r="V5829" t="s">
        <v>3389</v>
      </c>
      <c r="W5829" t="s">
        <v>3534</v>
      </c>
      <c r="X5829" t="s">
        <v>3535</v>
      </c>
      <c r="Y5829" t="s">
        <v>4783</v>
      </c>
      <c r="Z5829" t="s">
        <v>3046</v>
      </c>
      <c r="AA5829">
        <v>633565.1</v>
      </c>
      <c r="AB5829" s="198">
        <v>37053.875011574077</v>
      </c>
      <c r="AC5829" s="198">
        <v>37057.875011574077</v>
      </c>
    </row>
    <row r="5830" spans="1:29" x14ac:dyDescent="0.2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1343557</v>
      </c>
      <c r="H5830" s="198">
        <v>37047.593530092592</v>
      </c>
      <c r="I5830" t="s">
        <v>4276</v>
      </c>
      <c r="M5830" t="s">
        <v>3599</v>
      </c>
      <c r="N5830" t="s">
        <v>4774</v>
      </c>
      <c r="O5830" t="s">
        <v>3516</v>
      </c>
      <c r="P5830" s="199">
        <v>50000</v>
      </c>
      <c r="S5830" t="s">
        <v>3500</v>
      </c>
      <c r="T5830" t="s">
        <v>3730</v>
      </c>
      <c r="U5830" s="201">
        <v>28.24</v>
      </c>
      <c r="V5830" t="s">
        <v>4469</v>
      </c>
      <c r="W5830" t="s">
        <v>4776</v>
      </c>
      <c r="X5830" t="s">
        <v>4777</v>
      </c>
      <c r="Y5830" t="s">
        <v>2830</v>
      </c>
      <c r="Z5830" t="s">
        <v>3051</v>
      </c>
      <c r="AA5830">
        <v>113977</v>
      </c>
      <c r="AB5830" s="198">
        <v>37073</v>
      </c>
      <c r="AC5830" s="198">
        <v>37103</v>
      </c>
    </row>
    <row r="5831" spans="1:29" x14ac:dyDescent="0.2">
      <c r="A5831" s="44" t="str">
        <f t="shared" si="455"/>
        <v>US Power Physical</v>
      </c>
      <c r="B5831" s="44" t="str">
        <f t="shared" si="456"/>
        <v>US</v>
      </c>
      <c r="C5831" s="44" t="str">
        <f t="shared" si="457"/>
        <v>Power</v>
      </c>
      <c r="D5831" s="44" t="str">
        <f t="shared" si="458"/>
        <v>Physical</v>
      </c>
      <c r="E5831" s="44">
        <f>IF(VLOOKUP(S5831,'DD-Lookup'!$J$6:$L$50,3,FALSE)="Monthly",(YEAR(AC5831)-YEAR(AB5831))*12+MONTH(AC5831)-MONTH(AB5831)+1,(AC5831-AB5831+1))</f>
        <v>5</v>
      </c>
      <c r="F5831" s="213">
        <f t="shared" si="459"/>
        <v>250</v>
      </c>
      <c r="G5831" s="202">
        <v>1343559</v>
      </c>
      <c r="H5831" s="198">
        <v>37047.593854166669</v>
      </c>
      <c r="I5831" t="s">
        <v>4239</v>
      </c>
      <c r="M5831" t="s">
        <v>2818</v>
      </c>
      <c r="N5831" t="s">
        <v>3519</v>
      </c>
      <c r="O5831" t="s">
        <v>3457</v>
      </c>
      <c r="Q5831" s="199">
        <v>50</v>
      </c>
      <c r="S5831" t="s">
        <v>3493</v>
      </c>
      <c r="T5831" t="s">
        <v>3730</v>
      </c>
      <c r="U5831" s="201">
        <v>37.5</v>
      </c>
      <c r="V5831" t="s">
        <v>3446</v>
      </c>
      <c r="W5831" t="s">
        <v>3534</v>
      </c>
      <c r="X5831" t="s">
        <v>3535</v>
      </c>
      <c r="Y5831" t="s">
        <v>4783</v>
      </c>
      <c r="Z5831" t="s">
        <v>3046</v>
      </c>
      <c r="AA5831">
        <v>633566.1</v>
      </c>
      <c r="AB5831" s="198">
        <v>37053.875011574077</v>
      </c>
      <c r="AC5831" s="198">
        <v>37057.875011574077</v>
      </c>
    </row>
    <row r="5832" spans="1:29" x14ac:dyDescent="0.2">
      <c r="A5832" s="44" t="str">
        <f t="shared" si="455"/>
        <v>US Power Physical</v>
      </c>
      <c r="B5832" s="44" t="str">
        <f t="shared" si="456"/>
        <v>US</v>
      </c>
      <c r="C5832" s="44" t="str">
        <f t="shared" si="457"/>
        <v>Power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</v>
      </c>
      <c r="F5832" s="213">
        <f t="shared" si="459"/>
        <v>100</v>
      </c>
      <c r="G5832" s="202">
        <v>1343563</v>
      </c>
      <c r="H5832" s="198">
        <v>37047.594537037039</v>
      </c>
      <c r="I5832" t="s">
        <v>3521</v>
      </c>
      <c r="M5832" t="s">
        <v>2818</v>
      </c>
      <c r="N5832" t="s">
        <v>3519</v>
      </c>
      <c r="O5832" t="s">
        <v>2570</v>
      </c>
      <c r="P5832" s="199">
        <v>50</v>
      </c>
      <c r="S5832" t="s">
        <v>3493</v>
      </c>
      <c r="T5832" t="s">
        <v>3730</v>
      </c>
      <c r="U5832" s="201">
        <v>25.25</v>
      </c>
      <c r="V5832" t="s">
        <v>3522</v>
      </c>
      <c r="W5832" t="s">
        <v>3523</v>
      </c>
      <c r="X5832" t="s">
        <v>3524</v>
      </c>
      <c r="Y5832" t="s">
        <v>4783</v>
      </c>
      <c r="Z5832" t="s">
        <v>3046</v>
      </c>
      <c r="AA5832">
        <v>633570.1</v>
      </c>
      <c r="AB5832" s="198">
        <v>37049.875011574077</v>
      </c>
      <c r="AC5832" s="198">
        <v>37050.875011574077</v>
      </c>
    </row>
    <row r="5833" spans="1:29" x14ac:dyDescent="0.2">
      <c r="A5833" s="44" t="str">
        <f t="shared" si="455"/>
        <v>US Power Physical</v>
      </c>
      <c r="B5833" s="44" t="str">
        <f t="shared" si="456"/>
        <v>US</v>
      </c>
      <c r="C5833" s="44" t="str">
        <f t="shared" si="457"/>
        <v>Power</v>
      </c>
      <c r="D5833" s="44" t="str">
        <f t="shared" si="458"/>
        <v>Physical</v>
      </c>
      <c r="E5833" s="44">
        <f>IF(VLOOKUP(S5833,'DD-Lookup'!$J$6:$L$50,3,FALSE)="Monthly",(YEAR(AC5833)-YEAR(AB5833))*12+MONTH(AC5833)-MONTH(AB5833)+1,(AC5833-AB5833+1))</f>
        <v>92</v>
      </c>
      <c r="F5833" s="213">
        <f t="shared" si="459"/>
        <v>4600</v>
      </c>
      <c r="G5833" s="202">
        <v>1343567</v>
      </c>
      <c r="H5833" s="198">
        <v>37047.595231481479</v>
      </c>
      <c r="I5833" t="s">
        <v>4264</v>
      </c>
      <c r="M5833" t="s">
        <v>2818</v>
      </c>
      <c r="N5833" t="s">
        <v>3519</v>
      </c>
      <c r="O5833" t="s">
        <v>3536</v>
      </c>
      <c r="P5833" s="199">
        <v>50</v>
      </c>
      <c r="S5833" t="s">
        <v>3493</v>
      </c>
      <c r="T5833" t="s">
        <v>3730</v>
      </c>
      <c r="U5833" s="201">
        <v>34.6</v>
      </c>
      <c r="V5833" t="s">
        <v>2397</v>
      </c>
      <c r="W5833" t="s">
        <v>3538</v>
      </c>
      <c r="X5833" t="s">
        <v>3539</v>
      </c>
      <c r="Y5833" t="s">
        <v>4783</v>
      </c>
      <c r="Z5833" t="s">
        <v>3046</v>
      </c>
      <c r="AA5833">
        <v>633575.1</v>
      </c>
      <c r="AB5833" s="198">
        <v>37165.71597222222</v>
      </c>
      <c r="AC5833" s="198">
        <v>37256.71597222222</v>
      </c>
    </row>
    <row r="5834" spans="1:29" x14ac:dyDescent="0.2">
      <c r="A5834" s="44" t="str">
        <f t="shared" ref="A5834:A5897" si="460">B5834&amp;" "&amp;C5834&amp;" "&amp;D5834</f>
        <v>US Natural Gas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Natural Gas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31</v>
      </c>
      <c r="F5834" s="213">
        <f t="shared" ref="F5834:F5897" si="464">E5834*SUM(P5834:Q5834)</f>
        <v>620000</v>
      </c>
      <c r="G5834" s="202">
        <v>1343568</v>
      </c>
      <c r="H5834" s="198">
        <v>37047.595543981479</v>
      </c>
      <c r="I5834" t="s">
        <v>4282</v>
      </c>
      <c r="M5834" t="s">
        <v>3494</v>
      </c>
      <c r="N5834" t="s">
        <v>4277</v>
      </c>
      <c r="O5834" t="s">
        <v>4487</v>
      </c>
      <c r="P5834" s="199">
        <v>20000</v>
      </c>
      <c r="S5834" t="s">
        <v>3495</v>
      </c>
      <c r="T5834" t="s">
        <v>3730</v>
      </c>
      <c r="U5834" s="201">
        <v>3.89</v>
      </c>
      <c r="V5834" t="s">
        <v>4283</v>
      </c>
      <c r="W5834" t="s">
        <v>2909</v>
      </c>
      <c r="X5834" t="s">
        <v>4278</v>
      </c>
      <c r="Y5834" t="s">
        <v>3748</v>
      </c>
      <c r="Z5834" t="s">
        <v>3051</v>
      </c>
      <c r="AA5834" t="s">
        <v>1703</v>
      </c>
      <c r="AB5834" s="198">
        <v>37073.875</v>
      </c>
      <c r="AC5834" s="198">
        <v>37103.875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151</v>
      </c>
      <c r="F5835" s="213">
        <f t="shared" si="464"/>
        <v>679500</v>
      </c>
      <c r="G5835" s="202">
        <v>1343569</v>
      </c>
      <c r="H5835" s="198">
        <v>37047.595659722225</v>
      </c>
      <c r="I5835" t="s">
        <v>3637</v>
      </c>
      <c r="M5835" t="s">
        <v>3494</v>
      </c>
      <c r="N5835" t="s">
        <v>4488</v>
      </c>
      <c r="O5835" t="s">
        <v>1704</v>
      </c>
      <c r="Q5835" s="199">
        <v>4500</v>
      </c>
      <c r="S5835" t="s">
        <v>3495</v>
      </c>
      <c r="T5835" t="s">
        <v>3730</v>
      </c>
      <c r="U5835" s="201">
        <v>0.16</v>
      </c>
      <c r="V5835" t="s">
        <v>4088</v>
      </c>
      <c r="W5835" t="s">
        <v>3169</v>
      </c>
      <c r="X5835" t="s">
        <v>3170</v>
      </c>
      <c r="Y5835" t="s">
        <v>3748</v>
      </c>
      <c r="Z5835" t="s">
        <v>3051</v>
      </c>
      <c r="AA5835" t="s">
        <v>1705</v>
      </c>
      <c r="AB5835" s="198">
        <v>37196</v>
      </c>
      <c r="AC5835" s="198">
        <v>37346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1343571</v>
      </c>
      <c r="H5836" s="198">
        <v>37047.596273148149</v>
      </c>
      <c r="I5836" t="s">
        <v>4276</v>
      </c>
      <c r="M5836" t="s">
        <v>3494</v>
      </c>
      <c r="N5836" t="s">
        <v>4277</v>
      </c>
      <c r="O5836" t="s">
        <v>4487</v>
      </c>
      <c r="Q5836" s="199">
        <v>5000</v>
      </c>
      <c r="S5836" t="s">
        <v>3495</v>
      </c>
      <c r="T5836" t="s">
        <v>3730</v>
      </c>
      <c r="U5836" s="201">
        <v>3.895</v>
      </c>
      <c r="V5836" t="s">
        <v>4345</v>
      </c>
      <c r="W5836" t="s">
        <v>2909</v>
      </c>
      <c r="X5836" t="s">
        <v>4278</v>
      </c>
      <c r="Y5836" t="s">
        <v>3748</v>
      </c>
      <c r="Z5836" t="s">
        <v>3051</v>
      </c>
      <c r="AA5836" t="s">
        <v>1706</v>
      </c>
      <c r="AB5836" s="198">
        <v>37073.875</v>
      </c>
      <c r="AC5836" s="198">
        <v>37103.875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1343573</v>
      </c>
      <c r="H5837" s="198">
        <v>37047.596770833334</v>
      </c>
      <c r="I5837" t="s">
        <v>3606</v>
      </c>
      <c r="M5837" t="s">
        <v>3494</v>
      </c>
      <c r="N5837" t="s">
        <v>4277</v>
      </c>
      <c r="O5837" t="s">
        <v>4487</v>
      </c>
      <c r="P5837" s="199">
        <v>10000</v>
      </c>
      <c r="S5837" t="s">
        <v>3495</v>
      </c>
      <c r="T5837" t="s">
        <v>3730</v>
      </c>
      <c r="U5837" s="201">
        <v>3.89</v>
      </c>
      <c r="V5837" t="s">
        <v>2841</v>
      </c>
      <c r="W5837" t="s">
        <v>2909</v>
      </c>
      <c r="X5837" t="s">
        <v>4278</v>
      </c>
      <c r="Y5837" t="s">
        <v>3748</v>
      </c>
      <c r="Z5837" t="s">
        <v>3051</v>
      </c>
      <c r="AA5837" t="s">
        <v>1707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Power Physical</v>
      </c>
      <c r="B5838" s="44" t="str">
        <f t="shared" si="461"/>
        <v>US</v>
      </c>
      <c r="C5838" s="44" t="str">
        <f t="shared" si="462"/>
        <v>Power</v>
      </c>
      <c r="D5838" s="44" t="str">
        <f t="shared" si="463"/>
        <v>Physical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</v>
      </c>
      <c r="G5838" s="202">
        <v>1343574</v>
      </c>
      <c r="H5838" s="198">
        <v>37047.596979166665</v>
      </c>
      <c r="I5838" t="s">
        <v>3533</v>
      </c>
      <c r="M5838" t="s">
        <v>2818</v>
      </c>
      <c r="N5838" t="s">
        <v>3519</v>
      </c>
      <c r="O5838" t="s">
        <v>3834</v>
      </c>
      <c r="Q5838" s="199">
        <v>50</v>
      </c>
      <c r="S5838" t="s">
        <v>3493</v>
      </c>
      <c r="T5838" t="s">
        <v>3730</v>
      </c>
      <c r="U5838" s="201">
        <v>82.5</v>
      </c>
      <c r="V5838" t="s">
        <v>3537</v>
      </c>
      <c r="W5838" t="s">
        <v>3538</v>
      </c>
      <c r="X5838" t="s">
        <v>3539</v>
      </c>
      <c r="Y5838" t="s">
        <v>4783</v>
      </c>
      <c r="Z5838" t="s">
        <v>3046</v>
      </c>
      <c r="AA5838">
        <v>633578.1</v>
      </c>
      <c r="AB5838" s="198">
        <v>37073.875011574077</v>
      </c>
      <c r="AC5838" s="198">
        <v>37103.875011574077</v>
      </c>
    </row>
    <row r="5839" spans="1:29" x14ac:dyDescent="0.2">
      <c r="A5839" s="44" t="str">
        <f t="shared" si="460"/>
        <v>US Power Physical</v>
      </c>
      <c r="B5839" s="44" t="str">
        <f t="shared" si="461"/>
        <v>US</v>
      </c>
      <c r="C5839" s="44" t="str">
        <f t="shared" si="462"/>
        <v>Power</v>
      </c>
      <c r="D5839" s="44" t="str">
        <f t="shared" si="463"/>
        <v>Physical</v>
      </c>
      <c r="E5839" s="44">
        <f>IF(VLOOKUP(S5839,'DD-Lookup'!$J$6:$L$50,3,FALSE)="Monthly",(YEAR(AC5839)-YEAR(AB5839))*12+MONTH(AC5839)-MONTH(AB5839)+1,(AC5839-AB5839+1))</f>
        <v>5</v>
      </c>
      <c r="F5839" s="213">
        <f t="shared" si="464"/>
        <v>250</v>
      </c>
      <c r="G5839" s="202">
        <v>1343576</v>
      </c>
      <c r="H5839" s="198">
        <v>37047.597326388888</v>
      </c>
      <c r="I5839" t="s">
        <v>4261</v>
      </c>
      <c r="M5839" t="s">
        <v>2818</v>
      </c>
      <c r="N5839" t="s">
        <v>3519</v>
      </c>
      <c r="O5839" t="s">
        <v>3845</v>
      </c>
      <c r="Q5839" s="199">
        <v>50</v>
      </c>
      <c r="S5839" t="s">
        <v>3493</v>
      </c>
      <c r="T5839" t="s">
        <v>3730</v>
      </c>
      <c r="U5839" s="201">
        <v>37</v>
      </c>
      <c r="V5839" t="s">
        <v>3220</v>
      </c>
      <c r="W5839" t="s">
        <v>3523</v>
      </c>
      <c r="X5839" t="s">
        <v>3524</v>
      </c>
      <c r="Y5839" t="s">
        <v>4783</v>
      </c>
      <c r="Z5839" t="s">
        <v>3046</v>
      </c>
      <c r="AA5839">
        <v>633581.1</v>
      </c>
      <c r="AB5839" s="198">
        <v>37053.875011574077</v>
      </c>
      <c r="AC5839" s="198">
        <v>37057.875011574077</v>
      </c>
    </row>
    <row r="5840" spans="1:29" x14ac:dyDescent="0.2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1343577</v>
      </c>
      <c r="H5840" s="198">
        <v>37047.597534722219</v>
      </c>
      <c r="I5840" t="s">
        <v>4282</v>
      </c>
      <c r="M5840" t="s">
        <v>3494</v>
      </c>
      <c r="N5840" t="s">
        <v>4277</v>
      </c>
      <c r="O5840" t="s">
        <v>4487</v>
      </c>
      <c r="P5840" s="199">
        <v>10000</v>
      </c>
      <c r="S5840" t="s">
        <v>3495</v>
      </c>
      <c r="T5840" t="s">
        <v>3730</v>
      </c>
      <c r="U5840" s="201">
        <v>3.89</v>
      </c>
      <c r="V5840" t="s">
        <v>4283</v>
      </c>
      <c r="W5840" t="s">
        <v>2909</v>
      </c>
      <c r="X5840" t="s">
        <v>4278</v>
      </c>
      <c r="Y5840" t="s">
        <v>3748</v>
      </c>
      <c r="Z5840" t="s">
        <v>3051</v>
      </c>
      <c r="AA5840" t="s">
        <v>1708</v>
      </c>
      <c r="AB5840" s="198">
        <v>37073.875</v>
      </c>
      <c r="AC5840" s="198">
        <v>37103.875</v>
      </c>
    </row>
    <row r="5841" spans="1:29" x14ac:dyDescent="0.2">
      <c r="A5841" s="44" t="str">
        <f t="shared" si="460"/>
        <v>US Natural Gas Financial</v>
      </c>
      <c r="B5841" s="44" t="str">
        <f t="shared" si="461"/>
        <v>US</v>
      </c>
      <c r="C5841" s="44" t="str">
        <f t="shared" si="462"/>
        <v>Natural Gas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31</v>
      </c>
      <c r="F5841" s="213">
        <f t="shared" si="464"/>
        <v>77500</v>
      </c>
      <c r="G5841" s="202">
        <v>1343578</v>
      </c>
      <c r="H5841" s="198">
        <v>37047.597951388889</v>
      </c>
      <c r="I5841" t="s">
        <v>4199</v>
      </c>
      <c r="M5841" t="s">
        <v>3494</v>
      </c>
      <c r="N5841" t="s">
        <v>4277</v>
      </c>
      <c r="O5841" t="s">
        <v>4286</v>
      </c>
      <c r="Q5841" s="199">
        <v>2500</v>
      </c>
      <c r="S5841" t="s">
        <v>3495</v>
      </c>
      <c r="T5841" t="s">
        <v>3730</v>
      </c>
      <c r="U5841" s="201">
        <v>3.9775</v>
      </c>
      <c r="V5841" t="s">
        <v>4200</v>
      </c>
      <c r="W5841" t="s">
        <v>2909</v>
      </c>
      <c r="X5841" t="s">
        <v>4278</v>
      </c>
      <c r="Y5841" t="s">
        <v>3748</v>
      </c>
      <c r="Z5841" t="s">
        <v>3051</v>
      </c>
      <c r="AA5841" t="s">
        <v>1709</v>
      </c>
      <c r="AB5841" s="198">
        <v>37104.875</v>
      </c>
      <c r="AC5841" s="198">
        <v>37134.875</v>
      </c>
    </row>
    <row r="5842" spans="1:29" x14ac:dyDescent="0.2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123</v>
      </c>
      <c r="F5842" s="213">
        <f t="shared" si="464"/>
        <v>615000</v>
      </c>
      <c r="G5842" s="202">
        <v>1343580</v>
      </c>
      <c r="H5842" s="198">
        <v>37047.598587962966</v>
      </c>
      <c r="I5842" t="s">
        <v>3645</v>
      </c>
      <c r="M5842" t="s">
        <v>3494</v>
      </c>
      <c r="N5842" t="s">
        <v>4277</v>
      </c>
      <c r="O5842" t="s">
        <v>3218</v>
      </c>
      <c r="Q5842" s="199">
        <v>5000</v>
      </c>
      <c r="S5842" t="s">
        <v>3495</v>
      </c>
      <c r="T5842" t="s">
        <v>3730</v>
      </c>
      <c r="U5842" s="201">
        <v>3.99</v>
      </c>
      <c r="V5842" t="s">
        <v>3292</v>
      </c>
      <c r="W5842" t="s">
        <v>2909</v>
      </c>
      <c r="X5842" t="s">
        <v>4278</v>
      </c>
      <c r="Y5842" t="s">
        <v>3748</v>
      </c>
      <c r="Z5842" t="s">
        <v>3051</v>
      </c>
      <c r="AA5842" t="s">
        <v>1710</v>
      </c>
      <c r="AB5842" s="198">
        <v>37073</v>
      </c>
      <c r="AC5842" s="198">
        <v>37195</v>
      </c>
    </row>
    <row r="5843" spans="1:29" x14ac:dyDescent="0.2">
      <c r="A5843" s="44" t="str">
        <f t="shared" si="460"/>
        <v>US Power Physical</v>
      </c>
      <c r="B5843" s="44" t="str">
        <f t="shared" si="461"/>
        <v>US</v>
      </c>
      <c r="C5843" s="44" t="str">
        <f t="shared" si="462"/>
        <v>Power</v>
      </c>
      <c r="D5843" s="44" t="str">
        <f t="shared" si="463"/>
        <v>Physical</v>
      </c>
      <c r="E5843" s="44">
        <f>IF(VLOOKUP(S5843,'DD-Lookup'!$J$6:$L$50,3,FALSE)="Monthly",(YEAR(AC5843)-YEAR(AB5843))*12+MONTH(AC5843)-MONTH(AB5843)+1,(AC5843-AB5843+1))</f>
        <v>2</v>
      </c>
      <c r="F5843" s="213">
        <f t="shared" si="464"/>
        <v>100</v>
      </c>
      <c r="G5843" s="202">
        <v>1343581</v>
      </c>
      <c r="H5843" s="198">
        <v>37047.598622685182</v>
      </c>
      <c r="I5843" t="s">
        <v>3996</v>
      </c>
      <c r="J5843" t="s">
        <v>4228</v>
      </c>
      <c r="K5843" t="s">
        <v>4267</v>
      </c>
      <c r="M5843" t="s">
        <v>2818</v>
      </c>
      <c r="N5843" t="s">
        <v>3519</v>
      </c>
      <c r="O5843" t="s">
        <v>2687</v>
      </c>
      <c r="Q5843" s="199">
        <v>50</v>
      </c>
      <c r="S5843" t="s">
        <v>3493</v>
      </c>
      <c r="T5843" t="s">
        <v>3730</v>
      </c>
      <c r="U5843" s="201">
        <v>42</v>
      </c>
      <c r="V5843" t="s">
        <v>3118</v>
      </c>
      <c r="W5843" t="s">
        <v>4274</v>
      </c>
      <c r="X5843" t="s">
        <v>3683</v>
      </c>
      <c r="Y5843" t="s">
        <v>4783</v>
      </c>
      <c r="Z5843" t="s">
        <v>3046</v>
      </c>
      <c r="AA5843">
        <v>633583.1</v>
      </c>
      <c r="AB5843" s="198">
        <v>37049.875011574077</v>
      </c>
      <c r="AC5843" s="198">
        <v>37050.875011574077</v>
      </c>
    </row>
    <row r="5844" spans="1:29" x14ac:dyDescent="0.2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542500</v>
      </c>
      <c r="G5844" s="202">
        <v>1343584</v>
      </c>
      <c r="H5844" s="198">
        <v>37047.600497685184</v>
      </c>
      <c r="I5844" t="s">
        <v>4276</v>
      </c>
      <c r="M5844" t="s">
        <v>3494</v>
      </c>
      <c r="N5844" t="s">
        <v>4277</v>
      </c>
      <c r="O5844" t="s">
        <v>4487</v>
      </c>
      <c r="Q5844" s="199">
        <v>17500</v>
      </c>
      <c r="S5844" t="s">
        <v>3495</v>
      </c>
      <c r="T5844" t="s">
        <v>3730</v>
      </c>
      <c r="U5844" s="201">
        <v>3.895</v>
      </c>
      <c r="V5844" t="s">
        <v>4334</v>
      </c>
      <c r="W5844" t="s">
        <v>2909</v>
      </c>
      <c r="X5844" t="s">
        <v>4278</v>
      </c>
      <c r="Y5844" t="s">
        <v>3748</v>
      </c>
      <c r="Z5844" t="s">
        <v>3051</v>
      </c>
      <c r="AA5844" t="s">
        <v>1711</v>
      </c>
      <c r="AB5844" s="198">
        <v>37073.875</v>
      </c>
      <c r="AC5844" s="198">
        <v>37103.875</v>
      </c>
    </row>
    <row r="5845" spans="1:29" x14ac:dyDescent="0.2">
      <c r="A5845" s="44" t="str">
        <f t="shared" si="460"/>
        <v>US Power Physical</v>
      </c>
      <c r="B5845" s="44" t="str">
        <f t="shared" si="461"/>
        <v>US</v>
      </c>
      <c r="C5845" s="44" t="str">
        <f t="shared" si="462"/>
        <v>Power</v>
      </c>
      <c r="D5845" s="44" t="str">
        <f t="shared" si="463"/>
        <v>Physical</v>
      </c>
      <c r="E5845" s="44">
        <f>IF(VLOOKUP(S5845,'DD-Lookup'!$J$6:$L$50,3,FALSE)="Monthly",(YEAR(AC5845)-YEAR(AB5845))*12+MONTH(AC5845)-MONTH(AB5845)+1,(AC5845-AB5845+1))</f>
        <v>1</v>
      </c>
      <c r="F5845" s="213">
        <f t="shared" si="464"/>
        <v>50</v>
      </c>
      <c r="G5845" s="202">
        <v>1343586</v>
      </c>
      <c r="H5845" s="198">
        <v>37047.600613425922</v>
      </c>
      <c r="I5845" t="s">
        <v>3533</v>
      </c>
      <c r="M5845" t="s">
        <v>2818</v>
      </c>
      <c r="N5845" t="s">
        <v>3519</v>
      </c>
      <c r="O5845" t="s">
        <v>1712</v>
      </c>
      <c r="P5845" s="199">
        <v>50</v>
      </c>
      <c r="S5845" t="s">
        <v>3493</v>
      </c>
      <c r="T5845" t="s">
        <v>3730</v>
      </c>
      <c r="U5845" s="201">
        <v>29.25</v>
      </c>
      <c r="V5845" t="s">
        <v>4784</v>
      </c>
      <c r="W5845" t="s">
        <v>3534</v>
      </c>
      <c r="X5845" t="s">
        <v>3535</v>
      </c>
      <c r="Y5845" t="s">
        <v>4783</v>
      </c>
      <c r="Z5845" t="s">
        <v>3046</v>
      </c>
      <c r="AA5845">
        <v>633589.1</v>
      </c>
      <c r="AB5845" s="198">
        <v>37049.875011574077</v>
      </c>
      <c r="AC5845" s="198">
        <v>37049.875011574077</v>
      </c>
    </row>
    <row r="5846" spans="1:29" x14ac:dyDescent="0.2">
      <c r="A5846" s="44" t="str">
        <f t="shared" si="460"/>
        <v>US Steel Financial</v>
      </c>
      <c r="B5846" s="44" t="str">
        <f t="shared" si="461"/>
        <v>US</v>
      </c>
      <c r="C5846" s="44" t="str">
        <f t="shared" si="462"/>
        <v>Steel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12</v>
      </c>
      <c r="F5846" s="213">
        <f t="shared" si="464"/>
        <v>12000</v>
      </c>
      <c r="G5846" s="202">
        <v>1343587</v>
      </c>
      <c r="H5846" s="198">
        <v>37047.600740740738</v>
      </c>
      <c r="I5846" t="s">
        <v>1713</v>
      </c>
      <c r="M5846" t="s">
        <v>1714</v>
      </c>
      <c r="N5846" t="s">
        <v>1715</v>
      </c>
      <c r="O5846" t="s">
        <v>1716</v>
      </c>
      <c r="Q5846" s="199">
        <v>1000</v>
      </c>
      <c r="S5846" t="s">
        <v>1717</v>
      </c>
      <c r="T5846" t="s">
        <v>3730</v>
      </c>
      <c r="U5846" s="201">
        <v>261</v>
      </c>
      <c r="V5846" t="s">
        <v>1718</v>
      </c>
      <c r="W5846" t="s">
        <v>1719</v>
      </c>
      <c r="X5846" t="s">
        <v>1720</v>
      </c>
      <c r="Y5846" t="s">
        <v>3748</v>
      </c>
      <c r="Z5846" t="s">
        <v>3051</v>
      </c>
      <c r="AA5846" t="s">
        <v>1721</v>
      </c>
      <c r="AB5846" s="198">
        <v>37073</v>
      </c>
      <c r="AC5846" s="198">
        <v>37437</v>
      </c>
    </row>
    <row r="5847" spans="1:29" x14ac:dyDescent="0.2">
      <c r="A5847" s="44" t="str">
        <f t="shared" si="460"/>
        <v>US Power Physical</v>
      </c>
      <c r="B5847" s="44" t="str">
        <f t="shared" si="461"/>
        <v>US</v>
      </c>
      <c r="C5847" s="44" t="str">
        <f t="shared" si="462"/>
        <v>Power</v>
      </c>
      <c r="D5847" s="44" t="str">
        <f t="shared" si="463"/>
        <v>Physical</v>
      </c>
      <c r="E5847" s="44">
        <f>IF(VLOOKUP(S5847,'DD-Lookup'!$J$6:$L$50,3,FALSE)="Monthly",(YEAR(AC5847)-YEAR(AB5847))*12+MONTH(AC5847)-MONTH(AB5847)+1,(AC5847-AB5847+1))</f>
        <v>24</v>
      </c>
      <c r="F5847" s="213">
        <f t="shared" si="464"/>
        <v>1200</v>
      </c>
      <c r="G5847" s="202">
        <v>1343588</v>
      </c>
      <c r="H5847" s="198">
        <v>37047.601157407407</v>
      </c>
      <c r="I5847" t="s">
        <v>3529</v>
      </c>
      <c r="M5847" t="s">
        <v>2818</v>
      </c>
      <c r="N5847" t="s">
        <v>3519</v>
      </c>
      <c r="O5847" t="s">
        <v>1722</v>
      </c>
      <c r="P5847" s="199">
        <v>50</v>
      </c>
      <c r="S5847" t="s">
        <v>3493</v>
      </c>
      <c r="T5847" t="s">
        <v>3730</v>
      </c>
      <c r="U5847" s="201">
        <v>42.5</v>
      </c>
      <c r="V5847" t="s">
        <v>1723</v>
      </c>
      <c r="W5847" t="s">
        <v>3530</v>
      </c>
      <c r="X5847" t="s">
        <v>3520</v>
      </c>
      <c r="Y5847" t="s">
        <v>4783</v>
      </c>
      <c r="Z5847" t="s">
        <v>3046</v>
      </c>
      <c r="AA5847">
        <v>633596.1</v>
      </c>
      <c r="AB5847" s="198">
        <v>37049.875011574077</v>
      </c>
      <c r="AC5847" s="198">
        <v>37072.875011574077</v>
      </c>
    </row>
    <row r="5848" spans="1:29" x14ac:dyDescent="0.2">
      <c r="A5848" s="44" t="str">
        <f t="shared" si="460"/>
        <v>US Crude Financial</v>
      </c>
      <c r="B5848" s="44" t="str">
        <f t="shared" si="461"/>
        <v>US</v>
      </c>
      <c r="C5848" s="44" t="str">
        <f t="shared" si="462"/>
        <v>Crude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1</v>
      </c>
      <c r="F5848" s="213">
        <f t="shared" si="464"/>
        <v>25000</v>
      </c>
      <c r="G5848" s="202">
        <v>1343590</v>
      </c>
      <c r="H5848" s="198">
        <v>37047.601377314815</v>
      </c>
      <c r="I5848" t="s">
        <v>4276</v>
      </c>
      <c r="M5848" t="s">
        <v>3599</v>
      </c>
      <c r="N5848" t="s">
        <v>3296</v>
      </c>
      <c r="O5848" t="s">
        <v>3297</v>
      </c>
      <c r="P5848" s="199">
        <v>25000</v>
      </c>
      <c r="S5848" t="s">
        <v>3496</v>
      </c>
      <c r="T5848" t="s">
        <v>3730</v>
      </c>
      <c r="U5848" s="201">
        <v>-0.34</v>
      </c>
      <c r="V5848" t="s">
        <v>3679</v>
      </c>
      <c r="W5848" t="s">
        <v>3271</v>
      </c>
      <c r="X5848" t="s">
        <v>3298</v>
      </c>
      <c r="Y5848" t="s">
        <v>3748</v>
      </c>
      <c r="Z5848" t="s">
        <v>3051</v>
      </c>
      <c r="AA5848" t="s">
        <v>1724</v>
      </c>
      <c r="AB5848" s="198">
        <v>37073</v>
      </c>
      <c r="AC5848" s="198">
        <v>37103</v>
      </c>
    </row>
    <row r="5849" spans="1:29" x14ac:dyDescent="0.2">
      <c r="A5849" s="44" t="str">
        <f t="shared" si="460"/>
        <v>US Power Financial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50</v>
      </c>
      <c r="G5849" s="202">
        <v>1343594</v>
      </c>
      <c r="H5849" s="198">
        <v>37047.602037037039</v>
      </c>
      <c r="I5849" t="s">
        <v>4239</v>
      </c>
      <c r="M5849" t="s">
        <v>2818</v>
      </c>
      <c r="N5849" t="s">
        <v>4780</v>
      </c>
      <c r="O5849" t="s">
        <v>1691</v>
      </c>
      <c r="Q5849" s="199">
        <v>50</v>
      </c>
      <c r="S5849" t="s">
        <v>3493</v>
      </c>
      <c r="T5849" t="s">
        <v>3730</v>
      </c>
      <c r="U5849" s="201">
        <v>34</v>
      </c>
      <c r="V5849" t="s">
        <v>3957</v>
      </c>
      <c r="W5849" t="s">
        <v>4781</v>
      </c>
      <c r="X5849" t="s">
        <v>4782</v>
      </c>
      <c r="Y5849" t="s">
        <v>4783</v>
      </c>
      <c r="Z5849" t="s">
        <v>3051</v>
      </c>
      <c r="AA5849">
        <v>633602.1</v>
      </c>
      <c r="AB5849" s="198">
        <v>37047.875011574077</v>
      </c>
      <c r="AC5849" s="198">
        <v>37047.875011574077</v>
      </c>
    </row>
    <row r="5850" spans="1:29" x14ac:dyDescent="0.2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24</v>
      </c>
      <c r="F5850" s="213">
        <f t="shared" si="464"/>
        <v>240000</v>
      </c>
      <c r="G5850" s="202">
        <v>1343595</v>
      </c>
      <c r="H5850" s="198">
        <v>37047.603113425925</v>
      </c>
      <c r="I5850" t="s">
        <v>4410</v>
      </c>
      <c r="M5850" t="s">
        <v>3494</v>
      </c>
      <c r="N5850" t="s">
        <v>4277</v>
      </c>
      <c r="O5850" t="s">
        <v>1189</v>
      </c>
      <c r="P5850" s="199">
        <v>10000</v>
      </c>
      <c r="S5850" t="s">
        <v>3495</v>
      </c>
      <c r="T5850" t="s">
        <v>3730</v>
      </c>
      <c r="U5850" s="201">
        <v>3.79</v>
      </c>
      <c r="V5850" t="s">
        <v>4332</v>
      </c>
      <c r="W5850" t="s">
        <v>4527</v>
      </c>
      <c r="X5850" t="s">
        <v>4157</v>
      </c>
      <c r="Y5850" t="s">
        <v>3748</v>
      </c>
      <c r="Z5850" t="s">
        <v>3051</v>
      </c>
      <c r="AA5850" t="s">
        <v>1725</v>
      </c>
      <c r="AB5850" s="198">
        <v>37049.875011574077</v>
      </c>
      <c r="AC5850" s="198">
        <v>37072.875011574077</v>
      </c>
    </row>
    <row r="5851" spans="1:29" x14ac:dyDescent="0.2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30</v>
      </c>
      <c r="F5851" s="213">
        <f t="shared" si="464"/>
        <v>150000</v>
      </c>
      <c r="G5851" s="202">
        <v>1343602</v>
      </c>
      <c r="H5851" s="198">
        <v>37047.603564814817</v>
      </c>
      <c r="I5851" t="s">
        <v>3606</v>
      </c>
      <c r="M5851" t="s">
        <v>3494</v>
      </c>
      <c r="N5851" t="s">
        <v>4488</v>
      </c>
      <c r="O5851" t="s">
        <v>4389</v>
      </c>
      <c r="P5851" s="199">
        <v>5000</v>
      </c>
      <c r="S5851" t="s">
        <v>3495</v>
      </c>
      <c r="T5851" t="s">
        <v>3730</v>
      </c>
      <c r="U5851" s="201">
        <v>3.49</v>
      </c>
      <c r="V5851" t="s">
        <v>2841</v>
      </c>
      <c r="W5851" t="s">
        <v>4385</v>
      </c>
      <c r="X5851" t="s">
        <v>4386</v>
      </c>
      <c r="Y5851" t="s">
        <v>3748</v>
      </c>
      <c r="Z5851" t="s">
        <v>3051</v>
      </c>
      <c r="AA5851" t="s">
        <v>1726</v>
      </c>
      <c r="AB5851" s="198">
        <v>37135.875011574077</v>
      </c>
      <c r="AC5851" s="198">
        <v>37164.875011574077</v>
      </c>
    </row>
    <row r="5852" spans="1:29" x14ac:dyDescent="0.2">
      <c r="A5852" s="44" t="str">
        <f t="shared" si="460"/>
        <v>US Power Physical</v>
      </c>
      <c r="B5852" s="44" t="str">
        <f t="shared" si="461"/>
        <v>US</v>
      </c>
      <c r="C5852" s="44" t="str">
        <f t="shared" si="462"/>
        <v>Power</v>
      </c>
      <c r="D5852" s="44" t="str">
        <f t="shared" si="463"/>
        <v>Physical</v>
      </c>
      <c r="E5852" s="44">
        <f>IF(VLOOKUP(S5852,'DD-Lookup'!$J$6:$L$50,3,FALSE)="Monthly",(YEAR(AC5852)-YEAR(AB5852))*12+MONTH(AC5852)-MONTH(AB5852)+1,(AC5852-AB5852+1))</f>
        <v>2</v>
      </c>
      <c r="F5852" s="213">
        <f t="shared" si="464"/>
        <v>100</v>
      </c>
      <c r="G5852" s="202">
        <v>1343604</v>
      </c>
      <c r="H5852" s="198">
        <v>37047.604942129627</v>
      </c>
      <c r="I5852" t="s">
        <v>3996</v>
      </c>
      <c r="J5852" t="s">
        <v>4228</v>
      </c>
      <c r="K5852" t="s">
        <v>4267</v>
      </c>
      <c r="M5852" t="s">
        <v>2818</v>
      </c>
      <c r="N5852" t="s">
        <v>3519</v>
      </c>
      <c r="O5852" t="s">
        <v>2687</v>
      </c>
      <c r="Q5852" s="199">
        <v>50</v>
      </c>
      <c r="S5852" t="s">
        <v>3493</v>
      </c>
      <c r="T5852" t="s">
        <v>3730</v>
      </c>
      <c r="U5852" s="201">
        <v>41.5</v>
      </c>
      <c r="V5852" t="s">
        <v>3118</v>
      </c>
      <c r="W5852" t="s">
        <v>4274</v>
      </c>
      <c r="X5852" t="s">
        <v>3683</v>
      </c>
      <c r="Y5852" t="s">
        <v>4783</v>
      </c>
      <c r="Z5852" t="s">
        <v>3046</v>
      </c>
      <c r="AA5852">
        <v>633607.1</v>
      </c>
      <c r="AB5852" s="198">
        <v>37049.875011574077</v>
      </c>
      <c r="AC5852" s="198">
        <v>37050.875011574077</v>
      </c>
    </row>
    <row r="5853" spans="1:29" x14ac:dyDescent="0.2">
      <c r="A5853" s="44" t="str">
        <f t="shared" si="460"/>
        <v xml:space="preserve"> Natural Gas Physical</v>
      </c>
      <c r="B5853" s="44" t="str">
        <f t="shared" si="461"/>
        <v/>
      </c>
      <c r="C5853" s="44" t="str">
        <f t="shared" si="462"/>
        <v>Natural Gas</v>
      </c>
      <c r="D5853" s="44" t="str">
        <f t="shared" si="463"/>
        <v>Physical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5000</v>
      </c>
      <c r="G5853" s="202">
        <v>1343605</v>
      </c>
      <c r="H5853" s="198">
        <v>37047.604988425926</v>
      </c>
      <c r="I5853" t="s">
        <v>3808</v>
      </c>
      <c r="M5853" t="s">
        <v>3494</v>
      </c>
      <c r="N5853" t="s">
        <v>3176</v>
      </c>
      <c r="O5853" t="s">
        <v>4591</v>
      </c>
      <c r="Q5853" s="199">
        <v>5000</v>
      </c>
      <c r="S5853" t="s">
        <v>3798</v>
      </c>
      <c r="T5853" t="s">
        <v>3177</v>
      </c>
      <c r="U5853" s="201">
        <v>4.68</v>
      </c>
      <c r="V5853" t="s">
        <v>3809</v>
      </c>
      <c r="W5853" t="s">
        <v>3178</v>
      </c>
      <c r="X5853" t="s">
        <v>3179</v>
      </c>
      <c r="Y5853" t="s">
        <v>4481</v>
      </c>
      <c r="Z5853" t="s">
        <v>3052</v>
      </c>
      <c r="AA5853">
        <v>831962</v>
      </c>
      <c r="AB5853" s="198">
        <v>37047.875011574077</v>
      </c>
      <c r="AC5853" s="198">
        <v>37047.875011574077</v>
      </c>
    </row>
    <row r="5854" spans="1:29" x14ac:dyDescent="0.2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155000</v>
      </c>
      <c r="G5854" s="202">
        <v>1343606</v>
      </c>
      <c r="H5854" s="198">
        <v>37047.605057870373</v>
      </c>
      <c r="I5854" t="s">
        <v>4543</v>
      </c>
      <c r="M5854" t="s">
        <v>3494</v>
      </c>
      <c r="N5854" t="s">
        <v>4488</v>
      </c>
      <c r="O5854" t="s">
        <v>4395</v>
      </c>
      <c r="Q5854" s="199">
        <v>5000</v>
      </c>
      <c r="S5854" t="s">
        <v>3495</v>
      </c>
      <c r="T5854" t="s">
        <v>3730</v>
      </c>
      <c r="U5854" s="201">
        <v>2.5099999999999998</v>
      </c>
      <c r="V5854" t="s">
        <v>4109</v>
      </c>
      <c r="W5854" t="s">
        <v>4385</v>
      </c>
      <c r="X5854" t="s">
        <v>4386</v>
      </c>
      <c r="Y5854" t="s">
        <v>3748</v>
      </c>
      <c r="Z5854" t="s">
        <v>3051</v>
      </c>
      <c r="AA5854" t="s">
        <v>1727</v>
      </c>
      <c r="AB5854" s="198">
        <v>37165.875011574077</v>
      </c>
      <c r="AC5854" s="198">
        <v>37195.875011574077</v>
      </c>
    </row>
    <row r="5855" spans="1:29" x14ac:dyDescent="0.2">
      <c r="A5855" s="44" t="str">
        <f t="shared" si="460"/>
        <v xml:space="preserve"> Natural Gas Physical</v>
      </c>
      <c r="B5855" s="44" t="str">
        <f t="shared" si="461"/>
        <v/>
      </c>
      <c r="C5855" s="44" t="str">
        <f t="shared" si="462"/>
        <v>Natural Gas</v>
      </c>
      <c r="D5855" s="44" t="str">
        <f t="shared" si="463"/>
        <v>Physical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5000</v>
      </c>
      <c r="G5855" s="202">
        <v>1343607</v>
      </c>
      <c r="H5855" s="198">
        <v>37047.605104166665</v>
      </c>
      <c r="I5855" t="s">
        <v>3808</v>
      </c>
      <c r="M5855" t="s">
        <v>3494</v>
      </c>
      <c r="N5855" t="s">
        <v>3176</v>
      </c>
      <c r="O5855" t="s">
        <v>4591</v>
      </c>
      <c r="Q5855" s="199">
        <v>5000</v>
      </c>
      <c r="S5855" t="s">
        <v>3798</v>
      </c>
      <c r="T5855" t="s">
        <v>3177</v>
      </c>
      <c r="U5855" s="201">
        <v>4.6825000000000001</v>
      </c>
      <c r="V5855" t="s">
        <v>3809</v>
      </c>
      <c r="W5855" t="s">
        <v>3178</v>
      </c>
      <c r="X5855" t="s">
        <v>3179</v>
      </c>
      <c r="Y5855" t="s">
        <v>4481</v>
      </c>
      <c r="Z5855" t="s">
        <v>3052</v>
      </c>
      <c r="AA5855">
        <v>831963</v>
      </c>
      <c r="AB5855" s="198">
        <v>37047.875011574077</v>
      </c>
      <c r="AC5855" s="198">
        <v>37047.875011574077</v>
      </c>
    </row>
    <row r="5856" spans="1:29" x14ac:dyDescent="0.2">
      <c r="A5856" s="44" t="str">
        <f t="shared" si="460"/>
        <v xml:space="preserve"> Natural Gas Financial</v>
      </c>
      <c r="B5856" s="44" t="str">
        <f t="shared" si="461"/>
        <v/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92</v>
      </c>
      <c r="F5856" s="213">
        <f t="shared" si="464"/>
        <v>460000</v>
      </c>
      <c r="G5856" s="202">
        <v>1343608</v>
      </c>
      <c r="H5856" s="198">
        <v>37047.605729166666</v>
      </c>
      <c r="I5856" t="s">
        <v>3151</v>
      </c>
      <c r="M5856" t="s">
        <v>3494</v>
      </c>
      <c r="N5856" t="s">
        <v>3692</v>
      </c>
      <c r="O5856" t="s">
        <v>3898</v>
      </c>
      <c r="Q5856" s="199">
        <v>5000</v>
      </c>
      <c r="S5856" t="s">
        <v>3495</v>
      </c>
      <c r="T5856" t="s">
        <v>3730</v>
      </c>
      <c r="U5856" s="201">
        <v>-0.44500000000000001</v>
      </c>
      <c r="V5856" t="s">
        <v>3508</v>
      </c>
      <c r="W5856" t="s">
        <v>3693</v>
      </c>
      <c r="X5856" t="s">
        <v>3694</v>
      </c>
      <c r="Y5856" t="s">
        <v>3748</v>
      </c>
      <c r="Z5856" t="s">
        <v>3052</v>
      </c>
      <c r="AA5856" t="s">
        <v>1728</v>
      </c>
      <c r="AB5856" s="198">
        <v>37104</v>
      </c>
      <c r="AC5856" s="198">
        <v>37195</v>
      </c>
    </row>
    <row r="5857" spans="1:29" x14ac:dyDescent="0.2">
      <c r="A5857" s="44" t="str">
        <f t="shared" si="460"/>
        <v xml:space="preserve"> Natural Gas Financial</v>
      </c>
      <c r="B5857" s="44" t="str">
        <f t="shared" si="461"/>
        <v/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1343609</v>
      </c>
      <c r="H5857" s="198">
        <v>37047.605787037035</v>
      </c>
      <c r="I5857" t="s">
        <v>3151</v>
      </c>
      <c r="M5857" t="s">
        <v>3494</v>
      </c>
      <c r="N5857" t="s">
        <v>3692</v>
      </c>
      <c r="O5857" t="s">
        <v>3344</v>
      </c>
      <c r="Q5857" s="199">
        <v>5000</v>
      </c>
      <c r="S5857" t="s">
        <v>3495</v>
      </c>
      <c r="T5857" t="s">
        <v>3730</v>
      </c>
      <c r="U5857" s="201">
        <v>-0.45500000000000002</v>
      </c>
      <c r="V5857" t="s">
        <v>3508</v>
      </c>
      <c r="W5857" t="s">
        <v>3693</v>
      </c>
      <c r="X5857" t="s">
        <v>3694</v>
      </c>
      <c r="Y5857" t="s">
        <v>3748</v>
      </c>
      <c r="Z5857" t="s">
        <v>3052</v>
      </c>
      <c r="AA5857" t="s">
        <v>1729</v>
      </c>
      <c r="AB5857" s="198">
        <v>37104.875011574077</v>
      </c>
      <c r="AC5857" s="198">
        <v>37134.875011574077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77500</v>
      </c>
      <c r="G5858" s="202">
        <v>1343610</v>
      </c>
      <c r="H5858" s="198">
        <v>37047.605949074074</v>
      </c>
      <c r="I5858" t="s">
        <v>4482</v>
      </c>
      <c r="M5858" t="s">
        <v>3494</v>
      </c>
      <c r="N5858" t="s">
        <v>4277</v>
      </c>
      <c r="O5858" t="s">
        <v>4286</v>
      </c>
      <c r="Q5858" s="199">
        <v>2500</v>
      </c>
      <c r="S5858" t="s">
        <v>3495</v>
      </c>
      <c r="T5858" t="s">
        <v>3730</v>
      </c>
      <c r="U5858" s="201">
        <v>3.9824999999999999</v>
      </c>
      <c r="V5858" t="s">
        <v>305</v>
      </c>
      <c r="W5858" t="s">
        <v>2909</v>
      </c>
      <c r="X5858" t="s">
        <v>4278</v>
      </c>
      <c r="Y5858" t="s">
        <v>3748</v>
      </c>
      <c r="Z5858" t="s">
        <v>3051</v>
      </c>
      <c r="AA5858" t="s">
        <v>1730</v>
      </c>
      <c r="AB5858" s="198">
        <v>37104.875</v>
      </c>
      <c r="AC5858" s="198">
        <v>37134.875</v>
      </c>
    </row>
    <row r="5859" spans="1:29" x14ac:dyDescent="0.2">
      <c r="A5859" s="44" t="str">
        <f t="shared" si="460"/>
        <v>US Power Physical</v>
      </c>
      <c r="B5859" s="44" t="str">
        <f t="shared" si="461"/>
        <v>US</v>
      </c>
      <c r="C5859" s="44" t="str">
        <f t="shared" si="462"/>
        <v>Power</v>
      </c>
      <c r="D5859" s="44" t="str">
        <f t="shared" si="463"/>
        <v>Physical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1550</v>
      </c>
      <c r="G5859" s="202">
        <v>1343612</v>
      </c>
      <c r="H5859" s="198">
        <v>37047.606076388889</v>
      </c>
      <c r="I5859" t="s">
        <v>3529</v>
      </c>
      <c r="J5859" t="s">
        <v>4422</v>
      </c>
      <c r="K5859" t="s">
        <v>4267</v>
      </c>
      <c r="M5859" t="s">
        <v>2818</v>
      </c>
      <c r="N5859" t="s">
        <v>3519</v>
      </c>
      <c r="O5859" t="s">
        <v>3834</v>
      </c>
      <c r="P5859" s="199">
        <v>50</v>
      </c>
      <c r="S5859" t="s">
        <v>3493</v>
      </c>
      <c r="T5859" t="s">
        <v>3730</v>
      </c>
      <c r="U5859" s="201">
        <v>82.25</v>
      </c>
      <c r="V5859" t="s">
        <v>3097</v>
      </c>
      <c r="W5859" t="s">
        <v>3538</v>
      </c>
      <c r="X5859" t="s">
        <v>3539</v>
      </c>
      <c r="Y5859" t="s">
        <v>4783</v>
      </c>
      <c r="Z5859" t="s">
        <v>3046</v>
      </c>
      <c r="AA5859">
        <v>633609.1</v>
      </c>
      <c r="AB5859" s="198">
        <v>37073.875011574077</v>
      </c>
      <c r="AC5859" s="198">
        <v>37103.875011574077</v>
      </c>
    </row>
    <row r="5860" spans="1:29" x14ac:dyDescent="0.2">
      <c r="A5860" s="44" t="str">
        <f t="shared" si="460"/>
        <v>US Power Physical</v>
      </c>
      <c r="B5860" s="44" t="str">
        <f t="shared" si="461"/>
        <v>US</v>
      </c>
      <c r="C5860" s="44" t="str">
        <f t="shared" si="462"/>
        <v>Power</v>
      </c>
      <c r="D5860" s="44" t="str">
        <f t="shared" si="463"/>
        <v>Physical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</v>
      </c>
      <c r="G5860" s="202">
        <v>1343613</v>
      </c>
      <c r="H5860" s="198">
        <v>37047.606539351851</v>
      </c>
      <c r="I5860" t="s">
        <v>3529</v>
      </c>
      <c r="M5860" t="s">
        <v>2818</v>
      </c>
      <c r="N5860" t="s">
        <v>3519</v>
      </c>
      <c r="O5860" t="s">
        <v>3834</v>
      </c>
      <c r="P5860" s="199">
        <v>50</v>
      </c>
      <c r="S5860" t="s">
        <v>3493</v>
      </c>
      <c r="T5860" t="s">
        <v>3730</v>
      </c>
      <c r="U5860" s="201">
        <v>82</v>
      </c>
      <c r="V5860" t="s">
        <v>3294</v>
      </c>
      <c r="W5860" t="s">
        <v>3538</v>
      </c>
      <c r="X5860" t="s">
        <v>3539</v>
      </c>
      <c r="Y5860" t="s">
        <v>4783</v>
      </c>
      <c r="Z5860" t="s">
        <v>3046</v>
      </c>
      <c r="AA5860">
        <v>633610.1</v>
      </c>
      <c r="AB5860" s="198">
        <v>37073.875011574077</v>
      </c>
      <c r="AC5860" s="198">
        <v>37103.875011574077</v>
      </c>
    </row>
    <row r="5861" spans="1:29" x14ac:dyDescent="0.2">
      <c r="A5861" s="44" t="str">
        <f t="shared" si="460"/>
        <v>US Power Physical</v>
      </c>
      <c r="B5861" s="44" t="str">
        <f t="shared" si="461"/>
        <v>US</v>
      </c>
      <c r="C5861" s="44" t="str">
        <f t="shared" si="462"/>
        <v>Power</v>
      </c>
      <c r="D5861" s="44" t="str">
        <f t="shared" si="463"/>
        <v>Physical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</v>
      </c>
      <c r="G5861" s="202">
        <v>1343614</v>
      </c>
      <c r="H5861" s="198">
        <v>37047.606574074074</v>
      </c>
      <c r="I5861" t="s">
        <v>3529</v>
      </c>
      <c r="M5861" t="s">
        <v>2818</v>
      </c>
      <c r="N5861" t="s">
        <v>3519</v>
      </c>
      <c r="O5861" t="s">
        <v>3897</v>
      </c>
      <c r="P5861" s="199">
        <v>50</v>
      </c>
      <c r="S5861" t="s">
        <v>3493</v>
      </c>
      <c r="T5861" t="s">
        <v>3730</v>
      </c>
      <c r="U5861" s="201">
        <v>70.25</v>
      </c>
      <c r="V5861" t="s">
        <v>3294</v>
      </c>
      <c r="W5861" t="s">
        <v>3538</v>
      </c>
      <c r="X5861" t="s">
        <v>3539</v>
      </c>
      <c r="Y5861" t="s">
        <v>4783</v>
      </c>
      <c r="Z5861" t="s">
        <v>3046</v>
      </c>
      <c r="AA5861">
        <v>633611.1</v>
      </c>
      <c r="AB5861" s="198">
        <v>37104.875011574077</v>
      </c>
      <c r="AC5861" s="198">
        <v>37134.875011574077</v>
      </c>
    </row>
    <row r="5862" spans="1:29" x14ac:dyDescent="0.2">
      <c r="A5862" s="44" t="str">
        <f t="shared" si="460"/>
        <v>US Power Physical</v>
      </c>
      <c r="B5862" s="44" t="str">
        <f t="shared" si="461"/>
        <v>US</v>
      </c>
      <c r="C5862" s="44" t="str">
        <f t="shared" si="462"/>
        <v>Power</v>
      </c>
      <c r="D5862" s="44" t="str">
        <f t="shared" si="463"/>
        <v>Physical</v>
      </c>
      <c r="E5862" s="44">
        <f>IF(VLOOKUP(S5862,'DD-Lookup'!$J$6:$L$50,3,FALSE)="Monthly",(YEAR(AC5862)-YEAR(AB5862))*12+MONTH(AC5862)-MONTH(AB5862)+1,(AC5862-AB5862+1))</f>
        <v>5</v>
      </c>
      <c r="F5862" s="213">
        <f t="shared" si="464"/>
        <v>250</v>
      </c>
      <c r="G5862" s="202">
        <v>1343615</v>
      </c>
      <c r="H5862" s="198">
        <v>37047.606631944444</v>
      </c>
      <c r="I5862" t="s">
        <v>4268</v>
      </c>
      <c r="M5862" t="s">
        <v>2818</v>
      </c>
      <c r="N5862" t="s">
        <v>3519</v>
      </c>
      <c r="O5862" t="s">
        <v>3457</v>
      </c>
      <c r="Q5862" s="199">
        <v>50</v>
      </c>
      <c r="S5862" t="s">
        <v>3493</v>
      </c>
      <c r="T5862" t="s">
        <v>3730</v>
      </c>
      <c r="U5862" s="201">
        <v>37.25</v>
      </c>
      <c r="V5862" t="s">
        <v>2457</v>
      </c>
      <c r="W5862" t="s">
        <v>3534</v>
      </c>
      <c r="X5862" t="s">
        <v>3535</v>
      </c>
      <c r="Y5862" t="s">
        <v>4783</v>
      </c>
      <c r="Z5862" t="s">
        <v>3046</v>
      </c>
      <c r="AA5862">
        <v>633612.1</v>
      </c>
      <c r="AB5862" s="198">
        <v>37053.875011574077</v>
      </c>
      <c r="AC5862" s="198">
        <v>37057.875011574077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310000</v>
      </c>
      <c r="G5863" s="202">
        <v>1343616</v>
      </c>
      <c r="H5863" s="198">
        <v>37047.606689814813</v>
      </c>
      <c r="I5863" t="s">
        <v>3645</v>
      </c>
      <c r="M5863" t="s">
        <v>3494</v>
      </c>
      <c r="N5863" t="s">
        <v>4277</v>
      </c>
      <c r="O5863" t="s">
        <v>4487</v>
      </c>
      <c r="P5863" s="199">
        <v>10000</v>
      </c>
      <c r="S5863" t="s">
        <v>3495</v>
      </c>
      <c r="T5863" t="s">
        <v>3730</v>
      </c>
      <c r="U5863" s="201">
        <v>3.89</v>
      </c>
      <c r="V5863" t="s">
        <v>3292</v>
      </c>
      <c r="W5863" t="s">
        <v>2909</v>
      </c>
      <c r="X5863" t="s">
        <v>4278</v>
      </c>
      <c r="Y5863" t="s">
        <v>3748</v>
      </c>
      <c r="Z5863" t="s">
        <v>3051</v>
      </c>
      <c r="AA5863" t="s">
        <v>1731</v>
      </c>
      <c r="AB5863" s="198">
        <v>37073.875</v>
      </c>
      <c r="AC5863" s="198">
        <v>37103.875</v>
      </c>
    </row>
    <row r="5864" spans="1:29" x14ac:dyDescent="0.2">
      <c r="A5864" s="44" t="str">
        <f t="shared" si="460"/>
        <v>US Power Physical</v>
      </c>
      <c r="B5864" s="44" t="str">
        <f t="shared" si="461"/>
        <v>US</v>
      </c>
      <c r="C5864" s="44" t="str">
        <f t="shared" si="462"/>
        <v>Power</v>
      </c>
      <c r="D5864" s="44" t="str">
        <f t="shared" si="463"/>
        <v>Physical</v>
      </c>
      <c r="E5864" s="44">
        <f>IF(VLOOKUP(S5864,'DD-Lookup'!$J$6:$L$50,3,FALSE)="Monthly",(YEAR(AC5864)-YEAR(AB5864))*12+MONTH(AC5864)-MONTH(AB5864)+1,(AC5864-AB5864+1))</f>
        <v>30</v>
      </c>
      <c r="F5864" s="213">
        <f t="shared" si="464"/>
        <v>1500</v>
      </c>
      <c r="G5864" s="202">
        <v>1343617</v>
      </c>
      <c r="H5864" s="198">
        <v>37047.60670138889</v>
      </c>
      <c r="I5864" t="s">
        <v>4264</v>
      </c>
      <c r="M5864" t="s">
        <v>2818</v>
      </c>
      <c r="N5864" t="s">
        <v>3519</v>
      </c>
      <c r="O5864" t="s">
        <v>4342</v>
      </c>
      <c r="P5864" s="199">
        <v>50</v>
      </c>
      <c r="S5864" t="s">
        <v>3493</v>
      </c>
      <c r="T5864" t="s">
        <v>3730</v>
      </c>
      <c r="U5864" s="201">
        <v>39.5</v>
      </c>
      <c r="V5864" t="s">
        <v>2397</v>
      </c>
      <c r="W5864" t="s">
        <v>3966</v>
      </c>
      <c r="X5864" t="s">
        <v>4258</v>
      </c>
      <c r="Y5864" t="s">
        <v>4783</v>
      </c>
      <c r="Z5864" t="s">
        <v>3046</v>
      </c>
      <c r="AA5864">
        <v>633613.1</v>
      </c>
      <c r="AB5864" s="198">
        <v>37135.591666666667</v>
      </c>
      <c r="AC5864" s="198">
        <v>37164.591666666667</v>
      </c>
    </row>
    <row r="5865" spans="1:29" x14ac:dyDescent="0.2">
      <c r="A5865" s="44" t="str">
        <f t="shared" si="460"/>
        <v>US Power Physical</v>
      </c>
      <c r="B5865" s="44" t="str">
        <f t="shared" si="461"/>
        <v>US</v>
      </c>
      <c r="C5865" s="44" t="str">
        <f t="shared" si="462"/>
        <v>Power</v>
      </c>
      <c r="D5865" s="44" t="str">
        <f t="shared" si="463"/>
        <v>Physical</v>
      </c>
      <c r="E5865" s="44">
        <f>IF(VLOOKUP(S5865,'DD-Lookup'!$J$6:$L$50,3,FALSE)="Monthly",(YEAR(AC5865)-YEAR(AB5865))*12+MONTH(AC5865)-MONTH(AB5865)+1,(AC5865-AB5865+1))</f>
        <v>92</v>
      </c>
      <c r="F5865" s="213">
        <f t="shared" si="464"/>
        <v>4600</v>
      </c>
      <c r="G5865" s="202">
        <v>1343619</v>
      </c>
      <c r="H5865" s="198">
        <v>37047.606979166667</v>
      </c>
      <c r="I5865" t="s">
        <v>4239</v>
      </c>
      <c r="M5865" t="s">
        <v>2818</v>
      </c>
      <c r="N5865" t="s">
        <v>3519</v>
      </c>
      <c r="O5865" t="s">
        <v>3302</v>
      </c>
      <c r="P5865" s="199">
        <v>50</v>
      </c>
      <c r="S5865" t="s">
        <v>3493</v>
      </c>
      <c r="T5865" t="s">
        <v>3730</v>
      </c>
      <c r="U5865" s="201">
        <v>39.75</v>
      </c>
      <c r="V5865" t="s">
        <v>3661</v>
      </c>
      <c r="W5865" t="s">
        <v>4274</v>
      </c>
      <c r="X5865" t="s">
        <v>3683</v>
      </c>
      <c r="Y5865" t="s">
        <v>4783</v>
      </c>
      <c r="Z5865" t="s">
        <v>3046</v>
      </c>
      <c r="AA5865">
        <v>633615.1</v>
      </c>
      <c r="AB5865" s="198">
        <v>37165.875</v>
      </c>
      <c r="AC5865" s="198">
        <v>37256.875</v>
      </c>
    </row>
    <row r="5866" spans="1:29" x14ac:dyDescent="0.2">
      <c r="A5866" s="44" t="str">
        <f t="shared" si="460"/>
        <v>US Power Physical</v>
      </c>
      <c r="B5866" s="44" t="str">
        <f t="shared" si="461"/>
        <v>US</v>
      </c>
      <c r="C5866" s="44" t="str">
        <f t="shared" si="462"/>
        <v>Power</v>
      </c>
      <c r="D5866" s="44" t="str">
        <f t="shared" si="463"/>
        <v>Physical</v>
      </c>
      <c r="E5866" s="44">
        <f>IF(VLOOKUP(S5866,'DD-Lookup'!$J$6:$L$50,3,FALSE)="Monthly",(YEAR(AC5866)-YEAR(AB5866))*12+MONTH(AC5866)-MONTH(AB5866)+1,(AC5866-AB5866+1))</f>
        <v>61</v>
      </c>
      <c r="F5866" s="213">
        <f t="shared" si="464"/>
        <v>3050</v>
      </c>
      <c r="G5866" s="202">
        <v>1343620</v>
      </c>
      <c r="H5866" s="198">
        <v>37047.607048611113</v>
      </c>
      <c r="I5866" t="s">
        <v>4239</v>
      </c>
      <c r="M5866" t="s">
        <v>2818</v>
      </c>
      <c r="N5866" t="s">
        <v>3519</v>
      </c>
      <c r="O5866" t="s">
        <v>774</v>
      </c>
      <c r="P5866" s="199">
        <v>50</v>
      </c>
      <c r="S5866" t="s">
        <v>3493</v>
      </c>
      <c r="T5866" t="s">
        <v>3730</v>
      </c>
      <c r="U5866" s="201">
        <v>39</v>
      </c>
      <c r="V5866" t="s">
        <v>3661</v>
      </c>
      <c r="W5866" t="s">
        <v>4274</v>
      </c>
      <c r="X5866" t="s">
        <v>3683</v>
      </c>
      <c r="Y5866" t="s">
        <v>4783</v>
      </c>
      <c r="Z5866" t="s">
        <v>3046</v>
      </c>
      <c r="AA5866">
        <v>633616.1</v>
      </c>
      <c r="AB5866" s="198">
        <v>37316.875</v>
      </c>
      <c r="AC5866" s="198">
        <v>37376.875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123</v>
      </c>
      <c r="F5867" s="213">
        <f t="shared" si="464"/>
        <v>3075000</v>
      </c>
      <c r="G5867" s="202">
        <v>1343621</v>
      </c>
      <c r="H5867" s="198">
        <v>37047.607499999998</v>
      </c>
      <c r="I5867" t="s">
        <v>4496</v>
      </c>
      <c r="M5867" t="s">
        <v>3494</v>
      </c>
      <c r="N5867" t="s">
        <v>4488</v>
      </c>
      <c r="O5867" t="s">
        <v>1224</v>
      </c>
      <c r="P5867" s="199">
        <v>25000</v>
      </c>
      <c r="S5867" t="s">
        <v>3495</v>
      </c>
      <c r="T5867" t="s">
        <v>3730</v>
      </c>
      <c r="U5867" s="201">
        <v>-0.09</v>
      </c>
      <c r="V5867" t="s">
        <v>4497</v>
      </c>
      <c r="W5867" t="s">
        <v>4406</v>
      </c>
      <c r="X5867" t="s">
        <v>4407</v>
      </c>
      <c r="Y5867" t="s">
        <v>3748</v>
      </c>
      <c r="Z5867" t="s">
        <v>3051</v>
      </c>
      <c r="AA5867" t="s">
        <v>1732</v>
      </c>
      <c r="AB5867" s="198">
        <v>37073</v>
      </c>
      <c r="AC5867" s="198">
        <v>37195</v>
      </c>
    </row>
    <row r="5868" spans="1:29" x14ac:dyDescent="0.2">
      <c r="A5868" s="44" t="str">
        <f t="shared" si="460"/>
        <v>US Power Physical</v>
      </c>
      <c r="B5868" s="44" t="str">
        <f t="shared" si="461"/>
        <v>US</v>
      </c>
      <c r="C5868" s="44" t="str">
        <f t="shared" si="462"/>
        <v>Power</v>
      </c>
      <c r="D5868" s="44" t="str">
        <f t="shared" si="463"/>
        <v>Physical</v>
      </c>
      <c r="E5868" s="44">
        <f>IF(VLOOKUP(S5868,'DD-Lookup'!$J$6:$L$50,3,FALSE)="Monthly",(YEAR(AC5868)-YEAR(AB5868))*12+MONTH(AC5868)-MONTH(AB5868)+1,(AC5868-AB5868+1))</f>
        <v>365</v>
      </c>
      <c r="F5868" s="213">
        <f t="shared" si="464"/>
        <v>18250</v>
      </c>
      <c r="G5868" s="202">
        <v>1343623</v>
      </c>
      <c r="H5868" s="198">
        <v>37047.607777777775</v>
      </c>
      <c r="I5868" t="s">
        <v>3703</v>
      </c>
      <c r="M5868" t="s">
        <v>2818</v>
      </c>
      <c r="N5868" t="s">
        <v>3519</v>
      </c>
      <c r="O5868" t="s">
        <v>1398</v>
      </c>
      <c r="Q5868" s="199">
        <v>50</v>
      </c>
      <c r="S5868" t="s">
        <v>3493</v>
      </c>
      <c r="T5868" t="s">
        <v>3730</v>
      </c>
      <c r="U5868" s="201">
        <v>40.75</v>
      </c>
      <c r="V5868" t="s">
        <v>3142</v>
      </c>
      <c r="W5868" t="s">
        <v>3538</v>
      </c>
      <c r="X5868" t="s">
        <v>3539</v>
      </c>
      <c r="Y5868" t="s">
        <v>4783</v>
      </c>
      <c r="Z5868" t="s">
        <v>3046</v>
      </c>
      <c r="AA5868">
        <v>633617.1</v>
      </c>
      <c r="AB5868" s="198">
        <v>37257.710416666669</v>
      </c>
      <c r="AC5868" s="198">
        <v>37621.710416666669</v>
      </c>
    </row>
    <row r="5869" spans="1:29" x14ac:dyDescent="0.2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1343624</v>
      </c>
      <c r="H5869" s="198">
        <v>37047.607881944445</v>
      </c>
      <c r="I5869" t="s">
        <v>3645</v>
      </c>
      <c r="M5869" t="s">
        <v>3494</v>
      </c>
      <c r="N5869" t="s">
        <v>4488</v>
      </c>
      <c r="O5869" t="s">
        <v>4395</v>
      </c>
      <c r="P5869" s="199">
        <v>5000</v>
      </c>
      <c r="S5869" t="s">
        <v>3495</v>
      </c>
      <c r="T5869" t="s">
        <v>3730</v>
      </c>
      <c r="U5869" s="201">
        <v>2.36</v>
      </c>
      <c r="V5869" t="s">
        <v>2782</v>
      </c>
      <c r="W5869" t="s">
        <v>4385</v>
      </c>
      <c r="X5869" t="s">
        <v>4386</v>
      </c>
      <c r="Y5869" t="s">
        <v>3748</v>
      </c>
      <c r="Z5869" t="s">
        <v>3051</v>
      </c>
      <c r="AA5869" t="s">
        <v>1733</v>
      </c>
      <c r="AB5869" s="198">
        <v>37165.875011574077</v>
      </c>
      <c r="AC5869" s="198">
        <v>37195.875011574077</v>
      </c>
    </row>
    <row r="5870" spans="1:29" x14ac:dyDescent="0.2">
      <c r="A5870" s="44" t="str">
        <f t="shared" si="460"/>
        <v>US Power Physical</v>
      </c>
      <c r="B5870" s="44" t="str">
        <f t="shared" si="461"/>
        <v>US</v>
      </c>
      <c r="C5870" s="44" t="str">
        <f t="shared" si="462"/>
        <v>Power</v>
      </c>
      <c r="D5870" s="44" t="str">
        <f t="shared" si="463"/>
        <v>Physical</v>
      </c>
      <c r="E5870" s="44">
        <f>IF(VLOOKUP(S5870,'DD-Lookup'!$J$6:$L$50,3,FALSE)="Monthly",(YEAR(AC5870)-YEAR(AB5870))*12+MONTH(AC5870)-MONTH(AB5870)+1,(AC5870-AB5870+1))</f>
        <v>5</v>
      </c>
      <c r="F5870" s="213">
        <f t="shared" si="464"/>
        <v>250</v>
      </c>
      <c r="G5870" s="202">
        <v>1343626</v>
      </c>
      <c r="H5870" s="198">
        <v>37047.608194444445</v>
      </c>
      <c r="I5870" t="s">
        <v>4246</v>
      </c>
      <c r="M5870" t="s">
        <v>2818</v>
      </c>
      <c r="N5870" t="s">
        <v>3519</v>
      </c>
      <c r="O5870" t="s">
        <v>3457</v>
      </c>
      <c r="P5870" s="199">
        <v>50</v>
      </c>
      <c r="S5870" t="s">
        <v>3493</v>
      </c>
      <c r="T5870" t="s">
        <v>3730</v>
      </c>
      <c r="U5870" s="201">
        <v>37</v>
      </c>
      <c r="V5870" t="s">
        <v>1734</v>
      </c>
      <c r="W5870" t="s">
        <v>3534</v>
      </c>
      <c r="X5870" t="s">
        <v>3535</v>
      </c>
      <c r="Y5870" t="s">
        <v>4783</v>
      </c>
      <c r="Z5870" t="s">
        <v>3046</v>
      </c>
      <c r="AA5870">
        <v>633622.1</v>
      </c>
      <c r="AB5870" s="198">
        <v>37053.875011574077</v>
      </c>
      <c r="AC5870" s="198">
        <v>37057.875011574077</v>
      </c>
    </row>
    <row r="5871" spans="1:29" x14ac:dyDescent="0.2">
      <c r="A5871" s="44" t="str">
        <f t="shared" si="460"/>
        <v>US Power Physical</v>
      </c>
      <c r="B5871" s="44" t="str">
        <f t="shared" si="461"/>
        <v>US</v>
      </c>
      <c r="C5871" s="44" t="str">
        <f t="shared" si="462"/>
        <v>Power</v>
      </c>
      <c r="D5871" s="44" t="str">
        <f t="shared" si="463"/>
        <v>Physical</v>
      </c>
      <c r="E5871" s="44">
        <f>IF(VLOOKUP(S5871,'DD-Lookup'!$J$6:$L$50,3,FALSE)="Monthly",(YEAR(AC5871)-YEAR(AB5871))*12+MONTH(AC5871)-MONTH(AB5871)+1,(AC5871-AB5871+1))</f>
        <v>31</v>
      </c>
      <c r="F5871" s="213">
        <f t="shared" si="464"/>
        <v>1550</v>
      </c>
      <c r="G5871" s="202">
        <v>1343627</v>
      </c>
      <c r="H5871" s="198">
        <v>37047.608240740738</v>
      </c>
      <c r="I5871" t="s">
        <v>4681</v>
      </c>
      <c r="J5871" t="s">
        <v>4422</v>
      </c>
      <c r="K5871" t="s">
        <v>4267</v>
      </c>
      <c r="M5871" t="s">
        <v>2818</v>
      </c>
      <c r="N5871" t="s">
        <v>3519</v>
      </c>
      <c r="O5871" t="s">
        <v>3834</v>
      </c>
      <c r="Q5871" s="199">
        <v>50</v>
      </c>
      <c r="S5871" t="s">
        <v>3493</v>
      </c>
      <c r="T5871" t="s">
        <v>3730</v>
      </c>
      <c r="U5871" s="201">
        <v>82.25</v>
      </c>
      <c r="V5871" t="s">
        <v>3214</v>
      </c>
      <c r="W5871" t="s">
        <v>3538</v>
      </c>
      <c r="X5871" t="s">
        <v>3539</v>
      </c>
      <c r="Y5871" t="s">
        <v>4783</v>
      </c>
      <c r="Z5871" t="s">
        <v>3046</v>
      </c>
      <c r="AA5871">
        <v>633624.1</v>
      </c>
      <c r="AB5871" s="198">
        <v>37073.875011574077</v>
      </c>
      <c r="AC5871" s="198">
        <v>37103.875011574077</v>
      </c>
    </row>
    <row r="5872" spans="1:29" x14ac:dyDescent="0.2">
      <c r="A5872" s="44" t="str">
        <f t="shared" si="460"/>
        <v>US Power Physical</v>
      </c>
      <c r="B5872" s="44" t="str">
        <f t="shared" si="461"/>
        <v>US</v>
      </c>
      <c r="C5872" s="44" t="str">
        <f t="shared" si="462"/>
        <v>Power</v>
      </c>
      <c r="D5872" s="44" t="str">
        <f t="shared" si="463"/>
        <v>Physical</v>
      </c>
      <c r="E5872" s="44">
        <f>IF(VLOOKUP(S5872,'DD-Lookup'!$J$6:$L$50,3,FALSE)="Monthly",(YEAR(AC5872)-YEAR(AB5872))*12+MONTH(AC5872)-MONTH(AB5872)+1,(AC5872-AB5872+1))</f>
        <v>5</v>
      </c>
      <c r="F5872" s="213">
        <f t="shared" si="464"/>
        <v>250</v>
      </c>
      <c r="G5872" s="202">
        <v>1343628</v>
      </c>
      <c r="H5872" s="198">
        <v>37047.608414351853</v>
      </c>
      <c r="I5872" t="s">
        <v>4259</v>
      </c>
      <c r="M5872" t="s">
        <v>2818</v>
      </c>
      <c r="N5872" t="s">
        <v>3519</v>
      </c>
      <c r="O5872" t="s">
        <v>3457</v>
      </c>
      <c r="Q5872" s="199">
        <v>50</v>
      </c>
      <c r="S5872" t="s">
        <v>3493</v>
      </c>
      <c r="T5872" t="s">
        <v>3730</v>
      </c>
      <c r="U5872" s="201">
        <v>37.25</v>
      </c>
      <c r="V5872" t="s">
        <v>4260</v>
      </c>
      <c r="W5872" t="s">
        <v>3534</v>
      </c>
      <c r="X5872" t="s">
        <v>3535</v>
      </c>
      <c r="Y5872" t="s">
        <v>4783</v>
      </c>
      <c r="Z5872" t="s">
        <v>3046</v>
      </c>
      <c r="AA5872">
        <v>633626.1</v>
      </c>
      <c r="AB5872" s="198">
        <v>37053.875011574077</v>
      </c>
      <c r="AC5872" s="198">
        <v>37057.875011574077</v>
      </c>
    </row>
    <row r="5873" spans="1:29" x14ac:dyDescent="0.2">
      <c r="A5873" s="44" t="str">
        <f t="shared" si="460"/>
        <v xml:space="preserve"> Natural Gas Physical</v>
      </c>
      <c r="B5873" s="44" t="str">
        <f t="shared" si="461"/>
        <v/>
      </c>
      <c r="C5873" s="44" t="str">
        <f t="shared" si="462"/>
        <v>Natural Gas</v>
      </c>
      <c r="D5873" s="44" t="str">
        <f t="shared" si="463"/>
        <v>Physical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</v>
      </c>
      <c r="G5873" s="202">
        <v>1343630</v>
      </c>
      <c r="H5873" s="198">
        <v>37047.608715277776</v>
      </c>
      <c r="I5873" t="s">
        <v>4103</v>
      </c>
      <c r="M5873" t="s">
        <v>3494</v>
      </c>
      <c r="N5873" t="s">
        <v>3176</v>
      </c>
      <c r="O5873" t="s">
        <v>4591</v>
      </c>
      <c r="P5873" s="199">
        <v>5000</v>
      </c>
      <c r="S5873" t="s">
        <v>3798</v>
      </c>
      <c r="T5873" t="s">
        <v>3177</v>
      </c>
      <c r="U5873" s="201">
        <v>4.68</v>
      </c>
      <c r="V5873" t="s">
        <v>4104</v>
      </c>
      <c r="W5873" t="s">
        <v>3178</v>
      </c>
      <c r="X5873" t="s">
        <v>3179</v>
      </c>
      <c r="Y5873" t="s">
        <v>4481</v>
      </c>
      <c r="Z5873" t="s">
        <v>3052</v>
      </c>
      <c r="AA5873">
        <v>831964</v>
      </c>
      <c r="AB5873" s="198">
        <v>37047.875011574077</v>
      </c>
      <c r="AC5873" s="198">
        <v>37047.875011574077</v>
      </c>
    </row>
    <row r="5874" spans="1:29" x14ac:dyDescent="0.2">
      <c r="A5874" s="44" t="str">
        <f t="shared" si="460"/>
        <v>US Power Financial</v>
      </c>
      <c r="B5874" s="44" t="str">
        <f t="shared" si="461"/>
        <v>US</v>
      </c>
      <c r="C5874" s="44" t="str">
        <f t="shared" si="462"/>
        <v>Power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</v>
      </c>
      <c r="G5874" s="202">
        <v>1343631</v>
      </c>
      <c r="H5874" s="198">
        <v>37047.608784722222</v>
      </c>
      <c r="I5874" t="s">
        <v>4496</v>
      </c>
      <c r="M5874" t="s">
        <v>2818</v>
      </c>
      <c r="N5874" t="s">
        <v>4780</v>
      </c>
      <c r="O5874" t="s">
        <v>1414</v>
      </c>
      <c r="Q5874" s="199">
        <v>50</v>
      </c>
      <c r="S5874" t="s">
        <v>3493</v>
      </c>
      <c r="T5874" t="s">
        <v>3730</v>
      </c>
      <c r="U5874" s="201">
        <v>39.799999999999997</v>
      </c>
      <c r="V5874" t="s">
        <v>3390</v>
      </c>
      <c r="W5874" t="s">
        <v>4253</v>
      </c>
      <c r="X5874" t="s">
        <v>3526</v>
      </c>
      <c r="Y5874" t="s">
        <v>4783</v>
      </c>
      <c r="Z5874" t="s">
        <v>3051</v>
      </c>
      <c r="AA5874">
        <v>633630.1</v>
      </c>
      <c r="AB5874" s="198">
        <v>37049.875011574077</v>
      </c>
      <c r="AC5874" s="198">
        <v>37049.875011574077</v>
      </c>
    </row>
    <row r="5875" spans="1:29" x14ac:dyDescent="0.2">
      <c r="A5875" s="44" t="str">
        <f t="shared" si="460"/>
        <v xml:space="preserve"> Natural Gas Physical</v>
      </c>
      <c r="B5875" s="44" t="str">
        <f t="shared" si="461"/>
        <v/>
      </c>
      <c r="C5875" s="44" t="str">
        <f t="shared" si="462"/>
        <v>Natural Gas</v>
      </c>
      <c r="D5875" s="44" t="str">
        <f t="shared" si="463"/>
        <v>Physical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</v>
      </c>
      <c r="G5875" s="202">
        <v>1343632</v>
      </c>
      <c r="H5875" s="198">
        <v>37047.608796296299</v>
      </c>
      <c r="I5875" t="s">
        <v>3808</v>
      </c>
      <c r="M5875" t="s">
        <v>3494</v>
      </c>
      <c r="N5875" t="s">
        <v>3176</v>
      </c>
      <c r="O5875" t="s">
        <v>4591</v>
      </c>
      <c r="Q5875" s="199">
        <v>5000</v>
      </c>
      <c r="S5875" t="s">
        <v>3798</v>
      </c>
      <c r="T5875" t="s">
        <v>3177</v>
      </c>
      <c r="U5875" s="201">
        <v>4.6825000000000001</v>
      </c>
      <c r="V5875" t="s">
        <v>3809</v>
      </c>
      <c r="W5875" t="s">
        <v>3178</v>
      </c>
      <c r="X5875" t="s">
        <v>3179</v>
      </c>
      <c r="Y5875" t="s">
        <v>4481</v>
      </c>
      <c r="Z5875" t="s">
        <v>3052</v>
      </c>
      <c r="AA5875">
        <v>831965</v>
      </c>
      <c r="AB5875" s="198">
        <v>37047.875011574077</v>
      </c>
      <c r="AC5875" s="198">
        <v>37047.875011574077</v>
      </c>
    </row>
    <row r="5876" spans="1:29" x14ac:dyDescent="0.2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151</v>
      </c>
      <c r="F5876" s="213">
        <f t="shared" si="464"/>
        <v>755000</v>
      </c>
      <c r="G5876" s="202">
        <v>1343633</v>
      </c>
      <c r="H5876" s="198">
        <v>37047.611076388886</v>
      </c>
      <c r="I5876" t="s">
        <v>4484</v>
      </c>
      <c r="M5876" t="s">
        <v>3494</v>
      </c>
      <c r="N5876" t="s">
        <v>4277</v>
      </c>
      <c r="O5876" t="s">
        <v>4505</v>
      </c>
      <c r="P5876" s="199">
        <v>5000</v>
      </c>
      <c r="S5876" t="s">
        <v>3495</v>
      </c>
      <c r="T5876" t="s">
        <v>3730</v>
      </c>
      <c r="U5876" s="201">
        <v>4.335</v>
      </c>
      <c r="V5876" t="s">
        <v>4485</v>
      </c>
      <c r="W5876" t="s">
        <v>2909</v>
      </c>
      <c r="X5876" t="s">
        <v>4278</v>
      </c>
      <c r="Y5876" t="s">
        <v>3748</v>
      </c>
      <c r="Z5876" t="s">
        <v>3051</v>
      </c>
      <c r="AA5876" t="s">
        <v>1735</v>
      </c>
      <c r="AB5876" s="198">
        <v>37196</v>
      </c>
      <c r="AC5876" s="198">
        <v>37346</v>
      </c>
    </row>
    <row r="5877" spans="1:29" x14ac:dyDescent="0.2">
      <c r="A5877" s="44" t="str">
        <f t="shared" si="460"/>
        <v>US Power Physical</v>
      </c>
      <c r="B5877" s="44" t="str">
        <f t="shared" si="461"/>
        <v>US</v>
      </c>
      <c r="C5877" s="44" t="str">
        <f t="shared" si="462"/>
        <v>Power</v>
      </c>
      <c r="D5877" s="44" t="str">
        <f t="shared" si="463"/>
        <v>Physical</v>
      </c>
      <c r="E5877" s="44">
        <f>IF(VLOOKUP(S5877,'DD-Lookup'!$J$6:$L$50,3,FALSE)="Monthly",(YEAR(AC5877)-YEAR(AB5877))*12+MONTH(AC5877)-MONTH(AB5877)+1,(AC5877-AB5877+1))</f>
        <v>1</v>
      </c>
      <c r="F5877" s="213">
        <f t="shared" si="464"/>
        <v>50</v>
      </c>
      <c r="G5877" s="202">
        <v>1343634</v>
      </c>
      <c r="H5877" s="198">
        <v>37047.61146990741</v>
      </c>
      <c r="I5877" t="s">
        <v>3533</v>
      </c>
      <c r="M5877" t="s">
        <v>2818</v>
      </c>
      <c r="N5877" t="s">
        <v>3519</v>
      </c>
      <c r="O5877" t="s">
        <v>1712</v>
      </c>
      <c r="P5877" s="199">
        <v>50</v>
      </c>
      <c r="S5877" t="s">
        <v>3493</v>
      </c>
      <c r="T5877" t="s">
        <v>3730</v>
      </c>
      <c r="U5877" s="201">
        <v>29.3</v>
      </c>
      <c r="V5877" t="s">
        <v>4784</v>
      </c>
      <c r="W5877" t="s">
        <v>3534</v>
      </c>
      <c r="X5877" t="s">
        <v>3535</v>
      </c>
      <c r="Y5877" t="s">
        <v>4783</v>
      </c>
      <c r="Z5877" t="s">
        <v>3046</v>
      </c>
      <c r="AA5877">
        <v>633633.1</v>
      </c>
      <c r="AB5877" s="198">
        <v>37049.875011574077</v>
      </c>
      <c r="AC5877" s="198">
        <v>37049.875011574077</v>
      </c>
    </row>
    <row r="5878" spans="1:29" x14ac:dyDescent="0.2">
      <c r="A5878" s="44" t="str">
        <f t="shared" si="460"/>
        <v>US Power Physical</v>
      </c>
      <c r="B5878" s="44" t="str">
        <f t="shared" si="461"/>
        <v>US</v>
      </c>
      <c r="C5878" s="44" t="str">
        <f t="shared" si="462"/>
        <v>Power</v>
      </c>
      <c r="D5878" s="44" t="str">
        <f t="shared" si="463"/>
        <v>Physical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</v>
      </c>
      <c r="G5878" s="202">
        <v>1343635</v>
      </c>
      <c r="H5878" s="198">
        <v>37047.611527777779</v>
      </c>
      <c r="I5878" t="s">
        <v>3533</v>
      </c>
      <c r="M5878" t="s">
        <v>2818</v>
      </c>
      <c r="N5878" t="s">
        <v>3519</v>
      </c>
      <c r="O5878" t="s">
        <v>1712</v>
      </c>
      <c r="P5878" s="199">
        <v>50</v>
      </c>
      <c r="S5878" t="s">
        <v>3493</v>
      </c>
      <c r="T5878" t="s">
        <v>3730</v>
      </c>
      <c r="U5878" s="201">
        <v>29.25</v>
      </c>
      <c r="V5878" t="s">
        <v>4784</v>
      </c>
      <c r="W5878" t="s">
        <v>3534</v>
      </c>
      <c r="X5878" t="s">
        <v>3535</v>
      </c>
      <c r="Y5878" t="s">
        <v>4783</v>
      </c>
      <c r="Z5878" t="s">
        <v>3046</v>
      </c>
      <c r="AA5878">
        <v>633634.1</v>
      </c>
      <c r="AB5878" s="198">
        <v>37049.875011574077</v>
      </c>
      <c r="AC5878" s="198">
        <v>37049.875011574077</v>
      </c>
    </row>
    <row r="5879" spans="1:29" x14ac:dyDescent="0.2">
      <c r="A5879" s="44" t="str">
        <f t="shared" si="460"/>
        <v>US Power Physical</v>
      </c>
      <c r="B5879" s="44" t="str">
        <f t="shared" si="461"/>
        <v>US</v>
      </c>
      <c r="C5879" s="44" t="str">
        <f t="shared" si="462"/>
        <v>Power</v>
      </c>
      <c r="D5879" s="44" t="str">
        <f t="shared" si="463"/>
        <v>Physical</v>
      </c>
      <c r="E5879" s="44">
        <f>IF(VLOOKUP(S5879,'DD-Lookup'!$J$6:$L$50,3,FALSE)="Monthly",(YEAR(AC5879)-YEAR(AB5879))*12+MONTH(AC5879)-MONTH(AB5879)+1,(AC5879-AB5879+1))</f>
        <v>2</v>
      </c>
      <c r="F5879" s="213">
        <f t="shared" si="464"/>
        <v>100</v>
      </c>
      <c r="G5879" s="202">
        <v>1343636</v>
      </c>
      <c r="H5879" s="198">
        <v>37047.612268518518</v>
      </c>
      <c r="I5879" t="s">
        <v>3540</v>
      </c>
      <c r="M5879" t="s">
        <v>2818</v>
      </c>
      <c r="N5879" t="s">
        <v>3519</v>
      </c>
      <c r="O5879" t="s">
        <v>2689</v>
      </c>
      <c r="Q5879" s="199">
        <v>50</v>
      </c>
      <c r="S5879" t="s">
        <v>3493</v>
      </c>
      <c r="T5879" t="s">
        <v>3730</v>
      </c>
      <c r="U5879" s="201">
        <v>34.700000000000003</v>
      </c>
      <c r="V5879" t="s">
        <v>3121</v>
      </c>
      <c r="W5879" t="s">
        <v>3444</v>
      </c>
      <c r="X5879" t="s">
        <v>3526</v>
      </c>
      <c r="Y5879" t="s">
        <v>4783</v>
      </c>
      <c r="Z5879" t="s">
        <v>3046</v>
      </c>
      <c r="AA5879">
        <v>633635.1</v>
      </c>
      <c r="AB5879" s="198">
        <v>37049.875011574077</v>
      </c>
      <c r="AC5879" s="198">
        <v>37050.875011574077</v>
      </c>
    </row>
    <row r="5880" spans="1:29" x14ac:dyDescent="0.2">
      <c r="A5880" s="44" t="str">
        <f t="shared" si="460"/>
        <v>US Power Physical</v>
      </c>
      <c r="B5880" s="44" t="str">
        <f t="shared" si="461"/>
        <v>US</v>
      </c>
      <c r="C5880" s="44" t="str">
        <f t="shared" si="462"/>
        <v>Power</v>
      </c>
      <c r="D5880" s="44" t="str">
        <f t="shared" si="463"/>
        <v>Physical</v>
      </c>
      <c r="E5880" s="44">
        <f>IF(VLOOKUP(S5880,'DD-Lookup'!$J$6:$L$50,3,FALSE)="Monthly",(YEAR(AC5880)-YEAR(AB5880))*12+MONTH(AC5880)-MONTH(AB5880)+1,(AC5880-AB5880+1))</f>
        <v>5</v>
      </c>
      <c r="F5880" s="213">
        <f t="shared" si="464"/>
        <v>250</v>
      </c>
      <c r="G5880" s="202">
        <v>1343637</v>
      </c>
      <c r="H5880" s="198">
        <v>37047.612291666665</v>
      </c>
      <c r="I5880" t="s">
        <v>3540</v>
      </c>
      <c r="M5880" t="s">
        <v>2818</v>
      </c>
      <c r="N5880" t="s">
        <v>3519</v>
      </c>
      <c r="O5880" t="s">
        <v>3845</v>
      </c>
      <c r="Q5880" s="199">
        <v>50</v>
      </c>
      <c r="S5880" t="s">
        <v>3493</v>
      </c>
      <c r="T5880" t="s">
        <v>3730</v>
      </c>
      <c r="U5880" s="201">
        <v>37</v>
      </c>
      <c r="V5880" t="s">
        <v>4256</v>
      </c>
      <c r="W5880" t="s">
        <v>3523</v>
      </c>
      <c r="X5880" t="s">
        <v>3524</v>
      </c>
      <c r="Y5880" t="s">
        <v>4783</v>
      </c>
      <c r="Z5880" t="s">
        <v>3046</v>
      </c>
      <c r="AA5880">
        <v>633636.1</v>
      </c>
      <c r="AB5880" s="198">
        <v>37053.875011574077</v>
      </c>
      <c r="AC5880" s="198">
        <v>37057.875011574077</v>
      </c>
    </row>
    <row r="5881" spans="1:29" x14ac:dyDescent="0.2">
      <c r="A5881" s="44" t="str">
        <f t="shared" si="460"/>
        <v>US Power Physical</v>
      </c>
      <c r="B5881" s="44" t="str">
        <f t="shared" si="461"/>
        <v>US</v>
      </c>
      <c r="C5881" s="44" t="str">
        <f t="shared" si="462"/>
        <v>Power</v>
      </c>
      <c r="D5881" s="44" t="str">
        <f t="shared" si="463"/>
        <v>Physical</v>
      </c>
      <c r="E5881" s="44">
        <f>IF(VLOOKUP(S5881,'DD-Lookup'!$J$6:$L$50,3,FALSE)="Monthly",(YEAR(AC5881)-YEAR(AB5881))*12+MONTH(AC5881)-MONTH(AB5881)+1,(AC5881-AB5881+1))</f>
        <v>59</v>
      </c>
      <c r="F5881" s="213">
        <f t="shared" si="464"/>
        <v>2950</v>
      </c>
      <c r="G5881" s="202">
        <v>1343638</v>
      </c>
      <c r="H5881" s="198">
        <v>37047.612314814818</v>
      </c>
      <c r="I5881" t="s">
        <v>3529</v>
      </c>
      <c r="M5881" t="s">
        <v>2818</v>
      </c>
      <c r="N5881" t="s">
        <v>3519</v>
      </c>
      <c r="O5881" t="s">
        <v>471</v>
      </c>
      <c r="P5881" s="199">
        <v>50</v>
      </c>
      <c r="S5881" t="s">
        <v>3493</v>
      </c>
      <c r="T5881" t="s">
        <v>3730</v>
      </c>
      <c r="U5881" s="201">
        <v>59.25</v>
      </c>
      <c r="V5881" t="s">
        <v>152</v>
      </c>
      <c r="W5881" t="s">
        <v>4263</v>
      </c>
      <c r="X5881" t="s">
        <v>3541</v>
      </c>
      <c r="Y5881" t="s">
        <v>4783</v>
      </c>
      <c r="Z5881" t="s">
        <v>3046</v>
      </c>
      <c r="AA5881">
        <v>633637.1</v>
      </c>
      <c r="AB5881" s="198">
        <v>37257.71597222222</v>
      </c>
      <c r="AC5881" s="198">
        <v>37315.71597222222</v>
      </c>
    </row>
    <row r="5882" spans="1:29" x14ac:dyDescent="0.2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24</v>
      </c>
      <c r="F5882" s="213">
        <f t="shared" si="464"/>
        <v>240000</v>
      </c>
      <c r="G5882" s="202">
        <v>1343640</v>
      </c>
      <c r="H5882" s="198">
        <v>37047.612893518519</v>
      </c>
      <c r="I5882" t="s">
        <v>4496</v>
      </c>
      <c r="M5882" t="s">
        <v>3494</v>
      </c>
      <c r="N5882" t="s">
        <v>4277</v>
      </c>
      <c r="O5882" t="s">
        <v>1189</v>
      </c>
      <c r="P5882" s="199">
        <v>10000</v>
      </c>
      <c r="S5882" t="s">
        <v>3495</v>
      </c>
      <c r="T5882" t="s">
        <v>3730</v>
      </c>
      <c r="U5882" s="201">
        <v>3.7850000000000001</v>
      </c>
      <c r="V5882" t="s">
        <v>3156</v>
      </c>
      <c r="W5882" t="s">
        <v>4527</v>
      </c>
      <c r="X5882" t="s">
        <v>4157</v>
      </c>
      <c r="Y5882" t="s">
        <v>3748</v>
      </c>
      <c r="Z5882" t="s">
        <v>3051</v>
      </c>
      <c r="AA5882" t="s">
        <v>1736</v>
      </c>
      <c r="AB5882" s="198">
        <v>37049.875011574077</v>
      </c>
      <c r="AC5882" s="198">
        <v>37072.875011574077</v>
      </c>
    </row>
    <row r="5883" spans="1:29" x14ac:dyDescent="0.2">
      <c r="A5883" s="44" t="str">
        <f t="shared" si="460"/>
        <v>US Natural Gas Physical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Physical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155000</v>
      </c>
      <c r="G5883" s="202">
        <v>1343641</v>
      </c>
      <c r="H5883" s="198">
        <v>37047.613321759258</v>
      </c>
      <c r="I5883" t="s">
        <v>4521</v>
      </c>
      <c r="M5883" t="s">
        <v>3494</v>
      </c>
      <c r="N5883" t="s">
        <v>3873</v>
      </c>
      <c r="O5883" t="s">
        <v>2628</v>
      </c>
      <c r="P5883" s="199">
        <v>5000</v>
      </c>
      <c r="S5883" t="s">
        <v>3495</v>
      </c>
      <c r="T5883" t="s">
        <v>3730</v>
      </c>
      <c r="U5883" s="201">
        <v>0.375</v>
      </c>
      <c r="V5883" t="s">
        <v>4366</v>
      </c>
      <c r="W5883" t="s">
        <v>3217</v>
      </c>
      <c r="X5883" t="s">
        <v>3153</v>
      </c>
      <c r="Y5883" t="s">
        <v>4481</v>
      </c>
      <c r="Z5883" t="s">
        <v>3051</v>
      </c>
      <c r="AA5883" t="s">
        <v>1737</v>
      </c>
      <c r="AB5883" s="198">
        <v>37073.875011574077</v>
      </c>
      <c r="AC5883" s="198">
        <v>37103.875011574077</v>
      </c>
    </row>
    <row r="5884" spans="1:29" x14ac:dyDescent="0.2">
      <c r="A5884" s="44" t="str">
        <f t="shared" si="460"/>
        <v>US Natural Gas Physical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Physical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155000</v>
      </c>
      <c r="G5884" s="202">
        <v>1343643</v>
      </c>
      <c r="H5884" s="198">
        <v>37047.613379629627</v>
      </c>
      <c r="I5884" t="s">
        <v>4521</v>
      </c>
      <c r="M5884" t="s">
        <v>3494</v>
      </c>
      <c r="N5884" t="s">
        <v>3873</v>
      </c>
      <c r="O5884" t="s">
        <v>2628</v>
      </c>
      <c r="P5884" s="199">
        <v>5000</v>
      </c>
      <c r="S5884" t="s">
        <v>3495</v>
      </c>
      <c r="T5884" t="s">
        <v>3730</v>
      </c>
      <c r="U5884" s="201">
        <v>0.37</v>
      </c>
      <c r="V5884" t="s">
        <v>4366</v>
      </c>
      <c r="W5884" t="s">
        <v>3217</v>
      </c>
      <c r="X5884" t="s">
        <v>3153</v>
      </c>
      <c r="Y5884" t="s">
        <v>4481</v>
      </c>
      <c r="Z5884" t="s">
        <v>3051</v>
      </c>
      <c r="AA5884" t="s">
        <v>1738</v>
      </c>
      <c r="AB5884" s="198">
        <v>37073.875011574077</v>
      </c>
      <c r="AC5884" s="198">
        <v>37103.875011574077</v>
      </c>
    </row>
    <row r="5885" spans="1:29" x14ac:dyDescent="0.2">
      <c r="A5885" s="44" t="str">
        <f t="shared" si="460"/>
        <v>US Power Physical</v>
      </c>
      <c r="B5885" s="44" t="str">
        <f t="shared" si="461"/>
        <v>US</v>
      </c>
      <c r="C5885" s="44" t="str">
        <f t="shared" si="462"/>
        <v>Power</v>
      </c>
      <c r="D5885" s="44" t="str">
        <f t="shared" si="463"/>
        <v>Physical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</v>
      </c>
      <c r="G5885" s="202">
        <v>1343644</v>
      </c>
      <c r="H5885" s="198">
        <v>37047.613587962966</v>
      </c>
      <c r="I5885" t="s">
        <v>3540</v>
      </c>
      <c r="M5885" t="s">
        <v>2818</v>
      </c>
      <c r="N5885" t="s">
        <v>3519</v>
      </c>
      <c r="O5885" t="s">
        <v>2554</v>
      </c>
      <c r="Q5885" s="199">
        <v>50</v>
      </c>
      <c r="S5885" t="s">
        <v>3493</v>
      </c>
      <c r="T5885" t="s">
        <v>3730</v>
      </c>
      <c r="U5885" s="201">
        <v>66.25</v>
      </c>
      <c r="V5885" t="s">
        <v>3137</v>
      </c>
      <c r="W5885" t="s">
        <v>4263</v>
      </c>
      <c r="X5885" t="s">
        <v>3541</v>
      </c>
      <c r="Y5885" t="s">
        <v>4783</v>
      </c>
      <c r="Z5885" t="s">
        <v>3046</v>
      </c>
      <c r="AA5885">
        <v>633639.1</v>
      </c>
      <c r="AB5885" s="198">
        <v>37104.875011574077</v>
      </c>
      <c r="AC5885" s="198">
        <v>37134.875011574077</v>
      </c>
    </row>
    <row r="5886" spans="1:29" x14ac:dyDescent="0.2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151</v>
      </c>
      <c r="F5886" s="213">
        <f t="shared" si="464"/>
        <v>755000</v>
      </c>
      <c r="G5886" s="202">
        <v>1343645</v>
      </c>
      <c r="H5886" s="198">
        <v>37047.613796296297</v>
      </c>
      <c r="I5886" t="s">
        <v>4276</v>
      </c>
      <c r="M5886" t="s">
        <v>3494</v>
      </c>
      <c r="N5886" t="s">
        <v>4277</v>
      </c>
      <c r="O5886" t="s">
        <v>4505</v>
      </c>
      <c r="P5886" s="199">
        <v>5000</v>
      </c>
      <c r="S5886" t="s">
        <v>3495</v>
      </c>
      <c r="T5886" t="s">
        <v>3730</v>
      </c>
      <c r="U5886" s="201">
        <v>4.33</v>
      </c>
      <c r="V5886" t="s">
        <v>4452</v>
      </c>
      <c r="W5886" t="s">
        <v>2909</v>
      </c>
      <c r="X5886" t="s">
        <v>4278</v>
      </c>
      <c r="Y5886" t="s">
        <v>3748</v>
      </c>
      <c r="Z5886" t="s">
        <v>3051</v>
      </c>
      <c r="AA5886" t="s">
        <v>1739</v>
      </c>
      <c r="AB5886" s="198">
        <v>37196</v>
      </c>
      <c r="AC5886" s="198">
        <v>37346</v>
      </c>
    </row>
    <row r="5887" spans="1:29" x14ac:dyDescent="0.2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542500</v>
      </c>
      <c r="G5887" s="202">
        <v>1343646</v>
      </c>
      <c r="H5887" s="198">
        <v>37047.614537037036</v>
      </c>
      <c r="I5887" t="s">
        <v>3533</v>
      </c>
      <c r="M5887" t="s">
        <v>3494</v>
      </c>
      <c r="N5887" t="s">
        <v>4277</v>
      </c>
      <c r="O5887" t="s">
        <v>4487</v>
      </c>
      <c r="Q5887" s="199">
        <v>17500</v>
      </c>
      <c r="S5887" t="s">
        <v>3495</v>
      </c>
      <c r="T5887" t="s">
        <v>3730</v>
      </c>
      <c r="U5887" s="201">
        <v>3.895</v>
      </c>
      <c r="V5887" t="s">
        <v>3148</v>
      </c>
      <c r="W5887" t="s">
        <v>2909</v>
      </c>
      <c r="X5887" t="s">
        <v>4278</v>
      </c>
      <c r="Y5887" t="s">
        <v>3748</v>
      </c>
      <c r="Z5887" t="s">
        <v>3051</v>
      </c>
      <c r="AA5887" t="s">
        <v>1740</v>
      </c>
      <c r="AB5887" s="198">
        <v>37073.875</v>
      </c>
      <c r="AC5887" s="198">
        <v>37103.875</v>
      </c>
    </row>
    <row r="5888" spans="1:29" x14ac:dyDescent="0.2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542500</v>
      </c>
      <c r="G5888" s="202">
        <v>1343647</v>
      </c>
      <c r="H5888" s="198">
        <v>37047.614594907405</v>
      </c>
      <c r="I5888" t="s">
        <v>4276</v>
      </c>
      <c r="M5888" t="s">
        <v>3494</v>
      </c>
      <c r="N5888" t="s">
        <v>4277</v>
      </c>
      <c r="O5888" t="s">
        <v>4487</v>
      </c>
      <c r="P5888" s="199">
        <v>17500</v>
      </c>
      <c r="S5888" t="s">
        <v>3495</v>
      </c>
      <c r="T5888" t="s">
        <v>3730</v>
      </c>
      <c r="U5888" s="201">
        <v>3.89</v>
      </c>
      <c r="V5888" t="s">
        <v>4452</v>
      </c>
      <c r="W5888" t="s">
        <v>2909</v>
      </c>
      <c r="X5888" t="s">
        <v>4278</v>
      </c>
      <c r="Y5888" t="s">
        <v>3748</v>
      </c>
      <c r="Z5888" t="s">
        <v>3051</v>
      </c>
      <c r="AA5888" t="s">
        <v>1741</v>
      </c>
      <c r="AB5888" s="198">
        <v>37073.875</v>
      </c>
      <c r="AC5888" s="198">
        <v>37103.875</v>
      </c>
    </row>
    <row r="5889" spans="1:29" x14ac:dyDescent="0.2">
      <c r="A5889" s="44" t="str">
        <f t="shared" si="460"/>
        <v xml:space="preserve"> Natural Gas Physical</v>
      </c>
      <c r="B5889" s="44" t="str">
        <f t="shared" si="461"/>
        <v/>
      </c>
      <c r="C5889" s="44" t="str">
        <f t="shared" si="462"/>
        <v>Natural Gas</v>
      </c>
      <c r="D5889" s="44" t="str">
        <f t="shared" si="463"/>
        <v>Physical</v>
      </c>
      <c r="E5889" s="44">
        <f>IF(VLOOKUP(S5889,'DD-Lookup'!$J$6:$L$50,3,FALSE)="Monthly",(YEAR(AC5889)-YEAR(AB5889))*12+MONTH(AC5889)-MONTH(AB5889)+1,(AC5889-AB5889+1))</f>
        <v>1</v>
      </c>
      <c r="F5889" s="213">
        <f t="shared" si="464"/>
        <v>5000</v>
      </c>
      <c r="G5889" s="202">
        <v>1343648</v>
      </c>
      <c r="H5889" s="198">
        <v>37047.614965277775</v>
      </c>
      <c r="I5889" t="s">
        <v>3321</v>
      </c>
      <c r="M5889" t="s">
        <v>3494</v>
      </c>
      <c r="N5889" t="s">
        <v>3176</v>
      </c>
      <c r="O5889" t="s">
        <v>4591</v>
      </c>
      <c r="P5889" s="199">
        <v>5000</v>
      </c>
      <c r="S5889" t="s">
        <v>3798</v>
      </c>
      <c r="T5889" t="s">
        <v>3177</v>
      </c>
      <c r="U5889" s="201">
        <v>4.6849999999999996</v>
      </c>
      <c r="V5889" t="s">
        <v>3322</v>
      </c>
      <c r="W5889" t="s">
        <v>3178</v>
      </c>
      <c r="X5889" t="s">
        <v>3179</v>
      </c>
      <c r="Y5889" t="s">
        <v>4481</v>
      </c>
      <c r="Z5889" t="s">
        <v>3052</v>
      </c>
      <c r="AA5889">
        <v>831972</v>
      </c>
      <c r="AB5889" s="198">
        <v>37047.875011574077</v>
      </c>
      <c r="AC5889" s="198">
        <v>37047.875011574077</v>
      </c>
    </row>
    <row r="5890" spans="1:29" x14ac:dyDescent="0.2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155000</v>
      </c>
      <c r="G5890" s="202">
        <v>1343649</v>
      </c>
      <c r="H5890" s="198">
        <v>37047.615023148152</v>
      </c>
      <c r="I5890" t="s">
        <v>3702</v>
      </c>
      <c r="M5890" t="s">
        <v>3494</v>
      </c>
      <c r="N5890" t="s">
        <v>4277</v>
      </c>
      <c r="O5890" t="s">
        <v>4487</v>
      </c>
      <c r="Q5890" s="199">
        <v>5000</v>
      </c>
      <c r="S5890" t="s">
        <v>3495</v>
      </c>
      <c r="T5890" t="s">
        <v>3730</v>
      </c>
      <c r="U5890" s="201">
        <v>3.895</v>
      </c>
      <c r="V5890" t="s">
        <v>3928</v>
      </c>
      <c r="W5890" t="s">
        <v>2909</v>
      </c>
      <c r="X5890" t="s">
        <v>4278</v>
      </c>
      <c r="Y5890" t="s">
        <v>3748</v>
      </c>
      <c r="Z5890" t="s">
        <v>3051</v>
      </c>
      <c r="AA5890" t="s">
        <v>1742</v>
      </c>
      <c r="AB5890" s="198">
        <v>37073.875</v>
      </c>
      <c r="AC5890" s="198">
        <v>37103.875</v>
      </c>
    </row>
    <row r="5891" spans="1:29" x14ac:dyDescent="0.2">
      <c r="A5891" s="44" t="str">
        <f t="shared" si="460"/>
        <v>US Power Physical</v>
      </c>
      <c r="B5891" s="44" t="str">
        <f t="shared" si="461"/>
        <v>US</v>
      </c>
      <c r="C5891" s="44" t="str">
        <f t="shared" si="462"/>
        <v>Power</v>
      </c>
      <c r="D5891" s="44" t="str">
        <f t="shared" si="463"/>
        <v>Physical</v>
      </c>
      <c r="E5891" s="44">
        <f>IF(VLOOKUP(S5891,'DD-Lookup'!$J$6:$L$50,3,FALSE)="Monthly",(YEAR(AC5891)-YEAR(AB5891))*12+MONTH(AC5891)-MONTH(AB5891)+1,(AC5891-AB5891+1))</f>
        <v>59</v>
      </c>
      <c r="F5891" s="213">
        <f t="shared" si="464"/>
        <v>2950</v>
      </c>
      <c r="G5891" s="202">
        <v>1343650</v>
      </c>
      <c r="H5891" s="198">
        <v>37047.615034722221</v>
      </c>
      <c r="I5891" t="s">
        <v>3529</v>
      </c>
      <c r="J5891" t="s">
        <v>4422</v>
      </c>
      <c r="K5891" t="s">
        <v>4267</v>
      </c>
      <c r="M5891" t="s">
        <v>2818</v>
      </c>
      <c r="N5891" t="s">
        <v>3519</v>
      </c>
      <c r="O5891" t="s">
        <v>471</v>
      </c>
      <c r="P5891" s="199">
        <v>50</v>
      </c>
      <c r="S5891" t="s">
        <v>3493</v>
      </c>
      <c r="T5891" t="s">
        <v>3730</v>
      </c>
      <c r="U5891" s="201">
        <v>59</v>
      </c>
      <c r="V5891" t="s">
        <v>3125</v>
      </c>
      <c r="W5891" t="s">
        <v>4263</v>
      </c>
      <c r="X5891" t="s">
        <v>3541</v>
      </c>
      <c r="Y5891" t="s">
        <v>4783</v>
      </c>
      <c r="Z5891" t="s">
        <v>3046</v>
      </c>
      <c r="AA5891">
        <v>633640.1</v>
      </c>
      <c r="AB5891" s="198">
        <v>37257.71597222222</v>
      </c>
      <c r="AC5891" s="198">
        <v>37315.71597222222</v>
      </c>
    </row>
    <row r="5892" spans="1:29" x14ac:dyDescent="0.2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365</v>
      </c>
      <c r="F5892" s="213">
        <f t="shared" si="464"/>
        <v>1825000</v>
      </c>
      <c r="G5892" s="202">
        <v>1343651</v>
      </c>
      <c r="H5892" s="198">
        <v>37047.615185185183</v>
      </c>
      <c r="I5892" t="s">
        <v>4477</v>
      </c>
      <c r="M5892" t="s">
        <v>3494</v>
      </c>
      <c r="N5892" t="s">
        <v>4277</v>
      </c>
      <c r="O5892" t="s">
        <v>4526</v>
      </c>
      <c r="P5892" s="199">
        <v>5000</v>
      </c>
      <c r="S5892" t="s">
        <v>3495</v>
      </c>
      <c r="T5892" t="s">
        <v>3730</v>
      </c>
      <c r="U5892" s="201">
        <v>4.0049999999999999</v>
      </c>
      <c r="V5892" t="s">
        <v>4177</v>
      </c>
      <c r="W5892" t="s">
        <v>2909</v>
      </c>
      <c r="X5892" t="s">
        <v>4278</v>
      </c>
      <c r="Y5892" t="s">
        <v>3748</v>
      </c>
      <c r="Z5892" t="s">
        <v>3051</v>
      </c>
      <c r="AA5892" t="s">
        <v>1743</v>
      </c>
      <c r="AB5892" s="198">
        <v>37257.875</v>
      </c>
      <c r="AC5892" s="198">
        <v>37621.875</v>
      </c>
    </row>
    <row r="5893" spans="1:29" x14ac:dyDescent="0.2">
      <c r="A5893" s="44" t="str">
        <f t="shared" si="460"/>
        <v>US Power Financial</v>
      </c>
      <c r="B5893" s="44" t="str">
        <f t="shared" si="461"/>
        <v>US</v>
      </c>
      <c r="C5893" s="44" t="str">
        <f t="shared" si="462"/>
        <v>Power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1</v>
      </c>
      <c r="F5893" s="213">
        <f t="shared" si="464"/>
        <v>50</v>
      </c>
      <c r="G5893" s="202">
        <v>1343652</v>
      </c>
      <c r="H5893" s="198">
        <v>37047.616030092591</v>
      </c>
      <c r="I5893" t="s">
        <v>4252</v>
      </c>
      <c r="M5893" t="s">
        <v>2818</v>
      </c>
      <c r="N5893" t="s">
        <v>4780</v>
      </c>
      <c r="O5893" t="s">
        <v>1414</v>
      </c>
      <c r="Q5893" s="199">
        <v>50</v>
      </c>
      <c r="S5893" t="s">
        <v>3493</v>
      </c>
      <c r="T5893" t="s">
        <v>3730</v>
      </c>
      <c r="U5893" s="201">
        <v>40</v>
      </c>
      <c r="V5893" t="s">
        <v>4000</v>
      </c>
      <c r="W5893" t="s">
        <v>4253</v>
      </c>
      <c r="X5893" t="s">
        <v>3526</v>
      </c>
      <c r="Y5893" t="s">
        <v>4783</v>
      </c>
      <c r="Z5893" t="s">
        <v>3051</v>
      </c>
      <c r="AA5893">
        <v>633643.1</v>
      </c>
      <c r="AB5893" s="198">
        <v>37049.875011574077</v>
      </c>
      <c r="AC5893" s="198">
        <v>37049.875011574077</v>
      </c>
    </row>
    <row r="5894" spans="1:29" x14ac:dyDescent="0.2">
      <c r="A5894" s="44" t="str">
        <f t="shared" si="460"/>
        <v xml:space="preserve"> Natural Gas Physical</v>
      </c>
      <c r="B5894" s="44" t="str">
        <f t="shared" si="461"/>
        <v/>
      </c>
      <c r="C5894" s="44" t="str">
        <f t="shared" si="462"/>
        <v>Natural Gas</v>
      </c>
      <c r="D5894" s="44" t="str">
        <f t="shared" si="463"/>
        <v>Physical</v>
      </c>
      <c r="E5894" s="44">
        <f>IF(VLOOKUP(S5894,'DD-Lookup'!$J$6:$L$50,3,FALSE)="Monthly",(YEAR(AC5894)-YEAR(AB5894))*12+MONTH(AC5894)-MONTH(AB5894)+1,(AC5894-AB5894+1))</f>
        <v>1</v>
      </c>
      <c r="F5894" s="213">
        <f t="shared" si="464"/>
        <v>5000</v>
      </c>
      <c r="G5894" s="202">
        <v>1343654</v>
      </c>
      <c r="H5894" s="198">
        <v>37047.616261574076</v>
      </c>
      <c r="I5894" t="s">
        <v>3808</v>
      </c>
      <c r="M5894" t="s">
        <v>3494</v>
      </c>
      <c r="N5894" t="s">
        <v>3176</v>
      </c>
      <c r="O5894" t="s">
        <v>4591</v>
      </c>
      <c r="Q5894" s="199">
        <v>5000</v>
      </c>
      <c r="S5894" t="s">
        <v>3798</v>
      </c>
      <c r="T5894" t="s">
        <v>3177</v>
      </c>
      <c r="U5894" s="201">
        <v>4.6900000000000004</v>
      </c>
      <c r="V5894" t="s">
        <v>3809</v>
      </c>
      <c r="W5894" t="s">
        <v>3178</v>
      </c>
      <c r="X5894" t="s">
        <v>3179</v>
      </c>
      <c r="Y5894" t="s">
        <v>4481</v>
      </c>
      <c r="Z5894" t="s">
        <v>3052</v>
      </c>
      <c r="AA5894">
        <v>831975</v>
      </c>
      <c r="AB5894" s="198">
        <v>37047.875011574077</v>
      </c>
      <c r="AC5894" s="198">
        <v>37047.875011574077</v>
      </c>
    </row>
    <row r="5895" spans="1:29" x14ac:dyDescent="0.2">
      <c r="A5895" s="44" t="str">
        <f t="shared" si="460"/>
        <v>US Power Physical</v>
      </c>
      <c r="B5895" s="44" t="str">
        <f t="shared" si="461"/>
        <v>US</v>
      </c>
      <c r="C5895" s="44" t="str">
        <f t="shared" si="462"/>
        <v>Power</v>
      </c>
      <c r="D5895" s="44" t="str">
        <f t="shared" si="463"/>
        <v>Physical</v>
      </c>
      <c r="E5895" s="44">
        <f>IF(VLOOKUP(S5895,'DD-Lookup'!$J$6:$L$50,3,FALSE)="Monthly",(YEAR(AC5895)-YEAR(AB5895))*12+MONTH(AC5895)-MONTH(AB5895)+1,(AC5895-AB5895+1))</f>
        <v>5</v>
      </c>
      <c r="F5895" s="213">
        <f t="shared" si="464"/>
        <v>250</v>
      </c>
      <c r="G5895" s="202">
        <v>1343662</v>
      </c>
      <c r="H5895" s="198">
        <v>37047.616990740738</v>
      </c>
      <c r="I5895" t="s">
        <v>4268</v>
      </c>
      <c r="M5895" t="s">
        <v>2818</v>
      </c>
      <c r="N5895" t="s">
        <v>3519</v>
      </c>
      <c r="O5895" t="s">
        <v>3457</v>
      </c>
      <c r="P5895" s="199">
        <v>50</v>
      </c>
      <c r="S5895" t="s">
        <v>3493</v>
      </c>
      <c r="T5895" t="s">
        <v>3730</v>
      </c>
      <c r="U5895" s="201">
        <v>37.5</v>
      </c>
      <c r="V5895" t="s">
        <v>2457</v>
      </c>
      <c r="W5895" t="s">
        <v>3534</v>
      </c>
      <c r="X5895" t="s">
        <v>3535</v>
      </c>
      <c r="Y5895" t="s">
        <v>4783</v>
      </c>
      <c r="Z5895" t="s">
        <v>3046</v>
      </c>
      <c r="AA5895">
        <v>633647.1</v>
      </c>
      <c r="AB5895" s="198">
        <v>37053.875011574077</v>
      </c>
      <c r="AC5895" s="198">
        <v>37057.875011574077</v>
      </c>
    </row>
    <row r="5896" spans="1:29" x14ac:dyDescent="0.2">
      <c r="A5896" s="44" t="str">
        <f t="shared" si="460"/>
        <v>US Power Physical</v>
      </c>
      <c r="B5896" s="44" t="str">
        <f t="shared" si="461"/>
        <v>US</v>
      </c>
      <c r="C5896" s="44" t="str">
        <f t="shared" si="462"/>
        <v>Power</v>
      </c>
      <c r="D5896" s="44" t="str">
        <f t="shared" si="463"/>
        <v>Physical</v>
      </c>
      <c r="E5896" s="44">
        <f>IF(VLOOKUP(S5896,'DD-Lookup'!$J$6:$L$50,3,FALSE)="Monthly",(YEAR(AC5896)-YEAR(AB5896))*12+MONTH(AC5896)-MONTH(AB5896)+1,(AC5896-AB5896+1))</f>
        <v>1</v>
      </c>
      <c r="F5896" s="213">
        <f t="shared" si="464"/>
        <v>50</v>
      </c>
      <c r="G5896" s="202">
        <v>1343663</v>
      </c>
      <c r="H5896" s="198">
        <v>37047.617129629631</v>
      </c>
      <c r="I5896" t="s">
        <v>3532</v>
      </c>
      <c r="M5896" t="s">
        <v>2818</v>
      </c>
      <c r="N5896" t="s">
        <v>3519</v>
      </c>
      <c r="O5896" t="s">
        <v>1744</v>
      </c>
      <c r="Q5896" s="199">
        <v>50</v>
      </c>
      <c r="S5896" t="s">
        <v>3493</v>
      </c>
      <c r="T5896" t="s">
        <v>3730</v>
      </c>
      <c r="U5896" s="201">
        <v>12</v>
      </c>
      <c r="V5896" t="s">
        <v>2840</v>
      </c>
      <c r="W5896" t="s">
        <v>3534</v>
      </c>
      <c r="X5896" t="s">
        <v>3535</v>
      </c>
      <c r="Y5896" t="s">
        <v>4783</v>
      </c>
      <c r="Z5896" t="s">
        <v>3046</v>
      </c>
      <c r="AA5896">
        <v>633648.1</v>
      </c>
      <c r="AB5896" s="198">
        <v>37049.875011574077</v>
      </c>
      <c r="AC5896" s="198">
        <v>37049.875011574077</v>
      </c>
    </row>
    <row r="5897" spans="1:29" x14ac:dyDescent="0.2">
      <c r="A5897" s="44" t="str">
        <f t="shared" si="460"/>
        <v>US Power Physical</v>
      </c>
      <c r="B5897" s="44" t="str">
        <f t="shared" si="461"/>
        <v>US</v>
      </c>
      <c r="C5897" s="44" t="str">
        <f t="shared" si="462"/>
        <v>Power</v>
      </c>
      <c r="D5897" s="44" t="str">
        <f t="shared" si="463"/>
        <v>Physical</v>
      </c>
      <c r="E5897" s="44">
        <f>IF(VLOOKUP(S5897,'DD-Lookup'!$J$6:$L$50,3,FALSE)="Monthly",(YEAR(AC5897)-YEAR(AB5897))*12+MONTH(AC5897)-MONTH(AB5897)+1,(AC5897-AB5897+1))</f>
        <v>1</v>
      </c>
      <c r="F5897" s="213">
        <f t="shared" si="464"/>
        <v>50</v>
      </c>
      <c r="G5897" s="202">
        <v>1343664</v>
      </c>
      <c r="H5897" s="198">
        <v>37047.6171875</v>
      </c>
      <c r="I5897" t="s">
        <v>3532</v>
      </c>
      <c r="M5897" t="s">
        <v>2818</v>
      </c>
      <c r="N5897" t="s">
        <v>3519</v>
      </c>
      <c r="O5897" t="s">
        <v>1744</v>
      </c>
      <c r="Q5897" s="199">
        <v>50</v>
      </c>
      <c r="S5897" t="s">
        <v>3493</v>
      </c>
      <c r="T5897" t="s">
        <v>3730</v>
      </c>
      <c r="U5897" s="201">
        <v>12.5</v>
      </c>
      <c r="V5897" t="s">
        <v>2840</v>
      </c>
      <c r="W5897" t="s">
        <v>3534</v>
      </c>
      <c r="X5897" t="s">
        <v>3535</v>
      </c>
      <c r="Y5897" t="s">
        <v>4783</v>
      </c>
      <c r="Z5897" t="s">
        <v>3046</v>
      </c>
      <c r="AA5897">
        <v>633650.1</v>
      </c>
      <c r="AB5897" s="198">
        <v>37049.875011574077</v>
      </c>
      <c r="AC5897" s="198">
        <v>37049.875011574077</v>
      </c>
    </row>
    <row r="5898" spans="1:29" x14ac:dyDescent="0.2">
      <c r="A5898" s="44" t="str">
        <f t="shared" ref="A5898:A5961" si="465">B5898&amp;" "&amp;C5898&amp;" "&amp;D5898</f>
        <v xml:space="preserve"> Natural Gas Physical</v>
      </c>
      <c r="B5898" s="44" t="str">
        <f t="shared" ref="B5898:B5961" si="466">IF((LEFT(N5898,2)="US"),"US","")</f>
        <v/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Physical</v>
      </c>
      <c r="E5898" s="44">
        <f>IF(VLOOKUP(S5898,'DD-Lookup'!$J$6:$L$50,3,FALSE)="Monthly",(YEAR(AC5898)-YEAR(AB5898))*12+MONTH(AC5898)-MONTH(AB5898)+1,(AC5898-AB5898+1))</f>
        <v>1</v>
      </c>
      <c r="F5898" s="213">
        <f t="shared" ref="F5898:F5961" si="469">E5898*SUM(P5898:Q5898)</f>
        <v>5000</v>
      </c>
      <c r="G5898" s="202">
        <v>1343665</v>
      </c>
      <c r="H5898" s="198">
        <v>37047.618055555555</v>
      </c>
      <c r="I5898" t="s">
        <v>3808</v>
      </c>
      <c r="M5898" t="s">
        <v>3494</v>
      </c>
      <c r="N5898" t="s">
        <v>3176</v>
      </c>
      <c r="O5898" t="s">
        <v>4591</v>
      </c>
      <c r="P5898" s="199">
        <v>5000</v>
      </c>
      <c r="S5898" t="s">
        <v>3798</v>
      </c>
      <c r="T5898" t="s">
        <v>3177</v>
      </c>
      <c r="U5898" s="201">
        <v>4.6849999999999996</v>
      </c>
      <c r="V5898" t="s">
        <v>3809</v>
      </c>
      <c r="W5898" t="s">
        <v>3178</v>
      </c>
      <c r="X5898" t="s">
        <v>3179</v>
      </c>
      <c r="Y5898" t="s">
        <v>4481</v>
      </c>
      <c r="Z5898" t="s">
        <v>3052</v>
      </c>
      <c r="AA5898">
        <v>831978</v>
      </c>
      <c r="AB5898" s="198">
        <v>37047.875011574077</v>
      </c>
      <c r="AC5898" s="198">
        <v>37047.875011574077</v>
      </c>
    </row>
    <row r="5899" spans="1:29" x14ac:dyDescent="0.2">
      <c r="A5899" s="44" t="str">
        <f t="shared" si="465"/>
        <v>US Power Physical</v>
      </c>
      <c r="B5899" s="44" t="str">
        <f t="shared" si="466"/>
        <v>US</v>
      </c>
      <c r="C5899" s="44" t="str">
        <f t="shared" si="467"/>
        <v>Power</v>
      </c>
      <c r="D5899" s="44" t="str">
        <f t="shared" si="468"/>
        <v>Physical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1550</v>
      </c>
      <c r="G5899" s="202">
        <v>1343666</v>
      </c>
      <c r="H5899" s="198">
        <v>37047.61855324074</v>
      </c>
      <c r="I5899" t="s">
        <v>3540</v>
      </c>
      <c r="M5899" t="s">
        <v>2818</v>
      </c>
      <c r="N5899" t="s">
        <v>3519</v>
      </c>
      <c r="O5899" t="s">
        <v>3834</v>
      </c>
      <c r="Q5899" s="199">
        <v>50</v>
      </c>
      <c r="S5899" t="s">
        <v>3493</v>
      </c>
      <c r="T5899" t="s">
        <v>3730</v>
      </c>
      <c r="U5899" s="201">
        <v>82.5</v>
      </c>
      <c r="V5899" t="s">
        <v>3650</v>
      </c>
      <c r="W5899" t="s">
        <v>3538</v>
      </c>
      <c r="X5899" t="s">
        <v>3539</v>
      </c>
      <c r="Y5899" t="s">
        <v>4783</v>
      </c>
      <c r="Z5899" t="s">
        <v>3046</v>
      </c>
      <c r="AA5899">
        <v>633661.1</v>
      </c>
      <c r="AB5899" s="198">
        <v>37073.875011574077</v>
      </c>
      <c r="AC5899" s="198">
        <v>37103.875011574077</v>
      </c>
    </row>
    <row r="5900" spans="1:29" x14ac:dyDescent="0.2">
      <c r="A5900" s="44" t="str">
        <f t="shared" si="465"/>
        <v>US Power Physical</v>
      </c>
      <c r="B5900" s="44" t="str">
        <f t="shared" si="466"/>
        <v>US</v>
      </c>
      <c r="C5900" s="44" t="str">
        <f t="shared" si="467"/>
        <v>Power</v>
      </c>
      <c r="D5900" s="44" t="str">
        <f t="shared" si="468"/>
        <v>Physical</v>
      </c>
      <c r="E5900" s="44">
        <f>IF(VLOOKUP(S5900,'DD-Lookup'!$J$6:$L$50,3,FALSE)="Monthly",(YEAR(AC5900)-YEAR(AB5900))*12+MONTH(AC5900)-MONTH(AB5900)+1,(AC5900-AB5900+1))</f>
        <v>2</v>
      </c>
      <c r="F5900" s="213">
        <f t="shared" si="469"/>
        <v>100</v>
      </c>
      <c r="G5900" s="202">
        <v>1343667</v>
      </c>
      <c r="H5900" s="198">
        <v>37047.618668981479</v>
      </c>
      <c r="I5900" t="s">
        <v>4259</v>
      </c>
      <c r="M5900" t="s">
        <v>2818</v>
      </c>
      <c r="N5900" t="s">
        <v>3519</v>
      </c>
      <c r="O5900" t="s">
        <v>2689</v>
      </c>
      <c r="Q5900" s="199">
        <v>50</v>
      </c>
      <c r="S5900" t="s">
        <v>3493</v>
      </c>
      <c r="T5900" t="s">
        <v>3730</v>
      </c>
      <c r="U5900" s="201">
        <v>34.799999999999997</v>
      </c>
      <c r="V5900" t="s">
        <v>3267</v>
      </c>
      <c r="W5900" t="s">
        <v>3444</v>
      </c>
      <c r="X5900" t="s">
        <v>3526</v>
      </c>
      <c r="Y5900" t="s">
        <v>4783</v>
      </c>
      <c r="Z5900" t="s">
        <v>3046</v>
      </c>
      <c r="AA5900">
        <v>633662.1</v>
      </c>
      <c r="AB5900" s="198">
        <v>37049.875011574077</v>
      </c>
      <c r="AC5900" s="198">
        <v>37050.875011574077</v>
      </c>
    </row>
    <row r="5901" spans="1:29" x14ac:dyDescent="0.2">
      <c r="A5901" s="44" t="str">
        <f t="shared" si="465"/>
        <v>US Power Physical</v>
      </c>
      <c r="B5901" s="44" t="str">
        <f t="shared" si="466"/>
        <v>US</v>
      </c>
      <c r="C5901" s="44" t="str">
        <f t="shared" si="467"/>
        <v>Power</v>
      </c>
      <c r="D5901" s="44" t="str">
        <f t="shared" si="468"/>
        <v>Physical</v>
      </c>
      <c r="E5901" s="44">
        <f>IF(VLOOKUP(S5901,'DD-Lookup'!$J$6:$L$50,3,FALSE)="Monthly",(YEAR(AC5901)-YEAR(AB5901))*12+MONTH(AC5901)-MONTH(AB5901)+1,(AC5901-AB5901+1))</f>
        <v>1</v>
      </c>
      <c r="F5901" s="213">
        <f t="shared" si="469"/>
        <v>50</v>
      </c>
      <c r="G5901" s="202">
        <v>1343668</v>
      </c>
      <c r="H5901" s="198">
        <v>37047.618668981479</v>
      </c>
      <c r="I5901" t="s">
        <v>4259</v>
      </c>
      <c r="J5901" t="s">
        <v>4266</v>
      </c>
      <c r="K5901" t="s">
        <v>4267</v>
      </c>
      <c r="M5901" t="s">
        <v>2818</v>
      </c>
      <c r="N5901" t="s">
        <v>3519</v>
      </c>
      <c r="O5901" t="s">
        <v>2392</v>
      </c>
      <c r="P5901" s="199">
        <v>50</v>
      </c>
      <c r="S5901" t="s">
        <v>3493</v>
      </c>
      <c r="T5901" t="s">
        <v>3730</v>
      </c>
      <c r="U5901" s="201">
        <v>34.799999999999997</v>
      </c>
      <c r="V5901" t="s">
        <v>3225</v>
      </c>
      <c r="W5901" t="s">
        <v>3444</v>
      </c>
      <c r="X5901" t="s">
        <v>3526</v>
      </c>
      <c r="Y5901" t="s">
        <v>4783</v>
      </c>
      <c r="Z5901" t="s">
        <v>3046</v>
      </c>
      <c r="AA5901">
        <v>633663.1</v>
      </c>
      <c r="AB5901" s="198">
        <v>37049.875011574077</v>
      </c>
      <c r="AC5901" s="198">
        <v>37049.875011574077</v>
      </c>
    </row>
    <row r="5902" spans="1:29" x14ac:dyDescent="0.2">
      <c r="A5902" s="44" t="str">
        <f t="shared" si="465"/>
        <v>US Power Physical</v>
      </c>
      <c r="B5902" s="44" t="str">
        <f t="shared" si="466"/>
        <v>US</v>
      </c>
      <c r="C5902" s="44" t="str">
        <f t="shared" si="467"/>
        <v>Power</v>
      </c>
      <c r="D5902" s="44" t="str">
        <f t="shared" si="468"/>
        <v>Physical</v>
      </c>
      <c r="E5902" s="44">
        <f>IF(VLOOKUP(S5902,'DD-Lookup'!$J$6:$L$50,3,FALSE)="Monthly",(YEAR(AC5902)-YEAR(AB5902))*12+MONTH(AC5902)-MONTH(AB5902)+1,(AC5902-AB5902+1))</f>
        <v>31</v>
      </c>
      <c r="F5902" s="213">
        <f t="shared" si="469"/>
        <v>1550</v>
      </c>
      <c r="G5902" s="202">
        <v>1343669</v>
      </c>
      <c r="H5902" s="198">
        <v>37047.618935185186</v>
      </c>
      <c r="I5902" t="s">
        <v>3529</v>
      </c>
      <c r="M5902" t="s">
        <v>2818</v>
      </c>
      <c r="N5902" t="s">
        <v>3519</v>
      </c>
      <c r="O5902" t="s">
        <v>3834</v>
      </c>
      <c r="P5902" s="199">
        <v>50</v>
      </c>
      <c r="S5902" t="s">
        <v>3493</v>
      </c>
      <c r="T5902" t="s">
        <v>3730</v>
      </c>
      <c r="U5902" s="201">
        <v>82.25</v>
      </c>
      <c r="V5902" t="s">
        <v>3294</v>
      </c>
      <c r="W5902" t="s">
        <v>3538</v>
      </c>
      <c r="X5902" t="s">
        <v>3539</v>
      </c>
      <c r="Y5902" t="s">
        <v>4783</v>
      </c>
      <c r="Z5902" t="s">
        <v>3046</v>
      </c>
      <c r="AA5902">
        <v>633666.1</v>
      </c>
      <c r="AB5902" s="198">
        <v>37073.875011574077</v>
      </c>
      <c r="AC5902" s="198">
        <v>37103.875011574077</v>
      </c>
    </row>
    <row r="5903" spans="1:29" x14ac:dyDescent="0.2">
      <c r="A5903" s="44" t="str">
        <f t="shared" si="465"/>
        <v>US Power Physical</v>
      </c>
      <c r="B5903" s="44" t="str">
        <f t="shared" si="466"/>
        <v>US</v>
      </c>
      <c r="C5903" s="44" t="str">
        <f t="shared" si="467"/>
        <v>Power</v>
      </c>
      <c r="D5903" s="44" t="str">
        <f t="shared" si="468"/>
        <v>Physical</v>
      </c>
      <c r="E5903" s="44">
        <f>IF(VLOOKUP(S5903,'DD-Lookup'!$J$6:$L$50,3,FALSE)="Monthly",(YEAR(AC5903)-YEAR(AB5903))*12+MONTH(AC5903)-MONTH(AB5903)+1,(AC5903-AB5903+1))</f>
        <v>31</v>
      </c>
      <c r="F5903" s="213">
        <f t="shared" si="469"/>
        <v>1550</v>
      </c>
      <c r="G5903" s="202">
        <v>1343670</v>
      </c>
      <c r="H5903" s="198">
        <v>37047.619027777779</v>
      </c>
      <c r="I5903" t="s">
        <v>3540</v>
      </c>
      <c r="M5903" t="s">
        <v>2818</v>
      </c>
      <c r="N5903" t="s">
        <v>3519</v>
      </c>
      <c r="O5903" t="s">
        <v>3834</v>
      </c>
      <c r="Q5903" s="199">
        <v>50</v>
      </c>
      <c r="S5903" t="s">
        <v>3493</v>
      </c>
      <c r="T5903" t="s">
        <v>3730</v>
      </c>
      <c r="U5903" s="201">
        <v>82.5</v>
      </c>
      <c r="V5903" t="s">
        <v>3650</v>
      </c>
      <c r="W5903" t="s">
        <v>3538</v>
      </c>
      <c r="X5903" t="s">
        <v>3539</v>
      </c>
      <c r="Y5903" t="s">
        <v>4783</v>
      </c>
      <c r="Z5903" t="s">
        <v>3046</v>
      </c>
      <c r="AA5903">
        <v>633667.1</v>
      </c>
      <c r="AB5903" s="198">
        <v>37073.875011574077</v>
      </c>
      <c r="AC5903" s="198">
        <v>37103.875011574077</v>
      </c>
    </row>
    <row r="5904" spans="1:29" x14ac:dyDescent="0.2">
      <c r="A5904" s="44" t="str">
        <f t="shared" si="465"/>
        <v>US Power Physical</v>
      </c>
      <c r="B5904" s="44" t="str">
        <f t="shared" si="466"/>
        <v>US</v>
      </c>
      <c r="C5904" s="44" t="str">
        <f t="shared" si="467"/>
        <v>Power</v>
      </c>
      <c r="D5904" s="44" t="str">
        <f t="shared" si="468"/>
        <v>Physical</v>
      </c>
      <c r="E5904" s="44">
        <f>IF(VLOOKUP(S5904,'DD-Lookup'!$J$6:$L$50,3,FALSE)="Monthly",(YEAR(AC5904)-YEAR(AB5904))*12+MONTH(AC5904)-MONTH(AB5904)+1,(AC5904-AB5904+1))</f>
        <v>2</v>
      </c>
      <c r="F5904" s="213">
        <f t="shared" si="469"/>
        <v>100</v>
      </c>
      <c r="G5904" s="202">
        <v>1343671</v>
      </c>
      <c r="H5904" s="198">
        <v>37047.619687500002</v>
      </c>
      <c r="I5904" t="s">
        <v>3540</v>
      </c>
      <c r="M5904" t="s">
        <v>2818</v>
      </c>
      <c r="N5904" t="s">
        <v>3519</v>
      </c>
      <c r="O5904" t="s">
        <v>2428</v>
      </c>
      <c r="Q5904" s="199">
        <v>50</v>
      </c>
      <c r="S5904" t="s">
        <v>3493</v>
      </c>
      <c r="T5904" t="s">
        <v>3730</v>
      </c>
      <c r="U5904" s="201">
        <v>29.25</v>
      </c>
      <c r="V5904" t="s">
        <v>3121</v>
      </c>
      <c r="W5904" t="s">
        <v>3534</v>
      </c>
      <c r="X5904" t="s">
        <v>3535</v>
      </c>
      <c r="Y5904" t="s">
        <v>4783</v>
      </c>
      <c r="Z5904" t="s">
        <v>3046</v>
      </c>
      <c r="AA5904">
        <v>633671.1</v>
      </c>
      <c r="AB5904" s="198">
        <v>37049.875011574077</v>
      </c>
      <c r="AC5904" s="198">
        <v>37050.875011574077</v>
      </c>
    </row>
    <row r="5905" spans="1:29" x14ac:dyDescent="0.2">
      <c r="A5905" s="44" t="str">
        <f t="shared" si="465"/>
        <v>US Power Physical</v>
      </c>
      <c r="B5905" s="44" t="str">
        <f t="shared" si="466"/>
        <v>US</v>
      </c>
      <c r="C5905" s="44" t="str">
        <f t="shared" si="467"/>
        <v>Power</v>
      </c>
      <c r="D5905" s="44" t="str">
        <f t="shared" si="468"/>
        <v>Physical</v>
      </c>
      <c r="E5905" s="44">
        <f>IF(VLOOKUP(S5905,'DD-Lookup'!$J$6:$L$50,3,FALSE)="Monthly",(YEAR(AC5905)-YEAR(AB5905))*12+MONTH(AC5905)-MONTH(AB5905)+1,(AC5905-AB5905+1))</f>
        <v>31</v>
      </c>
      <c r="F5905" s="213">
        <f t="shared" si="469"/>
        <v>1550</v>
      </c>
      <c r="G5905" s="202">
        <v>1343672</v>
      </c>
      <c r="H5905" s="198">
        <v>37047.620428240742</v>
      </c>
      <c r="I5905" t="s">
        <v>3529</v>
      </c>
      <c r="J5905" t="s">
        <v>4422</v>
      </c>
      <c r="K5905" t="s">
        <v>4267</v>
      </c>
      <c r="M5905" t="s">
        <v>2818</v>
      </c>
      <c r="N5905" t="s">
        <v>3519</v>
      </c>
      <c r="O5905" t="s">
        <v>3897</v>
      </c>
      <c r="P5905" s="199">
        <v>50</v>
      </c>
      <c r="S5905" t="s">
        <v>3493</v>
      </c>
      <c r="T5905" t="s">
        <v>3730</v>
      </c>
      <c r="U5905" s="201">
        <v>71.25</v>
      </c>
      <c r="V5905" t="s">
        <v>4659</v>
      </c>
      <c r="W5905" t="s">
        <v>3538</v>
      </c>
      <c r="X5905" t="s">
        <v>3539</v>
      </c>
      <c r="Y5905" t="s">
        <v>4783</v>
      </c>
      <c r="Z5905" t="s">
        <v>3046</v>
      </c>
      <c r="AA5905">
        <v>633672.1</v>
      </c>
      <c r="AB5905" s="198">
        <v>37104.875011574077</v>
      </c>
      <c r="AC5905" s="198">
        <v>37134.875011574077</v>
      </c>
    </row>
    <row r="5906" spans="1:29" x14ac:dyDescent="0.2">
      <c r="A5906" s="44" t="str">
        <f t="shared" si="465"/>
        <v>US Power Financial</v>
      </c>
      <c r="B5906" s="44" t="str">
        <f t="shared" si="466"/>
        <v>US</v>
      </c>
      <c r="C5906" s="44" t="str">
        <f t="shared" si="467"/>
        <v>Power</v>
      </c>
      <c r="D5906" s="44" t="str">
        <f t="shared" si="468"/>
        <v>Financial</v>
      </c>
      <c r="E5906" s="44">
        <f>IF(VLOOKUP(S5906,'DD-Lookup'!$J$6:$L$50,3,FALSE)="Monthly",(YEAR(AC5906)-YEAR(AB5906))*12+MONTH(AC5906)-MONTH(AB5906)+1,(AC5906-AB5906+1))</f>
        <v>5</v>
      </c>
      <c r="F5906" s="213">
        <f t="shared" si="469"/>
        <v>250</v>
      </c>
      <c r="G5906" s="202">
        <v>1343674</v>
      </c>
      <c r="H5906" s="198">
        <v>37047.620659722219</v>
      </c>
      <c r="I5906" t="s">
        <v>4365</v>
      </c>
      <c r="M5906" t="s">
        <v>2818</v>
      </c>
      <c r="N5906" t="s">
        <v>4780</v>
      </c>
      <c r="O5906" t="s">
        <v>3343</v>
      </c>
      <c r="Q5906" s="199">
        <v>50</v>
      </c>
      <c r="S5906" t="s">
        <v>3493</v>
      </c>
      <c r="T5906" t="s">
        <v>3730</v>
      </c>
      <c r="U5906" s="201">
        <v>34</v>
      </c>
      <c r="V5906" t="s">
        <v>3962</v>
      </c>
      <c r="W5906" t="s">
        <v>4253</v>
      </c>
      <c r="X5906" t="s">
        <v>3526</v>
      </c>
      <c r="Y5906" t="s">
        <v>4783</v>
      </c>
      <c r="Z5906" t="s">
        <v>3051</v>
      </c>
      <c r="AA5906">
        <v>633679.1</v>
      </c>
      <c r="AB5906" s="198">
        <v>37053.875</v>
      </c>
      <c r="AC5906" s="198">
        <v>37057.875</v>
      </c>
    </row>
    <row r="5907" spans="1:29" x14ac:dyDescent="0.2">
      <c r="A5907" s="44" t="str">
        <f t="shared" si="465"/>
        <v>US Natural Gas Financial</v>
      </c>
      <c r="B5907" s="44" t="str">
        <f t="shared" si="466"/>
        <v>US</v>
      </c>
      <c r="C5907" s="44" t="str">
        <f t="shared" si="467"/>
        <v>Natural Gas</v>
      </c>
      <c r="D5907" s="44" t="str">
        <f t="shared" si="468"/>
        <v>Financial</v>
      </c>
      <c r="E5907" s="44">
        <f>IF(VLOOKUP(S5907,'DD-Lookup'!$J$6:$L$50,3,FALSE)="Monthly",(YEAR(AC5907)-YEAR(AB5907))*12+MONTH(AC5907)-MONTH(AB5907)+1,(AC5907-AB5907+1))</f>
        <v>31</v>
      </c>
      <c r="F5907" s="213">
        <f t="shared" si="469"/>
        <v>155000</v>
      </c>
      <c r="G5907" s="202">
        <v>1343675</v>
      </c>
      <c r="H5907" s="198">
        <v>37047.620729166665</v>
      </c>
      <c r="I5907" t="s">
        <v>3645</v>
      </c>
      <c r="M5907" t="s">
        <v>3494</v>
      </c>
      <c r="N5907" t="s">
        <v>4488</v>
      </c>
      <c r="O5907" t="s">
        <v>4388</v>
      </c>
      <c r="P5907" s="199">
        <v>5000</v>
      </c>
      <c r="S5907" t="s">
        <v>3495</v>
      </c>
      <c r="T5907" t="s">
        <v>3730</v>
      </c>
      <c r="U5907" s="201">
        <v>4.6399999999999997</v>
      </c>
      <c r="V5907" t="s">
        <v>2782</v>
      </c>
      <c r="W5907" t="s">
        <v>4385</v>
      </c>
      <c r="X5907" t="s">
        <v>4386</v>
      </c>
      <c r="Y5907" t="s">
        <v>3748</v>
      </c>
      <c r="Z5907" t="s">
        <v>3051</v>
      </c>
      <c r="AA5907" t="s">
        <v>1745</v>
      </c>
      <c r="AB5907" s="198">
        <v>37104.875011574077</v>
      </c>
      <c r="AC5907" s="198">
        <v>37134.875011574077</v>
      </c>
    </row>
    <row r="5908" spans="1:29" x14ac:dyDescent="0.2">
      <c r="A5908" s="44" t="str">
        <f t="shared" si="465"/>
        <v xml:space="preserve"> Natural Gas Physical</v>
      </c>
      <c r="B5908" s="44" t="str">
        <f t="shared" si="466"/>
        <v/>
      </c>
      <c r="C5908" s="44" t="str">
        <f t="shared" si="467"/>
        <v>Natural Gas</v>
      </c>
      <c r="D5908" s="44" t="str">
        <f t="shared" si="468"/>
        <v>Physical</v>
      </c>
      <c r="E5908" s="44">
        <f>IF(VLOOKUP(S5908,'DD-Lookup'!$J$6:$L$50,3,FALSE)="Monthly",(YEAR(AC5908)-YEAR(AB5908))*12+MONTH(AC5908)-MONTH(AB5908)+1,(AC5908-AB5908+1))</f>
        <v>1</v>
      </c>
      <c r="F5908" s="213">
        <f t="shared" si="469"/>
        <v>5000</v>
      </c>
      <c r="G5908" s="202">
        <v>1343677</v>
      </c>
      <c r="H5908" s="198">
        <v>37047.621770833335</v>
      </c>
      <c r="I5908" t="s">
        <v>4103</v>
      </c>
      <c r="M5908" t="s">
        <v>3494</v>
      </c>
      <c r="N5908" t="s">
        <v>3176</v>
      </c>
      <c r="O5908" t="s">
        <v>4591</v>
      </c>
      <c r="P5908" s="199">
        <v>5000</v>
      </c>
      <c r="S5908" t="s">
        <v>3798</v>
      </c>
      <c r="T5908" t="s">
        <v>3177</v>
      </c>
      <c r="U5908" s="201">
        <v>4.68</v>
      </c>
      <c r="V5908" t="s">
        <v>4104</v>
      </c>
      <c r="W5908" t="s">
        <v>3178</v>
      </c>
      <c r="X5908" t="s">
        <v>3179</v>
      </c>
      <c r="Y5908" t="s">
        <v>4481</v>
      </c>
      <c r="Z5908" t="s">
        <v>3052</v>
      </c>
      <c r="AA5908">
        <v>831984</v>
      </c>
      <c r="AB5908" s="198">
        <v>37047.875011574077</v>
      </c>
      <c r="AC5908" s="198">
        <v>37047.875011574077</v>
      </c>
    </row>
    <row r="5909" spans="1:29" x14ac:dyDescent="0.2">
      <c r="A5909" s="44" t="str">
        <f t="shared" si="465"/>
        <v>US Power Physical</v>
      </c>
      <c r="B5909" s="44" t="str">
        <f t="shared" si="466"/>
        <v>US</v>
      </c>
      <c r="C5909" s="44" t="str">
        <f t="shared" si="467"/>
        <v>Power</v>
      </c>
      <c r="D5909" s="44" t="str">
        <f t="shared" si="468"/>
        <v>Physical</v>
      </c>
      <c r="E5909" s="44">
        <f>IF(VLOOKUP(S5909,'DD-Lookup'!$J$6:$L$50,3,FALSE)="Monthly",(YEAR(AC5909)-YEAR(AB5909))*12+MONTH(AC5909)-MONTH(AB5909)+1,(AC5909-AB5909+1))</f>
        <v>31</v>
      </c>
      <c r="F5909" s="213">
        <f t="shared" si="469"/>
        <v>1550</v>
      </c>
      <c r="G5909" s="202">
        <v>1343678</v>
      </c>
      <c r="H5909" s="198">
        <v>37047.62263888889</v>
      </c>
      <c r="I5909" t="s">
        <v>3540</v>
      </c>
      <c r="M5909" t="s">
        <v>2818</v>
      </c>
      <c r="N5909" t="s">
        <v>3519</v>
      </c>
      <c r="O5909" t="s">
        <v>3834</v>
      </c>
      <c r="Q5909" s="199">
        <v>50</v>
      </c>
      <c r="S5909" t="s">
        <v>3493</v>
      </c>
      <c r="T5909" t="s">
        <v>3730</v>
      </c>
      <c r="U5909" s="201">
        <v>82.75</v>
      </c>
      <c r="V5909" t="s">
        <v>3650</v>
      </c>
      <c r="W5909" t="s">
        <v>3538</v>
      </c>
      <c r="X5909" t="s">
        <v>3539</v>
      </c>
      <c r="Y5909" t="s">
        <v>4783</v>
      </c>
      <c r="Z5909" t="s">
        <v>3046</v>
      </c>
      <c r="AA5909">
        <v>633686.1</v>
      </c>
      <c r="AB5909" s="198">
        <v>37073.875011574077</v>
      </c>
      <c r="AC5909" s="198">
        <v>37103.875011574077</v>
      </c>
    </row>
    <row r="5910" spans="1:29" x14ac:dyDescent="0.2">
      <c r="A5910" s="44" t="str">
        <f t="shared" si="465"/>
        <v>US Natural Gas Financial</v>
      </c>
      <c r="B5910" s="44" t="str">
        <f t="shared" si="466"/>
        <v>US</v>
      </c>
      <c r="C5910" s="44" t="str">
        <f t="shared" si="467"/>
        <v>Natural Gas</v>
      </c>
      <c r="D5910" s="44" t="str">
        <f t="shared" si="468"/>
        <v>Financial</v>
      </c>
      <c r="E5910" s="44">
        <f>IF(VLOOKUP(S5910,'DD-Lookup'!$J$6:$L$50,3,FALSE)="Monthly",(YEAR(AC5910)-YEAR(AB5910))*12+MONTH(AC5910)-MONTH(AB5910)+1,(AC5910-AB5910+1))</f>
        <v>31</v>
      </c>
      <c r="F5910" s="213">
        <f t="shared" si="469"/>
        <v>77500</v>
      </c>
      <c r="G5910" s="202">
        <v>1343683</v>
      </c>
      <c r="H5910" s="198">
        <v>37047.624432870369</v>
      </c>
      <c r="I5910" t="s">
        <v>4473</v>
      </c>
      <c r="M5910" t="s">
        <v>3494</v>
      </c>
      <c r="N5910" t="s">
        <v>4488</v>
      </c>
      <c r="O5910" t="s">
        <v>4384</v>
      </c>
      <c r="Q5910" s="199">
        <v>2500</v>
      </c>
      <c r="S5910" t="s">
        <v>3495</v>
      </c>
      <c r="T5910" t="s">
        <v>3730</v>
      </c>
      <c r="U5910" s="201">
        <v>5.01</v>
      </c>
      <c r="V5910" t="s">
        <v>4058</v>
      </c>
      <c r="W5910" t="s">
        <v>4385</v>
      </c>
      <c r="X5910" t="s">
        <v>4386</v>
      </c>
      <c r="Y5910" t="s">
        <v>3748</v>
      </c>
      <c r="Z5910" t="s">
        <v>3051</v>
      </c>
      <c r="AA5910" t="s">
        <v>1746</v>
      </c>
      <c r="AB5910" s="198">
        <v>37073.875011574077</v>
      </c>
      <c r="AC5910" s="198">
        <v>37103.875011574077</v>
      </c>
    </row>
    <row r="5911" spans="1:29" x14ac:dyDescent="0.2">
      <c r="A5911" s="44" t="str">
        <f t="shared" si="465"/>
        <v>US Power Physical</v>
      </c>
      <c r="B5911" s="44" t="str">
        <f t="shared" si="466"/>
        <v>US</v>
      </c>
      <c r="C5911" s="44" t="str">
        <f t="shared" si="467"/>
        <v>Power</v>
      </c>
      <c r="D5911" s="44" t="str">
        <f t="shared" si="468"/>
        <v>Physical</v>
      </c>
      <c r="E5911" s="44">
        <f>IF(VLOOKUP(S5911,'DD-Lookup'!$J$6:$L$50,3,FALSE)="Monthly",(YEAR(AC5911)-YEAR(AB5911))*12+MONTH(AC5911)-MONTH(AB5911)+1,(AC5911-AB5911+1))</f>
        <v>5</v>
      </c>
      <c r="F5911" s="213">
        <f t="shared" si="469"/>
        <v>250</v>
      </c>
      <c r="G5911" s="202">
        <v>1343684</v>
      </c>
      <c r="H5911" s="198">
        <v>37047.6247337963</v>
      </c>
      <c r="I5911" t="s">
        <v>4246</v>
      </c>
      <c r="M5911" t="s">
        <v>2818</v>
      </c>
      <c r="N5911" t="s">
        <v>3519</v>
      </c>
      <c r="O5911" t="s">
        <v>3845</v>
      </c>
      <c r="Q5911" s="199">
        <v>50</v>
      </c>
      <c r="S5911" t="s">
        <v>3493</v>
      </c>
      <c r="T5911" t="s">
        <v>3730</v>
      </c>
      <c r="U5911" s="201">
        <v>37.5</v>
      </c>
      <c r="V5911" t="s">
        <v>4166</v>
      </c>
      <c r="W5911" t="s">
        <v>3523</v>
      </c>
      <c r="X5911" t="s">
        <v>3524</v>
      </c>
      <c r="Y5911" t="s">
        <v>4783</v>
      </c>
      <c r="Z5911" t="s">
        <v>3046</v>
      </c>
      <c r="AA5911">
        <v>633701.1</v>
      </c>
      <c r="AB5911" s="198">
        <v>37053.875011574077</v>
      </c>
      <c r="AC5911" s="198">
        <v>37057.875011574077</v>
      </c>
    </row>
    <row r="5912" spans="1:29" x14ac:dyDescent="0.2">
      <c r="A5912" s="44" t="str">
        <f t="shared" si="465"/>
        <v>US Natural Gas Financial</v>
      </c>
      <c r="B5912" s="44" t="str">
        <f t="shared" si="466"/>
        <v>US</v>
      </c>
      <c r="C5912" s="44" t="str">
        <f t="shared" si="467"/>
        <v>Natural Gas</v>
      </c>
      <c r="D5912" s="44" t="str">
        <f t="shared" si="468"/>
        <v>Financial</v>
      </c>
      <c r="E5912" s="44">
        <f>IF(VLOOKUP(S5912,'DD-Lookup'!$J$6:$L$50,3,FALSE)="Monthly",(YEAR(AC5912)-YEAR(AB5912))*12+MONTH(AC5912)-MONTH(AB5912)+1,(AC5912-AB5912+1))</f>
        <v>31</v>
      </c>
      <c r="F5912" s="213">
        <f t="shared" si="469"/>
        <v>155000</v>
      </c>
      <c r="G5912" s="202">
        <v>1343685</v>
      </c>
      <c r="H5912" s="198">
        <v>37047.624814814815</v>
      </c>
      <c r="I5912" t="s">
        <v>4484</v>
      </c>
      <c r="M5912" t="s">
        <v>3494</v>
      </c>
      <c r="N5912" t="s">
        <v>4488</v>
      </c>
      <c r="O5912" t="s">
        <v>4384</v>
      </c>
      <c r="P5912" s="199">
        <v>5000</v>
      </c>
      <c r="S5912" t="s">
        <v>3495</v>
      </c>
      <c r="T5912" t="s">
        <v>3730</v>
      </c>
      <c r="U5912" s="201">
        <v>4.71</v>
      </c>
      <c r="V5912" t="s">
        <v>4399</v>
      </c>
      <c r="W5912" t="s">
        <v>4385</v>
      </c>
      <c r="X5912" t="s">
        <v>4386</v>
      </c>
      <c r="Y5912" t="s">
        <v>3748</v>
      </c>
      <c r="Z5912" t="s">
        <v>3051</v>
      </c>
      <c r="AA5912" t="s">
        <v>1747</v>
      </c>
      <c r="AB5912" s="198">
        <v>37073.875011574077</v>
      </c>
      <c r="AC5912" s="198">
        <v>37103.875011574077</v>
      </c>
    </row>
    <row r="5913" spans="1:29" x14ac:dyDescent="0.2">
      <c r="A5913" s="44" t="str">
        <f t="shared" si="465"/>
        <v>US Natural Gas Financial</v>
      </c>
      <c r="B5913" s="44" t="str">
        <f t="shared" si="466"/>
        <v>US</v>
      </c>
      <c r="C5913" s="44" t="str">
        <f t="shared" si="467"/>
        <v>Natural Gas</v>
      </c>
      <c r="D5913" s="44" t="str">
        <f t="shared" si="468"/>
        <v>Financial</v>
      </c>
      <c r="E5913" s="44">
        <f>IF(VLOOKUP(S5913,'DD-Lookup'!$J$6:$L$50,3,FALSE)="Monthly",(YEAR(AC5913)-YEAR(AB5913))*12+MONTH(AC5913)-MONTH(AB5913)+1,(AC5913-AB5913+1))</f>
        <v>31</v>
      </c>
      <c r="F5913" s="213">
        <f t="shared" si="469"/>
        <v>155000</v>
      </c>
      <c r="G5913" s="202">
        <v>1343689</v>
      </c>
      <c r="H5913" s="198">
        <v>37047.625416666669</v>
      </c>
      <c r="I5913" t="s">
        <v>4276</v>
      </c>
      <c r="M5913" t="s">
        <v>3494</v>
      </c>
      <c r="N5913" t="s">
        <v>4277</v>
      </c>
      <c r="O5913" t="s">
        <v>4487</v>
      </c>
      <c r="Q5913" s="199">
        <v>5000</v>
      </c>
      <c r="S5913" t="s">
        <v>3495</v>
      </c>
      <c r="T5913" t="s">
        <v>3730</v>
      </c>
      <c r="U5913" s="201">
        <v>3.895</v>
      </c>
      <c r="V5913" t="s">
        <v>4062</v>
      </c>
      <c r="W5913" t="s">
        <v>2909</v>
      </c>
      <c r="X5913" t="s">
        <v>4278</v>
      </c>
      <c r="Y5913" t="s">
        <v>3748</v>
      </c>
      <c r="Z5913" t="s">
        <v>3051</v>
      </c>
      <c r="AA5913" t="s">
        <v>1748</v>
      </c>
      <c r="AB5913" s="198">
        <v>37073.875</v>
      </c>
      <c r="AC5913" s="198">
        <v>37103.875</v>
      </c>
    </row>
    <row r="5914" spans="1:29" x14ac:dyDescent="0.2">
      <c r="A5914" s="44" t="str">
        <f t="shared" si="465"/>
        <v>US Natural Gas Financial</v>
      </c>
      <c r="B5914" s="44" t="str">
        <f t="shared" si="466"/>
        <v>US</v>
      </c>
      <c r="C5914" s="44" t="str">
        <f t="shared" si="467"/>
        <v>Natural Gas</v>
      </c>
      <c r="D5914" s="44" t="str">
        <f t="shared" si="468"/>
        <v>Financial</v>
      </c>
      <c r="E5914" s="44">
        <f>IF(VLOOKUP(S5914,'DD-Lookup'!$J$6:$L$50,3,FALSE)="Monthly",(YEAR(AC5914)-YEAR(AB5914))*12+MONTH(AC5914)-MONTH(AB5914)+1,(AC5914-AB5914+1))</f>
        <v>31</v>
      </c>
      <c r="F5914" s="213">
        <f t="shared" si="469"/>
        <v>620000</v>
      </c>
      <c r="G5914" s="202">
        <v>1343690</v>
      </c>
      <c r="H5914" s="198">
        <v>37047.625868055555</v>
      </c>
      <c r="I5914" t="s">
        <v>4276</v>
      </c>
      <c r="M5914" t="s">
        <v>3494</v>
      </c>
      <c r="N5914" t="s">
        <v>4277</v>
      </c>
      <c r="O5914" t="s">
        <v>4487</v>
      </c>
      <c r="Q5914" s="199">
        <v>20000</v>
      </c>
      <c r="S5914" t="s">
        <v>3495</v>
      </c>
      <c r="T5914" t="s">
        <v>3730</v>
      </c>
      <c r="U5914" s="201">
        <v>3.9</v>
      </c>
      <c r="V5914" t="s">
        <v>4062</v>
      </c>
      <c r="W5914" t="s">
        <v>2909</v>
      </c>
      <c r="X5914" t="s">
        <v>4278</v>
      </c>
      <c r="Y5914" t="s">
        <v>3748</v>
      </c>
      <c r="Z5914" t="s">
        <v>3051</v>
      </c>
      <c r="AA5914" t="s">
        <v>1749</v>
      </c>
      <c r="AB5914" s="198">
        <v>37073.875</v>
      </c>
      <c r="AC5914" s="198">
        <v>37103.875</v>
      </c>
    </row>
    <row r="5915" spans="1:29" x14ac:dyDescent="0.2">
      <c r="A5915" s="44" t="str">
        <f t="shared" si="465"/>
        <v>US Power Financial</v>
      </c>
      <c r="B5915" s="44" t="str">
        <f t="shared" si="466"/>
        <v>US</v>
      </c>
      <c r="C5915" s="44" t="str">
        <f t="shared" si="467"/>
        <v>Power</v>
      </c>
      <c r="D5915" s="44" t="str">
        <f t="shared" si="468"/>
        <v>Financial</v>
      </c>
      <c r="E5915" s="44">
        <f>IF(VLOOKUP(S5915,'DD-Lookup'!$J$6:$L$50,3,FALSE)="Monthly",(YEAR(AC5915)-YEAR(AB5915))*12+MONTH(AC5915)-MONTH(AB5915)+1,(AC5915-AB5915+1))</f>
        <v>62</v>
      </c>
      <c r="F5915" s="213">
        <f t="shared" si="469"/>
        <v>1550</v>
      </c>
      <c r="G5915" s="202">
        <v>1343691</v>
      </c>
      <c r="H5915" s="198">
        <v>37047.62599537037</v>
      </c>
      <c r="I5915" t="s">
        <v>3540</v>
      </c>
      <c r="M5915" t="s">
        <v>2818</v>
      </c>
      <c r="N5915" t="s">
        <v>4780</v>
      </c>
      <c r="O5915" t="s">
        <v>1750</v>
      </c>
      <c r="P5915" s="199">
        <v>25</v>
      </c>
      <c r="S5915" t="s">
        <v>3493</v>
      </c>
      <c r="T5915" t="s">
        <v>3730</v>
      </c>
      <c r="U5915" s="201">
        <v>101</v>
      </c>
      <c r="V5915" t="s">
        <v>3653</v>
      </c>
      <c r="W5915" t="s">
        <v>4263</v>
      </c>
      <c r="X5915" t="s">
        <v>3541</v>
      </c>
      <c r="Y5915" t="s">
        <v>4783</v>
      </c>
      <c r="Z5915" t="s">
        <v>3051</v>
      </c>
      <c r="AA5915">
        <v>633712.1</v>
      </c>
      <c r="AB5915" s="198">
        <v>37073</v>
      </c>
      <c r="AC5915" s="198">
        <v>37134</v>
      </c>
    </row>
    <row r="5916" spans="1:29" x14ac:dyDescent="0.2">
      <c r="A5916" s="44" t="str">
        <f t="shared" si="465"/>
        <v>US Natural Gas Financial</v>
      </c>
      <c r="B5916" s="44" t="str">
        <f t="shared" si="466"/>
        <v>US</v>
      </c>
      <c r="C5916" s="44" t="str">
        <f t="shared" si="467"/>
        <v>Natural Gas</v>
      </c>
      <c r="D5916" s="44" t="str">
        <f t="shared" si="468"/>
        <v>Financial</v>
      </c>
      <c r="E5916" s="44">
        <f>IF(VLOOKUP(S5916,'DD-Lookup'!$J$6:$L$50,3,FALSE)="Monthly",(YEAR(AC5916)-YEAR(AB5916))*12+MONTH(AC5916)-MONTH(AB5916)+1,(AC5916-AB5916+1))</f>
        <v>24</v>
      </c>
      <c r="F5916" s="213">
        <f t="shared" si="469"/>
        <v>360000</v>
      </c>
      <c r="G5916" s="202">
        <v>1343692</v>
      </c>
      <c r="H5916" s="198">
        <v>37047.626006944447</v>
      </c>
      <c r="I5916" t="s">
        <v>4484</v>
      </c>
      <c r="M5916" t="s">
        <v>3494</v>
      </c>
      <c r="N5916" t="s">
        <v>4277</v>
      </c>
      <c r="O5916" t="s">
        <v>1379</v>
      </c>
      <c r="Q5916" s="199">
        <v>15000</v>
      </c>
      <c r="S5916" t="s">
        <v>3495</v>
      </c>
      <c r="T5916" t="s">
        <v>3730</v>
      </c>
      <c r="U5916" s="201">
        <v>3.83</v>
      </c>
      <c r="V5916" t="s">
        <v>4049</v>
      </c>
      <c r="W5916" t="s">
        <v>4380</v>
      </c>
      <c r="X5916" t="s">
        <v>4381</v>
      </c>
      <c r="Y5916" t="s">
        <v>3748</v>
      </c>
      <c r="Z5916" t="s">
        <v>3051</v>
      </c>
      <c r="AA5916" t="s">
        <v>1751</v>
      </c>
      <c r="AB5916" s="198">
        <v>37049.875011574077</v>
      </c>
      <c r="AC5916" s="198">
        <v>37072.875011574077</v>
      </c>
    </row>
    <row r="5917" spans="1:29" x14ac:dyDescent="0.2">
      <c r="A5917" s="44" t="str">
        <f t="shared" si="465"/>
        <v>US Power Physical</v>
      </c>
      <c r="B5917" s="44" t="str">
        <f t="shared" si="466"/>
        <v>US</v>
      </c>
      <c r="C5917" s="44" t="str">
        <f t="shared" si="467"/>
        <v>Power</v>
      </c>
      <c r="D5917" s="44" t="str">
        <f t="shared" si="468"/>
        <v>Physical</v>
      </c>
      <c r="E5917" s="44">
        <f>IF(VLOOKUP(S5917,'DD-Lookup'!$J$6:$L$50,3,FALSE)="Monthly",(YEAR(AC5917)-YEAR(AB5917))*12+MONTH(AC5917)-MONTH(AB5917)+1,(AC5917-AB5917+1))</f>
        <v>5</v>
      </c>
      <c r="F5917" s="213">
        <f t="shared" si="469"/>
        <v>250</v>
      </c>
      <c r="G5917" s="202">
        <v>1343693</v>
      </c>
      <c r="H5917" s="198">
        <v>37047.626064814816</v>
      </c>
      <c r="I5917" t="s">
        <v>3533</v>
      </c>
      <c r="M5917" t="s">
        <v>2818</v>
      </c>
      <c r="N5917" t="s">
        <v>3519</v>
      </c>
      <c r="O5917" t="s">
        <v>3457</v>
      </c>
      <c r="Q5917" s="199">
        <v>50</v>
      </c>
      <c r="S5917" t="s">
        <v>3493</v>
      </c>
      <c r="T5917" t="s">
        <v>3730</v>
      </c>
      <c r="U5917" s="201">
        <v>38</v>
      </c>
      <c r="V5917" t="s">
        <v>4784</v>
      </c>
      <c r="W5917" t="s">
        <v>3534</v>
      </c>
      <c r="X5917" t="s">
        <v>3535</v>
      </c>
      <c r="Y5917" t="s">
        <v>4783</v>
      </c>
      <c r="Z5917" t="s">
        <v>3046</v>
      </c>
      <c r="AA5917">
        <v>633713.1</v>
      </c>
      <c r="AB5917" s="198">
        <v>37053.875011574077</v>
      </c>
      <c r="AC5917" s="198">
        <v>37057.875011574077</v>
      </c>
    </row>
    <row r="5918" spans="1:29" x14ac:dyDescent="0.2">
      <c r="A5918" s="44" t="str">
        <f t="shared" si="465"/>
        <v>US Power Physical</v>
      </c>
      <c r="B5918" s="44" t="str">
        <f t="shared" si="466"/>
        <v>US</v>
      </c>
      <c r="C5918" s="44" t="str">
        <f t="shared" si="467"/>
        <v>Power</v>
      </c>
      <c r="D5918" s="44" t="str">
        <f t="shared" si="468"/>
        <v>Physical</v>
      </c>
      <c r="E5918" s="44">
        <f>IF(VLOOKUP(S5918,'DD-Lookup'!$J$6:$L$50,3,FALSE)="Monthly",(YEAR(AC5918)-YEAR(AB5918))*12+MONTH(AC5918)-MONTH(AB5918)+1,(AC5918-AB5918+1))</f>
        <v>1</v>
      </c>
      <c r="F5918" s="213">
        <f t="shared" si="469"/>
        <v>50</v>
      </c>
      <c r="G5918" s="202">
        <v>1343695</v>
      </c>
      <c r="H5918" s="198">
        <v>37047.62672453704</v>
      </c>
      <c r="I5918" t="s">
        <v>3529</v>
      </c>
      <c r="M5918" t="s">
        <v>2818</v>
      </c>
      <c r="N5918" t="s">
        <v>3519</v>
      </c>
      <c r="O5918" t="s">
        <v>1744</v>
      </c>
      <c r="Q5918" s="199">
        <v>50</v>
      </c>
      <c r="S5918" t="s">
        <v>3493</v>
      </c>
      <c r="T5918" t="s">
        <v>3730</v>
      </c>
      <c r="U5918" s="201">
        <v>13</v>
      </c>
      <c r="V5918" t="s">
        <v>2387</v>
      </c>
      <c r="W5918" t="s">
        <v>3534</v>
      </c>
      <c r="X5918" t="s">
        <v>3535</v>
      </c>
      <c r="Y5918" t="s">
        <v>4783</v>
      </c>
      <c r="Z5918" t="s">
        <v>3046</v>
      </c>
      <c r="AA5918">
        <v>633721.1</v>
      </c>
      <c r="AB5918" s="198">
        <v>37049.875011574077</v>
      </c>
      <c r="AC5918" s="198">
        <v>37049.875011574077</v>
      </c>
    </row>
    <row r="5919" spans="1:29" x14ac:dyDescent="0.2">
      <c r="A5919" s="44" t="str">
        <f t="shared" si="465"/>
        <v>US Power Financial</v>
      </c>
      <c r="B5919" s="44" t="str">
        <f t="shared" si="466"/>
        <v>US</v>
      </c>
      <c r="C5919" s="44" t="str">
        <f t="shared" si="467"/>
        <v>Power</v>
      </c>
      <c r="D5919" s="44" t="str">
        <f t="shared" si="468"/>
        <v>Financial</v>
      </c>
      <c r="E5919" s="44">
        <f>IF(VLOOKUP(S5919,'DD-Lookup'!$J$6:$L$50,3,FALSE)="Monthly",(YEAR(AC5919)-YEAR(AB5919))*12+MONTH(AC5919)-MONTH(AB5919)+1,(AC5919-AB5919+1))</f>
        <v>1</v>
      </c>
      <c r="F5919" s="213">
        <f t="shared" si="469"/>
        <v>50</v>
      </c>
      <c r="G5919" s="202">
        <v>1343696</v>
      </c>
      <c r="H5919" s="198">
        <v>37047.626770833333</v>
      </c>
      <c r="I5919" t="s">
        <v>4365</v>
      </c>
      <c r="M5919" t="s">
        <v>2818</v>
      </c>
      <c r="N5919" t="s">
        <v>4780</v>
      </c>
      <c r="O5919" t="s">
        <v>1752</v>
      </c>
      <c r="P5919" s="199">
        <v>50</v>
      </c>
      <c r="S5919" t="s">
        <v>3493</v>
      </c>
      <c r="T5919" t="s">
        <v>3730</v>
      </c>
      <c r="U5919" s="201">
        <v>29.25</v>
      </c>
      <c r="V5919" t="s">
        <v>2377</v>
      </c>
      <c r="W5919" t="s">
        <v>3534</v>
      </c>
      <c r="X5919" t="s">
        <v>3535</v>
      </c>
      <c r="Y5919" t="s">
        <v>4783</v>
      </c>
      <c r="Z5919" t="s">
        <v>3051</v>
      </c>
      <c r="AA5919">
        <v>633724.1</v>
      </c>
      <c r="AB5919" s="198">
        <v>37049.875011574077</v>
      </c>
      <c r="AC5919" s="198">
        <v>37049.875011574077</v>
      </c>
    </row>
    <row r="5920" spans="1:29" x14ac:dyDescent="0.2">
      <c r="A5920" s="44" t="str">
        <f t="shared" si="465"/>
        <v>US Crude Financial</v>
      </c>
      <c r="B5920" s="44" t="str">
        <f t="shared" si="466"/>
        <v>US</v>
      </c>
      <c r="C5920" s="44" t="str">
        <f t="shared" si="467"/>
        <v>Crude</v>
      </c>
      <c r="D5920" s="44" t="str">
        <f t="shared" si="468"/>
        <v>Financial</v>
      </c>
      <c r="E5920" s="44">
        <f>IF(VLOOKUP(S5920,'DD-Lookup'!$J$6:$L$50,3,FALSE)="Monthly",(YEAR(AC5920)-YEAR(AB5920))*12+MONTH(AC5920)-MONTH(AB5920)+1,(AC5920-AB5920+1))</f>
        <v>1</v>
      </c>
      <c r="F5920" s="213">
        <f t="shared" si="469"/>
        <v>50000</v>
      </c>
      <c r="G5920" s="202">
        <v>1343700</v>
      </c>
      <c r="H5920" s="198">
        <v>37047.627824074072</v>
      </c>
      <c r="I5920" t="s">
        <v>4773</v>
      </c>
      <c r="M5920" t="s">
        <v>3599</v>
      </c>
      <c r="N5920" t="s">
        <v>4774</v>
      </c>
      <c r="O5920" t="s">
        <v>4335</v>
      </c>
      <c r="Q5920" s="199">
        <v>50000</v>
      </c>
      <c r="S5920" t="s">
        <v>3500</v>
      </c>
      <c r="T5920" t="s">
        <v>3730</v>
      </c>
      <c r="U5920" s="201">
        <v>28.26</v>
      </c>
      <c r="V5920" t="s">
        <v>1753</v>
      </c>
      <c r="W5920" t="s">
        <v>4776</v>
      </c>
      <c r="X5920" t="s">
        <v>4181</v>
      </c>
      <c r="Y5920" t="s">
        <v>2830</v>
      </c>
      <c r="Z5920" t="s">
        <v>3051</v>
      </c>
      <c r="AA5920" t="s">
        <v>1754</v>
      </c>
      <c r="AB5920" s="198">
        <v>37073</v>
      </c>
      <c r="AC5920" s="198">
        <v>37103</v>
      </c>
    </row>
    <row r="5921" spans="1:29" x14ac:dyDescent="0.2">
      <c r="A5921" s="44" t="str">
        <f t="shared" si="465"/>
        <v>US Power Physical</v>
      </c>
      <c r="B5921" s="44" t="str">
        <f t="shared" si="466"/>
        <v>US</v>
      </c>
      <c r="C5921" s="44" t="str">
        <f t="shared" si="467"/>
        <v>Power</v>
      </c>
      <c r="D5921" s="44" t="str">
        <f t="shared" si="468"/>
        <v>Physical</v>
      </c>
      <c r="E5921" s="44">
        <f>IF(VLOOKUP(S5921,'DD-Lookup'!$J$6:$L$50,3,FALSE)="Monthly",(YEAR(AC5921)-YEAR(AB5921))*12+MONTH(AC5921)-MONTH(AB5921)+1,(AC5921-AB5921+1))</f>
        <v>5</v>
      </c>
      <c r="F5921" s="213">
        <f t="shared" si="469"/>
        <v>250</v>
      </c>
      <c r="G5921" s="202">
        <v>1343703</v>
      </c>
      <c r="H5921" s="198">
        <v>37047.628379629627</v>
      </c>
      <c r="I5921" t="s">
        <v>3533</v>
      </c>
      <c r="M5921" t="s">
        <v>2818</v>
      </c>
      <c r="N5921" t="s">
        <v>3519</v>
      </c>
      <c r="O5921" t="s">
        <v>3457</v>
      </c>
      <c r="Q5921" s="199">
        <v>50</v>
      </c>
      <c r="S5921" t="s">
        <v>3493</v>
      </c>
      <c r="T5921" t="s">
        <v>3730</v>
      </c>
      <c r="U5921" s="201">
        <v>38.5</v>
      </c>
      <c r="V5921" t="s">
        <v>4784</v>
      </c>
      <c r="W5921" t="s">
        <v>3534</v>
      </c>
      <c r="X5921" t="s">
        <v>3535</v>
      </c>
      <c r="Y5921" t="s">
        <v>4783</v>
      </c>
      <c r="Z5921" t="s">
        <v>3046</v>
      </c>
      <c r="AA5921">
        <v>633734.1</v>
      </c>
      <c r="AB5921" s="198">
        <v>37053.875011574077</v>
      </c>
      <c r="AC5921" s="198">
        <v>37057.875011574077</v>
      </c>
    </row>
    <row r="5922" spans="1:29" x14ac:dyDescent="0.2">
      <c r="A5922" s="44" t="str">
        <f t="shared" si="465"/>
        <v>US Power Physical</v>
      </c>
      <c r="B5922" s="44" t="str">
        <f t="shared" si="466"/>
        <v>US</v>
      </c>
      <c r="C5922" s="44" t="str">
        <f t="shared" si="467"/>
        <v>Power</v>
      </c>
      <c r="D5922" s="44" t="str">
        <f t="shared" si="468"/>
        <v>Physical</v>
      </c>
      <c r="E5922" s="44">
        <f>IF(VLOOKUP(S5922,'DD-Lookup'!$J$6:$L$50,3,FALSE)="Monthly",(YEAR(AC5922)-YEAR(AB5922))*12+MONTH(AC5922)-MONTH(AB5922)+1,(AC5922-AB5922+1))</f>
        <v>5</v>
      </c>
      <c r="F5922" s="213">
        <f t="shared" si="469"/>
        <v>250</v>
      </c>
      <c r="G5922" s="202">
        <v>1343704</v>
      </c>
      <c r="H5922" s="198">
        <v>37047.628425925926</v>
      </c>
      <c r="I5922" t="s">
        <v>3533</v>
      </c>
      <c r="M5922" t="s">
        <v>2818</v>
      </c>
      <c r="N5922" t="s">
        <v>3519</v>
      </c>
      <c r="O5922" t="s">
        <v>3457</v>
      </c>
      <c r="Q5922" s="199">
        <v>50</v>
      </c>
      <c r="S5922" t="s">
        <v>3493</v>
      </c>
      <c r="T5922" t="s">
        <v>3730</v>
      </c>
      <c r="U5922" s="201">
        <v>38.75</v>
      </c>
      <c r="V5922" t="s">
        <v>4784</v>
      </c>
      <c r="W5922" t="s">
        <v>3534</v>
      </c>
      <c r="X5922" t="s">
        <v>3535</v>
      </c>
      <c r="Y5922" t="s">
        <v>4783</v>
      </c>
      <c r="Z5922" t="s">
        <v>3046</v>
      </c>
      <c r="AA5922">
        <v>633735.1</v>
      </c>
      <c r="AB5922" s="198">
        <v>37053.875011574077</v>
      </c>
      <c r="AC5922" s="198">
        <v>37057.875011574077</v>
      </c>
    </row>
    <row r="5923" spans="1:29" x14ac:dyDescent="0.2">
      <c r="A5923" s="44" t="str">
        <f t="shared" si="465"/>
        <v>US Crude Financial</v>
      </c>
      <c r="B5923" s="44" t="str">
        <f t="shared" si="466"/>
        <v>US</v>
      </c>
      <c r="C5923" s="44" t="str">
        <f t="shared" si="467"/>
        <v>Crude</v>
      </c>
      <c r="D5923" s="44" t="str">
        <f t="shared" si="468"/>
        <v>Financial</v>
      </c>
      <c r="E5923" s="44">
        <f>IF(VLOOKUP(S5923,'DD-Lookup'!$J$6:$L$50,3,FALSE)="Monthly",(YEAR(AC5923)-YEAR(AB5923))*12+MONTH(AC5923)-MONTH(AB5923)+1,(AC5923-AB5923+1))</f>
        <v>1</v>
      </c>
      <c r="F5923" s="213">
        <f t="shared" si="469"/>
        <v>50000</v>
      </c>
      <c r="G5923" s="202">
        <v>1343707</v>
      </c>
      <c r="H5923" s="198">
        <v>37047.628553240742</v>
      </c>
      <c r="I5923" t="s">
        <v>4773</v>
      </c>
      <c r="M5923" t="s">
        <v>3599</v>
      </c>
      <c r="N5923" t="s">
        <v>4774</v>
      </c>
      <c r="O5923" t="s">
        <v>3516</v>
      </c>
      <c r="Q5923" s="199">
        <v>50000</v>
      </c>
      <c r="S5923" t="s">
        <v>3500</v>
      </c>
      <c r="T5923" t="s">
        <v>3730</v>
      </c>
      <c r="U5923" s="201">
        <v>28.28</v>
      </c>
      <c r="V5923" t="s">
        <v>4471</v>
      </c>
      <c r="W5923" t="s">
        <v>4776</v>
      </c>
      <c r="X5923" t="s">
        <v>4777</v>
      </c>
      <c r="Y5923" t="s">
        <v>2830</v>
      </c>
      <c r="Z5923" t="s">
        <v>3051</v>
      </c>
      <c r="AA5923" t="s">
        <v>1754</v>
      </c>
      <c r="AB5923" s="198">
        <v>37073</v>
      </c>
      <c r="AC5923" s="198">
        <v>37103</v>
      </c>
    </row>
    <row r="5924" spans="1:29" x14ac:dyDescent="0.2">
      <c r="A5924" s="44" t="str">
        <f t="shared" si="465"/>
        <v>US Natural Gas Financial</v>
      </c>
      <c r="B5924" s="44" t="str">
        <f t="shared" si="466"/>
        <v>US</v>
      </c>
      <c r="C5924" s="44" t="str">
        <f t="shared" si="467"/>
        <v>Natural Gas</v>
      </c>
      <c r="D5924" s="44" t="str">
        <f t="shared" si="468"/>
        <v>Financial</v>
      </c>
      <c r="E5924" s="44">
        <f>IF(VLOOKUP(S5924,'DD-Lookup'!$J$6:$L$50,3,FALSE)="Monthly",(YEAR(AC5924)-YEAR(AB5924))*12+MONTH(AC5924)-MONTH(AB5924)+1,(AC5924-AB5924+1))</f>
        <v>31</v>
      </c>
      <c r="F5924" s="213">
        <f t="shared" si="469"/>
        <v>620000</v>
      </c>
      <c r="G5924" s="202">
        <v>1343708</v>
      </c>
      <c r="H5924" s="198">
        <v>37047.628657407404</v>
      </c>
      <c r="I5924" t="s">
        <v>4484</v>
      </c>
      <c r="M5924" t="s">
        <v>3494</v>
      </c>
      <c r="N5924" t="s">
        <v>4277</v>
      </c>
      <c r="O5924" t="s">
        <v>4487</v>
      </c>
      <c r="Q5924" s="199">
        <v>20000</v>
      </c>
      <c r="S5924" t="s">
        <v>3495</v>
      </c>
      <c r="T5924" t="s">
        <v>3730</v>
      </c>
      <c r="U5924" s="201">
        <v>3.9</v>
      </c>
      <c r="V5924" t="s">
        <v>4049</v>
      </c>
      <c r="W5924" t="s">
        <v>2909</v>
      </c>
      <c r="X5924" t="s">
        <v>4278</v>
      </c>
      <c r="Y5924" t="s">
        <v>3748</v>
      </c>
      <c r="Z5924" t="s">
        <v>3051</v>
      </c>
      <c r="AA5924" t="s">
        <v>1755</v>
      </c>
      <c r="AB5924" s="198">
        <v>37073.875</v>
      </c>
      <c r="AC5924" s="198">
        <v>37103.875</v>
      </c>
    </row>
    <row r="5925" spans="1:29" x14ac:dyDescent="0.2">
      <c r="A5925" s="44" t="str">
        <f t="shared" si="465"/>
        <v>US Natural Gas Financial</v>
      </c>
      <c r="B5925" s="44" t="str">
        <f t="shared" si="466"/>
        <v>US</v>
      </c>
      <c r="C5925" s="44" t="str">
        <f t="shared" si="467"/>
        <v>Natural Gas</v>
      </c>
      <c r="D5925" s="44" t="str">
        <f t="shared" si="468"/>
        <v>Financial</v>
      </c>
      <c r="E5925" s="44">
        <f>IF(VLOOKUP(S5925,'DD-Lookup'!$J$6:$L$50,3,FALSE)="Monthly",(YEAR(AC5925)-YEAR(AB5925))*12+MONTH(AC5925)-MONTH(AB5925)+1,(AC5925-AB5925+1))</f>
        <v>24</v>
      </c>
      <c r="F5925" s="213">
        <f t="shared" si="469"/>
        <v>360000</v>
      </c>
      <c r="G5925" s="202">
        <v>1343709</v>
      </c>
      <c r="H5925" s="198">
        <v>37047.628888888888</v>
      </c>
      <c r="I5925" t="s">
        <v>4484</v>
      </c>
      <c r="M5925" t="s">
        <v>3494</v>
      </c>
      <c r="N5925" t="s">
        <v>4277</v>
      </c>
      <c r="O5925" t="s">
        <v>1379</v>
      </c>
      <c r="Q5925" s="199">
        <v>15000</v>
      </c>
      <c r="S5925" t="s">
        <v>3495</v>
      </c>
      <c r="T5925" t="s">
        <v>3730</v>
      </c>
      <c r="U5925" s="201">
        <v>3.835</v>
      </c>
      <c r="V5925" t="s">
        <v>4049</v>
      </c>
      <c r="W5925" t="s">
        <v>4380</v>
      </c>
      <c r="X5925" t="s">
        <v>4381</v>
      </c>
      <c r="Y5925" t="s">
        <v>3748</v>
      </c>
      <c r="Z5925" t="s">
        <v>3051</v>
      </c>
      <c r="AA5925" t="s">
        <v>1756</v>
      </c>
      <c r="AB5925" s="198">
        <v>37049.875011574077</v>
      </c>
      <c r="AC5925" s="198">
        <v>37072.875011574077</v>
      </c>
    </row>
    <row r="5926" spans="1:29" x14ac:dyDescent="0.2">
      <c r="A5926" s="44" t="str">
        <f t="shared" si="465"/>
        <v>US Power Financial</v>
      </c>
      <c r="B5926" s="44" t="str">
        <f t="shared" si="466"/>
        <v>US</v>
      </c>
      <c r="C5926" s="44" t="str">
        <f t="shared" si="467"/>
        <v>Power</v>
      </c>
      <c r="D5926" s="44" t="str">
        <f t="shared" si="468"/>
        <v>Financial</v>
      </c>
      <c r="E5926" s="44">
        <f>IF(VLOOKUP(S5926,'DD-Lookup'!$J$6:$L$50,3,FALSE)="Monthly",(YEAR(AC5926)-YEAR(AB5926))*12+MONTH(AC5926)-MONTH(AB5926)+1,(AC5926-AB5926+1))</f>
        <v>1</v>
      </c>
      <c r="F5926" s="213">
        <f t="shared" si="469"/>
        <v>50</v>
      </c>
      <c r="G5926" s="202">
        <v>1343713</v>
      </c>
      <c r="H5926" s="198">
        <v>37047.629143518519</v>
      </c>
      <c r="I5926" t="s">
        <v>4268</v>
      </c>
      <c r="M5926" t="s">
        <v>2818</v>
      </c>
      <c r="N5926" t="s">
        <v>4780</v>
      </c>
      <c r="O5926" t="s">
        <v>1752</v>
      </c>
      <c r="Q5926" s="199">
        <v>50</v>
      </c>
      <c r="S5926" t="s">
        <v>3493</v>
      </c>
      <c r="T5926" t="s">
        <v>3730</v>
      </c>
      <c r="U5926" s="201">
        <v>29.65</v>
      </c>
      <c r="V5926" t="s">
        <v>3554</v>
      </c>
      <c r="W5926" t="s">
        <v>3534</v>
      </c>
      <c r="X5926" t="s">
        <v>3535</v>
      </c>
      <c r="Y5926" t="s">
        <v>4783</v>
      </c>
      <c r="Z5926" t="s">
        <v>3051</v>
      </c>
      <c r="AA5926">
        <v>633749.1</v>
      </c>
      <c r="AB5926" s="198">
        <v>37049.875011574077</v>
      </c>
      <c r="AC5926" s="198">
        <v>37049.875011574077</v>
      </c>
    </row>
    <row r="5927" spans="1:29" x14ac:dyDescent="0.2">
      <c r="A5927" s="44" t="str">
        <f t="shared" si="465"/>
        <v>US Natural Gas Financial</v>
      </c>
      <c r="B5927" s="44" t="str">
        <f t="shared" si="466"/>
        <v>US</v>
      </c>
      <c r="C5927" s="44" t="str">
        <f t="shared" si="467"/>
        <v>Natural Gas</v>
      </c>
      <c r="D5927" s="44" t="str">
        <f t="shared" si="468"/>
        <v>Financial</v>
      </c>
      <c r="E5927" s="44">
        <f>IF(VLOOKUP(S5927,'DD-Lookup'!$J$6:$L$50,3,FALSE)="Monthly",(YEAR(AC5927)-YEAR(AB5927))*12+MONTH(AC5927)-MONTH(AB5927)+1,(AC5927-AB5927+1))</f>
        <v>24</v>
      </c>
      <c r="F5927" s="213">
        <f t="shared" si="469"/>
        <v>360000</v>
      </c>
      <c r="G5927" s="202">
        <v>1343714</v>
      </c>
      <c r="H5927" s="198">
        <v>37047.629340277781</v>
      </c>
      <c r="I5927" t="s">
        <v>4484</v>
      </c>
      <c r="M5927" t="s">
        <v>3494</v>
      </c>
      <c r="N5927" t="s">
        <v>4277</v>
      </c>
      <c r="O5927" t="s">
        <v>1379</v>
      </c>
      <c r="Q5927" s="199">
        <v>15000</v>
      </c>
      <c r="S5927" t="s">
        <v>3495</v>
      </c>
      <c r="T5927" t="s">
        <v>3730</v>
      </c>
      <c r="U5927" s="201">
        <v>3.84</v>
      </c>
      <c r="V5927" t="s">
        <v>4049</v>
      </c>
      <c r="W5927" t="s">
        <v>4380</v>
      </c>
      <c r="X5927" t="s">
        <v>4381</v>
      </c>
      <c r="Y5927" t="s">
        <v>3748</v>
      </c>
      <c r="Z5927" t="s">
        <v>3051</v>
      </c>
      <c r="AA5927" t="s">
        <v>1757</v>
      </c>
      <c r="AB5927" s="198">
        <v>37049.875011574077</v>
      </c>
      <c r="AC5927" s="198">
        <v>37072.875011574077</v>
      </c>
    </row>
    <row r="5928" spans="1:29" x14ac:dyDescent="0.2">
      <c r="A5928" s="44" t="str">
        <f t="shared" si="465"/>
        <v>US Natural Gas Financial</v>
      </c>
      <c r="B5928" s="44" t="str">
        <f t="shared" si="466"/>
        <v>US</v>
      </c>
      <c r="C5928" s="44" t="str">
        <f t="shared" si="467"/>
        <v>Natural Gas</v>
      </c>
      <c r="D5928" s="44" t="str">
        <f t="shared" si="468"/>
        <v>Financial</v>
      </c>
      <c r="E5928" s="44">
        <f>IF(VLOOKUP(S5928,'DD-Lookup'!$J$6:$L$50,3,FALSE)="Monthly",(YEAR(AC5928)-YEAR(AB5928))*12+MONTH(AC5928)-MONTH(AB5928)+1,(AC5928-AB5928+1))</f>
        <v>31</v>
      </c>
      <c r="F5928" s="213">
        <f t="shared" si="469"/>
        <v>620000</v>
      </c>
      <c r="G5928" s="202">
        <v>1343716</v>
      </c>
      <c r="H5928" s="198">
        <v>37047.629652777781</v>
      </c>
      <c r="I5928" t="s">
        <v>4282</v>
      </c>
      <c r="M5928" t="s">
        <v>3494</v>
      </c>
      <c r="N5928" t="s">
        <v>4277</v>
      </c>
      <c r="O5928" t="s">
        <v>4487</v>
      </c>
      <c r="P5928" s="199">
        <v>20000</v>
      </c>
      <c r="S5928" t="s">
        <v>3495</v>
      </c>
      <c r="T5928" t="s">
        <v>3730</v>
      </c>
      <c r="U5928" s="201">
        <v>3.895</v>
      </c>
      <c r="V5928" t="s">
        <v>4283</v>
      </c>
      <c r="W5928" t="s">
        <v>2909</v>
      </c>
      <c r="X5928" t="s">
        <v>4278</v>
      </c>
      <c r="Y5928" t="s">
        <v>3748</v>
      </c>
      <c r="Z5928" t="s">
        <v>3051</v>
      </c>
      <c r="AA5928" t="s">
        <v>1758</v>
      </c>
      <c r="AB5928" s="198">
        <v>37073.875</v>
      </c>
      <c r="AC5928" s="198">
        <v>37103.875</v>
      </c>
    </row>
    <row r="5929" spans="1:29" x14ac:dyDescent="0.2">
      <c r="A5929" s="44" t="str">
        <f t="shared" si="465"/>
        <v>US Natural Gas Physical</v>
      </c>
      <c r="B5929" s="44" t="str">
        <f t="shared" si="466"/>
        <v>US</v>
      </c>
      <c r="C5929" s="44" t="str">
        <f t="shared" si="467"/>
        <v>Natural Gas</v>
      </c>
      <c r="D5929" s="44" t="str">
        <f t="shared" si="468"/>
        <v>Physical</v>
      </c>
      <c r="E5929" s="44">
        <f>IF(VLOOKUP(S5929,'DD-Lookup'!$J$6:$L$50,3,FALSE)="Monthly",(YEAR(AC5929)-YEAR(AB5929))*12+MONTH(AC5929)-MONTH(AB5929)+1,(AC5929-AB5929+1))</f>
        <v>31</v>
      </c>
      <c r="F5929" s="213">
        <f t="shared" si="469"/>
        <v>108500</v>
      </c>
      <c r="G5929" s="202">
        <v>1343718</v>
      </c>
      <c r="H5929" s="198">
        <v>37047.630324074074</v>
      </c>
      <c r="I5929" t="s">
        <v>3633</v>
      </c>
      <c r="M5929" t="s">
        <v>3494</v>
      </c>
      <c r="N5929" t="s">
        <v>3840</v>
      </c>
      <c r="O5929" t="s">
        <v>1759</v>
      </c>
      <c r="P5929" s="199">
        <v>3500</v>
      </c>
      <c r="S5929" t="s">
        <v>3495</v>
      </c>
      <c r="T5929" t="s">
        <v>3730</v>
      </c>
      <c r="U5929" s="201">
        <v>4.2699999999999996</v>
      </c>
      <c r="V5929" t="s">
        <v>2670</v>
      </c>
      <c r="W5929" t="s">
        <v>3217</v>
      </c>
      <c r="X5929" t="s">
        <v>3153</v>
      </c>
      <c r="Y5929" t="s">
        <v>4481</v>
      </c>
      <c r="Z5929" t="s">
        <v>3051</v>
      </c>
      <c r="AA5929" t="s">
        <v>1760</v>
      </c>
      <c r="AB5929" s="198">
        <v>37073.875011574077</v>
      </c>
      <c r="AC5929" s="198">
        <v>37103.875011574077</v>
      </c>
    </row>
    <row r="5930" spans="1:29" x14ac:dyDescent="0.2">
      <c r="A5930" s="44" t="str">
        <f t="shared" si="465"/>
        <v>US Natural Gas Financial</v>
      </c>
      <c r="B5930" s="44" t="str">
        <f t="shared" si="466"/>
        <v>US</v>
      </c>
      <c r="C5930" s="44" t="str">
        <f t="shared" si="467"/>
        <v>Natural Gas</v>
      </c>
      <c r="D5930" s="44" t="str">
        <f t="shared" si="468"/>
        <v>Financial</v>
      </c>
      <c r="E5930" s="44">
        <f>IF(VLOOKUP(S5930,'DD-Lookup'!$J$6:$L$50,3,FALSE)="Monthly",(YEAR(AC5930)-YEAR(AB5930))*12+MONTH(AC5930)-MONTH(AB5930)+1,(AC5930-AB5930+1))</f>
        <v>123</v>
      </c>
      <c r="F5930" s="213">
        <f t="shared" si="469"/>
        <v>615000</v>
      </c>
      <c r="G5930" s="202">
        <v>1343720</v>
      </c>
      <c r="H5930" s="198">
        <v>37047.631249999999</v>
      </c>
      <c r="I5930" t="s">
        <v>4282</v>
      </c>
      <c r="M5930" t="s">
        <v>3494</v>
      </c>
      <c r="N5930" t="s">
        <v>4277</v>
      </c>
      <c r="O5930" t="s">
        <v>3218</v>
      </c>
      <c r="P5930" s="199">
        <v>5000</v>
      </c>
      <c r="S5930" t="s">
        <v>3495</v>
      </c>
      <c r="T5930" t="s">
        <v>3730</v>
      </c>
      <c r="U5930" s="201">
        <v>3.98</v>
      </c>
      <c r="V5930" t="s">
        <v>4283</v>
      </c>
      <c r="W5930" t="s">
        <v>2909</v>
      </c>
      <c r="X5930" t="s">
        <v>4278</v>
      </c>
      <c r="Y5930" t="s">
        <v>3748</v>
      </c>
      <c r="Z5930" t="s">
        <v>3051</v>
      </c>
      <c r="AA5930" t="s">
        <v>1761</v>
      </c>
      <c r="AB5930" s="198">
        <v>37073</v>
      </c>
      <c r="AC5930" s="198">
        <v>37195</v>
      </c>
    </row>
    <row r="5931" spans="1:29" x14ac:dyDescent="0.2">
      <c r="A5931" s="44" t="str">
        <f t="shared" si="465"/>
        <v>US Power Physical</v>
      </c>
      <c r="B5931" s="44" t="str">
        <f t="shared" si="466"/>
        <v>US</v>
      </c>
      <c r="C5931" s="44" t="str">
        <f t="shared" si="467"/>
        <v>Power</v>
      </c>
      <c r="D5931" s="44" t="str">
        <f t="shared" si="468"/>
        <v>Physical</v>
      </c>
      <c r="E5931" s="44">
        <f>IF(VLOOKUP(S5931,'DD-Lookup'!$J$6:$L$50,3,FALSE)="Monthly",(YEAR(AC5931)-YEAR(AB5931))*12+MONTH(AC5931)-MONTH(AB5931)+1,(AC5931-AB5931+1))</f>
        <v>1</v>
      </c>
      <c r="F5931" s="213">
        <f t="shared" si="469"/>
        <v>50</v>
      </c>
      <c r="G5931" s="202">
        <v>1343721</v>
      </c>
      <c r="H5931" s="198">
        <v>37047.631377314814</v>
      </c>
      <c r="I5931" t="s">
        <v>3532</v>
      </c>
      <c r="M5931" t="s">
        <v>2818</v>
      </c>
      <c r="N5931" t="s">
        <v>3519</v>
      </c>
      <c r="O5931" t="s">
        <v>1697</v>
      </c>
      <c r="Q5931" s="199">
        <v>50</v>
      </c>
      <c r="S5931" t="s">
        <v>3493</v>
      </c>
      <c r="T5931" t="s">
        <v>3730</v>
      </c>
      <c r="U5931" s="201">
        <v>26</v>
      </c>
      <c r="V5931" t="s">
        <v>1762</v>
      </c>
      <c r="W5931" t="s">
        <v>3523</v>
      </c>
      <c r="X5931" t="s">
        <v>3524</v>
      </c>
      <c r="Y5931" t="s">
        <v>4783</v>
      </c>
      <c r="Z5931" t="s">
        <v>3046</v>
      </c>
      <c r="AA5931">
        <v>633759.1</v>
      </c>
      <c r="AB5931" s="198">
        <v>37049.875011574077</v>
      </c>
      <c r="AC5931" s="198">
        <v>37049.875011574077</v>
      </c>
    </row>
    <row r="5932" spans="1:29" x14ac:dyDescent="0.2">
      <c r="A5932" s="44" t="str">
        <f t="shared" si="465"/>
        <v>US Natural Gas Financial</v>
      </c>
      <c r="B5932" s="44" t="str">
        <f t="shared" si="466"/>
        <v>US</v>
      </c>
      <c r="C5932" s="44" t="str">
        <f t="shared" si="467"/>
        <v>Natural Gas</v>
      </c>
      <c r="D5932" s="44" t="str">
        <f t="shared" si="468"/>
        <v>Financial</v>
      </c>
      <c r="E5932" s="44">
        <f>IF(VLOOKUP(S5932,'DD-Lookup'!$J$6:$L$50,3,FALSE)="Monthly",(YEAR(AC5932)-YEAR(AB5932))*12+MONTH(AC5932)-MONTH(AB5932)+1,(AC5932-AB5932+1))</f>
        <v>31</v>
      </c>
      <c r="F5932" s="213">
        <f t="shared" si="469"/>
        <v>620000</v>
      </c>
      <c r="G5932" s="202">
        <v>1343722</v>
      </c>
      <c r="H5932" s="198">
        <v>37047.632523148146</v>
      </c>
      <c r="I5932" t="s">
        <v>4280</v>
      </c>
      <c r="M5932" t="s">
        <v>3494</v>
      </c>
      <c r="N5932" t="s">
        <v>4277</v>
      </c>
      <c r="O5932" t="s">
        <v>4487</v>
      </c>
      <c r="P5932" s="199">
        <v>20000</v>
      </c>
      <c r="S5932" t="s">
        <v>3495</v>
      </c>
      <c r="T5932" t="s">
        <v>3730</v>
      </c>
      <c r="U5932" s="201">
        <v>3.8849999999999998</v>
      </c>
      <c r="V5932" t="s">
        <v>3630</v>
      </c>
      <c r="W5932" t="s">
        <v>2909</v>
      </c>
      <c r="X5932" t="s">
        <v>4278</v>
      </c>
      <c r="Y5932" t="s">
        <v>3748</v>
      </c>
      <c r="Z5932" t="s">
        <v>3051</v>
      </c>
      <c r="AA5932" t="s">
        <v>1763</v>
      </c>
      <c r="AB5932" s="198">
        <v>37073.875</v>
      </c>
      <c r="AC5932" s="198">
        <v>37103.875</v>
      </c>
    </row>
    <row r="5933" spans="1:29" x14ac:dyDescent="0.2">
      <c r="A5933" s="44" t="str">
        <f t="shared" si="465"/>
        <v>US Crude Financial</v>
      </c>
      <c r="B5933" s="44" t="str">
        <f t="shared" si="466"/>
        <v>US</v>
      </c>
      <c r="C5933" s="44" t="str">
        <f t="shared" si="467"/>
        <v>Crude</v>
      </c>
      <c r="D5933" s="44" t="str">
        <f t="shared" si="468"/>
        <v>Financial</v>
      </c>
      <c r="E5933" s="44">
        <f>IF(VLOOKUP(S5933,'DD-Lookup'!$J$6:$L$50,3,FALSE)="Monthly",(YEAR(AC5933)-YEAR(AB5933))*12+MONTH(AC5933)-MONTH(AB5933)+1,(AC5933-AB5933+1))</f>
        <v>1</v>
      </c>
      <c r="F5933" s="213">
        <f t="shared" si="469"/>
        <v>50000</v>
      </c>
      <c r="G5933" s="202">
        <v>1343724</v>
      </c>
      <c r="H5933" s="198">
        <v>37047.632962962962</v>
      </c>
      <c r="I5933" t="s">
        <v>4773</v>
      </c>
      <c r="M5933" t="s">
        <v>3599</v>
      </c>
      <c r="N5933" t="s">
        <v>4774</v>
      </c>
      <c r="O5933" t="s">
        <v>3516</v>
      </c>
      <c r="Q5933" s="199">
        <v>50000</v>
      </c>
      <c r="S5933" t="s">
        <v>3500</v>
      </c>
      <c r="T5933" t="s">
        <v>3730</v>
      </c>
      <c r="U5933" s="201">
        <v>28.3</v>
      </c>
      <c r="V5933" t="s">
        <v>4471</v>
      </c>
      <c r="W5933" t="s">
        <v>4776</v>
      </c>
      <c r="X5933" t="s">
        <v>4777</v>
      </c>
      <c r="Y5933" t="s">
        <v>2830</v>
      </c>
      <c r="Z5933" t="s">
        <v>3051</v>
      </c>
      <c r="AA5933" t="s">
        <v>1754</v>
      </c>
      <c r="AB5933" s="198">
        <v>37073</v>
      </c>
      <c r="AC5933" s="198">
        <v>37103</v>
      </c>
    </row>
    <row r="5934" spans="1:29" x14ac:dyDescent="0.2">
      <c r="A5934" s="44" t="str">
        <f t="shared" si="465"/>
        <v>US Crude Financial</v>
      </c>
      <c r="B5934" s="44" t="str">
        <f t="shared" si="466"/>
        <v>US</v>
      </c>
      <c r="C5934" s="44" t="str">
        <f t="shared" si="467"/>
        <v>Crude</v>
      </c>
      <c r="D5934" s="44" t="str">
        <f t="shared" si="468"/>
        <v>Financial</v>
      </c>
      <c r="E5934" s="44">
        <f>IF(VLOOKUP(S5934,'DD-Lookup'!$J$6:$L$50,3,FALSE)="Monthly",(YEAR(AC5934)-YEAR(AB5934))*12+MONTH(AC5934)-MONTH(AB5934)+1,(AC5934-AB5934+1))</f>
        <v>1</v>
      </c>
      <c r="F5934" s="213">
        <f t="shared" si="469"/>
        <v>50000</v>
      </c>
      <c r="G5934" s="202">
        <v>1343727</v>
      </c>
      <c r="H5934" s="198">
        <v>37047.633969907409</v>
      </c>
      <c r="I5934" t="s">
        <v>4773</v>
      </c>
      <c r="M5934" t="s">
        <v>3599</v>
      </c>
      <c r="N5934" t="s">
        <v>4774</v>
      </c>
      <c r="O5934" t="s">
        <v>3516</v>
      </c>
      <c r="Q5934" s="199">
        <v>50000</v>
      </c>
      <c r="S5934" t="s">
        <v>3500</v>
      </c>
      <c r="T5934" t="s">
        <v>3730</v>
      </c>
      <c r="U5934" s="201">
        <v>28.32</v>
      </c>
      <c r="V5934" t="s">
        <v>4471</v>
      </c>
      <c r="W5934" t="s">
        <v>4776</v>
      </c>
      <c r="X5934" t="s">
        <v>4777</v>
      </c>
      <c r="Y5934" t="s">
        <v>2830</v>
      </c>
      <c r="Z5934" t="s">
        <v>3051</v>
      </c>
      <c r="AA5934" t="s">
        <v>1754</v>
      </c>
      <c r="AB5934" s="198">
        <v>37073</v>
      </c>
      <c r="AC5934" s="198">
        <v>37103</v>
      </c>
    </row>
    <row r="5935" spans="1:29" x14ac:dyDescent="0.2">
      <c r="A5935" s="44" t="str">
        <f t="shared" si="465"/>
        <v xml:space="preserve"> Natural Gas Physical</v>
      </c>
      <c r="B5935" s="44" t="str">
        <f t="shared" si="466"/>
        <v/>
      </c>
      <c r="C5935" s="44" t="str">
        <f t="shared" si="467"/>
        <v>Natural Gas</v>
      </c>
      <c r="D5935" s="44" t="str">
        <f t="shared" si="468"/>
        <v>Physical</v>
      </c>
      <c r="E5935" s="44">
        <f>IF(VLOOKUP(S5935,'DD-Lookup'!$J$6:$L$50,3,FALSE)="Monthly",(YEAR(AC5935)-YEAR(AB5935))*12+MONTH(AC5935)-MONTH(AB5935)+1,(AC5935-AB5935+1))</f>
        <v>1</v>
      </c>
      <c r="F5935" s="213">
        <f t="shared" si="469"/>
        <v>5000</v>
      </c>
      <c r="G5935" s="202">
        <v>1343729</v>
      </c>
      <c r="H5935" s="198">
        <v>37047.634710648148</v>
      </c>
      <c r="I5935" t="s">
        <v>3818</v>
      </c>
      <c r="M5935" t="s">
        <v>3494</v>
      </c>
      <c r="N5935" t="s">
        <v>3176</v>
      </c>
      <c r="O5935" t="s">
        <v>4591</v>
      </c>
      <c r="P5935" s="199">
        <v>5000</v>
      </c>
      <c r="S5935" t="s">
        <v>3798</v>
      </c>
      <c r="T5935" t="s">
        <v>3177</v>
      </c>
      <c r="U5935" s="201">
        <v>4.68</v>
      </c>
      <c r="V5935" t="s">
        <v>3819</v>
      </c>
      <c r="W5935" t="s">
        <v>3178</v>
      </c>
      <c r="X5935" t="s">
        <v>3179</v>
      </c>
      <c r="Y5935" t="s">
        <v>4481</v>
      </c>
      <c r="Z5935" t="s">
        <v>3052</v>
      </c>
      <c r="AA5935">
        <v>831993</v>
      </c>
      <c r="AB5935" s="198">
        <v>37047.875011574077</v>
      </c>
      <c r="AC5935" s="198">
        <v>37047.875011574077</v>
      </c>
    </row>
    <row r="5936" spans="1:29" x14ac:dyDescent="0.2">
      <c r="A5936" s="44" t="str">
        <f t="shared" si="465"/>
        <v>US Power Physical</v>
      </c>
      <c r="B5936" s="44" t="str">
        <f t="shared" si="466"/>
        <v>US</v>
      </c>
      <c r="C5936" s="44" t="str">
        <f t="shared" si="467"/>
        <v>Power</v>
      </c>
      <c r="D5936" s="44" t="str">
        <f t="shared" si="468"/>
        <v>Physical</v>
      </c>
      <c r="E5936" s="44">
        <f>IF(VLOOKUP(S5936,'DD-Lookup'!$J$6:$L$50,3,FALSE)="Monthly",(YEAR(AC5936)-YEAR(AB5936))*12+MONTH(AC5936)-MONTH(AB5936)+1,(AC5936-AB5936+1))</f>
        <v>24</v>
      </c>
      <c r="F5936" s="213">
        <f t="shared" si="469"/>
        <v>600</v>
      </c>
      <c r="G5936" s="202">
        <v>1343730</v>
      </c>
      <c r="H5936" s="198">
        <v>37047.636354166665</v>
      </c>
      <c r="I5936" t="s">
        <v>4013</v>
      </c>
      <c r="J5936" t="s">
        <v>4422</v>
      </c>
      <c r="K5936" t="s">
        <v>4267</v>
      </c>
      <c r="M5936" t="s">
        <v>2818</v>
      </c>
      <c r="N5936" t="s">
        <v>3458</v>
      </c>
      <c r="O5936" t="s">
        <v>1764</v>
      </c>
      <c r="P5936" s="199">
        <v>25</v>
      </c>
      <c r="S5936" t="s">
        <v>3493</v>
      </c>
      <c r="T5936" t="s">
        <v>3730</v>
      </c>
      <c r="U5936" s="201">
        <v>100</v>
      </c>
      <c r="V5936" t="s">
        <v>3547</v>
      </c>
      <c r="W5936" t="s">
        <v>3481</v>
      </c>
      <c r="X5936" t="s">
        <v>3128</v>
      </c>
      <c r="Y5936" t="s">
        <v>4783</v>
      </c>
      <c r="Z5936" t="s">
        <v>3046</v>
      </c>
      <c r="AA5936">
        <v>633784.1</v>
      </c>
      <c r="AB5936" s="198">
        <v>37049.875011574077</v>
      </c>
      <c r="AC5936" s="198">
        <v>37072.875011574077</v>
      </c>
    </row>
    <row r="5937" spans="1:29" x14ac:dyDescent="0.2">
      <c r="A5937" s="44" t="str">
        <f t="shared" si="465"/>
        <v>US Power Financial</v>
      </c>
      <c r="B5937" s="44" t="str">
        <f t="shared" si="466"/>
        <v>US</v>
      </c>
      <c r="C5937" s="44" t="str">
        <f t="shared" si="467"/>
        <v>Power</v>
      </c>
      <c r="D5937" s="44" t="str">
        <f t="shared" si="468"/>
        <v>Financial</v>
      </c>
      <c r="E5937" s="44">
        <f>IF(VLOOKUP(S5937,'DD-Lookup'!$J$6:$L$50,3,FALSE)="Monthly",(YEAR(AC5937)-YEAR(AB5937))*12+MONTH(AC5937)-MONTH(AB5937)+1,(AC5937-AB5937+1))</f>
        <v>24</v>
      </c>
      <c r="F5937" s="213">
        <f t="shared" si="469"/>
        <v>1200</v>
      </c>
      <c r="G5937" s="202">
        <v>1343731</v>
      </c>
      <c r="H5937" s="198">
        <v>37047.637291666666</v>
      </c>
      <c r="I5937" t="s">
        <v>4496</v>
      </c>
      <c r="M5937" t="s">
        <v>2818</v>
      </c>
      <c r="N5937" t="s">
        <v>4780</v>
      </c>
      <c r="O5937" t="s">
        <v>2412</v>
      </c>
      <c r="Q5937" s="199">
        <v>50</v>
      </c>
      <c r="S5937" t="s">
        <v>3493</v>
      </c>
      <c r="T5937" t="s">
        <v>3730</v>
      </c>
      <c r="U5937" s="201">
        <v>49.25</v>
      </c>
      <c r="V5937" t="s">
        <v>3390</v>
      </c>
      <c r="W5937" t="s">
        <v>4253</v>
      </c>
      <c r="X5937" t="s">
        <v>3526</v>
      </c>
      <c r="Y5937" t="s">
        <v>4783</v>
      </c>
      <c r="Z5937" t="s">
        <v>3051</v>
      </c>
      <c r="AA5937">
        <v>633785.1</v>
      </c>
      <c r="AB5937" s="198">
        <v>37049.875011574077</v>
      </c>
      <c r="AC5937" s="198">
        <v>37072.875011574077</v>
      </c>
    </row>
    <row r="5938" spans="1:29" x14ac:dyDescent="0.2">
      <c r="A5938" s="44" t="str">
        <f t="shared" si="465"/>
        <v>US Power Financial</v>
      </c>
      <c r="B5938" s="44" t="str">
        <f t="shared" si="466"/>
        <v>US</v>
      </c>
      <c r="C5938" s="44" t="str">
        <f t="shared" si="467"/>
        <v>Power</v>
      </c>
      <c r="D5938" s="44" t="str">
        <f t="shared" si="468"/>
        <v>Financial</v>
      </c>
      <c r="E5938" s="44">
        <f>IF(VLOOKUP(S5938,'DD-Lookup'!$J$6:$L$50,3,FALSE)="Monthly",(YEAR(AC5938)-YEAR(AB5938))*12+MONTH(AC5938)-MONTH(AB5938)+1,(AC5938-AB5938+1))</f>
        <v>5</v>
      </c>
      <c r="F5938" s="213">
        <f t="shared" si="469"/>
        <v>250</v>
      </c>
      <c r="G5938" s="202">
        <v>1343732</v>
      </c>
      <c r="H5938" s="198">
        <v>37047.637812499997</v>
      </c>
      <c r="I5938" t="s">
        <v>4496</v>
      </c>
      <c r="M5938" t="s">
        <v>2818</v>
      </c>
      <c r="N5938" t="s">
        <v>4780</v>
      </c>
      <c r="O5938" t="s">
        <v>3875</v>
      </c>
      <c r="P5938" s="199">
        <v>50</v>
      </c>
      <c r="S5938" t="s">
        <v>3493</v>
      </c>
      <c r="T5938" t="s">
        <v>3730</v>
      </c>
      <c r="U5938" s="201">
        <v>45</v>
      </c>
      <c r="V5938" t="s">
        <v>3390</v>
      </c>
      <c r="W5938" t="s">
        <v>4253</v>
      </c>
      <c r="X5938" t="s">
        <v>3526</v>
      </c>
      <c r="Y5938" t="s">
        <v>4783</v>
      </c>
      <c r="Z5938" t="s">
        <v>3051</v>
      </c>
      <c r="AA5938">
        <v>633786.1</v>
      </c>
      <c r="AB5938" s="198">
        <v>37053.875011574077</v>
      </c>
      <c r="AC5938" s="198">
        <v>37057.875011574077</v>
      </c>
    </row>
    <row r="5939" spans="1:29" x14ac:dyDescent="0.2">
      <c r="A5939" s="44" t="str">
        <f t="shared" si="465"/>
        <v>US Power Physical</v>
      </c>
      <c r="B5939" s="44" t="str">
        <f t="shared" si="466"/>
        <v>US</v>
      </c>
      <c r="C5939" s="44" t="str">
        <f t="shared" si="467"/>
        <v>Power</v>
      </c>
      <c r="D5939" s="44" t="str">
        <f t="shared" si="468"/>
        <v>Physical</v>
      </c>
      <c r="E5939" s="44">
        <f>IF(VLOOKUP(S5939,'DD-Lookup'!$J$6:$L$50,3,FALSE)="Monthly",(YEAR(AC5939)-YEAR(AB5939))*12+MONTH(AC5939)-MONTH(AB5939)+1,(AC5939-AB5939+1))</f>
        <v>1</v>
      </c>
      <c r="F5939" s="213">
        <f t="shared" si="469"/>
        <v>50</v>
      </c>
      <c r="G5939" s="202">
        <v>1343733</v>
      </c>
      <c r="H5939" s="198">
        <v>37047.638819444444</v>
      </c>
      <c r="I5939" t="s">
        <v>3533</v>
      </c>
      <c r="M5939" t="s">
        <v>2818</v>
      </c>
      <c r="N5939" t="s">
        <v>3519</v>
      </c>
      <c r="O5939" t="s">
        <v>1712</v>
      </c>
      <c r="P5939" s="199">
        <v>50</v>
      </c>
      <c r="S5939" t="s">
        <v>3493</v>
      </c>
      <c r="T5939" t="s">
        <v>3730</v>
      </c>
      <c r="U5939" s="201">
        <v>29.8</v>
      </c>
      <c r="V5939" t="s">
        <v>4784</v>
      </c>
      <c r="W5939" t="s">
        <v>3534</v>
      </c>
      <c r="X5939" t="s">
        <v>3535</v>
      </c>
      <c r="Y5939" t="s">
        <v>4783</v>
      </c>
      <c r="Z5939" t="s">
        <v>3046</v>
      </c>
      <c r="AA5939">
        <v>633787.1</v>
      </c>
      <c r="AB5939" s="198">
        <v>37049.875011574077</v>
      </c>
      <c r="AC5939" s="198">
        <v>37049.875011574077</v>
      </c>
    </row>
    <row r="5940" spans="1:29" x14ac:dyDescent="0.2">
      <c r="A5940" s="44" t="str">
        <f t="shared" si="465"/>
        <v>US Natural Gas Financial</v>
      </c>
      <c r="B5940" s="44" t="str">
        <f t="shared" si="466"/>
        <v>US</v>
      </c>
      <c r="C5940" s="44" t="str">
        <f t="shared" si="467"/>
        <v>Natural Gas</v>
      </c>
      <c r="D5940" s="44" t="str">
        <f t="shared" si="468"/>
        <v>Financial</v>
      </c>
      <c r="E5940" s="44">
        <f>IF(VLOOKUP(S5940,'DD-Lookup'!$J$6:$L$50,3,FALSE)="Monthly",(YEAR(AC5940)-YEAR(AB5940))*12+MONTH(AC5940)-MONTH(AB5940)+1,(AC5940-AB5940+1))</f>
        <v>24</v>
      </c>
      <c r="F5940" s="213">
        <f t="shared" si="469"/>
        <v>360000</v>
      </c>
      <c r="G5940" s="202">
        <v>1343734</v>
      </c>
      <c r="H5940" s="198">
        <v>37047.638981481483</v>
      </c>
      <c r="I5940" t="s">
        <v>4484</v>
      </c>
      <c r="M5940" t="s">
        <v>3494</v>
      </c>
      <c r="N5940" t="s">
        <v>4277</v>
      </c>
      <c r="O5940" t="s">
        <v>1379</v>
      </c>
      <c r="Q5940" s="199">
        <v>15000</v>
      </c>
      <c r="S5940" t="s">
        <v>3495</v>
      </c>
      <c r="T5940" t="s">
        <v>3730</v>
      </c>
      <c r="U5940" s="201">
        <v>3.8450000000000002</v>
      </c>
      <c r="V5940" t="s">
        <v>4049</v>
      </c>
      <c r="W5940" t="s">
        <v>4380</v>
      </c>
      <c r="X5940" t="s">
        <v>4381</v>
      </c>
      <c r="Y5940" t="s">
        <v>3748</v>
      </c>
      <c r="Z5940" t="s">
        <v>3051</v>
      </c>
      <c r="AA5940" t="s">
        <v>1765</v>
      </c>
      <c r="AB5940" s="198">
        <v>37049.875011574077</v>
      </c>
      <c r="AC5940" s="198">
        <v>37072.875011574077</v>
      </c>
    </row>
    <row r="5941" spans="1:29" x14ac:dyDescent="0.2">
      <c r="A5941" s="44" t="str">
        <f t="shared" si="465"/>
        <v>US Natural Gas Financial</v>
      </c>
      <c r="B5941" s="44" t="str">
        <f t="shared" si="466"/>
        <v>US</v>
      </c>
      <c r="C5941" s="44" t="str">
        <f t="shared" si="467"/>
        <v>Natural Gas</v>
      </c>
      <c r="D5941" s="44" t="str">
        <f t="shared" si="468"/>
        <v>Financial</v>
      </c>
      <c r="E5941" s="44">
        <f>IF(VLOOKUP(S5941,'DD-Lookup'!$J$6:$L$50,3,FALSE)="Monthly",(YEAR(AC5941)-YEAR(AB5941))*12+MONTH(AC5941)-MONTH(AB5941)+1,(AC5941-AB5941+1))</f>
        <v>123</v>
      </c>
      <c r="F5941" s="213">
        <f t="shared" si="469"/>
        <v>615000</v>
      </c>
      <c r="G5941" s="202">
        <v>1343737</v>
      </c>
      <c r="H5941" s="198">
        <v>37047.639166666668</v>
      </c>
      <c r="I5941" t="s">
        <v>4496</v>
      </c>
      <c r="M5941" t="s">
        <v>3494</v>
      </c>
      <c r="N5941" t="s">
        <v>4277</v>
      </c>
      <c r="O5941" t="s">
        <v>3218</v>
      </c>
      <c r="Q5941" s="199">
        <v>5000</v>
      </c>
      <c r="S5941" t="s">
        <v>3495</v>
      </c>
      <c r="T5941" t="s">
        <v>3730</v>
      </c>
      <c r="U5941" s="201">
        <v>3.99</v>
      </c>
      <c r="V5941" t="s">
        <v>4463</v>
      </c>
      <c r="W5941" t="s">
        <v>2909</v>
      </c>
      <c r="X5941" t="s">
        <v>4278</v>
      </c>
      <c r="Y5941" t="s">
        <v>3748</v>
      </c>
      <c r="Z5941" t="s">
        <v>3051</v>
      </c>
      <c r="AA5941" t="s">
        <v>1766</v>
      </c>
      <c r="AB5941" s="198">
        <v>37073</v>
      </c>
      <c r="AC5941" s="198">
        <v>37195</v>
      </c>
    </row>
    <row r="5942" spans="1:29" x14ac:dyDescent="0.2">
      <c r="A5942" s="44" t="str">
        <f t="shared" si="465"/>
        <v>US Natural Gas Financial</v>
      </c>
      <c r="B5942" s="44" t="str">
        <f t="shared" si="466"/>
        <v>US</v>
      </c>
      <c r="C5942" s="44" t="str">
        <f t="shared" si="467"/>
        <v>Natural Gas</v>
      </c>
      <c r="D5942" s="44" t="str">
        <f t="shared" si="468"/>
        <v>Financial</v>
      </c>
      <c r="E5942" s="44">
        <f>IF(VLOOKUP(S5942,'DD-Lookup'!$J$6:$L$50,3,FALSE)="Monthly",(YEAR(AC5942)-YEAR(AB5942))*12+MONTH(AC5942)-MONTH(AB5942)+1,(AC5942-AB5942+1))</f>
        <v>31</v>
      </c>
      <c r="F5942" s="213">
        <f t="shared" si="469"/>
        <v>15500</v>
      </c>
      <c r="G5942" s="202">
        <v>1343738</v>
      </c>
      <c r="H5942" s="198">
        <v>37047.639189814814</v>
      </c>
      <c r="I5942" t="s">
        <v>3157</v>
      </c>
      <c r="M5942" t="s">
        <v>3494</v>
      </c>
      <c r="N5942" t="s">
        <v>4488</v>
      </c>
      <c r="O5942" t="s">
        <v>4384</v>
      </c>
      <c r="Q5942" s="199">
        <v>500</v>
      </c>
      <c r="S5942" t="s">
        <v>3495</v>
      </c>
      <c r="T5942" t="s">
        <v>3730</v>
      </c>
      <c r="U5942" s="201">
        <v>4.8600000000000003</v>
      </c>
      <c r="V5942" t="s">
        <v>4364</v>
      </c>
      <c r="W5942" t="s">
        <v>4385</v>
      </c>
      <c r="X5942" t="s">
        <v>4386</v>
      </c>
      <c r="Y5942" t="s">
        <v>3748</v>
      </c>
      <c r="Z5942" t="s">
        <v>3051</v>
      </c>
      <c r="AA5942" t="s">
        <v>1767</v>
      </c>
      <c r="AB5942" s="198">
        <v>37073.875011574077</v>
      </c>
      <c r="AC5942" s="198">
        <v>37103.875011574077</v>
      </c>
    </row>
    <row r="5943" spans="1:29" x14ac:dyDescent="0.2">
      <c r="A5943" s="44" t="str">
        <f t="shared" si="465"/>
        <v xml:space="preserve"> Natural Gas Financial</v>
      </c>
      <c r="B5943" s="44" t="str">
        <f t="shared" si="466"/>
        <v/>
      </c>
      <c r="C5943" s="44" t="str">
        <f t="shared" si="467"/>
        <v>Natural Gas</v>
      </c>
      <c r="D5943" s="44" t="str">
        <f t="shared" si="468"/>
        <v>Financial</v>
      </c>
      <c r="E5943" s="44">
        <f>IF(VLOOKUP(S5943,'DD-Lookup'!$J$6:$L$50,3,FALSE)="Monthly",(YEAR(AC5943)-YEAR(AB5943))*12+MONTH(AC5943)-MONTH(AB5943)+1,(AC5943-AB5943+1))</f>
        <v>31</v>
      </c>
      <c r="F5943" s="213">
        <f t="shared" si="469"/>
        <v>310000</v>
      </c>
      <c r="G5943" s="202">
        <v>1343739</v>
      </c>
      <c r="H5943" s="198">
        <v>37047.639606481483</v>
      </c>
      <c r="I5943" t="s">
        <v>4543</v>
      </c>
      <c r="M5943" t="s">
        <v>3494</v>
      </c>
      <c r="N5943" t="s">
        <v>1768</v>
      </c>
      <c r="O5943" t="s">
        <v>1769</v>
      </c>
      <c r="Q5943" s="199">
        <v>10000</v>
      </c>
      <c r="S5943" t="s">
        <v>3798</v>
      </c>
      <c r="T5943" t="s">
        <v>3177</v>
      </c>
      <c r="U5943" s="201">
        <v>0.9</v>
      </c>
      <c r="V5943" t="s">
        <v>1770</v>
      </c>
      <c r="W5943" t="s">
        <v>1771</v>
      </c>
      <c r="X5943" t="s">
        <v>1772</v>
      </c>
      <c r="Y5943" t="s">
        <v>3748</v>
      </c>
      <c r="Z5943" t="s">
        <v>3052</v>
      </c>
      <c r="AA5943" t="s">
        <v>1773</v>
      </c>
      <c r="AB5943" s="198">
        <v>37104</v>
      </c>
      <c r="AC5943" s="198">
        <v>37134</v>
      </c>
    </row>
    <row r="5944" spans="1:29" x14ac:dyDescent="0.2">
      <c r="A5944" s="44" t="str">
        <f t="shared" si="465"/>
        <v>US Crude Financial</v>
      </c>
      <c r="B5944" s="44" t="str">
        <f t="shared" si="466"/>
        <v>US</v>
      </c>
      <c r="C5944" s="44" t="str">
        <f t="shared" si="467"/>
        <v>Crude</v>
      </c>
      <c r="D5944" s="44" t="str">
        <f t="shared" si="468"/>
        <v>Financial</v>
      </c>
      <c r="E5944" s="44">
        <f>IF(VLOOKUP(S5944,'DD-Lookup'!$J$6:$L$50,3,FALSE)="Monthly",(YEAR(AC5944)-YEAR(AB5944))*12+MONTH(AC5944)-MONTH(AB5944)+1,(AC5944-AB5944+1))</f>
        <v>1</v>
      </c>
      <c r="F5944" s="213">
        <f t="shared" si="469"/>
        <v>50000</v>
      </c>
      <c r="G5944" s="202">
        <v>1343740</v>
      </c>
      <c r="H5944" s="198">
        <v>37047.639652777776</v>
      </c>
      <c r="I5944" t="s">
        <v>4773</v>
      </c>
      <c r="M5944" t="s">
        <v>3599</v>
      </c>
      <c r="N5944" t="s">
        <v>4774</v>
      </c>
      <c r="O5944" t="s">
        <v>3516</v>
      </c>
      <c r="P5944" s="199">
        <v>50000</v>
      </c>
      <c r="S5944" t="s">
        <v>3500</v>
      </c>
      <c r="T5944" t="s">
        <v>3730</v>
      </c>
      <c r="U5944" s="201">
        <v>28.3</v>
      </c>
      <c r="V5944" t="s">
        <v>3162</v>
      </c>
      <c r="W5944" t="s">
        <v>4776</v>
      </c>
      <c r="X5944" t="s">
        <v>4777</v>
      </c>
      <c r="Y5944" t="s">
        <v>2830</v>
      </c>
      <c r="Z5944" t="s">
        <v>3051</v>
      </c>
      <c r="AA5944" t="s">
        <v>1754</v>
      </c>
      <c r="AB5944" s="198">
        <v>37073</v>
      </c>
      <c r="AC5944" s="198">
        <v>37103</v>
      </c>
    </row>
    <row r="5945" spans="1:29" x14ac:dyDescent="0.2">
      <c r="A5945" s="44" t="str">
        <f t="shared" si="465"/>
        <v>US Natural Gas Physical</v>
      </c>
      <c r="B5945" s="44" t="str">
        <f t="shared" si="466"/>
        <v>US</v>
      </c>
      <c r="C5945" s="44" t="str">
        <f t="shared" si="467"/>
        <v>Natural Gas</v>
      </c>
      <c r="D5945" s="44" t="str">
        <f t="shared" si="468"/>
        <v>Physical</v>
      </c>
      <c r="E5945" s="44">
        <f>IF(VLOOKUP(S5945,'DD-Lookup'!$J$6:$L$50,3,FALSE)="Monthly",(YEAR(AC5945)-YEAR(AB5945))*12+MONTH(AC5945)-MONTH(AB5945)+1,(AC5945-AB5945+1))</f>
        <v>1</v>
      </c>
      <c r="F5945" s="213">
        <f t="shared" si="469"/>
        <v>5000</v>
      </c>
      <c r="G5945" s="202">
        <v>1343741</v>
      </c>
      <c r="H5945" s="198">
        <v>37047.639907407407</v>
      </c>
      <c r="I5945" t="s">
        <v>4528</v>
      </c>
      <c r="M5945" t="s">
        <v>3494</v>
      </c>
      <c r="N5945" t="s">
        <v>3840</v>
      </c>
      <c r="O5945" t="s">
        <v>0</v>
      </c>
      <c r="P5945" s="199">
        <v>5000</v>
      </c>
      <c r="S5945" t="s">
        <v>3495</v>
      </c>
      <c r="T5945" t="s">
        <v>3730</v>
      </c>
      <c r="U5945" s="201">
        <v>3.645</v>
      </c>
      <c r="V5945" t="s">
        <v>4529</v>
      </c>
      <c r="W5945" t="s">
        <v>4368</v>
      </c>
      <c r="X5945" t="s">
        <v>3165</v>
      </c>
      <c r="Y5945" t="s">
        <v>4481</v>
      </c>
      <c r="Z5945" t="s">
        <v>3051</v>
      </c>
      <c r="AA5945">
        <v>831996</v>
      </c>
      <c r="AB5945" s="198">
        <v>37049.875011574077</v>
      </c>
      <c r="AC5945" s="198">
        <v>37049.875011574077</v>
      </c>
    </row>
    <row r="5946" spans="1:29" x14ac:dyDescent="0.2">
      <c r="A5946" s="44" t="str">
        <f t="shared" si="465"/>
        <v>US Natural Gas Financial</v>
      </c>
      <c r="B5946" s="44" t="str">
        <f t="shared" si="466"/>
        <v>US</v>
      </c>
      <c r="C5946" s="44" t="str">
        <f t="shared" si="467"/>
        <v>Natural Gas</v>
      </c>
      <c r="D5946" s="44" t="str">
        <f t="shared" si="468"/>
        <v>Financial</v>
      </c>
      <c r="E5946" s="44">
        <f>IF(VLOOKUP(S5946,'DD-Lookup'!$J$6:$L$50,3,FALSE)="Monthly",(YEAR(AC5946)-YEAR(AB5946))*12+MONTH(AC5946)-MONTH(AB5946)+1,(AC5946-AB5946+1))</f>
        <v>31</v>
      </c>
      <c r="F5946" s="213">
        <f t="shared" si="469"/>
        <v>465000</v>
      </c>
      <c r="G5946" s="202">
        <v>1343742</v>
      </c>
      <c r="H5946" s="198">
        <v>37047.640011574076</v>
      </c>
      <c r="I5946" t="s">
        <v>4484</v>
      </c>
      <c r="M5946" t="s">
        <v>3494</v>
      </c>
      <c r="N5946" t="s">
        <v>4277</v>
      </c>
      <c r="O5946" t="s">
        <v>4487</v>
      </c>
      <c r="P5946" s="199">
        <v>15000</v>
      </c>
      <c r="S5946" t="s">
        <v>3495</v>
      </c>
      <c r="T5946" t="s">
        <v>3730</v>
      </c>
      <c r="U5946" s="201">
        <v>3.89</v>
      </c>
      <c r="V5946" t="s">
        <v>4225</v>
      </c>
      <c r="W5946" t="s">
        <v>2909</v>
      </c>
      <c r="X5946" t="s">
        <v>4278</v>
      </c>
      <c r="Y5946" t="s">
        <v>3748</v>
      </c>
      <c r="Z5946" t="s">
        <v>3051</v>
      </c>
      <c r="AA5946" t="s">
        <v>1</v>
      </c>
      <c r="AB5946" s="198">
        <v>37073.875</v>
      </c>
      <c r="AC5946" s="198">
        <v>37103.875</v>
      </c>
    </row>
    <row r="5947" spans="1:29" x14ac:dyDescent="0.2">
      <c r="A5947" s="44" t="str">
        <f t="shared" si="465"/>
        <v>US Power Financial</v>
      </c>
      <c r="B5947" s="44" t="str">
        <f t="shared" si="466"/>
        <v>US</v>
      </c>
      <c r="C5947" s="44" t="str">
        <f t="shared" si="467"/>
        <v>Power</v>
      </c>
      <c r="D5947" s="44" t="str">
        <f t="shared" si="468"/>
        <v>Financial</v>
      </c>
      <c r="E5947" s="44">
        <f>IF(VLOOKUP(S5947,'DD-Lookup'!$J$6:$L$50,3,FALSE)="Monthly",(YEAR(AC5947)-YEAR(AB5947))*12+MONTH(AC5947)-MONTH(AB5947)+1,(AC5947-AB5947+1))</f>
        <v>1</v>
      </c>
      <c r="F5947" s="213">
        <f t="shared" si="469"/>
        <v>50</v>
      </c>
      <c r="G5947" s="202">
        <v>1343743</v>
      </c>
      <c r="H5947" s="198">
        <v>37047.640497685185</v>
      </c>
      <c r="I5947" t="s">
        <v>4496</v>
      </c>
      <c r="M5947" t="s">
        <v>2818</v>
      </c>
      <c r="N5947" t="s">
        <v>4780</v>
      </c>
      <c r="O5947" t="s">
        <v>1414</v>
      </c>
      <c r="Q5947" s="199">
        <v>50</v>
      </c>
      <c r="S5947" t="s">
        <v>3493</v>
      </c>
      <c r="T5947" t="s">
        <v>3730</v>
      </c>
      <c r="U5947" s="201">
        <v>40.1</v>
      </c>
      <c r="V5947" t="s">
        <v>3390</v>
      </c>
      <c r="W5947" t="s">
        <v>4253</v>
      </c>
      <c r="X5947" t="s">
        <v>3526</v>
      </c>
      <c r="Y5947" t="s">
        <v>4783</v>
      </c>
      <c r="Z5947" t="s">
        <v>3051</v>
      </c>
      <c r="AA5947">
        <v>633791.1</v>
      </c>
      <c r="AB5947" s="198">
        <v>37049.875011574077</v>
      </c>
      <c r="AC5947" s="198">
        <v>37049.875011574077</v>
      </c>
    </row>
    <row r="5948" spans="1:29" x14ac:dyDescent="0.2">
      <c r="A5948" s="44" t="str">
        <f t="shared" si="465"/>
        <v>US Natural Gas Financial</v>
      </c>
      <c r="B5948" s="44" t="str">
        <f t="shared" si="466"/>
        <v>US</v>
      </c>
      <c r="C5948" s="44" t="str">
        <f t="shared" si="467"/>
        <v>Natural Gas</v>
      </c>
      <c r="D5948" s="44" t="str">
        <f t="shared" si="468"/>
        <v>Financial</v>
      </c>
      <c r="E5948" s="44">
        <f>IF(VLOOKUP(S5948,'DD-Lookup'!$J$6:$L$50,3,FALSE)="Monthly",(YEAR(AC5948)-YEAR(AB5948))*12+MONTH(AC5948)-MONTH(AB5948)+1,(AC5948-AB5948+1))</f>
        <v>365</v>
      </c>
      <c r="F5948" s="213">
        <f t="shared" si="469"/>
        <v>1825000</v>
      </c>
      <c r="G5948" s="202">
        <v>1343744</v>
      </c>
      <c r="H5948" s="198">
        <v>37047.640798611108</v>
      </c>
      <c r="I5948" t="s">
        <v>4272</v>
      </c>
      <c r="M5948" t="s">
        <v>3494</v>
      </c>
      <c r="N5948" t="s">
        <v>4277</v>
      </c>
      <c r="O5948" t="s">
        <v>4526</v>
      </c>
      <c r="P5948" s="199">
        <v>5000</v>
      </c>
      <c r="S5948" t="s">
        <v>3495</v>
      </c>
      <c r="T5948" t="s">
        <v>3730</v>
      </c>
      <c r="U5948" s="201">
        <v>4.0049999999999999</v>
      </c>
      <c r="V5948" t="s">
        <v>2836</v>
      </c>
      <c r="W5948" t="s">
        <v>2909</v>
      </c>
      <c r="X5948" t="s">
        <v>4278</v>
      </c>
      <c r="Y5948" t="s">
        <v>3748</v>
      </c>
      <c r="Z5948" t="s">
        <v>3051</v>
      </c>
      <c r="AA5948" t="s">
        <v>2</v>
      </c>
      <c r="AB5948" s="198">
        <v>37257.875</v>
      </c>
      <c r="AC5948" s="198">
        <v>37621.875</v>
      </c>
    </row>
    <row r="5949" spans="1:29" x14ac:dyDescent="0.2">
      <c r="A5949" s="44" t="str">
        <f t="shared" si="465"/>
        <v>US Natural Gas Financial</v>
      </c>
      <c r="B5949" s="44" t="str">
        <f t="shared" si="466"/>
        <v>US</v>
      </c>
      <c r="C5949" s="44" t="str">
        <f t="shared" si="467"/>
        <v>Natural Gas</v>
      </c>
      <c r="D5949" s="44" t="str">
        <f t="shared" si="468"/>
        <v>Financial</v>
      </c>
      <c r="E5949" s="44">
        <f>IF(VLOOKUP(S5949,'DD-Lookup'!$J$6:$L$50,3,FALSE)="Monthly",(YEAR(AC5949)-YEAR(AB5949))*12+MONTH(AC5949)-MONTH(AB5949)+1,(AC5949-AB5949+1))</f>
        <v>31</v>
      </c>
      <c r="F5949" s="213">
        <f t="shared" si="469"/>
        <v>620000</v>
      </c>
      <c r="G5949" s="202">
        <v>1343745</v>
      </c>
      <c r="H5949" s="198">
        <v>37047.640844907408</v>
      </c>
      <c r="I5949" t="s">
        <v>4272</v>
      </c>
      <c r="M5949" t="s">
        <v>3494</v>
      </c>
      <c r="N5949" t="s">
        <v>4277</v>
      </c>
      <c r="O5949" t="s">
        <v>4487</v>
      </c>
      <c r="P5949" s="199">
        <v>20000</v>
      </c>
      <c r="S5949" t="s">
        <v>3495</v>
      </c>
      <c r="T5949" t="s">
        <v>3730</v>
      </c>
      <c r="U5949" s="201">
        <v>3.89</v>
      </c>
      <c r="V5949" t="s">
        <v>2836</v>
      </c>
      <c r="W5949" t="s">
        <v>2909</v>
      </c>
      <c r="X5949" t="s">
        <v>4278</v>
      </c>
      <c r="Y5949" t="s">
        <v>3748</v>
      </c>
      <c r="Z5949" t="s">
        <v>3051</v>
      </c>
      <c r="AA5949" t="s">
        <v>3</v>
      </c>
      <c r="AB5949" s="198">
        <v>37073.875</v>
      </c>
      <c r="AC5949" s="198">
        <v>37103.875</v>
      </c>
    </row>
    <row r="5950" spans="1:29" x14ac:dyDescent="0.2">
      <c r="A5950" s="44" t="str">
        <f t="shared" si="465"/>
        <v>US Natural Gas Financial</v>
      </c>
      <c r="B5950" s="44" t="str">
        <f t="shared" si="466"/>
        <v>US</v>
      </c>
      <c r="C5950" s="44" t="str">
        <f t="shared" si="467"/>
        <v>Natural Gas</v>
      </c>
      <c r="D5950" s="44" t="str">
        <f t="shared" si="468"/>
        <v>Financial</v>
      </c>
      <c r="E5950" s="44">
        <f>IF(VLOOKUP(S5950,'DD-Lookup'!$J$6:$L$50,3,FALSE)="Monthly",(YEAR(AC5950)-YEAR(AB5950))*12+MONTH(AC5950)-MONTH(AB5950)+1,(AC5950-AB5950+1))</f>
        <v>365</v>
      </c>
      <c r="F5950" s="213">
        <f t="shared" si="469"/>
        <v>912500</v>
      </c>
      <c r="G5950" s="202">
        <v>1343746</v>
      </c>
      <c r="H5950" s="198">
        <v>37047.641284722224</v>
      </c>
      <c r="I5950" t="s">
        <v>4272</v>
      </c>
      <c r="M5950" t="s">
        <v>3494</v>
      </c>
      <c r="N5950" t="s">
        <v>4277</v>
      </c>
      <c r="O5950" t="s">
        <v>4526</v>
      </c>
      <c r="P5950" s="199">
        <v>2500</v>
      </c>
      <c r="S5950" t="s">
        <v>3495</v>
      </c>
      <c r="T5950" t="s">
        <v>3730</v>
      </c>
      <c r="U5950" s="201">
        <v>4</v>
      </c>
      <c r="V5950" t="s">
        <v>2836</v>
      </c>
      <c r="W5950" t="s">
        <v>2909</v>
      </c>
      <c r="X5950" t="s">
        <v>4278</v>
      </c>
      <c r="Y5950" t="s">
        <v>3748</v>
      </c>
      <c r="Z5950" t="s">
        <v>3051</v>
      </c>
      <c r="AA5950" t="s">
        <v>4</v>
      </c>
      <c r="AB5950" s="198">
        <v>37257.875</v>
      </c>
      <c r="AC5950" s="198">
        <v>37621.875</v>
      </c>
    </row>
    <row r="5951" spans="1:29" x14ac:dyDescent="0.2">
      <c r="A5951" s="44" t="str">
        <f t="shared" si="465"/>
        <v>US Natural Gas Financial</v>
      </c>
      <c r="B5951" s="44" t="str">
        <f t="shared" si="466"/>
        <v>US</v>
      </c>
      <c r="C5951" s="44" t="str">
        <f t="shared" si="467"/>
        <v>Natural Gas</v>
      </c>
      <c r="D5951" s="44" t="str">
        <f t="shared" si="468"/>
        <v>Financial</v>
      </c>
      <c r="E5951" s="44">
        <f>IF(VLOOKUP(S5951,'DD-Lookup'!$J$6:$L$50,3,FALSE)="Monthly",(YEAR(AC5951)-YEAR(AB5951))*12+MONTH(AC5951)-MONTH(AB5951)+1,(AC5951-AB5951+1))</f>
        <v>365</v>
      </c>
      <c r="F5951" s="213">
        <f t="shared" si="469"/>
        <v>1825000</v>
      </c>
      <c r="G5951" s="202">
        <v>1343747</v>
      </c>
      <c r="H5951" s="198">
        <v>37047.642997685187</v>
      </c>
      <c r="I5951" t="s">
        <v>4272</v>
      </c>
      <c r="M5951" t="s">
        <v>3494</v>
      </c>
      <c r="N5951" t="s">
        <v>4277</v>
      </c>
      <c r="O5951" t="s">
        <v>4526</v>
      </c>
      <c r="P5951" s="199">
        <v>5000</v>
      </c>
      <c r="S5951" t="s">
        <v>3495</v>
      </c>
      <c r="T5951" t="s">
        <v>3730</v>
      </c>
      <c r="U5951" s="201">
        <v>4</v>
      </c>
      <c r="V5951" t="s">
        <v>2836</v>
      </c>
      <c r="W5951" t="s">
        <v>2909</v>
      </c>
      <c r="X5951" t="s">
        <v>4278</v>
      </c>
      <c r="Y5951" t="s">
        <v>3748</v>
      </c>
      <c r="Z5951" t="s">
        <v>3051</v>
      </c>
      <c r="AA5951" t="s">
        <v>5</v>
      </c>
      <c r="AB5951" s="198">
        <v>37257.875</v>
      </c>
      <c r="AC5951" s="198">
        <v>37621.875</v>
      </c>
    </row>
    <row r="5952" spans="1:29" x14ac:dyDescent="0.2">
      <c r="A5952" s="44" t="str">
        <f t="shared" si="465"/>
        <v xml:space="preserve"> Natural Gas Physical</v>
      </c>
      <c r="B5952" s="44" t="str">
        <f t="shared" si="466"/>
        <v/>
      </c>
      <c r="C5952" s="44" t="str">
        <f t="shared" si="467"/>
        <v>Natural Gas</v>
      </c>
      <c r="D5952" s="44" t="str">
        <f t="shared" si="468"/>
        <v>Physical</v>
      </c>
      <c r="E5952" s="44">
        <f>IF(VLOOKUP(S5952,'DD-Lookup'!$J$6:$L$50,3,FALSE)="Monthly",(YEAR(AC5952)-YEAR(AB5952))*12+MONTH(AC5952)-MONTH(AB5952)+1,(AC5952-AB5952+1))</f>
        <v>1</v>
      </c>
      <c r="F5952" s="213">
        <f t="shared" si="469"/>
        <v>5000</v>
      </c>
      <c r="G5952" s="202">
        <v>1343748</v>
      </c>
      <c r="H5952" s="198">
        <v>37047.64329861111</v>
      </c>
      <c r="I5952" t="s">
        <v>3321</v>
      </c>
      <c r="M5952" t="s">
        <v>3494</v>
      </c>
      <c r="N5952" t="s">
        <v>3176</v>
      </c>
      <c r="O5952" t="s">
        <v>4591</v>
      </c>
      <c r="P5952" s="199">
        <v>5000</v>
      </c>
      <c r="S5952" t="s">
        <v>3798</v>
      </c>
      <c r="T5952" t="s">
        <v>3177</v>
      </c>
      <c r="U5952" s="201">
        <v>4.6749999999999998</v>
      </c>
      <c r="V5952" t="s">
        <v>3322</v>
      </c>
      <c r="W5952" t="s">
        <v>3178</v>
      </c>
      <c r="X5952" t="s">
        <v>3179</v>
      </c>
      <c r="Y5952" t="s">
        <v>4481</v>
      </c>
      <c r="Z5952" t="s">
        <v>3052</v>
      </c>
      <c r="AA5952">
        <v>831998</v>
      </c>
      <c r="AB5952" s="198">
        <v>37047.875011574077</v>
      </c>
      <c r="AC5952" s="198">
        <v>37047.875011574077</v>
      </c>
    </row>
    <row r="5953" spans="1:29" x14ac:dyDescent="0.2">
      <c r="A5953" s="44" t="str">
        <f t="shared" si="465"/>
        <v>US Natural Gas Physical</v>
      </c>
      <c r="B5953" s="44" t="str">
        <f t="shared" si="466"/>
        <v>US</v>
      </c>
      <c r="C5953" s="44" t="str">
        <f t="shared" si="467"/>
        <v>Natural Gas</v>
      </c>
      <c r="D5953" s="44" t="str">
        <f t="shared" si="468"/>
        <v>Physical</v>
      </c>
      <c r="E5953" s="44">
        <f>IF(VLOOKUP(S5953,'DD-Lookup'!$J$6:$L$50,3,FALSE)="Monthly",(YEAR(AC5953)-YEAR(AB5953))*12+MONTH(AC5953)-MONTH(AB5953)+1,(AC5953-AB5953+1))</f>
        <v>151</v>
      </c>
      <c r="F5953" s="213">
        <f t="shared" si="469"/>
        <v>755000</v>
      </c>
      <c r="G5953" s="202">
        <v>1343750</v>
      </c>
      <c r="H5953" s="198">
        <v>37047.643912037034</v>
      </c>
      <c r="I5953" t="s">
        <v>4264</v>
      </c>
      <c r="J5953" t="s">
        <v>4422</v>
      </c>
      <c r="K5953" t="s">
        <v>4267</v>
      </c>
      <c r="M5953" t="s">
        <v>3494</v>
      </c>
      <c r="N5953" t="s">
        <v>3890</v>
      </c>
      <c r="O5953" t="s">
        <v>6</v>
      </c>
      <c r="Q5953" s="199">
        <v>5000</v>
      </c>
      <c r="S5953" t="s">
        <v>3495</v>
      </c>
      <c r="T5953" t="s">
        <v>3730</v>
      </c>
      <c r="U5953" s="201">
        <v>2.5000000000000001E-3</v>
      </c>
      <c r="V5953" t="s">
        <v>4193</v>
      </c>
      <c r="W5953" t="s">
        <v>4648</v>
      </c>
      <c r="X5953" t="s">
        <v>4480</v>
      </c>
      <c r="Y5953" t="s">
        <v>4481</v>
      </c>
      <c r="Z5953" t="s">
        <v>3051</v>
      </c>
      <c r="AA5953" t="s">
        <v>7</v>
      </c>
      <c r="AB5953" s="198">
        <v>37196</v>
      </c>
      <c r="AC5953" s="198">
        <v>37346</v>
      </c>
    </row>
    <row r="5954" spans="1:29" x14ac:dyDescent="0.2">
      <c r="A5954" s="44" t="str">
        <f t="shared" si="465"/>
        <v>US Natural Gas Financial</v>
      </c>
      <c r="B5954" s="44" t="str">
        <f t="shared" si="466"/>
        <v>US</v>
      </c>
      <c r="C5954" s="44" t="str">
        <f t="shared" si="467"/>
        <v>Natural Gas</v>
      </c>
      <c r="D5954" s="44" t="str">
        <f t="shared" si="468"/>
        <v>Financial</v>
      </c>
      <c r="E5954" s="44">
        <f>IF(VLOOKUP(S5954,'DD-Lookup'!$J$6:$L$50,3,FALSE)="Monthly",(YEAR(AC5954)-YEAR(AB5954))*12+MONTH(AC5954)-MONTH(AB5954)+1,(AC5954-AB5954+1))</f>
        <v>30</v>
      </c>
      <c r="F5954" s="213">
        <f t="shared" si="469"/>
        <v>600000</v>
      </c>
      <c r="G5954" s="202">
        <v>1343751</v>
      </c>
      <c r="H5954" s="198">
        <v>37047.644629629627</v>
      </c>
      <c r="I5954" t="s">
        <v>4276</v>
      </c>
      <c r="M5954" t="s">
        <v>3494</v>
      </c>
      <c r="N5954" t="s">
        <v>4277</v>
      </c>
      <c r="O5954" t="s">
        <v>3186</v>
      </c>
      <c r="Q5954" s="199">
        <v>20000</v>
      </c>
      <c r="S5954" t="s">
        <v>3495</v>
      </c>
      <c r="T5954" t="s">
        <v>3730</v>
      </c>
      <c r="U5954" s="201">
        <v>4.0149999999999997</v>
      </c>
      <c r="V5954" t="s">
        <v>4361</v>
      </c>
      <c r="W5954" t="s">
        <v>2909</v>
      </c>
      <c r="X5954" t="s">
        <v>4278</v>
      </c>
      <c r="Y5954" t="s">
        <v>3748</v>
      </c>
      <c r="Z5954" t="s">
        <v>3051</v>
      </c>
      <c r="AA5954" t="s">
        <v>8</v>
      </c>
      <c r="AB5954" s="198">
        <v>37135.875</v>
      </c>
      <c r="AC5954" s="198">
        <v>37164.875</v>
      </c>
    </row>
    <row r="5955" spans="1:29" x14ac:dyDescent="0.2">
      <c r="A5955" s="44" t="str">
        <f t="shared" si="465"/>
        <v>US Crude Financial</v>
      </c>
      <c r="B5955" s="44" t="str">
        <f t="shared" si="466"/>
        <v>US</v>
      </c>
      <c r="C5955" s="44" t="str">
        <f t="shared" si="467"/>
        <v>Crude</v>
      </c>
      <c r="D5955" s="44" t="str">
        <f t="shared" si="468"/>
        <v>Financial</v>
      </c>
      <c r="E5955" s="44">
        <f>IF(VLOOKUP(S5955,'DD-Lookup'!$J$6:$L$50,3,FALSE)="Monthly",(YEAR(AC5955)-YEAR(AB5955))*12+MONTH(AC5955)-MONTH(AB5955)+1,(AC5955-AB5955+1))</f>
        <v>1</v>
      </c>
      <c r="F5955" s="213">
        <f t="shared" si="469"/>
        <v>50000</v>
      </c>
      <c r="G5955" s="202">
        <v>1343754</v>
      </c>
      <c r="H5955" s="198">
        <v>37047.644826388889</v>
      </c>
      <c r="I5955" t="s">
        <v>4773</v>
      </c>
      <c r="M5955" t="s">
        <v>3599</v>
      </c>
      <c r="N5955" t="s">
        <v>4774</v>
      </c>
      <c r="O5955" t="s">
        <v>3516</v>
      </c>
      <c r="Q5955" s="199">
        <v>50000</v>
      </c>
      <c r="S5955" t="s">
        <v>3500</v>
      </c>
      <c r="T5955" t="s">
        <v>3730</v>
      </c>
      <c r="U5955" s="201">
        <v>28.32</v>
      </c>
      <c r="V5955" t="s">
        <v>4471</v>
      </c>
      <c r="W5955" t="s">
        <v>4776</v>
      </c>
      <c r="X5955" t="s">
        <v>4777</v>
      </c>
      <c r="Y5955" t="s">
        <v>2830</v>
      </c>
      <c r="Z5955" t="s">
        <v>3051</v>
      </c>
      <c r="AA5955" t="s">
        <v>1754</v>
      </c>
      <c r="AB5955" s="198">
        <v>37073</v>
      </c>
      <c r="AC5955" s="198">
        <v>37103</v>
      </c>
    </row>
    <row r="5956" spans="1:29" x14ac:dyDescent="0.2">
      <c r="A5956" s="44" t="str">
        <f t="shared" si="465"/>
        <v>US Power Physical</v>
      </c>
      <c r="B5956" s="44" t="str">
        <f t="shared" si="466"/>
        <v>US</v>
      </c>
      <c r="C5956" s="44" t="str">
        <f t="shared" si="467"/>
        <v>Power</v>
      </c>
      <c r="D5956" s="44" t="str">
        <f t="shared" si="468"/>
        <v>Physical</v>
      </c>
      <c r="E5956" s="44">
        <f>IF(VLOOKUP(S5956,'DD-Lookup'!$J$6:$L$50,3,FALSE)="Monthly",(YEAR(AC5956)-YEAR(AB5956))*12+MONTH(AC5956)-MONTH(AB5956)+1,(AC5956-AB5956+1))</f>
        <v>2</v>
      </c>
      <c r="F5956" s="213">
        <f t="shared" si="469"/>
        <v>100</v>
      </c>
      <c r="G5956" s="202">
        <v>1343756</v>
      </c>
      <c r="H5956" s="198">
        <v>37047.645011574074</v>
      </c>
      <c r="I5956" t="s">
        <v>3532</v>
      </c>
      <c r="M5956" t="s">
        <v>2818</v>
      </c>
      <c r="N5956" t="s">
        <v>3519</v>
      </c>
      <c r="O5956" t="s">
        <v>2428</v>
      </c>
      <c r="P5956" s="199">
        <v>50</v>
      </c>
      <c r="S5956" t="s">
        <v>3493</v>
      </c>
      <c r="T5956" t="s">
        <v>3730</v>
      </c>
      <c r="U5956" s="201">
        <v>29.75</v>
      </c>
      <c r="V5956" t="s">
        <v>2840</v>
      </c>
      <c r="W5956" t="s">
        <v>3534</v>
      </c>
      <c r="X5956" t="s">
        <v>3535</v>
      </c>
      <c r="Y5956" t="s">
        <v>4783</v>
      </c>
      <c r="Z5956" t="s">
        <v>3046</v>
      </c>
      <c r="AA5956">
        <v>633796.1</v>
      </c>
      <c r="AB5956" s="198">
        <v>37049.875011574077</v>
      </c>
      <c r="AC5956" s="198">
        <v>37050.875011574077</v>
      </c>
    </row>
    <row r="5957" spans="1:29" x14ac:dyDescent="0.2">
      <c r="A5957" s="44" t="str">
        <f t="shared" si="465"/>
        <v>US Natural Gas Financial</v>
      </c>
      <c r="B5957" s="44" t="str">
        <f t="shared" si="466"/>
        <v>US</v>
      </c>
      <c r="C5957" s="44" t="str">
        <f t="shared" si="467"/>
        <v>Natural Gas</v>
      </c>
      <c r="D5957" s="44" t="str">
        <f t="shared" si="468"/>
        <v>Financial</v>
      </c>
      <c r="E5957" s="44">
        <f>IF(VLOOKUP(S5957,'DD-Lookup'!$J$6:$L$50,3,FALSE)="Monthly",(YEAR(AC5957)-YEAR(AB5957))*12+MONTH(AC5957)-MONTH(AB5957)+1,(AC5957-AB5957+1))</f>
        <v>24</v>
      </c>
      <c r="F5957" s="213">
        <f t="shared" si="469"/>
        <v>120000</v>
      </c>
      <c r="G5957" s="202">
        <v>1343757</v>
      </c>
      <c r="H5957" s="198">
        <v>37047.64503472222</v>
      </c>
      <c r="I5957" t="s">
        <v>4484</v>
      </c>
      <c r="M5957" t="s">
        <v>3494</v>
      </c>
      <c r="N5957" t="s">
        <v>4277</v>
      </c>
      <c r="O5957" t="s">
        <v>1379</v>
      </c>
      <c r="Q5957" s="199">
        <v>5000</v>
      </c>
      <c r="S5957" t="s">
        <v>3495</v>
      </c>
      <c r="T5957" t="s">
        <v>3730</v>
      </c>
      <c r="U5957" s="201">
        <v>3.85</v>
      </c>
      <c r="V5957" t="s">
        <v>4049</v>
      </c>
      <c r="W5957" t="s">
        <v>4380</v>
      </c>
      <c r="X5957" t="s">
        <v>4381</v>
      </c>
      <c r="Y5957" t="s">
        <v>3748</v>
      </c>
      <c r="Z5957" t="s">
        <v>3051</v>
      </c>
      <c r="AA5957" t="s">
        <v>9</v>
      </c>
      <c r="AB5957" s="198">
        <v>37049.875011574077</v>
      </c>
      <c r="AC5957" s="198">
        <v>37072.875011574077</v>
      </c>
    </row>
    <row r="5958" spans="1:29" x14ac:dyDescent="0.2">
      <c r="A5958" s="44" t="str">
        <f t="shared" si="465"/>
        <v>US Natural Gas Financial</v>
      </c>
      <c r="B5958" s="44" t="str">
        <f t="shared" si="466"/>
        <v>US</v>
      </c>
      <c r="C5958" s="44" t="str">
        <f t="shared" si="467"/>
        <v>Natural Gas</v>
      </c>
      <c r="D5958" s="44" t="str">
        <f t="shared" si="468"/>
        <v>Financial</v>
      </c>
      <c r="E5958" s="44">
        <f>IF(VLOOKUP(S5958,'DD-Lookup'!$J$6:$L$50,3,FALSE)="Monthly",(YEAR(AC5958)-YEAR(AB5958))*12+MONTH(AC5958)-MONTH(AB5958)+1,(AC5958-AB5958+1))</f>
        <v>31</v>
      </c>
      <c r="F5958" s="213">
        <f t="shared" si="469"/>
        <v>155000</v>
      </c>
      <c r="G5958" s="202">
        <v>1343758</v>
      </c>
      <c r="H5958" s="198">
        <v>37047.645196759258</v>
      </c>
      <c r="I5958" t="s">
        <v>4496</v>
      </c>
      <c r="M5958" t="s">
        <v>3494</v>
      </c>
      <c r="N5958" t="s">
        <v>4488</v>
      </c>
      <c r="O5958" t="s">
        <v>1047</v>
      </c>
      <c r="Q5958" s="199">
        <v>5000</v>
      </c>
      <c r="S5958" t="s">
        <v>3495</v>
      </c>
      <c r="T5958" t="s">
        <v>3730</v>
      </c>
      <c r="U5958" s="201">
        <v>1.45</v>
      </c>
      <c r="V5958" t="s">
        <v>4094</v>
      </c>
      <c r="W5958" t="s">
        <v>3163</v>
      </c>
      <c r="X5958" t="s">
        <v>3685</v>
      </c>
      <c r="Y5958" t="s">
        <v>3748</v>
      </c>
      <c r="Z5958" t="s">
        <v>3051</v>
      </c>
      <c r="AA5958" t="s">
        <v>10</v>
      </c>
      <c r="AB5958" s="198">
        <v>37104.875011574077</v>
      </c>
      <c r="AC5958" s="198">
        <v>37134.875011574077</v>
      </c>
    </row>
    <row r="5959" spans="1:29" x14ac:dyDescent="0.2">
      <c r="A5959" s="44" t="str">
        <f t="shared" si="465"/>
        <v>US Natural Gas Financial</v>
      </c>
      <c r="B5959" s="44" t="str">
        <f t="shared" si="466"/>
        <v>US</v>
      </c>
      <c r="C5959" s="44" t="str">
        <f t="shared" si="467"/>
        <v>Natural Gas</v>
      </c>
      <c r="D5959" s="44" t="str">
        <f t="shared" si="468"/>
        <v>Financial</v>
      </c>
      <c r="E5959" s="44">
        <f>IF(VLOOKUP(S5959,'DD-Lookup'!$J$6:$L$50,3,FALSE)="Monthly",(YEAR(AC5959)-YEAR(AB5959))*12+MONTH(AC5959)-MONTH(AB5959)+1,(AC5959-AB5959+1))</f>
        <v>31</v>
      </c>
      <c r="F5959" s="213">
        <f t="shared" si="469"/>
        <v>155000</v>
      </c>
      <c r="G5959" s="202">
        <v>1343759</v>
      </c>
      <c r="H5959" s="198">
        <v>37047.645243055558</v>
      </c>
      <c r="I5959" t="s">
        <v>4496</v>
      </c>
      <c r="M5959" t="s">
        <v>3494</v>
      </c>
      <c r="N5959" t="s">
        <v>4488</v>
      </c>
      <c r="O5959" t="s">
        <v>4708</v>
      </c>
      <c r="P5959" s="199">
        <v>5000</v>
      </c>
      <c r="S5959" t="s">
        <v>3495</v>
      </c>
      <c r="T5959" t="s">
        <v>3730</v>
      </c>
      <c r="U5959" s="201">
        <v>0.95</v>
      </c>
      <c r="V5959" t="s">
        <v>4094</v>
      </c>
      <c r="W5959" t="s">
        <v>3163</v>
      </c>
      <c r="X5959" t="s">
        <v>3685</v>
      </c>
      <c r="Y5959" t="s">
        <v>3748</v>
      </c>
      <c r="Z5959" t="s">
        <v>3051</v>
      </c>
      <c r="AA5959" t="s">
        <v>11</v>
      </c>
      <c r="AB5959" s="198">
        <v>37073.875011574077</v>
      </c>
      <c r="AC5959" s="198">
        <v>37103.875011574077</v>
      </c>
    </row>
    <row r="5960" spans="1:29" x14ac:dyDescent="0.2">
      <c r="A5960" s="44" t="str">
        <f t="shared" si="465"/>
        <v>US Power Physical</v>
      </c>
      <c r="B5960" s="44" t="str">
        <f t="shared" si="466"/>
        <v>US</v>
      </c>
      <c r="C5960" s="44" t="str">
        <f t="shared" si="467"/>
        <v>Power</v>
      </c>
      <c r="D5960" s="44" t="str">
        <f t="shared" si="468"/>
        <v>Physical</v>
      </c>
      <c r="E5960" s="44">
        <f>IF(VLOOKUP(S5960,'DD-Lookup'!$J$6:$L$50,3,FALSE)="Monthly",(YEAR(AC5960)-YEAR(AB5960))*12+MONTH(AC5960)-MONTH(AB5960)+1,(AC5960-AB5960+1))</f>
        <v>31</v>
      </c>
      <c r="F5960" s="213">
        <f t="shared" si="469"/>
        <v>1550</v>
      </c>
      <c r="G5960" s="202">
        <v>1343760</v>
      </c>
      <c r="H5960" s="198">
        <v>37047.646412037036</v>
      </c>
      <c r="I5960" t="s">
        <v>4239</v>
      </c>
      <c r="J5960" t="s">
        <v>4422</v>
      </c>
      <c r="K5960" t="s">
        <v>4267</v>
      </c>
      <c r="M5960" t="s">
        <v>2818</v>
      </c>
      <c r="N5960" t="s">
        <v>3519</v>
      </c>
      <c r="O5960" t="s">
        <v>3897</v>
      </c>
      <c r="Q5960" s="199">
        <v>50</v>
      </c>
      <c r="S5960" t="s">
        <v>3493</v>
      </c>
      <c r="T5960" t="s">
        <v>3730</v>
      </c>
      <c r="U5960" s="201">
        <v>72.25</v>
      </c>
      <c r="V5960" t="s">
        <v>3097</v>
      </c>
      <c r="W5960" t="s">
        <v>3538</v>
      </c>
      <c r="X5960" t="s">
        <v>3539</v>
      </c>
      <c r="Y5960" t="s">
        <v>4783</v>
      </c>
      <c r="Z5960" t="s">
        <v>3046</v>
      </c>
      <c r="AA5960">
        <v>633797.1</v>
      </c>
      <c r="AB5960" s="198">
        <v>37104.875011574077</v>
      </c>
      <c r="AC5960" s="198">
        <v>37134.875011574077</v>
      </c>
    </row>
    <row r="5961" spans="1:29" x14ac:dyDescent="0.2">
      <c r="A5961" s="44" t="str">
        <f t="shared" si="465"/>
        <v xml:space="preserve"> Natural Gas Physical</v>
      </c>
      <c r="B5961" s="44" t="str">
        <f t="shared" si="466"/>
        <v/>
      </c>
      <c r="C5961" s="44" t="str">
        <f t="shared" si="467"/>
        <v>Natural Gas</v>
      </c>
      <c r="D5961" s="44" t="str">
        <f t="shared" si="468"/>
        <v>Physical</v>
      </c>
      <c r="E5961" s="44">
        <f>IF(VLOOKUP(S5961,'DD-Lookup'!$J$6:$L$50,3,FALSE)="Monthly",(YEAR(AC5961)-YEAR(AB5961))*12+MONTH(AC5961)-MONTH(AB5961)+1,(AC5961-AB5961+1))</f>
        <v>1</v>
      </c>
      <c r="F5961" s="213">
        <f t="shared" si="469"/>
        <v>5000</v>
      </c>
      <c r="G5961" s="202">
        <v>1343761</v>
      </c>
      <c r="H5961" s="198">
        <v>37047.648449074077</v>
      </c>
      <c r="I5961" t="s">
        <v>4323</v>
      </c>
      <c r="M5961" t="s">
        <v>3494</v>
      </c>
      <c r="N5961" t="s">
        <v>3176</v>
      </c>
      <c r="O5961" t="s">
        <v>4591</v>
      </c>
      <c r="P5961" s="199">
        <v>5000</v>
      </c>
      <c r="S5961" t="s">
        <v>3798</v>
      </c>
      <c r="T5961" t="s">
        <v>3177</v>
      </c>
      <c r="U5961" s="201">
        <v>4.665</v>
      </c>
      <c r="V5961" t="s">
        <v>4100</v>
      </c>
      <c r="W5961" t="s">
        <v>3178</v>
      </c>
      <c r="X5961" t="s">
        <v>3179</v>
      </c>
      <c r="Y5961" t="s">
        <v>4481</v>
      </c>
      <c r="Z5961" t="s">
        <v>3052</v>
      </c>
      <c r="AA5961">
        <v>832004</v>
      </c>
      <c r="AB5961" s="198">
        <v>37047.875011574077</v>
      </c>
      <c r="AC5961" s="198">
        <v>37047.875011574077</v>
      </c>
    </row>
    <row r="5962" spans="1:29" x14ac:dyDescent="0.2">
      <c r="A5962" s="44" t="str">
        <f t="shared" ref="A5962:A6025" si="470">B5962&amp;" "&amp;C5962&amp;" "&amp;D5962</f>
        <v>US Natural Gas Physical</v>
      </c>
      <c r="B5962" s="44" t="str">
        <f t="shared" ref="B5962:B6025" si="471">IF((LEFT(N5962,2)="US"),"US","")</f>
        <v>US</v>
      </c>
      <c r="C5962" s="44" t="str">
        <f t="shared" ref="C5962:C6025" si="472">M5962</f>
        <v>Natural Gas</v>
      </c>
      <c r="D5962" s="44" t="str">
        <f t="shared" ref="D5962:D6025" si="473">IF(ISNUMBER(FIND("Phy",N5962))=TRUE,"Physical","Financial")</f>
        <v>Physical</v>
      </c>
      <c r="E5962" s="44">
        <f>IF(VLOOKUP(S5962,'DD-Lookup'!$J$6:$L$50,3,FALSE)="Monthly",(YEAR(AC5962)-YEAR(AB5962))*12+MONTH(AC5962)-MONTH(AB5962)+1,(AC5962-AB5962+1))</f>
        <v>1</v>
      </c>
      <c r="F5962" s="213">
        <f t="shared" ref="F5962:F6025" si="474">E5962*SUM(P5962:Q5962)</f>
        <v>10000</v>
      </c>
      <c r="G5962" s="202">
        <v>1343762</v>
      </c>
      <c r="H5962" s="198">
        <v>37047.648645833331</v>
      </c>
      <c r="I5962" t="s">
        <v>4543</v>
      </c>
      <c r="M5962" t="s">
        <v>3494</v>
      </c>
      <c r="N5962" t="s">
        <v>3840</v>
      </c>
      <c r="O5962" t="s">
        <v>1424</v>
      </c>
      <c r="P5962" s="199">
        <v>10000</v>
      </c>
      <c r="S5962" t="s">
        <v>3495</v>
      </c>
      <c r="T5962" t="s">
        <v>3730</v>
      </c>
      <c r="U5962" s="201">
        <v>3.76</v>
      </c>
      <c r="V5962" t="s">
        <v>3627</v>
      </c>
      <c r="W5962" t="s">
        <v>4163</v>
      </c>
      <c r="X5962" t="s">
        <v>4164</v>
      </c>
      <c r="Y5962" t="s">
        <v>4481</v>
      </c>
      <c r="Z5962" t="s">
        <v>3051</v>
      </c>
      <c r="AA5962">
        <v>832005</v>
      </c>
      <c r="AB5962" s="198">
        <v>37049.875011574077</v>
      </c>
      <c r="AC5962" s="198">
        <v>37049.875011574077</v>
      </c>
    </row>
    <row r="5963" spans="1:29" x14ac:dyDescent="0.2">
      <c r="A5963" s="44" t="str">
        <f t="shared" si="470"/>
        <v>US Natural Gas Financial</v>
      </c>
      <c r="B5963" s="44" t="str">
        <f t="shared" si="471"/>
        <v>US</v>
      </c>
      <c r="C5963" s="44" t="str">
        <f t="shared" si="472"/>
        <v>Natural Gas</v>
      </c>
      <c r="D5963" s="44" t="str">
        <f t="shared" si="473"/>
        <v>Financial</v>
      </c>
      <c r="E5963" s="44">
        <f>IF(VLOOKUP(S5963,'DD-Lookup'!$J$6:$L$50,3,FALSE)="Monthly",(YEAR(AC5963)-YEAR(AB5963))*12+MONTH(AC5963)-MONTH(AB5963)+1,(AC5963-AB5963+1))</f>
        <v>31</v>
      </c>
      <c r="F5963" s="213">
        <f t="shared" si="474"/>
        <v>620000</v>
      </c>
      <c r="G5963" s="202">
        <v>1343763</v>
      </c>
      <c r="H5963" s="198">
        <v>37047.648773148147</v>
      </c>
      <c r="I5963" t="s">
        <v>4276</v>
      </c>
      <c r="M5963" t="s">
        <v>3494</v>
      </c>
      <c r="N5963" t="s">
        <v>4277</v>
      </c>
      <c r="O5963" t="s">
        <v>4487</v>
      </c>
      <c r="Q5963" s="199">
        <v>20000</v>
      </c>
      <c r="S5963" t="s">
        <v>3495</v>
      </c>
      <c r="T5963" t="s">
        <v>3730</v>
      </c>
      <c r="U5963" s="201">
        <v>3.895</v>
      </c>
      <c r="V5963" t="s">
        <v>4450</v>
      </c>
      <c r="W5963" t="s">
        <v>2909</v>
      </c>
      <c r="X5963" t="s">
        <v>4278</v>
      </c>
      <c r="Y5963" t="s">
        <v>3748</v>
      </c>
      <c r="Z5963" t="s">
        <v>3051</v>
      </c>
      <c r="AA5963" t="s">
        <v>12</v>
      </c>
      <c r="AB5963" s="198">
        <v>37073.875</v>
      </c>
      <c r="AC5963" s="198">
        <v>37103.875</v>
      </c>
    </row>
    <row r="5964" spans="1:29" x14ac:dyDescent="0.2">
      <c r="A5964" s="44" t="str">
        <f t="shared" si="470"/>
        <v>US Natural Gas Physical</v>
      </c>
      <c r="B5964" s="44" t="str">
        <f t="shared" si="471"/>
        <v>US</v>
      </c>
      <c r="C5964" s="44" t="str">
        <f t="shared" si="472"/>
        <v>Natural Gas</v>
      </c>
      <c r="D5964" s="44" t="str">
        <f t="shared" si="473"/>
        <v>Physical</v>
      </c>
      <c r="E5964" s="44">
        <f>IF(VLOOKUP(S5964,'DD-Lookup'!$J$6:$L$50,3,FALSE)="Monthly",(YEAR(AC5964)-YEAR(AB5964))*12+MONTH(AC5964)-MONTH(AB5964)+1,(AC5964-AB5964+1))</f>
        <v>1</v>
      </c>
      <c r="F5964" s="213">
        <f t="shared" si="474"/>
        <v>10000</v>
      </c>
      <c r="G5964" s="202">
        <v>1343764</v>
      </c>
      <c r="H5964" s="198">
        <v>37047.649143518516</v>
      </c>
      <c r="I5964" t="s">
        <v>4543</v>
      </c>
      <c r="M5964" t="s">
        <v>3494</v>
      </c>
      <c r="N5964" t="s">
        <v>3840</v>
      </c>
      <c r="O5964" t="s">
        <v>1437</v>
      </c>
      <c r="P5964" s="199">
        <v>10000</v>
      </c>
      <c r="S5964" t="s">
        <v>3495</v>
      </c>
      <c r="T5964" t="s">
        <v>3730</v>
      </c>
      <c r="U5964" s="201">
        <v>3.72</v>
      </c>
      <c r="V5964" t="s">
        <v>4525</v>
      </c>
      <c r="W5964" t="s">
        <v>4169</v>
      </c>
      <c r="X5964" t="s">
        <v>4170</v>
      </c>
      <c r="Y5964" t="s">
        <v>4481</v>
      </c>
      <c r="Z5964" t="s">
        <v>3051</v>
      </c>
      <c r="AA5964">
        <v>832006</v>
      </c>
      <c r="AB5964" s="198">
        <v>37049.875011574077</v>
      </c>
      <c r="AC5964" s="198">
        <v>37049.875011574077</v>
      </c>
    </row>
    <row r="5965" spans="1:29" x14ac:dyDescent="0.2">
      <c r="A5965" s="44" t="str">
        <f t="shared" si="470"/>
        <v>US Natural Gas Financial</v>
      </c>
      <c r="B5965" s="44" t="str">
        <f t="shared" si="471"/>
        <v>US</v>
      </c>
      <c r="C5965" s="44" t="str">
        <f t="shared" si="472"/>
        <v>Natural Gas</v>
      </c>
      <c r="D5965" s="44" t="str">
        <f t="shared" si="473"/>
        <v>Financial</v>
      </c>
      <c r="E5965" s="44">
        <f>IF(VLOOKUP(S5965,'DD-Lookup'!$J$6:$L$50,3,FALSE)="Monthly",(YEAR(AC5965)-YEAR(AB5965))*12+MONTH(AC5965)-MONTH(AB5965)+1,(AC5965-AB5965+1))</f>
        <v>24</v>
      </c>
      <c r="F5965" s="213">
        <f t="shared" si="474"/>
        <v>240000</v>
      </c>
      <c r="G5965" s="202">
        <v>1343767</v>
      </c>
      <c r="H5965" s="198">
        <v>37047.65216435185</v>
      </c>
      <c r="I5965" t="s">
        <v>4496</v>
      </c>
      <c r="M5965" t="s">
        <v>3494</v>
      </c>
      <c r="N5965" t="s">
        <v>4277</v>
      </c>
      <c r="O5965" t="s">
        <v>1189</v>
      </c>
      <c r="Q5965" s="199">
        <v>10000</v>
      </c>
      <c r="S5965" t="s">
        <v>3495</v>
      </c>
      <c r="T5965" t="s">
        <v>3730</v>
      </c>
      <c r="U5965" s="201">
        <v>3.79</v>
      </c>
      <c r="V5965" t="s">
        <v>3156</v>
      </c>
      <c r="W5965" t="s">
        <v>4527</v>
      </c>
      <c r="X5965" t="s">
        <v>4157</v>
      </c>
      <c r="Y5965" t="s">
        <v>3748</v>
      </c>
      <c r="Z5965" t="s">
        <v>3051</v>
      </c>
      <c r="AA5965" t="s">
        <v>13</v>
      </c>
      <c r="AB5965" s="198">
        <v>37049.875011574077</v>
      </c>
      <c r="AC5965" s="198">
        <v>37072.875011574077</v>
      </c>
    </row>
    <row r="5966" spans="1:29" x14ac:dyDescent="0.2">
      <c r="A5966" s="44" t="str">
        <f t="shared" si="470"/>
        <v>US Natural Gas Financial</v>
      </c>
      <c r="B5966" s="44" t="str">
        <f t="shared" si="471"/>
        <v>US</v>
      </c>
      <c r="C5966" s="44" t="str">
        <f t="shared" si="472"/>
        <v>Natural Gas</v>
      </c>
      <c r="D5966" s="44" t="str">
        <f t="shared" si="473"/>
        <v>Financial</v>
      </c>
      <c r="E5966" s="44">
        <f>IF(VLOOKUP(S5966,'DD-Lookup'!$J$6:$L$50,3,FALSE)="Monthly",(YEAR(AC5966)-YEAR(AB5966))*12+MONTH(AC5966)-MONTH(AB5966)+1,(AC5966-AB5966+1))</f>
        <v>24</v>
      </c>
      <c r="F5966" s="213">
        <f t="shared" si="474"/>
        <v>120000</v>
      </c>
      <c r="G5966" s="202">
        <v>1343768</v>
      </c>
      <c r="H5966" s="198">
        <v>37047.652951388889</v>
      </c>
      <c r="I5966" t="s">
        <v>4496</v>
      </c>
      <c r="M5966" t="s">
        <v>3494</v>
      </c>
      <c r="N5966" t="s">
        <v>4277</v>
      </c>
      <c r="O5966" t="s">
        <v>1189</v>
      </c>
      <c r="Q5966" s="199">
        <v>5000</v>
      </c>
      <c r="S5966" t="s">
        <v>3495</v>
      </c>
      <c r="T5966" t="s">
        <v>3730</v>
      </c>
      <c r="U5966" s="201">
        <v>3.7949999999999999</v>
      </c>
      <c r="V5966" t="s">
        <v>3156</v>
      </c>
      <c r="W5966" t="s">
        <v>4527</v>
      </c>
      <c r="X5966" t="s">
        <v>4157</v>
      </c>
      <c r="Y5966" t="s">
        <v>3748</v>
      </c>
      <c r="Z5966" t="s">
        <v>3051</v>
      </c>
      <c r="AA5966" t="s">
        <v>14</v>
      </c>
      <c r="AB5966" s="198">
        <v>37049.875011574077</v>
      </c>
      <c r="AC5966" s="198">
        <v>37072.875011574077</v>
      </c>
    </row>
    <row r="5967" spans="1:29" x14ac:dyDescent="0.2">
      <c r="A5967" s="44" t="str">
        <f t="shared" si="470"/>
        <v>US Crude Financial</v>
      </c>
      <c r="B5967" s="44" t="str">
        <f t="shared" si="471"/>
        <v>US</v>
      </c>
      <c r="C5967" s="44" t="str">
        <f t="shared" si="472"/>
        <v>Crude</v>
      </c>
      <c r="D5967" s="44" t="str">
        <f t="shared" si="473"/>
        <v>Financial</v>
      </c>
      <c r="E5967" s="44">
        <f>IF(VLOOKUP(S5967,'DD-Lookup'!$J$6:$L$50,3,FALSE)="Monthly",(YEAR(AC5967)-YEAR(AB5967))*12+MONTH(AC5967)-MONTH(AB5967)+1,(AC5967-AB5967+1))</f>
        <v>1</v>
      </c>
      <c r="F5967" s="213">
        <f t="shared" si="474"/>
        <v>50000</v>
      </c>
      <c r="G5967" s="202">
        <v>1343769</v>
      </c>
      <c r="H5967" s="198">
        <v>37047.653402777774</v>
      </c>
      <c r="I5967" t="s">
        <v>4773</v>
      </c>
      <c r="M5967" t="s">
        <v>3599</v>
      </c>
      <c r="N5967" t="s">
        <v>4774</v>
      </c>
      <c r="O5967" t="s">
        <v>3516</v>
      </c>
      <c r="P5967" s="199">
        <v>50000</v>
      </c>
      <c r="S5967" t="s">
        <v>3500</v>
      </c>
      <c r="T5967" t="s">
        <v>3730</v>
      </c>
      <c r="U5967" s="201">
        <v>28.3</v>
      </c>
      <c r="V5967" t="s">
        <v>3162</v>
      </c>
      <c r="W5967" t="s">
        <v>4776</v>
      </c>
      <c r="X5967" t="s">
        <v>4777</v>
      </c>
      <c r="Y5967" t="s">
        <v>2830</v>
      </c>
      <c r="Z5967" t="s">
        <v>3051</v>
      </c>
      <c r="AA5967" t="s">
        <v>1754</v>
      </c>
      <c r="AB5967" s="198">
        <v>37073</v>
      </c>
      <c r="AC5967" s="198">
        <v>37103</v>
      </c>
    </row>
    <row r="5968" spans="1:29" x14ac:dyDescent="0.2">
      <c r="A5968" s="44" t="str">
        <f t="shared" si="470"/>
        <v>US Crude Financial</v>
      </c>
      <c r="B5968" s="44" t="str">
        <f t="shared" si="471"/>
        <v>US</v>
      </c>
      <c r="C5968" s="44" t="str">
        <f t="shared" si="472"/>
        <v>Crude</v>
      </c>
      <c r="D5968" s="44" t="str">
        <f t="shared" si="473"/>
        <v>Financial</v>
      </c>
      <c r="E5968" s="44">
        <f>IF(VLOOKUP(S5968,'DD-Lookup'!$J$6:$L$50,3,FALSE)="Monthly",(YEAR(AC5968)-YEAR(AB5968))*12+MONTH(AC5968)-MONTH(AB5968)+1,(AC5968-AB5968+1))</f>
        <v>1</v>
      </c>
      <c r="F5968" s="213">
        <f t="shared" si="474"/>
        <v>50000</v>
      </c>
      <c r="G5968" s="202">
        <v>1343770</v>
      </c>
      <c r="H5968" s="198">
        <v>37047.653437499997</v>
      </c>
      <c r="I5968" t="s">
        <v>4773</v>
      </c>
      <c r="M5968" t="s">
        <v>3599</v>
      </c>
      <c r="N5968" t="s">
        <v>4774</v>
      </c>
      <c r="O5968" t="s">
        <v>3516</v>
      </c>
      <c r="P5968" s="199">
        <v>50000</v>
      </c>
      <c r="S5968" t="s">
        <v>3500</v>
      </c>
      <c r="T5968" t="s">
        <v>3730</v>
      </c>
      <c r="U5968" s="201">
        <v>28.28</v>
      </c>
      <c r="V5968" t="s">
        <v>4775</v>
      </c>
      <c r="W5968" t="s">
        <v>4776</v>
      </c>
      <c r="X5968" t="s">
        <v>4777</v>
      </c>
      <c r="Y5968" t="s">
        <v>2830</v>
      </c>
      <c r="Z5968" t="s">
        <v>3051</v>
      </c>
      <c r="AA5968" t="s">
        <v>1754</v>
      </c>
      <c r="AB5968" s="198">
        <v>37073</v>
      </c>
      <c r="AC5968" s="198">
        <v>37103</v>
      </c>
    </row>
    <row r="5969" spans="1:29" x14ac:dyDescent="0.2">
      <c r="A5969" s="44" t="str">
        <f t="shared" si="470"/>
        <v>US Crude Financial</v>
      </c>
      <c r="B5969" s="44" t="str">
        <f t="shared" si="471"/>
        <v>US</v>
      </c>
      <c r="C5969" s="44" t="str">
        <f t="shared" si="472"/>
        <v>Crude</v>
      </c>
      <c r="D5969" s="44" t="str">
        <f t="shared" si="473"/>
        <v>Financial</v>
      </c>
      <c r="E5969" s="44">
        <f>IF(VLOOKUP(S5969,'DD-Lookup'!$J$6:$L$50,3,FALSE)="Monthly",(YEAR(AC5969)-YEAR(AB5969))*12+MONTH(AC5969)-MONTH(AB5969)+1,(AC5969-AB5969+1))</f>
        <v>1</v>
      </c>
      <c r="F5969" s="213">
        <f t="shared" si="474"/>
        <v>50000</v>
      </c>
      <c r="G5969" s="202">
        <v>1343771</v>
      </c>
      <c r="H5969" s="198">
        <v>37047.65347222222</v>
      </c>
      <c r="I5969" t="s">
        <v>4276</v>
      </c>
      <c r="M5969" t="s">
        <v>3599</v>
      </c>
      <c r="N5969" t="s">
        <v>4774</v>
      </c>
      <c r="O5969" t="s">
        <v>3516</v>
      </c>
      <c r="P5969" s="199">
        <v>50000</v>
      </c>
      <c r="S5969" t="s">
        <v>3500</v>
      </c>
      <c r="T5969" t="s">
        <v>3730</v>
      </c>
      <c r="U5969" s="201">
        <v>28.26</v>
      </c>
      <c r="V5969" t="s">
        <v>3631</v>
      </c>
      <c r="W5969" t="s">
        <v>4776</v>
      </c>
      <c r="X5969" t="s">
        <v>4777</v>
      </c>
      <c r="Y5969" t="s">
        <v>2830</v>
      </c>
      <c r="Z5969" t="s">
        <v>3051</v>
      </c>
      <c r="AA5969" t="s">
        <v>1754</v>
      </c>
      <c r="AB5969" s="198">
        <v>37073</v>
      </c>
      <c r="AC5969" s="198">
        <v>37103</v>
      </c>
    </row>
    <row r="5970" spans="1:29" x14ac:dyDescent="0.2">
      <c r="A5970" s="44" t="str">
        <f t="shared" si="470"/>
        <v>US Crude Financial</v>
      </c>
      <c r="B5970" s="44" t="str">
        <f t="shared" si="471"/>
        <v>US</v>
      </c>
      <c r="C5970" s="44" t="str">
        <f t="shared" si="472"/>
        <v>Crude</v>
      </c>
      <c r="D5970" s="44" t="str">
        <f t="shared" si="473"/>
        <v>Financial</v>
      </c>
      <c r="E5970" s="44">
        <f>IF(VLOOKUP(S5970,'DD-Lookup'!$J$6:$L$50,3,FALSE)="Monthly",(YEAR(AC5970)-YEAR(AB5970))*12+MONTH(AC5970)-MONTH(AB5970)+1,(AC5970-AB5970+1))</f>
        <v>1</v>
      </c>
      <c r="F5970" s="213">
        <f t="shared" si="474"/>
        <v>50000</v>
      </c>
      <c r="G5970" s="202">
        <v>1343772</v>
      </c>
      <c r="H5970" s="198">
        <v>37047.65351851852</v>
      </c>
      <c r="I5970" t="s">
        <v>4773</v>
      </c>
      <c r="M5970" t="s">
        <v>3599</v>
      </c>
      <c r="N5970" t="s">
        <v>4774</v>
      </c>
      <c r="O5970" t="s">
        <v>3516</v>
      </c>
      <c r="P5970" s="199">
        <v>50000</v>
      </c>
      <c r="S5970" t="s">
        <v>3500</v>
      </c>
      <c r="T5970" t="s">
        <v>3730</v>
      </c>
      <c r="U5970" s="201">
        <v>28.24</v>
      </c>
      <c r="V5970" t="s">
        <v>3162</v>
      </c>
      <c r="W5970" t="s">
        <v>4776</v>
      </c>
      <c r="X5970" t="s">
        <v>4777</v>
      </c>
      <c r="Y5970" t="s">
        <v>2830</v>
      </c>
      <c r="Z5970" t="s">
        <v>3051</v>
      </c>
      <c r="AA5970" t="s">
        <v>1754</v>
      </c>
      <c r="AB5970" s="198">
        <v>37073</v>
      </c>
      <c r="AC5970" s="198">
        <v>37103</v>
      </c>
    </row>
    <row r="5971" spans="1:29" x14ac:dyDescent="0.2">
      <c r="A5971" s="44" t="str">
        <f t="shared" si="470"/>
        <v>US Crude Financial</v>
      </c>
      <c r="B5971" s="44" t="str">
        <f t="shared" si="471"/>
        <v>US</v>
      </c>
      <c r="C5971" s="44" t="str">
        <f t="shared" si="472"/>
        <v>Crude</v>
      </c>
      <c r="D5971" s="44" t="str">
        <f t="shared" si="473"/>
        <v>Financial</v>
      </c>
      <c r="E5971" s="44">
        <f>IF(VLOOKUP(S5971,'DD-Lookup'!$J$6:$L$50,3,FALSE)="Monthly",(YEAR(AC5971)-YEAR(AB5971))*12+MONTH(AC5971)-MONTH(AB5971)+1,(AC5971-AB5971+1))</f>
        <v>1</v>
      </c>
      <c r="F5971" s="213">
        <f t="shared" si="474"/>
        <v>50000</v>
      </c>
      <c r="G5971" s="202">
        <v>1343774</v>
      </c>
      <c r="H5971" s="198">
        <v>37047.653553240743</v>
      </c>
      <c r="I5971" t="s">
        <v>4773</v>
      </c>
      <c r="M5971" t="s">
        <v>3599</v>
      </c>
      <c r="N5971" t="s">
        <v>4774</v>
      </c>
      <c r="O5971" t="s">
        <v>3516</v>
      </c>
      <c r="P5971" s="199">
        <v>50000</v>
      </c>
      <c r="S5971" t="s">
        <v>3500</v>
      </c>
      <c r="T5971" t="s">
        <v>3730</v>
      </c>
      <c r="U5971" s="201">
        <v>28.22</v>
      </c>
      <c r="V5971" t="s">
        <v>4471</v>
      </c>
      <c r="W5971" t="s">
        <v>4776</v>
      </c>
      <c r="X5971" t="s">
        <v>4777</v>
      </c>
      <c r="Y5971" t="s">
        <v>2830</v>
      </c>
      <c r="Z5971" t="s">
        <v>3051</v>
      </c>
      <c r="AA5971" t="s">
        <v>1754</v>
      </c>
      <c r="AB5971" s="198">
        <v>37073</v>
      </c>
      <c r="AC5971" s="198">
        <v>37103</v>
      </c>
    </row>
    <row r="5972" spans="1:29" x14ac:dyDescent="0.2">
      <c r="A5972" s="44" t="str">
        <f t="shared" si="470"/>
        <v>US Crude Financial</v>
      </c>
      <c r="B5972" s="44" t="str">
        <f t="shared" si="471"/>
        <v>US</v>
      </c>
      <c r="C5972" s="44" t="str">
        <f t="shared" si="472"/>
        <v>Crude</v>
      </c>
      <c r="D5972" s="44" t="str">
        <f t="shared" si="473"/>
        <v>Financial</v>
      </c>
      <c r="E5972" s="44">
        <f>IF(VLOOKUP(S5972,'DD-Lookup'!$J$6:$L$50,3,FALSE)="Monthly",(YEAR(AC5972)-YEAR(AB5972))*12+MONTH(AC5972)-MONTH(AB5972)+1,(AC5972-AB5972+1))</f>
        <v>1</v>
      </c>
      <c r="F5972" s="213">
        <f t="shared" si="474"/>
        <v>50000</v>
      </c>
      <c r="G5972" s="202">
        <v>1343775</v>
      </c>
      <c r="H5972" s="198">
        <v>37047.653587962966</v>
      </c>
      <c r="I5972" t="s">
        <v>4773</v>
      </c>
      <c r="M5972" t="s">
        <v>3599</v>
      </c>
      <c r="N5972" t="s">
        <v>4774</v>
      </c>
      <c r="O5972" t="s">
        <v>3516</v>
      </c>
      <c r="P5972" s="199">
        <v>50000</v>
      </c>
      <c r="S5972" t="s">
        <v>3500</v>
      </c>
      <c r="T5972" t="s">
        <v>3730</v>
      </c>
      <c r="U5972" s="201">
        <v>28.2</v>
      </c>
      <c r="V5972" t="s">
        <v>4471</v>
      </c>
      <c r="W5972" t="s">
        <v>4776</v>
      </c>
      <c r="X5972" t="s">
        <v>4777</v>
      </c>
      <c r="Y5972" t="s">
        <v>2830</v>
      </c>
      <c r="Z5972" t="s">
        <v>3051</v>
      </c>
      <c r="AA5972" t="s">
        <v>1754</v>
      </c>
      <c r="AB5972" s="198">
        <v>37073</v>
      </c>
      <c r="AC5972" s="198">
        <v>37103</v>
      </c>
    </row>
    <row r="5973" spans="1:29" x14ac:dyDescent="0.2">
      <c r="A5973" s="44" t="str">
        <f t="shared" si="470"/>
        <v>US Crude Financial</v>
      </c>
      <c r="B5973" s="44" t="str">
        <f t="shared" si="471"/>
        <v>US</v>
      </c>
      <c r="C5973" s="44" t="str">
        <f t="shared" si="472"/>
        <v>Crude</v>
      </c>
      <c r="D5973" s="44" t="str">
        <f t="shared" si="473"/>
        <v>Financial</v>
      </c>
      <c r="E5973" s="44">
        <f>IF(VLOOKUP(S5973,'DD-Lookup'!$J$6:$L$50,3,FALSE)="Monthly",(YEAR(AC5973)-YEAR(AB5973))*12+MONTH(AC5973)-MONTH(AB5973)+1,(AC5973-AB5973+1))</f>
        <v>1</v>
      </c>
      <c r="F5973" s="213">
        <f t="shared" si="474"/>
        <v>50000</v>
      </c>
      <c r="G5973" s="202">
        <v>1343777</v>
      </c>
      <c r="H5973" s="198">
        <v>37047.653611111113</v>
      </c>
      <c r="I5973" t="s">
        <v>4773</v>
      </c>
      <c r="M5973" t="s">
        <v>3599</v>
      </c>
      <c r="N5973" t="s">
        <v>4774</v>
      </c>
      <c r="O5973" t="s">
        <v>3516</v>
      </c>
      <c r="P5973" s="199">
        <v>50000</v>
      </c>
      <c r="S5973" t="s">
        <v>3500</v>
      </c>
      <c r="T5973" t="s">
        <v>3730</v>
      </c>
      <c r="U5973" s="201">
        <v>28.18</v>
      </c>
      <c r="V5973" t="s">
        <v>4471</v>
      </c>
      <c r="W5973" t="s">
        <v>4776</v>
      </c>
      <c r="X5973" t="s">
        <v>4777</v>
      </c>
      <c r="Y5973" t="s">
        <v>2830</v>
      </c>
      <c r="Z5973" t="s">
        <v>3051</v>
      </c>
      <c r="AA5973" t="s">
        <v>1754</v>
      </c>
      <c r="AB5973" s="198">
        <v>37073</v>
      </c>
      <c r="AC5973" s="198">
        <v>37103</v>
      </c>
    </row>
    <row r="5974" spans="1:29" x14ac:dyDescent="0.2">
      <c r="A5974" s="44" t="str">
        <f t="shared" si="470"/>
        <v>US Crude Financial</v>
      </c>
      <c r="B5974" s="44" t="str">
        <f t="shared" si="471"/>
        <v>US</v>
      </c>
      <c r="C5974" s="44" t="str">
        <f t="shared" si="472"/>
        <v>Crude</v>
      </c>
      <c r="D5974" s="44" t="str">
        <f t="shared" si="473"/>
        <v>Financial</v>
      </c>
      <c r="E5974" s="44">
        <f>IF(VLOOKUP(S5974,'DD-Lookup'!$J$6:$L$50,3,FALSE)="Monthly",(YEAR(AC5974)-YEAR(AB5974))*12+MONTH(AC5974)-MONTH(AB5974)+1,(AC5974-AB5974+1))</f>
        <v>1</v>
      </c>
      <c r="F5974" s="213">
        <f t="shared" si="474"/>
        <v>50000</v>
      </c>
      <c r="G5974" s="202">
        <v>1343778</v>
      </c>
      <c r="H5974" s="198">
        <v>37047.653645833336</v>
      </c>
      <c r="I5974" t="s">
        <v>4252</v>
      </c>
      <c r="M5974" t="s">
        <v>3599</v>
      </c>
      <c r="N5974" t="s">
        <v>4774</v>
      </c>
      <c r="O5974" t="s">
        <v>4335</v>
      </c>
      <c r="P5974" s="199">
        <v>50000</v>
      </c>
      <c r="S5974" t="s">
        <v>3500</v>
      </c>
      <c r="T5974" t="s">
        <v>3730</v>
      </c>
      <c r="U5974" s="201">
        <v>28.16</v>
      </c>
      <c r="V5974" t="s">
        <v>4509</v>
      </c>
      <c r="W5974" t="s">
        <v>4776</v>
      </c>
      <c r="X5974" t="s">
        <v>4181</v>
      </c>
      <c r="Y5974" t="s">
        <v>2830</v>
      </c>
      <c r="Z5974" t="s">
        <v>3051</v>
      </c>
      <c r="AA5974" t="s">
        <v>1754</v>
      </c>
      <c r="AB5974" s="198">
        <v>37073</v>
      </c>
      <c r="AC5974" s="198">
        <v>37103</v>
      </c>
    </row>
    <row r="5975" spans="1:29" x14ac:dyDescent="0.2">
      <c r="A5975" s="44" t="str">
        <f t="shared" si="470"/>
        <v>US Crude Financial</v>
      </c>
      <c r="B5975" s="44" t="str">
        <f t="shared" si="471"/>
        <v>US</v>
      </c>
      <c r="C5975" s="44" t="str">
        <f t="shared" si="472"/>
        <v>Crude</v>
      </c>
      <c r="D5975" s="44" t="str">
        <f t="shared" si="473"/>
        <v>Financial</v>
      </c>
      <c r="E5975" s="44">
        <f>IF(VLOOKUP(S5975,'DD-Lookup'!$J$6:$L$50,3,FALSE)="Monthly",(YEAR(AC5975)-YEAR(AB5975))*12+MONTH(AC5975)-MONTH(AB5975)+1,(AC5975-AB5975+1))</f>
        <v>1</v>
      </c>
      <c r="F5975" s="213">
        <f t="shared" si="474"/>
        <v>50000</v>
      </c>
      <c r="G5975" s="202">
        <v>1343780</v>
      </c>
      <c r="H5975" s="198">
        <v>37047.653703703705</v>
      </c>
      <c r="I5975" t="s">
        <v>4773</v>
      </c>
      <c r="M5975" t="s">
        <v>3599</v>
      </c>
      <c r="N5975" t="s">
        <v>4774</v>
      </c>
      <c r="O5975" t="s">
        <v>3516</v>
      </c>
      <c r="P5975" s="199">
        <v>50000</v>
      </c>
      <c r="S5975" t="s">
        <v>3500</v>
      </c>
      <c r="T5975" t="s">
        <v>3730</v>
      </c>
      <c r="U5975" s="201">
        <v>28.14</v>
      </c>
      <c r="V5975" t="s">
        <v>3162</v>
      </c>
      <c r="W5975" t="s">
        <v>4776</v>
      </c>
      <c r="X5975" t="s">
        <v>4777</v>
      </c>
      <c r="Y5975" t="s">
        <v>2830</v>
      </c>
      <c r="Z5975" t="s">
        <v>3051</v>
      </c>
      <c r="AA5975" t="s">
        <v>1754</v>
      </c>
      <c r="AB5975" s="198">
        <v>37073</v>
      </c>
      <c r="AC5975" s="198">
        <v>37103</v>
      </c>
    </row>
    <row r="5976" spans="1:29" x14ac:dyDescent="0.2">
      <c r="A5976" s="44" t="str">
        <f t="shared" si="470"/>
        <v>US Crude Financial</v>
      </c>
      <c r="B5976" s="44" t="str">
        <f t="shared" si="471"/>
        <v>US</v>
      </c>
      <c r="C5976" s="44" t="str">
        <f t="shared" si="472"/>
        <v>Crude</v>
      </c>
      <c r="D5976" s="44" t="str">
        <f t="shared" si="473"/>
        <v>Financial</v>
      </c>
      <c r="E5976" s="44">
        <f>IF(VLOOKUP(S5976,'DD-Lookup'!$J$6:$L$50,3,FALSE)="Monthly",(YEAR(AC5976)-YEAR(AB5976))*12+MONTH(AC5976)-MONTH(AB5976)+1,(AC5976-AB5976+1))</f>
        <v>1</v>
      </c>
      <c r="F5976" s="213">
        <f t="shared" si="474"/>
        <v>50000</v>
      </c>
      <c r="G5976" s="202">
        <v>1343783</v>
      </c>
      <c r="H5976" s="198">
        <v>37047.653784722221</v>
      </c>
      <c r="I5976" t="s">
        <v>4773</v>
      </c>
      <c r="M5976" t="s">
        <v>3599</v>
      </c>
      <c r="N5976" t="s">
        <v>4774</v>
      </c>
      <c r="O5976" t="s">
        <v>3516</v>
      </c>
      <c r="P5976" s="199">
        <v>50000</v>
      </c>
      <c r="S5976" t="s">
        <v>3500</v>
      </c>
      <c r="T5976" t="s">
        <v>3730</v>
      </c>
      <c r="U5976" s="201">
        <v>28.1</v>
      </c>
      <c r="V5976" t="s">
        <v>3162</v>
      </c>
      <c r="W5976" t="s">
        <v>4776</v>
      </c>
      <c r="X5976" t="s">
        <v>4777</v>
      </c>
      <c r="Y5976" t="s">
        <v>2830</v>
      </c>
      <c r="Z5976" t="s">
        <v>3051</v>
      </c>
      <c r="AA5976" t="s">
        <v>1754</v>
      </c>
      <c r="AB5976" s="198">
        <v>37073</v>
      </c>
      <c r="AC5976" s="198">
        <v>37103</v>
      </c>
    </row>
    <row r="5977" spans="1:29" x14ac:dyDescent="0.2">
      <c r="A5977" s="44" t="str">
        <f t="shared" si="470"/>
        <v>US Crude Financial</v>
      </c>
      <c r="B5977" s="44" t="str">
        <f t="shared" si="471"/>
        <v>US</v>
      </c>
      <c r="C5977" s="44" t="str">
        <f t="shared" si="472"/>
        <v>Crude</v>
      </c>
      <c r="D5977" s="44" t="str">
        <f t="shared" si="473"/>
        <v>Financial</v>
      </c>
      <c r="E5977" s="44">
        <f>IF(VLOOKUP(S5977,'DD-Lookup'!$J$6:$L$50,3,FALSE)="Monthly",(YEAR(AC5977)-YEAR(AB5977))*12+MONTH(AC5977)-MONTH(AB5977)+1,(AC5977-AB5977+1))</f>
        <v>1</v>
      </c>
      <c r="F5977" s="213">
        <f t="shared" si="474"/>
        <v>50000</v>
      </c>
      <c r="G5977" s="202">
        <v>1343784</v>
      </c>
      <c r="H5977" s="198">
        <v>37047.653819444444</v>
      </c>
      <c r="I5977" t="s">
        <v>4276</v>
      </c>
      <c r="M5977" t="s">
        <v>3599</v>
      </c>
      <c r="N5977" t="s">
        <v>4774</v>
      </c>
      <c r="O5977" t="s">
        <v>3516</v>
      </c>
      <c r="P5977" s="199">
        <v>50000</v>
      </c>
      <c r="S5977" t="s">
        <v>3500</v>
      </c>
      <c r="T5977" t="s">
        <v>3730</v>
      </c>
      <c r="U5977" s="201">
        <v>28.08</v>
      </c>
      <c r="V5977" t="s">
        <v>4469</v>
      </c>
      <c r="W5977" t="s">
        <v>4776</v>
      </c>
      <c r="X5977" t="s">
        <v>4777</v>
      </c>
      <c r="Y5977" t="s">
        <v>2830</v>
      </c>
      <c r="Z5977" t="s">
        <v>3051</v>
      </c>
      <c r="AA5977" t="s">
        <v>1754</v>
      </c>
      <c r="AB5977" s="198">
        <v>37073</v>
      </c>
      <c r="AC5977" s="198">
        <v>37103</v>
      </c>
    </row>
    <row r="5978" spans="1:29" x14ac:dyDescent="0.2">
      <c r="A5978" s="44" t="str">
        <f t="shared" si="470"/>
        <v>US Crude Financial</v>
      </c>
      <c r="B5978" s="44" t="str">
        <f t="shared" si="471"/>
        <v>US</v>
      </c>
      <c r="C5978" s="44" t="str">
        <f t="shared" si="472"/>
        <v>Crude</v>
      </c>
      <c r="D5978" s="44" t="str">
        <f t="shared" si="473"/>
        <v>Financial</v>
      </c>
      <c r="E5978" s="44">
        <f>IF(VLOOKUP(S5978,'DD-Lookup'!$J$6:$L$50,3,FALSE)="Monthly",(YEAR(AC5978)-YEAR(AB5978))*12+MONTH(AC5978)-MONTH(AB5978)+1,(AC5978-AB5978+1))</f>
        <v>1</v>
      </c>
      <c r="F5978" s="213">
        <f t="shared" si="474"/>
        <v>50000</v>
      </c>
      <c r="G5978" s="202">
        <v>1343785</v>
      </c>
      <c r="H5978" s="198">
        <v>37047.653865740744</v>
      </c>
      <c r="I5978" t="s">
        <v>4276</v>
      </c>
      <c r="M5978" t="s">
        <v>3599</v>
      </c>
      <c r="N5978" t="s">
        <v>4774</v>
      </c>
      <c r="O5978" t="s">
        <v>3516</v>
      </c>
      <c r="P5978" s="199">
        <v>50000</v>
      </c>
      <c r="S5978" t="s">
        <v>3500</v>
      </c>
      <c r="T5978" t="s">
        <v>3730</v>
      </c>
      <c r="U5978" s="201">
        <v>28.06</v>
      </c>
      <c r="V5978" t="s">
        <v>3801</v>
      </c>
      <c r="W5978" t="s">
        <v>4776</v>
      </c>
      <c r="X5978" t="s">
        <v>4777</v>
      </c>
      <c r="Y5978" t="s">
        <v>2830</v>
      </c>
      <c r="Z5978" t="s">
        <v>3051</v>
      </c>
      <c r="AA5978" t="s">
        <v>1754</v>
      </c>
      <c r="AB5978" s="198">
        <v>37073</v>
      </c>
      <c r="AC5978" s="198">
        <v>37103</v>
      </c>
    </row>
    <row r="5979" spans="1:29" x14ac:dyDescent="0.2">
      <c r="A5979" s="44" t="str">
        <f t="shared" si="470"/>
        <v>US Crude Financial</v>
      </c>
      <c r="B5979" s="44" t="str">
        <f t="shared" si="471"/>
        <v>US</v>
      </c>
      <c r="C5979" s="44" t="str">
        <f t="shared" si="472"/>
        <v>Crude</v>
      </c>
      <c r="D5979" s="44" t="str">
        <f t="shared" si="473"/>
        <v>Financial</v>
      </c>
      <c r="E5979" s="44">
        <f>IF(VLOOKUP(S5979,'DD-Lookup'!$J$6:$L$50,3,FALSE)="Monthly",(YEAR(AC5979)-YEAR(AB5979))*12+MONTH(AC5979)-MONTH(AB5979)+1,(AC5979-AB5979+1))</f>
        <v>1</v>
      </c>
      <c r="F5979" s="213">
        <f t="shared" si="474"/>
        <v>50000</v>
      </c>
      <c r="G5979" s="202">
        <v>1343786</v>
      </c>
      <c r="H5979" s="198">
        <v>37047.65388888889</v>
      </c>
      <c r="I5979" t="s">
        <v>4268</v>
      </c>
      <c r="M5979" t="s">
        <v>3599</v>
      </c>
      <c r="N5979" t="s">
        <v>4774</v>
      </c>
      <c r="O5979" t="s">
        <v>4335</v>
      </c>
      <c r="P5979" s="199">
        <v>50000</v>
      </c>
      <c r="S5979" t="s">
        <v>3500</v>
      </c>
      <c r="T5979" t="s">
        <v>3730</v>
      </c>
      <c r="U5979" s="201">
        <v>28.04</v>
      </c>
      <c r="V5979" t="s">
        <v>4005</v>
      </c>
      <c r="W5979" t="s">
        <v>4776</v>
      </c>
      <c r="X5979" t="s">
        <v>4181</v>
      </c>
      <c r="Y5979" t="s">
        <v>2830</v>
      </c>
      <c r="Z5979" t="s">
        <v>3051</v>
      </c>
      <c r="AA5979" t="s">
        <v>1754</v>
      </c>
      <c r="AB5979" s="198">
        <v>37073</v>
      </c>
      <c r="AC5979" s="198">
        <v>37103</v>
      </c>
    </row>
    <row r="5980" spans="1:29" x14ac:dyDescent="0.2">
      <c r="A5980" s="44" t="str">
        <f t="shared" si="470"/>
        <v>US Natural Gas Financial</v>
      </c>
      <c r="B5980" s="44" t="str">
        <f t="shared" si="471"/>
        <v>US</v>
      </c>
      <c r="C5980" s="44" t="str">
        <f t="shared" si="472"/>
        <v>Natural Gas</v>
      </c>
      <c r="D5980" s="44" t="str">
        <f t="shared" si="473"/>
        <v>Financial</v>
      </c>
      <c r="E5980" s="44">
        <f>IF(VLOOKUP(S5980,'DD-Lookup'!$J$6:$L$50,3,FALSE)="Monthly",(YEAR(AC5980)-YEAR(AB5980))*12+MONTH(AC5980)-MONTH(AB5980)+1,(AC5980-AB5980+1))</f>
        <v>31</v>
      </c>
      <c r="F5980" s="213">
        <f t="shared" si="474"/>
        <v>620000</v>
      </c>
      <c r="G5980" s="202">
        <v>1343787</v>
      </c>
      <c r="H5980" s="198">
        <v>37047.653900462959</v>
      </c>
      <c r="I5980" t="s">
        <v>4282</v>
      </c>
      <c r="M5980" t="s">
        <v>3494</v>
      </c>
      <c r="N5980" t="s">
        <v>4277</v>
      </c>
      <c r="O5980" t="s">
        <v>4487</v>
      </c>
      <c r="Q5980" s="199">
        <v>20000</v>
      </c>
      <c r="S5980" t="s">
        <v>3495</v>
      </c>
      <c r="T5980" t="s">
        <v>3730</v>
      </c>
      <c r="U5980" s="201">
        <v>3.89</v>
      </c>
      <c r="V5980" t="s">
        <v>4283</v>
      </c>
      <c r="W5980" t="s">
        <v>2909</v>
      </c>
      <c r="X5980" t="s">
        <v>4278</v>
      </c>
      <c r="Y5980" t="s">
        <v>3748</v>
      </c>
      <c r="Z5980" t="s">
        <v>3051</v>
      </c>
      <c r="AA5980" t="s">
        <v>15</v>
      </c>
      <c r="AB5980" s="198">
        <v>37073.875</v>
      </c>
      <c r="AC5980" s="198">
        <v>37103.875</v>
      </c>
    </row>
    <row r="5981" spans="1:29" x14ac:dyDescent="0.2">
      <c r="A5981" s="44" t="str">
        <f t="shared" si="470"/>
        <v>US Crude Financial</v>
      </c>
      <c r="B5981" s="44" t="str">
        <f t="shared" si="471"/>
        <v>US</v>
      </c>
      <c r="C5981" s="44" t="str">
        <f t="shared" si="472"/>
        <v>Crude</v>
      </c>
      <c r="D5981" s="44" t="str">
        <f t="shared" si="473"/>
        <v>Financial</v>
      </c>
      <c r="E5981" s="44">
        <f>IF(VLOOKUP(S5981,'DD-Lookup'!$J$6:$L$50,3,FALSE)="Monthly",(YEAR(AC5981)-YEAR(AB5981))*12+MONTH(AC5981)-MONTH(AB5981)+1,(AC5981-AB5981+1))</f>
        <v>1</v>
      </c>
      <c r="F5981" s="213">
        <f t="shared" si="474"/>
        <v>50000</v>
      </c>
      <c r="G5981" s="202">
        <v>1343788</v>
      </c>
      <c r="H5981" s="198">
        <v>37047.653923611113</v>
      </c>
      <c r="I5981" t="s">
        <v>4773</v>
      </c>
      <c r="M5981" t="s">
        <v>3599</v>
      </c>
      <c r="N5981" t="s">
        <v>4774</v>
      </c>
      <c r="O5981" t="s">
        <v>3516</v>
      </c>
      <c r="P5981" s="199">
        <v>50000</v>
      </c>
      <c r="S5981" t="s">
        <v>3500</v>
      </c>
      <c r="T5981" t="s">
        <v>3730</v>
      </c>
      <c r="U5981" s="201">
        <v>28.02</v>
      </c>
      <c r="V5981" t="s">
        <v>1782</v>
      </c>
      <c r="W5981" t="s">
        <v>4776</v>
      </c>
      <c r="X5981" t="s">
        <v>4777</v>
      </c>
      <c r="Y5981" t="s">
        <v>2830</v>
      </c>
      <c r="Z5981" t="s">
        <v>3051</v>
      </c>
      <c r="AA5981" t="s">
        <v>1754</v>
      </c>
      <c r="AB5981" s="198">
        <v>37073</v>
      </c>
      <c r="AC5981" s="198">
        <v>37103</v>
      </c>
    </row>
    <row r="5982" spans="1:29" x14ac:dyDescent="0.2">
      <c r="A5982" s="44" t="str">
        <f t="shared" si="470"/>
        <v>US Natural Gas Financial</v>
      </c>
      <c r="B5982" s="44" t="str">
        <f t="shared" si="471"/>
        <v>US</v>
      </c>
      <c r="C5982" s="44" t="str">
        <f t="shared" si="472"/>
        <v>Natural Gas</v>
      </c>
      <c r="D5982" s="44" t="str">
        <f t="shared" si="473"/>
        <v>Financial</v>
      </c>
      <c r="E5982" s="44">
        <f>IF(VLOOKUP(S5982,'DD-Lookup'!$J$6:$L$50,3,FALSE)="Monthly",(YEAR(AC5982)-YEAR(AB5982))*12+MONTH(AC5982)-MONTH(AB5982)+1,(AC5982-AB5982+1))</f>
        <v>31</v>
      </c>
      <c r="F5982" s="213">
        <f t="shared" si="474"/>
        <v>155000</v>
      </c>
      <c r="G5982" s="202">
        <v>1343790</v>
      </c>
      <c r="H5982" s="198">
        <v>37047.654004629629</v>
      </c>
      <c r="I5982" t="s">
        <v>4276</v>
      </c>
      <c r="M5982" t="s">
        <v>3494</v>
      </c>
      <c r="N5982" t="s">
        <v>4277</v>
      </c>
      <c r="O5982" t="s">
        <v>4487</v>
      </c>
      <c r="P5982" s="199">
        <v>5000</v>
      </c>
      <c r="S5982" t="s">
        <v>3495</v>
      </c>
      <c r="T5982" t="s">
        <v>3730</v>
      </c>
      <c r="U5982" s="201">
        <v>3.8849999999999998</v>
      </c>
      <c r="V5982" t="s">
        <v>4334</v>
      </c>
      <c r="W5982" t="s">
        <v>2909</v>
      </c>
      <c r="X5982" t="s">
        <v>4278</v>
      </c>
      <c r="Y5982" t="s">
        <v>3748</v>
      </c>
      <c r="Z5982" t="s">
        <v>3051</v>
      </c>
      <c r="AA5982" t="s">
        <v>16</v>
      </c>
      <c r="AB5982" s="198">
        <v>37073.875</v>
      </c>
      <c r="AC5982" s="198">
        <v>37103.875</v>
      </c>
    </row>
    <row r="5983" spans="1:29" x14ac:dyDescent="0.2">
      <c r="A5983" s="44" t="str">
        <f t="shared" si="470"/>
        <v>US Natural Gas Physical</v>
      </c>
      <c r="B5983" s="44" t="str">
        <f t="shared" si="471"/>
        <v>US</v>
      </c>
      <c r="C5983" s="44" t="str">
        <f t="shared" si="472"/>
        <v>Natural Gas</v>
      </c>
      <c r="D5983" s="44" t="str">
        <f t="shared" si="473"/>
        <v>Physical</v>
      </c>
      <c r="E5983" s="44">
        <f>IF(VLOOKUP(S5983,'DD-Lookup'!$J$6:$L$50,3,FALSE)="Monthly",(YEAR(AC5983)-YEAR(AB5983))*12+MONTH(AC5983)-MONTH(AB5983)+1,(AC5983-AB5983+1))</f>
        <v>1</v>
      </c>
      <c r="F5983" s="213">
        <f t="shared" si="474"/>
        <v>10000</v>
      </c>
      <c r="G5983" s="202">
        <v>1343791</v>
      </c>
      <c r="H5983" s="198">
        <v>37047.654027777775</v>
      </c>
      <c r="I5983" t="s">
        <v>4432</v>
      </c>
      <c r="M5983" t="s">
        <v>3494</v>
      </c>
      <c r="N5983" t="s">
        <v>3840</v>
      </c>
      <c r="O5983" t="s">
        <v>1424</v>
      </c>
      <c r="Q5983" s="199">
        <v>10000</v>
      </c>
      <c r="S5983" t="s">
        <v>3495</v>
      </c>
      <c r="T5983" t="s">
        <v>3730</v>
      </c>
      <c r="U5983" s="201">
        <v>3.7650000000000001</v>
      </c>
      <c r="V5983" t="s">
        <v>3397</v>
      </c>
      <c r="W5983" t="s">
        <v>4163</v>
      </c>
      <c r="X5983" t="s">
        <v>4164</v>
      </c>
      <c r="Y5983" t="s">
        <v>4481</v>
      </c>
      <c r="Z5983" t="s">
        <v>3051</v>
      </c>
      <c r="AA5983">
        <v>832012</v>
      </c>
      <c r="AB5983" s="198">
        <v>37049.875011574077</v>
      </c>
      <c r="AC5983" s="198">
        <v>37049.875011574077</v>
      </c>
    </row>
    <row r="5984" spans="1:29" x14ac:dyDescent="0.2">
      <c r="A5984" s="44" t="str">
        <f t="shared" si="470"/>
        <v>US Natural Gas Financial</v>
      </c>
      <c r="B5984" s="44" t="str">
        <f t="shared" si="471"/>
        <v>US</v>
      </c>
      <c r="C5984" s="44" t="str">
        <f t="shared" si="472"/>
        <v>Natural Gas</v>
      </c>
      <c r="D5984" s="44" t="str">
        <f t="shared" si="473"/>
        <v>Financial</v>
      </c>
      <c r="E5984" s="44">
        <f>IF(VLOOKUP(S5984,'DD-Lookup'!$J$6:$L$50,3,FALSE)="Monthly",(YEAR(AC5984)-YEAR(AB5984))*12+MONTH(AC5984)-MONTH(AB5984)+1,(AC5984-AB5984+1))</f>
        <v>31</v>
      </c>
      <c r="F5984" s="213">
        <f t="shared" si="474"/>
        <v>310000</v>
      </c>
      <c r="G5984" s="202">
        <v>1343792</v>
      </c>
      <c r="H5984" s="198">
        <v>37047.654062499998</v>
      </c>
      <c r="I5984" t="s">
        <v>4141</v>
      </c>
      <c r="M5984" t="s">
        <v>3494</v>
      </c>
      <c r="N5984" t="s">
        <v>4277</v>
      </c>
      <c r="O5984" t="s">
        <v>4487</v>
      </c>
      <c r="P5984" s="199">
        <v>10000</v>
      </c>
      <c r="S5984" t="s">
        <v>3495</v>
      </c>
      <c r="T5984" t="s">
        <v>3730</v>
      </c>
      <c r="U5984" s="201">
        <v>3.88</v>
      </c>
      <c r="V5984" t="s">
        <v>3822</v>
      </c>
      <c r="W5984" t="s">
        <v>2909</v>
      </c>
      <c r="X5984" t="s">
        <v>4278</v>
      </c>
      <c r="Y5984" t="s">
        <v>3748</v>
      </c>
      <c r="Z5984" t="s">
        <v>3051</v>
      </c>
      <c r="AA5984" t="s">
        <v>17</v>
      </c>
      <c r="AB5984" s="198">
        <v>37073.875</v>
      </c>
      <c r="AC5984" s="198">
        <v>37103.875</v>
      </c>
    </row>
    <row r="5985" spans="1:29" x14ac:dyDescent="0.2">
      <c r="A5985" s="44" t="str">
        <f t="shared" si="470"/>
        <v>US Natural Gas Financial</v>
      </c>
      <c r="B5985" s="44" t="str">
        <f t="shared" si="471"/>
        <v>US</v>
      </c>
      <c r="C5985" s="44" t="str">
        <f t="shared" si="472"/>
        <v>Natural Gas</v>
      </c>
      <c r="D5985" s="44" t="str">
        <f t="shared" si="473"/>
        <v>Financial</v>
      </c>
      <c r="E5985" s="44">
        <f>IF(VLOOKUP(S5985,'DD-Lookup'!$J$6:$L$50,3,FALSE)="Monthly",(YEAR(AC5985)-YEAR(AB5985))*12+MONTH(AC5985)-MONTH(AB5985)+1,(AC5985-AB5985+1))</f>
        <v>31</v>
      </c>
      <c r="F5985" s="213">
        <f t="shared" si="474"/>
        <v>620000</v>
      </c>
      <c r="G5985" s="202">
        <v>1343793</v>
      </c>
      <c r="H5985" s="198">
        <v>37047.654108796298</v>
      </c>
      <c r="I5985" t="s">
        <v>4543</v>
      </c>
      <c r="M5985" t="s">
        <v>3494</v>
      </c>
      <c r="N5985" t="s">
        <v>4277</v>
      </c>
      <c r="O5985" t="s">
        <v>4487</v>
      </c>
      <c r="Q5985" s="199">
        <v>20000</v>
      </c>
      <c r="S5985" t="s">
        <v>3495</v>
      </c>
      <c r="T5985" t="s">
        <v>3730</v>
      </c>
      <c r="U5985" s="201">
        <v>3.89</v>
      </c>
      <c r="V5985" t="s">
        <v>3517</v>
      </c>
      <c r="W5985" t="s">
        <v>2909</v>
      </c>
      <c r="X5985" t="s">
        <v>4278</v>
      </c>
      <c r="Y5985" t="s">
        <v>3748</v>
      </c>
      <c r="Z5985" t="s">
        <v>3051</v>
      </c>
      <c r="AA5985" t="s">
        <v>18</v>
      </c>
      <c r="AB5985" s="198">
        <v>37073.875</v>
      </c>
      <c r="AC5985" s="198">
        <v>37103.875</v>
      </c>
    </row>
    <row r="5986" spans="1:29" x14ac:dyDescent="0.2">
      <c r="A5986" s="44" t="str">
        <f t="shared" si="470"/>
        <v>US Natural Gas Financial</v>
      </c>
      <c r="B5986" s="44" t="str">
        <f t="shared" si="471"/>
        <v>US</v>
      </c>
      <c r="C5986" s="44" t="str">
        <f t="shared" si="472"/>
        <v>Natural Gas</v>
      </c>
      <c r="D5986" s="44" t="str">
        <f t="shared" si="473"/>
        <v>Financial</v>
      </c>
      <c r="E5986" s="44">
        <f>IF(VLOOKUP(S5986,'DD-Lookup'!$J$6:$L$50,3,FALSE)="Monthly",(YEAR(AC5986)-YEAR(AB5986))*12+MONTH(AC5986)-MONTH(AB5986)+1,(AC5986-AB5986+1))</f>
        <v>31</v>
      </c>
      <c r="F5986" s="213">
        <f t="shared" si="474"/>
        <v>232500</v>
      </c>
      <c r="G5986" s="202">
        <v>1343794</v>
      </c>
      <c r="H5986" s="198">
        <v>37047.654166666667</v>
      </c>
      <c r="I5986" t="s">
        <v>4496</v>
      </c>
      <c r="M5986" t="s">
        <v>3494</v>
      </c>
      <c r="N5986" t="s">
        <v>4277</v>
      </c>
      <c r="O5986" t="s">
        <v>4487</v>
      </c>
      <c r="P5986" s="199">
        <v>7500</v>
      </c>
      <c r="S5986" t="s">
        <v>3495</v>
      </c>
      <c r="T5986" t="s">
        <v>3730</v>
      </c>
      <c r="U5986" s="201">
        <v>3.8849999999999998</v>
      </c>
      <c r="V5986" t="s">
        <v>4297</v>
      </c>
      <c r="W5986" t="s">
        <v>2909</v>
      </c>
      <c r="X5986" t="s">
        <v>4278</v>
      </c>
      <c r="Y5986" t="s">
        <v>3748</v>
      </c>
      <c r="Z5986" t="s">
        <v>3051</v>
      </c>
      <c r="AA5986" t="s">
        <v>19</v>
      </c>
      <c r="AB5986" s="198">
        <v>37073.875</v>
      </c>
      <c r="AC5986" s="198">
        <v>37103.875</v>
      </c>
    </row>
    <row r="5987" spans="1:29" x14ac:dyDescent="0.2">
      <c r="A5987" s="44" t="str">
        <f t="shared" si="470"/>
        <v>US Crude Financial</v>
      </c>
      <c r="B5987" s="44" t="str">
        <f t="shared" si="471"/>
        <v>US</v>
      </c>
      <c r="C5987" s="44" t="str">
        <f t="shared" si="472"/>
        <v>Crude</v>
      </c>
      <c r="D5987" s="44" t="str">
        <f t="shared" si="473"/>
        <v>Financial</v>
      </c>
      <c r="E5987" s="44">
        <f>IF(VLOOKUP(S5987,'DD-Lookup'!$J$6:$L$50,3,FALSE)="Monthly",(YEAR(AC5987)-YEAR(AB5987))*12+MONTH(AC5987)-MONTH(AB5987)+1,(AC5987-AB5987+1))</f>
        <v>1</v>
      </c>
      <c r="F5987" s="213">
        <f t="shared" si="474"/>
        <v>50000</v>
      </c>
      <c r="G5987" s="202">
        <v>1343796</v>
      </c>
      <c r="H5987" s="198">
        <v>37047.654224537036</v>
      </c>
      <c r="I5987" t="s">
        <v>4773</v>
      </c>
      <c r="M5987" t="s">
        <v>3599</v>
      </c>
      <c r="N5987" t="s">
        <v>4774</v>
      </c>
      <c r="O5987" t="s">
        <v>3516</v>
      </c>
      <c r="P5987" s="199">
        <v>50000</v>
      </c>
      <c r="S5987" t="s">
        <v>3500</v>
      </c>
      <c r="T5987" t="s">
        <v>3730</v>
      </c>
      <c r="U5987" s="201">
        <v>28</v>
      </c>
      <c r="V5987" t="s">
        <v>4775</v>
      </c>
      <c r="W5987" t="s">
        <v>4776</v>
      </c>
      <c r="X5987" t="s">
        <v>4777</v>
      </c>
      <c r="Y5987" t="s">
        <v>2830</v>
      </c>
      <c r="Z5987" t="s">
        <v>3051</v>
      </c>
      <c r="AA5987" t="s">
        <v>1754</v>
      </c>
      <c r="AB5987" s="198">
        <v>37073</v>
      </c>
      <c r="AC5987" s="198">
        <v>37103</v>
      </c>
    </row>
    <row r="5988" spans="1:29" x14ac:dyDescent="0.2">
      <c r="A5988" s="44" t="str">
        <f t="shared" si="470"/>
        <v>US Natural Gas Financial</v>
      </c>
      <c r="B5988" s="44" t="str">
        <f t="shared" si="471"/>
        <v>US</v>
      </c>
      <c r="C5988" s="44" t="str">
        <f t="shared" si="472"/>
        <v>Natural Gas</v>
      </c>
      <c r="D5988" s="44" t="str">
        <f t="shared" si="473"/>
        <v>Financial</v>
      </c>
      <c r="E5988" s="44">
        <f>IF(VLOOKUP(S5988,'DD-Lookup'!$J$6:$L$50,3,FALSE)="Monthly",(YEAR(AC5988)-YEAR(AB5988))*12+MONTH(AC5988)-MONTH(AB5988)+1,(AC5988-AB5988+1))</f>
        <v>31</v>
      </c>
      <c r="F5988" s="213">
        <f t="shared" si="474"/>
        <v>620000</v>
      </c>
      <c r="G5988" s="202">
        <v>1343798</v>
      </c>
      <c r="H5988" s="198">
        <v>37047.654293981483</v>
      </c>
      <c r="I5988" t="s">
        <v>3645</v>
      </c>
      <c r="M5988" t="s">
        <v>3494</v>
      </c>
      <c r="N5988" t="s">
        <v>4277</v>
      </c>
      <c r="O5988" t="s">
        <v>4487</v>
      </c>
      <c r="Q5988" s="199">
        <v>20000</v>
      </c>
      <c r="S5988" t="s">
        <v>3495</v>
      </c>
      <c r="T5988" t="s">
        <v>3730</v>
      </c>
      <c r="U5988" s="201">
        <v>3.89</v>
      </c>
      <c r="V5988" t="s">
        <v>4494</v>
      </c>
      <c r="W5988" t="s">
        <v>2909</v>
      </c>
      <c r="X5988" t="s">
        <v>4278</v>
      </c>
      <c r="Y5988" t="s">
        <v>3748</v>
      </c>
      <c r="Z5988" t="s">
        <v>3051</v>
      </c>
      <c r="AA5988" t="s">
        <v>20</v>
      </c>
      <c r="AB5988" s="198">
        <v>37073.875</v>
      </c>
      <c r="AC5988" s="198">
        <v>37103.875</v>
      </c>
    </row>
    <row r="5989" spans="1:29" x14ac:dyDescent="0.2">
      <c r="A5989" s="44" t="str">
        <f t="shared" si="470"/>
        <v>US Natural Gas Financial</v>
      </c>
      <c r="B5989" s="44" t="str">
        <f t="shared" si="471"/>
        <v>US</v>
      </c>
      <c r="C5989" s="44" t="str">
        <f t="shared" si="472"/>
        <v>Natural Gas</v>
      </c>
      <c r="D5989" s="44" t="str">
        <f t="shared" si="473"/>
        <v>Financial</v>
      </c>
      <c r="E5989" s="44">
        <f>IF(VLOOKUP(S5989,'DD-Lookup'!$J$6:$L$50,3,FALSE)="Monthly",(YEAR(AC5989)-YEAR(AB5989))*12+MONTH(AC5989)-MONTH(AB5989)+1,(AC5989-AB5989+1))</f>
        <v>31</v>
      </c>
      <c r="F5989" s="213">
        <f t="shared" si="474"/>
        <v>620000</v>
      </c>
      <c r="G5989" s="202">
        <v>1343799</v>
      </c>
      <c r="H5989" s="198">
        <v>37047.654351851852</v>
      </c>
      <c r="I5989" t="s">
        <v>4484</v>
      </c>
      <c r="M5989" t="s">
        <v>3494</v>
      </c>
      <c r="N5989" t="s">
        <v>4277</v>
      </c>
      <c r="O5989" t="s">
        <v>4487</v>
      </c>
      <c r="P5989" s="199">
        <v>20000</v>
      </c>
      <c r="S5989" t="s">
        <v>3495</v>
      </c>
      <c r="T5989" t="s">
        <v>3730</v>
      </c>
      <c r="U5989" s="201">
        <v>3.8849999999999998</v>
      </c>
      <c r="V5989" t="s">
        <v>4493</v>
      </c>
      <c r="W5989" t="s">
        <v>2909</v>
      </c>
      <c r="X5989" t="s">
        <v>4278</v>
      </c>
      <c r="Y5989" t="s">
        <v>3748</v>
      </c>
      <c r="Z5989" t="s">
        <v>3051</v>
      </c>
      <c r="AA5989" t="s">
        <v>21</v>
      </c>
      <c r="AB5989" s="198">
        <v>37073.875</v>
      </c>
      <c r="AC5989" s="198">
        <v>37103.875</v>
      </c>
    </row>
    <row r="5990" spans="1:29" x14ac:dyDescent="0.2">
      <c r="A5990" s="44" t="str">
        <f t="shared" si="470"/>
        <v>US Crude Financial</v>
      </c>
      <c r="B5990" s="44" t="str">
        <f t="shared" si="471"/>
        <v>US</v>
      </c>
      <c r="C5990" s="44" t="str">
        <f t="shared" si="472"/>
        <v>Crude</v>
      </c>
      <c r="D5990" s="44" t="str">
        <f t="shared" si="473"/>
        <v>Financial</v>
      </c>
      <c r="E5990" s="44">
        <f>IF(VLOOKUP(S5990,'DD-Lookup'!$J$6:$L$50,3,FALSE)="Monthly",(YEAR(AC5990)-YEAR(AB5990))*12+MONTH(AC5990)-MONTH(AB5990)+1,(AC5990-AB5990+1))</f>
        <v>1</v>
      </c>
      <c r="F5990" s="213">
        <f t="shared" si="474"/>
        <v>50000</v>
      </c>
      <c r="G5990" s="202">
        <v>1343800</v>
      </c>
      <c r="H5990" s="198">
        <v>37047.654351851852</v>
      </c>
      <c r="I5990" t="s">
        <v>4276</v>
      </c>
      <c r="M5990" t="s">
        <v>3599</v>
      </c>
      <c r="N5990" t="s">
        <v>4774</v>
      </c>
      <c r="O5990" t="s">
        <v>3516</v>
      </c>
      <c r="Q5990" s="199">
        <v>50000</v>
      </c>
      <c r="S5990" t="s">
        <v>3500</v>
      </c>
      <c r="T5990" t="s">
        <v>3730</v>
      </c>
      <c r="U5990" s="201">
        <v>28</v>
      </c>
      <c r="V5990" t="s">
        <v>4469</v>
      </c>
      <c r="W5990" t="s">
        <v>4776</v>
      </c>
      <c r="X5990" t="s">
        <v>4777</v>
      </c>
      <c r="Y5990" t="s">
        <v>2830</v>
      </c>
      <c r="Z5990" t="s">
        <v>3051</v>
      </c>
      <c r="AA5990" t="s">
        <v>1754</v>
      </c>
      <c r="AB5990" s="198">
        <v>37073</v>
      </c>
      <c r="AC5990" s="198">
        <v>37103</v>
      </c>
    </row>
    <row r="5991" spans="1:29" x14ac:dyDescent="0.2">
      <c r="A5991" s="44" t="str">
        <f t="shared" si="470"/>
        <v>US Natural Gas Financial</v>
      </c>
      <c r="B5991" s="44" t="str">
        <f t="shared" si="471"/>
        <v>US</v>
      </c>
      <c r="C5991" s="44" t="str">
        <f t="shared" si="472"/>
        <v>Natural Gas</v>
      </c>
      <c r="D5991" s="44" t="str">
        <f t="shared" si="473"/>
        <v>Financial</v>
      </c>
      <c r="E5991" s="44">
        <f>IF(VLOOKUP(S5991,'DD-Lookup'!$J$6:$L$50,3,FALSE)="Monthly",(YEAR(AC5991)-YEAR(AB5991))*12+MONTH(AC5991)-MONTH(AB5991)+1,(AC5991-AB5991+1))</f>
        <v>31</v>
      </c>
      <c r="F5991" s="213">
        <f t="shared" si="474"/>
        <v>620000</v>
      </c>
      <c r="G5991" s="202">
        <v>1343802</v>
      </c>
      <c r="H5991" s="198">
        <v>37047.65452546296</v>
      </c>
      <c r="I5991" t="s">
        <v>4484</v>
      </c>
      <c r="M5991" t="s">
        <v>3494</v>
      </c>
      <c r="N5991" t="s">
        <v>4277</v>
      </c>
      <c r="O5991" t="s">
        <v>4487</v>
      </c>
      <c r="P5991" s="199">
        <v>20000</v>
      </c>
      <c r="S5991" t="s">
        <v>3495</v>
      </c>
      <c r="T5991" t="s">
        <v>3730</v>
      </c>
      <c r="U5991" s="201">
        <v>3.875</v>
      </c>
      <c r="V5991" t="s">
        <v>4225</v>
      </c>
      <c r="W5991" t="s">
        <v>2909</v>
      </c>
      <c r="X5991" t="s">
        <v>4278</v>
      </c>
      <c r="Y5991" t="s">
        <v>3748</v>
      </c>
      <c r="Z5991" t="s">
        <v>3051</v>
      </c>
      <c r="AA5991" t="s">
        <v>22</v>
      </c>
      <c r="AB5991" s="198">
        <v>37073.875</v>
      </c>
      <c r="AC5991" s="198">
        <v>37103.875</v>
      </c>
    </row>
    <row r="5992" spans="1:29" x14ac:dyDescent="0.2">
      <c r="A5992" s="44" t="str">
        <f t="shared" si="470"/>
        <v>US Natural Gas Financial</v>
      </c>
      <c r="B5992" s="44" t="str">
        <f t="shared" si="471"/>
        <v>US</v>
      </c>
      <c r="C5992" s="44" t="str">
        <f t="shared" si="472"/>
        <v>Natural Gas</v>
      </c>
      <c r="D5992" s="44" t="str">
        <f t="shared" si="473"/>
        <v>Financial</v>
      </c>
      <c r="E5992" s="44">
        <f>IF(VLOOKUP(S5992,'DD-Lookup'!$J$6:$L$50,3,FALSE)="Monthly",(YEAR(AC5992)-YEAR(AB5992))*12+MONTH(AC5992)-MONTH(AB5992)+1,(AC5992-AB5992+1))</f>
        <v>365</v>
      </c>
      <c r="F5992" s="213">
        <f t="shared" si="474"/>
        <v>1825000</v>
      </c>
      <c r="G5992" s="202">
        <v>1343803</v>
      </c>
      <c r="H5992" s="198">
        <v>37047.65457175926</v>
      </c>
      <c r="I5992" t="s">
        <v>4276</v>
      </c>
      <c r="M5992" t="s">
        <v>3494</v>
      </c>
      <c r="N5992" t="s">
        <v>4277</v>
      </c>
      <c r="O5992" t="s">
        <v>4526</v>
      </c>
      <c r="Q5992" s="199">
        <v>5000</v>
      </c>
      <c r="S5992" t="s">
        <v>3495</v>
      </c>
      <c r="T5992" t="s">
        <v>3730</v>
      </c>
      <c r="U5992" s="201">
        <v>4.0049999999999999</v>
      </c>
      <c r="V5992" t="s">
        <v>4450</v>
      </c>
      <c r="W5992" t="s">
        <v>2909</v>
      </c>
      <c r="X5992" t="s">
        <v>4278</v>
      </c>
      <c r="Y5992" t="s">
        <v>3748</v>
      </c>
      <c r="Z5992" t="s">
        <v>3051</v>
      </c>
      <c r="AA5992" t="s">
        <v>23</v>
      </c>
      <c r="AB5992" s="198">
        <v>37257.875</v>
      </c>
      <c r="AC5992" s="198">
        <v>37621.875</v>
      </c>
    </row>
    <row r="5993" spans="1:29" x14ac:dyDescent="0.2">
      <c r="A5993" s="44" t="str">
        <f t="shared" si="470"/>
        <v>US Natural Gas Financial</v>
      </c>
      <c r="B5993" s="44" t="str">
        <f t="shared" si="471"/>
        <v>US</v>
      </c>
      <c r="C5993" s="44" t="str">
        <f t="shared" si="472"/>
        <v>Natural Gas</v>
      </c>
      <c r="D5993" s="44" t="str">
        <f t="shared" si="473"/>
        <v>Financial</v>
      </c>
      <c r="E5993" s="44">
        <f>IF(VLOOKUP(S5993,'DD-Lookup'!$J$6:$L$50,3,FALSE)="Monthly",(YEAR(AC5993)-YEAR(AB5993))*12+MONTH(AC5993)-MONTH(AB5993)+1,(AC5993-AB5993+1))</f>
        <v>365</v>
      </c>
      <c r="F5993" s="213">
        <f t="shared" si="474"/>
        <v>1825000</v>
      </c>
      <c r="G5993" s="202">
        <v>1343804</v>
      </c>
      <c r="H5993" s="198">
        <v>37047.654652777775</v>
      </c>
      <c r="I5993" t="s">
        <v>4477</v>
      </c>
      <c r="M5993" t="s">
        <v>3494</v>
      </c>
      <c r="N5993" t="s">
        <v>4277</v>
      </c>
      <c r="O5993" t="s">
        <v>4526</v>
      </c>
      <c r="P5993" s="199">
        <v>5000</v>
      </c>
      <c r="S5993" t="s">
        <v>3495</v>
      </c>
      <c r="T5993" t="s">
        <v>3730</v>
      </c>
      <c r="U5993" s="201">
        <v>3.99</v>
      </c>
      <c r="V5993" t="s">
        <v>317</v>
      </c>
      <c r="W5993" t="s">
        <v>2909</v>
      </c>
      <c r="X5993" t="s">
        <v>4278</v>
      </c>
      <c r="Y5993" t="s">
        <v>3748</v>
      </c>
      <c r="Z5993" t="s">
        <v>3051</v>
      </c>
      <c r="AA5993" t="s">
        <v>24</v>
      </c>
      <c r="AB5993" s="198">
        <v>37257.875</v>
      </c>
      <c r="AC5993" s="198">
        <v>37621.875</v>
      </c>
    </row>
    <row r="5994" spans="1:29" x14ac:dyDescent="0.2">
      <c r="A5994" s="44" t="str">
        <f t="shared" si="470"/>
        <v>US Crude Financial</v>
      </c>
      <c r="B5994" s="44" t="str">
        <f t="shared" si="471"/>
        <v>US</v>
      </c>
      <c r="C5994" s="44" t="str">
        <f t="shared" si="472"/>
        <v>Crude</v>
      </c>
      <c r="D5994" s="44" t="str">
        <f t="shared" si="473"/>
        <v>Financial</v>
      </c>
      <c r="E5994" s="44">
        <f>IF(VLOOKUP(S5994,'DD-Lookup'!$J$6:$L$50,3,FALSE)="Monthly",(YEAR(AC5994)-YEAR(AB5994))*12+MONTH(AC5994)-MONTH(AB5994)+1,(AC5994-AB5994+1))</f>
        <v>1</v>
      </c>
      <c r="F5994" s="213">
        <f t="shared" si="474"/>
        <v>50000</v>
      </c>
      <c r="G5994" s="202">
        <v>1343805</v>
      </c>
      <c r="H5994" s="198">
        <v>37047.654710648145</v>
      </c>
      <c r="I5994" t="s">
        <v>4276</v>
      </c>
      <c r="M5994" t="s">
        <v>3599</v>
      </c>
      <c r="N5994" t="s">
        <v>4774</v>
      </c>
      <c r="O5994" t="s">
        <v>3516</v>
      </c>
      <c r="Q5994" s="199">
        <v>50000</v>
      </c>
      <c r="S5994" t="s">
        <v>3500</v>
      </c>
      <c r="T5994" t="s">
        <v>3730</v>
      </c>
      <c r="U5994" s="201">
        <v>28.02</v>
      </c>
      <c r="V5994" t="s">
        <v>3801</v>
      </c>
      <c r="W5994" t="s">
        <v>4776</v>
      </c>
      <c r="X5994" t="s">
        <v>4777</v>
      </c>
      <c r="Y5994" t="s">
        <v>2830</v>
      </c>
      <c r="Z5994" t="s">
        <v>3051</v>
      </c>
      <c r="AA5994" t="s">
        <v>1754</v>
      </c>
      <c r="AB5994" s="198">
        <v>37073</v>
      </c>
      <c r="AC5994" s="198">
        <v>37103</v>
      </c>
    </row>
    <row r="5995" spans="1:29" x14ac:dyDescent="0.2">
      <c r="A5995" s="44" t="str">
        <f t="shared" si="470"/>
        <v>US Natural Gas Financial</v>
      </c>
      <c r="B5995" s="44" t="str">
        <f t="shared" si="471"/>
        <v>US</v>
      </c>
      <c r="C5995" s="44" t="str">
        <f t="shared" si="472"/>
        <v>Natural Gas</v>
      </c>
      <c r="D5995" s="44" t="str">
        <f t="shared" si="473"/>
        <v>Financial</v>
      </c>
      <c r="E5995" s="44">
        <f>IF(VLOOKUP(S5995,'DD-Lookup'!$J$6:$L$50,3,FALSE)="Monthly",(YEAR(AC5995)-YEAR(AB5995))*12+MONTH(AC5995)-MONTH(AB5995)+1,(AC5995-AB5995+1))</f>
        <v>31</v>
      </c>
      <c r="F5995" s="213">
        <f t="shared" si="474"/>
        <v>77500</v>
      </c>
      <c r="G5995" s="202">
        <v>1343806</v>
      </c>
      <c r="H5995" s="198">
        <v>37047.654791666668</v>
      </c>
      <c r="I5995" t="s">
        <v>4272</v>
      </c>
      <c r="M5995" t="s">
        <v>3494</v>
      </c>
      <c r="N5995" t="s">
        <v>4277</v>
      </c>
      <c r="O5995" t="s">
        <v>4487</v>
      </c>
      <c r="P5995" s="199">
        <v>2500</v>
      </c>
      <c r="S5995" t="s">
        <v>3495</v>
      </c>
      <c r="T5995" t="s">
        <v>3730</v>
      </c>
      <c r="U5995" s="201">
        <v>3.87</v>
      </c>
      <c r="V5995" t="s">
        <v>3258</v>
      </c>
      <c r="W5995" t="s">
        <v>2909</v>
      </c>
      <c r="X5995" t="s">
        <v>4278</v>
      </c>
      <c r="Y5995" t="s">
        <v>3748</v>
      </c>
      <c r="Z5995" t="s">
        <v>3051</v>
      </c>
      <c r="AA5995" t="s">
        <v>25</v>
      </c>
      <c r="AB5995" s="198">
        <v>37073.875</v>
      </c>
      <c r="AC5995" s="198">
        <v>37103.875</v>
      </c>
    </row>
    <row r="5996" spans="1:29" x14ac:dyDescent="0.2">
      <c r="A5996" s="44" t="str">
        <f t="shared" si="470"/>
        <v>US Power Physical</v>
      </c>
      <c r="B5996" s="44" t="str">
        <f t="shared" si="471"/>
        <v>US</v>
      </c>
      <c r="C5996" s="44" t="str">
        <f t="shared" si="472"/>
        <v>Power</v>
      </c>
      <c r="D5996" s="44" t="str">
        <f t="shared" si="473"/>
        <v>Physical</v>
      </c>
      <c r="E5996" s="44">
        <f>IF(VLOOKUP(S5996,'DD-Lookup'!$J$6:$L$50,3,FALSE)="Monthly",(YEAR(AC5996)-YEAR(AB5996))*12+MONTH(AC5996)-MONTH(AB5996)+1,(AC5996-AB5996+1))</f>
        <v>31</v>
      </c>
      <c r="F5996" s="213">
        <f t="shared" si="474"/>
        <v>1550</v>
      </c>
      <c r="G5996" s="202">
        <v>1343807</v>
      </c>
      <c r="H5996" s="198">
        <v>37047.654826388891</v>
      </c>
      <c r="I5996" t="s">
        <v>3540</v>
      </c>
      <c r="M5996" t="s">
        <v>2818</v>
      </c>
      <c r="N5996" t="s">
        <v>3519</v>
      </c>
      <c r="O5996" t="s">
        <v>3834</v>
      </c>
      <c r="P5996" s="199">
        <v>50</v>
      </c>
      <c r="S5996" t="s">
        <v>3493</v>
      </c>
      <c r="T5996" t="s">
        <v>3730</v>
      </c>
      <c r="U5996" s="201">
        <v>82.75</v>
      </c>
      <c r="V5996" t="s">
        <v>3650</v>
      </c>
      <c r="W5996" t="s">
        <v>3538</v>
      </c>
      <c r="X5996" t="s">
        <v>3539</v>
      </c>
      <c r="Y5996" t="s">
        <v>4783</v>
      </c>
      <c r="Z5996" t="s">
        <v>3046</v>
      </c>
      <c r="AA5996">
        <v>633808.1</v>
      </c>
      <c r="AB5996" s="198">
        <v>37073.875011574077</v>
      </c>
      <c r="AC5996" s="198">
        <v>37103.875011574077</v>
      </c>
    </row>
    <row r="5997" spans="1:29" x14ac:dyDescent="0.2">
      <c r="A5997" s="44" t="str">
        <f t="shared" si="470"/>
        <v>US Natural Gas Financial</v>
      </c>
      <c r="B5997" s="44" t="str">
        <f t="shared" si="471"/>
        <v>US</v>
      </c>
      <c r="C5997" s="44" t="str">
        <f t="shared" si="472"/>
        <v>Natural Gas</v>
      </c>
      <c r="D5997" s="44" t="str">
        <f t="shared" si="473"/>
        <v>Financial</v>
      </c>
      <c r="E5997" s="44">
        <f>IF(VLOOKUP(S5997,'DD-Lookup'!$J$6:$L$50,3,FALSE)="Monthly",(YEAR(AC5997)-YEAR(AB5997))*12+MONTH(AC5997)-MONTH(AB5997)+1,(AC5997-AB5997+1))</f>
        <v>31</v>
      </c>
      <c r="F5997" s="213">
        <f t="shared" si="474"/>
        <v>620000</v>
      </c>
      <c r="G5997" s="202">
        <v>1343809</v>
      </c>
      <c r="H5997" s="198">
        <v>37047.654942129629</v>
      </c>
      <c r="I5997" t="s">
        <v>4276</v>
      </c>
      <c r="M5997" t="s">
        <v>3494</v>
      </c>
      <c r="N5997" t="s">
        <v>4277</v>
      </c>
      <c r="O5997" t="s">
        <v>4487</v>
      </c>
      <c r="Q5997" s="199">
        <v>20000</v>
      </c>
      <c r="S5997" t="s">
        <v>3495</v>
      </c>
      <c r="T5997" t="s">
        <v>3730</v>
      </c>
      <c r="U5997" s="201">
        <v>3.88</v>
      </c>
      <c r="V5997" t="s">
        <v>4450</v>
      </c>
      <c r="W5997" t="s">
        <v>2909</v>
      </c>
      <c r="X5997" t="s">
        <v>4278</v>
      </c>
      <c r="Y5997" t="s">
        <v>3748</v>
      </c>
      <c r="Z5997" t="s">
        <v>3051</v>
      </c>
      <c r="AA5997" t="s">
        <v>26</v>
      </c>
      <c r="AB5997" s="198">
        <v>37073.875</v>
      </c>
      <c r="AC5997" s="198">
        <v>37103.875</v>
      </c>
    </row>
    <row r="5998" spans="1:29" x14ac:dyDescent="0.2">
      <c r="A5998" s="44" t="str">
        <f t="shared" si="470"/>
        <v>US Crude Financial</v>
      </c>
      <c r="B5998" s="44" t="str">
        <f t="shared" si="471"/>
        <v>US</v>
      </c>
      <c r="C5998" s="44" t="str">
        <f t="shared" si="472"/>
        <v>Crude</v>
      </c>
      <c r="D5998" s="44" t="str">
        <f t="shared" si="473"/>
        <v>Financial</v>
      </c>
      <c r="E5998" s="44">
        <f>IF(VLOOKUP(S5998,'DD-Lookup'!$J$6:$L$50,3,FALSE)="Monthly",(YEAR(AC5998)-YEAR(AB5998))*12+MONTH(AC5998)-MONTH(AB5998)+1,(AC5998-AB5998+1))</f>
        <v>1</v>
      </c>
      <c r="F5998" s="213">
        <f t="shared" si="474"/>
        <v>50000</v>
      </c>
      <c r="G5998" s="202">
        <v>1343810</v>
      </c>
      <c r="H5998" s="198">
        <v>37047.654988425929</v>
      </c>
      <c r="I5998" t="s">
        <v>4141</v>
      </c>
      <c r="M5998" t="s">
        <v>3599</v>
      </c>
      <c r="N5998" t="s">
        <v>4774</v>
      </c>
      <c r="O5998" t="s">
        <v>3516</v>
      </c>
      <c r="P5998" s="199">
        <v>50000</v>
      </c>
      <c r="S5998" t="s">
        <v>3500</v>
      </c>
      <c r="T5998" t="s">
        <v>3730</v>
      </c>
      <c r="U5998" s="201">
        <v>28</v>
      </c>
      <c r="V5998" t="s">
        <v>27</v>
      </c>
      <c r="W5998" t="s">
        <v>4776</v>
      </c>
      <c r="X5998" t="s">
        <v>4777</v>
      </c>
      <c r="Y5998" t="s">
        <v>2830</v>
      </c>
      <c r="Z5998" t="s">
        <v>3051</v>
      </c>
      <c r="AA5998" t="s">
        <v>1754</v>
      </c>
      <c r="AB5998" s="198">
        <v>37073</v>
      </c>
      <c r="AC5998" s="198">
        <v>37103</v>
      </c>
    </row>
    <row r="5999" spans="1:29" x14ac:dyDescent="0.2">
      <c r="A5999" s="44" t="str">
        <f t="shared" si="470"/>
        <v>US Crude Financial</v>
      </c>
      <c r="B5999" s="44" t="str">
        <f t="shared" si="471"/>
        <v>US</v>
      </c>
      <c r="C5999" s="44" t="str">
        <f t="shared" si="472"/>
        <v>Crude</v>
      </c>
      <c r="D5999" s="44" t="str">
        <f t="shared" si="473"/>
        <v>Financial</v>
      </c>
      <c r="E5999" s="44">
        <f>IF(VLOOKUP(S5999,'DD-Lookup'!$J$6:$L$50,3,FALSE)="Monthly",(YEAR(AC5999)-YEAR(AB5999))*12+MONTH(AC5999)-MONTH(AB5999)+1,(AC5999-AB5999+1))</f>
        <v>1</v>
      </c>
      <c r="F5999" s="213">
        <f t="shared" si="474"/>
        <v>50000</v>
      </c>
      <c r="G5999" s="202">
        <v>1343811</v>
      </c>
      <c r="H5999" s="198">
        <v>37047.655046296299</v>
      </c>
      <c r="I5999" t="s">
        <v>4773</v>
      </c>
      <c r="M5999" t="s">
        <v>3599</v>
      </c>
      <c r="N5999" t="s">
        <v>4774</v>
      </c>
      <c r="O5999" t="s">
        <v>3516</v>
      </c>
      <c r="Q5999" s="199">
        <v>50000</v>
      </c>
      <c r="S5999" t="s">
        <v>3500</v>
      </c>
      <c r="T5999" t="s">
        <v>3730</v>
      </c>
      <c r="U5999" s="201">
        <v>28.02</v>
      </c>
      <c r="V5999" t="s">
        <v>3162</v>
      </c>
      <c r="W5999" t="s">
        <v>4776</v>
      </c>
      <c r="X5999" t="s">
        <v>4777</v>
      </c>
      <c r="Y5999" t="s">
        <v>2830</v>
      </c>
      <c r="Z5999" t="s">
        <v>3051</v>
      </c>
      <c r="AA5999" t="s">
        <v>1754</v>
      </c>
      <c r="AB5999" s="198">
        <v>37073</v>
      </c>
      <c r="AC5999" s="198">
        <v>37103</v>
      </c>
    </row>
    <row r="6000" spans="1:29" x14ac:dyDescent="0.2">
      <c r="A6000" s="44" t="str">
        <f t="shared" si="470"/>
        <v>US Crude Financial</v>
      </c>
      <c r="B6000" s="44" t="str">
        <f t="shared" si="471"/>
        <v>US</v>
      </c>
      <c r="C6000" s="44" t="str">
        <f t="shared" si="472"/>
        <v>Crude</v>
      </c>
      <c r="D6000" s="44" t="str">
        <f t="shared" si="473"/>
        <v>Financial</v>
      </c>
      <c r="E6000" s="44">
        <f>IF(VLOOKUP(S6000,'DD-Lookup'!$J$6:$L$50,3,FALSE)="Monthly",(YEAR(AC6000)-YEAR(AB6000))*12+MONTH(AC6000)-MONTH(AB6000)+1,(AC6000-AB6000+1))</f>
        <v>1</v>
      </c>
      <c r="F6000" s="213">
        <f t="shared" si="474"/>
        <v>50000</v>
      </c>
      <c r="G6000" s="202">
        <v>1343812</v>
      </c>
      <c r="H6000" s="198">
        <v>37047.655092592591</v>
      </c>
      <c r="I6000" t="s">
        <v>4773</v>
      </c>
      <c r="M6000" t="s">
        <v>3599</v>
      </c>
      <c r="N6000" t="s">
        <v>4774</v>
      </c>
      <c r="O6000" t="s">
        <v>3516</v>
      </c>
      <c r="P6000" s="199">
        <v>50000</v>
      </c>
      <c r="S6000" t="s">
        <v>3500</v>
      </c>
      <c r="T6000" t="s">
        <v>3730</v>
      </c>
      <c r="U6000" s="201">
        <v>28</v>
      </c>
      <c r="V6000" t="s">
        <v>4775</v>
      </c>
      <c r="W6000" t="s">
        <v>4776</v>
      </c>
      <c r="X6000" t="s">
        <v>4777</v>
      </c>
      <c r="Y6000" t="s">
        <v>2830</v>
      </c>
      <c r="Z6000" t="s">
        <v>3051</v>
      </c>
      <c r="AA6000" t="s">
        <v>1754</v>
      </c>
      <c r="AB6000" s="198">
        <v>37073</v>
      </c>
      <c r="AC6000" s="198">
        <v>37103</v>
      </c>
    </row>
    <row r="6001" spans="1:29" x14ac:dyDescent="0.2">
      <c r="A6001" s="44" t="str">
        <f t="shared" si="470"/>
        <v>US Natural Gas Financial</v>
      </c>
      <c r="B6001" s="44" t="str">
        <f t="shared" si="471"/>
        <v>US</v>
      </c>
      <c r="C6001" s="44" t="str">
        <f t="shared" si="472"/>
        <v>Natural Gas</v>
      </c>
      <c r="D6001" s="44" t="str">
        <f t="shared" si="473"/>
        <v>Financial</v>
      </c>
      <c r="E6001" s="44">
        <f>IF(VLOOKUP(S6001,'DD-Lookup'!$J$6:$L$50,3,FALSE)="Monthly",(YEAR(AC6001)-YEAR(AB6001))*12+MONTH(AC6001)-MONTH(AB6001)+1,(AC6001-AB6001+1))</f>
        <v>31</v>
      </c>
      <c r="F6001" s="213">
        <f t="shared" si="474"/>
        <v>310000</v>
      </c>
      <c r="G6001" s="202">
        <v>1343813</v>
      </c>
      <c r="H6001" s="198">
        <v>37047.655173611114</v>
      </c>
      <c r="I6001" t="s">
        <v>4778</v>
      </c>
      <c r="M6001" t="s">
        <v>3494</v>
      </c>
      <c r="N6001" t="s">
        <v>4277</v>
      </c>
      <c r="O6001" t="s">
        <v>4487</v>
      </c>
      <c r="Q6001" s="199">
        <v>10000</v>
      </c>
      <c r="S6001" t="s">
        <v>3495</v>
      </c>
      <c r="T6001" t="s">
        <v>3730</v>
      </c>
      <c r="U6001" s="201">
        <v>3.8849999999999998</v>
      </c>
      <c r="V6001" t="s">
        <v>28</v>
      </c>
      <c r="W6001" t="s">
        <v>2909</v>
      </c>
      <c r="X6001" t="s">
        <v>4278</v>
      </c>
      <c r="Y6001" t="s">
        <v>3748</v>
      </c>
      <c r="Z6001" t="s">
        <v>3051</v>
      </c>
      <c r="AA6001" t="s">
        <v>29</v>
      </c>
      <c r="AB6001" s="198">
        <v>37073.875</v>
      </c>
      <c r="AC6001" s="198">
        <v>37103.875</v>
      </c>
    </row>
    <row r="6002" spans="1:29" x14ac:dyDescent="0.2">
      <c r="A6002" s="44" t="str">
        <f t="shared" si="470"/>
        <v>US Natural Gas Financial</v>
      </c>
      <c r="B6002" s="44" t="str">
        <f t="shared" si="471"/>
        <v>US</v>
      </c>
      <c r="C6002" s="44" t="str">
        <f t="shared" si="472"/>
        <v>Natural Gas</v>
      </c>
      <c r="D6002" s="44" t="str">
        <f t="shared" si="473"/>
        <v>Financial</v>
      </c>
      <c r="E6002" s="44">
        <f>IF(VLOOKUP(S6002,'DD-Lookup'!$J$6:$L$50,3,FALSE)="Monthly",(YEAR(AC6002)-YEAR(AB6002))*12+MONTH(AC6002)-MONTH(AB6002)+1,(AC6002-AB6002+1))</f>
        <v>31</v>
      </c>
      <c r="F6002" s="213">
        <f t="shared" si="474"/>
        <v>310000</v>
      </c>
      <c r="G6002" s="202">
        <v>1343814</v>
      </c>
      <c r="H6002" s="198">
        <v>37047.655266203707</v>
      </c>
      <c r="I6002" t="s">
        <v>4484</v>
      </c>
      <c r="M6002" t="s">
        <v>3494</v>
      </c>
      <c r="N6002" t="s">
        <v>4277</v>
      </c>
      <c r="O6002" t="s">
        <v>4487</v>
      </c>
      <c r="Q6002" s="199">
        <v>10000</v>
      </c>
      <c r="S6002" t="s">
        <v>3495</v>
      </c>
      <c r="T6002" t="s">
        <v>3730</v>
      </c>
      <c r="U6002" s="201">
        <v>3.8849999999999998</v>
      </c>
      <c r="V6002" t="s">
        <v>4493</v>
      </c>
      <c r="W6002" t="s">
        <v>2909</v>
      </c>
      <c r="X6002" t="s">
        <v>4278</v>
      </c>
      <c r="Y6002" t="s">
        <v>3748</v>
      </c>
      <c r="Z6002" t="s">
        <v>3051</v>
      </c>
      <c r="AA6002" t="s">
        <v>30</v>
      </c>
      <c r="AB6002" s="198">
        <v>37073.875</v>
      </c>
      <c r="AC6002" s="198">
        <v>37103.875</v>
      </c>
    </row>
    <row r="6003" spans="1:29" x14ac:dyDescent="0.2">
      <c r="A6003" s="44" t="str">
        <f t="shared" si="470"/>
        <v>US Crude Financial</v>
      </c>
      <c r="B6003" s="44" t="str">
        <f t="shared" si="471"/>
        <v>US</v>
      </c>
      <c r="C6003" s="44" t="str">
        <f t="shared" si="472"/>
        <v>Crude</v>
      </c>
      <c r="D6003" s="44" t="str">
        <f t="shared" si="473"/>
        <v>Financial</v>
      </c>
      <c r="E6003" s="44">
        <f>IF(VLOOKUP(S6003,'DD-Lookup'!$J$6:$L$50,3,FALSE)="Monthly",(YEAR(AC6003)-YEAR(AB6003))*12+MONTH(AC6003)-MONTH(AB6003)+1,(AC6003-AB6003+1))</f>
        <v>1</v>
      </c>
      <c r="F6003" s="213">
        <f t="shared" si="474"/>
        <v>50000</v>
      </c>
      <c r="G6003" s="202">
        <v>1343815</v>
      </c>
      <c r="H6003" s="198">
        <v>37047.655324074076</v>
      </c>
      <c r="I6003" t="s">
        <v>4141</v>
      </c>
      <c r="M6003" t="s">
        <v>3599</v>
      </c>
      <c r="N6003" t="s">
        <v>4774</v>
      </c>
      <c r="O6003" t="s">
        <v>3516</v>
      </c>
      <c r="P6003" s="199">
        <v>50000</v>
      </c>
      <c r="S6003" t="s">
        <v>3500</v>
      </c>
      <c r="T6003" t="s">
        <v>3730</v>
      </c>
      <c r="U6003" s="201">
        <v>27.98</v>
      </c>
      <c r="V6003" t="s">
        <v>27</v>
      </c>
      <c r="W6003" t="s">
        <v>4776</v>
      </c>
      <c r="X6003" t="s">
        <v>4777</v>
      </c>
      <c r="Y6003" t="s">
        <v>2830</v>
      </c>
      <c r="Z6003" t="s">
        <v>3051</v>
      </c>
      <c r="AA6003" t="s">
        <v>1754</v>
      </c>
      <c r="AB6003" s="198">
        <v>37073</v>
      </c>
      <c r="AC6003" s="198">
        <v>37103</v>
      </c>
    </row>
    <row r="6004" spans="1:29" x14ac:dyDescent="0.2">
      <c r="A6004" s="44" t="str">
        <f t="shared" si="470"/>
        <v>US Crude Financial</v>
      </c>
      <c r="B6004" s="44" t="str">
        <f t="shared" si="471"/>
        <v>US</v>
      </c>
      <c r="C6004" s="44" t="str">
        <f t="shared" si="472"/>
        <v>Crude</v>
      </c>
      <c r="D6004" s="44" t="str">
        <f t="shared" si="473"/>
        <v>Financial</v>
      </c>
      <c r="E6004" s="44">
        <f>IF(VLOOKUP(S6004,'DD-Lookup'!$J$6:$L$50,3,FALSE)="Monthly",(YEAR(AC6004)-YEAR(AB6004))*12+MONTH(AC6004)-MONTH(AB6004)+1,(AC6004-AB6004+1))</f>
        <v>1</v>
      </c>
      <c r="F6004" s="213">
        <f t="shared" si="474"/>
        <v>50000</v>
      </c>
      <c r="G6004" s="202">
        <v>1343816</v>
      </c>
      <c r="H6004" s="198">
        <v>37047.655381944445</v>
      </c>
      <c r="I6004" t="s">
        <v>4773</v>
      </c>
      <c r="M6004" t="s">
        <v>3599</v>
      </c>
      <c r="N6004" t="s">
        <v>4774</v>
      </c>
      <c r="O6004" t="s">
        <v>3516</v>
      </c>
      <c r="Q6004" s="199">
        <v>50000</v>
      </c>
      <c r="S6004" t="s">
        <v>3500</v>
      </c>
      <c r="T6004" t="s">
        <v>3730</v>
      </c>
      <c r="U6004" s="201">
        <v>28</v>
      </c>
      <c r="V6004" t="s">
        <v>4471</v>
      </c>
      <c r="W6004" t="s">
        <v>4776</v>
      </c>
      <c r="X6004" t="s">
        <v>4777</v>
      </c>
      <c r="Y6004" t="s">
        <v>2830</v>
      </c>
      <c r="Z6004" t="s">
        <v>3051</v>
      </c>
      <c r="AA6004" t="s">
        <v>1754</v>
      </c>
      <c r="AB6004" s="198">
        <v>37073</v>
      </c>
      <c r="AC6004" s="198">
        <v>37103</v>
      </c>
    </row>
    <row r="6005" spans="1:29" x14ac:dyDescent="0.2">
      <c r="A6005" s="44" t="str">
        <f t="shared" si="470"/>
        <v>US Natural Gas Financial</v>
      </c>
      <c r="B6005" s="44" t="str">
        <f t="shared" si="471"/>
        <v>US</v>
      </c>
      <c r="C6005" s="44" t="str">
        <f t="shared" si="472"/>
        <v>Natural Gas</v>
      </c>
      <c r="D6005" s="44" t="str">
        <f t="shared" si="473"/>
        <v>Financial</v>
      </c>
      <c r="E6005" s="44">
        <f>IF(VLOOKUP(S6005,'DD-Lookup'!$J$6:$L$50,3,FALSE)="Monthly",(YEAR(AC6005)-YEAR(AB6005))*12+MONTH(AC6005)-MONTH(AB6005)+1,(AC6005-AB6005+1))</f>
        <v>31</v>
      </c>
      <c r="F6005" s="213">
        <f t="shared" si="474"/>
        <v>542500</v>
      </c>
      <c r="G6005" s="202">
        <v>1343818</v>
      </c>
      <c r="H6005" s="198">
        <v>37047.655578703707</v>
      </c>
      <c r="I6005" t="s">
        <v>4484</v>
      </c>
      <c r="M6005" t="s">
        <v>3494</v>
      </c>
      <c r="N6005" t="s">
        <v>4277</v>
      </c>
      <c r="O6005" t="s">
        <v>4487</v>
      </c>
      <c r="P6005" s="199">
        <v>17500</v>
      </c>
      <c r="S6005" t="s">
        <v>3495</v>
      </c>
      <c r="T6005" t="s">
        <v>3730</v>
      </c>
      <c r="U6005" s="201">
        <v>3.88</v>
      </c>
      <c r="V6005" t="s">
        <v>4225</v>
      </c>
      <c r="W6005" t="s">
        <v>2909</v>
      </c>
      <c r="X6005" t="s">
        <v>4278</v>
      </c>
      <c r="Y6005" t="s">
        <v>3748</v>
      </c>
      <c r="Z6005" t="s">
        <v>3051</v>
      </c>
      <c r="AA6005" t="s">
        <v>31</v>
      </c>
      <c r="AB6005" s="198">
        <v>37073.875</v>
      </c>
      <c r="AC6005" s="198">
        <v>37103.875</v>
      </c>
    </row>
    <row r="6006" spans="1:29" x14ac:dyDescent="0.2">
      <c r="A6006" s="44" t="str">
        <f t="shared" si="470"/>
        <v>US Natural Gas Financial</v>
      </c>
      <c r="B6006" s="44" t="str">
        <f t="shared" si="471"/>
        <v>US</v>
      </c>
      <c r="C6006" s="44" t="str">
        <f t="shared" si="472"/>
        <v>Natural Gas</v>
      </c>
      <c r="D6006" s="44" t="str">
        <f t="shared" si="473"/>
        <v>Financial</v>
      </c>
      <c r="E6006" s="44">
        <f>IF(VLOOKUP(S6006,'DD-Lookup'!$J$6:$L$50,3,FALSE)="Monthly",(YEAR(AC6006)-YEAR(AB6006))*12+MONTH(AC6006)-MONTH(AB6006)+1,(AC6006-AB6006+1))</f>
        <v>31</v>
      </c>
      <c r="F6006" s="213">
        <f t="shared" si="474"/>
        <v>620000</v>
      </c>
      <c r="G6006" s="202">
        <v>1343819</v>
      </c>
      <c r="H6006" s="198">
        <v>37047.655694444446</v>
      </c>
      <c r="I6006" t="s">
        <v>4484</v>
      </c>
      <c r="M6006" t="s">
        <v>3494</v>
      </c>
      <c r="N6006" t="s">
        <v>4277</v>
      </c>
      <c r="O6006" t="s">
        <v>4286</v>
      </c>
      <c r="P6006" s="199">
        <v>20000</v>
      </c>
      <c r="S6006" t="s">
        <v>3495</v>
      </c>
      <c r="T6006" t="s">
        <v>3730</v>
      </c>
      <c r="U6006" s="201">
        <v>3.9575</v>
      </c>
      <c r="V6006" t="s">
        <v>4493</v>
      </c>
      <c r="W6006" t="s">
        <v>2909</v>
      </c>
      <c r="X6006" t="s">
        <v>4278</v>
      </c>
      <c r="Y6006" t="s">
        <v>3748</v>
      </c>
      <c r="Z6006" t="s">
        <v>3051</v>
      </c>
      <c r="AA6006" t="s">
        <v>32</v>
      </c>
      <c r="AB6006" s="198">
        <v>37104.875</v>
      </c>
      <c r="AC6006" s="198">
        <v>37134.875</v>
      </c>
    </row>
    <row r="6007" spans="1:29" x14ac:dyDescent="0.2">
      <c r="A6007" s="44" t="str">
        <f t="shared" si="470"/>
        <v>US Crude Financial</v>
      </c>
      <c r="B6007" s="44" t="str">
        <f t="shared" si="471"/>
        <v>US</v>
      </c>
      <c r="C6007" s="44" t="str">
        <f t="shared" si="472"/>
        <v>Crude</v>
      </c>
      <c r="D6007" s="44" t="str">
        <f t="shared" si="473"/>
        <v>Financial</v>
      </c>
      <c r="E6007" s="44">
        <f>IF(VLOOKUP(S6007,'DD-Lookup'!$J$6:$L$50,3,FALSE)="Monthly",(YEAR(AC6007)-YEAR(AB6007))*12+MONTH(AC6007)-MONTH(AB6007)+1,(AC6007-AB6007+1))</f>
        <v>1</v>
      </c>
      <c r="F6007" s="213">
        <f t="shared" si="474"/>
        <v>50000</v>
      </c>
      <c r="G6007" s="202">
        <v>1343821</v>
      </c>
      <c r="H6007" s="198">
        <v>37047.655787037038</v>
      </c>
      <c r="I6007" t="s">
        <v>3147</v>
      </c>
      <c r="M6007" t="s">
        <v>3599</v>
      </c>
      <c r="N6007" t="s">
        <v>4774</v>
      </c>
      <c r="O6007" t="s">
        <v>3516</v>
      </c>
      <c r="P6007" s="199">
        <v>50000</v>
      </c>
      <c r="S6007" t="s">
        <v>3500</v>
      </c>
      <c r="T6007" t="s">
        <v>3730</v>
      </c>
      <c r="U6007" s="201">
        <v>27.98</v>
      </c>
      <c r="V6007" t="s">
        <v>4468</v>
      </c>
      <c r="W6007" t="s">
        <v>4776</v>
      </c>
      <c r="X6007" t="s">
        <v>4777</v>
      </c>
      <c r="Y6007" t="s">
        <v>2830</v>
      </c>
      <c r="Z6007" t="s">
        <v>3051</v>
      </c>
      <c r="AA6007" t="s">
        <v>1754</v>
      </c>
      <c r="AB6007" s="198">
        <v>37073</v>
      </c>
      <c r="AC6007" s="198">
        <v>37103</v>
      </c>
    </row>
    <row r="6008" spans="1:29" x14ac:dyDescent="0.2">
      <c r="A6008" s="44" t="str">
        <f t="shared" si="470"/>
        <v>US Natural Gas Physical</v>
      </c>
      <c r="B6008" s="44" t="str">
        <f t="shared" si="471"/>
        <v>US</v>
      </c>
      <c r="C6008" s="44" t="str">
        <f t="shared" si="472"/>
        <v>Natural Gas</v>
      </c>
      <c r="D6008" s="44" t="str">
        <f t="shared" si="473"/>
        <v>Physical</v>
      </c>
      <c r="E6008" s="44">
        <f>IF(VLOOKUP(S6008,'DD-Lookup'!$J$6:$L$50,3,FALSE)="Monthly",(YEAR(AC6008)-YEAR(AB6008))*12+MONTH(AC6008)-MONTH(AB6008)+1,(AC6008-AB6008+1))</f>
        <v>1</v>
      </c>
      <c r="F6008" s="213">
        <f t="shared" si="474"/>
        <v>10000</v>
      </c>
      <c r="G6008" s="202">
        <v>1343822</v>
      </c>
      <c r="H6008" s="198">
        <v>37047.656018518515</v>
      </c>
      <c r="I6008" t="s">
        <v>3702</v>
      </c>
      <c r="M6008" t="s">
        <v>3494</v>
      </c>
      <c r="N6008" t="s">
        <v>3840</v>
      </c>
      <c r="O6008" t="s">
        <v>1424</v>
      </c>
      <c r="P6008" s="199">
        <v>10000</v>
      </c>
      <c r="S6008" t="s">
        <v>3495</v>
      </c>
      <c r="T6008" t="s">
        <v>3730</v>
      </c>
      <c r="U6008" s="201">
        <v>3.7549999999999999</v>
      </c>
      <c r="V6008" t="s">
        <v>3680</v>
      </c>
      <c r="W6008" t="s">
        <v>4163</v>
      </c>
      <c r="X6008" t="s">
        <v>4164</v>
      </c>
      <c r="Y6008" t="s">
        <v>4481</v>
      </c>
      <c r="Z6008" t="s">
        <v>3051</v>
      </c>
      <c r="AA6008">
        <v>832013</v>
      </c>
      <c r="AB6008" s="198">
        <v>37049.875011574077</v>
      </c>
      <c r="AC6008" s="198">
        <v>37049.875011574077</v>
      </c>
    </row>
    <row r="6009" spans="1:29" x14ac:dyDescent="0.2">
      <c r="A6009" s="44" t="str">
        <f t="shared" si="470"/>
        <v>US Crude Financial</v>
      </c>
      <c r="B6009" s="44" t="str">
        <f t="shared" si="471"/>
        <v>US</v>
      </c>
      <c r="C6009" s="44" t="str">
        <f t="shared" si="472"/>
        <v>Crude</v>
      </c>
      <c r="D6009" s="44" t="str">
        <f t="shared" si="473"/>
        <v>Financial</v>
      </c>
      <c r="E6009" s="44">
        <f>IF(VLOOKUP(S6009,'DD-Lookup'!$J$6:$L$50,3,FALSE)="Monthly",(YEAR(AC6009)-YEAR(AB6009))*12+MONTH(AC6009)-MONTH(AB6009)+1,(AC6009-AB6009+1))</f>
        <v>1</v>
      </c>
      <c r="F6009" s="213">
        <f t="shared" si="474"/>
        <v>50000</v>
      </c>
      <c r="G6009" s="202">
        <v>1343823</v>
      </c>
      <c r="H6009" s="198">
        <v>37047.656053240738</v>
      </c>
      <c r="I6009" t="s">
        <v>3629</v>
      </c>
      <c r="M6009" t="s">
        <v>3599</v>
      </c>
      <c r="N6009" t="s">
        <v>4774</v>
      </c>
      <c r="O6009" t="s">
        <v>4335</v>
      </c>
      <c r="P6009" s="199">
        <v>50000</v>
      </c>
      <c r="S6009" t="s">
        <v>3500</v>
      </c>
      <c r="T6009" t="s">
        <v>3730</v>
      </c>
      <c r="U6009" s="201">
        <v>27.96</v>
      </c>
      <c r="V6009" t="s">
        <v>3958</v>
      </c>
      <c r="W6009" t="s">
        <v>4776</v>
      </c>
      <c r="X6009" t="s">
        <v>4181</v>
      </c>
      <c r="Y6009" t="s">
        <v>2830</v>
      </c>
      <c r="Z6009" t="s">
        <v>3051</v>
      </c>
      <c r="AA6009" t="s">
        <v>1754</v>
      </c>
      <c r="AB6009" s="198">
        <v>37073</v>
      </c>
      <c r="AC6009" s="198">
        <v>37103</v>
      </c>
    </row>
    <row r="6010" spans="1:29" x14ac:dyDescent="0.2">
      <c r="A6010" s="44" t="str">
        <f t="shared" si="470"/>
        <v>US Crude Financial</v>
      </c>
      <c r="B6010" s="44" t="str">
        <f t="shared" si="471"/>
        <v>US</v>
      </c>
      <c r="C6010" s="44" t="str">
        <f t="shared" si="472"/>
        <v>Crude</v>
      </c>
      <c r="D6010" s="44" t="str">
        <f t="shared" si="473"/>
        <v>Financial</v>
      </c>
      <c r="E6010" s="44">
        <f>IF(VLOOKUP(S6010,'DD-Lookup'!$J$6:$L$50,3,FALSE)="Monthly",(YEAR(AC6010)-YEAR(AB6010))*12+MONTH(AC6010)-MONTH(AB6010)+1,(AC6010-AB6010+1))</f>
        <v>1</v>
      </c>
      <c r="F6010" s="213">
        <f t="shared" si="474"/>
        <v>50000</v>
      </c>
      <c r="G6010" s="202">
        <v>1343825</v>
      </c>
      <c r="H6010" s="198">
        <v>37047.656342592592</v>
      </c>
      <c r="I6010" t="s">
        <v>4773</v>
      </c>
      <c r="M6010" t="s">
        <v>3599</v>
      </c>
      <c r="N6010" t="s">
        <v>4774</v>
      </c>
      <c r="O6010" t="s">
        <v>3516</v>
      </c>
      <c r="Q6010" s="199">
        <v>50000</v>
      </c>
      <c r="S6010" t="s">
        <v>3500</v>
      </c>
      <c r="T6010" t="s">
        <v>3730</v>
      </c>
      <c r="U6010" s="201">
        <v>27.98</v>
      </c>
      <c r="V6010" t="s">
        <v>4471</v>
      </c>
      <c r="W6010" t="s">
        <v>4776</v>
      </c>
      <c r="X6010" t="s">
        <v>4777</v>
      </c>
      <c r="Y6010" t="s">
        <v>2830</v>
      </c>
      <c r="Z6010" t="s">
        <v>3051</v>
      </c>
      <c r="AA6010" t="s">
        <v>1754</v>
      </c>
      <c r="AB6010" s="198">
        <v>37073</v>
      </c>
      <c r="AC6010" s="198">
        <v>37103</v>
      </c>
    </row>
    <row r="6011" spans="1:29" x14ac:dyDescent="0.2">
      <c r="A6011" s="44" t="str">
        <f t="shared" si="470"/>
        <v>US Natural Gas Physical</v>
      </c>
      <c r="B6011" s="44" t="str">
        <f t="shared" si="471"/>
        <v>US</v>
      </c>
      <c r="C6011" s="44" t="str">
        <f t="shared" si="472"/>
        <v>Natural Gas</v>
      </c>
      <c r="D6011" s="44" t="str">
        <f t="shared" si="473"/>
        <v>Physical</v>
      </c>
      <c r="E6011" s="44">
        <f>IF(VLOOKUP(S6011,'DD-Lookup'!$J$6:$L$50,3,FALSE)="Monthly",(YEAR(AC6011)-YEAR(AB6011))*12+MONTH(AC6011)-MONTH(AB6011)+1,(AC6011-AB6011+1))</f>
        <v>24</v>
      </c>
      <c r="F6011" s="213">
        <f t="shared" si="474"/>
        <v>120000</v>
      </c>
      <c r="G6011" s="202">
        <v>1343826</v>
      </c>
      <c r="H6011" s="198">
        <v>37047.656377314815</v>
      </c>
      <c r="I6011" t="s">
        <v>4219</v>
      </c>
      <c r="M6011" t="s">
        <v>3494</v>
      </c>
      <c r="N6011" t="s">
        <v>3840</v>
      </c>
      <c r="O6011" t="s">
        <v>33</v>
      </c>
      <c r="P6011" s="199">
        <v>5000</v>
      </c>
      <c r="S6011" t="s">
        <v>3495</v>
      </c>
      <c r="T6011" t="s">
        <v>3730</v>
      </c>
      <c r="U6011" s="201">
        <v>3.6850000000000001</v>
      </c>
      <c r="V6011" t="s">
        <v>4226</v>
      </c>
      <c r="W6011" t="s">
        <v>4368</v>
      </c>
      <c r="X6011" t="s">
        <v>3165</v>
      </c>
      <c r="Y6011" t="s">
        <v>4481</v>
      </c>
      <c r="Z6011" t="s">
        <v>3051</v>
      </c>
      <c r="AA6011">
        <v>832014</v>
      </c>
      <c r="AB6011" s="198">
        <v>37049.875011574077</v>
      </c>
      <c r="AC6011" s="198">
        <v>37072.875011574077</v>
      </c>
    </row>
    <row r="6012" spans="1:29" x14ac:dyDescent="0.2">
      <c r="A6012" s="44" t="str">
        <f t="shared" si="470"/>
        <v>US Crude Financial</v>
      </c>
      <c r="B6012" s="44" t="str">
        <f t="shared" si="471"/>
        <v>US</v>
      </c>
      <c r="C6012" s="44" t="str">
        <f t="shared" si="472"/>
        <v>Crude</v>
      </c>
      <c r="D6012" s="44" t="str">
        <f t="shared" si="473"/>
        <v>Financial</v>
      </c>
      <c r="E6012" s="44">
        <f>IF(VLOOKUP(S6012,'DD-Lookup'!$J$6:$L$50,3,FALSE)="Monthly",(YEAR(AC6012)-YEAR(AB6012))*12+MONTH(AC6012)-MONTH(AB6012)+1,(AC6012-AB6012+1))</f>
        <v>1</v>
      </c>
      <c r="F6012" s="213">
        <f t="shared" si="474"/>
        <v>50000</v>
      </c>
      <c r="G6012" s="202">
        <v>1343829</v>
      </c>
      <c r="H6012" s="198">
        <v>37047.656643518516</v>
      </c>
      <c r="I6012" t="s">
        <v>4773</v>
      </c>
      <c r="M6012" t="s">
        <v>3599</v>
      </c>
      <c r="N6012" t="s">
        <v>4774</v>
      </c>
      <c r="O6012" t="s">
        <v>4335</v>
      </c>
      <c r="Q6012" s="199">
        <v>50000</v>
      </c>
      <c r="S6012" t="s">
        <v>3500</v>
      </c>
      <c r="T6012" t="s">
        <v>3730</v>
      </c>
      <c r="U6012" s="201">
        <v>27.98</v>
      </c>
      <c r="V6012" t="s">
        <v>3932</v>
      </c>
      <c r="W6012" t="s">
        <v>4776</v>
      </c>
      <c r="X6012" t="s">
        <v>4181</v>
      </c>
      <c r="Y6012" t="s">
        <v>2830</v>
      </c>
      <c r="Z6012" t="s">
        <v>3051</v>
      </c>
      <c r="AA6012" t="s">
        <v>1754</v>
      </c>
      <c r="AB6012" s="198">
        <v>37073</v>
      </c>
      <c r="AC6012" s="198">
        <v>37103</v>
      </c>
    </row>
    <row r="6013" spans="1:29" x14ac:dyDescent="0.2">
      <c r="A6013" s="44" t="str">
        <f t="shared" si="470"/>
        <v>US Crude Financial</v>
      </c>
      <c r="B6013" s="44" t="str">
        <f t="shared" si="471"/>
        <v>US</v>
      </c>
      <c r="C6013" s="44" t="str">
        <f t="shared" si="472"/>
        <v>Crude</v>
      </c>
      <c r="D6013" s="44" t="str">
        <f t="shared" si="473"/>
        <v>Financial</v>
      </c>
      <c r="E6013" s="44">
        <f>IF(VLOOKUP(S6013,'DD-Lookup'!$J$6:$L$50,3,FALSE)="Monthly",(YEAR(AC6013)-YEAR(AB6013))*12+MONTH(AC6013)-MONTH(AB6013)+1,(AC6013-AB6013+1))</f>
        <v>1</v>
      </c>
      <c r="F6013" s="213">
        <f t="shared" si="474"/>
        <v>50000</v>
      </c>
      <c r="G6013" s="202">
        <v>1343830</v>
      </c>
      <c r="H6013" s="198">
        <v>37047.656782407408</v>
      </c>
      <c r="I6013" t="s">
        <v>4773</v>
      </c>
      <c r="M6013" t="s">
        <v>3599</v>
      </c>
      <c r="N6013" t="s">
        <v>4774</v>
      </c>
      <c r="O6013" t="s">
        <v>3516</v>
      </c>
      <c r="P6013" s="199">
        <v>50000</v>
      </c>
      <c r="S6013" t="s">
        <v>3500</v>
      </c>
      <c r="T6013" t="s">
        <v>3730</v>
      </c>
      <c r="U6013" s="201">
        <v>27.96</v>
      </c>
      <c r="V6013" t="s">
        <v>4775</v>
      </c>
      <c r="W6013" t="s">
        <v>4776</v>
      </c>
      <c r="X6013" t="s">
        <v>4777</v>
      </c>
      <c r="Y6013" t="s">
        <v>2830</v>
      </c>
      <c r="Z6013" t="s">
        <v>3051</v>
      </c>
      <c r="AA6013" t="s">
        <v>1754</v>
      </c>
      <c r="AB6013" s="198">
        <v>37073</v>
      </c>
      <c r="AC6013" s="198">
        <v>37103</v>
      </c>
    </row>
    <row r="6014" spans="1:29" x14ac:dyDescent="0.2">
      <c r="A6014" s="44" t="str">
        <f t="shared" si="470"/>
        <v>US Crude Financial</v>
      </c>
      <c r="B6014" s="44" t="str">
        <f t="shared" si="471"/>
        <v>US</v>
      </c>
      <c r="C6014" s="44" t="str">
        <f t="shared" si="472"/>
        <v>Crude</v>
      </c>
      <c r="D6014" s="44" t="str">
        <f t="shared" si="473"/>
        <v>Financial</v>
      </c>
      <c r="E6014" s="44">
        <f>IF(VLOOKUP(S6014,'DD-Lookup'!$J$6:$L$50,3,FALSE)="Monthly",(YEAR(AC6014)-YEAR(AB6014))*12+MONTH(AC6014)-MONTH(AB6014)+1,(AC6014-AB6014+1))</f>
        <v>1</v>
      </c>
      <c r="F6014" s="213">
        <f t="shared" si="474"/>
        <v>50000</v>
      </c>
      <c r="G6014" s="202">
        <v>1343831</v>
      </c>
      <c r="H6014" s="198">
        <v>37047.656840277778</v>
      </c>
      <c r="I6014" t="s">
        <v>4773</v>
      </c>
      <c r="M6014" t="s">
        <v>3599</v>
      </c>
      <c r="N6014" t="s">
        <v>4774</v>
      </c>
      <c r="O6014" t="s">
        <v>4335</v>
      </c>
      <c r="Q6014" s="199">
        <v>50000</v>
      </c>
      <c r="S6014" t="s">
        <v>3500</v>
      </c>
      <c r="T6014" t="s">
        <v>3730</v>
      </c>
      <c r="U6014" s="201">
        <v>27.98</v>
      </c>
      <c r="V6014" t="s">
        <v>3932</v>
      </c>
      <c r="W6014" t="s">
        <v>4776</v>
      </c>
      <c r="X6014" t="s">
        <v>4181</v>
      </c>
      <c r="Y6014" t="s">
        <v>2830</v>
      </c>
      <c r="Z6014" t="s">
        <v>3051</v>
      </c>
      <c r="AA6014" t="s">
        <v>1754</v>
      </c>
      <c r="AB6014" s="198">
        <v>37073</v>
      </c>
      <c r="AC6014" s="198">
        <v>37103</v>
      </c>
    </row>
    <row r="6015" spans="1:29" x14ac:dyDescent="0.2">
      <c r="A6015" s="44" t="str">
        <f t="shared" si="470"/>
        <v xml:space="preserve"> Natural Gas Financial</v>
      </c>
      <c r="B6015" s="44" t="str">
        <f t="shared" si="471"/>
        <v/>
      </c>
      <c r="C6015" s="44" t="str">
        <f t="shared" si="472"/>
        <v>Natural Gas</v>
      </c>
      <c r="D6015" s="44" t="str">
        <f t="shared" si="473"/>
        <v>Financial</v>
      </c>
      <c r="E6015" s="44">
        <f>IF(VLOOKUP(S6015,'DD-Lookup'!$J$6:$L$50,3,FALSE)="Monthly",(YEAR(AC6015)-YEAR(AB6015))*12+MONTH(AC6015)-MONTH(AB6015)+1,(AC6015-AB6015+1))</f>
        <v>151</v>
      </c>
      <c r="F6015" s="213">
        <f t="shared" si="474"/>
        <v>755000</v>
      </c>
      <c r="G6015" s="202">
        <v>1343832</v>
      </c>
      <c r="H6015" s="198">
        <v>37047.657233796293</v>
      </c>
      <c r="I6015" t="s">
        <v>4402</v>
      </c>
      <c r="M6015" t="s">
        <v>3494</v>
      </c>
      <c r="N6015" t="s">
        <v>3692</v>
      </c>
      <c r="O6015" t="s">
        <v>3668</v>
      </c>
      <c r="P6015" s="199">
        <v>5000</v>
      </c>
      <c r="S6015" t="s">
        <v>3495</v>
      </c>
      <c r="T6015" t="s">
        <v>3730</v>
      </c>
      <c r="U6015" s="201">
        <v>-0.37</v>
      </c>
      <c r="V6015" t="s">
        <v>3886</v>
      </c>
      <c r="W6015" t="s">
        <v>3693</v>
      </c>
      <c r="X6015" t="s">
        <v>3694</v>
      </c>
      <c r="Y6015" t="s">
        <v>3748</v>
      </c>
      <c r="Z6015" t="s">
        <v>3052</v>
      </c>
      <c r="AA6015" t="s">
        <v>34</v>
      </c>
      <c r="AB6015" s="198">
        <v>37196</v>
      </c>
      <c r="AC6015" s="198">
        <v>37346</v>
      </c>
    </row>
    <row r="6016" spans="1:29" x14ac:dyDescent="0.2">
      <c r="A6016" s="44" t="str">
        <f t="shared" si="470"/>
        <v>US Natural Gas Financial</v>
      </c>
      <c r="B6016" s="44" t="str">
        <f t="shared" si="471"/>
        <v>US</v>
      </c>
      <c r="C6016" s="44" t="str">
        <f t="shared" si="472"/>
        <v>Natural Gas</v>
      </c>
      <c r="D6016" s="44" t="str">
        <f t="shared" si="473"/>
        <v>Financial</v>
      </c>
      <c r="E6016" s="44">
        <f>IF(VLOOKUP(S6016,'DD-Lookup'!$J$6:$L$50,3,FALSE)="Monthly",(YEAR(AC6016)-YEAR(AB6016))*12+MONTH(AC6016)-MONTH(AB6016)+1,(AC6016-AB6016+1))</f>
        <v>31</v>
      </c>
      <c r="F6016" s="213">
        <f t="shared" si="474"/>
        <v>620000</v>
      </c>
      <c r="G6016" s="202">
        <v>1343833</v>
      </c>
      <c r="H6016" s="198">
        <v>37047.657881944448</v>
      </c>
      <c r="I6016" t="s">
        <v>4268</v>
      </c>
      <c r="M6016" t="s">
        <v>3494</v>
      </c>
      <c r="N6016" t="s">
        <v>4277</v>
      </c>
      <c r="O6016" t="s">
        <v>4487</v>
      </c>
      <c r="P6016" s="199">
        <v>20000</v>
      </c>
      <c r="S6016" t="s">
        <v>3495</v>
      </c>
      <c r="T6016" t="s">
        <v>3730</v>
      </c>
      <c r="U6016" s="201">
        <v>3.875</v>
      </c>
      <c r="V6016" t="s">
        <v>4696</v>
      </c>
      <c r="W6016" t="s">
        <v>2909</v>
      </c>
      <c r="X6016" t="s">
        <v>4278</v>
      </c>
      <c r="Y6016" t="s">
        <v>3748</v>
      </c>
      <c r="Z6016" t="s">
        <v>3051</v>
      </c>
      <c r="AA6016" t="s">
        <v>35</v>
      </c>
      <c r="AB6016" s="198">
        <v>37073.875</v>
      </c>
      <c r="AC6016" s="198">
        <v>37103.875</v>
      </c>
    </row>
    <row r="6017" spans="1:29" x14ac:dyDescent="0.2">
      <c r="A6017" s="44" t="str">
        <f t="shared" si="470"/>
        <v>US Natural Gas Physical</v>
      </c>
      <c r="B6017" s="44" t="str">
        <f t="shared" si="471"/>
        <v>US</v>
      </c>
      <c r="C6017" s="44" t="str">
        <f t="shared" si="472"/>
        <v>Natural Gas</v>
      </c>
      <c r="D6017" s="44" t="str">
        <f t="shared" si="473"/>
        <v>Physical</v>
      </c>
      <c r="E6017" s="44">
        <f>IF(VLOOKUP(S6017,'DD-Lookup'!$J$6:$L$50,3,FALSE)="Monthly",(YEAR(AC6017)-YEAR(AB6017))*12+MONTH(AC6017)-MONTH(AB6017)+1,(AC6017-AB6017+1))</f>
        <v>1</v>
      </c>
      <c r="F6017" s="213">
        <f t="shared" si="474"/>
        <v>10000</v>
      </c>
      <c r="G6017" s="202">
        <v>1343834</v>
      </c>
      <c r="H6017" s="198">
        <v>37047.658472222225</v>
      </c>
      <c r="I6017" t="s">
        <v>4432</v>
      </c>
      <c r="M6017" t="s">
        <v>3494</v>
      </c>
      <c r="N6017" t="s">
        <v>3840</v>
      </c>
      <c r="O6017" t="s">
        <v>1424</v>
      </c>
      <c r="P6017" s="199">
        <v>10000</v>
      </c>
      <c r="S6017" t="s">
        <v>3495</v>
      </c>
      <c r="T6017" t="s">
        <v>3730</v>
      </c>
      <c r="U6017" s="201">
        <v>3.7349999999999999</v>
      </c>
      <c r="V6017" t="s">
        <v>3397</v>
      </c>
      <c r="W6017" t="s">
        <v>4163</v>
      </c>
      <c r="X6017" t="s">
        <v>4164</v>
      </c>
      <c r="Y6017" t="s">
        <v>4481</v>
      </c>
      <c r="Z6017" t="s">
        <v>3051</v>
      </c>
      <c r="AA6017">
        <v>832015</v>
      </c>
      <c r="AB6017" s="198">
        <v>37049.875011574077</v>
      </c>
      <c r="AC6017" s="198">
        <v>37049.875011574077</v>
      </c>
    </row>
    <row r="6018" spans="1:29" x14ac:dyDescent="0.2">
      <c r="A6018" s="44" t="str">
        <f t="shared" si="470"/>
        <v xml:space="preserve"> Natural Gas Physical</v>
      </c>
      <c r="B6018" s="44" t="str">
        <f t="shared" si="471"/>
        <v/>
      </c>
      <c r="C6018" s="44" t="str">
        <f t="shared" si="472"/>
        <v>Natural Gas</v>
      </c>
      <c r="D6018" s="44" t="str">
        <f t="shared" si="473"/>
        <v>Physical</v>
      </c>
      <c r="E6018" s="44">
        <f>IF(VLOOKUP(S6018,'DD-Lookup'!$J$6:$L$50,3,FALSE)="Monthly",(YEAR(AC6018)-YEAR(AB6018))*12+MONTH(AC6018)-MONTH(AB6018)+1,(AC6018-AB6018+1))</f>
        <v>1</v>
      </c>
      <c r="F6018" s="213">
        <f t="shared" si="474"/>
        <v>5000</v>
      </c>
      <c r="G6018" s="202">
        <v>1343835</v>
      </c>
      <c r="H6018" s="198">
        <v>37047.658622685187</v>
      </c>
      <c r="I6018" t="s">
        <v>4396</v>
      </c>
      <c r="M6018" t="s">
        <v>3494</v>
      </c>
      <c r="N6018" t="s">
        <v>3176</v>
      </c>
      <c r="O6018" t="s">
        <v>151</v>
      </c>
      <c r="P6018" s="199">
        <v>5000</v>
      </c>
      <c r="S6018" t="s">
        <v>3798</v>
      </c>
      <c r="T6018" t="s">
        <v>3177</v>
      </c>
      <c r="U6018" s="201">
        <v>4.66</v>
      </c>
      <c r="V6018" t="s">
        <v>4414</v>
      </c>
      <c r="W6018" t="s">
        <v>3178</v>
      </c>
      <c r="X6018" t="s">
        <v>3179</v>
      </c>
      <c r="Y6018" t="s">
        <v>4481</v>
      </c>
      <c r="Z6018" t="s">
        <v>3052</v>
      </c>
      <c r="AA6018">
        <v>832016</v>
      </c>
      <c r="AB6018" s="198">
        <v>37048.875011574077</v>
      </c>
      <c r="AC6018" s="198">
        <v>37048.875011574077</v>
      </c>
    </row>
    <row r="6019" spans="1:29" x14ac:dyDescent="0.2">
      <c r="A6019" s="44" t="str">
        <f t="shared" si="470"/>
        <v>US Crude Financial</v>
      </c>
      <c r="B6019" s="44" t="str">
        <f t="shared" si="471"/>
        <v>US</v>
      </c>
      <c r="C6019" s="44" t="str">
        <f t="shared" si="472"/>
        <v>Crude</v>
      </c>
      <c r="D6019" s="44" t="str">
        <f t="shared" si="473"/>
        <v>Financial</v>
      </c>
      <c r="E6019" s="44">
        <f>IF(VLOOKUP(S6019,'DD-Lookup'!$J$6:$L$50,3,FALSE)="Monthly",(YEAR(AC6019)-YEAR(AB6019))*12+MONTH(AC6019)-MONTH(AB6019)+1,(AC6019-AB6019+1))</f>
        <v>1</v>
      </c>
      <c r="F6019" s="213">
        <f t="shared" si="474"/>
        <v>50000</v>
      </c>
      <c r="G6019" s="202">
        <v>1343836</v>
      </c>
      <c r="H6019" s="198">
        <v>37047.659166666665</v>
      </c>
      <c r="I6019" t="s">
        <v>4773</v>
      </c>
      <c r="M6019" t="s">
        <v>3599</v>
      </c>
      <c r="N6019" t="s">
        <v>4774</v>
      </c>
      <c r="O6019" t="s">
        <v>3516</v>
      </c>
      <c r="P6019" s="199">
        <v>50000</v>
      </c>
      <c r="S6019" t="s">
        <v>3500</v>
      </c>
      <c r="T6019" t="s">
        <v>3730</v>
      </c>
      <c r="U6019" s="201">
        <v>27.96</v>
      </c>
      <c r="V6019" t="s">
        <v>4775</v>
      </c>
      <c r="W6019" t="s">
        <v>4776</v>
      </c>
      <c r="X6019" t="s">
        <v>4777</v>
      </c>
      <c r="Y6019" t="s">
        <v>2830</v>
      </c>
      <c r="Z6019" t="s">
        <v>3051</v>
      </c>
      <c r="AA6019" t="s">
        <v>1754</v>
      </c>
      <c r="AB6019" s="198">
        <v>37073</v>
      </c>
      <c r="AC6019" s="198">
        <v>37103</v>
      </c>
    </row>
    <row r="6020" spans="1:29" x14ac:dyDescent="0.2">
      <c r="A6020" s="44" t="str">
        <f t="shared" si="470"/>
        <v xml:space="preserve"> Natural Gas Physical</v>
      </c>
      <c r="B6020" s="44" t="str">
        <f t="shared" si="471"/>
        <v/>
      </c>
      <c r="C6020" s="44" t="str">
        <f t="shared" si="472"/>
        <v>Natural Gas</v>
      </c>
      <c r="D6020" s="44" t="str">
        <f t="shared" si="473"/>
        <v>Physical</v>
      </c>
      <c r="E6020" s="44">
        <f>IF(VLOOKUP(S6020,'DD-Lookup'!$J$6:$L$50,3,FALSE)="Monthly",(YEAR(AC6020)-YEAR(AB6020))*12+MONTH(AC6020)-MONTH(AB6020)+1,(AC6020-AB6020+1))</f>
        <v>151</v>
      </c>
      <c r="F6020" s="213">
        <f t="shared" si="474"/>
        <v>1510000</v>
      </c>
      <c r="G6020" s="202">
        <v>1343837</v>
      </c>
      <c r="H6020" s="198">
        <v>37047.659270833334</v>
      </c>
      <c r="I6020" t="s">
        <v>4402</v>
      </c>
      <c r="M6020" t="s">
        <v>3494</v>
      </c>
      <c r="N6020" t="s">
        <v>4105</v>
      </c>
      <c r="O6020" t="s">
        <v>4614</v>
      </c>
      <c r="P6020" s="199">
        <v>10000</v>
      </c>
      <c r="S6020" t="s">
        <v>3495</v>
      </c>
      <c r="T6020" t="s">
        <v>3730</v>
      </c>
      <c r="U6020" s="201">
        <v>0.23</v>
      </c>
      <c r="V6020" t="s">
        <v>36</v>
      </c>
      <c r="W6020" t="s">
        <v>3169</v>
      </c>
      <c r="X6020" t="s">
        <v>4508</v>
      </c>
      <c r="Y6020" t="s">
        <v>4481</v>
      </c>
      <c r="Z6020" t="s">
        <v>3051</v>
      </c>
      <c r="AA6020" t="s">
        <v>37</v>
      </c>
      <c r="AB6020" s="198">
        <v>37196</v>
      </c>
      <c r="AC6020" s="198">
        <v>37346</v>
      </c>
    </row>
    <row r="6021" spans="1:29" x14ac:dyDescent="0.2">
      <c r="A6021" s="44" t="str">
        <f t="shared" si="470"/>
        <v>US Natural Gas Financial</v>
      </c>
      <c r="B6021" s="44" t="str">
        <f t="shared" si="471"/>
        <v>US</v>
      </c>
      <c r="C6021" s="44" t="str">
        <f t="shared" si="472"/>
        <v>Natural Gas</v>
      </c>
      <c r="D6021" s="44" t="str">
        <f t="shared" si="473"/>
        <v>Financial</v>
      </c>
      <c r="E6021" s="44">
        <f>IF(VLOOKUP(S6021,'DD-Lookup'!$J$6:$L$50,3,FALSE)="Monthly",(YEAR(AC6021)-YEAR(AB6021))*12+MONTH(AC6021)-MONTH(AB6021)+1,(AC6021-AB6021+1))</f>
        <v>31</v>
      </c>
      <c r="F6021" s="213">
        <f t="shared" si="474"/>
        <v>310000</v>
      </c>
      <c r="G6021" s="202">
        <v>1343838</v>
      </c>
      <c r="H6021" s="198">
        <v>37047.659282407411</v>
      </c>
      <c r="I6021" t="s">
        <v>3645</v>
      </c>
      <c r="M6021" t="s">
        <v>3494</v>
      </c>
      <c r="N6021" t="s">
        <v>4277</v>
      </c>
      <c r="O6021" t="s">
        <v>4487</v>
      </c>
      <c r="P6021" s="199">
        <v>10000</v>
      </c>
      <c r="S6021" t="s">
        <v>3495</v>
      </c>
      <c r="T6021" t="s">
        <v>3730</v>
      </c>
      <c r="U6021" s="201">
        <v>3.87</v>
      </c>
      <c r="V6021" t="s">
        <v>4494</v>
      </c>
      <c r="W6021" t="s">
        <v>2909</v>
      </c>
      <c r="X6021" t="s">
        <v>4278</v>
      </c>
      <c r="Y6021" t="s">
        <v>3748</v>
      </c>
      <c r="Z6021" t="s">
        <v>3051</v>
      </c>
      <c r="AA6021" t="s">
        <v>38</v>
      </c>
      <c r="AB6021" s="198">
        <v>37073.875</v>
      </c>
      <c r="AC6021" s="198">
        <v>37103.875</v>
      </c>
    </row>
    <row r="6022" spans="1:29" x14ac:dyDescent="0.2">
      <c r="A6022" s="44" t="str">
        <f t="shared" si="470"/>
        <v>US Natural Gas Financial</v>
      </c>
      <c r="B6022" s="44" t="str">
        <f t="shared" si="471"/>
        <v>US</v>
      </c>
      <c r="C6022" s="44" t="str">
        <f t="shared" si="472"/>
        <v>Natural Gas</v>
      </c>
      <c r="D6022" s="44" t="str">
        <f t="shared" si="473"/>
        <v>Financial</v>
      </c>
      <c r="E6022" s="44">
        <f>IF(VLOOKUP(S6022,'DD-Lookup'!$J$6:$L$50,3,FALSE)="Monthly",(YEAR(AC6022)-YEAR(AB6022))*12+MONTH(AC6022)-MONTH(AB6022)+1,(AC6022-AB6022+1))</f>
        <v>31</v>
      </c>
      <c r="F6022" s="213">
        <f t="shared" si="474"/>
        <v>310000</v>
      </c>
      <c r="G6022" s="202">
        <v>1343839</v>
      </c>
      <c r="H6022" s="198">
        <v>37047.65934027778</v>
      </c>
      <c r="I6022" t="s">
        <v>4484</v>
      </c>
      <c r="M6022" t="s">
        <v>3494</v>
      </c>
      <c r="N6022" t="s">
        <v>4277</v>
      </c>
      <c r="O6022" t="s">
        <v>4487</v>
      </c>
      <c r="P6022" s="199">
        <v>10000</v>
      </c>
      <c r="S6022" t="s">
        <v>3495</v>
      </c>
      <c r="T6022" t="s">
        <v>3730</v>
      </c>
      <c r="U6022" s="201">
        <v>3.87</v>
      </c>
      <c r="V6022" t="s">
        <v>4493</v>
      </c>
      <c r="W6022" t="s">
        <v>2909</v>
      </c>
      <c r="X6022" t="s">
        <v>4278</v>
      </c>
      <c r="Y6022" t="s">
        <v>3748</v>
      </c>
      <c r="Z6022" t="s">
        <v>3051</v>
      </c>
      <c r="AA6022" t="s">
        <v>39</v>
      </c>
      <c r="AB6022" s="198">
        <v>37073.875</v>
      </c>
      <c r="AC6022" s="198">
        <v>37103.875</v>
      </c>
    </row>
    <row r="6023" spans="1:29" x14ac:dyDescent="0.2">
      <c r="A6023" s="44" t="str">
        <f t="shared" si="470"/>
        <v>US Natural Gas Physical</v>
      </c>
      <c r="B6023" s="44" t="str">
        <f t="shared" si="471"/>
        <v>US</v>
      </c>
      <c r="C6023" s="44" t="str">
        <f t="shared" si="472"/>
        <v>Natural Gas</v>
      </c>
      <c r="D6023" s="44" t="str">
        <f t="shared" si="473"/>
        <v>Physical</v>
      </c>
      <c r="E6023" s="44">
        <f>IF(VLOOKUP(S6023,'DD-Lookup'!$J$6:$L$50,3,FALSE)="Monthly",(YEAR(AC6023)-YEAR(AB6023))*12+MONTH(AC6023)-MONTH(AB6023)+1,(AC6023-AB6023+1))</f>
        <v>24</v>
      </c>
      <c r="F6023" s="213">
        <f t="shared" si="474"/>
        <v>24552</v>
      </c>
      <c r="G6023" s="202">
        <v>1343840</v>
      </c>
      <c r="H6023" s="198">
        <v>37047.659409722219</v>
      </c>
      <c r="I6023" t="s">
        <v>3159</v>
      </c>
      <c r="M6023" t="s">
        <v>3494</v>
      </c>
      <c r="N6023" t="s">
        <v>3840</v>
      </c>
      <c r="O6023" t="s">
        <v>1419</v>
      </c>
      <c r="Q6023" s="199">
        <v>1023</v>
      </c>
      <c r="S6023" t="s">
        <v>3495</v>
      </c>
      <c r="T6023" t="s">
        <v>3730</v>
      </c>
      <c r="U6023" s="201">
        <v>4</v>
      </c>
      <c r="V6023" t="s">
        <v>4596</v>
      </c>
      <c r="W6023" t="s">
        <v>4178</v>
      </c>
      <c r="X6023" t="s">
        <v>3149</v>
      </c>
      <c r="Y6023" t="s">
        <v>4481</v>
      </c>
      <c r="Z6023" t="s">
        <v>3051</v>
      </c>
      <c r="AA6023">
        <v>832019</v>
      </c>
      <c r="AB6023" s="198">
        <v>37049.875011574077</v>
      </c>
      <c r="AC6023" s="198">
        <v>37072.875011574077</v>
      </c>
    </row>
    <row r="6024" spans="1:29" x14ac:dyDescent="0.2">
      <c r="A6024" s="44" t="str">
        <f t="shared" si="470"/>
        <v>US Natural Gas Financial</v>
      </c>
      <c r="B6024" s="44" t="str">
        <f t="shared" si="471"/>
        <v>US</v>
      </c>
      <c r="C6024" s="44" t="str">
        <f t="shared" si="472"/>
        <v>Natural Gas</v>
      </c>
      <c r="D6024" s="44" t="str">
        <f t="shared" si="473"/>
        <v>Financial</v>
      </c>
      <c r="E6024" s="44">
        <f>IF(VLOOKUP(S6024,'DD-Lookup'!$J$6:$L$50,3,FALSE)="Monthly",(YEAR(AC6024)-YEAR(AB6024))*12+MONTH(AC6024)-MONTH(AB6024)+1,(AC6024-AB6024+1))</f>
        <v>151</v>
      </c>
      <c r="F6024" s="213">
        <f t="shared" si="474"/>
        <v>755000</v>
      </c>
      <c r="G6024" s="202">
        <v>1343842</v>
      </c>
      <c r="H6024" s="198">
        <v>37047.659571759257</v>
      </c>
      <c r="I6024" t="s">
        <v>4477</v>
      </c>
      <c r="M6024" t="s">
        <v>3494</v>
      </c>
      <c r="N6024" t="s">
        <v>4277</v>
      </c>
      <c r="O6024" t="s">
        <v>4505</v>
      </c>
      <c r="P6024" s="199">
        <v>5000</v>
      </c>
      <c r="S6024" t="s">
        <v>3495</v>
      </c>
      <c r="T6024" t="s">
        <v>3730</v>
      </c>
      <c r="U6024" s="201">
        <v>4.3049999999999997</v>
      </c>
      <c r="V6024" t="s">
        <v>317</v>
      </c>
      <c r="W6024" t="s">
        <v>2909</v>
      </c>
      <c r="X6024" t="s">
        <v>4278</v>
      </c>
      <c r="Y6024" t="s">
        <v>3748</v>
      </c>
      <c r="Z6024" t="s">
        <v>3051</v>
      </c>
      <c r="AA6024" t="s">
        <v>40</v>
      </c>
      <c r="AB6024" s="198">
        <v>37196</v>
      </c>
      <c r="AC6024" s="198">
        <v>37346</v>
      </c>
    </row>
    <row r="6025" spans="1:29" x14ac:dyDescent="0.2">
      <c r="A6025" s="44" t="str">
        <f t="shared" si="470"/>
        <v xml:space="preserve"> Natural Gas Physical</v>
      </c>
      <c r="B6025" s="44" t="str">
        <f t="shared" si="471"/>
        <v/>
      </c>
      <c r="C6025" s="44" t="str">
        <f t="shared" si="472"/>
        <v>Natural Gas</v>
      </c>
      <c r="D6025" s="44" t="str">
        <f t="shared" si="473"/>
        <v>Physical</v>
      </c>
      <c r="E6025" s="44">
        <f>IF(VLOOKUP(S6025,'DD-Lookup'!$J$6:$L$50,3,FALSE)="Monthly",(YEAR(AC6025)-YEAR(AB6025))*12+MONTH(AC6025)-MONTH(AB6025)+1,(AC6025-AB6025+1))</f>
        <v>1</v>
      </c>
      <c r="F6025" s="213">
        <f t="shared" si="474"/>
        <v>5000</v>
      </c>
      <c r="G6025" s="202">
        <v>1343843</v>
      </c>
      <c r="H6025" s="198">
        <v>37047.659583333334</v>
      </c>
      <c r="I6025" t="s">
        <v>4396</v>
      </c>
      <c r="M6025" t="s">
        <v>3494</v>
      </c>
      <c r="N6025" t="s">
        <v>3176</v>
      </c>
      <c r="O6025" t="s">
        <v>151</v>
      </c>
      <c r="P6025" s="199">
        <v>5000</v>
      </c>
      <c r="S6025" t="s">
        <v>3798</v>
      </c>
      <c r="T6025" t="s">
        <v>3177</v>
      </c>
      <c r="U6025" s="201">
        <v>4.6449999999999996</v>
      </c>
      <c r="V6025" t="s">
        <v>4414</v>
      </c>
      <c r="W6025" t="s">
        <v>3178</v>
      </c>
      <c r="X6025" t="s">
        <v>3179</v>
      </c>
      <c r="Y6025" t="s">
        <v>4481</v>
      </c>
      <c r="Z6025" t="s">
        <v>3052</v>
      </c>
      <c r="AA6025">
        <v>832020</v>
      </c>
      <c r="AB6025" s="198">
        <v>37048.875011574077</v>
      </c>
      <c r="AC6025" s="198">
        <v>37048.875011574077</v>
      </c>
    </row>
    <row r="6026" spans="1:29" x14ac:dyDescent="0.2">
      <c r="A6026" s="44" t="str">
        <f t="shared" ref="A6026:A6089" si="475">B6026&amp;" "&amp;C6026&amp;" "&amp;D6026</f>
        <v>US Natural Gas Financial</v>
      </c>
      <c r="B6026" s="44" t="str">
        <f t="shared" ref="B6026:B6089" si="476">IF((LEFT(N6026,2)="US"),"US","")</f>
        <v>US</v>
      </c>
      <c r="C6026" s="44" t="str">
        <f t="shared" ref="C6026:C6089" si="477">M6026</f>
        <v>Natural Gas</v>
      </c>
      <c r="D6026" s="44" t="str">
        <f t="shared" ref="D6026:D6089" si="478">IF(ISNUMBER(FIND("Phy",N6026))=TRUE,"Physical","Financial")</f>
        <v>Financial</v>
      </c>
      <c r="E6026" s="44">
        <f>IF(VLOOKUP(S6026,'DD-Lookup'!$J$6:$L$50,3,FALSE)="Monthly",(YEAR(AC6026)-YEAR(AB6026))*12+MONTH(AC6026)-MONTH(AB6026)+1,(AC6026-AB6026+1))</f>
        <v>365</v>
      </c>
      <c r="F6026" s="213">
        <f t="shared" ref="F6026:F6089" si="479">E6026*SUM(P6026:Q6026)</f>
        <v>547500</v>
      </c>
      <c r="G6026" s="202">
        <v>1343844</v>
      </c>
      <c r="H6026" s="198">
        <v>37047.659780092596</v>
      </c>
      <c r="I6026" t="s">
        <v>3645</v>
      </c>
      <c r="M6026" t="s">
        <v>3494</v>
      </c>
      <c r="N6026" t="s">
        <v>4277</v>
      </c>
      <c r="O6026" t="s">
        <v>4526</v>
      </c>
      <c r="Q6026" s="199">
        <v>1500</v>
      </c>
      <c r="S6026" t="s">
        <v>3495</v>
      </c>
      <c r="T6026" t="s">
        <v>3730</v>
      </c>
      <c r="U6026" s="201">
        <v>4</v>
      </c>
      <c r="V6026" t="s">
        <v>3106</v>
      </c>
      <c r="W6026" t="s">
        <v>2909</v>
      </c>
      <c r="X6026" t="s">
        <v>4278</v>
      </c>
      <c r="Y6026" t="s">
        <v>3748</v>
      </c>
      <c r="Z6026" t="s">
        <v>3051</v>
      </c>
      <c r="AA6026" t="s">
        <v>41</v>
      </c>
      <c r="AB6026" s="198">
        <v>37257.875</v>
      </c>
      <c r="AC6026" s="198">
        <v>37621.875</v>
      </c>
    </row>
    <row r="6027" spans="1:29" x14ac:dyDescent="0.2">
      <c r="A6027" s="44" t="str">
        <f t="shared" si="475"/>
        <v xml:space="preserve"> Natural Gas Physical</v>
      </c>
      <c r="B6027" s="44" t="str">
        <f t="shared" si="476"/>
        <v/>
      </c>
      <c r="C6027" s="44" t="str">
        <f t="shared" si="477"/>
        <v>Natural Gas</v>
      </c>
      <c r="D6027" s="44" t="str">
        <f t="shared" si="478"/>
        <v>Physical</v>
      </c>
      <c r="E6027" s="44">
        <f>IF(VLOOKUP(S6027,'DD-Lookup'!$J$6:$L$50,3,FALSE)="Monthly",(YEAR(AC6027)-YEAR(AB6027))*12+MONTH(AC6027)-MONTH(AB6027)+1,(AC6027-AB6027+1))</f>
        <v>1</v>
      </c>
      <c r="F6027" s="213">
        <f t="shared" si="479"/>
        <v>5000</v>
      </c>
      <c r="G6027" s="202">
        <v>1343845</v>
      </c>
      <c r="H6027" s="198">
        <v>37047.660034722219</v>
      </c>
      <c r="I6027" t="s">
        <v>4431</v>
      </c>
      <c r="M6027" t="s">
        <v>3494</v>
      </c>
      <c r="N6027" t="s">
        <v>3176</v>
      </c>
      <c r="O6027" t="s">
        <v>4591</v>
      </c>
      <c r="P6027" s="199">
        <v>5000</v>
      </c>
      <c r="S6027" t="s">
        <v>3798</v>
      </c>
      <c r="T6027" t="s">
        <v>3177</v>
      </c>
      <c r="U6027" s="201">
        <v>4.6550000000000002</v>
      </c>
      <c r="V6027" t="s">
        <v>3806</v>
      </c>
      <c r="W6027" t="s">
        <v>3178</v>
      </c>
      <c r="X6027" t="s">
        <v>3179</v>
      </c>
      <c r="Y6027" t="s">
        <v>4481</v>
      </c>
      <c r="Z6027" t="s">
        <v>3052</v>
      </c>
      <c r="AA6027">
        <v>832021</v>
      </c>
      <c r="AB6027" s="198">
        <v>37047.875011574077</v>
      </c>
      <c r="AC6027" s="198">
        <v>37047.875011574077</v>
      </c>
    </row>
    <row r="6028" spans="1:29" x14ac:dyDescent="0.2">
      <c r="A6028" s="44" t="str">
        <f t="shared" si="475"/>
        <v>US Crude Financial</v>
      </c>
      <c r="B6028" s="44" t="str">
        <f t="shared" si="476"/>
        <v>US</v>
      </c>
      <c r="C6028" s="44" t="str">
        <f t="shared" si="477"/>
        <v>Crude</v>
      </c>
      <c r="D6028" s="44" t="str">
        <f t="shared" si="478"/>
        <v>Financial</v>
      </c>
      <c r="E6028" s="44">
        <f>IF(VLOOKUP(S6028,'DD-Lookup'!$J$6:$L$50,3,FALSE)="Monthly",(YEAR(AC6028)-YEAR(AB6028))*12+MONTH(AC6028)-MONTH(AB6028)+1,(AC6028-AB6028+1))</f>
        <v>1</v>
      </c>
      <c r="F6028" s="213">
        <f t="shared" si="479"/>
        <v>50000</v>
      </c>
      <c r="G6028" s="202">
        <v>1343846</v>
      </c>
      <c r="H6028" s="198">
        <v>37047.660081018519</v>
      </c>
      <c r="I6028" t="s">
        <v>4276</v>
      </c>
      <c r="M6028" t="s">
        <v>3599</v>
      </c>
      <c r="N6028" t="s">
        <v>4774</v>
      </c>
      <c r="O6028" t="s">
        <v>3516</v>
      </c>
      <c r="P6028" s="199">
        <v>50000</v>
      </c>
      <c r="S6028" t="s">
        <v>3500</v>
      </c>
      <c r="T6028" t="s">
        <v>3730</v>
      </c>
      <c r="U6028" s="201">
        <v>27.94</v>
      </c>
      <c r="V6028" t="s">
        <v>3631</v>
      </c>
      <c r="W6028" t="s">
        <v>4776</v>
      </c>
      <c r="X6028" t="s">
        <v>4777</v>
      </c>
      <c r="Y6028" t="s">
        <v>2830</v>
      </c>
      <c r="Z6028" t="s">
        <v>3051</v>
      </c>
      <c r="AA6028" t="s">
        <v>1754</v>
      </c>
      <c r="AB6028" s="198">
        <v>37073</v>
      </c>
      <c r="AC6028" s="198">
        <v>37103</v>
      </c>
    </row>
    <row r="6029" spans="1:29" x14ac:dyDescent="0.2">
      <c r="A6029" s="44" t="str">
        <f t="shared" si="475"/>
        <v>US Natural Gas Financial</v>
      </c>
      <c r="B6029" s="44" t="str">
        <f t="shared" si="476"/>
        <v>US</v>
      </c>
      <c r="C6029" s="44" t="str">
        <f t="shared" si="477"/>
        <v>Natural Gas</v>
      </c>
      <c r="D6029" s="44" t="str">
        <f t="shared" si="478"/>
        <v>Financial</v>
      </c>
      <c r="E6029" s="44">
        <f>IF(VLOOKUP(S6029,'DD-Lookup'!$J$6:$L$50,3,FALSE)="Monthly",(YEAR(AC6029)-YEAR(AB6029))*12+MONTH(AC6029)-MONTH(AB6029)+1,(AC6029-AB6029+1))</f>
        <v>31</v>
      </c>
      <c r="F6029" s="213">
        <f t="shared" si="479"/>
        <v>620000</v>
      </c>
      <c r="G6029" s="202">
        <v>1343847</v>
      </c>
      <c r="H6029" s="198">
        <v>37047.660254629627</v>
      </c>
      <c r="I6029" t="s">
        <v>4268</v>
      </c>
      <c r="M6029" t="s">
        <v>3494</v>
      </c>
      <c r="N6029" t="s">
        <v>4277</v>
      </c>
      <c r="O6029" t="s">
        <v>4487</v>
      </c>
      <c r="P6029" s="199">
        <v>20000</v>
      </c>
      <c r="S6029" t="s">
        <v>3495</v>
      </c>
      <c r="T6029" t="s">
        <v>3730</v>
      </c>
      <c r="U6029" s="201">
        <v>3.8650000000000002</v>
      </c>
      <c r="V6029" t="s">
        <v>4005</v>
      </c>
      <c r="W6029" t="s">
        <v>2909</v>
      </c>
      <c r="X6029" t="s">
        <v>4278</v>
      </c>
      <c r="Y6029" t="s">
        <v>3748</v>
      </c>
      <c r="Z6029" t="s">
        <v>3051</v>
      </c>
      <c r="AA6029" t="s">
        <v>42</v>
      </c>
      <c r="AB6029" s="198">
        <v>37073.875</v>
      </c>
      <c r="AC6029" s="198">
        <v>37103.875</v>
      </c>
    </row>
    <row r="6030" spans="1:29" x14ac:dyDescent="0.2">
      <c r="A6030" s="44" t="str">
        <f t="shared" si="475"/>
        <v>US Crude Financial</v>
      </c>
      <c r="B6030" s="44" t="str">
        <f t="shared" si="476"/>
        <v>US</v>
      </c>
      <c r="C6030" s="44" t="str">
        <f t="shared" si="477"/>
        <v>Crude</v>
      </c>
      <c r="D6030" s="44" t="str">
        <f t="shared" si="478"/>
        <v>Financial</v>
      </c>
      <c r="E6030" s="44">
        <f>IF(VLOOKUP(S6030,'DD-Lookup'!$J$6:$L$50,3,FALSE)="Monthly",(YEAR(AC6030)-YEAR(AB6030))*12+MONTH(AC6030)-MONTH(AB6030)+1,(AC6030-AB6030+1))</f>
        <v>1</v>
      </c>
      <c r="F6030" s="213">
        <f t="shared" si="479"/>
        <v>40000</v>
      </c>
      <c r="G6030" s="202">
        <v>1343848</v>
      </c>
      <c r="H6030" s="198">
        <v>37047.660254629627</v>
      </c>
      <c r="I6030" t="s">
        <v>4773</v>
      </c>
      <c r="M6030" t="s">
        <v>3599</v>
      </c>
      <c r="N6030" t="s">
        <v>4774</v>
      </c>
      <c r="O6030" t="s">
        <v>3516</v>
      </c>
      <c r="P6030" s="199">
        <v>40000</v>
      </c>
      <c r="S6030" t="s">
        <v>3500</v>
      </c>
      <c r="T6030" t="s">
        <v>3730</v>
      </c>
      <c r="U6030" s="201">
        <v>27.92</v>
      </c>
      <c r="V6030" t="s">
        <v>4517</v>
      </c>
      <c r="W6030" t="s">
        <v>4776</v>
      </c>
      <c r="X6030" t="s">
        <v>4777</v>
      </c>
      <c r="Y6030" t="s">
        <v>2830</v>
      </c>
      <c r="Z6030" t="s">
        <v>3051</v>
      </c>
      <c r="AA6030" t="s">
        <v>1754</v>
      </c>
      <c r="AB6030" s="198">
        <v>37073</v>
      </c>
      <c r="AC6030" s="198">
        <v>37103</v>
      </c>
    </row>
    <row r="6031" spans="1:29" x14ac:dyDescent="0.2">
      <c r="A6031" s="44" t="str">
        <f t="shared" si="475"/>
        <v>US Natural Gas Financial</v>
      </c>
      <c r="B6031" s="44" t="str">
        <f t="shared" si="476"/>
        <v>US</v>
      </c>
      <c r="C6031" s="44" t="str">
        <f t="shared" si="477"/>
        <v>Natural Gas</v>
      </c>
      <c r="D6031" s="44" t="str">
        <f t="shared" si="478"/>
        <v>Financial</v>
      </c>
      <c r="E6031" s="44">
        <f>IF(VLOOKUP(S6031,'DD-Lookup'!$J$6:$L$50,3,FALSE)="Monthly",(YEAR(AC6031)-YEAR(AB6031))*12+MONTH(AC6031)-MONTH(AB6031)+1,(AC6031-AB6031+1))</f>
        <v>31</v>
      </c>
      <c r="F6031" s="213">
        <f t="shared" si="479"/>
        <v>310000</v>
      </c>
      <c r="G6031" s="202">
        <v>1343850</v>
      </c>
      <c r="H6031" s="198">
        <v>37047.660428240742</v>
      </c>
      <c r="I6031" t="s">
        <v>4519</v>
      </c>
      <c r="M6031" t="s">
        <v>3494</v>
      </c>
      <c r="N6031" t="s">
        <v>4277</v>
      </c>
      <c r="O6031" t="s">
        <v>4487</v>
      </c>
      <c r="Q6031" s="199">
        <v>10000</v>
      </c>
      <c r="S6031" t="s">
        <v>3495</v>
      </c>
      <c r="T6031" t="s">
        <v>3730</v>
      </c>
      <c r="U6031" s="201">
        <v>3.87</v>
      </c>
      <c r="V6031" t="s">
        <v>4520</v>
      </c>
      <c r="W6031" t="s">
        <v>2909</v>
      </c>
      <c r="X6031" t="s">
        <v>4278</v>
      </c>
      <c r="Y6031" t="s">
        <v>3748</v>
      </c>
      <c r="Z6031" t="s">
        <v>3051</v>
      </c>
      <c r="AA6031" t="s">
        <v>43</v>
      </c>
      <c r="AB6031" s="198">
        <v>37073.875</v>
      </c>
      <c r="AC6031" s="198">
        <v>37103.875</v>
      </c>
    </row>
    <row r="6032" spans="1:29" x14ac:dyDescent="0.2">
      <c r="A6032" s="44" t="str">
        <f t="shared" si="475"/>
        <v>US Crude Financial</v>
      </c>
      <c r="B6032" s="44" t="str">
        <f t="shared" si="476"/>
        <v>US</v>
      </c>
      <c r="C6032" s="44" t="str">
        <f t="shared" si="477"/>
        <v>Crude</v>
      </c>
      <c r="D6032" s="44" t="str">
        <f t="shared" si="478"/>
        <v>Financial</v>
      </c>
      <c r="E6032" s="44">
        <f>IF(VLOOKUP(S6032,'DD-Lookup'!$J$6:$L$50,3,FALSE)="Monthly",(YEAR(AC6032)-YEAR(AB6032))*12+MONTH(AC6032)-MONTH(AB6032)+1,(AC6032-AB6032+1))</f>
        <v>1</v>
      </c>
      <c r="F6032" s="213">
        <f t="shared" si="479"/>
        <v>10000</v>
      </c>
      <c r="G6032" s="202">
        <v>1343851</v>
      </c>
      <c r="H6032" s="198">
        <v>37047.660543981481</v>
      </c>
      <c r="I6032" t="s">
        <v>4276</v>
      </c>
      <c r="M6032" t="s">
        <v>3599</v>
      </c>
      <c r="N6032" t="s">
        <v>4774</v>
      </c>
      <c r="O6032" t="s">
        <v>3516</v>
      </c>
      <c r="P6032" s="199">
        <v>10000</v>
      </c>
      <c r="S6032" t="s">
        <v>3500</v>
      </c>
      <c r="T6032" t="s">
        <v>3730</v>
      </c>
      <c r="U6032" s="201">
        <v>27.92</v>
      </c>
      <c r="V6032" t="s">
        <v>3631</v>
      </c>
      <c r="W6032" t="s">
        <v>4776</v>
      </c>
      <c r="X6032" t="s">
        <v>4777</v>
      </c>
      <c r="Y6032" t="s">
        <v>2830</v>
      </c>
      <c r="Z6032" t="s">
        <v>3051</v>
      </c>
      <c r="AA6032" t="s">
        <v>1754</v>
      </c>
      <c r="AB6032" s="198">
        <v>37073</v>
      </c>
      <c r="AC6032" s="198">
        <v>37103</v>
      </c>
    </row>
    <row r="6033" spans="1:29" x14ac:dyDescent="0.2">
      <c r="A6033" s="44" t="str">
        <f t="shared" si="475"/>
        <v>US Natural Gas Financial</v>
      </c>
      <c r="B6033" s="44" t="str">
        <f t="shared" si="476"/>
        <v>US</v>
      </c>
      <c r="C6033" s="44" t="str">
        <f t="shared" si="477"/>
        <v>Natural Gas</v>
      </c>
      <c r="D6033" s="44" t="str">
        <f t="shared" si="478"/>
        <v>Financial</v>
      </c>
      <c r="E6033" s="44">
        <f>IF(VLOOKUP(S6033,'DD-Lookup'!$J$6:$L$50,3,FALSE)="Monthly",(YEAR(AC6033)-YEAR(AB6033))*12+MONTH(AC6033)-MONTH(AB6033)+1,(AC6033-AB6033+1))</f>
        <v>31</v>
      </c>
      <c r="F6033" s="213">
        <f t="shared" si="479"/>
        <v>310000</v>
      </c>
      <c r="G6033" s="202">
        <v>1343852</v>
      </c>
      <c r="H6033" s="198">
        <v>37047.660636574074</v>
      </c>
      <c r="I6033" t="s">
        <v>4268</v>
      </c>
      <c r="M6033" t="s">
        <v>3494</v>
      </c>
      <c r="N6033" t="s">
        <v>4277</v>
      </c>
      <c r="O6033" t="s">
        <v>4487</v>
      </c>
      <c r="Q6033" s="199">
        <v>10000</v>
      </c>
      <c r="S6033" t="s">
        <v>3495</v>
      </c>
      <c r="T6033" t="s">
        <v>3730</v>
      </c>
      <c r="U6033" s="201">
        <v>3.875</v>
      </c>
      <c r="V6033" t="s">
        <v>4005</v>
      </c>
      <c r="W6033" t="s">
        <v>2909</v>
      </c>
      <c r="X6033" t="s">
        <v>4278</v>
      </c>
      <c r="Y6033" t="s">
        <v>3748</v>
      </c>
      <c r="Z6033" t="s">
        <v>3051</v>
      </c>
      <c r="AA6033" t="s">
        <v>44</v>
      </c>
      <c r="AB6033" s="198">
        <v>37073.875</v>
      </c>
      <c r="AC6033" s="198">
        <v>37103.875</v>
      </c>
    </row>
    <row r="6034" spans="1:29" x14ac:dyDescent="0.2">
      <c r="A6034" s="44" t="str">
        <f t="shared" si="475"/>
        <v xml:space="preserve"> Natural Gas Physical</v>
      </c>
      <c r="B6034" s="44" t="str">
        <f t="shared" si="476"/>
        <v/>
      </c>
      <c r="C6034" s="44" t="str">
        <f t="shared" si="477"/>
        <v>Natural Gas</v>
      </c>
      <c r="D6034" s="44" t="str">
        <f t="shared" si="478"/>
        <v>Physical</v>
      </c>
      <c r="E6034" s="44">
        <f>IF(VLOOKUP(S6034,'DD-Lookup'!$J$6:$L$50,3,FALSE)="Monthly",(YEAR(AC6034)-YEAR(AB6034))*12+MONTH(AC6034)-MONTH(AB6034)+1,(AC6034-AB6034+1))</f>
        <v>1</v>
      </c>
      <c r="F6034" s="213">
        <f t="shared" si="479"/>
        <v>5000</v>
      </c>
      <c r="G6034" s="202">
        <v>1343853</v>
      </c>
      <c r="H6034" s="198">
        <v>37047.660763888889</v>
      </c>
      <c r="I6034" t="s">
        <v>4396</v>
      </c>
      <c r="M6034" t="s">
        <v>3494</v>
      </c>
      <c r="N6034" t="s">
        <v>3176</v>
      </c>
      <c r="O6034" t="s">
        <v>4591</v>
      </c>
      <c r="P6034" s="199">
        <v>5000</v>
      </c>
      <c r="S6034" t="s">
        <v>3798</v>
      </c>
      <c r="T6034" t="s">
        <v>3177</v>
      </c>
      <c r="U6034" s="201">
        <v>4.6399999999999997</v>
      </c>
      <c r="V6034" t="s">
        <v>4414</v>
      </c>
      <c r="W6034" t="s">
        <v>3178</v>
      </c>
      <c r="X6034" t="s">
        <v>3179</v>
      </c>
      <c r="Y6034" t="s">
        <v>4481</v>
      </c>
      <c r="Z6034" t="s">
        <v>3052</v>
      </c>
      <c r="AA6034">
        <v>832022</v>
      </c>
      <c r="AB6034" s="198">
        <v>37047.875011574077</v>
      </c>
      <c r="AC6034" s="198">
        <v>37047.875011574077</v>
      </c>
    </row>
    <row r="6035" spans="1:29" x14ac:dyDescent="0.2">
      <c r="A6035" s="44" t="str">
        <f t="shared" si="475"/>
        <v>US Natural Gas Financial</v>
      </c>
      <c r="B6035" s="44" t="str">
        <f t="shared" si="476"/>
        <v>US</v>
      </c>
      <c r="C6035" s="44" t="str">
        <f t="shared" si="477"/>
        <v>Natural Gas</v>
      </c>
      <c r="D6035" s="44" t="str">
        <f t="shared" si="478"/>
        <v>Financial</v>
      </c>
      <c r="E6035" s="44">
        <f>IF(VLOOKUP(S6035,'DD-Lookup'!$J$6:$L$50,3,FALSE)="Monthly",(YEAR(AC6035)-YEAR(AB6035))*12+MONTH(AC6035)-MONTH(AB6035)+1,(AC6035-AB6035+1))</f>
        <v>31</v>
      </c>
      <c r="F6035" s="213">
        <f t="shared" si="479"/>
        <v>77500</v>
      </c>
      <c r="G6035" s="202">
        <v>1343854</v>
      </c>
      <c r="H6035" s="198">
        <v>37047.661296296297</v>
      </c>
      <c r="I6035" t="s">
        <v>4159</v>
      </c>
      <c r="M6035" t="s">
        <v>3494</v>
      </c>
      <c r="N6035" t="s">
        <v>4277</v>
      </c>
      <c r="O6035" t="s">
        <v>4487</v>
      </c>
      <c r="P6035" s="199">
        <v>2500</v>
      </c>
      <c r="S6035" t="s">
        <v>3495</v>
      </c>
      <c r="T6035" t="s">
        <v>3730</v>
      </c>
      <c r="U6035" s="201">
        <v>3.8650000000000002</v>
      </c>
      <c r="V6035" t="s">
        <v>138</v>
      </c>
      <c r="W6035" t="s">
        <v>2909</v>
      </c>
      <c r="X6035" t="s">
        <v>4278</v>
      </c>
      <c r="Y6035" t="s">
        <v>3748</v>
      </c>
      <c r="Z6035" t="s">
        <v>3051</v>
      </c>
      <c r="AA6035" t="s">
        <v>45</v>
      </c>
      <c r="AB6035" s="198">
        <v>37073.875</v>
      </c>
      <c r="AC6035" s="198">
        <v>37103.875</v>
      </c>
    </row>
    <row r="6036" spans="1:29" x14ac:dyDescent="0.2">
      <c r="A6036" s="44" t="str">
        <f t="shared" si="475"/>
        <v>US Natural Gas Financial</v>
      </c>
      <c r="B6036" s="44" t="str">
        <f t="shared" si="476"/>
        <v>US</v>
      </c>
      <c r="C6036" s="44" t="str">
        <f t="shared" si="477"/>
        <v>Natural Gas</v>
      </c>
      <c r="D6036" s="44" t="str">
        <f t="shared" si="478"/>
        <v>Financial</v>
      </c>
      <c r="E6036" s="44">
        <f>IF(VLOOKUP(S6036,'DD-Lookup'!$J$6:$L$50,3,FALSE)="Monthly",(YEAR(AC6036)-YEAR(AB6036))*12+MONTH(AC6036)-MONTH(AB6036)+1,(AC6036-AB6036+1))</f>
        <v>31</v>
      </c>
      <c r="F6036" s="213">
        <f t="shared" si="479"/>
        <v>542500</v>
      </c>
      <c r="G6036" s="202">
        <v>1343855</v>
      </c>
      <c r="H6036" s="198">
        <v>37047.661400462966</v>
      </c>
      <c r="I6036" t="s">
        <v>4484</v>
      </c>
      <c r="M6036" t="s">
        <v>3494</v>
      </c>
      <c r="N6036" t="s">
        <v>4277</v>
      </c>
      <c r="O6036" t="s">
        <v>4487</v>
      </c>
      <c r="P6036" s="199">
        <v>17500</v>
      </c>
      <c r="S6036" t="s">
        <v>3495</v>
      </c>
      <c r="T6036" t="s">
        <v>3730</v>
      </c>
      <c r="U6036" s="201">
        <v>3.8650000000000002</v>
      </c>
      <c r="V6036" t="s">
        <v>4225</v>
      </c>
      <c r="W6036" t="s">
        <v>2909</v>
      </c>
      <c r="X6036" t="s">
        <v>4278</v>
      </c>
      <c r="Y6036" t="s">
        <v>3748</v>
      </c>
      <c r="Z6036" t="s">
        <v>3051</v>
      </c>
      <c r="AA6036" t="s">
        <v>46</v>
      </c>
      <c r="AB6036" s="198">
        <v>37073.875</v>
      </c>
      <c r="AC6036" s="198">
        <v>37103.875</v>
      </c>
    </row>
    <row r="6037" spans="1:29" x14ac:dyDescent="0.2">
      <c r="A6037" s="44" t="str">
        <f t="shared" si="475"/>
        <v>US Crude Financial</v>
      </c>
      <c r="B6037" s="44" t="str">
        <f t="shared" si="476"/>
        <v>US</v>
      </c>
      <c r="C6037" s="44" t="str">
        <f t="shared" si="477"/>
        <v>Crude</v>
      </c>
      <c r="D6037" s="44" t="str">
        <f t="shared" si="478"/>
        <v>Financial</v>
      </c>
      <c r="E6037" s="44">
        <f>IF(VLOOKUP(S6037,'DD-Lookup'!$J$6:$L$50,3,FALSE)="Monthly",(YEAR(AC6037)-YEAR(AB6037))*12+MONTH(AC6037)-MONTH(AB6037)+1,(AC6037-AB6037+1))</f>
        <v>1</v>
      </c>
      <c r="F6037" s="213">
        <f t="shared" si="479"/>
        <v>50000</v>
      </c>
      <c r="G6037" s="202">
        <v>1343856</v>
      </c>
      <c r="H6037" s="198">
        <v>37047.661493055559</v>
      </c>
      <c r="I6037" t="s">
        <v>4276</v>
      </c>
      <c r="M6037" t="s">
        <v>3599</v>
      </c>
      <c r="N6037" t="s">
        <v>4774</v>
      </c>
      <c r="O6037" t="s">
        <v>3516</v>
      </c>
      <c r="P6037" s="199">
        <v>50000</v>
      </c>
      <c r="S6037" t="s">
        <v>3500</v>
      </c>
      <c r="T6037" t="s">
        <v>3730</v>
      </c>
      <c r="U6037" s="201">
        <v>27.9</v>
      </c>
      <c r="V6037" t="s">
        <v>3631</v>
      </c>
      <c r="W6037" t="s">
        <v>4776</v>
      </c>
      <c r="X6037" t="s">
        <v>4777</v>
      </c>
      <c r="Y6037" t="s">
        <v>2830</v>
      </c>
      <c r="Z6037" t="s">
        <v>3051</v>
      </c>
      <c r="AA6037" t="s">
        <v>1754</v>
      </c>
      <c r="AB6037" s="198">
        <v>37073</v>
      </c>
      <c r="AC6037" s="198">
        <v>37103</v>
      </c>
    </row>
    <row r="6038" spans="1:29" x14ac:dyDescent="0.2">
      <c r="A6038" s="44" t="str">
        <f t="shared" si="475"/>
        <v>US Natural Gas Financial</v>
      </c>
      <c r="B6038" s="44" t="str">
        <f t="shared" si="476"/>
        <v>US</v>
      </c>
      <c r="C6038" s="44" t="str">
        <f t="shared" si="477"/>
        <v>Natural Gas</v>
      </c>
      <c r="D6038" s="44" t="str">
        <f t="shared" si="478"/>
        <v>Financial</v>
      </c>
      <c r="E6038" s="44">
        <f>IF(VLOOKUP(S6038,'DD-Lookup'!$J$6:$L$50,3,FALSE)="Monthly",(YEAR(AC6038)-YEAR(AB6038))*12+MONTH(AC6038)-MONTH(AB6038)+1,(AC6038-AB6038+1))</f>
        <v>31</v>
      </c>
      <c r="F6038" s="213">
        <f t="shared" si="479"/>
        <v>155000</v>
      </c>
      <c r="G6038" s="202">
        <v>1343859</v>
      </c>
      <c r="H6038" s="198">
        <v>37047.661793981482</v>
      </c>
      <c r="I6038" t="s">
        <v>3529</v>
      </c>
      <c r="M6038" t="s">
        <v>3494</v>
      </c>
      <c r="N6038" t="s">
        <v>4277</v>
      </c>
      <c r="O6038" t="s">
        <v>4487</v>
      </c>
      <c r="Q6038" s="199">
        <v>5000</v>
      </c>
      <c r="S6038" t="s">
        <v>3495</v>
      </c>
      <c r="T6038" t="s">
        <v>3730</v>
      </c>
      <c r="U6038" s="201">
        <v>3.87</v>
      </c>
      <c r="V6038" t="s">
        <v>47</v>
      </c>
      <c r="W6038" t="s">
        <v>2909</v>
      </c>
      <c r="X6038" t="s">
        <v>4278</v>
      </c>
      <c r="Y6038" t="s">
        <v>3748</v>
      </c>
      <c r="Z6038" t="s">
        <v>3051</v>
      </c>
      <c r="AA6038" t="s">
        <v>48</v>
      </c>
      <c r="AB6038" s="198">
        <v>37073.875</v>
      </c>
      <c r="AC6038" s="198">
        <v>37103.875</v>
      </c>
    </row>
    <row r="6039" spans="1:29" x14ac:dyDescent="0.2">
      <c r="A6039" s="44" t="str">
        <f t="shared" si="475"/>
        <v>US Natural Gas Financial</v>
      </c>
      <c r="B6039" s="44" t="str">
        <f t="shared" si="476"/>
        <v>US</v>
      </c>
      <c r="C6039" s="44" t="str">
        <f t="shared" si="477"/>
        <v>Natural Gas</v>
      </c>
      <c r="D6039" s="44" t="str">
        <f t="shared" si="478"/>
        <v>Financial</v>
      </c>
      <c r="E6039" s="44">
        <f>IF(VLOOKUP(S6039,'DD-Lookup'!$J$6:$L$50,3,FALSE)="Monthly",(YEAR(AC6039)-YEAR(AB6039))*12+MONTH(AC6039)-MONTH(AB6039)+1,(AC6039-AB6039+1))</f>
        <v>24</v>
      </c>
      <c r="F6039" s="213">
        <f t="shared" si="479"/>
        <v>240000</v>
      </c>
      <c r="G6039" s="202">
        <v>1343860</v>
      </c>
      <c r="H6039" s="198">
        <v>37047.66196759259</v>
      </c>
      <c r="I6039" t="s">
        <v>4484</v>
      </c>
      <c r="M6039" t="s">
        <v>3494</v>
      </c>
      <c r="N6039" t="s">
        <v>4277</v>
      </c>
      <c r="O6039" t="s">
        <v>1189</v>
      </c>
      <c r="P6039" s="199">
        <v>10000</v>
      </c>
      <c r="S6039" t="s">
        <v>3495</v>
      </c>
      <c r="T6039" t="s">
        <v>3730</v>
      </c>
      <c r="U6039" s="201">
        <v>3.76</v>
      </c>
      <c r="V6039" t="s">
        <v>3556</v>
      </c>
      <c r="W6039" t="s">
        <v>4527</v>
      </c>
      <c r="X6039" t="s">
        <v>4157</v>
      </c>
      <c r="Y6039" t="s">
        <v>3748</v>
      </c>
      <c r="Z6039" t="s">
        <v>3051</v>
      </c>
      <c r="AA6039" t="s">
        <v>49</v>
      </c>
      <c r="AB6039" s="198">
        <v>37049.875011574077</v>
      </c>
      <c r="AC6039" s="198">
        <v>37072.875011574077</v>
      </c>
    </row>
    <row r="6040" spans="1:29" x14ac:dyDescent="0.2">
      <c r="A6040" s="44" t="str">
        <f t="shared" si="475"/>
        <v>US Natural Gas Financial</v>
      </c>
      <c r="B6040" s="44" t="str">
        <f t="shared" si="476"/>
        <v>US</v>
      </c>
      <c r="C6040" s="44" t="str">
        <f t="shared" si="477"/>
        <v>Natural Gas</v>
      </c>
      <c r="D6040" s="44" t="str">
        <f t="shared" si="478"/>
        <v>Financial</v>
      </c>
      <c r="E6040" s="44">
        <f>IF(VLOOKUP(S6040,'DD-Lookup'!$J$6:$L$50,3,FALSE)="Monthly",(YEAR(AC6040)-YEAR(AB6040))*12+MONTH(AC6040)-MONTH(AB6040)+1,(AC6040-AB6040+1))</f>
        <v>31</v>
      </c>
      <c r="F6040" s="213">
        <f t="shared" si="479"/>
        <v>155000</v>
      </c>
      <c r="G6040" s="202">
        <v>1343861</v>
      </c>
      <c r="H6040" s="198">
        <v>37047.66207175926</v>
      </c>
      <c r="I6040" t="s">
        <v>3147</v>
      </c>
      <c r="M6040" t="s">
        <v>3494</v>
      </c>
      <c r="N6040" t="s">
        <v>4488</v>
      </c>
      <c r="O6040" t="s">
        <v>3098</v>
      </c>
      <c r="P6040" s="199">
        <v>5000</v>
      </c>
      <c r="S6040" t="s">
        <v>3495</v>
      </c>
      <c r="T6040" t="s">
        <v>3730</v>
      </c>
      <c r="U6040" s="201">
        <v>0.44500000000000001</v>
      </c>
      <c r="V6040" t="s">
        <v>3293</v>
      </c>
      <c r="W6040" t="s">
        <v>4489</v>
      </c>
      <c r="X6040" t="s">
        <v>4490</v>
      </c>
      <c r="Y6040" t="s">
        <v>3748</v>
      </c>
      <c r="Z6040" t="s">
        <v>3051</v>
      </c>
      <c r="AA6040" t="s">
        <v>50</v>
      </c>
      <c r="AB6040" s="198">
        <v>37165.875011574077</v>
      </c>
      <c r="AC6040" s="198">
        <v>37195.875011574077</v>
      </c>
    </row>
    <row r="6041" spans="1:29" x14ac:dyDescent="0.2">
      <c r="A6041" s="44" t="str">
        <f t="shared" si="475"/>
        <v>US Natural Gas Financial</v>
      </c>
      <c r="B6041" s="44" t="str">
        <f t="shared" si="476"/>
        <v>US</v>
      </c>
      <c r="C6041" s="44" t="str">
        <f t="shared" si="477"/>
        <v>Natural Gas</v>
      </c>
      <c r="D6041" s="44" t="str">
        <f t="shared" si="478"/>
        <v>Financial</v>
      </c>
      <c r="E6041" s="44">
        <f>IF(VLOOKUP(S6041,'DD-Lookup'!$J$6:$L$50,3,FALSE)="Monthly",(YEAR(AC6041)-YEAR(AB6041))*12+MONTH(AC6041)-MONTH(AB6041)+1,(AC6041-AB6041+1))</f>
        <v>151</v>
      </c>
      <c r="F6041" s="213">
        <f t="shared" si="479"/>
        <v>755000</v>
      </c>
      <c r="G6041" s="202">
        <v>1343864</v>
      </c>
      <c r="H6041" s="198">
        <v>37047.662164351852</v>
      </c>
      <c r="I6041" t="s">
        <v>4282</v>
      </c>
      <c r="M6041" t="s">
        <v>3494</v>
      </c>
      <c r="N6041" t="s">
        <v>4277</v>
      </c>
      <c r="O6041" t="s">
        <v>4505</v>
      </c>
      <c r="P6041" s="199">
        <v>5000</v>
      </c>
      <c r="S6041" t="s">
        <v>3495</v>
      </c>
      <c r="T6041" t="s">
        <v>3730</v>
      </c>
      <c r="U6041" s="201">
        <v>4.3049999999999997</v>
      </c>
      <c r="V6041" t="s">
        <v>4283</v>
      </c>
      <c r="W6041" t="s">
        <v>2909</v>
      </c>
      <c r="X6041" t="s">
        <v>4278</v>
      </c>
      <c r="Y6041" t="s">
        <v>3748</v>
      </c>
      <c r="Z6041" t="s">
        <v>3051</v>
      </c>
      <c r="AA6041" t="s">
        <v>51</v>
      </c>
      <c r="AB6041" s="198">
        <v>37196</v>
      </c>
      <c r="AC6041" s="198">
        <v>37346</v>
      </c>
    </row>
    <row r="6042" spans="1:29" x14ac:dyDescent="0.2">
      <c r="A6042" s="44" t="str">
        <f t="shared" si="475"/>
        <v>US Natural Gas Financial</v>
      </c>
      <c r="B6042" s="44" t="str">
        <f t="shared" si="476"/>
        <v>US</v>
      </c>
      <c r="C6042" s="44" t="str">
        <f t="shared" si="477"/>
        <v>Natural Gas</v>
      </c>
      <c r="D6042" s="44" t="str">
        <f t="shared" si="478"/>
        <v>Financial</v>
      </c>
      <c r="E6042" s="44">
        <f>IF(VLOOKUP(S6042,'DD-Lookup'!$J$6:$L$50,3,FALSE)="Monthly",(YEAR(AC6042)-YEAR(AB6042))*12+MONTH(AC6042)-MONTH(AB6042)+1,(AC6042-AB6042+1))</f>
        <v>24</v>
      </c>
      <c r="F6042" s="213">
        <f t="shared" si="479"/>
        <v>240000</v>
      </c>
      <c r="G6042" s="202">
        <v>1343865</v>
      </c>
      <c r="H6042" s="198">
        <v>37047.662175925929</v>
      </c>
      <c r="I6042" t="s">
        <v>4484</v>
      </c>
      <c r="M6042" t="s">
        <v>3494</v>
      </c>
      <c r="N6042" t="s">
        <v>4277</v>
      </c>
      <c r="O6042" t="s">
        <v>1189</v>
      </c>
      <c r="P6042" s="199">
        <v>10000</v>
      </c>
      <c r="S6042" t="s">
        <v>3495</v>
      </c>
      <c r="T6042" t="s">
        <v>3730</v>
      </c>
      <c r="U6042" s="201">
        <v>3.7549999999999999</v>
      </c>
      <c r="V6042" t="s">
        <v>3556</v>
      </c>
      <c r="W6042" t="s">
        <v>4527</v>
      </c>
      <c r="X6042" t="s">
        <v>4157</v>
      </c>
      <c r="Y6042" t="s">
        <v>3748</v>
      </c>
      <c r="Z6042" t="s">
        <v>3051</v>
      </c>
      <c r="AA6042" t="s">
        <v>52</v>
      </c>
      <c r="AB6042" s="198">
        <v>37049.875011574077</v>
      </c>
      <c r="AC6042" s="198">
        <v>37072.875011574077</v>
      </c>
    </row>
    <row r="6043" spans="1:29" x14ac:dyDescent="0.2">
      <c r="A6043" s="44" t="str">
        <f t="shared" si="475"/>
        <v>US Natural Gas Financial</v>
      </c>
      <c r="B6043" s="44" t="str">
        <f t="shared" si="476"/>
        <v>US</v>
      </c>
      <c r="C6043" s="44" t="str">
        <f t="shared" si="477"/>
        <v>Natural Gas</v>
      </c>
      <c r="D6043" s="44" t="str">
        <f t="shared" si="478"/>
        <v>Financial</v>
      </c>
      <c r="E6043" s="44">
        <f>IF(VLOOKUP(S6043,'DD-Lookup'!$J$6:$L$50,3,FALSE)="Monthly",(YEAR(AC6043)-YEAR(AB6043))*12+MONTH(AC6043)-MONTH(AB6043)+1,(AC6043-AB6043+1))</f>
        <v>31</v>
      </c>
      <c r="F6043" s="213">
        <f t="shared" si="479"/>
        <v>155000</v>
      </c>
      <c r="G6043" s="202">
        <v>1343867</v>
      </c>
      <c r="H6043" s="198">
        <v>37047.662268518521</v>
      </c>
      <c r="I6043" t="s">
        <v>4773</v>
      </c>
      <c r="M6043" t="s">
        <v>3494</v>
      </c>
      <c r="N6043" t="s">
        <v>4277</v>
      </c>
      <c r="O6043" t="s">
        <v>3263</v>
      </c>
      <c r="P6043" s="199">
        <v>5000</v>
      </c>
      <c r="S6043" t="s">
        <v>3495</v>
      </c>
      <c r="T6043" t="s">
        <v>3730</v>
      </c>
      <c r="U6043" s="201">
        <v>3.855</v>
      </c>
      <c r="V6043" t="s">
        <v>4517</v>
      </c>
      <c r="W6043" t="s">
        <v>2909</v>
      </c>
      <c r="X6043" t="s">
        <v>4278</v>
      </c>
      <c r="Y6043" t="s">
        <v>3748</v>
      </c>
      <c r="Z6043" t="s">
        <v>3051</v>
      </c>
      <c r="AA6043" t="s">
        <v>53</v>
      </c>
      <c r="AB6043" s="198">
        <v>37073.915972222225</v>
      </c>
      <c r="AC6043" s="198">
        <v>37103.915972222225</v>
      </c>
    </row>
    <row r="6044" spans="1:29" x14ac:dyDescent="0.2">
      <c r="A6044" s="44" t="str">
        <f t="shared" si="475"/>
        <v>US Power Physical</v>
      </c>
      <c r="B6044" s="44" t="str">
        <f t="shared" si="476"/>
        <v>US</v>
      </c>
      <c r="C6044" s="44" t="str">
        <f t="shared" si="477"/>
        <v>Power</v>
      </c>
      <c r="D6044" s="44" t="str">
        <f t="shared" si="478"/>
        <v>Physical</v>
      </c>
      <c r="E6044" s="44">
        <f>IF(VLOOKUP(S6044,'DD-Lookup'!$J$6:$L$50,3,FALSE)="Monthly",(YEAR(AC6044)-YEAR(AB6044))*12+MONTH(AC6044)-MONTH(AB6044)+1,(AC6044-AB6044+1))</f>
        <v>31</v>
      </c>
      <c r="F6044" s="213">
        <f t="shared" si="479"/>
        <v>1550</v>
      </c>
      <c r="G6044" s="202">
        <v>1343873</v>
      </c>
      <c r="H6044" s="198">
        <v>37047.66265046296</v>
      </c>
      <c r="I6044" t="s">
        <v>4543</v>
      </c>
      <c r="M6044" t="s">
        <v>2818</v>
      </c>
      <c r="N6044" t="s">
        <v>3519</v>
      </c>
      <c r="O6044" t="s">
        <v>3834</v>
      </c>
      <c r="P6044" s="199">
        <v>50</v>
      </c>
      <c r="S6044" t="s">
        <v>3493</v>
      </c>
      <c r="T6044" t="s">
        <v>3730</v>
      </c>
      <c r="U6044" s="201">
        <v>81.75</v>
      </c>
      <c r="V6044" t="s">
        <v>54</v>
      </c>
      <c r="W6044" t="s">
        <v>3538</v>
      </c>
      <c r="X6044" t="s">
        <v>3539</v>
      </c>
      <c r="Y6044" t="s">
        <v>4783</v>
      </c>
      <c r="Z6044" t="s">
        <v>3046</v>
      </c>
      <c r="AA6044">
        <v>633818.1</v>
      </c>
      <c r="AB6044" s="198">
        <v>37073.875011574077</v>
      </c>
      <c r="AC6044" s="198">
        <v>37103.875011574077</v>
      </c>
    </row>
    <row r="6045" spans="1:29" x14ac:dyDescent="0.2">
      <c r="A6045" s="44" t="str">
        <f t="shared" si="475"/>
        <v>US Crude Financial</v>
      </c>
      <c r="B6045" s="44" t="str">
        <f t="shared" si="476"/>
        <v>US</v>
      </c>
      <c r="C6045" s="44" t="str">
        <f t="shared" si="477"/>
        <v>Crude</v>
      </c>
      <c r="D6045" s="44" t="str">
        <f t="shared" si="478"/>
        <v>Financial</v>
      </c>
      <c r="E6045" s="44">
        <f>IF(VLOOKUP(S6045,'DD-Lookup'!$J$6:$L$50,3,FALSE)="Monthly",(YEAR(AC6045)-YEAR(AB6045))*12+MONTH(AC6045)-MONTH(AB6045)+1,(AC6045-AB6045+1))</f>
        <v>1</v>
      </c>
      <c r="F6045" s="213">
        <f t="shared" si="479"/>
        <v>50000</v>
      </c>
      <c r="G6045" s="202">
        <v>1343874</v>
      </c>
      <c r="H6045" s="198">
        <v>37047.662800925929</v>
      </c>
      <c r="I6045" t="s">
        <v>4141</v>
      </c>
      <c r="M6045" t="s">
        <v>3599</v>
      </c>
      <c r="N6045" t="s">
        <v>4774</v>
      </c>
      <c r="O6045" t="s">
        <v>3516</v>
      </c>
      <c r="P6045" s="199">
        <v>50000</v>
      </c>
      <c r="S6045" t="s">
        <v>3500</v>
      </c>
      <c r="T6045" t="s">
        <v>3730</v>
      </c>
      <c r="U6045" s="201">
        <v>27.9</v>
      </c>
      <c r="V6045" t="s">
        <v>27</v>
      </c>
      <c r="W6045" t="s">
        <v>4776</v>
      </c>
      <c r="X6045" t="s">
        <v>4777</v>
      </c>
      <c r="Y6045" t="s">
        <v>2830</v>
      </c>
      <c r="Z6045" t="s">
        <v>3051</v>
      </c>
      <c r="AA6045" t="s">
        <v>1754</v>
      </c>
      <c r="AB6045" s="198">
        <v>37073</v>
      </c>
      <c r="AC6045" s="198">
        <v>37103</v>
      </c>
    </row>
    <row r="6046" spans="1:29" x14ac:dyDescent="0.2">
      <c r="A6046" s="44" t="str">
        <f t="shared" si="475"/>
        <v>US Natural Gas Financial</v>
      </c>
      <c r="B6046" s="44" t="str">
        <f t="shared" si="476"/>
        <v>US</v>
      </c>
      <c r="C6046" s="44" t="str">
        <f t="shared" si="477"/>
        <v>Natural Gas</v>
      </c>
      <c r="D6046" s="44" t="str">
        <f t="shared" si="478"/>
        <v>Financial</v>
      </c>
      <c r="E6046" s="44">
        <f>IF(VLOOKUP(S6046,'DD-Lookup'!$J$6:$L$50,3,FALSE)="Monthly",(YEAR(AC6046)-YEAR(AB6046))*12+MONTH(AC6046)-MONTH(AB6046)+1,(AC6046-AB6046+1))</f>
        <v>31</v>
      </c>
      <c r="F6046" s="213">
        <f t="shared" si="479"/>
        <v>232500</v>
      </c>
      <c r="G6046" s="202">
        <v>1343876</v>
      </c>
      <c r="H6046" s="198">
        <v>37047.662824074076</v>
      </c>
      <c r="I6046" t="s">
        <v>4521</v>
      </c>
      <c r="M6046" t="s">
        <v>3494</v>
      </c>
      <c r="N6046" t="s">
        <v>4277</v>
      </c>
      <c r="O6046" t="s">
        <v>4487</v>
      </c>
      <c r="P6046" s="199">
        <v>7500</v>
      </c>
      <c r="S6046" t="s">
        <v>3495</v>
      </c>
      <c r="T6046" t="s">
        <v>3730</v>
      </c>
      <c r="U6046" s="201">
        <v>3.86</v>
      </c>
      <c r="V6046" t="s">
        <v>3663</v>
      </c>
      <c r="W6046" t="s">
        <v>2909</v>
      </c>
      <c r="X6046" t="s">
        <v>4278</v>
      </c>
      <c r="Y6046" t="s">
        <v>3748</v>
      </c>
      <c r="Z6046" t="s">
        <v>3051</v>
      </c>
      <c r="AA6046" t="s">
        <v>55</v>
      </c>
      <c r="AB6046" s="198">
        <v>37073.875</v>
      </c>
      <c r="AC6046" s="198">
        <v>37103.875</v>
      </c>
    </row>
    <row r="6047" spans="1:29" x14ac:dyDescent="0.2">
      <c r="A6047" s="44" t="str">
        <f t="shared" si="475"/>
        <v>US Natural Gas Financial</v>
      </c>
      <c r="B6047" s="44" t="str">
        <f t="shared" si="476"/>
        <v>US</v>
      </c>
      <c r="C6047" s="44" t="str">
        <f t="shared" si="477"/>
        <v>Natural Gas</v>
      </c>
      <c r="D6047" s="44" t="str">
        <f t="shared" si="478"/>
        <v>Financial</v>
      </c>
      <c r="E6047" s="44">
        <f>IF(VLOOKUP(S6047,'DD-Lookup'!$J$6:$L$50,3,FALSE)="Monthly",(YEAR(AC6047)-YEAR(AB6047))*12+MONTH(AC6047)-MONTH(AB6047)+1,(AC6047-AB6047+1))</f>
        <v>31</v>
      </c>
      <c r="F6047" s="213">
        <f t="shared" si="479"/>
        <v>155000</v>
      </c>
      <c r="G6047" s="202">
        <v>1343877</v>
      </c>
      <c r="H6047" s="198">
        <v>37047.662881944445</v>
      </c>
      <c r="I6047" t="s">
        <v>3606</v>
      </c>
      <c r="M6047" t="s">
        <v>3494</v>
      </c>
      <c r="N6047" t="s">
        <v>4277</v>
      </c>
      <c r="O6047" t="s">
        <v>4487</v>
      </c>
      <c r="Q6047" s="199">
        <v>5000</v>
      </c>
      <c r="S6047" t="s">
        <v>3495</v>
      </c>
      <c r="T6047" t="s">
        <v>3730</v>
      </c>
      <c r="U6047" s="201">
        <v>3.87</v>
      </c>
      <c r="V6047" t="s">
        <v>3197</v>
      </c>
      <c r="W6047" t="s">
        <v>2909</v>
      </c>
      <c r="X6047" t="s">
        <v>4278</v>
      </c>
      <c r="Y6047" t="s">
        <v>3748</v>
      </c>
      <c r="Z6047" t="s">
        <v>3051</v>
      </c>
      <c r="AA6047" t="s">
        <v>56</v>
      </c>
      <c r="AB6047" s="198">
        <v>37073.875</v>
      </c>
      <c r="AC6047" s="198">
        <v>37103.875</v>
      </c>
    </row>
    <row r="6048" spans="1:29" x14ac:dyDescent="0.2">
      <c r="A6048" s="44" t="str">
        <f t="shared" si="475"/>
        <v>US Natural Gas Financial</v>
      </c>
      <c r="B6048" s="44" t="str">
        <f t="shared" si="476"/>
        <v>US</v>
      </c>
      <c r="C6048" s="44" t="str">
        <f t="shared" si="477"/>
        <v>Natural Gas</v>
      </c>
      <c r="D6048" s="44" t="str">
        <f t="shared" si="478"/>
        <v>Financial</v>
      </c>
      <c r="E6048" s="44">
        <f>IF(VLOOKUP(S6048,'DD-Lookup'!$J$6:$L$50,3,FALSE)="Monthly",(YEAR(AC6048)-YEAR(AB6048))*12+MONTH(AC6048)-MONTH(AB6048)+1,(AC6048-AB6048+1))</f>
        <v>31</v>
      </c>
      <c r="F6048" s="213">
        <f t="shared" si="479"/>
        <v>232500</v>
      </c>
      <c r="G6048" s="202">
        <v>1343878</v>
      </c>
      <c r="H6048" s="198">
        <v>37047.662928240738</v>
      </c>
      <c r="I6048" t="s">
        <v>4773</v>
      </c>
      <c r="M6048" t="s">
        <v>3494</v>
      </c>
      <c r="N6048" t="s">
        <v>4277</v>
      </c>
      <c r="O6048" t="s">
        <v>4487</v>
      </c>
      <c r="P6048" s="199">
        <v>7500</v>
      </c>
      <c r="S6048" t="s">
        <v>3495</v>
      </c>
      <c r="T6048" t="s">
        <v>3730</v>
      </c>
      <c r="U6048" s="201">
        <v>3.8650000000000002</v>
      </c>
      <c r="V6048" t="s">
        <v>4517</v>
      </c>
      <c r="W6048" t="s">
        <v>2909</v>
      </c>
      <c r="X6048" t="s">
        <v>4278</v>
      </c>
      <c r="Y6048" t="s">
        <v>3748</v>
      </c>
      <c r="Z6048" t="s">
        <v>3051</v>
      </c>
      <c r="AA6048" t="s">
        <v>57</v>
      </c>
      <c r="AB6048" s="198">
        <v>37073.875</v>
      </c>
      <c r="AC6048" s="198">
        <v>37103.875</v>
      </c>
    </row>
    <row r="6049" spans="1:29" x14ac:dyDescent="0.2">
      <c r="A6049" s="44" t="str">
        <f t="shared" si="475"/>
        <v>US Natural Gas Financial</v>
      </c>
      <c r="B6049" s="44" t="str">
        <f t="shared" si="476"/>
        <v>US</v>
      </c>
      <c r="C6049" s="44" t="str">
        <f t="shared" si="477"/>
        <v>Natural Gas</v>
      </c>
      <c r="D6049" s="44" t="str">
        <f t="shared" si="478"/>
        <v>Financial</v>
      </c>
      <c r="E6049" s="44">
        <f>IF(VLOOKUP(S6049,'DD-Lookup'!$J$6:$L$50,3,FALSE)="Monthly",(YEAR(AC6049)-YEAR(AB6049))*12+MONTH(AC6049)-MONTH(AB6049)+1,(AC6049-AB6049+1))</f>
        <v>151</v>
      </c>
      <c r="F6049" s="213">
        <f t="shared" si="479"/>
        <v>755000</v>
      </c>
      <c r="G6049" s="202">
        <v>1343883</v>
      </c>
      <c r="H6049" s="198">
        <v>37047.664085648146</v>
      </c>
      <c r="I6049" t="s">
        <v>4282</v>
      </c>
      <c r="M6049" t="s">
        <v>3494</v>
      </c>
      <c r="N6049" t="s">
        <v>4277</v>
      </c>
      <c r="O6049" t="s">
        <v>4505</v>
      </c>
      <c r="P6049" s="199">
        <v>5000</v>
      </c>
      <c r="S6049" t="s">
        <v>3495</v>
      </c>
      <c r="T6049" t="s">
        <v>3730</v>
      </c>
      <c r="U6049" s="201">
        <v>4.3</v>
      </c>
      <c r="V6049" t="s">
        <v>4283</v>
      </c>
      <c r="W6049" t="s">
        <v>2909</v>
      </c>
      <c r="X6049" t="s">
        <v>4278</v>
      </c>
      <c r="Y6049" t="s">
        <v>3748</v>
      </c>
      <c r="Z6049" t="s">
        <v>3051</v>
      </c>
      <c r="AA6049" t="s">
        <v>58</v>
      </c>
      <c r="AB6049" s="198">
        <v>37196</v>
      </c>
      <c r="AC6049" s="198">
        <v>37346</v>
      </c>
    </row>
    <row r="6050" spans="1:29" x14ac:dyDescent="0.2">
      <c r="A6050" s="44" t="str">
        <f t="shared" si="475"/>
        <v>US Natural Gas Financial</v>
      </c>
      <c r="B6050" s="44" t="str">
        <f t="shared" si="476"/>
        <v>US</v>
      </c>
      <c r="C6050" s="44" t="str">
        <f t="shared" si="477"/>
        <v>Natural Gas</v>
      </c>
      <c r="D6050" s="44" t="str">
        <f t="shared" si="478"/>
        <v>Financial</v>
      </c>
      <c r="E6050" s="44">
        <f>IF(VLOOKUP(S6050,'DD-Lookup'!$J$6:$L$50,3,FALSE)="Monthly",(YEAR(AC6050)-YEAR(AB6050))*12+MONTH(AC6050)-MONTH(AB6050)+1,(AC6050-AB6050+1))</f>
        <v>31</v>
      </c>
      <c r="F6050" s="213">
        <f t="shared" si="479"/>
        <v>620000</v>
      </c>
      <c r="G6050" s="202">
        <v>1343884</v>
      </c>
      <c r="H6050" s="198">
        <v>37047.664131944446</v>
      </c>
      <c r="I6050" t="s">
        <v>3606</v>
      </c>
      <c r="M6050" t="s">
        <v>3494</v>
      </c>
      <c r="N6050" t="s">
        <v>4277</v>
      </c>
      <c r="O6050" t="s">
        <v>4487</v>
      </c>
      <c r="P6050" s="199">
        <v>20000</v>
      </c>
      <c r="S6050" t="s">
        <v>3495</v>
      </c>
      <c r="T6050" t="s">
        <v>3730</v>
      </c>
      <c r="U6050" s="201">
        <v>3.86</v>
      </c>
      <c r="V6050" t="s">
        <v>3154</v>
      </c>
      <c r="W6050" t="s">
        <v>2909</v>
      </c>
      <c r="X6050" t="s">
        <v>4278</v>
      </c>
      <c r="Y6050" t="s">
        <v>3748</v>
      </c>
      <c r="Z6050" t="s">
        <v>3051</v>
      </c>
      <c r="AA6050" t="s">
        <v>59</v>
      </c>
      <c r="AB6050" s="198">
        <v>37073.875</v>
      </c>
      <c r="AC6050" s="198">
        <v>37103.875</v>
      </c>
    </row>
    <row r="6051" spans="1:29" x14ac:dyDescent="0.2">
      <c r="A6051" s="44" t="str">
        <f t="shared" si="475"/>
        <v>US Natural Gas Financial</v>
      </c>
      <c r="B6051" s="44" t="str">
        <f t="shared" si="476"/>
        <v>US</v>
      </c>
      <c r="C6051" s="44" t="str">
        <f t="shared" si="477"/>
        <v>Natural Gas</v>
      </c>
      <c r="D6051" s="44" t="str">
        <f t="shared" si="478"/>
        <v>Financial</v>
      </c>
      <c r="E6051" s="44">
        <f>IF(VLOOKUP(S6051,'DD-Lookup'!$J$6:$L$50,3,FALSE)="Monthly",(YEAR(AC6051)-YEAR(AB6051))*12+MONTH(AC6051)-MONTH(AB6051)+1,(AC6051-AB6051+1))</f>
        <v>31</v>
      </c>
      <c r="F6051" s="213">
        <f t="shared" si="479"/>
        <v>620000</v>
      </c>
      <c r="G6051" s="202">
        <v>1343885</v>
      </c>
      <c r="H6051" s="198">
        <v>37047.664398148147</v>
      </c>
      <c r="I6051" t="s">
        <v>3518</v>
      </c>
      <c r="M6051" t="s">
        <v>3494</v>
      </c>
      <c r="N6051" t="s">
        <v>4277</v>
      </c>
      <c r="O6051" t="s">
        <v>4487</v>
      </c>
      <c r="P6051" s="199">
        <v>20000</v>
      </c>
      <c r="S6051" t="s">
        <v>3495</v>
      </c>
      <c r="T6051" t="s">
        <v>3730</v>
      </c>
      <c r="U6051" s="201">
        <v>3.855</v>
      </c>
      <c r="V6051" t="s">
        <v>3542</v>
      </c>
      <c r="W6051" t="s">
        <v>2909</v>
      </c>
      <c r="X6051" t="s">
        <v>4278</v>
      </c>
      <c r="Y6051" t="s">
        <v>3748</v>
      </c>
      <c r="Z6051" t="s">
        <v>3051</v>
      </c>
      <c r="AA6051" t="s">
        <v>60</v>
      </c>
      <c r="AB6051" s="198">
        <v>37073.875</v>
      </c>
      <c r="AC6051" s="198">
        <v>37103.875</v>
      </c>
    </row>
    <row r="6052" spans="1:29" x14ac:dyDescent="0.2">
      <c r="A6052" s="44" t="str">
        <f t="shared" si="475"/>
        <v xml:space="preserve"> Natural Gas Physical</v>
      </c>
      <c r="B6052" s="44" t="str">
        <f t="shared" si="476"/>
        <v/>
      </c>
      <c r="C6052" s="44" t="str">
        <f t="shared" si="477"/>
        <v>Natural Gas</v>
      </c>
      <c r="D6052" s="44" t="str">
        <f t="shared" si="478"/>
        <v>Physical</v>
      </c>
      <c r="E6052" s="44">
        <f>IF(VLOOKUP(S6052,'DD-Lookup'!$J$6:$L$50,3,FALSE)="Monthly",(YEAR(AC6052)-YEAR(AB6052))*12+MONTH(AC6052)-MONTH(AB6052)+1,(AC6052-AB6052+1))</f>
        <v>1</v>
      </c>
      <c r="F6052" s="213">
        <f t="shared" si="479"/>
        <v>5000</v>
      </c>
      <c r="G6052" s="202">
        <v>1343886</v>
      </c>
      <c r="H6052" s="198">
        <v>37047.664421296293</v>
      </c>
      <c r="I6052" t="s">
        <v>3321</v>
      </c>
      <c r="M6052" t="s">
        <v>3494</v>
      </c>
      <c r="N6052" t="s">
        <v>3176</v>
      </c>
      <c r="O6052" t="s">
        <v>4591</v>
      </c>
      <c r="P6052" s="199">
        <v>5000</v>
      </c>
      <c r="S6052" t="s">
        <v>3798</v>
      </c>
      <c r="T6052" t="s">
        <v>3177</v>
      </c>
      <c r="U6052" s="201">
        <v>4.63</v>
      </c>
      <c r="V6052" t="s">
        <v>3322</v>
      </c>
      <c r="W6052" t="s">
        <v>3178</v>
      </c>
      <c r="X6052" t="s">
        <v>3179</v>
      </c>
      <c r="Y6052" t="s">
        <v>4481</v>
      </c>
      <c r="Z6052" t="s">
        <v>3052</v>
      </c>
      <c r="AA6052">
        <v>832023</v>
      </c>
      <c r="AB6052" s="198">
        <v>37047.875011574077</v>
      </c>
      <c r="AC6052" s="198">
        <v>37047.875011574077</v>
      </c>
    </row>
    <row r="6053" spans="1:29" x14ac:dyDescent="0.2">
      <c r="A6053" s="44" t="str">
        <f t="shared" si="475"/>
        <v>US Crude Financial</v>
      </c>
      <c r="B6053" s="44" t="str">
        <f t="shared" si="476"/>
        <v>US</v>
      </c>
      <c r="C6053" s="44" t="str">
        <f t="shared" si="477"/>
        <v>Crude</v>
      </c>
      <c r="D6053" s="44" t="str">
        <f t="shared" si="478"/>
        <v>Financial</v>
      </c>
      <c r="E6053" s="44">
        <f>IF(VLOOKUP(S6053,'DD-Lookup'!$J$6:$L$50,3,FALSE)="Monthly",(YEAR(AC6053)-YEAR(AB6053))*12+MONTH(AC6053)-MONTH(AB6053)+1,(AC6053-AB6053+1))</f>
        <v>1</v>
      </c>
      <c r="F6053" s="213">
        <f t="shared" si="479"/>
        <v>50000</v>
      </c>
      <c r="G6053" s="202">
        <v>1343887</v>
      </c>
      <c r="H6053" s="198">
        <v>37047.664525462962</v>
      </c>
      <c r="I6053" t="s">
        <v>4276</v>
      </c>
      <c r="M6053" t="s">
        <v>3599</v>
      </c>
      <c r="N6053" t="s">
        <v>4774</v>
      </c>
      <c r="O6053" t="s">
        <v>3516</v>
      </c>
      <c r="P6053" s="199">
        <v>50000</v>
      </c>
      <c r="S6053" t="s">
        <v>3500</v>
      </c>
      <c r="T6053" t="s">
        <v>3730</v>
      </c>
      <c r="U6053" s="201">
        <v>27.88</v>
      </c>
      <c r="V6053" t="s">
        <v>3631</v>
      </c>
      <c r="W6053" t="s">
        <v>4776</v>
      </c>
      <c r="X6053" t="s">
        <v>4777</v>
      </c>
      <c r="Y6053" t="s">
        <v>2830</v>
      </c>
      <c r="Z6053" t="s">
        <v>3051</v>
      </c>
      <c r="AA6053" t="s">
        <v>1754</v>
      </c>
      <c r="AB6053" s="198">
        <v>37073</v>
      </c>
      <c r="AC6053" s="198">
        <v>37103</v>
      </c>
    </row>
    <row r="6054" spans="1:29" x14ac:dyDescent="0.2">
      <c r="A6054" s="44" t="str">
        <f t="shared" si="475"/>
        <v>US Crude Financial</v>
      </c>
      <c r="B6054" s="44" t="str">
        <f t="shared" si="476"/>
        <v>US</v>
      </c>
      <c r="C6054" s="44" t="str">
        <f t="shared" si="477"/>
        <v>Crude</v>
      </c>
      <c r="D6054" s="44" t="str">
        <f t="shared" si="478"/>
        <v>Financial</v>
      </c>
      <c r="E6054" s="44">
        <f>IF(VLOOKUP(S6054,'DD-Lookup'!$J$6:$L$50,3,FALSE)="Monthly",(YEAR(AC6054)-YEAR(AB6054))*12+MONTH(AC6054)-MONTH(AB6054)+1,(AC6054-AB6054+1))</f>
        <v>1</v>
      </c>
      <c r="F6054" s="213">
        <f t="shared" si="479"/>
        <v>50000</v>
      </c>
      <c r="G6054" s="202">
        <v>1343889</v>
      </c>
      <c r="H6054" s="198">
        <v>37047.664733796293</v>
      </c>
      <c r="I6054" t="s">
        <v>4276</v>
      </c>
      <c r="M6054" t="s">
        <v>3599</v>
      </c>
      <c r="N6054" t="s">
        <v>4774</v>
      </c>
      <c r="O6054" t="s">
        <v>3516</v>
      </c>
      <c r="P6054" s="199">
        <v>50000</v>
      </c>
      <c r="S6054" t="s">
        <v>3500</v>
      </c>
      <c r="T6054" t="s">
        <v>3730</v>
      </c>
      <c r="U6054" s="201">
        <v>27.86</v>
      </c>
      <c r="V6054" t="s">
        <v>3801</v>
      </c>
      <c r="W6054" t="s">
        <v>4776</v>
      </c>
      <c r="X6054" t="s">
        <v>4777</v>
      </c>
      <c r="Y6054" t="s">
        <v>2830</v>
      </c>
      <c r="Z6054" t="s">
        <v>3051</v>
      </c>
      <c r="AA6054" t="s">
        <v>1754</v>
      </c>
      <c r="AB6054" s="198">
        <v>37073</v>
      </c>
      <c r="AC6054" s="198">
        <v>37103</v>
      </c>
    </row>
    <row r="6055" spans="1:29" x14ac:dyDescent="0.2">
      <c r="A6055" s="44" t="str">
        <f t="shared" si="475"/>
        <v>US Natural Gas Financial</v>
      </c>
      <c r="B6055" s="44" t="str">
        <f t="shared" si="476"/>
        <v>US</v>
      </c>
      <c r="C6055" s="44" t="str">
        <f t="shared" si="477"/>
        <v>Natural Gas</v>
      </c>
      <c r="D6055" s="44" t="str">
        <f t="shared" si="478"/>
        <v>Financial</v>
      </c>
      <c r="E6055" s="44">
        <f>IF(VLOOKUP(S6055,'DD-Lookup'!$J$6:$L$50,3,FALSE)="Monthly",(YEAR(AC6055)-YEAR(AB6055))*12+MONTH(AC6055)-MONTH(AB6055)+1,(AC6055-AB6055+1))</f>
        <v>31</v>
      </c>
      <c r="F6055" s="213">
        <f t="shared" si="479"/>
        <v>62000</v>
      </c>
      <c r="G6055" s="202">
        <v>1343891</v>
      </c>
      <c r="H6055" s="198">
        <v>37047.664918981478</v>
      </c>
      <c r="I6055" t="s">
        <v>4473</v>
      </c>
      <c r="M6055" t="s">
        <v>3494</v>
      </c>
      <c r="N6055" t="s">
        <v>4488</v>
      </c>
      <c r="O6055" t="s">
        <v>4384</v>
      </c>
      <c r="Q6055" s="199">
        <v>2000</v>
      </c>
      <c r="S6055" t="s">
        <v>3495</v>
      </c>
      <c r="T6055" t="s">
        <v>3730</v>
      </c>
      <c r="U6055" s="201">
        <v>4.8600000000000003</v>
      </c>
      <c r="V6055" t="s">
        <v>4058</v>
      </c>
      <c r="W6055" t="s">
        <v>4385</v>
      </c>
      <c r="X6055" t="s">
        <v>4386</v>
      </c>
      <c r="Y6055" t="s">
        <v>3748</v>
      </c>
      <c r="Z6055" t="s">
        <v>3051</v>
      </c>
      <c r="AA6055" t="s">
        <v>1754</v>
      </c>
      <c r="AB6055" s="198">
        <v>37073.875011574077</v>
      </c>
      <c r="AC6055" s="198">
        <v>37103.875011574077</v>
      </c>
    </row>
    <row r="6056" spans="1:29" x14ac:dyDescent="0.2">
      <c r="A6056" s="44" t="str">
        <f t="shared" si="475"/>
        <v xml:space="preserve"> Natural Gas Physical</v>
      </c>
      <c r="B6056" s="44" t="str">
        <f t="shared" si="476"/>
        <v/>
      </c>
      <c r="C6056" s="44" t="str">
        <f t="shared" si="477"/>
        <v>Natural Gas</v>
      </c>
      <c r="D6056" s="44" t="str">
        <f t="shared" si="478"/>
        <v>Physical</v>
      </c>
      <c r="E6056" s="44">
        <f>IF(VLOOKUP(S6056,'DD-Lookup'!$J$6:$L$50,3,FALSE)="Monthly",(YEAR(AC6056)-YEAR(AB6056))*12+MONTH(AC6056)-MONTH(AB6056)+1,(AC6056-AB6056+1))</f>
        <v>1</v>
      </c>
      <c r="F6056" s="213">
        <f t="shared" si="479"/>
        <v>5000</v>
      </c>
      <c r="G6056" s="202">
        <v>1343896</v>
      </c>
      <c r="H6056" s="198">
        <v>37047.66611111111</v>
      </c>
      <c r="I6056" t="s">
        <v>4491</v>
      </c>
      <c r="M6056" t="s">
        <v>3494</v>
      </c>
      <c r="N6056" t="s">
        <v>3176</v>
      </c>
      <c r="O6056" t="s">
        <v>4591</v>
      </c>
      <c r="P6056" s="199">
        <v>5000</v>
      </c>
      <c r="S6056" t="s">
        <v>3798</v>
      </c>
      <c r="T6056" t="s">
        <v>3177</v>
      </c>
      <c r="U6056" s="201">
        <v>4.6100000000000003</v>
      </c>
      <c r="V6056" t="s">
        <v>3455</v>
      </c>
      <c r="W6056" t="s">
        <v>3178</v>
      </c>
      <c r="X6056" t="s">
        <v>3179</v>
      </c>
      <c r="Y6056" t="s">
        <v>4481</v>
      </c>
      <c r="Z6056" t="s">
        <v>3052</v>
      </c>
      <c r="AA6056">
        <v>832025</v>
      </c>
      <c r="AB6056" s="198">
        <v>37047.875011574077</v>
      </c>
      <c r="AC6056" s="198">
        <v>37047.875011574077</v>
      </c>
    </row>
    <row r="6057" spans="1:29" x14ac:dyDescent="0.2">
      <c r="A6057" s="44" t="str">
        <f t="shared" si="475"/>
        <v>US Crude Financial</v>
      </c>
      <c r="B6057" s="44" t="str">
        <f t="shared" si="476"/>
        <v>US</v>
      </c>
      <c r="C6057" s="44" t="str">
        <f t="shared" si="477"/>
        <v>Crude</v>
      </c>
      <c r="D6057" s="44" t="str">
        <f t="shared" si="478"/>
        <v>Financial</v>
      </c>
      <c r="E6057" s="44">
        <f>IF(VLOOKUP(S6057,'DD-Lookup'!$J$6:$L$50,3,FALSE)="Monthly",(YEAR(AC6057)-YEAR(AB6057))*12+MONTH(AC6057)-MONTH(AB6057)+1,(AC6057-AB6057+1))</f>
        <v>1</v>
      </c>
      <c r="F6057" s="213">
        <f t="shared" si="479"/>
        <v>50000</v>
      </c>
      <c r="G6057" s="202">
        <v>1343897</v>
      </c>
      <c r="H6057" s="198">
        <v>37047.666516203702</v>
      </c>
      <c r="I6057" t="s">
        <v>4773</v>
      </c>
      <c r="M6057" t="s">
        <v>3599</v>
      </c>
      <c r="N6057" t="s">
        <v>4774</v>
      </c>
      <c r="O6057" t="s">
        <v>3516</v>
      </c>
      <c r="P6057" s="199">
        <v>50000</v>
      </c>
      <c r="S6057" t="s">
        <v>3500</v>
      </c>
      <c r="T6057" t="s">
        <v>3730</v>
      </c>
      <c r="U6057" s="201">
        <v>27.8</v>
      </c>
      <c r="V6057" t="s">
        <v>4775</v>
      </c>
      <c r="W6057" t="s">
        <v>4776</v>
      </c>
      <c r="X6057" t="s">
        <v>4777</v>
      </c>
      <c r="Y6057" t="s">
        <v>2830</v>
      </c>
      <c r="Z6057" t="s">
        <v>3051</v>
      </c>
      <c r="AA6057" t="s">
        <v>1754</v>
      </c>
      <c r="AB6057" s="198">
        <v>37073</v>
      </c>
      <c r="AC6057" s="198">
        <v>37103</v>
      </c>
    </row>
    <row r="6058" spans="1:29" x14ac:dyDescent="0.2">
      <c r="A6058" s="44" t="str">
        <f t="shared" si="475"/>
        <v>US Natural Gas Financial</v>
      </c>
      <c r="B6058" s="44" t="str">
        <f t="shared" si="476"/>
        <v>US</v>
      </c>
      <c r="C6058" s="44" t="str">
        <f t="shared" si="477"/>
        <v>Natural Gas</v>
      </c>
      <c r="D6058" s="44" t="str">
        <f t="shared" si="478"/>
        <v>Financial</v>
      </c>
      <c r="E6058" s="44">
        <f>IF(VLOOKUP(S6058,'DD-Lookup'!$J$6:$L$50,3,FALSE)="Monthly",(YEAR(AC6058)-YEAR(AB6058))*12+MONTH(AC6058)-MONTH(AB6058)+1,(AC6058-AB6058+1))</f>
        <v>31</v>
      </c>
      <c r="F6058" s="213">
        <f t="shared" si="479"/>
        <v>620000</v>
      </c>
      <c r="G6058" s="202">
        <v>1343898</v>
      </c>
      <c r="H6058" s="198">
        <v>37047.666863425926</v>
      </c>
      <c r="I6058" t="s">
        <v>4280</v>
      </c>
      <c r="M6058" t="s">
        <v>3494</v>
      </c>
      <c r="N6058" t="s">
        <v>4277</v>
      </c>
      <c r="O6058" t="s">
        <v>4487</v>
      </c>
      <c r="P6058" s="199">
        <v>20000</v>
      </c>
      <c r="S6058" t="s">
        <v>3495</v>
      </c>
      <c r="T6058" t="s">
        <v>3730</v>
      </c>
      <c r="U6058" s="201">
        <v>3.85</v>
      </c>
      <c r="V6058" t="s">
        <v>3630</v>
      </c>
      <c r="W6058" t="s">
        <v>2909</v>
      </c>
      <c r="X6058" t="s">
        <v>4278</v>
      </c>
      <c r="Y6058" t="s">
        <v>3748</v>
      </c>
      <c r="Z6058" t="s">
        <v>3051</v>
      </c>
      <c r="AA6058" t="s">
        <v>1754</v>
      </c>
      <c r="AB6058" s="198">
        <v>37073.875</v>
      </c>
      <c r="AC6058" s="198">
        <v>37103.875</v>
      </c>
    </row>
    <row r="6059" spans="1:29" x14ac:dyDescent="0.2">
      <c r="A6059" s="44" t="str">
        <f t="shared" si="475"/>
        <v>US Natural Gas Financial</v>
      </c>
      <c r="B6059" s="44" t="str">
        <f t="shared" si="476"/>
        <v>US</v>
      </c>
      <c r="C6059" s="44" t="str">
        <f t="shared" si="477"/>
        <v>Natural Gas</v>
      </c>
      <c r="D6059" s="44" t="str">
        <f t="shared" si="478"/>
        <v>Financial</v>
      </c>
      <c r="E6059" s="44">
        <f>IF(VLOOKUP(S6059,'DD-Lookup'!$J$6:$L$50,3,FALSE)="Monthly",(YEAR(AC6059)-YEAR(AB6059))*12+MONTH(AC6059)-MONTH(AB6059)+1,(AC6059-AB6059+1))</f>
        <v>31</v>
      </c>
      <c r="F6059" s="213">
        <f t="shared" si="479"/>
        <v>620000</v>
      </c>
      <c r="G6059" s="202">
        <v>1343901</v>
      </c>
      <c r="H6059" s="198">
        <v>37047.668333333335</v>
      </c>
      <c r="I6059" t="s">
        <v>4449</v>
      </c>
      <c r="M6059" t="s">
        <v>3494</v>
      </c>
      <c r="N6059" t="s">
        <v>4277</v>
      </c>
      <c r="O6059" t="s">
        <v>4487</v>
      </c>
      <c r="P6059" s="199">
        <v>20000</v>
      </c>
      <c r="S6059" t="s">
        <v>3495</v>
      </c>
      <c r="T6059" t="s">
        <v>3730</v>
      </c>
      <c r="U6059" s="201">
        <v>3.8450000000000002</v>
      </c>
      <c r="V6059" t="s">
        <v>4459</v>
      </c>
      <c r="W6059" t="s">
        <v>2909</v>
      </c>
      <c r="X6059" t="s">
        <v>4278</v>
      </c>
      <c r="Y6059" t="s">
        <v>3748</v>
      </c>
      <c r="Z6059" t="s">
        <v>3051</v>
      </c>
      <c r="AA6059" t="s">
        <v>1754</v>
      </c>
      <c r="AB6059" s="198">
        <v>37073.875</v>
      </c>
      <c r="AC6059" s="198">
        <v>37103.875</v>
      </c>
    </row>
    <row r="6060" spans="1:29" x14ac:dyDescent="0.2">
      <c r="A6060" s="44" t="str">
        <f t="shared" si="475"/>
        <v>US Natural Gas Financial</v>
      </c>
      <c r="B6060" s="44" t="str">
        <f t="shared" si="476"/>
        <v>US</v>
      </c>
      <c r="C6060" s="44" t="str">
        <f t="shared" si="477"/>
        <v>Natural Gas</v>
      </c>
      <c r="D6060" s="44" t="str">
        <f t="shared" si="478"/>
        <v>Financial</v>
      </c>
      <c r="E6060" s="44">
        <f>IF(VLOOKUP(S6060,'DD-Lookup'!$J$6:$L$50,3,FALSE)="Monthly",(YEAR(AC6060)-YEAR(AB6060))*12+MONTH(AC6060)-MONTH(AB6060)+1,(AC6060-AB6060+1))</f>
        <v>365</v>
      </c>
      <c r="F6060" s="213">
        <f t="shared" si="479"/>
        <v>182500</v>
      </c>
      <c r="G6060" s="202">
        <v>1343902</v>
      </c>
      <c r="H6060" s="198">
        <v>37047.668368055558</v>
      </c>
      <c r="I6060" t="s">
        <v>4280</v>
      </c>
      <c r="M6060" t="s">
        <v>3494</v>
      </c>
      <c r="N6060" t="s">
        <v>4277</v>
      </c>
      <c r="O6060" t="s">
        <v>4526</v>
      </c>
      <c r="Q6060" s="199">
        <v>500</v>
      </c>
      <c r="S6060" t="s">
        <v>3495</v>
      </c>
      <c r="T6060" t="s">
        <v>3730</v>
      </c>
      <c r="U6060" s="201">
        <v>3.99</v>
      </c>
      <c r="V6060" t="s">
        <v>4281</v>
      </c>
      <c r="W6060" t="s">
        <v>2909</v>
      </c>
      <c r="X6060" t="s">
        <v>4278</v>
      </c>
      <c r="Y6060" t="s">
        <v>3748</v>
      </c>
      <c r="Z6060" t="s">
        <v>3051</v>
      </c>
      <c r="AA6060" t="s">
        <v>1754</v>
      </c>
      <c r="AB6060" s="198">
        <v>37257.875</v>
      </c>
      <c r="AC6060" s="198">
        <v>37621.875</v>
      </c>
    </row>
    <row r="6061" spans="1:29" x14ac:dyDescent="0.2">
      <c r="A6061" s="44" t="str">
        <f t="shared" si="475"/>
        <v>US Natural Gas Financial</v>
      </c>
      <c r="B6061" s="44" t="str">
        <f t="shared" si="476"/>
        <v>US</v>
      </c>
      <c r="C6061" s="44" t="str">
        <f t="shared" si="477"/>
        <v>Natural Gas</v>
      </c>
      <c r="D6061" s="44" t="str">
        <f t="shared" si="478"/>
        <v>Financial</v>
      </c>
      <c r="E6061" s="44">
        <f>IF(VLOOKUP(S6061,'DD-Lookup'!$J$6:$L$50,3,FALSE)="Monthly",(YEAR(AC6061)-YEAR(AB6061))*12+MONTH(AC6061)-MONTH(AB6061)+1,(AC6061-AB6061+1))</f>
        <v>31</v>
      </c>
      <c r="F6061" s="213">
        <f t="shared" si="479"/>
        <v>310000</v>
      </c>
      <c r="G6061" s="202">
        <v>1343903</v>
      </c>
      <c r="H6061" s="198">
        <v>37047.668425925927</v>
      </c>
      <c r="I6061" t="s">
        <v>4477</v>
      </c>
      <c r="M6061" t="s">
        <v>3494</v>
      </c>
      <c r="N6061" t="s">
        <v>4277</v>
      </c>
      <c r="O6061" t="s">
        <v>4487</v>
      </c>
      <c r="Q6061" s="199">
        <v>10000</v>
      </c>
      <c r="S6061" t="s">
        <v>3495</v>
      </c>
      <c r="T6061" t="s">
        <v>3730</v>
      </c>
      <c r="U6061" s="201">
        <v>3.85</v>
      </c>
      <c r="V6061" t="s">
        <v>4718</v>
      </c>
      <c r="W6061" t="s">
        <v>2909</v>
      </c>
      <c r="X6061" t="s">
        <v>4278</v>
      </c>
      <c r="Y6061" t="s">
        <v>3748</v>
      </c>
      <c r="Z6061" t="s">
        <v>3051</v>
      </c>
      <c r="AA6061" t="s">
        <v>1754</v>
      </c>
      <c r="AB6061" s="198">
        <v>37073.875</v>
      </c>
      <c r="AC6061" s="198">
        <v>37103.875</v>
      </c>
    </row>
    <row r="6062" spans="1:29" x14ac:dyDescent="0.2">
      <c r="A6062" s="44" t="str">
        <f t="shared" si="475"/>
        <v>US Natural Gas Financial</v>
      </c>
      <c r="B6062" s="44" t="str">
        <f t="shared" si="476"/>
        <v>US</v>
      </c>
      <c r="C6062" s="44" t="str">
        <f t="shared" si="477"/>
        <v>Natural Gas</v>
      </c>
      <c r="D6062" s="44" t="str">
        <f t="shared" si="478"/>
        <v>Financial</v>
      </c>
      <c r="E6062" s="44">
        <f>IF(VLOOKUP(S6062,'DD-Lookup'!$J$6:$L$50,3,FALSE)="Monthly",(YEAR(AC6062)-YEAR(AB6062))*12+MONTH(AC6062)-MONTH(AB6062)+1,(AC6062-AB6062+1))</f>
        <v>31</v>
      </c>
      <c r="F6062" s="213">
        <f t="shared" si="479"/>
        <v>155000</v>
      </c>
      <c r="G6062" s="202">
        <v>1343905</v>
      </c>
      <c r="H6062" s="198">
        <v>37047.669525462959</v>
      </c>
      <c r="I6062" t="s">
        <v>4519</v>
      </c>
      <c r="M6062" t="s">
        <v>3494</v>
      </c>
      <c r="N6062" t="s">
        <v>4277</v>
      </c>
      <c r="O6062" t="s">
        <v>4487</v>
      </c>
      <c r="Q6062" s="199">
        <v>5000</v>
      </c>
      <c r="S6062" t="s">
        <v>3495</v>
      </c>
      <c r="T6062" t="s">
        <v>3730</v>
      </c>
      <c r="U6062" s="201">
        <v>3.855</v>
      </c>
      <c r="V6062" t="s">
        <v>4520</v>
      </c>
      <c r="W6062" t="s">
        <v>2909</v>
      </c>
      <c r="X6062" t="s">
        <v>4278</v>
      </c>
      <c r="Y6062" t="s">
        <v>3748</v>
      </c>
      <c r="Z6062" t="s">
        <v>3051</v>
      </c>
      <c r="AA6062" t="s">
        <v>1754</v>
      </c>
      <c r="AB6062" s="198">
        <v>37073.875</v>
      </c>
      <c r="AC6062" s="198">
        <v>37103.875</v>
      </c>
    </row>
    <row r="6063" spans="1:29" x14ac:dyDescent="0.2">
      <c r="A6063" s="44" t="str">
        <f t="shared" si="475"/>
        <v>US Natural Gas Financial</v>
      </c>
      <c r="B6063" s="44" t="str">
        <f t="shared" si="476"/>
        <v>US</v>
      </c>
      <c r="C6063" s="44" t="str">
        <f t="shared" si="477"/>
        <v>Natural Gas</v>
      </c>
      <c r="D6063" s="44" t="str">
        <f t="shared" si="478"/>
        <v>Financial</v>
      </c>
      <c r="E6063" s="44">
        <f>IF(VLOOKUP(S6063,'DD-Lookup'!$J$6:$L$50,3,FALSE)="Monthly",(YEAR(AC6063)-YEAR(AB6063))*12+MONTH(AC6063)-MONTH(AB6063)+1,(AC6063-AB6063+1))</f>
        <v>31</v>
      </c>
      <c r="F6063" s="213">
        <f t="shared" si="479"/>
        <v>155000</v>
      </c>
      <c r="G6063" s="202">
        <v>1343906</v>
      </c>
      <c r="H6063" s="198">
        <v>37047.669606481482</v>
      </c>
      <c r="I6063" t="s">
        <v>3159</v>
      </c>
      <c r="M6063" t="s">
        <v>3494</v>
      </c>
      <c r="N6063" t="s">
        <v>4277</v>
      </c>
      <c r="O6063" t="s">
        <v>4487</v>
      </c>
      <c r="Q6063" s="199">
        <v>5000</v>
      </c>
      <c r="S6063" t="s">
        <v>3495</v>
      </c>
      <c r="T6063" t="s">
        <v>3730</v>
      </c>
      <c r="U6063" s="201">
        <v>3.855</v>
      </c>
      <c r="V6063" t="s">
        <v>4231</v>
      </c>
      <c r="W6063" t="s">
        <v>2909</v>
      </c>
      <c r="X6063" t="s">
        <v>4278</v>
      </c>
      <c r="Y6063" t="s">
        <v>3748</v>
      </c>
      <c r="Z6063" t="s">
        <v>3051</v>
      </c>
      <c r="AA6063" t="s">
        <v>1754</v>
      </c>
      <c r="AB6063" s="198">
        <v>37073.875</v>
      </c>
      <c r="AC6063" s="198">
        <v>37103.875</v>
      </c>
    </row>
    <row r="6064" spans="1:29" x14ac:dyDescent="0.2">
      <c r="A6064" s="44" t="str">
        <f t="shared" si="475"/>
        <v>US Natural Gas Financial</v>
      </c>
      <c r="B6064" s="44" t="str">
        <f t="shared" si="476"/>
        <v>US</v>
      </c>
      <c r="C6064" s="44" t="str">
        <f t="shared" si="477"/>
        <v>Natural Gas</v>
      </c>
      <c r="D6064" s="44" t="str">
        <f t="shared" si="478"/>
        <v>Financial</v>
      </c>
      <c r="E6064" s="44">
        <f>IF(VLOOKUP(S6064,'DD-Lookup'!$J$6:$L$50,3,FALSE)="Monthly",(YEAR(AC6064)-YEAR(AB6064))*12+MONTH(AC6064)-MONTH(AB6064)+1,(AC6064-AB6064+1))</f>
        <v>31</v>
      </c>
      <c r="F6064" s="213">
        <f t="shared" si="479"/>
        <v>155000</v>
      </c>
      <c r="G6064" s="202">
        <v>1343907</v>
      </c>
      <c r="H6064" s="198">
        <v>37047.669733796298</v>
      </c>
      <c r="I6064" t="s">
        <v>4410</v>
      </c>
      <c r="M6064" t="s">
        <v>3494</v>
      </c>
      <c r="N6064" t="s">
        <v>4277</v>
      </c>
      <c r="O6064" t="s">
        <v>4487</v>
      </c>
      <c r="Q6064" s="199">
        <v>5000</v>
      </c>
      <c r="S6064" t="s">
        <v>3495</v>
      </c>
      <c r="T6064" t="s">
        <v>3730</v>
      </c>
      <c r="U6064" s="201">
        <v>3.855</v>
      </c>
      <c r="V6064" t="s">
        <v>4332</v>
      </c>
      <c r="W6064" t="s">
        <v>2909</v>
      </c>
      <c r="X6064" t="s">
        <v>4278</v>
      </c>
      <c r="Y6064" t="s">
        <v>3748</v>
      </c>
      <c r="Z6064" t="s">
        <v>3051</v>
      </c>
      <c r="AA6064" t="s">
        <v>1754</v>
      </c>
      <c r="AB6064" s="198">
        <v>37073.875</v>
      </c>
      <c r="AC6064" s="198">
        <v>37103.875</v>
      </c>
    </row>
    <row r="6065" spans="1:29" x14ac:dyDescent="0.2">
      <c r="A6065" s="44" t="str">
        <f t="shared" si="475"/>
        <v>US Natural Gas Financial</v>
      </c>
      <c r="B6065" s="44" t="str">
        <f t="shared" si="476"/>
        <v>US</v>
      </c>
      <c r="C6065" s="44" t="str">
        <f t="shared" si="477"/>
        <v>Natural Gas</v>
      </c>
      <c r="D6065" s="44" t="str">
        <f t="shared" si="478"/>
        <v>Financial</v>
      </c>
      <c r="E6065" s="44">
        <f>IF(VLOOKUP(S6065,'DD-Lookup'!$J$6:$L$50,3,FALSE)="Monthly",(YEAR(AC6065)-YEAR(AB6065))*12+MONTH(AC6065)-MONTH(AB6065)+1,(AC6065-AB6065+1))</f>
        <v>31</v>
      </c>
      <c r="F6065" s="213">
        <f t="shared" si="479"/>
        <v>155000</v>
      </c>
      <c r="G6065" s="202">
        <v>1343908</v>
      </c>
      <c r="H6065" s="198">
        <v>37047.66978009259</v>
      </c>
      <c r="I6065" t="s">
        <v>4252</v>
      </c>
      <c r="M6065" t="s">
        <v>3494</v>
      </c>
      <c r="N6065" t="s">
        <v>4277</v>
      </c>
      <c r="O6065" t="s">
        <v>4487</v>
      </c>
      <c r="Q6065" s="199">
        <v>5000</v>
      </c>
      <c r="S6065" t="s">
        <v>3495</v>
      </c>
      <c r="T6065" t="s">
        <v>3730</v>
      </c>
      <c r="U6065" s="201">
        <v>3.855</v>
      </c>
      <c r="V6065" t="s">
        <v>4106</v>
      </c>
      <c r="W6065" t="s">
        <v>2909</v>
      </c>
      <c r="X6065" t="s">
        <v>4278</v>
      </c>
      <c r="Y6065" t="s">
        <v>3748</v>
      </c>
      <c r="Z6065" t="s">
        <v>3051</v>
      </c>
      <c r="AA6065" t="s">
        <v>1754</v>
      </c>
      <c r="AB6065" s="198">
        <v>37073.875</v>
      </c>
      <c r="AC6065" s="198">
        <v>37103.875</v>
      </c>
    </row>
    <row r="6066" spans="1:29" x14ac:dyDescent="0.2">
      <c r="A6066" s="44" t="str">
        <f t="shared" si="475"/>
        <v>US Natural Gas Financial</v>
      </c>
      <c r="B6066" s="44" t="str">
        <f t="shared" si="476"/>
        <v>US</v>
      </c>
      <c r="C6066" s="44" t="str">
        <f t="shared" si="477"/>
        <v>Natural Gas</v>
      </c>
      <c r="D6066" s="44" t="str">
        <f t="shared" si="478"/>
        <v>Financial</v>
      </c>
      <c r="E6066" s="44">
        <f>IF(VLOOKUP(S6066,'DD-Lookup'!$J$6:$L$50,3,FALSE)="Monthly",(YEAR(AC6066)-YEAR(AB6066))*12+MONTH(AC6066)-MONTH(AB6066)+1,(AC6066-AB6066+1))</f>
        <v>30</v>
      </c>
      <c r="F6066" s="213">
        <f t="shared" si="479"/>
        <v>300000</v>
      </c>
      <c r="G6066" s="202">
        <v>1343909</v>
      </c>
      <c r="H6066" s="198">
        <v>37047.669918981483</v>
      </c>
      <c r="I6066" t="s">
        <v>4477</v>
      </c>
      <c r="M6066" t="s">
        <v>3494</v>
      </c>
      <c r="N6066" t="s">
        <v>4277</v>
      </c>
      <c r="O6066" t="s">
        <v>3186</v>
      </c>
      <c r="P6066" s="199">
        <v>10000</v>
      </c>
      <c r="S6066" t="s">
        <v>3495</v>
      </c>
      <c r="T6066" t="s">
        <v>3730</v>
      </c>
      <c r="U6066" s="201">
        <v>3.9725000000000001</v>
      </c>
      <c r="V6066" t="s">
        <v>317</v>
      </c>
      <c r="W6066" t="s">
        <v>2909</v>
      </c>
      <c r="X6066" t="s">
        <v>4278</v>
      </c>
      <c r="Y6066" t="s">
        <v>3748</v>
      </c>
      <c r="Z6066" t="s">
        <v>3051</v>
      </c>
      <c r="AA6066" t="s">
        <v>1754</v>
      </c>
      <c r="AB6066" s="198">
        <v>37135.875</v>
      </c>
      <c r="AC6066" s="198">
        <v>37164.875</v>
      </c>
    </row>
    <row r="6067" spans="1:29" x14ac:dyDescent="0.2">
      <c r="A6067" s="44" t="str">
        <f t="shared" si="475"/>
        <v>US Natural Gas Financial</v>
      </c>
      <c r="B6067" s="44" t="str">
        <f t="shared" si="476"/>
        <v>US</v>
      </c>
      <c r="C6067" s="44" t="str">
        <f t="shared" si="477"/>
        <v>Natural Gas</v>
      </c>
      <c r="D6067" s="44" t="str">
        <f t="shared" si="478"/>
        <v>Financial</v>
      </c>
      <c r="E6067" s="44">
        <f>IF(VLOOKUP(S6067,'DD-Lookup'!$J$6:$L$50,3,FALSE)="Monthly",(YEAR(AC6067)-YEAR(AB6067))*12+MONTH(AC6067)-MONTH(AB6067)+1,(AC6067-AB6067+1))</f>
        <v>31</v>
      </c>
      <c r="F6067" s="213">
        <f t="shared" si="479"/>
        <v>310000</v>
      </c>
      <c r="G6067" s="202">
        <v>1343912</v>
      </c>
      <c r="H6067" s="198">
        <v>37047.670034722221</v>
      </c>
      <c r="I6067" t="s">
        <v>4449</v>
      </c>
      <c r="M6067" t="s">
        <v>3494</v>
      </c>
      <c r="N6067" t="s">
        <v>4277</v>
      </c>
      <c r="O6067" t="s">
        <v>4487</v>
      </c>
      <c r="P6067" s="199">
        <v>10000</v>
      </c>
      <c r="S6067" t="s">
        <v>3495</v>
      </c>
      <c r="T6067" t="s">
        <v>3730</v>
      </c>
      <c r="U6067" s="201">
        <v>3.85</v>
      </c>
      <c r="V6067" t="s">
        <v>4459</v>
      </c>
      <c r="W6067" t="s">
        <v>2909</v>
      </c>
      <c r="X6067" t="s">
        <v>4278</v>
      </c>
      <c r="Y6067" t="s">
        <v>3748</v>
      </c>
      <c r="Z6067" t="s">
        <v>3051</v>
      </c>
      <c r="AA6067" t="s">
        <v>1754</v>
      </c>
      <c r="AB6067" s="198">
        <v>37073.875</v>
      </c>
      <c r="AC6067" s="198">
        <v>37103.875</v>
      </c>
    </row>
    <row r="6068" spans="1:29" x14ac:dyDescent="0.2">
      <c r="A6068" s="44" t="str">
        <f t="shared" si="475"/>
        <v>US Natural Gas Financial</v>
      </c>
      <c r="B6068" s="44" t="str">
        <f t="shared" si="476"/>
        <v>US</v>
      </c>
      <c r="C6068" s="44" t="str">
        <f t="shared" si="477"/>
        <v>Natural Gas</v>
      </c>
      <c r="D6068" s="44" t="str">
        <f t="shared" si="478"/>
        <v>Financial</v>
      </c>
      <c r="E6068" s="44">
        <f>IF(VLOOKUP(S6068,'DD-Lookup'!$J$6:$L$50,3,FALSE)="Monthly",(YEAR(AC6068)-YEAR(AB6068))*12+MONTH(AC6068)-MONTH(AB6068)+1,(AC6068-AB6068+1))</f>
        <v>31</v>
      </c>
      <c r="F6068" s="213">
        <f t="shared" si="479"/>
        <v>232500</v>
      </c>
      <c r="G6068" s="202">
        <v>1343913</v>
      </c>
      <c r="H6068" s="198">
        <v>37047.670451388891</v>
      </c>
      <c r="I6068" t="s">
        <v>4638</v>
      </c>
      <c r="M6068" t="s">
        <v>3494</v>
      </c>
      <c r="N6068" t="s">
        <v>4277</v>
      </c>
      <c r="O6068" t="s">
        <v>4487</v>
      </c>
      <c r="Q6068" s="199">
        <v>7500</v>
      </c>
      <c r="S6068" t="s">
        <v>3495</v>
      </c>
      <c r="T6068" t="s">
        <v>3730</v>
      </c>
      <c r="U6068" s="201">
        <v>3.855</v>
      </c>
      <c r="V6068" t="s">
        <v>4639</v>
      </c>
      <c r="W6068" t="s">
        <v>2909</v>
      </c>
      <c r="X6068" t="s">
        <v>4278</v>
      </c>
      <c r="Y6068" t="s">
        <v>3748</v>
      </c>
      <c r="Z6068" t="s">
        <v>3051</v>
      </c>
      <c r="AA6068" t="s">
        <v>1754</v>
      </c>
      <c r="AB6068" s="198">
        <v>37073.875</v>
      </c>
      <c r="AC6068" s="198">
        <v>37103.875</v>
      </c>
    </row>
    <row r="6069" spans="1:29" x14ac:dyDescent="0.2">
      <c r="A6069" s="44" t="str">
        <f t="shared" si="475"/>
        <v>US Natural Gas Financial</v>
      </c>
      <c r="B6069" s="44" t="str">
        <f t="shared" si="476"/>
        <v>US</v>
      </c>
      <c r="C6069" s="44" t="str">
        <f t="shared" si="477"/>
        <v>Natural Gas</v>
      </c>
      <c r="D6069" s="44" t="str">
        <f t="shared" si="478"/>
        <v>Financial</v>
      </c>
      <c r="E6069" s="44">
        <f>IF(VLOOKUP(S6069,'DD-Lookup'!$J$6:$L$50,3,FALSE)="Monthly",(YEAR(AC6069)-YEAR(AB6069))*12+MONTH(AC6069)-MONTH(AB6069)+1,(AC6069-AB6069+1))</f>
        <v>31</v>
      </c>
      <c r="F6069" s="213">
        <f t="shared" si="479"/>
        <v>155000</v>
      </c>
      <c r="G6069" s="202">
        <v>1343914</v>
      </c>
      <c r="H6069" s="198">
        <v>37047.670671296299</v>
      </c>
      <c r="I6069" t="s">
        <v>3532</v>
      </c>
      <c r="M6069" t="s">
        <v>3494</v>
      </c>
      <c r="N6069" t="s">
        <v>4277</v>
      </c>
      <c r="O6069" t="s">
        <v>3263</v>
      </c>
      <c r="P6069" s="199">
        <v>5000</v>
      </c>
      <c r="S6069" t="s">
        <v>3495</v>
      </c>
      <c r="T6069" t="s">
        <v>3730</v>
      </c>
      <c r="U6069" s="201">
        <v>3.84</v>
      </c>
      <c r="V6069" t="s">
        <v>3327</v>
      </c>
      <c r="W6069" t="s">
        <v>2909</v>
      </c>
      <c r="X6069" t="s">
        <v>4278</v>
      </c>
      <c r="Y6069" t="s">
        <v>3748</v>
      </c>
      <c r="Z6069" t="s">
        <v>3051</v>
      </c>
      <c r="AA6069" t="s">
        <v>1754</v>
      </c>
      <c r="AB6069" s="198">
        <v>37073.915972222225</v>
      </c>
      <c r="AC6069" s="198">
        <v>37103.915972222225</v>
      </c>
    </row>
    <row r="6070" spans="1:29" x14ac:dyDescent="0.2">
      <c r="A6070" s="44" t="str">
        <f t="shared" si="475"/>
        <v>US Crude Financial</v>
      </c>
      <c r="B6070" s="44" t="str">
        <f t="shared" si="476"/>
        <v>US</v>
      </c>
      <c r="C6070" s="44" t="str">
        <f t="shared" si="477"/>
        <v>Crude</v>
      </c>
      <c r="D6070" s="44" t="str">
        <f t="shared" si="478"/>
        <v>Financial</v>
      </c>
      <c r="E6070" s="44">
        <f>IF(VLOOKUP(S6070,'DD-Lookup'!$J$6:$L$50,3,FALSE)="Monthly",(YEAR(AC6070)-YEAR(AB6070))*12+MONTH(AC6070)-MONTH(AB6070)+1,(AC6070-AB6070+1))</f>
        <v>1</v>
      </c>
      <c r="F6070" s="213">
        <f t="shared" si="479"/>
        <v>50000</v>
      </c>
      <c r="G6070" s="202">
        <v>1343915</v>
      </c>
      <c r="H6070" s="198">
        <v>37047.670752314814</v>
      </c>
      <c r="I6070" t="s">
        <v>4773</v>
      </c>
      <c r="M6070" t="s">
        <v>3599</v>
      </c>
      <c r="N6070" t="s">
        <v>4774</v>
      </c>
      <c r="O6070" t="s">
        <v>3516</v>
      </c>
      <c r="P6070" s="199">
        <v>50000</v>
      </c>
      <c r="S6070" t="s">
        <v>3500</v>
      </c>
      <c r="T6070" t="s">
        <v>3730</v>
      </c>
      <c r="U6070" s="201">
        <v>27.78</v>
      </c>
      <c r="V6070" t="s">
        <v>4775</v>
      </c>
      <c r="W6070" t="s">
        <v>4776</v>
      </c>
      <c r="X6070" t="s">
        <v>4777</v>
      </c>
      <c r="Y6070" t="s">
        <v>2830</v>
      </c>
      <c r="Z6070" t="s">
        <v>3051</v>
      </c>
      <c r="AA6070" t="s">
        <v>1754</v>
      </c>
      <c r="AB6070" s="198">
        <v>37073</v>
      </c>
      <c r="AC6070" s="198">
        <v>37103</v>
      </c>
    </row>
    <row r="6071" spans="1:29" x14ac:dyDescent="0.2">
      <c r="A6071" s="44" t="str">
        <f t="shared" si="475"/>
        <v>US Natural Gas Financial</v>
      </c>
      <c r="B6071" s="44" t="str">
        <f t="shared" si="476"/>
        <v>US</v>
      </c>
      <c r="C6071" s="44" t="str">
        <f t="shared" si="477"/>
        <v>Natural Gas</v>
      </c>
      <c r="D6071" s="44" t="str">
        <f t="shared" si="478"/>
        <v>Financial</v>
      </c>
      <c r="E6071" s="44">
        <f>IF(VLOOKUP(S6071,'DD-Lookup'!$J$6:$L$50,3,FALSE)="Monthly",(YEAR(AC6071)-YEAR(AB6071))*12+MONTH(AC6071)-MONTH(AB6071)+1,(AC6071-AB6071+1))</f>
        <v>31</v>
      </c>
      <c r="F6071" s="213">
        <f t="shared" si="479"/>
        <v>387500</v>
      </c>
      <c r="G6071" s="202">
        <v>1343916</v>
      </c>
      <c r="H6071" s="198">
        <v>37047.67083333333</v>
      </c>
      <c r="I6071" t="s">
        <v>3533</v>
      </c>
      <c r="M6071" t="s">
        <v>3494</v>
      </c>
      <c r="N6071" t="s">
        <v>4277</v>
      </c>
      <c r="O6071" t="s">
        <v>4487</v>
      </c>
      <c r="Q6071" s="199">
        <v>12500</v>
      </c>
      <c r="S6071" t="s">
        <v>3495</v>
      </c>
      <c r="T6071" t="s">
        <v>3730</v>
      </c>
      <c r="U6071" s="201">
        <v>3.855</v>
      </c>
      <c r="V6071" t="s">
        <v>3148</v>
      </c>
      <c r="W6071" t="s">
        <v>2909</v>
      </c>
      <c r="X6071" t="s">
        <v>4278</v>
      </c>
      <c r="Y6071" t="s">
        <v>3748</v>
      </c>
      <c r="Z6071" t="s">
        <v>3051</v>
      </c>
      <c r="AA6071" t="s">
        <v>1754</v>
      </c>
      <c r="AB6071" s="198">
        <v>37073.875</v>
      </c>
      <c r="AC6071" s="198">
        <v>37103.875</v>
      </c>
    </row>
    <row r="6072" spans="1:29" x14ac:dyDescent="0.2">
      <c r="A6072" s="44" t="str">
        <f t="shared" si="475"/>
        <v xml:space="preserve"> Natural Gas Physical</v>
      </c>
      <c r="B6072" s="44" t="str">
        <f t="shared" si="476"/>
        <v/>
      </c>
      <c r="C6072" s="44" t="str">
        <f t="shared" si="477"/>
        <v>Natural Gas</v>
      </c>
      <c r="D6072" s="44" t="str">
        <f t="shared" si="478"/>
        <v>Physical</v>
      </c>
      <c r="E6072" s="44">
        <f>IF(VLOOKUP(S6072,'DD-Lookup'!$J$6:$L$50,3,FALSE)="Monthly",(YEAR(AC6072)-YEAR(AB6072))*12+MONTH(AC6072)-MONTH(AB6072)+1,(AC6072-AB6072+1))</f>
        <v>1</v>
      </c>
      <c r="F6072" s="213">
        <f t="shared" si="479"/>
        <v>5000</v>
      </c>
      <c r="G6072" s="202">
        <v>1343917</v>
      </c>
      <c r="H6072" s="198">
        <v>37047.672199074077</v>
      </c>
      <c r="I6072" t="s">
        <v>3325</v>
      </c>
      <c r="M6072" t="s">
        <v>3494</v>
      </c>
      <c r="N6072" t="s">
        <v>3176</v>
      </c>
      <c r="O6072" t="s">
        <v>4591</v>
      </c>
      <c r="P6072" s="199">
        <v>5000</v>
      </c>
      <c r="S6072" t="s">
        <v>3798</v>
      </c>
      <c r="T6072" t="s">
        <v>3177</v>
      </c>
      <c r="U6072" s="201">
        <v>4.5949999999999998</v>
      </c>
      <c r="V6072" t="s">
        <v>3893</v>
      </c>
      <c r="W6072" t="s">
        <v>3178</v>
      </c>
      <c r="X6072" t="s">
        <v>3179</v>
      </c>
      <c r="Y6072" t="s">
        <v>4481</v>
      </c>
      <c r="Z6072" t="s">
        <v>3052</v>
      </c>
      <c r="AA6072">
        <v>832029</v>
      </c>
      <c r="AB6072" s="198">
        <v>37047.875011574077</v>
      </c>
      <c r="AC6072" s="198">
        <v>37047.875011574077</v>
      </c>
    </row>
    <row r="6073" spans="1:29" x14ac:dyDescent="0.2">
      <c r="A6073" s="44" t="str">
        <f t="shared" si="475"/>
        <v xml:space="preserve"> Natural Gas Physical</v>
      </c>
      <c r="B6073" s="44" t="str">
        <f t="shared" si="476"/>
        <v/>
      </c>
      <c r="C6073" s="44" t="str">
        <f t="shared" si="477"/>
        <v>Natural Gas</v>
      </c>
      <c r="D6073" s="44" t="str">
        <f t="shared" si="478"/>
        <v>Physical</v>
      </c>
      <c r="E6073" s="44">
        <f>IF(VLOOKUP(S6073,'DD-Lookup'!$J$6:$L$50,3,FALSE)="Monthly",(YEAR(AC6073)-YEAR(AB6073))*12+MONTH(AC6073)-MONTH(AB6073)+1,(AC6073-AB6073+1))</f>
        <v>1</v>
      </c>
      <c r="F6073" s="213">
        <f t="shared" si="479"/>
        <v>2000</v>
      </c>
      <c r="G6073" s="202">
        <v>1343919</v>
      </c>
      <c r="H6073" s="198">
        <v>37047.672476851854</v>
      </c>
      <c r="I6073" t="s">
        <v>3325</v>
      </c>
      <c r="M6073" t="s">
        <v>3494</v>
      </c>
      <c r="N6073" t="s">
        <v>3176</v>
      </c>
      <c r="O6073" t="s">
        <v>4591</v>
      </c>
      <c r="P6073" s="199">
        <v>2000</v>
      </c>
      <c r="S6073" t="s">
        <v>3798</v>
      </c>
      <c r="T6073" t="s">
        <v>3177</v>
      </c>
      <c r="U6073" s="201">
        <v>4.585</v>
      </c>
      <c r="V6073" t="s">
        <v>3893</v>
      </c>
      <c r="W6073" t="s">
        <v>3178</v>
      </c>
      <c r="X6073" t="s">
        <v>3179</v>
      </c>
      <c r="Y6073" t="s">
        <v>4481</v>
      </c>
      <c r="Z6073" t="s">
        <v>3052</v>
      </c>
      <c r="AA6073">
        <v>832030</v>
      </c>
      <c r="AB6073" s="198">
        <v>37047.875011574077</v>
      </c>
      <c r="AC6073" s="198">
        <v>37047.875011574077</v>
      </c>
    </row>
    <row r="6074" spans="1:29" x14ac:dyDescent="0.2">
      <c r="A6074" s="44" t="str">
        <f t="shared" si="475"/>
        <v>US Crude Financial</v>
      </c>
      <c r="B6074" s="44" t="str">
        <f t="shared" si="476"/>
        <v>US</v>
      </c>
      <c r="C6074" s="44" t="str">
        <f t="shared" si="477"/>
        <v>Crude</v>
      </c>
      <c r="D6074" s="44" t="str">
        <f t="shared" si="478"/>
        <v>Financial</v>
      </c>
      <c r="E6074" s="44">
        <f>IF(VLOOKUP(S6074,'DD-Lookup'!$J$6:$L$50,3,FALSE)="Monthly",(YEAR(AC6074)-YEAR(AB6074))*12+MONTH(AC6074)-MONTH(AB6074)+1,(AC6074-AB6074+1))</f>
        <v>1</v>
      </c>
      <c r="F6074" s="213">
        <f t="shared" si="479"/>
        <v>10000</v>
      </c>
      <c r="G6074" s="202">
        <v>1343921</v>
      </c>
      <c r="H6074" s="198">
        <v>37047.673611111109</v>
      </c>
      <c r="I6074" t="s">
        <v>3629</v>
      </c>
      <c r="M6074" t="s">
        <v>3599</v>
      </c>
      <c r="N6074" t="s">
        <v>4774</v>
      </c>
      <c r="O6074" t="s">
        <v>4335</v>
      </c>
      <c r="Q6074" s="199">
        <v>10000</v>
      </c>
      <c r="S6074" t="s">
        <v>3500</v>
      </c>
      <c r="T6074" t="s">
        <v>3730</v>
      </c>
      <c r="U6074" s="201">
        <v>27.8</v>
      </c>
      <c r="V6074" t="s">
        <v>3958</v>
      </c>
      <c r="W6074" t="s">
        <v>4776</v>
      </c>
      <c r="X6074" t="s">
        <v>4181</v>
      </c>
      <c r="Y6074" t="s">
        <v>2830</v>
      </c>
      <c r="Z6074" t="s">
        <v>3051</v>
      </c>
      <c r="AA6074" t="s">
        <v>1754</v>
      </c>
      <c r="AB6074" s="198">
        <v>37073</v>
      </c>
      <c r="AC6074" s="198">
        <v>37103</v>
      </c>
    </row>
    <row r="6075" spans="1:29" x14ac:dyDescent="0.2">
      <c r="A6075" s="44" t="str">
        <f t="shared" si="475"/>
        <v>US Natural Gas Financial</v>
      </c>
      <c r="B6075" s="44" t="str">
        <f t="shared" si="476"/>
        <v>US</v>
      </c>
      <c r="C6075" s="44" t="str">
        <f t="shared" si="477"/>
        <v>Natural Gas</v>
      </c>
      <c r="D6075" s="44" t="str">
        <f t="shared" si="478"/>
        <v>Financial</v>
      </c>
      <c r="E6075" s="44">
        <f>IF(VLOOKUP(S6075,'DD-Lookup'!$J$6:$L$50,3,FALSE)="Monthly",(YEAR(AC6075)-YEAR(AB6075))*12+MONTH(AC6075)-MONTH(AB6075)+1,(AC6075-AB6075+1))</f>
        <v>31</v>
      </c>
      <c r="F6075" s="213">
        <f t="shared" si="479"/>
        <v>310000</v>
      </c>
      <c r="G6075" s="202">
        <v>1343922</v>
      </c>
      <c r="H6075" s="198">
        <v>37047.673935185187</v>
      </c>
      <c r="I6075" t="s">
        <v>4449</v>
      </c>
      <c r="M6075" t="s">
        <v>3494</v>
      </c>
      <c r="N6075" t="s">
        <v>4277</v>
      </c>
      <c r="O6075" t="s">
        <v>4487</v>
      </c>
      <c r="P6075" s="199">
        <v>10000</v>
      </c>
      <c r="S6075" t="s">
        <v>3495</v>
      </c>
      <c r="T6075" t="s">
        <v>3730</v>
      </c>
      <c r="U6075" s="201">
        <v>3.85</v>
      </c>
      <c r="V6075" t="s">
        <v>4459</v>
      </c>
      <c r="W6075" t="s">
        <v>2909</v>
      </c>
      <c r="X6075" t="s">
        <v>4278</v>
      </c>
      <c r="Y6075" t="s">
        <v>3748</v>
      </c>
      <c r="Z6075" t="s">
        <v>3051</v>
      </c>
      <c r="AA6075" t="s">
        <v>1754</v>
      </c>
      <c r="AB6075" s="198">
        <v>37073.875</v>
      </c>
      <c r="AC6075" s="198">
        <v>37103.875</v>
      </c>
    </row>
    <row r="6076" spans="1:29" x14ac:dyDescent="0.2">
      <c r="A6076" s="44" t="str">
        <f t="shared" si="475"/>
        <v>US Natural Gas Financial</v>
      </c>
      <c r="B6076" s="44" t="str">
        <f t="shared" si="476"/>
        <v>US</v>
      </c>
      <c r="C6076" s="44" t="str">
        <f t="shared" si="477"/>
        <v>Natural Gas</v>
      </c>
      <c r="D6076" s="44" t="str">
        <f t="shared" si="478"/>
        <v>Financial</v>
      </c>
      <c r="E6076" s="44">
        <f>IF(VLOOKUP(S6076,'DD-Lookup'!$J$6:$L$50,3,FALSE)="Monthly",(YEAR(AC6076)-YEAR(AB6076))*12+MONTH(AC6076)-MONTH(AB6076)+1,(AC6076-AB6076+1))</f>
        <v>31</v>
      </c>
      <c r="F6076" s="213">
        <f t="shared" si="479"/>
        <v>310000</v>
      </c>
      <c r="G6076" s="202">
        <v>1343923</v>
      </c>
      <c r="H6076" s="198">
        <v>37047.674178240741</v>
      </c>
      <c r="I6076" t="s">
        <v>3533</v>
      </c>
      <c r="M6076" t="s">
        <v>3494</v>
      </c>
      <c r="N6076" t="s">
        <v>4277</v>
      </c>
      <c r="O6076" t="s">
        <v>4487</v>
      </c>
      <c r="Q6076" s="199">
        <v>10000</v>
      </c>
      <c r="S6076" t="s">
        <v>3495</v>
      </c>
      <c r="T6076" t="s">
        <v>3730</v>
      </c>
      <c r="U6076" s="201">
        <v>3.855</v>
      </c>
      <c r="V6076" t="s">
        <v>3148</v>
      </c>
      <c r="W6076" t="s">
        <v>2909</v>
      </c>
      <c r="X6076" t="s">
        <v>4278</v>
      </c>
      <c r="Y6076" t="s">
        <v>3748</v>
      </c>
      <c r="Z6076" t="s">
        <v>3051</v>
      </c>
      <c r="AA6076" t="s">
        <v>1754</v>
      </c>
      <c r="AB6076" s="198">
        <v>37073.875</v>
      </c>
      <c r="AC6076" s="198">
        <v>37103.875</v>
      </c>
    </row>
    <row r="6077" spans="1:29" x14ac:dyDescent="0.2">
      <c r="A6077" s="44" t="str">
        <f t="shared" si="475"/>
        <v>US Crude Financial</v>
      </c>
      <c r="B6077" s="44" t="str">
        <f t="shared" si="476"/>
        <v>US</v>
      </c>
      <c r="C6077" s="44" t="str">
        <f t="shared" si="477"/>
        <v>Crude</v>
      </c>
      <c r="D6077" s="44" t="str">
        <f t="shared" si="478"/>
        <v>Financial</v>
      </c>
      <c r="E6077" s="44">
        <f>IF(VLOOKUP(S6077,'DD-Lookup'!$J$6:$L$50,3,FALSE)="Monthly",(YEAR(AC6077)-YEAR(AB6077))*12+MONTH(AC6077)-MONTH(AB6077)+1,(AC6077-AB6077+1))</f>
        <v>1</v>
      </c>
      <c r="F6077" s="213">
        <f t="shared" si="479"/>
        <v>50000</v>
      </c>
      <c r="G6077" s="202">
        <v>1343926</v>
      </c>
      <c r="H6077" s="198">
        <v>37047.676018518519</v>
      </c>
      <c r="I6077" t="s">
        <v>4773</v>
      </c>
      <c r="M6077" t="s">
        <v>3599</v>
      </c>
      <c r="N6077" t="s">
        <v>4774</v>
      </c>
      <c r="O6077" t="s">
        <v>3516</v>
      </c>
      <c r="Q6077" s="199">
        <v>50000</v>
      </c>
      <c r="S6077" t="s">
        <v>3500</v>
      </c>
      <c r="T6077" t="s">
        <v>3730</v>
      </c>
      <c r="U6077" s="201">
        <v>27.78</v>
      </c>
      <c r="V6077" t="s">
        <v>4471</v>
      </c>
      <c r="W6077" t="s">
        <v>4776</v>
      </c>
      <c r="X6077" t="s">
        <v>4777</v>
      </c>
      <c r="Y6077" t="s">
        <v>2830</v>
      </c>
      <c r="Z6077" t="s">
        <v>3051</v>
      </c>
      <c r="AA6077" t="s">
        <v>1754</v>
      </c>
      <c r="AB6077" s="198">
        <v>37073</v>
      </c>
      <c r="AC6077" s="198">
        <v>37103</v>
      </c>
    </row>
    <row r="6078" spans="1:29" x14ac:dyDescent="0.2">
      <c r="A6078" s="44" t="str">
        <f t="shared" si="475"/>
        <v>US Natural Gas Financial</v>
      </c>
      <c r="B6078" s="44" t="str">
        <f t="shared" si="476"/>
        <v>US</v>
      </c>
      <c r="C6078" s="44" t="str">
        <f t="shared" si="477"/>
        <v>Natural Gas</v>
      </c>
      <c r="D6078" s="44" t="str">
        <f t="shared" si="478"/>
        <v>Financial</v>
      </c>
      <c r="E6078" s="44">
        <f>IF(VLOOKUP(S6078,'DD-Lookup'!$J$6:$L$50,3,FALSE)="Monthly",(YEAR(AC6078)-YEAR(AB6078))*12+MONTH(AC6078)-MONTH(AB6078)+1,(AC6078-AB6078+1))</f>
        <v>30</v>
      </c>
      <c r="F6078" s="213">
        <f t="shared" si="479"/>
        <v>300000</v>
      </c>
      <c r="G6078" s="202">
        <v>1343927</v>
      </c>
      <c r="H6078" s="198">
        <v>37047.67659722222</v>
      </c>
      <c r="I6078" t="s">
        <v>4199</v>
      </c>
      <c r="M6078" t="s">
        <v>3494</v>
      </c>
      <c r="N6078" t="s">
        <v>4277</v>
      </c>
      <c r="O6078" t="s">
        <v>3186</v>
      </c>
      <c r="P6078" s="199">
        <v>10000</v>
      </c>
      <c r="S6078" t="s">
        <v>3495</v>
      </c>
      <c r="T6078" t="s">
        <v>3730</v>
      </c>
      <c r="U6078" s="201">
        <v>3.9725000000000001</v>
      </c>
      <c r="V6078" t="s">
        <v>61</v>
      </c>
      <c r="W6078" t="s">
        <v>2909</v>
      </c>
      <c r="X6078" t="s">
        <v>4278</v>
      </c>
      <c r="Y6078" t="s">
        <v>3748</v>
      </c>
      <c r="Z6078" t="s">
        <v>3051</v>
      </c>
      <c r="AA6078" t="s">
        <v>1754</v>
      </c>
      <c r="AB6078" s="198">
        <v>37135.875</v>
      </c>
      <c r="AC6078" s="198">
        <v>37164.875</v>
      </c>
    </row>
    <row r="6079" spans="1:29" x14ac:dyDescent="0.2">
      <c r="A6079" s="44" t="str">
        <f t="shared" si="475"/>
        <v>US Natural Gas Financial</v>
      </c>
      <c r="B6079" s="44" t="str">
        <f t="shared" si="476"/>
        <v>US</v>
      </c>
      <c r="C6079" s="44" t="str">
        <f t="shared" si="477"/>
        <v>Natural Gas</v>
      </c>
      <c r="D6079" s="44" t="str">
        <f t="shared" si="478"/>
        <v>Financial</v>
      </c>
      <c r="E6079" s="44">
        <f>IF(VLOOKUP(S6079,'DD-Lookup'!$J$6:$L$50,3,FALSE)="Monthly",(YEAR(AC6079)-YEAR(AB6079))*12+MONTH(AC6079)-MONTH(AB6079)+1,(AC6079-AB6079+1))</f>
        <v>31</v>
      </c>
      <c r="F6079" s="213">
        <f t="shared" si="479"/>
        <v>310000</v>
      </c>
      <c r="G6079" s="202">
        <v>1343930</v>
      </c>
      <c r="H6079" s="198">
        <v>37047.676712962966</v>
      </c>
      <c r="I6079" t="s">
        <v>3606</v>
      </c>
      <c r="M6079" t="s">
        <v>3494</v>
      </c>
      <c r="N6079" t="s">
        <v>4277</v>
      </c>
      <c r="O6079" t="s">
        <v>4487</v>
      </c>
      <c r="Q6079" s="199">
        <v>10000</v>
      </c>
      <c r="S6079" t="s">
        <v>3495</v>
      </c>
      <c r="T6079" t="s">
        <v>3730</v>
      </c>
      <c r="U6079" s="201">
        <v>3.855</v>
      </c>
      <c r="V6079" t="s">
        <v>3197</v>
      </c>
      <c r="W6079" t="s">
        <v>2909</v>
      </c>
      <c r="X6079" t="s">
        <v>4278</v>
      </c>
      <c r="Y6079" t="s">
        <v>3748</v>
      </c>
      <c r="Z6079" t="s">
        <v>3051</v>
      </c>
      <c r="AA6079" t="s">
        <v>1754</v>
      </c>
      <c r="AB6079" s="198">
        <v>37073.875</v>
      </c>
      <c r="AC6079" s="198">
        <v>37103.875</v>
      </c>
    </row>
    <row r="6080" spans="1:29" x14ac:dyDescent="0.2">
      <c r="A6080" s="44" t="str">
        <f t="shared" si="475"/>
        <v>US Crude Financial</v>
      </c>
      <c r="B6080" s="44" t="str">
        <f t="shared" si="476"/>
        <v>US</v>
      </c>
      <c r="C6080" s="44" t="str">
        <f t="shared" si="477"/>
        <v>Crude</v>
      </c>
      <c r="D6080" s="44" t="str">
        <f t="shared" si="478"/>
        <v>Financial</v>
      </c>
      <c r="E6080" s="44">
        <f>IF(VLOOKUP(S6080,'DD-Lookup'!$J$6:$L$50,3,FALSE)="Monthly",(YEAR(AC6080)-YEAR(AB6080))*12+MONTH(AC6080)-MONTH(AB6080)+1,(AC6080-AB6080+1))</f>
        <v>1</v>
      </c>
      <c r="F6080" s="213">
        <f t="shared" si="479"/>
        <v>50000</v>
      </c>
      <c r="G6080" s="202">
        <v>1343931</v>
      </c>
      <c r="H6080" s="198">
        <v>37047.67695601852</v>
      </c>
      <c r="I6080" t="s">
        <v>4773</v>
      </c>
      <c r="M6080" t="s">
        <v>3599</v>
      </c>
      <c r="N6080" t="s">
        <v>4774</v>
      </c>
      <c r="O6080" t="s">
        <v>3516</v>
      </c>
      <c r="Q6080" s="199">
        <v>50000</v>
      </c>
      <c r="S6080" t="s">
        <v>3500</v>
      </c>
      <c r="T6080" t="s">
        <v>3730</v>
      </c>
      <c r="U6080" s="201">
        <v>27.8</v>
      </c>
      <c r="V6080" t="s">
        <v>4471</v>
      </c>
      <c r="W6080" t="s">
        <v>4776</v>
      </c>
      <c r="X6080" t="s">
        <v>4777</v>
      </c>
      <c r="Y6080" t="s">
        <v>2830</v>
      </c>
      <c r="Z6080" t="s">
        <v>3051</v>
      </c>
      <c r="AA6080" t="s">
        <v>1754</v>
      </c>
      <c r="AB6080" s="198">
        <v>37073</v>
      </c>
      <c r="AC6080" s="198">
        <v>37103</v>
      </c>
    </row>
    <row r="6081" spans="1:29" x14ac:dyDescent="0.2">
      <c r="A6081" s="44" t="str">
        <f t="shared" si="475"/>
        <v>US Crude Financial</v>
      </c>
      <c r="B6081" s="44" t="str">
        <f t="shared" si="476"/>
        <v>US</v>
      </c>
      <c r="C6081" s="44" t="str">
        <f t="shared" si="477"/>
        <v>Crude</v>
      </c>
      <c r="D6081" s="44" t="str">
        <f t="shared" si="478"/>
        <v>Financial</v>
      </c>
      <c r="E6081" s="44">
        <f>IF(VLOOKUP(S6081,'DD-Lookup'!$J$6:$L$50,3,FALSE)="Monthly",(YEAR(AC6081)-YEAR(AB6081))*12+MONTH(AC6081)-MONTH(AB6081)+1,(AC6081-AB6081+1))</f>
        <v>1</v>
      </c>
      <c r="F6081" s="213">
        <f t="shared" si="479"/>
        <v>50000</v>
      </c>
      <c r="G6081" s="202">
        <v>1343934</v>
      </c>
      <c r="H6081" s="198">
        <v>37047.678773148145</v>
      </c>
      <c r="I6081" t="s">
        <v>3147</v>
      </c>
      <c r="M6081" t="s">
        <v>3599</v>
      </c>
      <c r="N6081" t="s">
        <v>4774</v>
      </c>
      <c r="O6081" t="s">
        <v>3516</v>
      </c>
      <c r="P6081" s="199">
        <v>50000</v>
      </c>
      <c r="S6081" t="s">
        <v>3500</v>
      </c>
      <c r="T6081" t="s">
        <v>3730</v>
      </c>
      <c r="U6081" s="201">
        <v>27.8</v>
      </c>
      <c r="V6081" t="s">
        <v>4468</v>
      </c>
      <c r="W6081" t="s">
        <v>4776</v>
      </c>
      <c r="X6081" t="s">
        <v>4777</v>
      </c>
      <c r="Y6081" t="s">
        <v>2830</v>
      </c>
      <c r="Z6081" t="s">
        <v>3051</v>
      </c>
      <c r="AA6081" t="s">
        <v>1754</v>
      </c>
      <c r="AB6081" s="198">
        <v>37073</v>
      </c>
      <c r="AC6081" s="198">
        <v>37103</v>
      </c>
    </row>
    <row r="6082" spans="1:29" x14ac:dyDescent="0.2">
      <c r="A6082" s="44" t="str">
        <f t="shared" si="475"/>
        <v>US Natural Gas Financial</v>
      </c>
      <c r="B6082" s="44" t="str">
        <f t="shared" si="476"/>
        <v>US</v>
      </c>
      <c r="C6082" s="44" t="str">
        <f t="shared" si="477"/>
        <v>Natural Gas</v>
      </c>
      <c r="D6082" s="44" t="str">
        <f t="shared" si="478"/>
        <v>Financial</v>
      </c>
      <c r="E6082" s="44">
        <f>IF(VLOOKUP(S6082,'DD-Lookup'!$J$6:$L$50,3,FALSE)="Monthly",(YEAR(AC6082)-YEAR(AB6082))*12+MONTH(AC6082)-MONTH(AB6082)+1,(AC6082-AB6082+1))</f>
        <v>31</v>
      </c>
      <c r="F6082" s="213">
        <f t="shared" si="479"/>
        <v>77500</v>
      </c>
      <c r="G6082" s="202">
        <v>1343936</v>
      </c>
      <c r="H6082" s="198">
        <v>37047.681620370371</v>
      </c>
      <c r="I6082" t="s">
        <v>3678</v>
      </c>
      <c r="M6082" t="s">
        <v>3494</v>
      </c>
      <c r="N6082" t="s">
        <v>4277</v>
      </c>
      <c r="O6082" t="s">
        <v>4286</v>
      </c>
      <c r="Q6082" s="199">
        <v>2500</v>
      </c>
      <c r="S6082" t="s">
        <v>3495</v>
      </c>
      <c r="T6082" t="s">
        <v>3730</v>
      </c>
      <c r="U6082" s="201">
        <v>3.9474999999999998</v>
      </c>
      <c r="V6082" t="s">
        <v>3699</v>
      </c>
      <c r="W6082" t="s">
        <v>2909</v>
      </c>
      <c r="X6082" t="s">
        <v>4278</v>
      </c>
      <c r="Y6082" t="s">
        <v>3748</v>
      </c>
      <c r="Z6082" t="s">
        <v>3051</v>
      </c>
      <c r="AA6082" t="s">
        <v>1754</v>
      </c>
      <c r="AB6082" s="198">
        <v>37104.875</v>
      </c>
      <c r="AC6082" s="198">
        <v>37134.875</v>
      </c>
    </row>
    <row r="6083" spans="1:29" x14ac:dyDescent="0.2">
      <c r="A6083" s="44" t="str">
        <f t="shared" si="475"/>
        <v>US Crude Financial</v>
      </c>
      <c r="B6083" s="44" t="str">
        <f t="shared" si="476"/>
        <v>US</v>
      </c>
      <c r="C6083" s="44" t="str">
        <f t="shared" si="477"/>
        <v>Crude</v>
      </c>
      <c r="D6083" s="44" t="str">
        <f t="shared" si="478"/>
        <v>Financial</v>
      </c>
      <c r="E6083" s="44">
        <f>IF(VLOOKUP(S6083,'DD-Lookup'!$J$6:$L$50,3,FALSE)="Monthly",(YEAR(AC6083)-YEAR(AB6083))*12+MONTH(AC6083)-MONTH(AB6083)+1,(AC6083-AB6083+1))</f>
        <v>1</v>
      </c>
      <c r="F6083" s="213">
        <f t="shared" si="479"/>
        <v>50000</v>
      </c>
      <c r="G6083" s="202">
        <v>1343938</v>
      </c>
      <c r="H6083" s="198">
        <v>37047.684976851851</v>
      </c>
      <c r="I6083" t="s">
        <v>4773</v>
      </c>
      <c r="M6083" t="s">
        <v>3599</v>
      </c>
      <c r="N6083" t="s">
        <v>4774</v>
      </c>
      <c r="O6083" t="s">
        <v>3516</v>
      </c>
      <c r="P6083" s="199">
        <v>50000</v>
      </c>
      <c r="S6083" t="s">
        <v>3500</v>
      </c>
      <c r="T6083" t="s">
        <v>3730</v>
      </c>
      <c r="U6083" s="201">
        <v>27.8</v>
      </c>
      <c r="V6083" t="s">
        <v>4775</v>
      </c>
      <c r="W6083" t="s">
        <v>4776</v>
      </c>
      <c r="X6083" t="s">
        <v>4777</v>
      </c>
      <c r="Y6083" t="s">
        <v>2830</v>
      </c>
      <c r="Z6083" t="s">
        <v>3051</v>
      </c>
      <c r="AA6083" t="s">
        <v>1754</v>
      </c>
      <c r="AB6083" s="198">
        <v>37073</v>
      </c>
      <c r="AC6083" s="198">
        <v>37103</v>
      </c>
    </row>
    <row r="6084" spans="1:29" x14ac:dyDescent="0.2">
      <c r="A6084" s="44" t="str">
        <f t="shared" si="475"/>
        <v xml:space="preserve"> Natural Gas Physical</v>
      </c>
      <c r="B6084" s="44" t="str">
        <f t="shared" si="476"/>
        <v/>
      </c>
      <c r="C6084" s="44" t="str">
        <f t="shared" si="477"/>
        <v>Natural Gas</v>
      </c>
      <c r="D6084" s="44" t="str">
        <f t="shared" si="478"/>
        <v>Physical</v>
      </c>
      <c r="E6084" s="44">
        <f>IF(VLOOKUP(S6084,'DD-Lookup'!$J$6:$L$50,3,FALSE)="Monthly",(YEAR(AC6084)-YEAR(AB6084))*12+MONTH(AC6084)-MONTH(AB6084)+1,(AC6084-AB6084+1))</f>
        <v>1</v>
      </c>
      <c r="F6084" s="213">
        <f t="shared" si="479"/>
        <v>5000</v>
      </c>
      <c r="G6084" s="202">
        <v>1343939</v>
      </c>
      <c r="H6084" s="198">
        <v>37047.685844907406</v>
      </c>
      <c r="I6084" t="s">
        <v>4535</v>
      </c>
      <c r="M6084" t="s">
        <v>3494</v>
      </c>
      <c r="N6084" t="s">
        <v>3176</v>
      </c>
      <c r="O6084" t="s">
        <v>4591</v>
      </c>
      <c r="Q6084" s="199">
        <v>5000</v>
      </c>
      <c r="S6084" t="s">
        <v>3798</v>
      </c>
      <c r="T6084" t="s">
        <v>3177</v>
      </c>
      <c r="U6084" s="201">
        <v>4.59</v>
      </c>
      <c r="V6084" t="s">
        <v>4536</v>
      </c>
      <c r="W6084" t="s">
        <v>3178</v>
      </c>
      <c r="X6084" t="s">
        <v>3179</v>
      </c>
      <c r="Y6084" t="s">
        <v>4481</v>
      </c>
      <c r="Z6084" t="s">
        <v>3052</v>
      </c>
      <c r="AA6084">
        <v>832036</v>
      </c>
      <c r="AB6084" s="198">
        <v>37047.875011574077</v>
      </c>
      <c r="AC6084" s="198">
        <v>37047.875011574077</v>
      </c>
    </row>
    <row r="6085" spans="1:29" x14ac:dyDescent="0.2">
      <c r="A6085" s="44" t="str">
        <f t="shared" si="475"/>
        <v>US Crude Financial</v>
      </c>
      <c r="B6085" s="44" t="str">
        <f t="shared" si="476"/>
        <v>US</v>
      </c>
      <c r="C6085" s="44" t="str">
        <f t="shared" si="477"/>
        <v>Crude</v>
      </c>
      <c r="D6085" s="44" t="str">
        <f t="shared" si="478"/>
        <v>Financial</v>
      </c>
      <c r="E6085" s="44">
        <f>IF(VLOOKUP(S6085,'DD-Lookup'!$J$6:$L$50,3,FALSE)="Monthly",(YEAR(AC6085)-YEAR(AB6085))*12+MONTH(AC6085)-MONTH(AB6085)+1,(AC6085-AB6085+1))</f>
        <v>1</v>
      </c>
      <c r="F6085" s="213">
        <f t="shared" si="479"/>
        <v>50000</v>
      </c>
      <c r="G6085" s="202">
        <v>1343943</v>
      </c>
      <c r="H6085" s="198">
        <v>37047.690115740741</v>
      </c>
      <c r="I6085" t="s">
        <v>4773</v>
      </c>
      <c r="M6085" t="s">
        <v>3599</v>
      </c>
      <c r="N6085" t="s">
        <v>4774</v>
      </c>
      <c r="O6085" t="s">
        <v>3516</v>
      </c>
      <c r="P6085" s="199">
        <v>50000</v>
      </c>
      <c r="S6085" t="s">
        <v>3500</v>
      </c>
      <c r="T6085" t="s">
        <v>3730</v>
      </c>
      <c r="U6085" s="201">
        <v>27.78</v>
      </c>
      <c r="V6085" t="s">
        <v>4471</v>
      </c>
      <c r="W6085" t="s">
        <v>4776</v>
      </c>
      <c r="X6085" t="s">
        <v>4777</v>
      </c>
      <c r="Y6085" t="s">
        <v>2830</v>
      </c>
      <c r="Z6085" t="s">
        <v>3051</v>
      </c>
      <c r="AA6085" t="s">
        <v>1754</v>
      </c>
      <c r="AB6085" s="198">
        <v>37073</v>
      </c>
      <c r="AC6085" s="198">
        <v>37103</v>
      </c>
    </row>
    <row r="6086" spans="1:29" x14ac:dyDescent="0.2">
      <c r="A6086" s="44" t="str">
        <f t="shared" si="475"/>
        <v>US Crude Financial</v>
      </c>
      <c r="B6086" s="44" t="str">
        <f t="shared" si="476"/>
        <v>US</v>
      </c>
      <c r="C6086" s="44" t="str">
        <f t="shared" si="477"/>
        <v>Crude</v>
      </c>
      <c r="D6086" s="44" t="str">
        <f t="shared" si="478"/>
        <v>Financial</v>
      </c>
      <c r="E6086" s="44">
        <f>IF(VLOOKUP(S6086,'DD-Lookup'!$J$6:$L$50,3,FALSE)="Monthly",(YEAR(AC6086)-YEAR(AB6086))*12+MONTH(AC6086)-MONTH(AB6086)+1,(AC6086-AB6086+1))</f>
        <v>1</v>
      </c>
      <c r="F6086" s="213">
        <f t="shared" si="479"/>
        <v>50000</v>
      </c>
      <c r="G6086" s="202">
        <v>1343944</v>
      </c>
      <c r="H6086" s="198">
        <v>37047.691030092596</v>
      </c>
      <c r="I6086" t="s">
        <v>4773</v>
      </c>
      <c r="M6086" t="s">
        <v>3599</v>
      </c>
      <c r="N6086" t="s">
        <v>4774</v>
      </c>
      <c r="O6086" t="s">
        <v>3516</v>
      </c>
      <c r="P6086" s="199">
        <v>50000</v>
      </c>
      <c r="S6086" t="s">
        <v>3500</v>
      </c>
      <c r="T6086" t="s">
        <v>3730</v>
      </c>
      <c r="U6086" s="201">
        <v>27.76</v>
      </c>
      <c r="V6086" t="s">
        <v>4471</v>
      </c>
      <c r="W6086" t="s">
        <v>4776</v>
      </c>
      <c r="X6086" t="s">
        <v>4777</v>
      </c>
      <c r="Y6086" t="s">
        <v>2830</v>
      </c>
      <c r="Z6086" t="s">
        <v>3051</v>
      </c>
      <c r="AA6086" t="s">
        <v>1754</v>
      </c>
      <c r="AB6086" s="198">
        <v>37073</v>
      </c>
      <c r="AC6086" s="198">
        <v>37103</v>
      </c>
    </row>
    <row r="6087" spans="1:29" x14ac:dyDescent="0.2">
      <c r="A6087" s="44" t="str">
        <f t="shared" si="475"/>
        <v>US Natural Gas Financial</v>
      </c>
      <c r="B6087" s="44" t="str">
        <f t="shared" si="476"/>
        <v>US</v>
      </c>
      <c r="C6087" s="44" t="str">
        <f t="shared" si="477"/>
        <v>Natural Gas</v>
      </c>
      <c r="D6087" s="44" t="str">
        <f t="shared" si="478"/>
        <v>Financial</v>
      </c>
      <c r="E6087" s="44">
        <f>IF(VLOOKUP(S6087,'DD-Lookup'!$J$6:$L$50,3,FALSE)="Monthly",(YEAR(AC6087)-YEAR(AB6087))*12+MONTH(AC6087)-MONTH(AB6087)+1,(AC6087-AB6087+1))</f>
        <v>31</v>
      </c>
      <c r="F6087" s="213">
        <f t="shared" si="479"/>
        <v>232500</v>
      </c>
      <c r="G6087" s="202">
        <v>1343945</v>
      </c>
      <c r="H6087" s="198">
        <v>37047.691504629627</v>
      </c>
      <c r="I6087" t="s">
        <v>4543</v>
      </c>
      <c r="M6087" t="s">
        <v>3494</v>
      </c>
      <c r="N6087" t="s">
        <v>4277</v>
      </c>
      <c r="O6087" t="s">
        <v>4487</v>
      </c>
      <c r="Q6087" s="199">
        <v>7500</v>
      </c>
      <c r="S6087" t="s">
        <v>3495</v>
      </c>
      <c r="T6087" t="s">
        <v>3730</v>
      </c>
      <c r="U6087" s="201">
        <v>3.86</v>
      </c>
      <c r="V6087" t="s">
        <v>3517</v>
      </c>
      <c r="W6087" t="s">
        <v>2909</v>
      </c>
      <c r="X6087" t="s">
        <v>4278</v>
      </c>
      <c r="Y6087" t="s">
        <v>3748</v>
      </c>
      <c r="Z6087" t="s">
        <v>3051</v>
      </c>
      <c r="AA6087" t="s">
        <v>1754</v>
      </c>
      <c r="AB6087" s="198">
        <v>37073.875</v>
      </c>
      <c r="AC6087" s="198">
        <v>37103.875</v>
      </c>
    </row>
    <row r="6088" spans="1:29" x14ac:dyDescent="0.2">
      <c r="A6088" s="44" t="str">
        <f t="shared" si="475"/>
        <v>US Crude Financial</v>
      </c>
      <c r="B6088" s="44" t="str">
        <f t="shared" si="476"/>
        <v>US</v>
      </c>
      <c r="C6088" s="44" t="str">
        <f t="shared" si="477"/>
        <v>Crude</v>
      </c>
      <c r="D6088" s="44" t="str">
        <f t="shared" si="478"/>
        <v>Financial</v>
      </c>
      <c r="E6088" s="44">
        <f>IF(VLOOKUP(S6088,'DD-Lookup'!$J$6:$L$50,3,FALSE)="Monthly",(YEAR(AC6088)-YEAR(AB6088))*12+MONTH(AC6088)-MONTH(AB6088)+1,(AC6088-AB6088+1))</f>
        <v>1</v>
      </c>
      <c r="F6088" s="213">
        <f t="shared" si="479"/>
        <v>50000</v>
      </c>
      <c r="G6088" s="202">
        <v>1343949</v>
      </c>
      <c r="H6088" s="198">
        <v>37047.692824074074</v>
      </c>
      <c r="I6088" t="s">
        <v>4276</v>
      </c>
      <c r="M6088" t="s">
        <v>3599</v>
      </c>
      <c r="N6088" t="s">
        <v>4774</v>
      </c>
      <c r="O6088" t="s">
        <v>3516</v>
      </c>
      <c r="P6088" s="199">
        <v>50000</v>
      </c>
      <c r="S6088" t="s">
        <v>3500</v>
      </c>
      <c r="T6088" t="s">
        <v>3730</v>
      </c>
      <c r="U6088" s="201">
        <v>27.74</v>
      </c>
      <c r="V6088" t="s">
        <v>3631</v>
      </c>
      <c r="W6088" t="s">
        <v>4776</v>
      </c>
      <c r="X6088" t="s">
        <v>4777</v>
      </c>
      <c r="Y6088" t="s">
        <v>2830</v>
      </c>
      <c r="Z6088" t="s">
        <v>3051</v>
      </c>
      <c r="AA6088" t="s">
        <v>1754</v>
      </c>
      <c r="AB6088" s="198">
        <v>37073</v>
      </c>
      <c r="AC6088" s="198">
        <v>37103</v>
      </c>
    </row>
    <row r="6089" spans="1:29" x14ac:dyDescent="0.2">
      <c r="A6089" s="44" t="str">
        <f t="shared" si="475"/>
        <v>US Natural Gas Financial</v>
      </c>
      <c r="B6089" s="44" t="str">
        <f t="shared" si="476"/>
        <v>US</v>
      </c>
      <c r="C6089" s="44" t="str">
        <f t="shared" si="477"/>
        <v>Natural Gas</v>
      </c>
      <c r="D6089" s="44" t="str">
        <f t="shared" si="478"/>
        <v>Financial</v>
      </c>
      <c r="E6089" s="44">
        <f>IF(VLOOKUP(S6089,'DD-Lookup'!$J$6:$L$50,3,FALSE)="Monthly",(YEAR(AC6089)-YEAR(AB6089))*12+MONTH(AC6089)-MONTH(AB6089)+1,(AC6089-AB6089+1))</f>
        <v>31</v>
      </c>
      <c r="F6089" s="213">
        <f t="shared" si="479"/>
        <v>310000</v>
      </c>
      <c r="G6089" s="202">
        <v>1343951</v>
      </c>
      <c r="H6089" s="198">
        <v>37047.696504629632</v>
      </c>
      <c r="I6089" t="s">
        <v>4282</v>
      </c>
      <c r="M6089" t="s">
        <v>3494</v>
      </c>
      <c r="N6089" t="s">
        <v>4277</v>
      </c>
      <c r="O6089" t="s">
        <v>4487</v>
      </c>
      <c r="P6089" s="199">
        <v>10000</v>
      </c>
      <c r="S6089" t="s">
        <v>3495</v>
      </c>
      <c r="T6089" t="s">
        <v>3730</v>
      </c>
      <c r="U6089" s="201">
        <v>3.86</v>
      </c>
      <c r="V6089" t="s">
        <v>4283</v>
      </c>
      <c r="W6089" t="s">
        <v>2909</v>
      </c>
      <c r="X6089" t="s">
        <v>4278</v>
      </c>
      <c r="Y6089" t="s">
        <v>3748</v>
      </c>
      <c r="Z6089" t="s">
        <v>3051</v>
      </c>
      <c r="AA6089" t="s">
        <v>1754</v>
      </c>
      <c r="AB6089" s="198">
        <v>37073.875</v>
      </c>
      <c r="AC6089" s="198">
        <v>37103.875</v>
      </c>
    </row>
    <row r="6090" spans="1:29" x14ac:dyDescent="0.2">
      <c r="A6090" s="44" t="str">
        <f t="shared" ref="A6090:A6153" si="480">B6090&amp;" "&amp;C6090&amp;" "&amp;D6090</f>
        <v>US Crude Financial</v>
      </c>
      <c r="B6090" s="44" t="str">
        <f t="shared" ref="B6090:B6153" si="481">IF((LEFT(N6090,2)="US"),"US","")</f>
        <v>US</v>
      </c>
      <c r="C6090" s="44" t="str">
        <f t="shared" ref="C6090:C6153" si="482">M6090</f>
        <v>Crude</v>
      </c>
      <c r="D6090" s="44" t="str">
        <f t="shared" ref="D6090:D6153" si="483">IF(ISNUMBER(FIND("Phy",N6090))=TRUE,"Physical","Financial")</f>
        <v>Financial</v>
      </c>
      <c r="E6090" s="44">
        <f>IF(VLOOKUP(S6090,'DD-Lookup'!$J$6:$L$50,3,FALSE)="Monthly",(YEAR(AC6090)-YEAR(AB6090))*12+MONTH(AC6090)-MONTH(AB6090)+1,(AC6090-AB6090+1))</f>
        <v>1</v>
      </c>
      <c r="F6090" s="213">
        <f t="shared" ref="F6090:F6153" si="484">E6090*SUM(P6090:Q6090)</f>
        <v>50000</v>
      </c>
      <c r="G6090" s="202">
        <v>1343958</v>
      </c>
      <c r="H6090" s="198">
        <v>37047.702731481484</v>
      </c>
      <c r="I6090" t="s">
        <v>4276</v>
      </c>
      <c r="M6090" t="s">
        <v>3599</v>
      </c>
      <c r="N6090" t="s">
        <v>4774</v>
      </c>
      <c r="O6090" t="s">
        <v>3516</v>
      </c>
      <c r="P6090" s="199">
        <v>50000</v>
      </c>
      <c r="S6090" t="s">
        <v>3500</v>
      </c>
      <c r="T6090" t="s">
        <v>3730</v>
      </c>
      <c r="U6090" s="201">
        <v>27.74</v>
      </c>
      <c r="V6090" t="s">
        <v>3631</v>
      </c>
      <c r="W6090" t="s">
        <v>4776</v>
      </c>
      <c r="X6090" t="s">
        <v>4777</v>
      </c>
      <c r="Y6090" t="s">
        <v>2830</v>
      </c>
      <c r="Z6090" t="s">
        <v>3051</v>
      </c>
      <c r="AA6090" t="s">
        <v>1754</v>
      </c>
      <c r="AB6090" s="198">
        <v>37073</v>
      </c>
      <c r="AC6090" s="198">
        <v>37103</v>
      </c>
    </row>
    <row r="6091" spans="1:29" x14ac:dyDescent="0.2">
      <c r="A6091" s="44" t="str">
        <f t="shared" si="480"/>
        <v xml:space="preserve"> Natural Gas Financial</v>
      </c>
      <c r="B6091" s="44" t="str">
        <f t="shared" si="481"/>
        <v/>
      </c>
      <c r="C6091" s="44" t="str">
        <f t="shared" si="482"/>
        <v>Natural Gas</v>
      </c>
      <c r="D6091" s="44" t="str">
        <f t="shared" si="483"/>
        <v>Financial</v>
      </c>
      <c r="E6091" s="44">
        <f>IF(VLOOKUP(S6091,'DD-Lookup'!$J$6:$L$50,3,FALSE)="Monthly",(YEAR(AC6091)-YEAR(AB6091))*12+MONTH(AC6091)-MONTH(AB6091)+1,(AC6091-AB6091+1))</f>
        <v>214</v>
      </c>
      <c r="F6091" s="213">
        <f t="shared" si="484"/>
        <v>1070000</v>
      </c>
      <c r="G6091" s="202">
        <v>1343962</v>
      </c>
      <c r="H6091" s="198">
        <v>37047.705520833333</v>
      </c>
      <c r="I6091" t="s">
        <v>4449</v>
      </c>
      <c r="M6091" t="s">
        <v>3494</v>
      </c>
      <c r="N6091" t="s">
        <v>3692</v>
      </c>
      <c r="O6091" t="s">
        <v>3264</v>
      </c>
      <c r="P6091" s="199">
        <v>5000</v>
      </c>
      <c r="S6091" t="s">
        <v>3495</v>
      </c>
      <c r="T6091" t="s">
        <v>3730</v>
      </c>
      <c r="U6091" s="201">
        <v>-0.4</v>
      </c>
      <c r="V6091" t="s">
        <v>3285</v>
      </c>
      <c r="W6091" t="s">
        <v>3693</v>
      </c>
      <c r="X6091" t="s">
        <v>3694</v>
      </c>
      <c r="Y6091" t="s">
        <v>3748</v>
      </c>
      <c r="Z6091" t="s">
        <v>3052</v>
      </c>
      <c r="AA6091" t="s">
        <v>62</v>
      </c>
      <c r="AB6091" s="198">
        <v>37347</v>
      </c>
      <c r="AC6091" s="198">
        <v>37560</v>
      </c>
    </row>
    <row r="6092" spans="1:29" x14ac:dyDescent="0.2">
      <c r="A6092" s="44" t="str">
        <f t="shared" si="480"/>
        <v>US Natural Gas Financial</v>
      </c>
      <c r="B6092" s="44" t="str">
        <f t="shared" si="481"/>
        <v>US</v>
      </c>
      <c r="C6092" s="44" t="str">
        <f t="shared" si="482"/>
        <v>Natural Gas</v>
      </c>
      <c r="D6092" s="44" t="str">
        <f t="shared" si="483"/>
        <v>Financial</v>
      </c>
      <c r="E6092" s="44">
        <f>IF(VLOOKUP(S6092,'DD-Lookup'!$J$6:$L$50,3,FALSE)="Monthly",(YEAR(AC6092)-YEAR(AB6092))*12+MONTH(AC6092)-MONTH(AB6092)+1,(AC6092-AB6092+1))</f>
        <v>31</v>
      </c>
      <c r="F6092" s="213">
        <f t="shared" si="484"/>
        <v>310000</v>
      </c>
      <c r="G6092" s="202">
        <v>1343963</v>
      </c>
      <c r="H6092" s="198">
        <v>37047.707129629627</v>
      </c>
      <c r="I6092" t="s">
        <v>4543</v>
      </c>
      <c r="M6092" t="s">
        <v>3494</v>
      </c>
      <c r="N6092" t="s">
        <v>4277</v>
      </c>
      <c r="O6092" t="s">
        <v>4487</v>
      </c>
      <c r="P6092" s="199">
        <v>10000</v>
      </c>
      <c r="S6092" t="s">
        <v>3495</v>
      </c>
      <c r="T6092" t="s">
        <v>3730</v>
      </c>
      <c r="U6092" s="201">
        <v>3.8450000000000002</v>
      </c>
      <c r="V6092" t="s">
        <v>3930</v>
      </c>
      <c r="W6092" t="s">
        <v>2909</v>
      </c>
      <c r="X6092" t="s">
        <v>4278</v>
      </c>
      <c r="Y6092" t="s">
        <v>3748</v>
      </c>
      <c r="Z6092" t="s">
        <v>3051</v>
      </c>
      <c r="AA6092" t="s">
        <v>1754</v>
      </c>
      <c r="AB6092" s="198">
        <v>37073.875</v>
      </c>
      <c r="AC6092" s="198">
        <v>37103.875</v>
      </c>
    </row>
    <row r="6093" spans="1:29" x14ac:dyDescent="0.2">
      <c r="A6093" s="44" t="str">
        <f t="shared" si="480"/>
        <v>US Natural Gas Financial</v>
      </c>
      <c r="B6093" s="44" t="str">
        <f t="shared" si="481"/>
        <v>US</v>
      </c>
      <c r="C6093" s="44" t="str">
        <f t="shared" si="482"/>
        <v>Natural Gas</v>
      </c>
      <c r="D6093" s="44" t="str">
        <f t="shared" si="483"/>
        <v>Financial</v>
      </c>
      <c r="E6093" s="44">
        <f>IF(VLOOKUP(S6093,'DD-Lookup'!$J$6:$L$50,3,FALSE)="Monthly",(YEAR(AC6093)-YEAR(AB6093))*12+MONTH(AC6093)-MONTH(AB6093)+1,(AC6093-AB6093+1))</f>
        <v>31</v>
      </c>
      <c r="F6093" s="213">
        <f t="shared" si="484"/>
        <v>310000</v>
      </c>
      <c r="G6093" s="202">
        <v>1343964</v>
      </c>
      <c r="H6093" s="198">
        <v>37047.70722222222</v>
      </c>
      <c r="I6093" t="s">
        <v>4477</v>
      </c>
      <c r="M6093" t="s">
        <v>3494</v>
      </c>
      <c r="N6093" t="s">
        <v>4277</v>
      </c>
      <c r="O6093" t="s">
        <v>4487</v>
      </c>
      <c r="Q6093" s="199">
        <v>10000</v>
      </c>
      <c r="S6093" t="s">
        <v>3495</v>
      </c>
      <c r="T6093" t="s">
        <v>3730</v>
      </c>
      <c r="U6093" s="201">
        <v>3.85</v>
      </c>
      <c r="V6093" t="s">
        <v>4718</v>
      </c>
      <c r="W6093" t="s">
        <v>2909</v>
      </c>
      <c r="X6093" t="s">
        <v>4278</v>
      </c>
      <c r="Y6093" t="s">
        <v>3748</v>
      </c>
      <c r="Z6093" t="s">
        <v>3051</v>
      </c>
      <c r="AA6093" t="s">
        <v>1754</v>
      </c>
      <c r="AB6093" s="198">
        <v>37073.875</v>
      </c>
      <c r="AC6093" s="198">
        <v>37103.875</v>
      </c>
    </row>
    <row r="6094" spans="1:29" x14ac:dyDescent="0.2">
      <c r="A6094" s="44" t="str">
        <f t="shared" si="480"/>
        <v>US Natural Gas Financial</v>
      </c>
      <c r="B6094" s="44" t="str">
        <f t="shared" si="481"/>
        <v>US</v>
      </c>
      <c r="C6094" s="44" t="str">
        <f t="shared" si="482"/>
        <v>Natural Gas</v>
      </c>
      <c r="D6094" s="44" t="str">
        <f t="shared" si="483"/>
        <v>Financial</v>
      </c>
      <c r="E6094" s="44">
        <f>IF(VLOOKUP(S6094,'DD-Lookup'!$J$6:$L$50,3,FALSE)="Monthly",(YEAR(AC6094)-YEAR(AB6094))*12+MONTH(AC6094)-MONTH(AB6094)+1,(AC6094-AB6094+1))</f>
        <v>30</v>
      </c>
      <c r="F6094" s="213">
        <f t="shared" si="484"/>
        <v>300000</v>
      </c>
      <c r="G6094" s="202">
        <v>1343966</v>
      </c>
      <c r="H6094" s="198">
        <v>37047.712407407409</v>
      </c>
      <c r="I6094" t="s">
        <v>3606</v>
      </c>
      <c r="M6094" t="s">
        <v>3494</v>
      </c>
      <c r="N6094" t="s">
        <v>4277</v>
      </c>
      <c r="O6094" t="s">
        <v>3186</v>
      </c>
      <c r="P6094" s="199">
        <v>10000</v>
      </c>
      <c r="S6094" t="s">
        <v>3495</v>
      </c>
      <c r="T6094" t="s">
        <v>3730</v>
      </c>
      <c r="U6094" s="201">
        <v>3.9674999999999998</v>
      </c>
      <c r="V6094" t="s">
        <v>4079</v>
      </c>
      <c r="W6094" t="s">
        <v>2909</v>
      </c>
      <c r="X6094" t="s">
        <v>4278</v>
      </c>
      <c r="Y6094" t="s">
        <v>3748</v>
      </c>
      <c r="Z6094" t="s">
        <v>3051</v>
      </c>
      <c r="AA6094" t="s">
        <v>1754</v>
      </c>
      <c r="AB6094" s="198">
        <v>37135.875</v>
      </c>
      <c r="AC6094" s="198">
        <v>37164.875</v>
      </c>
    </row>
    <row r="6095" spans="1:29" x14ac:dyDescent="0.2">
      <c r="A6095" s="44" t="str">
        <f t="shared" si="480"/>
        <v>US Natural Gas Financial</v>
      </c>
      <c r="B6095" s="44" t="str">
        <f t="shared" si="481"/>
        <v>US</v>
      </c>
      <c r="C6095" s="44" t="str">
        <f t="shared" si="482"/>
        <v>Natural Gas</v>
      </c>
      <c r="D6095" s="44" t="str">
        <f t="shared" si="483"/>
        <v>Financial</v>
      </c>
      <c r="E6095" s="44">
        <f>IF(VLOOKUP(S6095,'DD-Lookup'!$J$6:$L$50,3,FALSE)="Monthly",(YEAR(AC6095)-YEAR(AB6095))*12+MONTH(AC6095)-MONTH(AB6095)+1,(AC6095-AB6095+1))</f>
        <v>31</v>
      </c>
      <c r="F6095" s="213">
        <f t="shared" si="484"/>
        <v>310000</v>
      </c>
      <c r="G6095" s="202">
        <v>1343971</v>
      </c>
      <c r="H6095" s="198">
        <v>37047.714155092595</v>
      </c>
      <c r="I6095" t="s">
        <v>3702</v>
      </c>
      <c r="M6095" t="s">
        <v>3494</v>
      </c>
      <c r="N6095" t="s">
        <v>4277</v>
      </c>
      <c r="O6095" t="s">
        <v>4487</v>
      </c>
      <c r="P6095" s="199">
        <v>10000</v>
      </c>
      <c r="S6095" t="s">
        <v>3495</v>
      </c>
      <c r="T6095" t="s">
        <v>3730</v>
      </c>
      <c r="U6095" s="201">
        <v>3.85</v>
      </c>
      <c r="V6095" t="s">
        <v>3680</v>
      </c>
      <c r="W6095" t="s">
        <v>2909</v>
      </c>
      <c r="X6095" t="s">
        <v>4278</v>
      </c>
      <c r="Y6095" t="s">
        <v>3748</v>
      </c>
      <c r="Z6095" t="s">
        <v>3051</v>
      </c>
      <c r="AA6095" t="s">
        <v>1754</v>
      </c>
      <c r="AB6095" s="198">
        <v>37073.875</v>
      </c>
      <c r="AC6095" s="198">
        <v>37103.875</v>
      </c>
    </row>
    <row r="6096" spans="1:29" x14ac:dyDescent="0.2">
      <c r="A6096" s="44" t="str">
        <f t="shared" si="480"/>
        <v>US Natural Gas Financial</v>
      </c>
      <c r="B6096" s="44" t="str">
        <f t="shared" si="481"/>
        <v>US</v>
      </c>
      <c r="C6096" s="44" t="str">
        <f t="shared" si="482"/>
        <v>Natural Gas</v>
      </c>
      <c r="D6096" s="44" t="str">
        <f t="shared" si="483"/>
        <v>Financial</v>
      </c>
      <c r="E6096" s="44">
        <f>IF(VLOOKUP(S6096,'DD-Lookup'!$J$6:$L$50,3,FALSE)="Monthly",(YEAR(AC6096)-YEAR(AB6096))*12+MONTH(AC6096)-MONTH(AB6096)+1,(AC6096-AB6096+1))</f>
        <v>31</v>
      </c>
      <c r="F6096" s="213">
        <f t="shared" si="484"/>
        <v>310000</v>
      </c>
      <c r="G6096" s="202">
        <v>1343972</v>
      </c>
      <c r="H6096" s="198">
        <v>37047.719131944446</v>
      </c>
      <c r="I6096" t="s">
        <v>4496</v>
      </c>
      <c r="M6096" t="s">
        <v>3494</v>
      </c>
      <c r="N6096" t="s">
        <v>4277</v>
      </c>
      <c r="O6096" t="s">
        <v>4286</v>
      </c>
      <c r="Q6096" s="199">
        <v>10000</v>
      </c>
      <c r="S6096" t="s">
        <v>3495</v>
      </c>
      <c r="T6096" t="s">
        <v>3730</v>
      </c>
      <c r="U6096" s="201">
        <v>3.9375</v>
      </c>
      <c r="V6096" t="s">
        <v>3628</v>
      </c>
      <c r="W6096" t="s">
        <v>2909</v>
      </c>
      <c r="X6096" t="s">
        <v>4278</v>
      </c>
      <c r="Y6096" t="s">
        <v>3748</v>
      </c>
      <c r="Z6096" t="s">
        <v>3051</v>
      </c>
      <c r="AA6096" t="s">
        <v>1754</v>
      </c>
      <c r="AB6096" s="198">
        <v>37104.875</v>
      </c>
      <c r="AC6096" s="198">
        <v>37134.875</v>
      </c>
    </row>
    <row r="6097" spans="1:29" x14ac:dyDescent="0.2">
      <c r="A6097" s="44" t="str">
        <f t="shared" si="480"/>
        <v>US Natural Gas Financial</v>
      </c>
      <c r="B6097" s="44" t="str">
        <f t="shared" si="481"/>
        <v>US</v>
      </c>
      <c r="C6097" s="44" t="str">
        <f t="shared" si="482"/>
        <v>Natural Gas</v>
      </c>
      <c r="D6097" s="44" t="str">
        <f t="shared" si="483"/>
        <v>Financial</v>
      </c>
      <c r="E6097" s="44">
        <f>IF(VLOOKUP(S6097,'DD-Lookup'!$J$6:$L$50,3,FALSE)="Monthly",(YEAR(AC6097)-YEAR(AB6097))*12+MONTH(AC6097)-MONTH(AB6097)+1,(AC6097-AB6097+1))</f>
        <v>31</v>
      </c>
      <c r="F6097" s="213">
        <f t="shared" si="484"/>
        <v>155000</v>
      </c>
      <c r="G6097" s="202">
        <v>1343975</v>
      </c>
      <c r="H6097" s="198">
        <v>37047.720185185186</v>
      </c>
      <c r="I6097" t="s">
        <v>3702</v>
      </c>
      <c r="M6097" t="s">
        <v>3494</v>
      </c>
      <c r="N6097" t="s">
        <v>4277</v>
      </c>
      <c r="O6097" t="s">
        <v>4487</v>
      </c>
      <c r="P6097" s="199">
        <v>5000</v>
      </c>
      <c r="S6097" t="s">
        <v>3495</v>
      </c>
      <c r="T6097" t="s">
        <v>3730</v>
      </c>
      <c r="U6097" s="201">
        <v>3.85</v>
      </c>
      <c r="V6097" t="s">
        <v>3680</v>
      </c>
      <c r="W6097" t="s">
        <v>2909</v>
      </c>
      <c r="X6097" t="s">
        <v>4278</v>
      </c>
      <c r="Y6097" t="s">
        <v>3748</v>
      </c>
      <c r="Z6097" t="s">
        <v>3051</v>
      </c>
      <c r="AA6097" t="s">
        <v>1754</v>
      </c>
      <c r="AB6097" s="198">
        <v>37073.875</v>
      </c>
      <c r="AC6097" s="198">
        <v>37103.875</v>
      </c>
    </row>
    <row r="6098" spans="1:29" x14ac:dyDescent="0.2">
      <c r="A6098" s="44" t="str">
        <f t="shared" si="480"/>
        <v>US Natural Gas Financial</v>
      </c>
      <c r="B6098" s="44" t="str">
        <f t="shared" si="481"/>
        <v>US</v>
      </c>
      <c r="C6098" s="44" t="str">
        <f t="shared" si="482"/>
        <v>Natural Gas</v>
      </c>
      <c r="D6098" s="44" t="str">
        <f t="shared" si="483"/>
        <v>Financial</v>
      </c>
      <c r="E6098" s="44">
        <f>IF(VLOOKUP(S6098,'DD-Lookup'!$J$6:$L$50,3,FALSE)="Monthly",(YEAR(AC6098)-YEAR(AB6098))*12+MONTH(AC6098)-MONTH(AB6098)+1,(AC6098-AB6098+1))</f>
        <v>31</v>
      </c>
      <c r="F6098" s="213">
        <f t="shared" si="484"/>
        <v>155000</v>
      </c>
      <c r="G6098" s="202">
        <v>1343976</v>
      </c>
      <c r="H6098" s="198">
        <v>37047.720763888887</v>
      </c>
      <c r="I6098" t="s">
        <v>4252</v>
      </c>
      <c r="M6098" t="s">
        <v>3494</v>
      </c>
      <c r="N6098" t="s">
        <v>4277</v>
      </c>
      <c r="O6098" t="s">
        <v>4487</v>
      </c>
      <c r="P6098" s="199">
        <v>5000</v>
      </c>
      <c r="S6098" t="s">
        <v>3495</v>
      </c>
      <c r="T6098" t="s">
        <v>3730</v>
      </c>
      <c r="U6098" s="201">
        <v>3.85</v>
      </c>
      <c r="V6098" t="s">
        <v>4726</v>
      </c>
      <c r="W6098" t="s">
        <v>2909</v>
      </c>
      <c r="X6098" t="s">
        <v>4278</v>
      </c>
      <c r="Y6098" t="s">
        <v>3748</v>
      </c>
      <c r="Z6098" t="s">
        <v>3051</v>
      </c>
      <c r="AA6098" t="s">
        <v>1754</v>
      </c>
      <c r="AB6098" s="198">
        <v>37073.875</v>
      </c>
      <c r="AC6098" s="198">
        <v>37103.875</v>
      </c>
    </row>
    <row r="6099" spans="1:29" x14ac:dyDescent="0.2">
      <c r="A6099" s="44" t="str">
        <f t="shared" si="480"/>
        <v>US Natural Gas Financial</v>
      </c>
      <c r="B6099" s="44" t="str">
        <f t="shared" si="481"/>
        <v>US</v>
      </c>
      <c r="C6099" s="44" t="str">
        <f t="shared" si="482"/>
        <v>Natural Gas</v>
      </c>
      <c r="D6099" s="44" t="str">
        <f t="shared" si="483"/>
        <v>Financial</v>
      </c>
      <c r="E6099" s="44">
        <f>IF(VLOOKUP(S6099,'DD-Lookup'!$J$6:$L$50,3,FALSE)="Monthly",(YEAR(AC6099)-YEAR(AB6099))*12+MONTH(AC6099)-MONTH(AB6099)+1,(AC6099-AB6099+1))</f>
        <v>31</v>
      </c>
      <c r="F6099" s="213">
        <f t="shared" si="484"/>
        <v>310000</v>
      </c>
      <c r="G6099" s="202">
        <v>1343977</v>
      </c>
      <c r="H6099" s="198">
        <v>37047.72215277778</v>
      </c>
      <c r="I6099" t="s">
        <v>4252</v>
      </c>
      <c r="M6099" t="s">
        <v>3494</v>
      </c>
      <c r="N6099" t="s">
        <v>4277</v>
      </c>
      <c r="O6099" t="s">
        <v>4487</v>
      </c>
      <c r="P6099" s="199">
        <v>10000</v>
      </c>
      <c r="S6099" t="s">
        <v>3495</v>
      </c>
      <c r="T6099" t="s">
        <v>3730</v>
      </c>
      <c r="U6099" s="201">
        <v>3.8450000000000002</v>
      </c>
      <c r="V6099" t="s">
        <v>4726</v>
      </c>
      <c r="W6099" t="s">
        <v>2909</v>
      </c>
      <c r="X6099" t="s">
        <v>4278</v>
      </c>
      <c r="Y6099" t="s">
        <v>3748</v>
      </c>
      <c r="Z6099" t="s">
        <v>3051</v>
      </c>
      <c r="AA6099" t="s">
        <v>1754</v>
      </c>
      <c r="AB6099" s="198">
        <v>37073.875</v>
      </c>
      <c r="AC6099" s="198">
        <v>37103.875</v>
      </c>
    </row>
    <row r="6100" spans="1:29" x14ac:dyDescent="0.2">
      <c r="A6100" s="44" t="str">
        <f t="shared" si="480"/>
        <v>US Natural Gas Financial</v>
      </c>
      <c r="B6100" s="44" t="str">
        <f t="shared" si="481"/>
        <v>US</v>
      </c>
      <c r="C6100" s="44" t="str">
        <f t="shared" si="482"/>
        <v>Natural Gas</v>
      </c>
      <c r="D6100" s="44" t="str">
        <f t="shared" si="483"/>
        <v>Financial</v>
      </c>
      <c r="E6100" s="44">
        <f>IF(VLOOKUP(S6100,'DD-Lookup'!$J$6:$L$50,3,FALSE)="Monthly",(YEAR(AC6100)-YEAR(AB6100))*12+MONTH(AC6100)-MONTH(AB6100)+1,(AC6100-AB6100+1))</f>
        <v>31</v>
      </c>
      <c r="F6100" s="213">
        <f t="shared" si="484"/>
        <v>310000</v>
      </c>
      <c r="G6100" s="202">
        <v>1343981</v>
      </c>
      <c r="H6100" s="198">
        <v>37047.726168981484</v>
      </c>
      <c r="I6100" t="s">
        <v>4282</v>
      </c>
      <c r="M6100" t="s">
        <v>3494</v>
      </c>
      <c r="N6100" t="s">
        <v>4277</v>
      </c>
      <c r="O6100" t="s">
        <v>4487</v>
      </c>
      <c r="P6100" s="199">
        <v>10000</v>
      </c>
      <c r="S6100" t="s">
        <v>3495</v>
      </c>
      <c r="T6100" t="s">
        <v>3730</v>
      </c>
      <c r="U6100" s="201">
        <v>3.855</v>
      </c>
      <c r="V6100" t="s">
        <v>4283</v>
      </c>
      <c r="W6100" t="s">
        <v>2909</v>
      </c>
      <c r="X6100" t="s">
        <v>4278</v>
      </c>
      <c r="Y6100" t="s">
        <v>3748</v>
      </c>
      <c r="Z6100" t="s">
        <v>3051</v>
      </c>
      <c r="AA6100" t="s">
        <v>1754</v>
      </c>
      <c r="AB6100" s="198">
        <v>37073.875</v>
      </c>
      <c r="AC6100" s="198">
        <v>37103.875</v>
      </c>
    </row>
    <row r="6101" spans="1:29" x14ac:dyDescent="0.2">
      <c r="A6101" s="44" t="str">
        <f t="shared" si="480"/>
        <v>US Natural Gas Financial</v>
      </c>
      <c r="B6101" s="44" t="str">
        <f t="shared" si="481"/>
        <v>US</v>
      </c>
      <c r="C6101" s="44" t="str">
        <f t="shared" si="482"/>
        <v>Natural Gas</v>
      </c>
      <c r="D6101" s="44" t="str">
        <f t="shared" si="483"/>
        <v>Financial</v>
      </c>
      <c r="E6101" s="44">
        <f>IF(VLOOKUP(S6101,'DD-Lookup'!$J$6:$L$50,3,FALSE)="Monthly",(YEAR(AC6101)-YEAR(AB6101))*12+MONTH(AC6101)-MONTH(AB6101)+1,(AC6101-AB6101+1))</f>
        <v>31</v>
      </c>
      <c r="F6101" s="213">
        <f t="shared" si="484"/>
        <v>310000</v>
      </c>
      <c r="G6101" s="202">
        <v>1343982</v>
      </c>
      <c r="H6101" s="198">
        <v>37047.726898148147</v>
      </c>
      <c r="I6101" t="s">
        <v>4252</v>
      </c>
      <c r="M6101" t="s">
        <v>3494</v>
      </c>
      <c r="N6101" t="s">
        <v>4277</v>
      </c>
      <c r="O6101" t="s">
        <v>4487</v>
      </c>
      <c r="P6101" s="199">
        <v>10000</v>
      </c>
      <c r="S6101" t="s">
        <v>3495</v>
      </c>
      <c r="T6101" t="s">
        <v>3730</v>
      </c>
      <c r="U6101" s="201">
        <v>3.85</v>
      </c>
      <c r="V6101" t="s">
        <v>4726</v>
      </c>
      <c r="W6101" t="s">
        <v>2909</v>
      </c>
      <c r="X6101" t="s">
        <v>4278</v>
      </c>
      <c r="Y6101" t="s">
        <v>3748</v>
      </c>
      <c r="Z6101" t="s">
        <v>3051</v>
      </c>
      <c r="AA6101" t="s">
        <v>1754</v>
      </c>
      <c r="AB6101" s="198">
        <v>37073.875</v>
      </c>
      <c r="AC6101" s="198">
        <v>37103.875</v>
      </c>
    </row>
    <row r="6102" spans="1:29" x14ac:dyDescent="0.2">
      <c r="A6102" s="44" t="str">
        <f t="shared" si="480"/>
        <v>US Natural Gas Financial</v>
      </c>
      <c r="B6102" s="44" t="str">
        <f t="shared" si="481"/>
        <v>US</v>
      </c>
      <c r="C6102" s="44" t="str">
        <f t="shared" si="482"/>
        <v>Natural Gas</v>
      </c>
      <c r="D6102" s="44" t="str">
        <f t="shared" si="483"/>
        <v>Financial</v>
      </c>
      <c r="E6102" s="44">
        <f>IF(VLOOKUP(S6102,'DD-Lookup'!$J$6:$L$50,3,FALSE)="Monthly",(YEAR(AC6102)-YEAR(AB6102))*12+MONTH(AC6102)-MONTH(AB6102)+1,(AC6102-AB6102+1))</f>
        <v>31</v>
      </c>
      <c r="F6102" s="213">
        <f t="shared" si="484"/>
        <v>155000</v>
      </c>
      <c r="G6102" s="202">
        <v>1343983</v>
      </c>
      <c r="H6102" s="198">
        <v>37047.729432870372</v>
      </c>
      <c r="I6102" t="s">
        <v>3518</v>
      </c>
      <c r="M6102" t="s">
        <v>3494</v>
      </c>
      <c r="N6102" t="s">
        <v>4277</v>
      </c>
      <c r="O6102" t="s">
        <v>4487</v>
      </c>
      <c r="P6102" s="199">
        <v>5000</v>
      </c>
      <c r="S6102" t="s">
        <v>3495</v>
      </c>
      <c r="T6102" t="s">
        <v>3730</v>
      </c>
      <c r="U6102" s="201">
        <v>3.8450000000000002</v>
      </c>
      <c r="V6102" t="s">
        <v>3691</v>
      </c>
      <c r="W6102" t="s">
        <v>2909</v>
      </c>
      <c r="X6102" t="s">
        <v>4278</v>
      </c>
      <c r="Y6102" t="s">
        <v>3748</v>
      </c>
      <c r="Z6102" t="s">
        <v>3051</v>
      </c>
      <c r="AA6102" t="s">
        <v>1754</v>
      </c>
      <c r="AB6102" s="198">
        <v>37073.875</v>
      </c>
      <c r="AC6102" s="198">
        <v>37103.875</v>
      </c>
    </row>
    <row r="6103" spans="1:29" x14ac:dyDescent="0.2">
      <c r="A6103" s="44" t="str">
        <f t="shared" si="480"/>
        <v>US Natural Gas Financial</v>
      </c>
      <c r="B6103" s="44" t="str">
        <f t="shared" si="481"/>
        <v>US</v>
      </c>
      <c r="C6103" s="44" t="str">
        <f t="shared" si="482"/>
        <v>Natural Gas</v>
      </c>
      <c r="D6103" s="44" t="str">
        <f t="shared" si="483"/>
        <v>Financial</v>
      </c>
      <c r="E6103" s="44">
        <f>IF(VLOOKUP(S6103,'DD-Lookup'!$J$6:$L$50,3,FALSE)="Monthly",(YEAR(AC6103)-YEAR(AB6103))*12+MONTH(AC6103)-MONTH(AB6103)+1,(AC6103-AB6103+1))</f>
        <v>31</v>
      </c>
      <c r="F6103" s="213">
        <f t="shared" si="484"/>
        <v>310000</v>
      </c>
      <c r="G6103" s="202">
        <v>1343992</v>
      </c>
      <c r="H6103" s="198">
        <v>37047.769756944443</v>
      </c>
      <c r="I6103" t="s">
        <v>3629</v>
      </c>
      <c r="M6103" t="s">
        <v>3494</v>
      </c>
      <c r="N6103" t="s">
        <v>4277</v>
      </c>
      <c r="O6103" t="s">
        <v>4487</v>
      </c>
      <c r="P6103" s="199">
        <v>10000</v>
      </c>
      <c r="S6103" t="s">
        <v>3495</v>
      </c>
      <c r="T6103" t="s">
        <v>3730</v>
      </c>
      <c r="U6103" s="201">
        <v>3.8450000000000002</v>
      </c>
      <c r="V6103" t="s">
        <v>4041</v>
      </c>
      <c r="W6103" t="s">
        <v>2909</v>
      </c>
      <c r="X6103" t="s">
        <v>4278</v>
      </c>
      <c r="Y6103" t="s">
        <v>3748</v>
      </c>
      <c r="Z6103" t="s">
        <v>3051</v>
      </c>
      <c r="AA6103" t="s">
        <v>1754</v>
      </c>
      <c r="AB6103" s="198">
        <v>37073.875</v>
      </c>
      <c r="AC6103" s="198">
        <v>37103.875</v>
      </c>
    </row>
    <row r="6104" spans="1:29" x14ac:dyDescent="0.2">
      <c r="A6104" s="44" t="str">
        <f t="shared" si="480"/>
        <v>US Natural Gas Financial</v>
      </c>
      <c r="B6104" s="44" t="str">
        <f t="shared" si="481"/>
        <v>US</v>
      </c>
      <c r="C6104" s="44" t="str">
        <f t="shared" si="482"/>
        <v>Natural Gas</v>
      </c>
      <c r="D6104" s="44" t="str">
        <f t="shared" si="483"/>
        <v>Financial</v>
      </c>
      <c r="E6104" s="44">
        <f>IF(VLOOKUP(S6104,'DD-Lookup'!$J$6:$L$50,3,FALSE)="Monthly",(YEAR(AC6104)-YEAR(AB6104))*12+MONTH(AC6104)-MONTH(AB6104)+1,(AC6104-AB6104+1))</f>
        <v>31</v>
      </c>
      <c r="F6104" s="213">
        <f t="shared" si="484"/>
        <v>310000</v>
      </c>
      <c r="G6104" s="202">
        <v>1343993</v>
      </c>
      <c r="H6104" s="198">
        <v>37047.769849537035</v>
      </c>
      <c r="I6104" t="s">
        <v>3629</v>
      </c>
      <c r="M6104" t="s">
        <v>3494</v>
      </c>
      <c r="N6104" t="s">
        <v>4277</v>
      </c>
      <c r="O6104" t="s">
        <v>4487</v>
      </c>
      <c r="P6104" s="199">
        <v>10000</v>
      </c>
      <c r="S6104" t="s">
        <v>3495</v>
      </c>
      <c r="T6104" t="s">
        <v>3730</v>
      </c>
      <c r="U6104" s="201">
        <v>3.84</v>
      </c>
      <c r="V6104" t="s">
        <v>4041</v>
      </c>
      <c r="W6104" t="s">
        <v>2909</v>
      </c>
      <c r="X6104" t="s">
        <v>4278</v>
      </c>
      <c r="Y6104" t="s">
        <v>3748</v>
      </c>
      <c r="Z6104" t="s">
        <v>3051</v>
      </c>
      <c r="AA6104" t="s">
        <v>1754</v>
      </c>
      <c r="AB6104" s="198">
        <v>37073.875</v>
      </c>
      <c r="AC6104" s="198">
        <v>37103.875</v>
      </c>
    </row>
    <row r="6105" spans="1:29" x14ac:dyDescent="0.2">
      <c r="A6105" s="44" t="str">
        <f t="shared" si="480"/>
        <v>US Natural Gas Financial</v>
      </c>
      <c r="B6105" s="44" t="str">
        <f t="shared" si="481"/>
        <v>US</v>
      </c>
      <c r="C6105" s="44" t="str">
        <f t="shared" si="482"/>
        <v>Natural Gas</v>
      </c>
      <c r="D6105" s="44" t="str">
        <f t="shared" si="483"/>
        <v>Financial</v>
      </c>
      <c r="E6105" s="44">
        <f>IF(VLOOKUP(S6105,'DD-Lookup'!$J$6:$L$50,3,FALSE)="Monthly",(YEAR(AC6105)-YEAR(AB6105))*12+MONTH(AC6105)-MONTH(AB6105)+1,(AC6105-AB6105+1))</f>
        <v>31</v>
      </c>
      <c r="F6105" s="213">
        <f t="shared" si="484"/>
        <v>310000</v>
      </c>
      <c r="G6105" s="202">
        <v>1343998</v>
      </c>
      <c r="H6105" s="198">
        <v>37047.788854166669</v>
      </c>
      <c r="I6105" t="s">
        <v>3629</v>
      </c>
      <c r="M6105" t="s">
        <v>3494</v>
      </c>
      <c r="N6105" t="s">
        <v>4277</v>
      </c>
      <c r="O6105" t="s">
        <v>4487</v>
      </c>
      <c r="Q6105" s="199">
        <v>10000</v>
      </c>
      <c r="S6105" t="s">
        <v>3495</v>
      </c>
      <c r="T6105" t="s">
        <v>3730</v>
      </c>
      <c r="U6105" s="201">
        <v>3.8450000000000002</v>
      </c>
      <c r="V6105" t="s">
        <v>4376</v>
      </c>
      <c r="W6105" t="s">
        <v>2909</v>
      </c>
      <c r="X6105" t="s">
        <v>4278</v>
      </c>
      <c r="Y6105" t="s">
        <v>3748</v>
      </c>
      <c r="Z6105" t="s">
        <v>3051</v>
      </c>
      <c r="AA6105" t="s">
        <v>1754</v>
      </c>
      <c r="AB6105" s="198">
        <v>37073.875</v>
      </c>
      <c r="AC6105" s="198">
        <v>37103.875</v>
      </c>
    </row>
    <row r="6106" spans="1:29" x14ac:dyDescent="0.2">
      <c r="A6106" s="44" t="str">
        <f t="shared" si="480"/>
        <v>US Natural Gas Financial</v>
      </c>
      <c r="B6106" s="44" t="str">
        <f t="shared" si="481"/>
        <v>US</v>
      </c>
      <c r="C6106" s="44" t="str">
        <f t="shared" si="482"/>
        <v>Natural Gas</v>
      </c>
      <c r="D6106" s="44" t="str">
        <f t="shared" si="483"/>
        <v>Financial</v>
      </c>
      <c r="E6106" s="44">
        <f>IF(VLOOKUP(S6106,'DD-Lookup'!$J$6:$L$50,3,FALSE)="Monthly",(YEAR(AC6106)-YEAR(AB6106))*12+MONTH(AC6106)-MONTH(AB6106)+1,(AC6106-AB6106+1))</f>
        <v>31</v>
      </c>
      <c r="F6106" s="213">
        <f t="shared" si="484"/>
        <v>310000</v>
      </c>
      <c r="G6106" s="202">
        <v>1343999</v>
      </c>
      <c r="H6106" s="198">
        <v>37047.793368055558</v>
      </c>
      <c r="I6106" t="s">
        <v>4449</v>
      </c>
      <c r="M6106" t="s">
        <v>3494</v>
      </c>
      <c r="N6106" t="s">
        <v>4277</v>
      </c>
      <c r="O6106" t="s">
        <v>4487</v>
      </c>
      <c r="Q6106" s="199">
        <v>10000</v>
      </c>
      <c r="S6106" t="s">
        <v>3495</v>
      </c>
      <c r="T6106" t="s">
        <v>3730</v>
      </c>
      <c r="U6106" s="201">
        <v>3.85</v>
      </c>
      <c r="V6106" t="s">
        <v>4459</v>
      </c>
      <c r="W6106" t="s">
        <v>2909</v>
      </c>
      <c r="X6106" t="s">
        <v>4278</v>
      </c>
      <c r="Y6106" t="s">
        <v>3748</v>
      </c>
      <c r="Z6106" t="s">
        <v>3051</v>
      </c>
      <c r="AA6106" t="s">
        <v>1754</v>
      </c>
      <c r="AB6106" s="198">
        <v>37073.875</v>
      </c>
      <c r="AC6106" s="198">
        <v>37103.875</v>
      </c>
    </row>
    <row r="6107" spans="1:29" x14ac:dyDescent="0.2">
      <c r="A6107" s="44" t="str">
        <f t="shared" si="480"/>
        <v>US Natural Gas Financial</v>
      </c>
      <c r="B6107" s="44" t="str">
        <f t="shared" si="481"/>
        <v>US</v>
      </c>
      <c r="C6107" s="44" t="str">
        <f t="shared" si="482"/>
        <v>Natural Gas</v>
      </c>
      <c r="D6107" s="44" t="str">
        <f t="shared" si="483"/>
        <v>Financial</v>
      </c>
      <c r="E6107" s="44">
        <f>IF(VLOOKUP(S6107,'DD-Lookup'!$J$6:$L$50,3,FALSE)="Monthly",(YEAR(AC6107)-YEAR(AB6107))*12+MONTH(AC6107)-MONTH(AB6107)+1,(AC6107-AB6107+1))</f>
        <v>31</v>
      </c>
      <c r="F6107" s="213">
        <f t="shared" si="484"/>
        <v>77500</v>
      </c>
      <c r="G6107" s="202">
        <v>1344009</v>
      </c>
      <c r="H6107" s="198">
        <v>37047.894837962966</v>
      </c>
      <c r="I6107" t="s">
        <v>4484</v>
      </c>
      <c r="M6107" t="s">
        <v>3494</v>
      </c>
      <c r="N6107" t="s">
        <v>4277</v>
      </c>
      <c r="O6107" t="s">
        <v>4286</v>
      </c>
      <c r="Q6107" s="199">
        <v>2500</v>
      </c>
      <c r="S6107" t="s">
        <v>3495</v>
      </c>
      <c r="T6107" t="s">
        <v>3730</v>
      </c>
      <c r="U6107" s="201">
        <v>3.9375</v>
      </c>
      <c r="V6107" t="s">
        <v>4472</v>
      </c>
      <c r="W6107" t="s">
        <v>2909</v>
      </c>
      <c r="X6107" t="s">
        <v>4278</v>
      </c>
      <c r="Y6107" t="s">
        <v>3748</v>
      </c>
      <c r="Z6107" t="s">
        <v>3051</v>
      </c>
      <c r="AA6107" t="s">
        <v>1754</v>
      </c>
      <c r="AB6107" s="198">
        <v>37104.875</v>
      </c>
      <c r="AC6107" s="198">
        <v>37134.875</v>
      </c>
    </row>
    <row r="6108" spans="1:29" x14ac:dyDescent="0.2">
      <c r="A6108" s="44" t="str">
        <f t="shared" si="480"/>
        <v>US Natural Gas Financial</v>
      </c>
      <c r="B6108" s="44" t="str">
        <f t="shared" si="481"/>
        <v>US</v>
      </c>
      <c r="C6108" s="44" t="str">
        <f t="shared" si="482"/>
        <v>Natural Gas</v>
      </c>
      <c r="D6108" s="44" t="str">
        <f t="shared" si="483"/>
        <v>Financial</v>
      </c>
      <c r="E6108" s="44">
        <f>IF(VLOOKUP(S6108,'DD-Lookup'!$J$6:$L$50,3,FALSE)="Monthly",(YEAR(AC6108)-YEAR(AB6108))*12+MONTH(AC6108)-MONTH(AB6108)+1,(AC6108-AB6108+1))</f>
        <v>31</v>
      </c>
      <c r="F6108" s="213">
        <f t="shared" si="484"/>
        <v>155000</v>
      </c>
      <c r="G6108" s="202">
        <v>1344011</v>
      </c>
      <c r="H6108" s="198">
        <v>37047.900787037041</v>
      </c>
      <c r="I6108" t="s">
        <v>4264</v>
      </c>
      <c r="M6108" t="s">
        <v>3494</v>
      </c>
      <c r="N6108" t="s">
        <v>4277</v>
      </c>
      <c r="O6108" t="s">
        <v>4487</v>
      </c>
      <c r="Q6108" s="199">
        <v>5000</v>
      </c>
      <c r="S6108" t="s">
        <v>3495</v>
      </c>
      <c r="T6108" t="s">
        <v>3730</v>
      </c>
      <c r="U6108" s="201">
        <v>3.855</v>
      </c>
      <c r="V6108" t="s">
        <v>3697</v>
      </c>
      <c r="W6108" t="s">
        <v>2909</v>
      </c>
      <c r="X6108" t="s">
        <v>4278</v>
      </c>
      <c r="Y6108" t="s">
        <v>3748</v>
      </c>
      <c r="Z6108" t="s">
        <v>3051</v>
      </c>
      <c r="AA6108" t="s">
        <v>1754</v>
      </c>
      <c r="AB6108" s="198">
        <v>37073.875</v>
      </c>
      <c r="AC6108" s="198">
        <v>37103.875</v>
      </c>
    </row>
    <row r="6109" spans="1:29" x14ac:dyDescent="0.2">
      <c r="A6109" s="44" t="str">
        <f t="shared" si="480"/>
        <v>US Natural Gas Financial</v>
      </c>
      <c r="B6109" s="44" t="str">
        <f t="shared" si="481"/>
        <v>US</v>
      </c>
      <c r="C6109" s="44" t="str">
        <f t="shared" si="482"/>
        <v>Natural Gas</v>
      </c>
      <c r="D6109" s="44" t="str">
        <f t="shared" si="483"/>
        <v>Financial</v>
      </c>
      <c r="E6109" s="44">
        <f>IF(VLOOKUP(S6109,'DD-Lookup'!$J$6:$L$50,3,FALSE)="Monthly",(YEAR(AC6109)-YEAR(AB6109))*12+MONTH(AC6109)-MONTH(AB6109)+1,(AC6109-AB6109+1))</f>
        <v>31</v>
      </c>
      <c r="F6109" s="213">
        <f t="shared" si="484"/>
        <v>155000</v>
      </c>
      <c r="G6109" s="202">
        <v>1344013</v>
      </c>
      <c r="H6109" s="198">
        <v>37047.90902777778</v>
      </c>
      <c r="I6109" t="s">
        <v>4773</v>
      </c>
      <c r="M6109" t="s">
        <v>3494</v>
      </c>
      <c r="N6109" t="s">
        <v>4277</v>
      </c>
      <c r="O6109" t="s">
        <v>4487</v>
      </c>
      <c r="P6109" s="199">
        <v>5000</v>
      </c>
      <c r="S6109" t="s">
        <v>3495</v>
      </c>
      <c r="T6109" t="s">
        <v>3730</v>
      </c>
      <c r="U6109" s="201">
        <v>3.85</v>
      </c>
      <c r="V6109" t="s">
        <v>4333</v>
      </c>
      <c r="W6109" t="s">
        <v>2909</v>
      </c>
      <c r="X6109" t="s">
        <v>4278</v>
      </c>
      <c r="Y6109" t="s">
        <v>3748</v>
      </c>
      <c r="Z6109" t="s">
        <v>3051</v>
      </c>
      <c r="AA6109" t="s">
        <v>1754</v>
      </c>
      <c r="AB6109" s="198">
        <v>37073.875</v>
      </c>
      <c r="AC6109" s="198">
        <v>37103.875</v>
      </c>
    </row>
    <row r="6110" spans="1:29" x14ac:dyDescent="0.2">
      <c r="A6110" s="44" t="str">
        <f t="shared" si="480"/>
        <v>US Natural Gas Financial</v>
      </c>
      <c r="B6110" s="44" t="str">
        <f t="shared" si="481"/>
        <v>US</v>
      </c>
      <c r="C6110" s="44" t="str">
        <f t="shared" si="482"/>
        <v>Natural Gas</v>
      </c>
      <c r="D6110" s="44" t="str">
        <f t="shared" si="483"/>
        <v>Financial</v>
      </c>
      <c r="E6110" s="44">
        <f>IF(VLOOKUP(S6110,'DD-Lookup'!$J$6:$L$50,3,FALSE)="Monthly",(YEAR(AC6110)-YEAR(AB6110))*12+MONTH(AC6110)-MONTH(AB6110)+1,(AC6110-AB6110+1))</f>
        <v>31</v>
      </c>
      <c r="F6110" s="213">
        <f t="shared" si="484"/>
        <v>155000</v>
      </c>
      <c r="G6110" s="202">
        <v>1344014</v>
      </c>
      <c r="H6110" s="198">
        <v>37047.922696759262</v>
      </c>
      <c r="I6110" t="s">
        <v>4773</v>
      </c>
      <c r="M6110" t="s">
        <v>3494</v>
      </c>
      <c r="N6110" t="s">
        <v>4277</v>
      </c>
      <c r="O6110" t="s">
        <v>3263</v>
      </c>
      <c r="Q6110" s="199">
        <v>5000</v>
      </c>
      <c r="S6110" t="s">
        <v>3495</v>
      </c>
      <c r="T6110" t="s">
        <v>3730</v>
      </c>
      <c r="U6110" s="201">
        <v>3.85</v>
      </c>
      <c r="V6110" t="s">
        <v>4517</v>
      </c>
      <c r="W6110" t="s">
        <v>2909</v>
      </c>
      <c r="X6110" t="s">
        <v>4278</v>
      </c>
      <c r="Y6110" t="s">
        <v>3748</v>
      </c>
      <c r="Z6110" t="s">
        <v>3051</v>
      </c>
      <c r="AA6110" t="s">
        <v>1754</v>
      </c>
      <c r="AB6110" s="198">
        <v>37073.915972222225</v>
      </c>
      <c r="AC6110" s="198">
        <v>37103.915972222225</v>
      </c>
    </row>
    <row r="6111" spans="1:29" x14ac:dyDescent="0.2">
      <c r="A6111" s="44" t="str">
        <f t="shared" si="480"/>
        <v>US Natural Gas Financial</v>
      </c>
      <c r="B6111" s="44" t="str">
        <f t="shared" si="481"/>
        <v>US</v>
      </c>
      <c r="C6111" s="44" t="str">
        <f t="shared" si="482"/>
        <v>Natural Gas</v>
      </c>
      <c r="D6111" s="44" t="str">
        <f t="shared" si="483"/>
        <v>Financial</v>
      </c>
      <c r="E6111" s="44">
        <f>IF(VLOOKUP(S6111,'DD-Lookup'!$J$6:$L$50,3,FALSE)="Monthly",(YEAR(AC6111)-YEAR(AB6111))*12+MONTH(AC6111)-MONTH(AB6111)+1,(AC6111-AB6111+1))</f>
        <v>31</v>
      </c>
      <c r="F6111" s="213">
        <f t="shared" si="484"/>
        <v>155000</v>
      </c>
      <c r="G6111" s="202">
        <v>1344015</v>
      </c>
      <c r="H6111" s="198">
        <v>37047.925543981481</v>
      </c>
      <c r="I6111" t="s">
        <v>4484</v>
      </c>
      <c r="M6111" t="s">
        <v>3494</v>
      </c>
      <c r="N6111" t="s">
        <v>4277</v>
      </c>
      <c r="O6111" t="s">
        <v>4286</v>
      </c>
      <c r="Q6111" s="199">
        <v>5000</v>
      </c>
      <c r="S6111" t="s">
        <v>3495</v>
      </c>
      <c r="T6111" t="s">
        <v>3730</v>
      </c>
      <c r="U6111" s="201">
        <v>3.9375</v>
      </c>
      <c r="V6111" t="s">
        <v>4493</v>
      </c>
      <c r="W6111" t="s">
        <v>2909</v>
      </c>
      <c r="X6111" t="s">
        <v>4278</v>
      </c>
      <c r="Y6111" t="s">
        <v>3748</v>
      </c>
      <c r="Z6111" t="s">
        <v>3051</v>
      </c>
      <c r="AA6111" t="s">
        <v>1754</v>
      </c>
      <c r="AB6111" s="198">
        <v>37104.875</v>
      </c>
      <c r="AC6111" s="198">
        <v>37134.875</v>
      </c>
    </row>
    <row r="6112" spans="1:29" x14ac:dyDescent="0.2">
      <c r="A6112" s="44" t="str">
        <f t="shared" si="480"/>
        <v>US Crude Financial</v>
      </c>
      <c r="B6112" s="44" t="str">
        <f t="shared" si="481"/>
        <v>US</v>
      </c>
      <c r="C6112" s="44" t="str">
        <f t="shared" si="482"/>
        <v>Crude</v>
      </c>
      <c r="D6112" s="44" t="str">
        <f t="shared" si="483"/>
        <v>Financial</v>
      </c>
      <c r="E6112" s="44">
        <f>IF(VLOOKUP(S6112,'DD-Lookup'!$J$6:$L$50,3,FALSE)="Monthly",(YEAR(AC6112)-YEAR(AB6112))*12+MONTH(AC6112)-MONTH(AB6112)+1,(AC6112-AB6112+1))</f>
        <v>1</v>
      </c>
      <c r="F6112" s="213">
        <f t="shared" si="484"/>
        <v>50000</v>
      </c>
      <c r="G6112" s="202">
        <v>1344017</v>
      </c>
      <c r="H6112" s="198">
        <v>37047.936712962961</v>
      </c>
      <c r="I6112" t="s">
        <v>3492</v>
      </c>
      <c r="M6112" t="s">
        <v>3599</v>
      </c>
      <c r="N6112" t="s">
        <v>4774</v>
      </c>
      <c r="O6112" t="s">
        <v>3516</v>
      </c>
      <c r="Q6112" s="199">
        <v>50000</v>
      </c>
      <c r="S6112" t="s">
        <v>3500</v>
      </c>
      <c r="T6112" t="s">
        <v>3730</v>
      </c>
      <c r="U6112" s="201">
        <v>27.7</v>
      </c>
      <c r="V6112" t="s">
        <v>1698</v>
      </c>
      <c r="W6112" t="s">
        <v>4776</v>
      </c>
      <c r="X6112" t="s">
        <v>4777</v>
      </c>
      <c r="Y6112" t="s">
        <v>2830</v>
      </c>
      <c r="Z6112" t="s">
        <v>3051</v>
      </c>
      <c r="AA6112" t="s">
        <v>1754</v>
      </c>
      <c r="AB6112" s="198">
        <v>37073</v>
      </c>
      <c r="AC6112" s="198">
        <v>37103</v>
      </c>
    </row>
    <row r="6113" spans="1:29" x14ac:dyDescent="0.2">
      <c r="A6113" s="44" t="str">
        <f t="shared" si="480"/>
        <v>US Crude Financial</v>
      </c>
      <c r="B6113" s="44" t="str">
        <f t="shared" si="481"/>
        <v>US</v>
      </c>
      <c r="C6113" s="44" t="str">
        <f t="shared" si="482"/>
        <v>Crude</v>
      </c>
      <c r="D6113" s="44" t="str">
        <f t="shared" si="483"/>
        <v>Financial</v>
      </c>
      <c r="E6113" s="44">
        <f>IF(VLOOKUP(S6113,'DD-Lookup'!$J$6:$L$50,3,FALSE)="Monthly",(YEAR(AC6113)-YEAR(AB6113))*12+MONTH(AC6113)-MONTH(AB6113)+1,(AC6113-AB6113+1))</f>
        <v>1</v>
      </c>
      <c r="F6113" s="213">
        <f t="shared" si="484"/>
        <v>50000</v>
      </c>
      <c r="G6113" s="202">
        <v>1344019</v>
      </c>
      <c r="H6113" s="198">
        <v>37047.98646990741</v>
      </c>
      <c r="I6113" t="s">
        <v>3492</v>
      </c>
      <c r="M6113" t="s">
        <v>3599</v>
      </c>
      <c r="N6113" t="s">
        <v>4774</v>
      </c>
      <c r="O6113" t="s">
        <v>3516</v>
      </c>
      <c r="P6113" s="199">
        <v>50000</v>
      </c>
      <c r="S6113" t="s">
        <v>3500</v>
      </c>
      <c r="T6113" t="s">
        <v>3730</v>
      </c>
      <c r="U6113" s="201">
        <v>27.68</v>
      </c>
      <c r="V6113" t="s">
        <v>3933</v>
      </c>
      <c r="W6113" t="s">
        <v>4776</v>
      </c>
      <c r="X6113" t="s">
        <v>4777</v>
      </c>
      <c r="Y6113" t="s">
        <v>2830</v>
      </c>
      <c r="Z6113" t="s">
        <v>3051</v>
      </c>
      <c r="AA6113" t="s">
        <v>1754</v>
      </c>
      <c r="AB6113" s="198">
        <v>37073</v>
      </c>
      <c r="AC6113" s="198">
        <v>37103</v>
      </c>
    </row>
    <row r="6114" spans="1:29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29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29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29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29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29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29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29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29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29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29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29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29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29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29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2988</v>
      </c>
    </row>
    <row r="2" spans="1:13" ht="15.75" x14ac:dyDescent="0.25">
      <c r="A2" s="47" t="s">
        <v>2989</v>
      </c>
    </row>
    <row r="4" spans="1:13" ht="15.75" x14ac:dyDescent="0.25">
      <c r="A4" s="16" t="s">
        <v>4213</v>
      </c>
      <c r="D4" s="16" t="s">
        <v>4214</v>
      </c>
      <c r="G4" s="16" t="s">
        <v>4215</v>
      </c>
      <c r="J4" s="79" t="s">
        <v>4304</v>
      </c>
      <c r="K4" s="154"/>
    </row>
    <row r="5" spans="1:13" x14ac:dyDescent="0.2">
      <c r="A5" s="21" t="s">
        <v>2816</v>
      </c>
      <c r="B5" s="20" t="s">
        <v>4216</v>
      </c>
      <c r="D5" s="21" t="s">
        <v>2816</v>
      </c>
      <c r="E5" s="20" t="s">
        <v>4216</v>
      </c>
      <c r="G5" s="21" t="s">
        <v>2816</v>
      </c>
      <c r="H5" s="20" t="s">
        <v>4216</v>
      </c>
      <c r="J5" s="79" t="s">
        <v>3718</v>
      </c>
      <c r="K5" s="154" t="s">
        <v>3577</v>
      </c>
      <c r="L5" s="245" t="s">
        <v>4313</v>
      </c>
      <c r="M5" s="246" t="s">
        <v>4314</v>
      </c>
    </row>
    <row r="6" spans="1:13" x14ac:dyDescent="0.2">
      <c r="A6" s="25" t="s">
        <v>2846</v>
      </c>
      <c r="B6" s="24" t="s">
        <v>2847</v>
      </c>
      <c r="D6" s="25" t="s">
        <v>4203</v>
      </c>
      <c r="E6" s="24" t="s">
        <v>2859</v>
      </c>
      <c r="G6" s="25" t="s">
        <v>4207</v>
      </c>
      <c r="H6" s="24" t="s">
        <v>2851</v>
      </c>
      <c r="J6" s="8" t="s">
        <v>3496</v>
      </c>
      <c r="K6" s="155">
        <v>9</v>
      </c>
      <c r="L6" s="211" t="s">
        <v>3701</v>
      </c>
    </row>
    <row r="7" spans="1:13" x14ac:dyDescent="0.2">
      <c r="A7" s="31" t="s">
        <v>2848</v>
      </c>
      <c r="B7" s="30" t="s">
        <v>2849</v>
      </c>
      <c r="D7" s="31" t="s">
        <v>2969</v>
      </c>
      <c r="E7" s="30" t="s">
        <v>2863</v>
      </c>
      <c r="G7" s="31" t="s">
        <v>2987</v>
      </c>
      <c r="H7" s="30" t="s">
        <v>2899</v>
      </c>
      <c r="J7" s="150" t="s">
        <v>3632</v>
      </c>
      <c r="K7" s="156">
        <v>3</v>
      </c>
    </row>
    <row r="8" spans="1:13" x14ac:dyDescent="0.2">
      <c r="A8" s="25" t="s">
        <v>2850</v>
      </c>
      <c r="B8" s="24" t="s">
        <v>2851</v>
      </c>
      <c r="D8" s="25" t="s">
        <v>2970</v>
      </c>
      <c r="E8" s="24" t="s">
        <v>2870</v>
      </c>
      <c r="G8" s="25" t="s">
        <v>4208</v>
      </c>
      <c r="H8" s="24" t="s">
        <v>2932</v>
      </c>
      <c r="J8" s="150" t="s">
        <v>3500</v>
      </c>
      <c r="K8" s="156">
        <v>261</v>
      </c>
      <c r="L8" s="211" t="s">
        <v>3701</v>
      </c>
    </row>
    <row r="9" spans="1:13" x14ac:dyDescent="0.2">
      <c r="A9" s="31" t="s">
        <v>2852</v>
      </c>
      <c r="B9" s="30" t="s">
        <v>2853</v>
      </c>
      <c r="D9" s="31" t="s">
        <v>2971</v>
      </c>
      <c r="E9" s="30" t="s">
        <v>2972</v>
      </c>
      <c r="G9" s="31" t="s">
        <v>4209</v>
      </c>
      <c r="H9" s="30" t="s">
        <v>2968</v>
      </c>
      <c r="J9" s="150" t="s">
        <v>4540</v>
      </c>
      <c r="K9" s="156">
        <v>5</v>
      </c>
    </row>
    <row r="10" spans="1:13" x14ac:dyDescent="0.2">
      <c r="A10" s="25" t="s">
        <v>2854</v>
      </c>
      <c r="B10" s="24" t="s">
        <v>2855</v>
      </c>
      <c r="D10" s="25" t="s">
        <v>2973</v>
      </c>
      <c r="E10" s="24" t="s">
        <v>2974</v>
      </c>
      <c r="G10" s="9">
        <v>0</v>
      </c>
      <c r="H10" s="45" t="s">
        <v>2813</v>
      </c>
      <c r="J10" s="150" t="s">
        <v>4538</v>
      </c>
      <c r="K10" s="156">
        <v>8</v>
      </c>
      <c r="L10" t="s">
        <v>3701</v>
      </c>
      <c r="M10" s="19">
        <v>42</v>
      </c>
    </row>
    <row r="11" spans="1:13" x14ac:dyDescent="0.2">
      <c r="A11" s="31" t="s">
        <v>2856</v>
      </c>
      <c r="B11" s="30" t="s">
        <v>2857</v>
      </c>
      <c r="D11" s="31" t="s">
        <v>2975</v>
      </c>
      <c r="E11" s="30" t="s">
        <v>2893</v>
      </c>
      <c r="J11" s="150" t="s">
        <v>3798</v>
      </c>
      <c r="K11" s="156">
        <v>243</v>
      </c>
    </row>
    <row r="12" spans="1:13" x14ac:dyDescent="0.2">
      <c r="A12" s="25" t="s">
        <v>2858</v>
      </c>
      <c r="B12" s="24" t="s">
        <v>2859</v>
      </c>
      <c r="D12" s="25" t="s">
        <v>2976</v>
      </c>
      <c r="E12" s="24" t="s">
        <v>2885</v>
      </c>
      <c r="J12" s="150" t="s">
        <v>3501</v>
      </c>
      <c r="K12" s="156">
        <v>9</v>
      </c>
    </row>
    <row r="13" spans="1:13" x14ac:dyDescent="0.2">
      <c r="A13" s="31" t="s">
        <v>2860</v>
      </c>
      <c r="B13" s="30" t="s">
        <v>2861</v>
      </c>
      <c r="D13" s="31" t="s">
        <v>2977</v>
      </c>
      <c r="E13" s="30" t="s">
        <v>2899</v>
      </c>
      <c r="J13" s="150" t="s">
        <v>3746</v>
      </c>
      <c r="K13" s="156">
        <v>5</v>
      </c>
    </row>
    <row r="14" spans="1:13" x14ac:dyDescent="0.2">
      <c r="A14" s="25" t="s">
        <v>2862</v>
      </c>
      <c r="B14" s="24" t="s">
        <v>2863</v>
      </c>
      <c r="D14" s="25" t="s">
        <v>2978</v>
      </c>
      <c r="E14" s="24" t="s">
        <v>2904</v>
      </c>
      <c r="J14" s="150" t="s">
        <v>3729</v>
      </c>
      <c r="K14" s="156">
        <v>385</v>
      </c>
    </row>
    <row r="15" spans="1:13" x14ac:dyDescent="0.2">
      <c r="A15" s="31" t="s">
        <v>2864</v>
      </c>
      <c r="B15" s="30" t="s">
        <v>2863</v>
      </c>
      <c r="D15" s="31" t="s">
        <v>2979</v>
      </c>
      <c r="E15" s="30" t="s">
        <v>2906</v>
      </c>
      <c r="J15" s="150" t="s">
        <v>3772</v>
      </c>
      <c r="K15" s="156">
        <v>14</v>
      </c>
    </row>
    <row r="16" spans="1:13" x14ac:dyDescent="0.2">
      <c r="A16" s="25" t="s">
        <v>2865</v>
      </c>
      <c r="B16" s="24" t="s">
        <v>2866</v>
      </c>
      <c r="D16" s="25" t="s">
        <v>4204</v>
      </c>
      <c r="E16" s="24" t="s">
        <v>2915</v>
      </c>
      <c r="J16" s="150" t="s">
        <v>3755</v>
      </c>
      <c r="K16" s="156">
        <v>49</v>
      </c>
    </row>
    <row r="17" spans="1:13" x14ac:dyDescent="0.2">
      <c r="A17" s="31" t="s">
        <v>2867</v>
      </c>
      <c r="B17" s="30" t="s">
        <v>2868</v>
      </c>
      <c r="D17" s="31" t="s">
        <v>2980</v>
      </c>
      <c r="E17" s="30" t="s">
        <v>2922</v>
      </c>
      <c r="J17" s="150" t="s">
        <v>3495</v>
      </c>
      <c r="K17" s="156">
        <v>3933</v>
      </c>
    </row>
    <row r="18" spans="1:13" x14ac:dyDescent="0.2">
      <c r="A18" s="25" t="s">
        <v>2869</v>
      </c>
      <c r="B18" s="24" t="s">
        <v>2870</v>
      </c>
      <c r="D18" s="25" t="s">
        <v>2981</v>
      </c>
      <c r="E18" s="24" t="s">
        <v>2928</v>
      </c>
      <c r="J18" s="150" t="s">
        <v>4416</v>
      </c>
      <c r="K18" s="156">
        <v>43</v>
      </c>
      <c r="M18" s="19">
        <v>10000</v>
      </c>
    </row>
    <row r="19" spans="1:13" x14ac:dyDescent="0.2">
      <c r="A19" s="31" t="s">
        <v>2821</v>
      </c>
      <c r="B19" s="30" t="s">
        <v>2871</v>
      </c>
      <c r="D19" s="31" t="s">
        <v>4205</v>
      </c>
      <c r="E19" s="30" t="s">
        <v>2938</v>
      </c>
      <c r="J19" s="150" t="s">
        <v>3610</v>
      </c>
      <c r="K19" s="156">
        <v>10</v>
      </c>
    </row>
    <row r="20" spans="1:13" x14ac:dyDescent="0.2">
      <c r="A20" s="25" t="s">
        <v>2872</v>
      </c>
      <c r="B20" s="24" t="s">
        <v>2873</v>
      </c>
      <c r="D20" s="25" t="s">
        <v>2982</v>
      </c>
      <c r="E20" s="24" t="s">
        <v>2941</v>
      </c>
      <c r="J20" s="150" t="s">
        <v>3493</v>
      </c>
      <c r="K20" s="156">
        <v>1008</v>
      </c>
    </row>
    <row r="21" spans="1:13" x14ac:dyDescent="0.2">
      <c r="A21" s="31" t="s">
        <v>2874</v>
      </c>
      <c r="B21" s="30" t="s">
        <v>2875</v>
      </c>
      <c r="D21" s="31" t="s">
        <v>2983</v>
      </c>
      <c r="E21" s="30" t="s">
        <v>2943</v>
      </c>
      <c r="J21" s="150" t="s">
        <v>235</v>
      </c>
      <c r="K21" s="156">
        <v>1</v>
      </c>
    </row>
    <row r="22" spans="1:13" x14ac:dyDescent="0.2">
      <c r="A22" s="25" t="s">
        <v>2876</v>
      </c>
      <c r="B22" s="24" t="s">
        <v>2877</v>
      </c>
      <c r="D22" s="25" t="s">
        <v>2984</v>
      </c>
      <c r="E22" s="24" t="s">
        <v>2950</v>
      </c>
      <c r="J22" s="150" t="s">
        <v>3763</v>
      </c>
      <c r="K22" s="156">
        <v>108</v>
      </c>
    </row>
    <row r="23" spans="1:13" x14ac:dyDescent="0.2">
      <c r="A23" s="31" t="s">
        <v>2822</v>
      </c>
      <c r="B23" s="30" t="s">
        <v>2878</v>
      </c>
      <c r="D23" s="31" t="s">
        <v>2985</v>
      </c>
      <c r="E23" s="30" t="s">
        <v>2954</v>
      </c>
      <c r="J23" s="150" t="s">
        <v>1021</v>
      </c>
      <c r="K23" s="156">
        <v>2</v>
      </c>
    </row>
    <row r="24" spans="1:13" x14ac:dyDescent="0.2">
      <c r="A24" s="25" t="s">
        <v>2823</v>
      </c>
      <c r="B24" s="24" t="s">
        <v>2879</v>
      </c>
      <c r="D24" s="25" t="s">
        <v>2986</v>
      </c>
      <c r="E24" s="24" t="s">
        <v>2964</v>
      </c>
      <c r="J24" s="150" t="s">
        <v>3571</v>
      </c>
      <c r="K24" s="156"/>
    </row>
    <row r="25" spans="1:13" x14ac:dyDescent="0.2">
      <c r="A25" s="31" t="s">
        <v>2880</v>
      </c>
      <c r="B25" s="30" t="s">
        <v>2881</v>
      </c>
      <c r="D25">
        <v>0</v>
      </c>
      <c r="E25" s="179" t="s">
        <v>2813</v>
      </c>
      <c r="J25" s="150" t="s">
        <v>4295</v>
      </c>
      <c r="K25" s="156">
        <v>6</v>
      </c>
      <c r="L25" t="s">
        <v>3701</v>
      </c>
    </row>
    <row r="26" spans="1:13" x14ac:dyDescent="0.2">
      <c r="A26" s="25" t="s">
        <v>2882</v>
      </c>
      <c r="B26" s="24" t="s">
        <v>2883</v>
      </c>
      <c r="J26" s="150" t="s">
        <v>1717</v>
      </c>
      <c r="K26" s="156">
        <v>1</v>
      </c>
      <c r="L26" t="s">
        <v>3701</v>
      </c>
    </row>
    <row r="27" spans="1:13" x14ac:dyDescent="0.2">
      <c r="A27" s="31" t="s">
        <v>2884</v>
      </c>
      <c r="B27" s="30" t="s">
        <v>2885</v>
      </c>
      <c r="J27" s="9" t="s">
        <v>2805</v>
      </c>
      <c r="K27" s="45">
        <v>6103</v>
      </c>
    </row>
    <row r="28" spans="1:13" x14ac:dyDescent="0.2">
      <c r="A28" s="25" t="s">
        <v>2886</v>
      </c>
      <c r="B28" s="24" t="s">
        <v>2887</v>
      </c>
    </row>
    <row r="29" spans="1:13" x14ac:dyDescent="0.2">
      <c r="A29" s="31" t="s">
        <v>2824</v>
      </c>
      <c r="B29" s="30" t="s">
        <v>2888</v>
      </c>
    </row>
    <row r="30" spans="1:13" x14ac:dyDescent="0.2">
      <c r="A30" s="25" t="s">
        <v>2889</v>
      </c>
      <c r="B30" s="24" t="s">
        <v>2890</v>
      </c>
    </row>
    <row r="31" spans="1:13" x14ac:dyDescent="0.2">
      <c r="A31" s="31" t="s">
        <v>2825</v>
      </c>
      <c r="B31" s="30" t="s">
        <v>2891</v>
      </c>
    </row>
    <row r="32" spans="1:13" x14ac:dyDescent="0.2">
      <c r="A32" s="25" t="s">
        <v>2892</v>
      </c>
      <c r="B32" s="24" t="s">
        <v>2893</v>
      </c>
    </row>
    <row r="33" spans="1:2" x14ac:dyDescent="0.2">
      <c r="A33" s="31" t="s">
        <v>2894</v>
      </c>
      <c r="B33" s="30" t="s">
        <v>2895</v>
      </c>
    </row>
    <row r="34" spans="1:2" x14ac:dyDescent="0.2">
      <c r="A34" s="25" t="s">
        <v>2896</v>
      </c>
      <c r="B34" s="24" t="s">
        <v>2897</v>
      </c>
    </row>
    <row r="35" spans="1:2" x14ac:dyDescent="0.2">
      <c r="A35" s="31" t="s">
        <v>2898</v>
      </c>
      <c r="B35" s="30" t="s">
        <v>2899</v>
      </c>
    </row>
    <row r="36" spans="1:2" x14ac:dyDescent="0.2">
      <c r="A36" s="25" t="s">
        <v>2826</v>
      </c>
      <c r="B36" s="24" t="s">
        <v>2900</v>
      </c>
    </row>
    <row r="37" spans="1:2" x14ac:dyDescent="0.2">
      <c r="A37" s="31" t="s">
        <v>2827</v>
      </c>
      <c r="B37" s="30" t="s">
        <v>2901</v>
      </c>
    </row>
    <row r="38" spans="1:2" x14ac:dyDescent="0.2">
      <c r="A38" s="25" t="s">
        <v>2828</v>
      </c>
      <c r="B38" s="24" t="s">
        <v>2902</v>
      </c>
    </row>
    <row r="39" spans="1:2" x14ac:dyDescent="0.2">
      <c r="A39" s="31" t="s">
        <v>2903</v>
      </c>
      <c r="B39" s="30" t="s">
        <v>2904</v>
      </c>
    </row>
    <row r="40" spans="1:2" x14ac:dyDescent="0.2">
      <c r="A40" s="25" t="s">
        <v>2905</v>
      </c>
      <c r="B40" s="24" t="s">
        <v>2906</v>
      </c>
    </row>
    <row r="41" spans="1:2" x14ac:dyDescent="0.2">
      <c r="A41" s="31" t="s">
        <v>2907</v>
      </c>
      <c r="B41" s="30" t="s">
        <v>2908</v>
      </c>
    </row>
    <row r="42" spans="1:2" x14ac:dyDescent="0.2">
      <c r="A42" s="25" t="s">
        <v>2909</v>
      </c>
      <c r="B42" s="24" t="s">
        <v>2879</v>
      </c>
    </row>
    <row r="43" spans="1:2" x14ac:dyDescent="0.2">
      <c r="A43" s="31" t="s">
        <v>2910</v>
      </c>
      <c r="B43" s="30" t="s">
        <v>2911</v>
      </c>
    </row>
    <row r="44" spans="1:2" x14ac:dyDescent="0.2">
      <c r="A44" s="25" t="s">
        <v>2912</v>
      </c>
      <c r="B44" s="24" t="s">
        <v>2913</v>
      </c>
    </row>
    <row r="45" spans="1:2" x14ac:dyDescent="0.2">
      <c r="A45" s="31" t="s">
        <v>2914</v>
      </c>
      <c r="B45" s="30" t="s">
        <v>2915</v>
      </c>
    </row>
    <row r="46" spans="1:2" x14ac:dyDescent="0.2">
      <c r="A46" s="25" t="s">
        <v>2916</v>
      </c>
      <c r="B46" s="24" t="s">
        <v>2883</v>
      </c>
    </row>
    <row r="47" spans="1:2" x14ac:dyDescent="0.2">
      <c r="A47" s="31" t="s">
        <v>2917</v>
      </c>
      <c r="B47" s="30" t="s">
        <v>2918</v>
      </c>
    </row>
    <row r="48" spans="1:2" x14ac:dyDescent="0.2">
      <c r="A48" s="25" t="s">
        <v>2919</v>
      </c>
      <c r="B48" s="24" t="s">
        <v>2918</v>
      </c>
    </row>
    <row r="49" spans="1:2" x14ac:dyDescent="0.2">
      <c r="A49" s="31" t="s">
        <v>2920</v>
      </c>
      <c r="B49" s="30" t="s">
        <v>2885</v>
      </c>
    </row>
    <row r="50" spans="1:2" x14ac:dyDescent="0.2">
      <c r="A50" s="25" t="s">
        <v>2921</v>
      </c>
      <c r="B50" s="24" t="s">
        <v>2922</v>
      </c>
    </row>
    <row r="51" spans="1:2" x14ac:dyDescent="0.2">
      <c r="A51" s="31" t="s">
        <v>2923</v>
      </c>
      <c r="B51" s="30" t="s">
        <v>2924</v>
      </c>
    </row>
    <row r="52" spans="1:2" x14ac:dyDescent="0.2">
      <c r="A52" s="25" t="s">
        <v>2925</v>
      </c>
      <c r="B52" s="24" t="s">
        <v>2926</v>
      </c>
    </row>
    <row r="53" spans="1:2" x14ac:dyDescent="0.2">
      <c r="A53" s="31" t="s">
        <v>2927</v>
      </c>
      <c r="B53" s="30" t="s">
        <v>2928</v>
      </c>
    </row>
    <row r="54" spans="1:2" x14ac:dyDescent="0.2">
      <c r="A54" s="25" t="s">
        <v>2929</v>
      </c>
      <c r="B54" s="24" t="s">
        <v>2930</v>
      </c>
    </row>
    <row r="55" spans="1:2" x14ac:dyDescent="0.2">
      <c r="A55" s="31" t="s">
        <v>2931</v>
      </c>
      <c r="B55" s="30" t="s">
        <v>2932</v>
      </c>
    </row>
    <row r="56" spans="1:2" x14ac:dyDescent="0.2">
      <c r="A56" s="25" t="s">
        <v>2933</v>
      </c>
      <c r="B56" s="24" t="s">
        <v>2934</v>
      </c>
    </row>
    <row r="57" spans="1:2" x14ac:dyDescent="0.2">
      <c r="A57" s="31" t="s">
        <v>2935</v>
      </c>
      <c r="B57" s="30" t="s">
        <v>2936</v>
      </c>
    </row>
    <row r="58" spans="1:2" x14ac:dyDescent="0.2">
      <c r="A58" s="25" t="s">
        <v>2937</v>
      </c>
      <c r="B58" s="24" t="s">
        <v>2938</v>
      </c>
    </row>
    <row r="59" spans="1:2" x14ac:dyDescent="0.2">
      <c r="A59" s="31" t="s">
        <v>2939</v>
      </c>
      <c r="B59" s="30" t="s">
        <v>2940</v>
      </c>
    </row>
    <row r="60" spans="1:2" x14ac:dyDescent="0.2">
      <c r="A60" s="25" t="s">
        <v>2819</v>
      </c>
      <c r="B60" s="24" t="s">
        <v>2941</v>
      </c>
    </row>
    <row r="61" spans="1:2" x14ac:dyDescent="0.2">
      <c r="A61" s="31" t="s">
        <v>2942</v>
      </c>
      <c r="B61" s="30" t="s">
        <v>2943</v>
      </c>
    </row>
    <row r="62" spans="1:2" x14ac:dyDescent="0.2">
      <c r="A62" s="25" t="s">
        <v>2944</v>
      </c>
      <c r="B62" s="24" t="s">
        <v>2945</v>
      </c>
    </row>
    <row r="63" spans="1:2" x14ac:dyDescent="0.2">
      <c r="A63" s="31" t="s">
        <v>2946</v>
      </c>
      <c r="B63" s="30" t="s">
        <v>2893</v>
      </c>
    </row>
    <row r="64" spans="1:2" x14ac:dyDescent="0.2">
      <c r="A64" s="25" t="s">
        <v>2947</v>
      </c>
      <c r="B64" s="24" t="s">
        <v>2948</v>
      </c>
    </row>
    <row r="65" spans="1:2" x14ac:dyDescent="0.2">
      <c r="A65" s="31" t="s">
        <v>2949</v>
      </c>
      <c r="B65" s="30" t="s">
        <v>2950</v>
      </c>
    </row>
    <row r="66" spans="1:2" x14ac:dyDescent="0.2">
      <c r="A66" s="25" t="s">
        <v>2951</v>
      </c>
      <c r="B66" s="24" t="s">
        <v>2952</v>
      </c>
    </row>
    <row r="67" spans="1:2" x14ac:dyDescent="0.2">
      <c r="A67" s="31" t="s">
        <v>2953</v>
      </c>
      <c r="B67" s="30" t="s">
        <v>2954</v>
      </c>
    </row>
    <row r="68" spans="1:2" x14ac:dyDescent="0.2">
      <c r="A68" s="25" t="s">
        <v>2955</v>
      </c>
      <c r="B68" s="24" t="s">
        <v>2956</v>
      </c>
    </row>
    <row r="69" spans="1:2" x14ac:dyDescent="0.2">
      <c r="A69" s="31" t="s">
        <v>2957</v>
      </c>
      <c r="B69" s="30" t="s">
        <v>2958</v>
      </c>
    </row>
    <row r="70" spans="1:2" x14ac:dyDescent="0.2">
      <c r="A70" s="25" t="s">
        <v>2959</v>
      </c>
      <c r="B70" s="24" t="s">
        <v>2960</v>
      </c>
    </row>
    <row r="71" spans="1:2" x14ac:dyDescent="0.2">
      <c r="A71" s="31" t="s">
        <v>2961</v>
      </c>
      <c r="B71" s="30" t="s">
        <v>2962</v>
      </c>
    </row>
    <row r="72" spans="1:2" x14ac:dyDescent="0.2">
      <c r="A72" s="25" t="s">
        <v>2963</v>
      </c>
      <c r="B72" s="24" t="s">
        <v>2964</v>
      </c>
    </row>
    <row r="73" spans="1:2" x14ac:dyDescent="0.2">
      <c r="A73" s="31" t="s">
        <v>2965</v>
      </c>
      <c r="B73" s="30" t="s">
        <v>2966</v>
      </c>
    </row>
    <row r="74" spans="1:2" x14ac:dyDescent="0.2">
      <c r="A74" s="25" t="s">
        <v>2967</v>
      </c>
      <c r="B74" s="24" t="s">
        <v>2968</v>
      </c>
    </row>
    <row r="75" spans="1:2" x14ac:dyDescent="0.2">
      <c r="A75" s="75" t="s">
        <v>3053</v>
      </c>
      <c r="B75" s="75" t="s">
        <v>3054</v>
      </c>
    </row>
    <row r="76" spans="1:2" x14ac:dyDescent="0.2">
      <c r="A76">
        <v>0</v>
      </c>
      <c r="B76" t="s">
        <v>2813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2998</v>
      </c>
      <c r="B1" s="189"/>
      <c r="C1" s="189"/>
    </row>
    <row r="2" spans="1:13" x14ac:dyDescent="0.2">
      <c r="A2" s="15" t="s">
        <v>4754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3618</v>
      </c>
      <c r="B5" s="241" t="s">
        <v>3027</v>
      </c>
      <c r="C5" s="241" t="s">
        <v>3028</v>
      </c>
      <c r="D5" s="243" t="s">
        <v>3619</v>
      </c>
      <c r="E5" s="244" t="s">
        <v>3620</v>
      </c>
      <c r="F5" s="240" t="s">
        <v>3588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2023-09-17T12:56:40Z</dcterms:modified>
</cp:coreProperties>
</file>